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cdcfacatativa-my.sharepoint.com/personal/calidad_ccfacatativa_org_co/Documents/Escritorio/COPIA CALIDAD/CALIDAD 2025/0. PROCESOS 2025/8. DAF/FORMATOS/"/>
    </mc:Choice>
  </mc:AlternateContent>
  <xr:revisionPtr revIDLastSave="55" documentId="8_{B092F032-33E1-4935-AA92-010CE662589D}" xr6:coauthVersionLast="47" xr6:coauthVersionMax="47" xr10:uidLastSave="{6EB92D3D-26A3-4610-AE87-A706551D23D7}"/>
  <bookViews>
    <workbookView xWindow="-120" yWindow="-120" windowWidth="20730" windowHeight="11040" tabRatio="596" firstSheet="22" activeTab="24" xr2:uid="{00000000-000D-0000-FFFF-FFFF00000000}"/>
  </bookViews>
  <sheets>
    <sheet name="Inicio" sheetId="25" r:id="rId1"/>
    <sheet name="Contexto externo" sheetId="5" r:id="rId2"/>
    <sheet name="Contexto ext e int" sheetId="29" r:id="rId3"/>
    <sheet name="Organigrama" sheetId="30" r:id="rId4"/>
    <sheet name="Nivel de riesgo Jurisdicción" sheetId="10" r:id="rId5"/>
    <sheet name="Nivel de riesgo act económicas" sheetId="39" r:id="rId6"/>
    <sheet name="Funciones Cámara Comercio" sheetId="26" r:id="rId7"/>
    <sheet name="Tipologías LAFT" sheetId="57" r:id="rId8"/>
    <sheet name="Factor riesgo Segmentado" sheetId="3" r:id="rId9"/>
    <sheet name="Condiciones DD" sheetId="58" r:id="rId10"/>
    <sheet name="Eventos de riesgo LA-FT-FPADM" sheetId="43" r:id="rId11"/>
    <sheet name="Criterios de Medición" sheetId="40" r:id="rId12"/>
    <sheet name="Modelo Encuesta" sheetId="41" r:id="rId13"/>
    <sheet name="Respuesta a Encuesta" sheetId="42" r:id="rId14"/>
    <sheet name="Tabulación de la encuesta" sheetId="44" r:id="rId15"/>
    <sheet name="Matriz de riesgo inherente" sheetId="45" r:id="rId16"/>
    <sheet name="Mapa de riesgo inherente" sheetId="46" r:id="rId17"/>
    <sheet name="Política Nivel de Riesgo" sheetId="47" r:id="rId18"/>
    <sheet name="Criterios Evaluación Control" sheetId="48" r:id="rId19"/>
    <sheet name="Lista de Controles" sheetId="49" r:id="rId20"/>
    <sheet name="Evaluación de controles" sheetId="55" r:id="rId21"/>
    <sheet name="Eventos vs Controles" sheetId="56" r:id="rId22"/>
    <sheet name="Matriz de riesgo residual" sheetId="52" r:id="rId23"/>
    <sheet name="Mapa de riesgo residual" sheetId="53" r:id="rId24"/>
    <sheet name="Indicadores del Sistema" sheetId="54" r:id="rId25"/>
  </sheets>
  <definedNames>
    <definedName name="_xlnm._FilterDatabase" localSheetId="13" hidden="1">'Respuesta a Encuesta'!$A$5:$C$59</definedName>
    <definedName name="_Int_JAuGflgF" localSheetId="6">'Funciones Cámara Comercio'!$A$21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7" i="58" l="1"/>
  <c r="E67" i="58"/>
  <c r="D68" i="58"/>
  <c r="E68" i="58"/>
  <c r="D69" i="58"/>
  <c r="E69" i="58"/>
  <c r="B70" i="58"/>
  <c r="C70" i="58"/>
  <c r="D70" i="58"/>
  <c r="E70" i="58"/>
  <c r="D71" i="58"/>
  <c r="D72" i="58"/>
  <c r="E72" i="58"/>
  <c r="D73" i="58"/>
  <c r="E73" i="58"/>
  <c r="D74" i="58"/>
  <c r="E74" i="58"/>
  <c r="D75" i="58"/>
  <c r="E75" i="58"/>
  <c r="B66" i="58"/>
  <c r="C66" i="58"/>
  <c r="D66" i="58"/>
  <c r="E66" i="58"/>
  <c r="C62" i="58"/>
  <c r="E62" i="58"/>
  <c r="C63" i="58"/>
  <c r="E63" i="58"/>
  <c r="C64" i="58"/>
  <c r="E64" i="58"/>
  <c r="C65" i="58"/>
  <c r="E65" i="58"/>
  <c r="B61" i="58"/>
  <c r="C61" i="58"/>
  <c r="E61" i="58"/>
  <c r="C55" i="58"/>
  <c r="E55" i="58"/>
  <c r="C56" i="58"/>
  <c r="D56" i="58"/>
  <c r="E56" i="58"/>
  <c r="C57" i="58"/>
  <c r="E57" i="58"/>
  <c r="C58" i="58"/>
  <c r="E58" i="58"/>
  <c r="C59" i="58"/>
  <c r="E59" i="58"/>
  <c r="C60" i="58"/>
  <c r="E60" i="58"/>
  <c r="B54" i="58"/>
  <c r="C54" i="58"/>
  <c r="E54" i="58"/>
  <c r="C53" i="58"/>
  <c r="E53" i="58"/>
  <c r="B52" i="58"/>
  <c r="C52" i="58"/>
  <c r="E52" i="58"/>
  <c r="C49" i="58"/>
  <c r="D49" i="58"/>
  <c r="E49" i="58"/>
  <c r="E50" i="58"/>
  <c r="E51" i="58"/>
  <c r="B48" i="58"/>
  <c r="C48" i="58"/>
  <c r="D48" i="58"/>
  <c r="E48" i="58"/>
  <c r="D29" i="58"/>
  <c r="E29" i="58"/>
  <c r="C30" i="58"/>
  <c r="D30" i="58"/>
  <c r="E30" i="58"/>
  <c r="D31" i="58"/>
  <c r="E31" i="58"/>
  <c r="C32" i="58"/>
  <c r="D32" i="58"/>
  <c r="E32" i="58"/>
  <c r="D33" i="58"/>
  <c r="E33" i="58"/>
  <c r="C34" i="58"/>
  <c r="D34" i="58"/>
  <c r="E34" i="58"/>
  <c r="D35" i="58"/>
  <c r="E35" i="58"/>
  <c r="C36" i="58"/>
  <c r="D36" i="58"/>
  <c r="E36" i="58"/>
  <c r="D37" i="58"/>
  <c r="E37" i="58"/>
  <c r="C38" i="58"/>
  <c r="D38" i="58"/>
  <c r="E38" i="58"/>
  <c r="D39" i="58"/>
  <c r="E39" i="58"/>
  <c r="C40" i="58"/>
  <c r="D40" i="58"/>
  <c r="E40" i="58"/>
  <c r="D41" i="58"/>
  <c r="E41" i="58"/>
  <c r="C42" i="58"/>
  <c r="D42" i="58"/>
  <c r="E42" i="58"/>
  <c r="C43" i="58"/>
  <c r="D43" i="58"/>
  <c r="E43" i="58"/>
  <c r="C44" i="58"/>
  <c r="D44" i="58"/>
  <c r="E44" i="58"/>
  <c r="C45" i="58"/>
  <c r="D45" i="58"/>
  <c r="E45" i="58"/>
  <c r="C46" i="58"/>
  <c r="D46" i="58"/>
  <c r="E46" i="58"/>
  <c r="B47" i="58"/>
  <c r="C47" i="58"/>
  <c r="D47" i="58"/>
  <c r="E47" i="58"/>
  <c r="B28" i="58"/>
  <c r="C28" i="58"/>
  <c r="D28" i="58"/>
  <c r="E28" i="58"/>
  <c r="D21" i="58"/>
  <c r="E21" i="58"/>
  <c r="C22" i="58"/>
  <c r="D22" i="58"/>
  <c r="E22" i="58"/>
  <c r="D23" i="58"/>
  <c r="E23" i="58"/>
  <c r="C24" i="58"/>
  <c r="D24" i="58"/>
  <c r="E24" i="58"/>
  <c r="D25" i="58"/>
  <c r="E25" i="58"/>
  <c r="C26" i="58"/>
  <c r="D26" i="58"/>
  <c r="E26" i="58"/>
  <c r="C27" i="58"/>
  <c r="D27" i="58"/>
  <c r="E27" i="58"/>
  <c r="B20" i="58"/>
  <c r="C20" i="58"/>
  <c r="D20" i="58"/>
  <c r="E20" i="58"/>
  <c r="D11" i="58"/>
  <c r="E11" i="58"/>
  <c r="E12" i="58"/>
  <c r="C13" i="58"/>
  <c r="D13" i="58"/>
  <c r="E13" i="58"/>
  <c r="D14" i="58"/>
  <c r="E14" i="58"/>
  <c r="E15" i="58"/>
  <c r="C16" i="58"/>
  <c r="D16" i="58"/>
  <c r="E16" i="58"/>
  <c r="D17" i="58"/>
  <c r="E17" i="58"/>
  <c r="C18" i="58"/>
  <c r="D18" i="58"/>
  <c r="E18" i="58"/>
  <c r="D19" i="58"/>
  <c r="E19" i="58"/>
  <c r="E10" i="58"/>
  <c r="D10" i="58"/>
  <c r="C10" i="58"/>
  <c r="B10" i="58"/>
  <c r="A5" i="57" l="1"/>
  <c r="A4" i="57"/>
  <c r="A5" i="58"/>
  <c r="A4" i="58"/>
  <c r="A5" i="26" l="1"/>
  <c r="A4" i="26"/>
  <c r="E149" i="52" l="1"/>
  <c r="E150" i="52"/>
  <c r="E151" i="52"/>
  <c r="E152" i="52"/>
  <c r="E153" i="52"/>
  <c r="E154" i="52"/>
  <c r="E155" i="52"/>
  <c r="F174" i="56"/>
  <c r="F157" i="56"/>
  <c r="F150" i="56"/>
  <c r="F144" i="56"/>
  <c r="F139" i="56"/>
  <c r="F137" i="56"/>
  <c r="F133" i="56"/>
  <c r="F114" i="56"/>
  <c r="F95" i="56"/>
  <c r="F74" i="56"/>
  <c r="F53" i="56"/>
  <c r="F32" i="56"/>
  <c r="A34" i="56"/>
  <c r="B34" i="56"/>
  <c r="A55" i="56"/>
  <c r="B55" i="56"/>
  <c r="A76" i="56"/>
  <c r="B76" i="56"/>
  <c r="A97" i="56"/>
  <c r="B97" i="56"/>
  <c r="A116" i="56"/>
  <c r="B116" i="56"/>
  <c r="A135" i="56"/>
  <c r="B135" i="56"/>
  <c r="A139" i="56"/>
  <c r="B139" i="56"/>
  <c r="A144" i="56"/>
  <c r="B144" i="56"/>
  <c r="A149" i="56"/>
  <c r="B149" i="56"/>
  <c r="A162" i="56"/>
  <c r="B162" i="56"/>
  <c r="A174" i="56"/>
  <c r="B174" i="56"/>
  <c r="F16" i="56"/>
  <c r="F18" i="56"/>
  <c r="F30" i="56"/>
  <c r="F31" i="56"/>
  <c r="F34" i="56"/>
  <c r="F37" i="56"/>
  <c r="F39" i="56"/>
  <c r="F51" i="56"/>
  <c r="F52" i="56"/>
  <c r="F55" i="56"/>
  <c r="F58" i="56"/>
  <c r="F60" i="56"/>
  <c r="F72" i="56"/>
  <c r="F73" i="56"/>
  <c r="F76" i="56"/>
  <c r="F79" i="56"/>
  <c r="F81" i="56"/>
  <c r="F93" i="56"/>
  <c r="F94" i="56"/>
  <c r="F97" i="56"/>
  <c r="F100" i="56"/>
  <c r="F112" i="56"/>
  <c r="F113" i="56"/>
  <c r="F116" i="56"/>
  <c r="F119" i="56"/>
  <c r="F131" i="56"/>
  <c r="F132" i="56"/>
  <c r="F135" i="56"/>
  <c r="F136" i="56"/>
  <c r="F149" i="56"/>
  <c r="F162" i="56"/>
  <c r="E14" i="56"/>
  <c r="E15" i="56"/>
  <c r="D16" i="56"/>
  <c r="E16" i="56"/>
  <c r="E17" i="56"/>
  <c r="D18" i="56"/>
  <c r="E18" i="56"/>
  <c r="E19" i="56"/>
  <c r="E20" i="56"/>
  <c r="E21" i="56"/>
  <c r="E22" i="56"/>
  <c r="E23" i="56"/>
  <c r="E24" i="56"/>
  <c r="E25" i="56"/>
  <c r="E26" i="56"/>
  <c r="E27" i="56"/>
  <c r="E28" i="56"/>
  <c r="E29" i="56"/>
  <c r="D30" i="56"/>
  <c r="E30" i="56"/>
  <c r="D31" i="56"/>
  <c r="E31" i="56"/>
  <c r="C32" i="56"/>
  <c r="D32" i="56"/>
  <c r="E32" i="56"/>
  <c r="E33" i="56"/>
  <c r="C34" i="56"/>
  <c r="D34" i="56"/>
  <c r="E34" i="56"/>
  <c r="E35" i="56"/>
  <c r="E36" i="56"/>
  <c r="D37" i="56"/>
  <c r="E37" i="56"/>
  <c r="E38" i="56"/>
  <c r="D39" i="56"/>
  <c r="E39" i="56"/>
  <c r="E40" i="56"/>
  <c r="E41" i="56"/>
  <c r="E42" i="56"/>
  <c r="E43" i="56"/>
  <c r="E44" i="56"/>
  <c r="E45" i="56"/>
  <c r="E46" i="56"/>
  <c r="E47" i="56"/>
  <c r="E48" i="56"/>
  <c r="E49" i="56"/>
  <c r="E50" i="56"/>
  <c r="D51" i="56"/>
  <c r="E51" i="56"/>
  <c r="D52" i="56"/>
  <c r="E52" i="56"/>
  <c r="C53" i="56"/>
  <c r="D53" i="56"/>
  <c r="E53" i="56"/>
  <c r="E54" i="56"/>
  <c r="C55" i="56"/>
  <c r="D55" i="56"/>
  <c r="E55" i="56"/>
  <c r="E56" i="56"/>
  <c r="E57" i="56"/>
  <c r="D58" i="56"/>
  <c r="E58" i="56"/>
  <c r="E59" i="56"/>
  <c r="D60" i="56"/>
  <c r="E60" i="56"/>
  <c r="E61" i="56"/>
  <c r="E62" i="56"/>
  <c r="E63" i="56"/>
  <c r="E64" i="56"/>
  <c r="E65" i="56"/>
  <c r="E66" i="56"/>
  <c r="E67" i="56"/>
  <c r="E68" i="56"/>
  <c r="E69" i="56"/>
  <c r="E70" i="56"/>
  <c r="E71" i="56"/>
  <c r="D72" i="56"/>
  <c r="E72" i="56"/>
  <c r="D73" i="56"/>
  <c r="E73" i="56"/>
  <c r="C74" i="56"/>
  <c r="D74" i="56"/>
  <c r="E74" i="56"/>
  <c r="E75" i="56"/>
  <c r="C76" i="56"/>
  <c r="D76" i="56"/>
  <c r="E76" i="56"/>
  <c r="E77" i="56"/>
  <c r="E78" i="56"/>
  <c r="D79" i="56"/>
  <c r="E79" i="56"/>
  <c r="E80" i="56"/>
  <c r="D81" i="56"/>
  <c r="E81" i="56"/>
  <c r="E82" i="56"/>
  <c r="E83" i="56"/>
  <c r="E84" i="56"/>
  <c r="E85" i="56"/>
  <c r="E86" i="56"/>
  <c r="E87" i="56"/>
  <c r="E88" i="56"/>
  <c r="E89" i="56"/>
  <c r="E90" i="56"/>
  <c r="E91" i="56"/>
  <c r="E92" i="56"/>
  <c r="D93" i="56"/>
  <c r="E93" i="56"/>
  <c r="D94" i="56"/>
  <c r="E94" i="56"/>
  <c r="C95" i="56"/>
  <c r="D95" i="56"/>
  <c r="E95" i="56"/>
  <c r="E96" i="56"/>
  <c r="C97" i="56"/>
  <c r="D97" i="56"/>
  <c r="E97" i="56"/>
  <c r="E98" i="56"/>
  <c r="E99" i="56"/>
  <c r="D100" i="56"/>
  <c r="E100" i="56"/>
  <c r="E101" i="56"/>
  <c r="E102" i="56"/>
  <c r="E103" i="56"/>
  <c r="E104" i="56"/>
  <c r="E105" i="56"/>
  <c r="E106" i="56"/>
  <c r="E107" i="56"/>
  <c r="E108" i="56"/>
  <c r="E109" i="56"/>
  <c r="E110" i="56"/>
  <c r="E111" i="56"/>
  <c r="D112" i="56"/>
  <c r="E112" i="56"/>
  <c r="D113" i="56"/>
  <c r="E113" i="56"/>
  <c r="C114" i="56"/>
  <c r="D114" i="56"/>
  <c r="E114" i="56"/>
  <c r="E115" i="56"/>
  <c r="C116" i="56"/>
  <c r="D116" i="56"/>
  <c r="E116" i="56"/>
  <c r="E117" i="56"/>
  <c r="E118" i="56"/>
  <c r="D119" i="56"/>
  <c r="E119" i="56"/>
  <c r="E120" i="56"/>
  <c r="E121" i="56"/>
  <c r="E122" i="56"/>
  <c r="E123" i="56"/>
  <c r="E124" i="56"/>
  <c r="E125" i="56"/>
  <c r="E126" i="56"/>
  <c r="E127" i="56"/>
  <c r="E128" i="56"/>
  <c r="E129" i="56"/>
  <c r="E130" i="56"/>
  <c r="D131" i="56"/>
  <c r="E131" i="56"/>
  <c r="D132" i="56"/>
  <c r="E132" i="56"/>
  <c r="C133" i="56"/>
  <c r="D133" i="56"/>
  <c r="E133" i="56"/>
  <c r="E134" i="56"/>
  <c r="C135" i="56"/>
  <c r="D135" i="56"/>
  <c r="E135" i="56"/>
  <c r="D136" i="56"/>
  <c r="E136" i="56"/>
  <c r="C137" i="56"/>
  <c r="D137" i="56"/>
  <c r="E137" i="56"/>
  <c r="E138" i="56"/>
  <c r="C139" i="56"/>
  <c r="D139" i="56"/>
  <c r="E139" i="56"/>
  <c r="E140" i="56"/>
  <c r="E141" i="56"/>
  <c r="E142" i="56"/>
  <c r="E143" i="56"/>
  <c r="C144" i="56"/>
  <c r="D144" i="56"/>
  <c r="E144" i="56"/>
  <c r="E145" i="56"/>
  <c r="E146" i="56"/>
  <c r="E147" i="56"/>
  <c r="E148" i="56"/>
  <c r="C149" i="56"/>
  <c r="D149" i="56"/>
  <c r="E149" i="56"/>
  <c r="C150" i="56"/>
  <c r="D150" i="56"/>
  <c r="E150" i="56"/>
  <c r="E151" i="56"/>
  <c r="E152" i="56"/>
  <c r="E153" i="56"/>
  <c r="E154" i="56"/>
  <c r="E155" i="56"/>
  <c r="E156" i="56"/>
  <c r="C157" i="56"/>
  <c r="D157" i="56"/>
  <c r="E157" i="56"/>
  <c r="E158" i="56"/>
  <c r="E159" i="56"/>
  <c r="E160" i="56"/>
  <c r="E161" i="56"/>
  <c r="C162" i="56"/>
  <c r="D162" i="56"/>
  <c r="E162" i="56"/>
  <c r="E163" i="56"/>
  <c r="E164" i="56"/>
  <c r="E165" i="56"/>
  <c r="E166" i="56"/>
  <c r="E167" i="56"/>
  <c r="E168" i="56"/>
  <c r="E169" i="56"/>
  <c r="E170" i="56"/>
  <c r="E171" i="56"/>
  <c r="E172" i="56"/>
  <c r="E173" i="56"/>
  <c r="C174" i="56"/>
  <c r="D174" i="56"/>
  <c r="E174" i="56"/>
  <c r="D175" i="56"/>
  <c r="F13" i="56"/>
  <c r="E13" i="56"/>
  <c r="D13" i="56"/>
  <c r="C13" i="56"/>
  <c r="B13" i="56"/>
  <c r="A13" i="56"/>
  <c r="C12" i="56"/>
  <c r="B12" i="56"/>
  <c r="A12" i="56"/>
  <c r="C11" i="56"/>
  <c r="B11" i="56"/>
  <c r="A11" i="56"/>
  <c r="A10" i="56"/>
  <c r="N144" i="55"/>
  <c r="N143" i="55"/>
  <c r="N142" i="55"/>
  <c r="N141" i="55"/>
  <c r="N140" i="55"/>
  <c r="N139" i="55"/>
  <c r="N138" i="55"/>
  <c r="N137" i="55"/>
  <c r="N136" i="55"/>
  <c r="N135" i="55"/>
  <c r="N134" i="55"/>
  <c r="N133" i="55"/>
  <c r="D133" i="55"/>
  <c r="C133" i="55"/>
  <c r="B133" i="55"/>
  <c r="A133" i="55"/>
  <c r="N132" i="55"/>
  <c r="N131" i="55"/>
  <c r="N130" i="55"/>
  <c r="N129" i="55"/>
  <c r="N128" i="55"/>
  <c r="N127" i="55"/>
  <c r="N126" i="55"/>
  <c r="N125" i="55"/>
  <c r="N124" i="55"/>
  <c r="N123" i="55"/>
  <c r="N122" i="55"/>
  <c r="N121" i="55"/>
  <c r="D121" i="55"/>
  <c r="C121" i="55"/>
  <c r="B121" i="55"/>
  <c r="A121" i="55"/>
  <c r="N120" i="55"/>
  <c r="N119" i="55"/>
  <c r="N118" i="55"/>
  <c r="N117" i="55"/>
  <c r="N116" i="55"/>
  <c r="N115" i="55"/>
  <c r="D115" i="55"/>
  <c r="C115" i="55"/>
  <c r="B115" i="55"/>
  <c r="A115" i="55"/>
  <c r="N114" i="55"/>
  <c r="N113" i="55"/>
  <c r="N112" i="55"/>
  <c r="N111" i="55"/>
  <c r="N110" i="55"/>
  <c r="N109" i="55"/>
  <c r="N108" i="55"/>
  <c r="N107" i="55"/>
  <c r="N106" i="55"/>
  <c r="D106" i="55"/>
  <c r="C106" i="55"/>
  <c r="B106" i="55"/>
  <c r="A106" i="55"/>
  <c r="N105" i="55"/>
  <c r="N104" i="55"/>
  <c r="N103" i="55"/>
  <c r="N102" i="55"/>
  <c r="N101" i="55"/>
  <c r="N100" i="55"/>
  <c r="N99" i="55"/>
  <c r="D99" i="55"/>
  <c r="C99" i="55"/>
  <c r="B99" i="55"/>
  <c r="A99" i="55"/>
  <c r="N98" i="55"/>
  <c r="N97" i="55"/>
  <c r="N96" i="55"/>
  <c r="N95" i="55"/>
  <c r="N94" i="55"/>
  <c r="N93" i="55"/>
  <c r="N92" i="55"/>
  <c r="N91" i="55"/>
  <c r="D91" i="55"/>
  <c r="C91" i="55"/>
  <c r="B91" i="55"/>
  <c r="A91" i="55"/>
  <c r="N90" i="55"/>
  <c r="N89" i="55"/>
  <c r="N88" i="55"/>
  <c r="N87" i="55"/>
  <c r="N86" i="55"/>
  <c r="N85" i="55"/>
  <c r="N84" i="55"/>
  <c r="N83" i="55"/>
  <c r="N82" i="55"/>
  <c r="D82" i="55"/>
  <c r="C82" i="55"/>
  <c r="B82" i="55"/>
  <c r="A82" i="55"/>
  <c r="N81" i="55"/>
  <c r="N80" i="55"/>
  <c r="N79" i="55"/>
  <c r="D79" i="55"/>
  <c r="C79" i="55"/>
  <c r="B79" i="55"/>
  <c r="A79" i="55"/>
  <c r="N78" i="55"/>
  <c r="N77" i="55"/>
  <c r="N76" i="55"/>
  <c r="N75" i="55"/>
  <c r="D75" i="55"/>
  <c r="C75" i="55"/>
  <c r="B75" i="55"/>
  <c r="A75" i="55"/>
  <c r="N74" i="55"/>
  <c r="N73" i="55"/>
  <c r="N72" i="55"/>
  <c r="N71" i="55"/>
  <c r="N70" i="55"/>
  <c r="D70" i="55"/>
  <c r="C70" i="55"/>
  <c r="B70" i="55"/>
  <c r="A70" i="55"/>
  <c r="N69" i="55"/>
  <c r="N68" i="55"/>
  <c r="N67" i="55"/>
  <c r="D67" i="55"/>
  <c r="C67" i="55"/>
  <c r="B67" i="55"/>
  <c r="A67" i="55"/>
  <c r="N66" i="55"/>
  <c r="D66" i="55"/>
  <c r="C66" i="55"/>
  <c r="B66" i="55"/>
  <c r="A66" i="55"/>
  <c r="N65" i="55"/>
  <c r="N64" i="55"/>
  <c r="N63" i="55"/>
  <c r="N62" i="55"/>
  <c r="D62" i="55"/>
  <c r="C62" i="55"/>
  <c r="B62" i="55"/>
  <c r="A62" i="55"/>
  <c r="N61" i="55"/>
  <c r="N60" i="55"/>
  <c r="N59" i="55"/>
  <c r="N58" i="55"/>
  <c r="N57" i="55"/>
  <c r="D57" i="55"/>
  <c r="C57" i="55"/>
  <c r="B57" i="55"/>
  <c r="A57" i="55"/>
  <c r="N56" i="55"/>
  <c r="N55" i="55"/>
  <c r="N54" i="55"/>
  <c r="D54" i="55"/>
  <c r="C54" i="55"/>
  <c r="B54" i="55"/>
  <c r="A54" i="55"/>
  <c r="N53" i="55"/>
  <c r="N52" i="55"/>
  <c r="D52" i="55"/>
  <c r="C52" i="55"/>
  <c r="B52" i="55"/>
  <c r="A52" i="55"/>
  <c r="N51" i="55"/>
  <c r="N50" i="55"/>
  <c r="D50" i="55"/>
  <c r="C50" i="55"/>
  <c r="B50" i="55"/>
  <c r="A50" i="55"/>
  <c r="N49" i="55"/>
  <c r="N48" i="55"/>
  <c r="N47" i="55"/>
  <c r="N46" i="55"/>
  <c r="N45" i="55"/>
  <c r="N44" i="55"/>
  <c r="N43" i="55"/>
  <c r="D43" i="55"/>
  <c r="C43" i="55"/>
  <c r="B43" i="55"/>
  <c r="A43" i="55"/>
  <c r="N42" i="55"/>
  <c r="N41" i="55"/>
  <c r="D41" i="55"/>
  <c r="C41" i="55"/>
  <c r="B41" i="55"/>
  <c r="A41" i="55"/>
  <c r="N40" i="55"/>
  <c r="N39" i="55"/>
  <c r="N38" i="55"/>
  <c r="N37" i="55"/>
  <c r="D37" i="55"/>
  <c r="C37" i="55"/>
  <c r="B37" i="55"/>
  <c r="A37" i="55"/>
  <c r="N36" i="55"/>
  <c r="N35" i="55"/>
  <c r="N34" i="55"/>
  <c r="N33" i="55"/>
  <c r="D33" i="55"/>
  <c r="C33" i="55"/>
  <c r="B33" i="55"/>
  <c r="A33" i="55"/>
  <c r="N32" i="55"/>
  <c r="N31" i="55"/>
  <c r="N30" i="55"/>
  <c r="N29" i="55"/>
  <c r="N28" i="55"/>
  <c r="D28" i="55"/>
  <c r="C28" i="55"/>
  <c r="B28" i="55"/>
  <c r="A28" i="55"/>
  <c r="N27" i="55"/>
  <c r="N26" i="55"/>
  <c r="N25" i="55"/>
  <c r="D25" i="55"/>
  <c r="C25" i="55"/>
  <c r="B25" i="55"/>
  <c r="A25" i="55"/>
  <c r="N24" i="55"/>
  <c r="N23" i="55"/>
  <c r="N22" i="55"/>
  <c r="N21" i="55"/>
  <c r="N20" i="55"/>
  <c r="N19" i="55"/>
  <c r="D19" i="55"/>
  <c r="C19" i="55"/>
  <c r="B19" i="55"/>
  <c r="A19" i="55"/>
  <c r="N18" i="55"/>
  <c r="N17" i="55"/>
  <c r="N16" i="55"/>
  <c r="N15" i="55"/>
  <c r="N14" i="55"/>
  <c r="N13" i="55"/>
  <c r="D13" i="55"/>
  <c r="C13" i="55"/>
  <c r="B13" i="55"/>
  <c r="A13" i="55"/>
  <c r="AD12" i="55"/>
  <c r="AC12" i="55"/>
  <c r="Z12" i="55"/>
  <c r="Y12" i="55"/>
  <c r="V12" i="55"/>
  <c r="U12" i="55"/>
  <c r="T12" i="55"/>
  <c r="S12" i="55"/>
  <c r="R12" i="55"/>
  <c r="Q12" i="55"/>
  <c r="P12" i="55"/>
  <c r="O12" i="55"/>
  <c r="AE11" i="55"/>
  <c r="AC11" i="55"/>
  <c r="AA11" i="55"/>
  <c r="Y11" i="55"/>
  <c r="W11" i="55"/>
  <c r="O11" i="55"/>
  <c r="A5" i="49"/>
  <c r="A4" i="49"/>
  <c r="A5" i="54"/>
  <c r="A4" i="54"/>
  <c r="A6" i="56"/>
  <c r="A5" i="56"/>
  <c r="A6" i="55" l="1"/>
  <c r="A5" i="55"/>
  <c r="AE133" i="55"/>
  <c r="AF133" i="55" s="1"/>
  <c r="AJ133" i="55" s="1"/>
  <c r="AA133" i="55"/>
  <c r="AB133" i="55" s="1"/>
  <c r="AI133" i="55" s="1"/>
  <c r="W133" i="55"/>
  <c r="X133" i="55" s="1"/>
  <c r="AH133" i="55" s="1"/>
  <c r="AE121" i="55"/>
  <c r="AF121" i="55" s="1"/>
  <c r="AJ121" i="55" s="1"/>
  <c r="AA121" i="55"/>
  <c r="AB121" i="55" s="1"/>
  <c r="AI121" i="55" s="1"/>
  <c r="W121" i="55"/>
  <c r="X121" i="55" s="1"/>
  <c r="AH121" i="55" s="1"/>
  <c r="AL121" i="55" s="1"/>
  <c r="AE115" i="55"/>
  <c r="AF115" i="55" s="1"/>
  <c r="AJ115" i="55" s="1"/>
  <c r="AA115" i="55"/>
  <c r="AB115" i="55" s="1"/>
  <c r="AI115" i="55" s="1"/>
  <c r="W115" i="55"/>
  <c r="X115" i="55" s="1"/>
  <c r="AH115" i="55" s="1"/>
  <c r="AE106" i="55"/>
  <c r="AF106" i="55" s="1"/>
  <c r="AJ106" i="55" s="1"/>
  <c r="AA106" i="55"/>
  <c r="AB106" i="55" s="1"/>
  <c r="AI106" i="55" s="1"/>
  <c r="W106" i="55"/>
  <c r="X106" i="55" s="1"/>
  <c r="AH106" i="55" s="1"/>
  <c r="AE99" i="55"/>
  <c r="AF99" i="55" s="1"/>
  <c r="AJ99" i="55" s="1"/>
  <c r="AA99" i="55"/>
  <c r="AB99" i="55" s="1"/>
  <c r="AI99" i="55" s="1"/>
  <c r="W99" i="55"/>
  <c r="X99" i="55" s="1"/>
  <c r="AH99" i="55" s="1"/>
  <c r="AE91" i="55"/>
  <c r="AF91" i="55" s="1"/>
  <c r="AJ91" i="55" s="1"/>
  <c r="AA91" i="55"/>
  <c r="AB91" i="55" s="1"/>
  <c r="AI91" i="55" s="1"/>
  <c r="W91" i="55"/>
  <c r="X91" i="55" s="1"/>
  <c r="AH91" i="55" s="1"/>
  <c r="AE82" i="55"/>
  <c r="AF82" i="55" s="1"/>
  <c r="AJ82" i="55" s="1"/>
  <c r="AA82" i="55"/>
  <c r="AB82" i="55" s="1"/>
  <c r="AI82" i="55" s="1"/>
  <c r="W82" i="55"/>
  <c r="X82" i="55" s="1"/>
  <c r="AH82" i="55" s="1"/>
  <c r="AE79" i="55"/>
  <c r="AF79" i="55" s="1"/>
  <c r="AJ79" i="55" s="1"/>
  <c r="AA79" i="55"/>
  <c r="AB79" i="55" s="1"/>
  <c r="AI79" i="55" s="1"/>
  <c r="W79" i="55"/>
  <c r="X79" i="55" s="1"/>
  <c r="AH79" i="55" s="1"/>
  <c r="AE75" i="55"/>
  <c r="AF75" i="55" s="1"/>
  <c r="AJ75" i="55" s="1"/>
  <c r="AA75" i="55"/>
  <c r="AB75" i="55" s="1"/>
  <c r="AI75" i="55" s="1"/>
  <c r="W75" i="55"/>
  <c r="X75" i="55" s="1"/>
  <c r="AH75" i="55" s="1"/>
  <c r="AE70" i="55"/>
  <c r="AF70" i="55" s="1"/>
  <c r="AJ70" i="55" s="1"/>
  <c r="AA70" i="55"/>
  <c r="AB70" i="55" s="1"/>
  <c r="AI70" i="55" s="1"/>
  <c r="W70" i="55"/>
  <c r="X70" i="55" s="1"/>
  <c r="AH70" i="55" s="1"/>
  <c r="AE67" i="55"/>
  <c r="AF67" i="55" s="1"/>
  <c r="AJ67" i="55" s="1"/>
  <c r="AA67" i="55"/>
  <c r="AB67" i="55" s="1"/>
  <c r="AI67" i="55" s="1"/>
  <c r="W67" i="55"/>
  <c r="X67" i="55" s="1"/>
  <c r="AH67" i="55" s="1"/>
  <c r="AE66" i="55"/>
  <c r="AF66" i="55" s="1"/>
  <c r="AJ66" i="55" s="1"/>
  <c r="AA66" i="55"/>
  <c r="AB66" i="55" s="1"/>
  <c r="AI66" i="55" s="1"/>
  <c r="W66" i="55"/>
  <c r="X66" i="55" s="1"/>
  <c r="AH66" i="55" s="1"/>
  <c r="AE62" i="55"/>
  <c r="AF62" i="55" s="1"/>
  <c r="AJ62" i="55" s="1"/>
  <c r="AA62" i="55"/>
  <c r="AB62" i="55" s="1"/>
  <c r="AI62" i="55" s="1"/>
  <c r="W62" i="55"/>
  <c r="X62" i="55" s="1"/>
  <c r="AH62" i="55" s="1"/>
  <c r="AE57" i="55"/>
  <c r="AF57" i="55" s="1"/>
  <c r="AJ57" i="55" s="1"/>
  <c r="AA57" i="55"/>
  <c r="AB57" i="55" s="1"/>
  <c r="AI57" i="55" s="1"/>
  <c r="W57" i="55"/>
  <c r="X57" i="55" s="1"/>
  <c r="AH57" i="55" s="1"/>
  <c r="AE54" i="55"/>
  <c r="AF54" i="55" s="1"/>
  <c r="AJ54" i="55" s="1"/>
  <c r="AA54" i="55"/>
  <c r="AB54" i="55" s="1"/>
  <c r="AI54" i="55" s="1"/>
  <c r="W54" i="55"/>
  <c r="X54" i="55" s="1"/>
  <c r="AH54" i="55" s="1"/>
  <c r="AE52" i="55"/>
  <c r="AF52" i="55" s="1"/>
  <c r="AJ52" i="55" s="1"/>
  <c r="AA52" i="55"/>
  <c r="AB52" i="55" s="1"/>
  <c r="AI52" i="55" s="1"/>
  <c r="W52" i="55"/>
  <c r="X52" i="55" s="1"/>
  <c r="AH52" i="55" s="1"/>
  <c r="AL52" i="55" s="1"/>
  <c r="AE50" i="55"/>
  <c r="AF50" i="55" s="1"/>
  <c r="AJ50" i="55" s="1"/>
  <c r="AA50" i="55"/>
  <c r="AB50" i="55" s="1"/>
  <c r="AI50" i="55" s="1"/>
  <c r="W50" i="55"/>
  <c r="X50" i="55" s="1"/>
  <c r="AH50" i="55" s="1"/>
  <c r="AE43" i="55"/>
  <c r="AF43" i="55" s="1"/>
  <c r="AJ43" i="55" s="1"/>
  <c r="AA43" i="55"/>
  <c r="AB43" i="55" s="1"/>
  <c r="AI43" i="55" s="1"/>
  <c r="W43" i="55"/>
  <c r="X43" i="55" s="1"/>
  <c r="AH43" i="55" s="1"/>
  <c r="AE41" i="55"/>
  <c r="AF41" i="55" s="1"/>
  <c r="AJ41" i="55" s="1"/>
  <c r="AA41" i="55"/>
  <c r="AB41" i="55" s="1"/>
  <c r="AI41" i="55" s="1"/>
  <c r="W41" i="55"/>
  <c r="X41" i="55" s="1"/>
  <c r="AH41" i="55" s="1"/>
  <c r="AE37" i="55"/>
  <c r="AF37" i="55" s="1"/>
  <c r="AJ37" i="55" s="1"/>
  <c r="AA37" i="55"/>
  <c r="AB37" i="55" s="1"/>
  <c r="AI37" i="55" s="1"/>
  <c r="W37" i="55"/>
  <c r="X37" i="55" s="1"/>
  <c r="AH37" i="55" s="1"/>
  <c r="AE33" i="55"/>
  <c r="AF33" i="55" s="1"/>
  <c r="AJ33" i="55" s="1"/>
  <c r="AA33" i="55"/>
  <c r="AB33" i="55" s="1"/>
  <c r="AI33" i="55" s="1"/>
  <c r="W33" i="55"/>
  <c r="X33" i="55" s="1"/>
  <c r="AH33" i="55" s="1"/>
  <c r="AE28" i="55"/>
  <c r="AF28" i="55" s="1"/>
  <c r="AJ28" i="55" s="1"/>
  <c r="AA28" i="55"/>
  <c r="AB28" i="55" s="1"/>
  <c r="AI28" i="55" s="1"/>
  <c r="W28" i="55"/>
  <c r="X28" i="55" s="1"/>
  <c r="AH28" i="55" s="1"/>
  <c r="AE25" i="55"/>
  <c r="AF25" i="55" s="1"/>
  <c r="AJ25" i="55" s="1"/>
  <c r="AA25" i="55"/>
  <c r="AB25" i="55" s="1"/>
  <c r="AI25" i="55" s="1"/>
  <c r="W25" i="55"/>
  <c r="X25" i="55" s="1"/>
  <c r="AH25" i="55" s="1"/>
  <c r="AE19" i="55"/>
  <c r="AF19" i="55" s="1"/>
  <c r="AJ19" i="55" s="1"/>
  <c r="AA19" i="55"/>
  <c r="AB19" i="55" s="1"/>
  <c r="AI19" i="55" s="1"/>
  <c r="W19" i="55"/>
  <c r="X19" i="55" s="1"/>
  <c r="AH19" i="55" s="1"/>
  <c r="AE13" i="55"/>
  <c r="AF13" i="55" s="1"/>
  <c r="AJ13" i="55" s="1"/>
  <c r="AA13" i="55"/>
  <c r="AB13" i="55" s="1"/>
  <c r="AI13" i="55" s="1"/>
  <c r="W13" i="55"/>
  <c r="X13" i="55" s="1"/>
  <c r="AH13" i="55" s="1"/>
  <c r="AL54" i="55" l="1"/>
  <c r="AM52" i="55"/>
  <c r="P149" i="56"/>
  <c r="P162" i="56"/>
  <c r="P157" i="56"/>
  <c r="P150" i="56"/>
  <c r="AM121" i="55"/>
  <c r="AD136" i="56"/>
  <c r="AD119" i="56"/>
  <c r="AD97" i="56"/>
  <c r="AD94" i="56"/>
  <c r="AD162" i="56"/>
  <c r="AD135" i="56"/>
  <c r="AD133" i="56"/>
  <c r="AD174" i="56"/>
  <c r="AD157" i="56"/>
  <c r="AD150" i="56"/>
  <c r="AD144" i="56"/>
  <c r="AD79" i="56"/>
  <c r="AD73" i="56"/>
  <c r="AD149" i="56"/>
  <c r="AD139" i="56"/>
  <c r="AD95" i="56"/>
  <c r="AD52" i="56"/>
  <c r="AD137" i="56"/>
  <c r="AD131" i="56"/>
  <c r="AD113" i="56"/>
  <c r="AD81" i="56"/>
  <c r="AD74" i="56"/>
  <c r="AD72" i="56"/>
  <c r="AD58" i="56"/>
  <c r="AD53" i="56"/>
  <c r="AD51" i="56"/>
  <c r="AD37" i="56"/>
  <c r="AD32" i="56"/>
  <c r="AD30" i="56"/>
  <c r="AD16" i="56"/>
  <c r="AD93" i="56"/>
  <c r="AD132" i="56"/>
  <c r="AD100" i="56"/>
  <c r="AD76" i="56"/>
  <c r="AD114" i="56"/>
  <c r="AD116" i="56"/>
  <c r="AD112" i="56"/>
  <c r="AD60" i="56"/>
  <c r="AD55" i="56"/>
  <c r="AD39" i="56"/>
  <c r="AD34" i="56"/>
  <c r="AD31" i="56"/>
  <c r="AD18" i="56"/>
  <c r="AD13" i="56"/>
  <c r="AL75" i="55"/>
  <c r="W137" i="56" s="1"/>
  <c r="AM54" i="55"/>
  <c r="Q112" i="56"/>
  <c r="Q135" i="56"/>
  <c r="Q131" i="56"/>
  <c r="AL99" i="55"/>
  <c r="AL106" i="55"/>
  <c r="AL82" i="55"/>
  <c r="AL25" i="55"/>
  <c r="AL33" i="55"/>
  <c r="AL79" i="55"/>
  <c r="AL133" i="55"/>
  <c r="AL66" i="55"/>
  <c r="AL57" i="55"/>
  <c r="AL41" i="55"/>
  <c r="AL19" i="55"/>
  <c r="AL67" i="55"/>
  <c r="AL37" i="55"/>
  <c r="AL13" i="55"/>
  <c r="AL28" i="55"/>
  <c r="AL70" i="55"/>
  <c r="AL43" i="55"/>
  <c r="AL115" i="55"/>
  <c r="AL50" i="55"/>
  <c r="AL91" i="55"/>
  <c r="AL62" i="55"/>
  <c r="AM43" i="55" l="1"/>
  <c r="N139" i="56"/>
  <c r="N81" i="56"/>
  <c r="N60" i="56"/>
  <c r="N39" i="56"/>
  <c r="N18" i="56"/>
  <c r="N100" i="56"/>
  <c r="N144" i="56"/>
  <c r="AM57" i="55"/>
  <c r="R112" i="56"/>
  <c r="R93" i="56"/>
  <c r="R72" i="56"/>
  <c r="R51" i="56"/>
  <c r="R30" i="56"/>
  <c r="AM99" i="55"/>
  <c r="AA116" i="56"/>
  <c r="AA100" i="56"/>
  <c r="AA119" i="56"/>
  <c r="AA136" i="56"/>
  <c r="AA162" i="56"/>
  <c r="AA97" i="56"/>
  <c r="AA157" i="56"/>
  <c r="AA150" i="56"/>
  <c r="AA149" i="56"/>
  <c r="AA144" i="56"/>
  <c r="AA139" i="56"/>
  <c r="AA132" i="56"/>
  <c r="AA113" i="56"/>
  <c r="AM28" i="55"/>
  <c r="J97" i="56"/>
  <c r="J76" i="56"/>
  <c r="J73" i="56"/>
  <c r="J55" i="56"/>
  <c r="J52" i="56"/>
  <c r="J34" i="56"/>
  <c r="J31" i="56"/>
  <c r="J13" i="56"/>
  <c r="J113" i="56"/>
  <c r="J94" i="56"/>
  <c r="AM66" i="55"/>
  <c r="T135" i="56"/>
  <c r="AM41" i="55"/>
  <c r="M119" i="56"/>
  <c r="M100" i="56"/>
  <c r="AM106" i="55"/>
  <c r="AB73" i="56"/>
  <c r="AB60" i="56"/>
  <c r="AB55" i="56"/>
  <c r="AB52" i="56"/>
  <c r="AB39" i="56"/>
  <c r="AB34" i="56"/>
  <c r="AB31" i="56"/>
  <c r="AB18" i="56"/>
  <c r="AB13" i="56"/>
  <c r="AB136" i="56"/>
  <c r="AB94" i="56"/>
  <c r="AB97" i="56"/>
  <c r="AB174" i="56"/>
  <c r="AB144" i="56"/>
  <c r="AB139" i="56"/>
  <c r="AB81" i="56"/>
  <c r="AB113" i="56"/>
  <c r="AB76" i="56"/>
  <c r="AB100" i="56"/>
  <c r="AM70" i="55"/>
  <c r="V114" i="56"/>
  <c r="V74" i="56"/>
  <c r="V53" i="56"/>
  <c r="AF53" i="56" s="1"/>
  <c r="V32" i="56"/>
  <c r="V95" i="56"/>
  <c r="AM13" i="55"/>
  <c r="G162" i="56"/>
  <c r="G157" i="56"/>
  <c r="G150" i="56"/>
  <c r="G144" i="56"/>
  <c r="G139" i="56"/>
  <c r="G174" i="56"/>
  <c r="G135" i="56"/>
  <c r="AM133" i="55"/>
  <c r="AE162" i="56"/>
  <c r="AE135" i="56"/>
  <c r="AE133" i="56"/>
  <c r="AE174" i="56"/>
  <c r="AE157" i="56"/>
  <c r="AE150" i="56"/>
  <c r="AE144" i="56"/>
  <c r="AE79" i="56"/>
  <c r="AE149" i="56"/>
  <c r="AE139" i="56"/>
  <c r="AE95" i="56"/>
  <c r="AE137" i="56"/>
  <c r="AE131" i="56"/>
  <c r="AE113" i="56"/>
  <c r="AE81" i="56"/>
  <c r="AE74" i="56"/>
  <c r="AE72" i="56"/>
  <c r="AE58" i="56"/>
  <c r="AE53" i="56"/>
  <c r="AE51" i="56"/>
  <c r="AE37" i="56"/>
  <c r="AE32" i="56"/>
  <c r="AE30" i="56"/>
  <c r="AE16" i="56"/>
  <c r="AE132" i="56"/>
  <c r="AE100" i="56"/>
  <c r="AE76" i="56"/>
  <c r="AE114" i="56"/>
  <c r="AE116" i="56"/>
  <c r="AE112" i="56"/>
  <c r="AE93" i="56"/>
  <c r="AE73" i="56"/>
  <c r="AE60" i="56"/>
  <c r="AE55" i="56"/>
  <c r="AE52" i="56"/>
  <c r="AE39" i="56"/>
  <c r="AE34" i="56"/>
  <c r="AE31" i="56"/>
  <c r="AE18" i="56"/>
  <c r="AE13" i="56"/>
  <c r="AE136" i="56"/>
  <c r="AE119" i="56"/>
  <c r="AE97" i="56"/>
  <c r="AE94" i="56"/>
  <c r="AM62" i="55"/>
  <c r="S112" i="56"/>
  <c r="S93" i="56"/>
  <c r="S135" i="56"/>
  <c r="S131" i="56"/>
  <c r="AM91" i="55"/>
  <c r="Z113" i="56"/>
  <c r="Z116" i="56"/>
  <c r="Z100" i="56"/>
  <c r="Z119" i="56"/>
  <c r="Z136" i="56"/>
  <c r="Z162" i="56"/>
  <c r="Z97" i="56"/>
  <c r="Z174" i="56"/>
  <c r="Z157" i="56"/>
  <c r="Z150" i="56"/>
  <c r="Z149" i="56"/>
  <c r="Z144" i="56"/>
  <c r="Z139" i="56"/>
  <c r="Z132" i="56"/>
  <c r="AM19" i="55"/>
  <c r="H150" i="56"/>
  <c r="H144" i="56"/>
  <c r="H139" i="56"/>
  <c r="H174" i="56"/>
  <c r="H135" i="56"/>
  <c r="H162" i="56"/>
  <c r="H157" i="56"/>
  <c r="AM25" i="55"/>
  <c r="I97" i="56"/>
  <c r="I132" i="56"/>
  <c r="I116" i="56"/>
  <c r="I113" i="56"/>
  <c r="I136" i="56"/>
  <c r="AM75" i="55"/>
  <c r="W114" i="56"/>
  <c r="W133" i="56"/>
  <c r="W95" i="56"/>
  <c r="AM37" i="55"/>
  <c r="L79" i="56"/>
  <c r="L58" i="56"/>
  <c r="L37" i="56"/>
  <c r="L16" i="56"/>
  <c r="AM79" i="55"/>
  <c r="X112" i="56"/>
  <c r="X93" i="56"/>
  <c r="X76" i="56"/>
  <c r="X135" i="56"/>
  <c r="X113" i="56"/>
  <c r="X100" i="56"/>
  <c r="X94" i="56"/>
  <c r="X95" i="56"/>
  <c r="X137" i="56"/>
  <c r="X136" i="56"/>
  <c r="X81" i="56"/>
  <c r="X97" i="56"/>
  <c r="X114" i="56"/>
  <c r="AM67" i="55"/>
  <c r="U114" i="56"/>
  <c r="U133" i="56"/>
  <c r="U137" i="56"/>
  <c r="AM33" i="55"/>
  <c r="K132" i="56"/>
  <c r="K76" i="56"/>
  <c r="K97" i="56"/>
  <c r="K116" i="56"/>
  <c r="K113" i="56"/>
  <c r="K94" i="56"/>
  <c r="K136" i="56"/>
  <c r="AM50" i="55"/>
  <c r="O119" i="56"/>
  <c r="O100" i="56"/>
  <c r="AM115" i="55"/>
  <c r="AC97" i="56"/>
  <c r="AC162" i="56"/>
  <c r="AC174" i="56"/>
  <c r="AC157" i="56"/>
  <c r="AC150" i="56"/>
  <c r="AC144" i="56"/>
  <c r="AC149" i="56"/>
  <c r="AC139" i="56"/>
  <c r="AC113" i="56"/>
  <c r="AC100" i="56"/>
  <c r="AM82" i="55"/>
  <c r="Y132" i="56"/>
  <c r="Y113" i="56"/>
  <c r="Y73" i="56"/>
  <c r="Y60" i="56"/>
  <c r="Y55" i="56"/>
  <c r="Y52" i="56"/>
  <c r="Y39" i="56"/>
  <c r="Y34" i="56"/>
  <c r="Y31" i="56"/>
  <c r="Y18" i="56"/>
  <c r="Y13" i="56"/>
  <c r="Y116" i="56"/>
  <c r="Y100" i="56"/>
  <c r="Y94" i="56"/>
  <c r="Y119" i="56"/>
  <c r="Y136" i="56"/>
  <c r="Y162" i="56"/>
  <c r="Y97" i="56"/>
  <c r="Y150" i="56"/>
  <c r="Y81" i="56"/>
  <c r="Y149" i="56"/>
  <c r="Y76" i="56"/>
  <c r="AH131" i="56"/>
  <c r="AI131" i="56" s="1"/>
  <c r="AH133" i="56"/>
  <c r="AI133" i="56" s="1"/>
  <c r="AF73" i="56" l="1"/>
  <c r="AF137" i="56"/>
  <c r="AG53" i="56"/>
  <c r="AB52" i="52"/>
  <c r="AC52" i="52"/>
  <c r="AF39" i="56"/>
  <c r="AN152" i="55"/>
  <c r="AF13" i="56"/>
  <c r="AF51" i="56"/>
  <c r="AF131" i="56"/>
  <c r="AF112" i="56"/>
  <c r="AF16" i="56"/>
  <c r="AN150" i="55"/>
  <c r="AF79" i="56"/>
  <c r="AN151" i="55"/>
  <c r="AF162" i="56"/>
  <c r="AF114" i="56"/>
  <c r="AF94" i="56"/>
  <c r="AF76" i="56"/>
  <c r="AF37" i="56"/>
  <c r="AF136" i="56"/>
  <c r="AF135" i="56"/>
  <c r="AF95" i="56"/>
  <c r="AF30" i="56"/>
  <c r="AF18" i="56"/>
  <c r="AF133" i="56"/>
  <c r="AF149" i="56"/>
  <c r="AF113" i="56"/>
  <c r="AF116" i="56"/>
  <c r="AF139" i="56"/>
  <c r="AF100" i="56"/>
  <c r="AF31" i="56"/>
  <c r="AF72" i="56"/>
  <c r="AF60" i="56"/>
  <c r="AF157" i="56"/>
  <c r="AF58" i="56"/>
  <c r="AF174" i="56"/>
  <c r="AF32" i="56"/>
  <c r="AF132" i="56"/>
  <c r="AF144" i="56"/>
  <c r="AF74" i="56"/>
  <c r="AF119" i="56"/>
  <c r="AF34" i="56"/>
  <c r="AF93" i="56"/>
  <c r="AF81" i="56"/>
  <c r="AF97" i="56"/>
  <c r="AF150" i="56"/>
  <c r="AF52" i="56"/>
  <c r="AF55" i="56"/>
  <c r="AN153" i="55" l="1"/>
  <c r="AO151" i="55" s="1"/>
  <c r="AG30" i="56"/>
  <c r="AB29" i="52"/>
  <c r="AC29" i="52"/>
  <c r="AG112" i="56"/>
  <c r="AB111" i="52"/>
  <c r="AC111" i="52"/>
  <c r="AG119" i="56"/>
  <c r="AB118" i="52"/>
  <c r="AC118" i="52"/>
  <c r="AB138" i="52"/>
  <c r="AC138" i="52"/>
  <c r="AG94" i="56"/>
  <c r="AB93" i="52"/>
  <c r="AC93" i="52"/>
  <c r="AG39" i="56"/>
  <c r="AB38" i="52"/>
  <c r="AC38" i="52"/>
  <c r="AG79" i="56"/>
  <c r="AB78" i="52"/>
  <c r="AC78" i="52"/>
  <c r="AB54" i="52"/>
  <c r="AC54" i="52"/>
  <c r="AB17" i="52"/>
  <c r="AC17" i="52"/>
  <c r="AG58" i="56"/>
  <c r="AB57" i="52"/>
  <c r="AC57" i="52"/>
  <c r="AG150" i="56"/>
  <c r="AB149" i="52"/>
  <c r="AC149" i="52"/>
  <c r="AG95" i="56"/>
  <c r="AB94" i="52"/>
  <c r="AC94" i="52"/>
  <c r="AG60" i="56"/>
  <c r="AB59" i="52"/>
  <c r="AC59" i="52"/>
  <c r="AG81" i="56"/>
  <c r="AB80" i="52"/>
  <c r="AC80" i="52"/>
  <c r="AG136" i="56"/>
  <c r="AB135" i="52"/>
  <c r="AC135" i="52"/>
  <c r="AG93" i="56"/>
  <c r="AB92" i="52"/>
  <c r="AC92" i="52"/>
  <c r="AG37" i="56"/>
  <c r="AB36" i="52"/>
  <c r="AC36" i="52"/>
  <c r="AG114" i="56"/>
  <c r="AB113" i="52"/>
  <c r="AC113" i="52"/>
  <c r="AG133" i="56"/>
  <c r="AB132" i="52"/>
  <c r="AC132" i="52"/>
  <c r="AG137" i="56"/>
  <c r="AC136" i="52"/>
  <c r="AB136" i="52"/>
  <c r="AB173" i="52"/>
  <c r="AC173" i="52"/>
  <c r="AG73" i="56"/>
  <c r="AB72" i="52"/>
  <c r="AC72" i="52"/>
  <c r="AG52" i="56"/>
  <c r="AB51" i="52"/>
  <c r="AC51" i="52"/>
  <c r="AG16" i="56"/>
  <c r="AB15" i="52"/>
  <c r="AC15" i="52"/>
  <c r="AG157" i="56"/>
  <c r="AB156" i="52"/>
  <c r="AC156" i="52"/>
  <c r="AB96" i="52"/>
  <c r="AC96" i="52"/>
  <c r="AB134" i="52"/>
  <c r="AC134" i="52"/>
  <c r="AG131" i="56"/>
  <c r="AB130" i="52"/>
  <c r="AC130" i="52"/>
  <c r="AG72" i="56"/>
  <c r="AC71" i="52"/>
  <c r="AB71" i="52"/>
  <c r="AG51" i="56"/>
  <c r="AB50" i="52"/>
  <c r="AC50" i="52"/>
  <c r="AG31" i="56"/>
  <c r="AB30" i="52"/>
  <c r="AC30" i="52"/>
  <c r="AG13" i="56"/>
  <c r="AC12" i="52"/>
  <c r="AB12" i="52"/>
  <c r="AB33" i="52"/>
  <c r="AC33" i="52"/>
  <c r="AG100" i="56"/>
  <c r="AB99" i="52"/>
  <c r="AC99" i="52"/>
  <c r="AB75" i="52"/>
  <c r="AC75" i="52"/>
  <c r="AG74" i="56"/>
  <c r="AC73" i="52"/>
  <c r="AB73" i="52"/>
  <c r="AC115" i="52"/>
  <c r="AB115" i="52"/>
  <c r="AB143" i="52"/>
  <c r="AC143" i="52"/>
  <c r="AG113" i="56"/>
  <c r="AC112" i="52"/>
  <c r="AB112" i="52"/>
  <c r="AB161" i="52"/>
  <c r="AC161" i="52"/>
  <c r="AB131" i="52"/>
  <c r="AC131" i="52"/>
  <c r="AB148" i="52"/>
  <c r="AC148" i="52"/>
  <c r="AG32" i="56"/>
  <c r="AB31" i="52"/>
  <c r="AC31" i="52"/>
  <c r="AH162" i="56"/>
  <c r="AI162" i="56" s="1"/>
  <c r="AG162" i="56"/>
  <c r="AG97" i="56"/>
  <c r="AH97" i="56"/>
  <c r="AI97" i="56" s="1"/>
  <c r="AG139" i="56"/>
  <c r="AH139" i="56"/>
  <c r="AI139" i="56" s="1"/>
  <c r="AG135" i="56"/>
  <c r="AH135" i="56"/>
  <c r="AI135" i="56" s="1"/>
  <c r="AH174" i="56"/>
  <c r="AI174" i="56" s="1"/>
  <c r="AG174" i="56"/>
  <c r="AG116" i="56"/>
  <c r="AH116" i="56"/>
  <c r="AI116" i="56" s="1"/>
  <c r="AG132" i="56"/>
  <c r="AH132" i="56"/>
  <c r="AI132" i="56" s="1"/>
  <c r="AH144" i="56"/>
  <c r="AI144" i="56" s="1"/>
  <c r="AG144" i="56"/>
  <c r="AG34" i="56"/>
  <c r="AH34" i="56"/>
  <c r="AI34" i="56" s="1"/>
  <c r="AG149" i="56"/>
  <c r="AH149" i="56"/>
  <c r="AI149" i="56" s="1"/>
  <c r="AG76" i="56"/>
  <c r="AH76" i="56"/>
  <c r="AI76" i="56" s="1"/>
  <c r="AG55" i="56"/>
  <c r="AH55" i="56"/>
  <c r="AI55" i="56" s="1"/>
  <c r="AG18" i="56"/>
  <c r="AH13" i="56"/>
  <c r="AI13" i="56" s="1"/>
  <c r="AO150" i="55"/>
  <c r="AO152" i="55"/>
  <c r="AO153" i="55" l="1"/>
  <c r="E151" i="45"/>
  <c r="E152" i="45"/>
  <c r="E153" i="45"/>
  <c r="E154" i="45"/>
  <c r="E155" i="45"/>
  <c r="E156" i="45"/>
  <c r="E150" i="44"/>
  <c r="E151" i="44"/>
  <c r="E152" i="44"/>
  <c r="E153" i="44"/>
  <c r="E154" i="44"/>
  <c r="E155" i="44"/>
  <c r="D143" i="44"/>
  <c r="B6" i="29"/>
  <c r="B5" i="29"/>
  <c r="AA136" i="52"/>
  <c r="AA132" i="52"/>
  <c r="AA113" i="52"/>
  <c r="AA94" i="52"/>
  <c r="AA73" i="52"/>
  <c r="AA52" i="52"/>
  <c r="AA31" i="52"/>
  <c r="S136" i="52"/>
  <c r="S132" i="52"/>
  <c r="S113" i="52"/>
  <c r="S94" i="52"/>
  <c r="S73" i="52"/>
  <c r="S52" i="52"/>
  <c r="S31" i="52"/>
  <c r="H136" i="52"/>
  <c r="H132" i="52"/>
  <c r="H113" i="52"/>
  <c r="H94" i="52"/>
  <c r="H73" i="52"/>
  <c r="H31" i="52"/>
  <c r="E156" i="52"/>
  <c r="E157" i="52"/>
  <c r="E158" i="52"/>
  <c r="E159" i="52"/>
  <c r="E160" i="52"/>
  <c r="E144" i="52"/>
  <c r="E145" i="52"/>
  <c r="E146" i="52"/>
  <c r="E147" i="52"/>
  <c r="E139" i="52"/>
  <c r="E140" i="52"/>
  <c r="E141" i="52"/>
  <c r="E142" i="52"/>
  <c r="E135" i="52"/>
  <c r="E136" i="52"/>
  <c r="E137" i="52"/>
  <c r="E116" i="52"/>
  <c r="E117" i="52"/>
  <c r="E118" i="52"/>
  <c r="E119" i="52"/>
  <c r="E120" i="52"/>
  <c r="E121" i="52"/>
  <c r="E122" i="52"/>
  <c r="E123" i="52"/>
  <c r="E124" i="52"/>
  <c r="E125" i="52"/>
  <c r="E126" i="52"/>
  <c r="E127" i="52"/>
  <c r="E128" i="52"/>
  <c r="E129" i="52"/>
  <c r="E130" i="52"/>
  <c r="E131" i="52"/>
  <c r="E132" i="52"/>
  <c r="E133" i="52"/>
  <c r="E99" i="52"/>
  <c r="E100" i="52"/>
  <c r="E101" i="52"/>
  <c r="E102" i="52"/>
  <c r="E103" i="52"/>
  <c r="E104" i="52"/>
  <c r="E105" i="52"/>
  <c r="E106" i="52"/>
  <c r="E107" i="52"/>
  <c r="E108" i="52"/>
  <c r="E109" i="52"/>
  <c r="E110" i="52"/>
  <c r="E111" i="52"/>
  <c r="E112" i="52"/>
  <c r="E113" i="52"/>
  <c r="E114" i="52"/>
  <c r="E97" i="52"/>
  <c r="E98" i="52"/>
  <c r="E76" i="52"/>
  <c r="E77" i="52"/>
  <c r="E78" i="52"/>
  <c r="E79" i="52"/>
  <c r="E80" i="52"/>
  <c r="E81" i="52"/>
  <c r="E82" i="52"/>
  <c r="E83" i="52"/>
  <c r="E84" i="52"/>
  <c r="E85" i="52"/>
  <c r="E86" i="52"/>
  <c r="E87" i="52"/>
  <c r="E88" i="52"/>
  <c r="E89" i="52"/>
  <c r="E90" i="52"/>
  <c r="E91" i="52"/>
  <c r="E92" i="52"/>
  <c r="E93" i="52"/>
  <c r="E94" i="52"/>
  <c r="E95" i="52"/>
  <c r="E55" i="52"/>
  <c r="E56" i="52"/>
  <c r="E57" i="52"/>
  <c r="E58" i="52"/>
  <c r="E59" i="52"/>
  <c r="E60" i="52"/>
  <c r="E61" i="52"/>
  <c r="E62" i="52"/>
  <c r="E63" i="52"/>
  <c r="E64" i="52"/>
  <c r="E65" i="52"/>
  <c r="E66" i="52"/>
  <c r="E67" i="52"/>
  <c r="E68" i="52"/>
  <c r="E69" i="52"/>
  <c r="E70" i="52"/>
  <c r="E71" i="52"/>
  <c r="E72" i="52"/>
  <c r="E73" i="52"/>
  <c r="E74" i="52"/>
  <c r="H52" i="52"/>
  <c r="E34" i="52"/>
  <c r="E35" i="52"/>
  <c r="E36" i="52"/>
  <c r="E37" i="52"/>
  <c r="E38" i="52"/>
  <c r="E39" i="52"/>
  <c r="E40" i="52"/>
  <c r="E41" i="52"/>
  <c r="E42" i="52"/>
  <c r="E43" i="52"/>
  <c r="E44" i="52"/>
  <c r="E45" i="52"/>
  <c r="E46" i="52"/>
  <c r="E47" i="52"/>
  <c r="E48" i="52"/>
  <c r="E49" i="52"/>
  <c r="E50" i="52"/>
  <c r="E51" i="52"/>
  <c r="E52" i="52"/>
  <c r="E53" i="52"/>
  <c r="D31" i="52"/>
  <c r="ED137" i="45" l="1"/>
  <c r="ED133" i="45"/>
  <c r="ED114" i="45"/>
  <c r="ED95" i="45"/>
  <c r="ED74" i="45"/>
  <c r="ED53" i="45"/>
  <c r="ED32" i="45"/>
  <c r="EE13" i="45"/>
  <c r="E163" i="45"/>
  <c r="E164" i="45"/>
  <c r="E165" i="45"/>
  <c r="E166" i="45"/>
  <c r="E167" i="45"/>
  <c r="E168" i="45"/>
  <c r="E169" i="45"/>
  <c r="E170" i="45"/>
  <c r="E171" i="45"/>
  <c r="E172" i="45"/>
  <c r="E173" i="45"/>
  <c r="E157" i="45"/>
  <c r="E158" i="45"/>
  <c r="E159" i="45"/>
  <c r="E160" i="45"/>
  <c r="E161" i="45"/>
  <c r="E150" i="45"/>
  <c r="E145" i="45"/>
  <c r="E146" i="45"/>
  <c r="E147" i="45"/>
  <c r="E148" i="45"/>
  <c r="E140" i="45"/>
  <c r="E141" i="45"/>
  <c r="E142" i="45"/>
  <c r="E143" i="45"/>
  <c r="E136" i="45"/>
  <c r="E137" i="45"/>
  <c r="E138" i="45"/>
  <c r="E117" i="45"/>
  <c r="E118" i="45"/>
  <c r="E119" i="45"/>
  <c r="E120" i="45"/>
  <c r="E121" i="45"/>
  <c r="E122" i="45"/>
  <c r="E123" i="45"/>
  <c r="E124" i="45"/>
  <c r="E125" i="45"/>
  <c r="E126" i="45"/>
  <c r="E127" i="45"/>
  <c r="E128" i="45"/>
  <c r="E129" i="45"/>
  <c r="E130" i="45"/>
  <c r="E131" i="45"/>
  <c r="E132" i="45"/>
  <c r="E133" i="45"/>
  <c r="E134" i="45"/>
  <c r="E98" i="45"/>
  <c r="E99" i="45"/>
  <c r="E100" i="45"/>
  <c r="E101" i="45"/>
  <c r="E102" i="45"/>
  <c r="E103" i="45"/>
  <c r="E104" i="45"/>
  <c r="E105" i="45"/>
  <c r="E106" i="45"/>
  <c r="E107" i="45"/>
  <c r="E108" i="45"/>
  <c r="E109" i="45"/>
  <c r="E110" i="45"/>
  <c r="E111" i="45"/>
  <c r="E112" i="45"/>
  <c r="E113" i="45"/>
  <c r="E114" i="45"/>
  <c r="E115" i="45"/>
  <c r="E56" i="45"/>
  <c r="E57" i="45"/>
  <c r="E77" i="45"/>
  <c r="E78" i="45"/>
  <c r="E79" i="45"/>
  <c r="E80" i="45"/>
  <c r="E81" i="45"/>
  <c r="E82" i="45"/>
  <c r="E83" i="45"/>
  <c r="E84" i="45"/>
  <c r="E85" i="45"/>
  <c r="E86" i="45"/>
  <c r="E87" i="45"/>
  <c r="E88" i="45"/>
  <c r="E89" i="45"/>
  <c r="E90" i="45"/>
  <c r="E91" i="45"/>
  <c r="E92" i="45"/>
  <c r="E93" i="45"/>
  <c r="E94" i="45"/>
  <c r="E95" i="45"/>
  <c r="E96"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162" i="44"/>
  <c r="E163" i="44"/>
  <c r="E164" i="44"/>
  <c r="E165" i="44"/>
  <c r="E166" i="44"/>
  <c r="E167" i="44"/>
  <c r="E168" i="44"/>
  <c r="E169" i="44"/>
  <c r="E170" i="44"/>
  <c r="E171" i="44"/>
  <c r="E172" i="44"/>
  <c r="E149" i="44"/>
  <c r="E156" i="44"/>
  <c r="E157" i="44"/>
  <c r="E158" i="44"/>
  <c r="E159" i="44"/>
  <c r="E160" i="44"/>
  <c r="E144" i="44"/>
  <c r="E145" i="44"/>
  <c r="E146" i="44"/>
  <c r="E147" i="44"/>
  <c r="E139" i="44"/>
  <c r="E140" i="44"/>
  <c r="E141" i="44"/>
  <c r="E142" i="44"/>
  <c r="E135" i="44"/>
  <c r="E136" i="44"/>
  <c r="E137" i="44"/>
  <c r="E116" i="44"/>
  <c r="E117" i="44"/>
  <c r="E118" i="44"/>
  <c r="E119" i="44"/>
  <c r="E120" i="44"/>
  <c r="E121" i="44"/>
  <c r="E122" i="44"/>
  <c r="E123" i="44"/>
  <c r="E124" i="44"/>
  <c r="E125" i="44"/>
  <c r="E126" i="44"/>
  <c r="E127" i="44"/>
  <c r="E128" i="44"/>
  <c r="E129" i="44"/>
  <c r="E130" i="44"/>
  <c r="E131" i="44"/>
  <c r="E132" i="44"/>
  <c r="E133" i="44"/>
  <c r="E99" i="44"/>
  <c r="E100" i="44"/>
  <c r="E101" i="44"/>
  <c r="E102" i="44"/>
  <c r="E103" i="44"/>
  <c r="E104" i="44"/>
  <c r="E105" i="44"/>
  <c r="E106" i="44"/>
  <c r="E107" i="44"/>
  <c r="E108" i="44"/>
  <c r="E109" i="44"/>
  <c r="E110" i="44"/>
  <c r="E111" i="44"/>
  <c r="E112" i="44"/>
  <c r="E113" i="44"/>
  <c r="E114" i="44"/>
  <c r="E97" i="44"/>
  <c r="E98" i="44"/>
  <c r="E76" i="44"/>
  <c r="E77" i="44"/>
  <c r="E78" i="44"/>
  <c r="E79" i="44"/>
  <c r="E80" i="44"/>
  <c r="E81" i="44"/>
  <c r="E82" i="44"/>
  <c r="E83" i="44"/>
  <c r="E84" i="44"/>
  <c r="E85" i="44"/>
  <c r="E86" i="44"/>
  <c r="E87" i="44"/>
  <c r="E88" i="44"/>
  <c r="E89" i="44"/>
  <c r="E90" i="44"/>
  <c r="E91" i="44"/>
  <c r="E92" i="44"/>
  <c r="E93" i="44"/>
  <c r="E94" i="44"/>
  <c r="E95" i="44"/>
  <c r="E73" i="44"/>
  <c r="E74" i="44"/>
  <c r="E55" i="44"/>
  <c r="E56" i="44"/>
  <c r="E57" i="44"/>
  <c r="E58" i="44"/>
  <c r="E59" i="44"/>
  <c r="E60" i="44"/>
  <c r="E61" i="44"/>
  <c r="E62" i="44"/>
  <c r="E63" i="44"/>
  <c r="E64" i="44"/>
  <c r="E65" i="44"/>
  <c r="E66" i="44"/>
  <c r="E67" i="44"/>
  <c r="E68" i="44"/>
  <c r="E69" i="44"/>
  <c r="E70" i="44"/>
  <c r="E71" i="44"/>
  <c r="E72" i="44"/>
  <c r="E34" i="44"/>
  <c r="E35" i="44"/>
  <c r="E36" i="44"/>
  <c r="E37" i="44"/>
  <c r="E38" i="44"/>
  <c r="E39" i="44"/>
  <c r="E40" i="44"/>
  <c r="E41" i="44"/>
  <c r="E42" i="44"/>
  <c r="E43" i="44"/>
  <c r="E44" i="44"/>
  <c r="E45" i="44"/>
  <c r="E46" i="44"/>
  <c r="E47" i="44"/>
  <c r="E48" i="44"/>
  <c r="E49" i="44"/>
  <c r="E50" i="44"/>
  <c r="E51" i="44"/>
  <c r="E52" i="44"/>
  <c r="E53" i="44"/>
  <c r="E54" i="44"/>
  <c r="E75" i="44"/>
  <c r="E173" i="52" l="1"/>
  <c r="E172" i="52"/>
  <c r="E171" i="52"/>
  <c r="E170" i="52"/>
  <c r="E169" i="52"/>
  <c r="E168" i="52"/>
  <c r="E167" i="52"/>
  <c r="E166" i="52"/>
  <c r="E165" i="52"/>
  <c r="E164" i="52"/>
  <c r="E163" i="52"/>
  <c r="E162" i="52"/>
  <c r="E161" i="52"/>
  <c r="E148" i="52"/>
  <c r="E143" i="52"/>
  <c r="E138" i="52"/>
  <c r="E134" i="52"/>
  <c r="E115" i="52"/>
  <c r="E96" i="52"/>
  <c r="E75" i="52"/>
  <c r="E54" i="52"/>
  <c r="E33" i="52"/>
  <c r="E32" i="52"/>
  <c r="E31" i="52"/>
  <c r="E30" i="52"/>
  <c r="E29" i="52"/>
  <c r="E28" i="52"/>
  <c r="E27" i="52"/>
  <c r="E26" i="52"/>
  <c r="E25" i="52"/>
  <c r="E24" i="52"/>
  <c r="E23" i="52"/>
  <c r="E22" i="52"/>
  <c r="E21" i="52"/>
  <c r="E20" i="52"/>
  <c r="E19" i="52"/>
  <c r="E18" i="52"/>
  <c r="E17" i="52"/>
  <c r="E16" i="52"/>
  <c r="E15" i="52"/>
  <c r="E14" i="52"/>
  <c r="E13" i="52"/>
  <c r="E12" i="52"/>
  <c r="E55" i="45"/>
  <c r="E58" i="45"/>
  <c r="E59" i="45"/>
  <c r="E60" i="45"/>
  <c r="E61" i="45"/>
  <c r="E62" i="45"/>
  <c r="E63" i="45"/>
  <c r="E64" i="45"/>
  <c r="E65" i="45"/>
  <c r="E66" i="45"/>
  <c r="E67" i="45"/>
  <c r="E68" i="45"/>
  <c r="E69" i="45"/>
  <c r="E70" i="45"/>
  <c r="E71" i="45"/>
  <c r="E72" i="45"/>
  <c r="E73" i="45"/>
  <c r="E74" i="45"/>
  <c r="E75" i="45"/>
  <c r="E76" i="45"/>
  <c r="E97" i="45"/>
  <c r="E116" i="45"/>
  <c r="E135" i="45"/>
  <c r="E139" i="45"/>
  <c r="E144" i="45"/>
  <c r="E149" i="45"/>
  <c r="E162" i="45"/>
  <c r="E174" i="45"/>
  <c r="E21" i="44"/>
  <c r="E22" i="44"/>
  <c r="E23" i="44"/>
  <c r="E24" i="44"/>
  <c r="E25" i="44"/>
  <c r="E26" i="44"/>
  <c r="E27" i="44"/>
  <c r="E28" i="44"/>
  <c r="E29" i="44"/>
  <c r="E30" i="44"/>
  <c r="E31" i="44"/>
  <c r="E32" i="44"/>
  <c r="E33" i="44"/>
  <c r="E96" i="44"/>
  <c r="E115" i="44"/>
  <c r="E134" i="44"/>
  <c r="E138" i="44"/>
  <c r="E143" i="44"/>
  <c r="E148" i="44"/>
  <c r="E161" i="44"/>
  <c r="E173" i="44"/>
  <c r="E13" i="44"/>
  <c r="E14" i="44"/>
  <c r="E15" i="44"/>
  <c r="E16" i="44"/>
  <c r="E17" i="44"/>
  <c r="E18" i="44"/>
  <c r="E19" i="44"/>
  <c r="E20" i="44"/>
  <c r="A6" i="53"/>
  <c r="A5" i="53"/>
  <c r="D174" i="52"/>
  <c r="AA173" i="52"/>
  <c r="Z173" i="52"/>
  <c r="S173" i="52"/>
  <c r="H173" i="52"/>
  <c r="G173" i="52"/>
  <c r="D173" i="52"/>
  <c r="C173" i="52"/>
  <c r="B173" i="52"/>
  <c r="A173" i="52"/>
  <c r="AA161" i="52"/>
  <c r="Z161" i="52"/>
  <c r="S161" i="52"/>
  <c r="H161" i="52"/>
  <c r="G161" i="52"/>
  <c r="D161" i="52"/>
  <c r="C161" i="52"/>
  <c r="B161" i="52"/>
  <c r="A161" i="52"/>
  <c r="AA156" i="52"/>
  <c r="S156" i="52"/>
  <c r="H156" i="52"/>
  <c r="D156" i="52"/>
  <c r="C156" i="52"/>
  <c r="AA149" i="52"/>
  <c r="S149" i="52"/>
  <c r="H149" i="52"/>
  <c r="D149" i="52"/>
  <c r="C149" i="52"/>
  <c r="AA148" i="52"/>
  <c r="Z148" i="52"/>
  <c r="S148" i="52"/>
  <c r="H148" i="52"/>
  <c r="G148" i="52"/>
  <c r="D148" i="52"/>
  <c r="C148" i="52"/>
  <c r="B148" i="52"/>
  <c r="A148" i="52"/>
  <c r="AA143" i="52"/>
  <c r="Z143" i="52"/>
  <c r="S143" i="52"/>
  <c r="H143" i="52"/>
  <c r="G143" i="52"/>
  <c r="D143" i="52"/>
  <c r="C143" i="52"/>
  <c r="B143" i="52"/>
  <c r="A143" i="52"/>
  <c r="AA138" i="52"/>
  <c r="Z138" i="52"/>
  <c r="S138" i="52"/>
  <c r="H138" i="52"/>
  <c r="G138" i="52"/>
  <c r="D138" i="52"/>
  <c r="C138" i="52"/>
  <c r="B138" i="52"/>
  <c r="A138" i="52"/>
  <c r="D136" i="52"/>
  <c r="C136" i="52"/>
  <c r="AA135" i="52"/>
  <c r="S135" i="52"/>
  <c r="H135" i="52"/>
  <c r="D135" i="52"/>
  <c r="AA134" i="52"/>
  <c r="Z134" i="52"/>
  <c r="S134" i="52"/>
  <c r="H134" i="52"/>
  <c r="G134" i="52"/>
  <c r="D134" i="52"/>
  <c r="C134" i="52"/>
  <c r="B134" i="52"/>
  <c r="A134" i="52"/>
  <c r="D132" i="52"/>
  <c r="C132" i="52"/>
  <c r="AA131" i="52"/>
  <c r="S131" i="52"/>
  <c r="H131" i="52"/>
  <c r="D131" i="52"/>
  <c r="AA130" i="52"/>
  <c r="S130" i="52"/>
  <c r="H130" i="52"/>
  <c r="D130" i="52"/>
  <c r="AA118" i="52"/>
  <c r="S118" i="52"/>
  <c r="H118" i="52"/>
  <c r="D118" i="52"/>
  <c r="AA115" i="52"/>
  <c r="Z115" i="52"/>
  <c r="S115" i="52"/>
  <c r="H115" i="52"/>
  <c r="G115" i="52"/>
  <c r="D115" i="52"/>
  <c r="C115" i="52"/>
  <c r="B115" i="52"/>
  <c r="A115" i="52"/>
  <c r="D113" i="52"/>
  <c r="C113" i="52"/>
  <c r="AA112" i="52"/>
  <c r="S112" i="52"/>
  <c r="H112" i="52"/>
  <c r="D112" i="52"/>
  <c r="AA111" i="52"/>
  <c r="S111" i="52"/>
  <c r="H111" i="52"/>
  <c r="D111" i="52"/>
  <c r="AA99" i="52"/>
  <c r="S99" i="52"/>
  <c r="H99" i="52"/>
  <c r="D99" i="52"/>
  <c r="AA96" i="52"/>
  <c r="Z96" i="52"/>
  <c r="S96" i="52"/>
  <c r="H96" i="52"/>
  <c r="G96" i="52"/>
  <c r="D96" i="52"/>
  <c r="C96" i="52"/>
  <c r="B96" i="52"/>
  <c r="A96" i="52"/>
  <c r="D94" i="52"/>
  <c r="C94" i="52"/>
  <c r="AA93" i="52"/>
  <c r="S93" i="52"/>
  <c r="H93" i="52"/>
  <c r="D93" i="52"/>
  <c r="AA92" i="52"/>
  <c r="S92" i="52"/>
  <c r="H92" i="52"/>
  <c r="D92" i="52"/>
  <c r="AA80" i="52"/>
  <c r="S80" i="52"/>
  <c r="H80" i="52"/>
  <c r="D80" i="52"/>
  <c r="AA78" i="52"/>
  <c r="S78" i="52"/>
  <c r="H78" i="52"/>
  <c r="D78" i="52"/>
  <c r="AA75" i="52"/>
  <c r="Z75" i="52"/>
  <c r="S75" i="52"/>
  <c r="H75" i="52"/>
  <c r="G75" i="52"/>
  <c r="D75" i="52"/>
  <c r="C75" i="52"/>
  <c r="B75" i="52"/>
  <c r="A75" i="52"/>
  <c r="D73" i="52"/>
  <c r="C73" i="52"/>
  <c r="AA72" i="52"/>
  <c r="S72" i="52"/>
  <c r="H72" i="52"/>
  <c r="D72" i="52"/>
  <c r="AA71" i="52"/>
  <c r="S71" i="52"/>
  <c r="H71" i="52"/>
  <c r="D71" i="52"/>
  <c r="AA59" i="52"/>
  <c r="S59" i="52"/>
  <c r="H59" i="52"/>
  <c r="D59" i="52"/>
  <c r="AA57" i="52"/>
  <c r="S57" i="52"/>
  <c r="H57" i="52"/>
  <c r="D57" i="52"/>
  <c r="AA54" i="52"/>
  <c r="Z54" i="52"/>
  <c r="S54" i="52"/>
  <c r="H54" i="52"/>
  <c r="G54" i="52"/>
  <c r="D54" i="52"/>
  <c r="C54" i="52"/>
  <c r="B54" i="52"/>
  <c r="A54" i="52"/>
  <c r="D52" i="52"/>
  <c r="C52" i="52"/>
  <c r="AA51" i="52"/>
  <c r="S51" i="52"/>
  <c r="H51" i="52"/>
  <c r="D51" i="52"/>
  <c r="AA50" i="52"/>
  <c r="S50" i="52"/>
  <c r="H50" i="52"/>
  <c r="D50" i="52"/>
  <c r="AA38" i="52"/>
  <c r="S38" i="52"/>
  <c r="H38" i="52"/>
  <c r="D38" i="52"/>
  <c r="AA36" i="52"/>
  <c r="S36" i="52"/>
  <c r="H36" i="52"/>
  <c r="D36" i="52"/>
  <c r="AA33" i="52"/>
  <c r="Z33" i="52"/>
  <c r="S33" i="52"/>
  <c r="H33" i="52"/>
  <c r="G33" i="52"/>
  <c r="D33" i="52"/>
  <c r="C33" i="52"/>
  <c r="B33" i="52"/>
  <c r="A33" i="52"/>
  <c r="C31" i="52"/>
  <c r="AA30" i="52"/>
  <c r="S30" i="52"/>
  <c r="H30" i="52"/>
  <c r="D30" i="52"/>
  <c r="AA29" i="52"/>
  <c r="S29" i="52"/>
  <c r="H29" i="52"/>
  <c r="D29" i="52"/>
  <c r="AA17" i="52"/>
  <c r="S17" i="52"/>
  <c r="H17" i="52"/>
  <c r="D17" i="52"/>
  <c r="AA15" i="52"/>
  <c r="S15" i="52"/>
  <c r="H15" i="52"/>
  <c r="D15" i="52"/>
  <c r="AA12" i="52"/>
  <c r="Z12" i="52"/>
  <c r="S12" i="52"/>
  <c r="H12" i="52"/>
  <c r="G12" i="52"/>
  <c r="D12" i="52"/>
  <c r="C12" i="52"/>
  <c r="B12" i="52"/>
  <c r="A12" i="52"/>
  <c r="G11" i="52"/>
  <c r="C11" i="52"/>
  <c r="B11" i="52"/>
  <c r="A11" i="52"/>
  <c r="Z10" i="52"/>
  <c r="G10" i="52"/>
  <c r="C10" i="52"/>
  <c r="B10" i="52"/>
  <c r="A10" i="52"/>
  <c r="Z9" i="52"/>
  <c r="A9" i="52"/>
  <c r="A5" i="52"/>
  <c r="A4" i="52"/>
  <c r="AA9" i="52"/>
  <c r="A5" i="48"/>
  <c r="A4" i="48"/>
  <c r="A5" i="47"/>
  <c r="A4" i="47"/>
  <c r="A5" i="46"/>
  <c r="A4" i="46"/>
  <c r="D175" i="45"/>
  <c r="EY174" i="45"/>
  <c r="ED174" i="45"/>
  <c r="EC174" i="45"/>
  <c r="D174" i="45"/>
  <c r="C174" i="45"/>
  <c r="B174" i="45"/>
  <c r="A174" i="45"/>
  <c r="EY162" i="45"/>
  <c r="ED162" i="45"/>
  <c r="EC162" i="45"/>
  <c r="D162" i="45"/>
  <c r="C162" i="45"/>
  <c r="B162" i="45"/>
  <c r="A162" i="45"/>
  <c r="EY157" i="45"/>
  <c r="ED157" i="45"/>
  <c r="D157" i="45"/>
  <c r="C157" i="45"/>
  <c r="EY150" i="45"/>
  <c r="ED150" i="45"/>
  <c r="D150" i="45"/>
  <c r="C150" i="45"/>
  <c r="EY149" i="45"/>
  <c r="ED149" i="45"/>
  <c r="EC149" i="45"/>
  <c r="D149" i="45"/>
  <c r="C149" i="45"/>
  <c r="B149" i="45"/>
  <c r="A149" i="45"/>
  <c r="EY144" i="45"/>
  <c r="ED144" i="45"/>
  <c r="EC144" i="45"/>
  <c r="D144" i="45"/>
  <c r="C144" i="45"/>
  <c r="B144" i="45"/>
  <c r="A144" i="45"/>
  <c r="EY139" i="45"/>
  <c r="ED139" i="45"/>
  <c r="EC139" i="45"/>
  <c r="D139" i="45"/>
  <c r="C139" i="45"/>
  <c r="B139" i="45"/>
  <c r="A139" i="45"/>
  <c r="EY137" i="45"/>
  <c r="D137" i="45"/>
  <c r="C137" i="45"/>
  <c r="EY136" i="45"/>
  <c r="ED136" i="45"/>
  <c r="D136" i="45"/>
  <c r="EY135" i="45"/>
  <c r="ED135" i="45"/>
  <c r="EC135" i="45"/>
  <c r="D135" i="45"/>
  <c r="C135" i="45"/>
  <c r="B135" i="45"/>
  <c r="A135" i="45"/>
  <c r="EY133" i="45"/>
  <c r="D133" i="45"/>
  <c r="C133" i="45"/>
  <c r="EY132" i="45"/>
  <c r="ED132" i="45"/>
  <c r="D132" i="45"/>
  <c r="EY131" i="45"/>
  <c r="ED131" i="45"/>
  <c r="D131" i="45"/>
  <c r="EY119" i="45"/>
  <c r="ED119" i="45"/>
  <c r="D119" i="45"/>
  <c r="EY116" i="45"/>
  <c r="ED116" i="45"/>
  <c r="EC116" i="45"/>
  <c r="D116" i="45"/>
  <c r="C116" i="45"/>
  <c r="B116" i="45"/>
  <c r="A116" i="45"/>
  <c r="EY114" i="45"/>
  <c r="D114" i="45"/>
  <c r="C114" i="45"/>
  <c r="EY113" i="45"/>
  <c r="ED113" i="45"/>
  <c r="D113" i="45"/>
  <c r="EY112" i="45"/>
  <c r="ED112" i="45"/>
  <c r="D112" i="45"/>
  <c r="EY100" i="45"/>
  <c r="ED100" i="45"/>
  <c r="D100" i="45"/>
  <c r="EY97" i="45"/>
  <c r="ED97" i="45"/>
  <c r="EC97" i="45"/>
  <c r="D97" i="45"/>
  <c r="C97" i="45"/>
  <c r="B97" i="45"/>
  <c r="A97" i="45"/>
  <c r="EY95" i="45"/>
  <c r="D95" i="45"/>
  <c r="C95" i="45"/>
  <c r="EY94" i="45"/>
  <c r="ED94" i="45"/>
  <c r="D94" i="45"/>
  <c r="EY93" i="45"/>
  <c r="ED93" i="45"/>
  <c r="D93" i="45"/>
  <c r="EY81" i="45"/>
  <c r="ED81" i="45"/>
  <c r="D81" i="45"/>
  <c r="EY79" i="45"/>
  <c r="ED79" i="45"/>
  <c r="D79" i="45"/>
  <c r="EY76" i="45"/>
  <c r="ED76" i="45"/>
  <c r="EC76" i="45"/>
  <c r="D76" i="45"/>
  <c r="C76" i="45"/>
  <c r="B76" i="45"/>
  <c r="A76" i="45"/>
  <c r="EY74" i="45"/>
  <c r="D74" i="45"/>
  <c r="C74" i="45"/>
  <c r="EY73" i="45"/>
  <c r="ED73" i="45"/>
  <c r="D73" i="45"/>
  <c r="EY72" i="45"/>
  <c r="ED72" i="45"/>
  <c r="D72" i="45"/>
  <c r="EY60" i="45"/>
  <c r="ED60" i="45"/>
  <c r="D60" i="45"/>
  <c r="EY58" i="45"/>
  <c r="ED58" i="45"/>
  <c r="D58" i="45"/>
  <c r="EY55" i="45"/>
  <c r="ED55" i="45"/>
  <c r="EC55" i="45"/>
  <c r="D55" i="45"/>
  <c r="C55" i="45"/>
  <c r="B55" i="45"/>
  <c r="A55" i="45"/>
  <c r="EY53" i="45"/>
  <c r="D53" i="45"/>
  <c r="C53" i="45"/>
  <c r="EY52" i="45"/>
  <c r="ED52" i="45"/>
  <c r="D52" i="45"/>
  <c r="EY51" i="45"/>
  <c r="ED51" i="45"/>
  <c r="D51" i="45"/>
  <c r="EY39" i="45"/>
  <c r="ED39" i="45"/>
  <c r="D39" i="45"/>
  <c r="EY37" i="45"/>
  <c r="ED37" i="45"/>
  <c r="D37" i="45"/>
  <c r="EY34" i="45"/>
  <c r="ED34" i="45"/>
  <c r="EC34" i="45"/>
  <c r="D34" i="45"/>
  <c r="C34" i="45"/>
  <c r="B34" i="45"/>
  <c r="A34" i="45"/>
  <c r="EY32" i="45"/>
  <c r="D32" i="45"/>
  <c r="C32" i="45"/>
  <c r="EY31" i="45"/>
  <c r="ED31" i="45"/>
  <c r="D31" i="45"/>
  <c r="EY30" i="45"/>
  <c r="ED30" i="45"/>
  <c r="D30" i="45"/>
  <c r="EY18" i="45"/>
  <c r="ED18" i="45"/>
  <c r="D18" i="45"/>
  <c r="EY16" i="45"/>
  <c r="ED16" i="45"/>
  <c r="D16" i="45"/>
  <c r="EY13" i="45"/>
  <c r="ED13" i="45"/>
  <c r="EC13" i="45"/>
  <c r="E13" i="45"/>
  <c r="D13" i="45"/>
  <c r="C13" i="45"/>
  <c r="B13" i="45"/>
  <c r="A13" i="45"/>
  <c r="EC12" i="45"/>
  <c r="C12" i="45"/>
  <c r="B12" i="45"/>
  <c r="A12" i="45"/>
  <c r="EC11" i="45"/>
  <c r="C11" i="45"/>
  <c r="B11" i="45"/>
  <c r="A11" i="45"/>
  <c r="A10" i="45"/>
  <c r="A6" i="45"/>
  <c r="A5" i="45"/>
  <c r="EV174" i="45"/>
  <c r="EU174" i="45"/>
  <c r="ER174" i="45"/>
  <c r="EQ174" i="45"/>
  <c r="EN174" i="45"/>
  <c r="EM174" i="45"/>
  <c r="M173" i="52" s="1"/>
  <c r="EJ174" i="45"/>
  <c r="EI174" i="45"/>
  <c r="EL174" i="45" s="1"/>
  <c r="L173" i="52" s="1"/>
  <c r="EF174" i="45"/>
  <c r="EE174" i="45"/>
  <c r="EV162" i="45"/>
  <c r="EU162" i="45"/>
  <c r="EX162" i="45" s="1"/>
  <c r="R161" i="52" s="1"/>
  <c r="ER162" i="45"/>
  <c r="EQ162" i="45"/>
  <c r="ET162" i="45" s="1"/>
  <c r="P161" i="52" s="1"/>
  <c r="EN162" i="45"/>
  <c r="EM162" i="45"/>
  <c r="M161" i="52" s="1"/>
  <c r="EJ162" i="45"/>
  <c r="EI162" i="45"/>
  <c r="EF162" i="45"/>
  <c r="EE162" i="45"/>
  <c r="EV157" i="45"/>
  <c r="EU157" i="45"/>
  <c r="ER157" i="45"/>
  <c r="EQ157" i="45"/>
  <c r="O156" i="52" s="1"/>
  <c r="EN157" i="45"/>
  <c r="EM157" i="45"/>
  <c r="EJ157" i="45"/>
  <c r="EI157" i="45"/>
  <c r="K156" i="52" s="1"/>
  <c r="EF157" i="45"/>
  <c r="EE157" i="45"/>
  <c r="I156" i="52" s="1"/>
  <c r="EV150" i="45"/>
  <c r="EU150" i="45"/>
  <c r="Q149" i="52" s="1"/>
  <c r="ER150" i="45"/>
  <c r="EQ150" i="45"/>
  <c r="O149" i="52" s="1"/>
  <c r="EN150" i="45"/>
  <c r="EM150" i="45"/>
  <c r="M149" i="52" s="1"/>
  <c r="EJ150" i="45"/>
  <c r="EI150" i="45"/>
  <c r="K149" i="52" s="1"/>
  <c r="EF150" i="45"/>
  <c r="EE150" i="45"/>
  <c r="EV149" i="45"/>
  <c r="EU149" i="45"/>
  <c r="Q148" i="52" s="1"/>
  <c r="ER149" i="45"/>
  <c r="EQ149" i="45"/>
  <c r="EN149" i="45"/>
  <c r="EM149" i="45"/>
  <c r="M148" i="52" s="1"/>
  <c r="EJ149" i="45"/>
  <c r="EI149" i="45"/>
  <c r="K148" i="52" s="1"/>
  <c r="EF149" i="45"/>
  <c r="EE149" i="45"/>
  <c r="EV144" i="45"/>
  <c r="EU144" i="45"/>
  <c r="ER144" i="45"/>
  <c r="EQ144" i="45"/>
  <c r="EN144" i="45"/>
  <c r="EM144" i="45"/>
  <c r="EJ144" i="45"/>
  <c r="EI144" i="45"/>
  <c r="K143" i="52" s="1"/>
  <c r="EF144" i="45"/>
  <c r="EE144" i="45"/>
  <c r="EV139" i="45"/>
  <c r="EU139" i="45"/>
  <c r="ER139" i="45"/>
  <c r="EQ139" i="45"/>
  <c r="EN139" i="45"/>
  <c r="EM139" i="45"/>
  <c r="M138" i="52" s="1"/>
  <c r="EJ139" i="45"/>
  <c r="EI139" i="45"/>
  <c r="EF139" i="45"/>
  <c r="EE139" i="45"/>
  <c r="EV137" i="45"/>
  <c r="EU137" i="45"/>
  <c r="ER137" i="45"/>
  <c r="EQ137" i="45"/>
  <c r="O136" i="52" s="1"/>
  <c r="EN137" i="45"/>
  <c r="EM137" i="45"/>
  <c r="M136" i="52" s="1"/>
  <c r="EJ137" i="45"/>
  <c r="EI137" i="45"/>
  <c r="K136" i="52" s="1"/>
  <c r="EF137" i="45"/>
  <c r="EE137" i="45"/>
  <c r="I136" i="52" s="1"/>
  <c r="EV136" i="45"/>
  <c r="EU136" i="45"/>
  <c r="Q135" i="52" s="1"/>
  <c r="ER136" i="45"/>
  <c r="EQ136" i="45"/>
  <c r="O135" i="52" s="1"/>
  <c r="EN136" i="45"/>
  <c r="EM136" i="45"/>
  <c r="M135" i="52" s="1"/>
  <c r="EJ136" i="45"/>
  <c r="EI136" i="45"/>
  <c r="EF136" i="45"/>
  <c r="EE136" i="45"/>
  <c r="I135" i="52" s="1"/>
  <c r="EV135" i="45"/>
  <c r="EU135" i="45"/>
  <c r="Q134" i="52" s="1"/>
  <c r="ER135" i="45"/>
  <c r="EQ135" i="45"/>
  <c r="O134" i="52" s="1"/>
  <c r="EN135" i="45"/>
  <c r="EM135" i="45"/>
  <c r="M134" i="52" s="1"/>
  <c r="EJ135" i="45"/>
  <c r="EI135" i="45"/>
  <c r="K134" i="52" s="1"/>
  <c r="EF135" i="45"/>
  <c r="EE135" i="45"/>
  <c r="I134" i="52" s="1"/>
  <c r="EV133" i="45"/>
  <c r="EU133" i="45"/>
  <c r="Q132" i="52" s="1"/>
  <c r="ER133" i="45"/>
  <c r="EQ133" i="45"/>
  <c r="O132" i="52" s="1"/>
  <c r="EN133" i="45"/>
  <c r="EM133" i="45"/>
  <c r="M132" i="52" s="1"/>
  <c r="EJ133" i="45"/>
  <c r="EI133" i="45"/>
  <c r="EF133" i="45"/>
  <c r="EE133" i="45"/>
  <c r="I132" i="52" s="1"/>
  <c r="EV132" i="45"/>
  <c r="EU132" i="45"/>
  <c r="Q131" i="52" s="1"/>
  <c r="ER132" i="45"/>
  <c r="EQ132" i="45"/>
  <c r="O131" i="52" s="1"/>
  <c r="EN132" i="45"/>
  <c r="EM132" i="45"/>
  <c r="M131" i="52" s="1"/>
  <c r="EJ132" i="45"/>
  <c r="EI132" i="45"/>
  <c r="K131" i="52" s="1"/>
  <c r="EF132" i="45"/>
  <c r="EE132" i="45"/>
  <c r="I131" i="52" s="1"/>
  <c r="EV131" i="45"/>
  <c r="EU131" i="45"/>
  <c r="Q130" i="52" s="1"/>
  <c r="ER131" i="45"/>
  <c r="EQ131" i="45"/>
  <c r="O130" i="52" s="1"/>
  <c r="EN131" i="45"/>
  <c r="EM131" i="45"/>
  <c r="EJ131" i="45"/>
  <c r="EI131" i="45"/>
  <c r="K130" i="52" s="1"/>
  <c r="EF131" i="45"/>
  <c r="EE131" i="45"/>
  <c r="I130" i="52" s="1"/>
  <c r="EV119" i="45"/>
  <c r="EU119" i="45"/>
  <c r="Q118" i="52" s="1"/>
  <c r="ER119" i="45"/>
  <c r="EQ119" i="45"/>
  <c r="O118" i="52" s="1"/>
  <c r="EN119" i="45"/>
  <c r="EM119" i="45"/>
  <c r="M118" i="52" s="1"/>
  <c r="EJ119" i="45"/>
  <c r="EI119" i="45"/>
  <c r="K118" i="52" s="1"/>
  <c r="EF119" i="45"/>
  <c r="EE119" i="45"/>
  <c r="EV116" i="45"/>
  <c r="EU116" i="45"/>
  <c r="Q115" i="52" s="1"/>
  <c r="ER116" i="45"/>
  <c r="EQ116" i="45"/>
  <c r="EN116" i="45"/>
  <c r="EM116" i="45"/>
  <c r="M115" i="52" s="1"/>
  <c r="EJ116" i="45"/>
  <c r="EI116" i="45"/>
  <c r="EF116" i="45"/>
  <c r="EE116" i="45"/>
  <c r="I115" i="52" s="1"/>
  <c r="EV114" i="45"/>
  <c r="EU114" i="45"/>
  <c r="Q113" i="52" s="1"/>
  <c r="ER114" i="45"/>
  <c r="EQ114" i="45"/>
  <c r="O113" i="52" s="1"/>
  <c r="EN114" i="45"/>
  <c r="EM114" i="45"/>
  <c r="EJ114" i="45"/>
  <c r="EI114" i="45"/>
  <c r="K113" i="52" s="1"/>
  <c r="EF114" i="45"/>
  <c r="EE114" i="45"/>
  <c r="I113" i="52" s="1"/>
  <c r="EV113" i="45"/>
  <c r="EU113" i="45"/>
  <c r="Q112" i="52" s="1"/>
  <c r="ER113" i="45"/>
  <c r="EQ113" i="45"/>
  <c r="O112" i="52" s="1"/>
  <c r="EN113" i="45"/>
  <c r="EM113" i="45"/>
  <c r="M112" i="52" s="1"/>
  <c r="EJ113" i="45"/>
  <c r="EI113" i="45"/>
  <c r="K112" i="52" s="1"/>
  <c r="EF113" i="45"/>
  <c r="EE113" i="45"/>
  <c r="I112" i="52" s="1"/>
  <c r="EV112" i="45"/>
  <c r="EU112" i="45"/>
  <c r="Q111" i="52" s="1"/>
  <c r="ER112" i="45"/>
  <c r="EQ112" i="45"/>
  <c r="O111" i="52" s="1"/>
  <c r="EN112" i="45"/>
  <c r="EM112" i="45"/>
  <c r="M111" i="52" s="1"/>
  <c r="EJ112" i="45"/>
  <c r="EI112" i="45"/>
  <c r="K111" i="52" s="1"/>
  <c r="EF112" i="45"/>
  <c r="EE112" i="45"/>
  <c r="I111" i="52" s="1"/>
  <c r="EV100" i="45"/>
  <c r="EU100" i="45"/>
  <c r="Q99" i="52" s="1"/>
  <c r="ER100" i="45"/>
  <c r="EQ100" i="45"/>
  <c r="O99" i="52" s="1"/>
  <c r="EN100" i="45"/>
  <c r="EM100" i="45"/>
  <c r="M99" i="52" s="1"/>
  <c r="EJ100" i="45"/>
  <c r="EI100" i="45"/>
  <c r="EF100" i="45"/>
  <c r="EE100" i="45"/>
  <c r="I99" i="52" s="1"/>
  <c r="EV97" i="45"/>
  <c r="EU97" i="45"/>
  <c r="Q96" i="52" s="1"/>
  <c r="ER97" i="45"/>
  <c r="EQ97" i="45"/>
  <c r="O96" i="52" s="1"/>
  <c r="EN97" i="45"/>
  <c r="EM97" i="45"/>
  <c r="M96" i="52" s="1"/>
  <c r="EJ97" i="45"/>
  <c r="EI97" i="45"/>
  <c r="EF97" i="45"/>
  <c r="EE97" i="45"/>
  <c r="I96" i="52" s="1"/>
  <c r="EV95" i="45"/>
  <c r="EU95" i="45"/>
  <c r="Q94" i="52" s="1"/>
  <c r="ER95" i="45"/>
  <c r="EQ95" i="45"/>
  <c r="O94" i="52" s="1"/>
  <c r="EN95" i="45"/>
  <c r="EM95" i="45"/>
  <c r="M94" i="52" s="1"/>
  <c r="EJ95" i="45"/>
  <c r="EI95" i="45"/>
  <c r="K94" i="52" s="1"/>
  <c r="EF95" i="45"/>
  <c r="EE95" i="45"/>
  <c r="I94" i="52" s="1"/>
  <c r="EV94" i="45"/>
  <c r="EU94" i="45"/>
  <c r="Q93" i="52" s="1"/>
  <c r="ER94" i="45"/>
  <c r="EQ94" i="45"/>
  <c r="O93" i="52" s="1"/>
  <c r="EN94" i="45"/>
  <c r="EM94" i="45"/>
  <c r="M93" i="52" s="1"/>
  <c r="EJ94" i="45"/>
  <c r="EI94" i="45"/>
  <c r="K93" i="52" s="1"/>
  <c r="EF94" i="45"/>
  <c r="EE94" i="45"/>
  <c r="I93" i="52" s="1"/>
  <c r="EV93" i="45"/>
  <c r="EU93" i="45"/>
  <c r="Q92" i="52" s="1"/>
  <c r="ER93" i="45"/>
  <c r="EQ93" i="45"/>
  <c r="O92" i="52" s="1"/>
  <c r="EN93" i="45"/>
  <c r="EM93" i="45"/>
  <c r="EJ93" i="45"/>
  <c r="EI93" i="45"/>
  <c r="EF93" i="45"/>
  <c r="EE93" i="45"/>
  <c r="EV81" i="45"/>
  <c r="EU81" i="45"/>
  <c r="ER81" i="45"/>
  <c r="EQ81" i="45"/>
  <c r="EN81" i="45"/>
  <c r="EM81" i="45"/>
  <c r="EJ81" i="45"/>
  <c r="EI81" i="45"/>
  <c r="K80" i="52" s="1"/>
  <c r="EF81" i="45"/>
  <c r="EE81" i="45"/>
  <c r="I80" i="52" s="1"/>
  <c r="EV79" i="45"/>
  <c r="EU79" i="45"/>
  <c r="ER79" i="45"/>
  <c r="EQ79" i="45"/>
  <c r="O78" i="52" s="1"/>
  <c r="EN79" i="45"/>
  <c r="EM79" i="45"/>
  <c r="EJ79" i="45"/>
  <c r="EI79" i="45"/>
  <c r="EF79" i="45"/>
  <c r="EE79" i="45"/>
  <c r="I78" i="52" s="1"/>
  <c r="EV76" i="45"/>
  <c r="EU76" i="45"/>
  <c r="ER76" i="45"/>
  <c r="EQ76" i="45"/>
  <c r="O75" i="52" s="1"/>
  <c r="EN76" i="45"/>
  <c r="EM76" i="45"/>
  <c r="M75" i="52" s="1"/>
  <c r="EJ76" i="45"/>
  <c r="EI76" i="45"/>
  <c r="K75" i="52" s="1"/>
  <c r="EF76" i="45"/>
  <c r="EE76" i="45"/>
  <c r="I75" i="52" s="1"/>
  <c r="EV74" i="45"/>
  <c r="EU74" i="45"/>
  <c r="Q73" i="52" s="1"/>
  <c r="ER74" i="45"/>
  <c r="EQ74" i="45"/>
  <c r="O73" i="52" s="1"/>
  <c r="EN74" i="45"/>
  <c r="EM74" i="45"/>
  <c r="M73" i="52" s="1"/>
  <c r="EJ74" i="45"/>
  <c r="EI74" i="45"/>
  <c r="K73" i="52" s="1"/>
  <c r="EF74" i="45"/>
  <c r="EE74" i="45"/>
  <c r="I73" i="52" s="1"/>
  <c r="EV73" i="45"/>
  <c r="EU73" i="45"/>
  <c r="Q72" i="52" s="1"/>
  <c r="ER73" i="45"/>
  <c r="EQ73" i="45"/>
  <c r="O72" i="52" s="1"/>
  <c r="EN73" i="45"/>
  <c r="EM73" i="45"/>
  <c r="M72" i="52" s="1"/>
  <c r="EJ73" i="45"/>
  <c r="EI73" i="45"/>
  <c r="K72" i="52" s="1"/>
  <c r="EF73" i="45"/>
  <c r="EE73" i="45"/>
  <c r="I72" i="52" s="1"/>
  <c r="EV72" i="45"/>
  <c r="EU72" i="45"/>
  <c r="Q71" i="52" s="1"/>
  <c r="ER72" i="45"/>
  <c r="EQ72" i="45"/>
  <c r="O71" i="52" s="1"/>
  <c r="EN72" i="45"/>
  <c r="EM72" i="45"/>
  <c r="EJ72" i="45"/>
  <c r="EI72" i="45"/>
  <c r="K71" i="52" s="1"/>
  <c r="EF72" i="45"/>
  <c r="EE72" i="45"/>
  <c r="I71" i="52" s="1"/>
  <c r="EV60" i="45"/>
  <c r="EU60" i="45"/>
  <c r="Q59" i="52" s="1"/>
  <c r="ER60" i="45"/>
  <c r="EQ60" i="45"/>
  <c r="O59" i="52" s="1"/>
  <c r="EN60" i="45"/>
  <c r="EM60" i="45"/>
  <c r="M59" i="52" s="1"/>
  <c r="EJ60" i="45"/>
  <c r="EI60" i="45"/>
  <c r="K59" i="52" s="1"/>
  <c r="EF60" i="45"/>
  <c r="EE60" i="45"/>
  <c r="I59" i="52" s="1"/>
  <c r="EV58" i="45"/>
  <c r="EU58" i="45"/>
  <c r="Q57" i="52" s="1"/>
  <c r="ER58" i="45"/>
  <c r="EQ58" i="45"/>
  <c r="O57" i="52" s="1"/>
  <c r="EN58" i="45"/>
  <c r="EM58" i="45"/>
  <c r="M57" i="52" s="1"/>
  <c r="EJ58" i="45"/>
  <c r="EI58" i="45"/>
  <c r="EF58" i="45"/>
  <c r="EE58" i="45"/>
  <c r="I57" i="52" s="1"/>
  <c r="EV55" i="45"/>
  <c r="EU55" i="45"/>
  <c r="Q54" i="52" s="1"/>
  <c r="ER55" i="45"/>
  <c r="EQ55" i="45"/>
  <c r="O54" i="52" s="1"/>
  <c r="EN55" i="45"/>
  <c r="EM55" i="45"/>
  <c r="M54" i="52" s="1"/>
  <c r="EJ55" i="45"/>
  <c r="EI55" i="45"/>
  <c r="EF55" i="45"/>
  <c r="EE55" i="45"/>
  <c r="EV53" i="45"/>
  <c r="EU53" i="45"/>
  <c r="Q52" i="52" s="1"/>
  <c r="ER53" i="45"/>
  <c r="EQ53" i="45"/>
  <c r="O52" i="52" s="1"/>
  <c r="EN53" i="45"/>
  <c r="EM53" i="45"/>
  <c r="EJ53" i="45"/>
  <c r="EI53" i="45"/>
  <c r="K52" i="52" s="1"/>
  <c r="EF53" i="45"/>
  <c r="EE53" i="45"/>
  <c r="I52" i="52" s="1"/>
  <c r="EV52" i="45"/>
  <c r="EU52" i="45"/>
  <c r="Q51" i="52" s="1"/>
  <c r="ER52" i="45"/>
  <c r="EQ52" i="45"/>
  <c r="O51" i="52" s="1"/>
  <c r="EN52" i="45"/>
  <c r="EM52" i="45"/>
  <c r="M51" i="52" s="1"/>
  <c r="EJ52" i="45"/>
  <c r="EI52" i="45"/>
  <c r="EF52" i="45"/>
  <c r="EE52" i="45"/>
  <c r="I51" i="52" s="1"/>
  <c r="EV51" i="45"/>
  <c r="EU51" i="45"/>
  <c r="Q50" i="52" s="1"/>
  <c r="ER51" i="45"/>
  <c r="EQ51" i="45"/>
  <c r="O50" i="52" s="1"/>
  <c r="EN51" i="45"/>
  <c r="EM51" i="45"/>
  <c r="M50" i="52" s="1"/>
  <c r="EJ51" i="45"/>
  <c r="EI51" i="45"/>
  <c r="K50" i="52" s="1"/>
  <c r="EF51" i="45"/>
  <c r="EE51" i="45"/>
  <c r="I50" i="52" s="1"/>
  <c r="EV39" i="45"/>
  <c r="EU39" i="45"/>
  <c r="Q38" i="52" s="1"/>
  <c r="ER39" i="45"/>
  <c r="EQ39" i="45"/>
  <c r="O38" i="52" s="1"/>
  <c r="EN39" i="45"/>
  <c r="EM39" i="45"/>
  <c r="M38" i="52" s="1"/>
  <c r="EJ39" i="45"/>
  <c r="EI39" i="45"/>
  <c r="K38" i="52" s="1"/>
  <c r="EF39" i="45"/>
  <c r="EE39" i="45"/>
  <c r="I38" i="52" s="1"/>
  <c r="EV37" i="45"/>
  <c r="EU37" i="45"/>
  <c r="Q36" i="52" s="1"/>
  <c r="ER37" i="45"/>
  <c r="EQ37" i="45"/>
  <c r="O36" i="52" s="1"/>
  <c r="EN37" i="45"/>
  <c r="EM37" i="45"/>
  <c r="M36" i="52" s="1"/>
  <c r="EJ37" i="45"/>
  <c r="EI37" i="45"/>
  <c r="EF37" i="45"/>
  <c r="EE37" i="45"/>
  <c r="I36" i="52" s="1"/>
  <c r="EV34" i="45"/>
  <c r="EU34" i="45"/>
  <c r="Q33" i="52" s="1"/>
  <c r="ER34" i="45"/>
  <c r="EQ34" i="45"/>
  <c r="O33" i="52" s="1"/>
  <c r="EN34" i="45"/>
  <c r="EM34" i="45"/>
  <c r="M33" i="52" s="1"/>
  <c r="EJ34" i="45"/>
  <c r="EI34" i="45"/>
  <c r="K33" i="52" s="1"/>
  <c r="EF34" i="45"/>
  <c r="EE34" i="45"/>
  <c r="I33" i="52" s="1"/>
  <c r="EV32" i="45"/>
  <c r="EU32" i="45"/>
  <c r="Q31" i="52" s="1"/>
  <c r="ER32" i="45"/>
  <c r="EQ32" i="45"/>
  <c r="O31" i="52" s="1"/>
  <c r="EN32" i="45"/>
  <c r="EM32" i="45"/>
  <c r="M31" i="52" s="1"/>
  <c r="EJ32" i="45"/>
  <c r="EI32" i="45"/>
  <c r="EF32" i="45"/>
  <c r="EE32" i="45"/>
  <c r="EV31" i="45"/>
  <c r="EU31" i="45"/>
  <c r="Q30" i="52" s="1"/>
  <c r="ER31" i="45"/>
  <c r="EQ31" i="45"/>
  <c r="O30" i="52" s="1"/>
  <c r="EN31" i="45"/>
  <c r="EM31" i="45"/>
  <c r="M30" i="52" s="1"/>
  <c r="EJ31" i="45"/>
  <c r="EI31" i="45"/>
  <c r="K30" i="52" s="1"/>
  <c r="EF31" i="45"/>
  <c r="EE31" i="45"/>
  <c r="I30" i="52" s="1"/>
  <c r="EV30" i="45"/>
  <c r="EU30" i="45"/>
  <c r="Q29" i="52" s="1"/>
  <c r="ER30" i="45"/>
  <c r="EQ30" i="45"/>
  <c r="O29" i="52" s="1"/>
  <c r="EN30" i="45"/>
  <c r="EM30" i="45"/>
  <c r="EJ30" i="45"/>
  <c r="EI30" i="45"/>
  <c r="K29" i="52" s="1"/>
  <c r="EF30" i="45"/>
  <c r="EE30" i="45"/>
  <c r="I29" i="52" s="1"/>
  <c r="EV18" i="45"/>
  <c r="EU18" i="45"/>
  <c r="Q17" i="52" s="1"/>
  <c r="ER18" i="45"/>
  <c r="EQ18" i="45"/>
  <c r="O17" i="52" s="1"/>
  <c r="EN18" i="45"/>
  <c r="EM18" i="45"/>
  <c r="M17" i="52" s="1"/>
  <c r="EJ18" i="45"/>
  <c r="EI18" i="45"/>
  <c r="K17" i="52" s="1"/>
  <c r="EF18" i="45"/>
  <c r="EE18" i="45"/>
  <c r="EV16" i="45"/>
  <c r="EU16" i="45"/>
  <c r="Q15" i="52" s="1"/>
  <c r="ER16" i="45"/>
  <c r="EQ16" i="45"/>
  <c r="EN16" i="45"/>
  <c r="EM16" i="45"/>
  <c r="M15" i="52" s="1"/>
  <c r="EJ16" i="45"/>
  <c r="EI16" i="45"/>
  <c r="K15" i="52" s="1"/>
  <c r="EF16" i="45"/>
  <c r="EE16" i="45"/>
  <c r="EV13" i="45"/>
  <c r="EU13" i="45"/>
  <c r="Q12" i="52" s="1"/>
  <c r="ER13" i="45"/>
  <c r="EQ13" i="45"/>
  <c r="O12" i="52" s="1"/>
  <c r="EN13" i="45"/>
  <c r="EM13" i="45"/>
  <c r="M12" i="52" s="1"/>
  <c r="EJ13" i="45"/>
  <c r="EI13" i="45"/>
  <c r="K12" i="52" s="1"/>
  <c r="EF13" i="45"/>
  <c r="I12" i="52"/>
  <c r="A6" i="42"/>
  <c r="A5" i="42"/>
  <c r="D174" i="44"/>
  <c r="D173" i="44"/>
  <c r="C173" i="44"/>
  <c r="B173" i="44"/>
  <c r="A173" i="44"/>
  <c r="D161" i="44"/>
  <c r="C161" i="44"/>
  <c r="B161" i="44"/>
  <c r="A161" i="44"/>
  <c r="D156" i="44"/>
  <c r="C156" i="44"/>
  <c r="D149" i="44"/>
  <c r="C149" i="44"/>
  <c r="D148" i="44"/>
  <c r="C148" i="44"/>
  <c r="B148" i="44"/>
  <c r="A148" i="44"/>
  <c r="C143" i="44"/>
  <c r="B143" i="44"/>
  <c r="A143" i="44"/>
  <c r="D138" i="44"/>
  <c r="C138" i="44"/>
  <c r="B138" i="44"/>
  <c r="A138" i="44"/>
  <c r="D136" i="44"/>
  <c r="C136" i="44"/>
  <c r="D135" i="44"/>
  <c r="D134" i="44"/>
  <c r="C134" i="44"/>
  <c r="B134" i="44"/>
  <c r="A134" i="44"/>
  <c r="D132" i="44"/>
  <c r="C132" i="44"/>
  <c r="D131" i="44"/>
  <c r="D130" i="44"/>
  <c r="D118" i="44"/>
  <c r="D115" i="44"/>
  <c r="C115" i="44"/>
  <c r="B115" i="44"/>
  <c r="A115" i="44"/>
  <c r="D113" i="44"/>
  <c r="C113" i="44"/>
  <c r="D112" i="44"/>
  <c r="D111" i="44"/>
  <c r="D99" i="44"/>
  <c r="D96" i="44"/>
  <c r="C96" i="44"/>
  <c r="B96" i="44"/>
  <c r="A96" i="44"/>
  <c r="D94" i="44"/>
  <c r="C94" i="44"/>
  <c r="D93" i="44"/>
  <c r="D92" i="44"/>
  <c r="D80" i="44"/>
  <c r="D78" i="44"/>
  <c r="D75" i="44"/>
  <c r="C75" i="44"/>
  <c r="B75" i="44"/>
  <c r="A75" i="44"/>
  <c r="D73" i="44"/>
  <c r="C73" i="44"/>
  <c r="D72" i="44"/>
  <c r="D71" i="44"/>
  <c r="D59" i="44"/>
  <c r="D57" i="44"/>
  <c r="D54" i="44"/>
  <c r="C54" i="44"/>
  <c r="B54" i="44"/>
  <c r="A54" i="44"/>
  <c r="D52" i="44"/>
  <c r="C52" i="44"/>
  <c r="D51" i="44"/>
  <c r="D50" i="44"/>
  <c r="D38" i="44"/>
  <c r="D36" i="44"/>
  <c r="D33" i="44"/>
  <c r="C33" i="44"/>
  <c r="B33" i="44"/>
  <c r="A33" i="44"/>
  <c r="D31" i="44"/>
  <c r="C31" i="44"/>
  <c r="D30" i="44"/>
  <c r="D29" i="44"/>
  <c r="D17" i="44"/>
  <c r="D15" i="44"/>
  <c r="E12" i="44"/>
  <c r="D12" i="44"/>
  <c r="C12" i="44"/>
  <c r="B12" i="44"/>
  <c r="A12" i="44"/>
  <c r="C11" i="44"/>
  <c r="B11" i="44"/>
  <c r="A11" i="44"/>
  <c r="C10" i="44"/>
  <c r="B10" i="44"/>
  <c r="A10" i="44"/>
  <c r="A9" i="44"/>
  <c r="A2" i="44"/>
  <c r="A1" i="44"/>
  <c r="A5" i="43"/>
  <c r="A4" i="43"/>
  <c r="A5" i="3"/>
  <c r="A4" i="3"/>
  <c r="AL31" i="52" l="1"/>
  <c r="AL71" i="52"/>
  <c r="AF50" i="52"/>
  <c r="EO30" i="45"/>
  <c r="EW79" i="45"/>
  <c r="AD73" i="52"/>
  <c r="AD132" i="52"/>
  <c r="AJ130" i="52"/>
  <c r="AD29" i="52"/>
  <c r="EW81" i="45"/>
  <c r="M29" i="52"/>
  <c r="EW131" i="45"/>
  <c r="ES150" i="45"/>
  <c r="EK30" i="45"/>
  <c r="EK131" i="45"/>
  <c r="EG132" i="45"/>
  <c r="ES133" i="45"/>
  <c r="EO135" i="45"/>
  <c r="EW137" i="45"/>
  <c r="ES139" i="45"/>
  <c r="EW13" i="45"/>
  <c r="EG31" i="45"/>
  <c r="EG32" i="45"/>
  <c r="EW32" i="45"/>
  <c r="ES34" i="45"/>
  <c r="EO37" i="45"/>
  <c r="EO113" i="45"/>
  <c r="EK114" i="45"/>
  <c r="EG116" i="45"/>
  <c r="EW116" i="45"/>
  <c r="ES119" i="45"/>
  <c r="EO131" i="45"/>
  <c r="EG133" i="45"/>
  <c r="ES144" i="45"/>
  <c r="EO149" i="45"/>
  <c r="EO174" i="45"/>
  <c r="EW31" i="45"/>
  <c r="EL116" i="45"/>
  <c r="L115" i="52" s="1"/>
  <c r="EH116" i="45"/>
  <c r="J115" i="52" s="1"/>
  <c r="EO18" i="45"/>
  <c r="EZ114" i="45"/>
  <c r="T113" i="52" s="1"/>
  <c r="EG52" i="45"/>
  <c r="EK58" i="45"/>
  <c r="EG60" i="45"/>
  <c r="EW60" i="45"/>
  <c r="EK74" i="45"/>
  <c r="EW112" i="45"/>
  <c r="ES149" i="45"/>
  <c r="O161" i="52"/>
  <c r="EO51" i="45"/>
  <c r="EK60" i="45"/>
  <c r="EZ81" i="45"/>
  <c r="T80" i="52" s="1"/>
  <c r="O80" i="52"/>
  <c r="EO93" i="45"/>
  <c r="M92" i="52"/>
  <c r="EW119" i="45"/>
  <c r="EH162" i="45"/>
  <c r="J161" i="52" s="1"/>
  <c r="I161" i="52"/>
  <c r="EZ37" i="45"/>
  <c r="T36" i="52" s="1"/>
  <c r="K36" i="52"/>
  <c r="EG95" i="45"/>
  <c r="EO81" i="45"/>
  <c r="M80" i="52"/>
  <c r="EK94" i="45"/>
  <c r="EK112" i="45"/>
  <c r="EG162" i="45"/>
  <c r="I15" i="52"/>
  <c r="EG39" i="45"/>
  <c r="EP149" i="45"/>
  <c r="N148" i="52" s="1"/>
  <c r="M156" i="52"/>
  <c r="EX174" i="45"/>
  <c r="R173" i="52" s="1"/>
  <c r="Q173" i="52"/>
  <c r="I118" i="52"/>
  <c r="Q161" i="52"/>
  <c r="EL13" i="45"/>
  <c r="L12" i="52" s="1"/>
  <c r="EW16" i="45"/>
  <c r="I31" i="52"/>
  <c r="ET139" i="45"/>
  <c r="P138" i="52" s="1"/>
  <c r="O138" i="52"/>
  <c r="EP144" i="45"/>
  <c r="N143" i="52" s="1"/>
  <c r="M143" i="52"/>
  <c r="EL149" i="45"/>
  <c r="L148" i="52" s="1"/>
  <c r="I149" i="52"/>
  <c r="EO157" i="45"/>
  <c r="EK162" i="45"/>
  <c r="Q78" i="52"/>
  <c r="EZ100" i="45"/>
  <c r="T99" i="52" s="1"/>
  <c r="K99" i="52"/>
  <c r="EW94" i="45"/>
  <c r="EK100" i="45"/>
  <c r="EZ133" i="45"/>
  <c r="T132" i="52" s="1"/>
  <c r="K132" i="52"/>
  <c r="EW37" i="45"/>
  <c r="EK52" i="45"/>
  <c r="ES55" i="45"/>
  <c r="ES113" i="45"/>
  <c r="ES131" i="45"/>
  <c r="EK139" i="45"/>
  <c r="EH55" i="45"/>
  <c r="J54" i="52" s="1"/>
  <c r="I54" i="52"/>
  <c r="EG79" i="45"/>
  <c r="EW95" i="45"/>
  <c r="EO100" i="45"/>
  <c r="EH149" i="45"/>
  <c r="J148" i="52" s="1"/>
  <c r="I148" i="52"/>
  <c r="ES174" i="45"/>
  <c r="EK37" i="45"/>
  <c r="EK53" i="45"/>
  <c r="EG149" i="45"/>
  <c r="I17" i="52"/>
  <c r="EX76" i="45"/>
  <c r="R75" i="52" s="1"/>
  <c r="Q75" i="52"/>
  <c r="EZ93" i="45"/>
  <c r="T92" i="52" s="1"/>
  <c r="K92" i="52"/>
  <c r="EZ52" i="45"/>
  <c r="T51" i="52" s="1"/>
  <c r="K51" i="52"/>
  <c r="ES79" i="45"/>
  <c r="EG94" i="45"/>
  <c r="EO97" i="45"/>
  <c r="K138" i="52"/>
  <c r="EL139" i="45"/>
  <c r="L138" i="52" s="1"/>
  <c r="EW53" i="45"/>
  <c r="EO58" i="45"/>
  <c r="EG72" i="45"/>
  <c r="ES73" i="45"/>
  <c r="ET174" i="45"/>
  <c r="P173" i="52" s="1"/>
  <c r="O173" i="52"/>
  <c r="EK76" i="45"/>
  <c r="ES97" i="45"/>
  <c r="EW162" i="45"/>
  <c r="EW39" i="45"/>
  <c r="EO52" i="45"/>
  <c r="EW149" i="45"/>
  <c r="EL162" i="45"/>
  <c r="L161" i="52" s="1"/>
  <c r="K161" i="52"/>
  <c r="EH174" i="45"/>
  <c r="J173" i="52" s="1"/>
  <c r="I173" i="52"/>
  <c r="EK32" i="45"/>
  <c r="K31" i="52"/>
  <c r="EZ131" i="45"/>
  <c r="T130" i="52" s="1"/>
  <c r="M130" i="52"/>
  <c r="EH139" i="45"/>
  <c r="J138" i="52" s="1"/>
  <c r="I138" i="52"/>
  <c r="EX139" i="45"/>
  <c r="R138" i="52" s="1"/>
  <c r="Q138" i="52"/>
  <c r="ET144" i="45"/>
  <c r="P143" i="52" s="1"/>
  <c r="O143" i="52"/>
  <c r="M113" i="52"/>
  <c r="K115" i="52"/>
  <c r="EO60" i="45"/>
  <c r="EW73" i="45"/>
  <c r="EK119" i="45"/>
  <c r="EO132" i="45"/>
  <c r="EW135" i="45"/>
  <c r="EX149" i="45"/>
  <c r="R148" i="52" s="1"/>
  <c r="EW174" i="45"/>
  <c r="EG51" i="45"/>
  <c r="EW51" i="45"/>
  <c r="ES52" i="45"/>
  <c r="EZ53" i="45"/>
  <c r="T52" i="52" s="1"/>
  <c r="M52" i="52"/>
  <c r="EZ55" i="45"/>
  <c r="T54" i="52" s="1"/>
  <c r="K54" i="52"/>
  <c r="EO72" i="45"/>
  <c r="M71" i="52"/>
  <c r="EO76" i="45"/>
  <c r="EO94" i="45"/>
  <c r="EK95" i="45"/>
  <c r="EW97" i="45"/>
  <c r="ES100" i="45"/>
  <c r="EO112" i="45"/>
  <c r="ET116" i="45"/>
  <c r="P115" i="52" s="1"/>
  <c r="O115" i="52"/>
  <c r="EH144" i="45"/>
  <c r="J143" i="52" s="1"/>
  <c r="I143" i="52"/>
  <c r="ES157" i="45"/>
  <c r="EO162" i="45"/>
  <c r="K173" i="52"/>
  <c r="EZ18" i="45"/>
  <c r="EG73" i="45"/>
  <c r="EG113" i="45"/>
  <c r="EO116" i="45"/>
  <c r="EG131" i="45"/>
  <c r="EK133" i="45"/>
  <c r="EO137" i="45"/>
  <c r="EG150" i="45"/>
  <c r="EG174" i="45"/>
  <c r="EZ16" i="45"/>
  <c r="ES31" i="45"/>
  <c r="EK34" i="45"/>
  <c r="EZ34" i="45"/>
  <c r="T33" i="52" s="1"/>
  <c r="ET34" i="45"/>
  <c r="P33" i="52" s="1"/>
  <c r="EK55" i="45"/>
  <c r="EW58" i="45"/>
  <c r="EK73" i="45"/>
  <c r="EZ76" i="45"/>
  <c r="T75" i="52" s="1"/>
  <c r="EZ79" i="45"/>
  <c r="T78" i="52" s="1"/>
  <c r="M78" i="52"/>
  <c r="EG93" i="45"/>
  <c r="I92" i="52"/>
  <c r="EZ97" i="45"/>
  <c r="T96" i="52" s="1"/>
  <c r="K96" i="52"/>
  <c r="EK113" i="45"/>
  <c r="EW114" i="45"/>
  <c r="ES132" i="45"/>
  <c r="EK135" i="45"/>
  <c r="EG136" i="45"/>
  <c r="EW136" i="45"/>
  <c r="ES137" i="45"/>
  <c r="EX144" i="45"/>
  <c r="R143" i="52" s="1"/>
  <c r="Q143" i="52"/>
  <c r="EK150" i="45"/>
  <c r="EW157" i="45"/>
  <c r="Q156" i="52"/>
  <c r="EP162" i="45"/>
  <c r="N161" i="52" s="1"/>
  <c r="EK174" i="45"/>
  <c r="ES30" i="45"/>
  <c r="EK79" i="45"/>
  <c r="K78" i="52"/>
  <c r="ES114" i="45"/>
  <c r="EG135" i="45"/>
  <c r="Q80" i="52"/>
  <c r="EZ13" i="45"/>
  <c r="EL34" i="45"/>
  <c r="L33" i="52" s="1"/>
  <c r="EO39" i="45"/>
  <c r="EW52" i="45"/>
  <c r="EL55" i="45"/>
  <c r="L54" i="52" s="1"/>
  <c r="K57" i="52"/>
  <c r="EW74" i="45"/>
  <c r="ES76" i="45"/>
  <c r="EO79" i="45"/>
  <c r="EK81" i="45"/>
  <c r="EW93" i="45"/>
  <c r="ES94" i="45"/>
  <c r="EO95" i="45"/>
  <c r="EK97" i="45"/>
  <c r="EG100" i="45"/>
  <c r="EW100" i="45"/>
  <c r="ES112" i="45"/>
  <c r="EP135" i="45"/>
  <c r="N134" i="52" s="1"/>
  <c r="EZ136" i="45"/>
  <c r="T135" i="52" s="1"/>
  <c r="K135" i="52"/>
  <c r="EX135" i="45"/>
  <c r="R134" i="52" s="1"/>
  <c r="Q136" i="52"/>
  <c r="EW144" i="45"/>
  <c r="ET149" i="45"/>
  <c r="P148" i="52" s="1"/>
  <c r="O148" i="52"/>
  <c r="EG157" i="45"/>
  <c r="O15" i="52"/>
  <c r="EG55" i="45"/>
  <c r="EG137" i="45"/>
  <c r="EO13" i="45"/>
  <c r="EK16" i="45"/>
  <c r="EZ30" i="45"/>
  <c r="EW30" i="45"/>
  <c r="EO34" i="45"/>
  <c r="EG37" i="45"/>
  <c r="ES37" i="45"/>
  <c r="EK39" i="45"/>
  <c r="EO53" i="45"/>
  <c r="EG74" i="45"/>
  <c r="EL76" i="45"/>
  <c r="L75" i="52" s="1"/>
  <c r="EG81" i="45"/>
  <c r="EH97" i="45"/>
  <c r="J96" i="52" s="1"/>
  <c r="EZ139" i="45"/>
  <c r="EZ150" i="45"/>
  <c r="EW150" i="45"/>
  <c r="ES162" i="45"/>
  <c r="EG16" i="45"/>
  <c r="ES72" i="45"/>
  <c r="EH34" i="45"/>
  <c r="J33" i="52" s="1"/>
  <c r="EX55" i="45"/>
  <c r="R54" i="52" s="1"/>
  <c r="EZ58" i="45"/>
  <c r="T57" i="52" s="1"/>
  <c r="EZ60" i="45"/>
  <c r="EZ72" i="45"/>
  <c r="T71" i="52" s="1"/>
  <c r="EW72" i="45"/>
  <c r="EO73" i="45"/>
  <c r="EP76" i="45"/>
  <c r="N75" i="52" s="1"/>
  <c r="EZ95" i="45"/>
  <c r="T94" i="52" s="1"/>
  <c r="EG97" i="45"/>
  <c r="EO114" i="45"/>
  <c r="ES116" i="45"/>
  <c r="EW133" i="45"/>
  <c r="EH135" i="45"/>
  <c r="J134" i="52" s="1"/>
  <c r="ES136" i="45"/>
  <c r="EK137" i="45"/>
  <c r="EO139" i="45"/>
  <c r="EG144" i="45"/>
  <c r="EK93" i="45"/>
  <c r="EH13" i="45"/>
  <c r="ES13" i="45"/>
  <c r="ES18" i="45"/>
  <c r="EZ32" i="45"/>
  <c r="EG34" i="45"/>
  <c r="ES51" i="45"/>
  <c r="ES53" i="45"/>
  <c r="EW55" i="45"/>
  <c r="ES60" i="45"/>
  <c r="EK72" i="45"/>
  <c r="EZ94" i="45"/>
  <c r="T93" i="52" s="1"/>
  <c r="EX97" i="45"/>
  <c r="R96" i="52" s="1"/>
  <c r="EZ112" i="45"/>
  <c r="T111" i="52" s="1"/>
  <c r="EL97" i="45"/>
  <c r="L96" i="52" s="1"/>
  <c r="EW113" i="45"/>
  <c r="EZ144" i="45"/>
  <c r="EP34" i="45"/>
  <c r="N33" i="52" s="1"/>
  <c r="EW76" i="45"/>
  <c r="EG13" i="45"/>
  <c r="EX13" i="45"/>
  <c r="R12" i="52" s="1"/>
  <c r="EO16" i="45"/>
  <c r="EG18" i="45"/>
  <c r="EW18" i="45"/>
  <c r="EO32" i="45"/>
  <c r="EG53" i="45"/>
  <c r="EH76" i="45"/>
  <c r="J75" i="52" s="1"/>
  <c r="EP116" i="45"/>
  <c r="N115" i="52" s="1"/>
  <c r="EZ132" i="45"/>
  <c r="T131" i="52" s="1"/>
  <c r="EX116" i="45"/>
  <c r="R115" i="52" s="1"/>
  <c r="ET135" i="45"/>
  <c r="P134" i="52" s="1"/>
  <c r="EG139" i="45"/>
  <c r="EK149" i="45"/>
  <c r="EO150" i="45"/>
  <c r="EZ174" i="45"/>
  <c r="S98" i="46" s="1"/>
  <c r="EP13" i="45"/>
  <c r="N12" i="52" s="1"/>
  <c r="EO31" i="45"/>
  <c r="EO136" i="45"/>
  <c r="EO144" i="45"/>
  <c r="ET13" i="45"/>
  <c r="P12" i="52" s="1"/>
  <c r="EZ31" i="45"/>
  <c r="EX34" i="45"/>
  <c r="R33" i="52" s="1"/>
  <c r="EZ39" i="45"/>
  <c r="T38" i="52" s="1"/>
  <c r="EZ51" i="45"/>
  <c r="T50" i="52" s="1"/>
  <c r="EP55" i="45"/>
  <c r="N54" i="52" s="1"/>
  <c r="EZ74" i="45"/>
  <c r="T73" i="52" s="1"/>
  <c r="EG76" i="45"/>
  <c r="ES93" i="45"/>
  <c r="ES95" i="45"/>
  <c r="EG112" i="45"/>
  <c r="EG114" i="45"/>
  <c r="EK116" i="45"/>
  <c r="EO119" i="45"/>
  <c r="EK132" i="45"/>
  <c r="EW132" i="45"/>
  <c r="EO133" i="45"/>
  <c r="ES135" i="45"/>
  <c r="EK144" i="45"/>
  <c r="EZ157" i="45"/>
  <c r="T156" i="52" s="1"/>
  <c r="EG30" i="45"/>
  <c r="ES74" i="45"/>
  <c r="ES81" i="45"/>
  <c r="EG119" i="45"/>
  <c r="EW139" i="45"/>
  <c r="EK13" i="45"/>
  <c r="ES16" i="45"/>
  <c r="EK18" i="45"/>
  <c r="EK31" i="45"/>
  <c r="ES32" i="45"/>
  <c r="EW34" i="45"/>
  <c r="ES39" i="45"/>
  <c r="EK51" i="45"/>
  <c r="EO55" i="45"/>
  <c r="EG58" i="45"/>
  <c r="ES58" i="45"/>
  <c r="EZ73" i="45"/>
  <c r="T72" i="52" s="1"/>
  <c r="EO74" i="45"/>
  <c r="EP97" i="45"/>
  <c r="N96" i="52" s="1"/>
  <c r="EZ116" i="45"/>
  <c r="T115" i="52" s="1"/>
  <c r="EZ135" i="45"/>
  <c r="EK136" i="45"/>
  <c r="EZ137" i="45"/>
  <c r="T136" i="52" s="1"/>
  <c r="EL144" i="45"/>
  <c r="L143" i="52" s="1"/>
  <c r="EK157" i="45"/>
  <c r="ET55" i="45"/>
  <c r="P54" i="52" s="1"/>
  <c r="ET97" i="45"/>
  <c r="P96" i="52" s="1"/>
  <c r="EL135" i="45"/>
  <c r="L134" i="52" s="1"/>
  <c r="EP139" i="45"/>
  <c r="N138" i="52" s="1"/>
  <c r="EZ149" i="45"/>
  <c r="T148" i="52" s="1"/>
  <c r="EP174" i="45"/>
  <c r="N173" i="52" s="1"/>
  <c r="EZ162" i="45"/>
  <c r="EZ113" i="45"/>
  <c r="ET76" i="45"/>
  <c r="P75" i="52" s="1"/>
  <c r="EZ119" i="45"/>
  <c r="AD78" i="52" l="1"/>
  <c r="AD71" i="52"/>
  <c r="AJ52" i="52"/>
  <c r="AD52" i="52"/>
  <c r="AJ59" i="52"/>
  <c r="AD31" i="52"/>
  <c r="AH132" i="52"/>
  <c r="AD50" i="52"/>
  <c r="AD113" i="52"/>
  <c r="AF73" i="52"/>
  <c r="U99" i="46"/>
  <c r="AD59" i="52"/>
  <c r="AD54" i="52"/>
  <c r="AD30" i="52"/>
  <c r="AJ12" i="52"/>
  <c r="AD156" i="52"/>
  <c r="AJ50" i="52"/>
  <c r="AL50" i="52"/>
  <c r="AD130" i="52"/>
  <c r="AF38" i="52"/>
  <c r="AH50" i="52"/>
  <c r="AH130" i="52"/>
  <c r="AL113" i="52"/>
  <c r="AF113" i="52"/>
  <c r="AF130" i="52"/>
  <c r="AD38" i="52"/>
  <c r="AJ29" i="52"/>
  <c r="AL130" i="52"/>
  <c r="AL136" i="52"/>
  <c r="AD111" i="52"/>
  <c r="AD136" i="52"/>
  <c r="AJ113" i="52"/>
  <c r="AF111" i="52"/>
  <c r="AH113" i="52"/>
  <c r="AJ71" i="52"/>
  <c r="AJ148" i="52"/>
  <c r="AD148" i="52"/>
  <c r="AH31" i="52"/>
  <c r="AH71" i="52"/>
  <c r="AF80" i="52"/>
  <c r="AD80" i="52"/>
  <c r="AD17" i="52"/>
  <c r="AF71" i="52"/>
  <c r="AF92" i="52"/>
  <c r="AD92" i="52"/>
  <c r="AD57" i="52"/>
  <c r="AF57" i="52"/>
  <c r="AD94" i="52"/>
  <c r="AF31" i="52"/>
  <c r="AJ31" i="52"/>
  <c r="S44" i="46"/>
  <c r="S23" i="46"/>
  <c r="AJ24" i="46"/>
  <c r="V45" i="46"/>
  <c r="R36" i="46"/>
  <c r="R57" i="46"/>
  <c r="R76" i="46"/>
  <c r="S12" i="46"/>
  <c r="U47" i="46"/>
  <c r="V78" i="46"/>
  <c r="U22" i="46"/>
  <c r="T102" i="46"/>
  <c r="R98" i="46"/>
  <c r="S24" i="46"/>
  <c r="U100" i="46"/>
  <c r="T101" i="46"/>
  <c r="S35" i="46"/>
  <c r="R65" i="46"/>
  <c r="U56" i="46"/>
  <c r="R101" i="46"/>
  <c r="V46" i="46"/>
  <c r="R23" i="46"/>
  <c r="T98" i="46"/>
  <c r="T149" i="52"/>
  <c r="T91" i="46"/>
  <c r="R88" i="46"/>
  <c r="S91" i="46"/>
  <c r="V87" i="46"/>
  <c r="S89" i="46"/>
  <c r="U91" i="46"/>
  <c r="S88" i="46"/>
  <c r="V89" i="46"/>
  <c r="T89" i="46"/>
  <c r="U89" i="46"/>
  <c r="V36" i="46"/>
  <c r="R87" i="46"/>
  <c r="R90" i="46"/>
  <c r="U54" i="46"/>
  <c r="S56" i="46"/>
  <c r="U58" i="46"/>
  <c r="V55" i="46"/>
  <c r="U55" i="46"/>
  <c r="R58" i="46"/>
  <c r="S54" i="46"/>
  <c r="V57" i="46"/>
  <c r="R54" i="46"/>
  <c r="S57" i="46"/>
  <c r="R56" i="46"/>
  <c r="T55" i="46"/>
  <c r="S58" i="46"/>
  <c r="T54" i="46"/>
  <c r="T30" i="52"/>
  <c r="S66" i="46"/>
  <c r="V21" i="46"/>
  <c r="FA162" i="45"/>
  <c r="T161" i="52"/>
  <c r="AH35" i="46"/>
  <c r="R43" i="46"/>
  <c r="V35" i="46"/>
  <c r="U57" i="46"/>
  <c r="R91" i="46"/>
  <c r="S90" i="46"/>
  <c r="R89" i="46"/>
  <c r="T66" i="46"/>
  <c r="U69" i="46"/>
  <c r="AJ14" i="46"/>
  <c r="V23" i="46"/>
  <c r="AH25" i="46"/>
  <c r="AH36" i="46"/>
  <c r="T90" i="46"/>
  <c r="AJ25" i="46"/>
  <c r="U43" i="46"/>
  <c r="T46" i="46"/>
  <c r="R55" i="46"/>
  <c r="AH24" i="46"/>
  <c r="S32" i="46"/>
  <c r="S77" i="46"/>
  <c r="T79" i="46"/>
  <c r="S101" i="46"/>
  <c r="R100" i="46"/>
  <c r="U32" i="46"/>
  <c r="T13" i="46"/>
  <c r="U87" i="46"/>
  <c r="T88" i="46"/>
  <c r="V90" i="46"/>
  <c r="R68" i="46"/>
  <c r="S65" i="46"/>
  <c r="R24" i="46"/>
  <c r="T24" i="46"/>
  <c r="S68" i="46"/>
  <c r="U25" i="46"/>
  <c r="AJ13" i="46"/>
  <c r="V54" i="46"/>
  <c r="T77" i="46"/>
  <c r="T14" i="46"/>
  <c r="FA135" i="45"/>
  <c r="T134" i="52"/>
  <c r="V47" i="46"/>
  <c r="R79" i="46"/>
  <c r="V77" i="46"/>
  <c r="T23" i="46"/>
  <c r="FA34" i="45"/>
  <c r="V79" i="46"/>
  <c r="FA13" i="45"/>
  <c r="T29" i="52"/>
  <c r="S47" i="46"/>
  <c r="T45" i="46"/>
  <c r="R47" i="46"/>
  <c r="S45" i="46"/>
  <c r="V44" i="46"/>
  <c r="T44" i="46"/>
  <c r="T47" i="46"/>
  <c r="U45" i="46"/>
  <c r="R46" i="46"/>
  <c r="U44" i="46"/>
  <c r="R45" i="46"/>
  <c r="V43" i="46"/>
  <c r="S46" i="46"/>
  <c r="U68" i="46"/>
  <c r="T56" i="46"/>
  <c r="T12" i="46"/>
  <c r="R44" i="46"/>
  <c r="T17" i="52"/>
  <c r="V34" i="46"/>
  <c r="U34" i="46"/>
  <c r="T32" i="46"/>
  <c r="T36" i="46"/>
  <c r="S43" i="46"/>
  <c r="S22" i="46"/>
  <c r="V80" i="46"/>
  <c r="T100" i="46"/>
  <c r="T99" i="46"/>
  <c r="U101" i="46"/>
  <c r="V32" i="46"/>
  <c r="V33" i="46"/>
  <c r="V68" i="46"/>
  <c r="V91" i="46"/>
  <c r="V69" i="46"/>
  <c r="V66" i="46"/>
  <c r="U102" i="46"/>
  <c r="V25" i="46"/>
  <c r="S100" i="46"/>
  <c r="U79" i="46"/>
  <c r="S11" i="46"/>
  <c r="T43" i="46"/>
  <c r="R12" i="46"/>
  <c r="T35" i="46"/>
  <c r="V102" i="46"/>
  <c r="T33" i="46"/>
  <c r="T34" i="46"/>
  <c r="T65" i="46"/>
  <c r="S87" i="46"/>
  <c r="V67" i="46"/>
  <c r="T68" i="46"/>
  <c r="S99" i="46"/>
  <c r="AG47" i="46"/>
  <c r="AG46" i="46"/>
  <c r="AH45" i="46"/>
  <c r="AJ44" i="46"/>
  <c r="AG32" i="46"/>
  <c r="AG25" i="46"/>
  <c r="AG22" i="46"/>
  <c r="AI21" i="46"/>
  <c r="AJ11" i="46"/>
  <c r="AI10" i="46"/>
  <c r="J12" i="52"/>
  <c r="AG44" i="46"/>
  <c r="AG35" i="46"/>
  <c r="AJ33" i="46"/>
  <c r="AJ23" i="46"/>
  <c r="AF21" i="46"/>
  <c r="AF13" i="46"/>
  <c r="AH12" i="46"/>
  <c r="AF47" i="46"/>
  <c r="AF46" i="46"/>
  <c r="AG45" i="46"/>
  <c r="AI44" i="46"/>
  <c r="AJ34" i="46"/>
  <c r="AF32" i="46"/>
  <c r="AF25" i="46"/>
  <c r="AF22" i="46"/>
  <c r="AH21" i="46"/>
  <c r="AG14" i="46"/>
  <c r="AH13" i="46"/>
  <c r="AJ12" i="46"/>
  <c r="AI11" i="46"/>
  <c r="AH10" i="46"/>
  <c r="AI43" i="46"/>
  <c r="AH34" i="46"/>
  <c r="AF10" i="46"/>
  <c r="AF45" i="46"/>
  <c r="AH44" i="46"/>
  <c r="AJ43" i="46"/>
  <c r="AJ35" i="46"/>
  <c r="AI34" i="46"/>
  <c r="AG21" i="46"/>
  <c r="AF14" i="46"/>
  <c r="AG13" i="46"/>
  <c r="AI12" i="46"/>
  <c r="AH11" i="46"/>
  <c r="AG10" i="46"/>
  <c r="AG11" i="46"/>
  <c r="AG43" i="46"/>
  <c r="AH33" i="46"/>
  <c r="AH23" i="46"/>
  <c r="AF12" i="46"/>
  <c r="AF43" i="46"/>
  <c r="AG33" i="46"/>
  <c r="AG23" i="46"/>
  <c r="AG36" i="46"/>
  <c r="AJ45" i="46"/>
  <c r="AJ47" i="46"/>
  <c r="AF24" i="46"/>
  <c r="AF35" i="46"/>
  <c r="AG12" i="46"/>
  <c r="AF34" i="46"/>
  <c r="AJ32" i="46"/>
  <c r="AF36" i="46"/>
  <c r="AI32" i="46"/>
  <c r="AI22" i="46"/>
  <c r="AI45" i="46"/>
  <c r="AH32" i="46"/>
  <c r="AH22" i="46"/>
  <c r="AJ10" i="46"/>
  <c r="AH43" i="46"/>
  <c r="AI33" i="46"/>
  <c r="AI23" i="46"/>
  <c r="AF11" i="46"/>
  <c r="AJ46" i="46"/>
  <c r="AF33" i="46"/>
  <c r="AI25" i="46"/>
  <c r="AF23" i="46"/>
  <c r="AJ21" i="46"/>
  <c r="AF44" i="46"/>
  <c r="AJ36" i="46"/>
  <c r="AG34" i="46"/>
  <c r="AG24" i="46"/>
  <c r="AJ22" i="46"/>
  <c r="FA55" i="45"/>
  <c r="T59" i="52"/>
  <c r="S69" i="46"/>
  <c r="U33" i="46"/>
  <c r="U13" i="46"/>
  <c r="FA97" i="45"/>
  <c r="U96" i="52" s="1"/>
  <c r="T112" i="52"/>
  <c r="FA144" i="45"/>
  <c r="T143" i="52"/>
  <c r="FA139" i="45"/>
  <c r="T138" i="52"/>
  <c r="S78" i="46"/>
  <c r="V76" i="46"/>
  <c r="S80" i="46"/>
  <c r="U78" i="46"/>
  <c r="T80" i="46"/>
  <c r="U76" i="46"/>
  <c r="R80" i="46"/>
  <c r="T76" i="46"/>
  <c r="U80" i="46"/>
  <c r="R77" i="46"/>
  <c r="S34" i="46"/>
  <c r="U88" i="46"/>
  <c r="T87" i="46"/>
  <c r="V22" i="46"/>
  <c r="FA76" i="45"/>
  <c r="V56" i="46"/>
  <c r="U46" i="46"/>
  <c r="AI36" i="46"/>
  <c r="U35" i="46"/>
  <c r="U36" i="46"/>
  <c r="AI47" i="46"/>
  <c r="AI24" i="46"/>
  <c r="T15" i="52"/>
  <c r="R25" i="46"/>
  <c r="S21" i="46"/>
  <c r="T22" i="46"/>
  <c r="U21" i="46"/>
  <c r="T21" i="46"/>
  <c r="U77" i="46"/>
  <c r="R32" i="46"/>
  <c r="R34" i="46"/>
  <c r="R35" i="46"/>
  <c r="V88" i="46"/>
  <c r="R33" i="46"/>
  <c r="T25" i="46"/>
  <c r="R78" i="46"/>
  <c r="V14" i="46"/>
  <c r="S14" i="46"/>
  <c r="V11" i="46"/>
  <c r="U10" i="46"/>
  <c r="R14" i="46"/>
  <c r="V12" i="46"/>
  <c r="U11" i="46"/>
  <c r="T10" i="46"/>
  <c r="S13" i="46"/>
  <c r="R13" i="46"/>
  <c r="V10" i="46"/>
  <c r="U14" i="46"/>
  <c r="T12" i="52"/>
  <c r="U12" i="46"/>
  <c r="T11" i="46"/>
  <c r="S10" i="46"/>
  <c r="V13" i="46"/>
  <c r="T57" i="46"/>
  <c r="AI14" i="46"/>
  <c r="AH46" i="46"/>
  <c r="S55" i="46"/>
  <c r="V65" i="46"/>
  <c r="S76" i="46"/>
  <c r="R21" i="46"/>
  <c r="T31" i="52"/>
  <c r="R69" i="46"/>
  <c r="U65" i="46"/>
  <c r="R67" i="46"/>
  <c r="R66" i="46"/>
  <c r="T67" i="46"/>
  <c r="T69" i="46"/>
  <c r="U67" i="46"/>
  <c r="S67" i="46"/>
  <c r="AI13" i="46"/>
  <c r="T58" i="46"/>
  <c r="AH47" i="46"/>
  <c r="U24" i="46"/>
  <c r="R10" i="46"/>
  <c r="FA116" i="45"/>
  <c r="T118" i="52"/>
  <c r="FA174" i="45"/>
  <c r="T173" i="52"/>
  <c r="S102" i="46"/>
  <c r="R102" i="46"/>
  <c r="U98" i="46"/>
  <c r="V100" i="46"/>
  <c r="R99" i="46"/>
  <c r="V98" i="46"/>
  <c r="V101" i="46"/>
  <c r="AI46" i="46"/>
  <c r="AH14" i="46"/>
  <c r="AI35" i="46"/>
  <c r="R11" i="46"/>
  <c r="V58" i="46"/>
  <c r="T78" i="46"/>
  <c r="S79" i="46"/>
  <c r="R22" i="46"/>
  <c r="V99" i="46"/>
  <c r="V24" i="46"/>
  <c r="S33" i="46"/>
  <c r="S36" i="46"/>
  <c r="U90" i="46"/>
  <c r="U66" i="46"/>
  <c r="S25" i="46"/>
  <c r="U23" i="46"/>
  <c r="FA149" i="45"/>
  <c r="AD15" i="52" l="1"/>
  <c r="AJ78" i="52"/>
  <c r="AJ15" i="52"/>
  <c r="AH52" i="52"/>
  <c r="AL52" i="52"/>
  <c r="AJ73" i="52"/>
  <c r="AF59" i="52"/>
  <c r="AH59" i="52"/>
  <c r="AH73" i="52"/>
  <c r="AF52" i="52"/>
  <c r="AL132" i="52"/>
  <c r="AL73" i="52"/>
  <c r="AF132" i="52"/>
  <c r="AJ132" i="52"/>
  <c r="AD36" i="52"/>
  <c r="AL59" i="52"/>
  <c r="AF36" i="52"/>
  <c r="AF33" i="52"/>
  <c r="AD12" i="52"/>
  <c r="AL54" i="52"/>
  <c r="AD134" i="52"/>
  <c r="AH38" i="52"/>
  <c r="AD33" i="52"/>
  <c r="AL12" i="52"/>
  <c r="AH115" i="52"/>
  <c r="AF12" i="52"/>
  <c r="AH12" i="52"/>
  <c r="AH161" i="52"/>
  <c r="AI161" i="52" s="1"/>
  <c r="AL156" i="52"/>
  <c r="AD138" i="52"/>
  <c r="AE138" i="52" s="1"/>
  <c r="AP138" i="52" s="1"/>
  <c r="AD72" i="52"/>
  <c r="AE54" i="52" s="1"/>
  <c r="AP54" i="52" s="1"/>
  <c r="AH72" i="52"/>
  <c r="AD51" i="52"/>
  <c r="AJ38" i="52"/>
  <c r="AN50" i="52"/>
  <c r="AN130" i="52"/>
  <c r="AL38" i="52"/>
  <c r="AL29" i="52"/>
  <c r="AF29" i="52"/>
  <c r="AH29" i="52"/>
  <c r="AH111" i="52"/>
  <c r="AJ111" i="52"/>
  <c r="AJ136" i="52"/>
  <c r="AF136" i="52"/>
  <c r="AH136" i="52"/>
  <c r="AL111" i="52"/>
  <c r="AN113" i="52"/>
  <c r="AJ94" i="52"/>
  <c r="AH94" i="52"/>
  <c r="AL94" i="52"/>
  <c r="AF94" i="52"/>
  <c r="AL80" i="52"/>
  <c r="AH80" i="52"/>
  <c r="AJ17" i="52"/>
  <c r="AF17" i="52"/>
  <c r="AH17" i="52"/>
  <c r="AL17" i="52"/>
  <c r="AL148" i="52"/>
  <c r="AF148" i="52"/>
  <c r="AH148" i="52"/>
  <c r="AL92" i="52"/>
  <c r="AJ92" i="52"/>
  <c r="AJ80" i="52"/>
  <c r="AH92" i="52"/>
  <c r="AN31" i="52"/>
  <c r="AJ57" i="52"/>
  <c r="AH57" i="52"/>
  <c r="AL57" i="52"/>
  <c r="AN71" i="52"/>
  <c r="I12" i="46"/>
  <c r="FC97" i="45"/>
  <c r="F10" i="46"/>
  <c r="F13" i="46"/>
  <c r="G12" i="46"/>
  <c r="E11" i="46"/>
  <c r="E13" i="46"/>
  <c r="E14" i="46"/>
  <c r="I14" i="46"/>
  <c r="H14" i="46"/>
  <c r="FC76" i="45"/>
  <c r="U75" i="52"/>
  <c r="U138" i="52"/>
  <c r="FC139" i="45"/>
  <c r="F11" i="46"/>
  <c r="FC149" i="45"/>
  <c r="U148" i="52"/>
  <c r="I11" i="46"/>
  <c r="FC13" i="45"/>
  <c r="U12" i="52"/>
  <c r="G11" i="46"/>
  <c r="H12" i="46"/>
  <c r="FC55" i="45"/>
  <c r="U54" i="52"/>
  <c r="FC34" i="45"/>
  <c r="U33" i="52"/>
  <c r="I13" i="46"/>
  <c r="FC116" i="45"/>
  <c r="U115" i="52"/>
  <c r="G13" i="46"/>
  <c r="FC144" i="45"/>
  <c r="U143" i="52"/>
  <c r="E10" i="46"/>
  <c r="F12" i="46"/>
  <c r="H10" i="46"/>
  <c r="G10" i="46"/>
  <c r="FC162" i="45"/>
  <c r="U161" i="52"/>
  <c r="G14" i="46"/>
  <c r="U173" i="52"/>
  <c r="FC174" i="45"/>
  <c r="H13" i="46"/>
  <c r="F14" i="46"/>
  <c r="E12" i="46"/>
  <c r="I10" i="46"/>
  <c r="H11" i="46"/>
  <c r="FC135" i="45"/>
  <c r="U134" i="52"/>
  <c r="AD118" i="52"/>
  <c r="AD99" i="52"/>
  <c r="AF78" i="52" l="1"/>
  <c r="AL15" i="52"/>
  <c r="AH15" i="52"/>
  <c r="AE12" i="52"/>
  <c r="AP12" i="52" s="1"/>
  <c r="AL78" i="52"/>
  <c r="AH78" i="52"/>
  <c r="AF15" i="52"/>
  <c r="AF143" i="52"/>
  <c r="AG143" i="52" s="1"/>
  <c r="AD143" i="52"/>
  <c r="AE143" i="52" s="1"/>
  <c r="AP143" i="52" s="1"/>
  <c r="AD173" i="52"/>
  <c r="AE173" i="52" s="1"/>
  <c r="AP173" i="52" s="1"/>
  <c r="AN52" i="52"/>
  <c r="AD93" i="52"/>
  <c r="AJ93" i="52"/>
  <c r="AN59" i="52"/>
  <c r="AN73" i="52"/>
  <c r="AJ36" i="52"/>
  <c r="AJ156" i="52"/>
  <c r="AJ72" i="52"/>
  <c r="AN132" i="52"/>
  <c r="AL36" i="52"/>
  <c r="AH36" i="52"/>
  <c r="AH33" i="52"/>
  <c r="AL33" i="52"/>
  <c r="AJ54" i="52"/>
  <c r="AF54" i="52"/>
  <c r="AH54" i="52"/>
  <c r="AI54" i="52" s="1"/>
  <c r="AH173" i="52"/>
  <c r="AI173" i="52" s="1"/>
  <c r="AH134" i="52"/>
  <c r="AF156" i="52"/>
  <c r="AD131" i="52"/>
  <c r="AH156" i="52"/>
  <c r="AD161" i="52"/>
  <c r="AE161" i="52" s="1"/>
  <c r="AP161" i="52" s="1"/>
  <c r="AJ33" i="52"/>
  <c r="AL72" i="52"/>
  <c r="AM54" i="52" s="1"/>
  <c r="AF131" i="52"/>
  <c r="AF72" i="52"/>
  <c r="AN12" i="52"/>
  <c r="AN38" i="52"/>
  <c r="AE33" i="52"/>
  <c r="AP33" i="52" s="1"/>
  <c r="AL115" i="52"/>
  <c r="AF115" i="52"/>
  <c r="AD115" i="52"/>
  <c r="AJ115" i="52"/>
  <c r="AJ149" i="52"/>
  <c r="AF149" i="52"/>
  <c r="AH149" i="52"/>
  <c r="AL149" i="52"/>
  <c r="AM148" i="52" s="1"/>
  <c r="AL161" i="52"/>
  <c r="AD149" i="52"/>
  <c r="AE148" i="52" s="1"/>
  <c r="AP148" i="52" s="1"/>
  <c r="AJ161" i="52"/>
  <c r="AK161" i="52" s="1"/>
  <c r="AF161" i="52"/>
  <c r="AG161" i="52" s="1"/>
  <c r="AJ30" i="52"/>
  <c r="AK12" i="52" s="1"/>
  <c r="AF30" i="52"/>
  <c r="AH30" i="52"/>
  <c r="AL30" i="52"/>
  <c r="AM12" i="52" s="1"/>
  <c r="AD135" i="52"/>
  <c r="AE134" i="52" s="1"/>
  <c r="AP134" i="52" s="1"/>
  <c r="AD112" i="52"/>
  <c r="AD96" i="52"/>
  <c r="AD75" i="52"/>
  <c r="AJ51" i="52"/>
  <c r="AL51" i="52"/>
  <c r="AH51" i="52"/>
  <c r="AF51" i="52"/>
  <c r="AN29" i="52"/>
  <c r="AN92" i="52"/>
  <c r="AN111" i="52"/>
  <c r="AN136" i="52"/>
  <c r="AN57" i="52"/>
  <c r="AN80" i="52"/>
  <c r="AN17" i="52"/>
  <c r="AN148" i="52"/>
  <c r="AN94" i="52"/>
  <c r="FD135" i="45"/>
  <c r="X134" i="52" s="1"/>
  <c r="W134" i="52"/>
  <c r="FD116" i="45"/>
  <c r="X115" i="52" s="1"/>
  <c r="W115" i="52"/>
  <c r="FD162" i="45"/>
  <c r="X161" i="52" s="1"/>
  <c r="W161" i="52"/>
  <c r="FD13" i="45"/>
  <c r="X12" i="52" s="1"/>
  <c r="W12" i="52"/>
  <c r="FD139" i="45"/>
  <c r="X138" i="52" s="1"/>
  <c r="W138" i="52"/>
  <c r="FD34" i="45"/>
  <c r="X33" i="52" s="1"/>
  <c r="W33" i="52"/>
  <c r="FD55" i="45"/>
  <c r="X54" i="52" s="1"/>
  <c r="W54" i="52"/>
  <c r="FD149" i="45"/>
  <c r="X148" i="52" s="1"/>
  <c r="W148" i="52"/>
  <c r="FD144" i="45"/>
  <c r="X143" i="52" s="1"/>
  <c r="W143" i="52"/>
  <c r="FD76" i="45"/>
  <c r="X75" i="52" s="1"/>
  <c r="W75" i="52"/>
  <c r="FD174" i="45"/>
  <c r="X173" i="52" s="1"/>
  <c r="W173" i="52"/>
  <c r="FD97" i="45"/>
  <c r="X96" i="52" s="1"/>
  <c r="W96" i="52"/>
  <c r="AL99" i="52"/>
  <c r="AH99" i="52"/>
  <c r="AF99" i="52"/>
  <c r="AJ99" i="52"/>
  <c r="AF118" i="52"/>
  <c r="AL118" i="52"/>
  <c r="AH118" i="52"/>
  <c r="AJ118" i="52"/>
  <c r="A5" i="5"/>
  <c r="AN15" i="52" l="1"/>
  <c r="AI12" i="52"/>
  <c r="AN78" i="52"/>
  <c r="AG12" i="52"/>
  <c r="AJ143" i="52"/>
  <c r="AK143" i="52" s="1"/>
  <c r="AH143" i="52"/>
  <c r="AI143" i="52" s="1"/>
  <c r="AL143" i="52"/>
  <c r="AM143" i="52" s="1"/>
  <c r="AH93" i="52"/>
  <c r="AL93" i="52"/>
  <c r="AK148" i="52"/>
  <c r="AE75" i="52"/>
  <c r="AP75" i="52" s="1"/>
  <c r="AK54" i="52"/>
  <c r="AF93" i="52"/>
  <c r="AN54" i="52"/>
  <c r="AN36" i="52"/>
  <c r="AM33" i="52"/>
  <c r="AL134" i="52"/>
  <c r="AI33" i="52"/>
  <c r="AG54" i="52"/>
  <c r="AN33" i="52"/>
  <c r="AJ173" i="52"/>
  <c r="AK173" i="52" s="1"/>
  <c r="AL173" i="52"/>
  <c r="AM173" i="52" s="1"/>
  <c r="AF173" i="52"/>
  <c r="AG173" i="52" s="1"/>
  <c r="AJ134" i="52"/>
  <c r="AG148" i="52"/>
  <c r="AI148" i="52"/>
  <c r="AN156" i="52"/>
  <c r="AE115" i="52"/>
  <c r="AP115" i="52" s="1"/>
  <c r="AF134" i="52"/>
  <c r="AN72" i="52"/>
  <c r="AL131" i="52"/>
  <c r="AM115" i="52" s="1"/>
  <c r="AJ131" i="52"/>
  <c r="AK115" i="52" s="1"/>
  <c r="AK33" i="52"/>
  <c r="AH131" i="52"/>
  <c r="AI115" i="52" s="1"/>
  <c r="AN115" i="52"/>
  <c r="AN161" i="52"/>
  <c r="AO161" i="52" s="1"/>
  <c r="AQ161" i="52" s="1"/>
  <c r="AR161" i="52" s="1"/>
  <c r="AS161" i="52" s="1"/>
  <c r="AE96" i="52"/>
  <c r="AP96" i="52" s="1"/>
  <c r="AM161" i="52"/>
  <c r="AN149" i="52"/>
  <c r="S89" i="53" s="1"/>
  <c r="AH138" i="52"/>
  <c r="AI138" i="52" s="1"/>
  <c r="AL138" i="52"/>
  <c r="AM138" i="52" s="1"/>
  <c r="AJ138" i="52"/>
  <c r="AK138" i="52" s="1"/>
  <c r="AF138" i="52"/>
  <c r="AN30" i="52"/>
  <c r="AO12" i="52" s="1"/>
  <c r="AQ12" i="52" s="1"/>
  <c r="AR12" i="52" s="1"/>
  <c r="AS12" i="52" s="1"/>
  <c r="AL96" i="52"/>
  <c r="AJ96" i="52"/>
  <c r="AH96" i="52"/>
  <c r="AF96" i="52"/>
  <c r="AN51" i="52"/>
  <c r="AL75" i="52"/>
  <c r="AJ75" i="52"/>
  <c r="AK75" i="52" s="1"/>
  <c r="AF75" i="52"/>
  <c r="AH75" i="52"/>
  <c r="AH112" i="52"/>
  <c r="AL112" i="52"/>
  <c r="AJ112" i="52"/>
  <c r="AF112" i="52"/>
  <c r="AG33" i="52"/>
  <c r="AL135" i="52"/>
  <c r="AH135" i="52"/>
  <c r="AI134" i="52" s="1"/>
  <c r="AF135" i="52"/>
  <c r="AJ135" i="52"/>
  <c r="S68" i="53"/>
  <c r="U69" i="53"/>
  <c r="U66" i="53"/>
  <c r="S70" i="53"/>
  <c r="T70" i="53"/>
  <c r="R67" i="53"/>
  <c r="T68" i="53"/>
  <c r="S69" i="53"/>
  <c r="S67" i="53"/>
  <c r="T67" i="53"/>
  <c r="V69" i="53"/>
  <c r="R68" i="53"/>
  <c r="U70" i="53"/>
  <c r="T69" i="53"/>
  <c r="V70" i="53"/>
  <c r="V68" i="53"/>
  <c r="R69" i="53"/>
  <c r="R66" i="53"/>
  <c r="U68" i="53"/>
  <c r="S66" i="53"/>
  <c r="V66" i="53"/>
  <c r="V67" i="53"/>
  <c r="T66" i="53"/>
  <c r="R70" i="53"/>
  <c r="U67" i="53"/>
  <c r="AN118" i="52"/>
  <c r="AG115" i="52"/>
  <c r="AN99" i="52"/>
  <c r="A5" i="41"/>
  <c r="A4" i="41"/>
  <c r="A6" i="40"/>
  <c r="A5" i="40"/>
  <c r="V23" i="53" l="1"/>
  <c r="AI75" i="52"/>
  <c r="AN143" i="52"/>
  <c r="AO143" i="52" s="1"/>
  <c r="AQ143" i="52" s="1"/>
  <c r="AR143" i="52" s="1"/>
  <c r="AS143" i="52" s="1"/>
  <c r="AM75" i="52"/>
  <c r="U25" i="53"/>
  <c r="S25" i="53"/>
  <c r="R24" i="53"/>
  <c r="AN93" i="52"/>
  <c r="S23" i="53"/>
  <c r="V25" i="53"/>
  <c r="R23" i="53"/>
  <c r="S26" i="53"/>
  <c r="U23" i="53"/>
  <c r="V24" i="53"/>
  <c r="S22" i="53"/>
  <c r="V26" i="53"/>
  <c r="T26" i="53"/>
  <c r="U26" i="53"/>
  <c r="R25" i="53"/>
  <c r="T25" i="53"/>
  <c r="T24" i="53"/>
  <c r="S24" i="53"/>
  <c r="T23" i="53"/>
  <c r="U24" i="53"/>
  <c r="R26" i="53"/>
  <c r="U22" i="53"/>
  <c r="R22" i="53"/>
  <c r="V22" i="53"/>
  <c r="T22" i="53"/>
  <c r="AO54" i="52"/>
  <c r="AQ54" i="52" s="1"/>
  <c r="AR54" i="52" s="1"/>
  <c r="AS54" i="52" s="1"/>
  <c r="AO33" i="52"/>
  <c r="AQ33" i="52" s="1"/>
  <c r="AR33" i="52" s="1"/>
  <c r="AS33" i="52" s="1"/>
  <c r="AM134" i="52"/>
  <c r="AN173" i="52"/>
  <c r="T99" i="53" s="1"/>
  <c r="AK134" i="52"/>
  <c r="AN134" i="52"/>
  <c r="R48" i="53" s="1"/>
  <c r="AN131" i="52"/>
  <c r="AO115" i="52" s="1"/>
  <c r="AQ115" i="52" s="1"/>
  <c r="AR115" i="52" s="1"/>
  <c r="AS115" i="52" s="1"/>
  <c r="S91" i="53"/>
  <c r="S92" i="53"/>
  <c r="AG96" i="52"/>
  <c r="V92" i="53"/>
  <c r="AI96" i="52"/>
  <c r="AK96" i="52"/>
  <c r="T90" i="53"/>
  <c r="R91" i="53"/>
  <c r="V88" i="53"/>
  <c r="R90" i="53"/>
  <c r="T92" i="53"/>
  <c r="U90" i="53"/>
  <c r="V91" i="53"/>
  <c r="R92" i="53"/>
  <c r="V90" i="53"/>
  <c r="R88" i="53"/>
  <c r="U89" i="53"/>
  <c r="T89" i="53"/>
  <c r="AO148" i="52"/>
  <c r="AQ148" i="52" s="1"/>
  <c r="AR148" i="52" s="1"/>
  <c r="AS148" i="52" s="1"/>
  <c r="V89" i="53"/>
  <c r="U92" i="53"/>
  <c r="S90" i="53"/>
  <c r="U88" i="53"/>
  <c r="R89" i="53"/>
  <c r="U91" i="53"/>
  <c r="T88" i="53"/>
  <c r="S88" i="53"/>
  <c r="AG138" i="52"/>
  <c r="AN138" i="52"/>
  <c r="T91" i="53"/>
  <c r="AM96" i="52"/>
  <c r="AN112" i="52"/>
  <c r="AG75" i="52"/>
  <c r="AN75" i="52"/>
  <c r="AG134" i="52"/>
  <c r="AN135" i="52"/>
  <c r="AN96" i="52"/>
  <c r="R35" i="53"/>
  <c r="U35" i="53"/>
  <c r="S34" i="53"/>
  <c r="V36" i="53"/>
  <c r="T35" i="53"/>
  <c r="R34" i="53"/>
  <c r="V35" i="53"/>
  <c r="T34" i="53"/>
  <c r="T37" i="53"/>
  <c r="R37" i="53"/>
  <c r="R36" i="53"/>
  <c r="U33" i="53"/>
  <c r="T36" i="53"/>
  <c r="V34" i="53"/>
  <c r="U36" i="53"/>
  <c r="V33" i="53"/>
  <c r="S33" i="53"/>
  <c r="S36" i="53"/>
  <c r="U37" i="53"/>
  <c r="T33" i="53"/>
  <c r="R33" i="53"/>
  <c r="S35" i="53"/>
  <c r="S37" i="53"/>
  <c r="U34" i="53"/>
  <c r="V37" i="53"/>
  <c r="AI26" i="53" l="1"/>
  <c r="S103" i="53"/>
  <c r="U99" i="53"/>
  <c r="R103" i="53"/>
  <c r="T101" i="53"/>
  <c r="U102" i="53"/>
  <c r="S99" i="53"/>
  <c r="T47" i="53"/>
  <c r="R45" i="53"/>
  <c r="AJ45" i="53"/>
  <c r="U100" i="53"/>
  <c r="V44" i="53"/>
  <c r="V102" i="53"/>
  <c r="S46" i="53"/>
  <c r="S48" i="53"/>
  <c r="S44" i="53"/>
  <c r="AO134" i="52"/>
  <c r="AQ134" i="52" s="1"/>
  <c r="AR134" i="52" s="1"/>
  <c r="AS134" i="52" s="1"/>
  <c r="U48" i="53"/>
  <c r="R47" i="53"/>
  <c r="V46" i="53"/>
  <c r="V48" i="53"/>
  <c r="S45" i="53"/>
  <c r="T44" i="53"/>
  <c r="V47" i="53"/>
  <c r="V45" i="53"/>
  <c r="T48" i="53"/>
  <c r="R46" i="53"/>
  <c r="U44" i="53"/>
  <c r="T45" i="53"/>
  <c r="S47" i="53"/>
  <c r="T46" i="53"/>
  <c r="U47" i="53"/>
  <c r="U46" i="53"/>
  <c r="R44" i="53"/>
  <c r="U45" i="53"/>
  <c r="AO173" i="52"/>
  <c r="AQ173" i="52" s="1"/>
  <c r="AR173" i="52" s="1"/>
  <c r="AS173" i="52" s="1"/>
  <c r="V99" i="53"/>
  <c r="R100" i="53"/>
  <c r="V101" i="53"/>
  <c r="T102" i="53"/>
  <c r="S101" i="53"/>
  <c r="T103" i="53"/>
  <c r="U101" i="53"/>
  <c r="R101" i="53"/>
  <c r="V103" i="53"/>
  <c r="R102" i="53"/>
  <c r="R99" i="53"/>
  <c r="U103" i="53"/>
  <c r="V100" i="53"/>
  <c r="S102" i="53"/>
  <c r="S100" i="53"/>
  <c r="T100" i="53"/>
  <c r="AH35" i="53"/>
  <c r="AH23" i="53"/>
  <c r="AH24" i="53"/>
  <c r="AG25" i="53"/>
  <c r="AJ22" i="53"/>
  <c r="AG26" i="53"/>
  <c r="AF26" i="53"/>
  <c r="AH25" i="53"/>
  <c r="AH22" i="53"/>
  <c r="AI22" i="53"/>
  <c r="AF24" i="53"/>
  <c r="AI24" i="53"/>
  <c r="AH26" i="53"/>
  <c r="AI25" i="53"/>
  <c r="AI23" i="53"/>
  <c r="AG22" i="53"/>
  <c r="AJ24" i="53"/>
  <c r="AF25" i="53"/>
  <c r="AG44" i="53"/>
  <c r="AJ47" i="53"/>
  <c r="AJ33" i="53"/>
  <c r="AH34" i="53"/>
  <c r="AG37" i="53"/>
  <c r="AI47" i="53"/>
  <c r="AG48" i="53"/>
  <c r="AF46" i="53"/>
  <c r="AF47" i="53"/>
  <c r="AJ44" i="53"/>
  <c r="AH45" i="53"/>
  <c r="AJ46" i="53"/>
  <c r="AH46" i="53"/>
  <c r="AI48" i="53"/>
  <c r="AI36" i="53"/>
  <c r="AI37" i="53"/>
  <c r="AG23" i="53"/>
  <c r="AJ23" i="53"/>
  <c r="AF23" i="53"/>
  <c r="AG47" i="53"/>
  <c r="AH48" i="53"/>
  <c r="AF48" i="53"/>
  <c r="AI45" i="53"/>
  <c r="AG45" i="53"/>
  <c r="AH47" i="53"/>
  <c r="AJ25" i="53"/>
  <c r="AF22" i="53"/>
  <c r="AJ26" i="53"/>
  <c r="AG24" i="53"/>
  <c r="AI44" i="53"/>
  <c r="AF45" i="53"/>
  <c r="AJ48" i="53"/>
  <c r="AH44" i="53"/>
  <c r="AF44" i="53"/>
  <c r="AI46" i="53"/>
  <c r="AG46" i="53"/>
  <c r="AJ35" i="53"/>
  <c r="AG33" i="53"/>
  <c r="AF34" i="53"/>
  <c r="AF36" i="53"/>
  <c r="AG36" i="53"/>
  <c r="AI35" i="53"/>
  <c r="AH37" i="53"/>
  <c r="AF37" i="53"/>
  <c r="AJ36" i="53"/>
  <c r="AG34" i="53"/>
  <c r="AJ34" i="53"/>
  <c r="AI33" i="53"/>
  <c r="AJ37" i="53"/>
  <c r="AI34" i="53"/>
  <c r="AF33" i="53"/>
  <c r="AG35" i="53"/>
  <c r="AF35" i="53"/>
  <c r="AH33" i="53"/>
  <c r="AH36" i="53"/>
  <c r="AO96" i="52"/>
  <c r="AI14" i="53"/>
  <c r="AJ11" i="53"/>
  <c r="S80" i="53"/>
  <c r="U81" i="53"/>
  <c r="U77" i="53"/>
  <c r="V78" i="53"/>
  <c r="R81" i="53"/>
  <c r="R79" i="53"/>
  <c r="S77" i="53"/>
  <c r="V80" i="53"/>
  <c r="U79" i="53"/>
  <c r="V81" i="53"/>
  <c r="T81" i="53"/>
  <c r="U78" i="53"/>
  <c r="V77" i="53"/>
  <c r="AO138" i="52"/>
  <c r="AQ138" i="52" s="1"/>
  <c r="AR138" i="52" s="1"/>
  <c r="AS138" i="52" s="1"/>
  <c r="R78" i="53"/>
  <c r="T78" i="53"/>
  <c r="V79" i="53"/>
  <c r="T77" i="53"/>
  <c r="S81" i="53"/>
  <c r="T79" i="53"/>
  <c r="S79" i="53"/>
  <c r="T80" i="53"/>
  <c r="S78" i="53"/>
  <c r="R77" i="53"/>
  <c r="U80" i="53"/>
  <c r="R80" i="53"/>
  <c r="AF12" i="53"/>
  <c r="AH13" i="53"/>
  <c r="AH15" i="53"/>
  <c r="AI11" i="53"/>
  <c r="AH12" i="53"/>
  <c r="AH11" i="53"/>
  <c r="AG14" i="53"/>
  <c r="AJ13" i="53"/>
  <c r="AG13" i="53"/>
  <c r="AG11" i="53"/>
  <c r="AG12" i="53"/>
  <c r="AF14" i="53"/>
  <c r="R11" i="53"/>
  <c r="T15" i="53"/>
  <c r="S14" i="53"/>
  <c r="T12" i="53"/>
  <c r="R14" i="53"/>
  <c r="U14" i="53"/>
  <c r="AO75" i="52"/>
  <c r="AQ75" i="52" s="1"/>
  <c r="AR75" i="52" s="1"/>
  <c r="AS75" i="52" s="1"/>
  <c r="S15" i="53"/>
  <c r="T13" i="53"/>
  <c r="S11" i="53"/>
  <c r="R13" i="53"/>
  <c r="U15" i="53"/>
  <c r="R15" i="53"/>
  <c r="U13" i="53"/>
  <c r="V13" i="53"/>
  <c r="R12" i="53"/>
  <c r="V12" i="53"/>
  <c r="U11" i="53"/>
  <c r="T14" i="53"/>
  <c r="S12" i="53"/>
  <c r="V14" i="53"/>
  <c r="V11" i="53"/>
  <c r="U12" i="53"/>
  <c r="T11" i="53"/>
  <c r="V15" i="53"/>
  <c r="S13" i="53"/>
  <c r="AG15" i="53"/>
  <c r="AF15" i="53"/>
  <c r="AH14" i="53"/>
  <c r="AJ15" i="53"/>
  <c r="AI15" i="53"/>
  <c r="AF13" i="53"/>
  <c r="AF11" i="53"/>
  <c r="AJ12" i="53"/>
  <c r="AI13" i="53"/>
  <c r="AJ14" i="53"/>
  <c r="AI12" i="53"/>
  <c r="U59" i="53"/>
  <c r="S58" i="53"/>
  <c r="S56" i="53"/>
  <c r="U55" i="53"/>
  <c r="V57" i="53"/>
  <c r="R59" i="53"/>
  <c r="T59" i="53"/>
  <c r="V58" i="53"/>
  <c r="T55" i="53"/>
  <c r="R57" i="53"/>
  <c r="T56" i="53"/>
  <c r="V55" i="53"/>
  <c r="U58" i="53"/>
  <c r="S55" i="53"/>
  <c r="R58" i="53"/>
  <c r="T58" i="53"/>
  <c r="V56" i="53"/>
  <c r="R56" i="53"/>
  <c r="T57" i="53"/>
  <c r="R55" i="53"/>
  <c r="U56" i="53"/>
  <c r="S59" i="53"/>
  <c r="U57" i="53"/>
  <c r="V59" i="53"/>
  <c r="S57" i="53"/>
  <c r="A5" i="39"/>
  <c r="A4" i="39"/>
  <c r="F11" i="53" l="1"/>
  <c r="I14" i="53"/>
  <c r="F14" i="53"/>
  <c r="G15" i="53"/>
  <c r="AQ96" i="52"/>
  <c r="AR96" i="52" s="1"/>
  <c r="AS96" i="52" s="1"/>
  <c r="E14" i="53"/>
  <c r="I12" i="53"/>
  <c r="H11" i="53"/>
  <c r="I13" i="53"/>
  <c r="E11" i="53"/>
  <c r="G14" i="53"/>
  <c r="E15" i="53"/>
  <c r="G11" i="53"/>
  <c r="F15" i="53"/>
  <c r="G12" i="53"/>
  <c r="E12" i="53"/>
  <c r="I11" i="53"/>
  <c r="H15" i="53"/>
  <c r="H14" i="53"/>
  <c r="I15" i="53"/>
  <c r="F12" i="53"/>
  <c r="G13" i="53"/>
  <c r="F13" i="53"/>
  <c r="E13" i="53"/>
  <c r="H12" i="53"/>
  <c r="H13" i="53"/>
  <c r="A5" i="30"/>
  <c r="A4" i="30"/>
  <c r="A5" i="10" l="1"/>
  <c r="A6" i="5"/>
  <c r="A4"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41" authorId="0" shapeId="0" xr:uid="{D5848500-7C3C-4527-A77E-3A584264EDE5}">
      <text>
        <r>
          <rPr>
            <b/>
            <sz val="9"/>
            <color indexed="81"/>
            <rFont val="Tahoma"/>
            <family val="2"/>
          </rPr>
          <t>Mismo de cundinamarca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msalazar</author>
    <author>Autor</author>
  </authors>
  <commentList>
    <comment ref="I27" authorId="0" shapeId="0" xr:uid="{4820CD1C-5748-42EC-912A-FE349733AEB2}">
      <text>
        <r>
          <rPr>
            <sz val="11"/>
            <color indexed="81"/>
            <rFont val="Calibri"/>
            <family val="2"/>
            <scheme val="minor"/>
          </rPr>
          <t>Se fija esta meta inicial, la Entidad puede definir otro tipo de medida</t>
        </r>
      </text>
    </comment>
    <comment ref="I28" authorId="1" shapeId="0" xr:uid="{67B5BF11-87DE-41AB-949D-669EDD2CB6DB}">
      <text>
        <r>
          <rPr>
            <sz val="11"/>
            <color indexed="81"/>
            <rFont val="Calibri"/>
            <family val="2"/>
            <scheme val="minor"/>
          </rPr>
          <t>Se propone que este indicador siempre este al 100%, pues hace referencia a la respuesta a la autoridad.</t>
        </r>
      </text>
    </comment>
  </commentList>
</comments>
</file>

<file path=xl/sharedStrings.xml><?xml version="1.0" encoding="utf-8"?>
<sst xmlns="http://schemas.openxmlformats.org/spreadsheetml/2006/main" count="8700" uniqueCount="2599">
  <si>
    <t>CÁMARA DE COMERCIO DE FACATATIVA</t>
  </si>
  <si>
    <t>ESTRUCTURA DEL SISTEMA DE GESTIÓN DEL RIESGO DE LA/FT/FPADM</t>
  </si>
  <si>
    <t>PREVENIR, DETECTAR, REPORTAR: utilización de las empresas para:</t>
  </si>
  <si>
    <t>1. Dar apariencia de legalidad a activos provenientes de actividades delictivas</t>
  </si>
  <si>
    <t>2. La canalización de recursos hacia la realización de actividades terroristas o financiación de la proliferación de armas de destrucción masiva</t>
  </si>
  <si>
    <t>3. El ocultamiento de activos provenientes de la realización de conductas tipificadas como LA/FT/FPADM</t>
  </si>
  <si>
    <t>Quién las puede usar?</t>
  </si>
  <si>
    <r>
      <t xml:space="preserve">Directamente: a través de sus </t>
    </r>
    <r>
      <rPr>
        <sz val="11"/>
        <color rgb="FFFF0000"/>
        <rFont val="Calibri"/>
        <family val="2"/>
        <scheme val="minor"/>
      </rPr>
      <t>administradores y vinculados (empleados, clientes, proveedores, aliados de negocios etc).</t>
    </r>
  </si>
  <si>
    <r>
      <t>A través de sus operaciones</t>
    </r>
    <r>
      <rPr>
        <sz val="11"/>
        <color rgb="FF000000"/>
        <rFont val="Calibri"/>
        <family val="2"/>
        <scheme val="minor"/>
      </rPr>
      <t xml:space="preserve"> es decir, en el </t>
    </r>
    <r>
      <rPr>
        <sz val="11"/>
        <color rgb="FFFF0000"/>
        <rFont val="Calibri"/>
        <family val="2"/>
        <scheme val="minor"/>
      </rPr>
      <t>desarrollo del objeto social</t>
    </r>
    <r>
      <rPr>
        <sz val="11"/>
        <color rgb="FFC82720"/>
        <rFont val="Calibri"/>
        <family val="2"/>
        <scheme val="minor"/>
      </rPr>
      <t xml:space="preserve"> </t>
    </r>
    <r>
      <rPr>
        <sz val="11"/>
        <color rgb="FF000000"/>
        <rFont val="Calibri"/>
        <family val="2"/>
        <scheme val="minor"/>
      </rPr>
      <t>en el que la Entidad interactúa con distintos factores de riesgo.</t>
    </r>
  </si>
  <si>
    <t>Contexto de la Compañía</t>
  </si>
  <si>
    <t>MARCO LEGAL EXTERNO</t>
  </si>
  <si>
    <t>CONSTITUCIÓN POLÍTICA DE COLOMBIA</t>
  </si>
  <si>
    <t>CÓDIGO DE COMERCIO</t>
  </si>
  <si>
    <t>LEY 1727 DE 2014 REGLAMENTADO POR EL DECRETO 2042 DE 15 DE OCTUBRE DE  2014</t>
  </si>
  <si>
    <t>CAPITULO X DE LA CIRCULAR BASICA JURIDICA DE LA SUPERINTENDENCIA DE SOCIEDADES</t>
  </si>
  <si>
    <t xml:space="preserve">COLOCAR LA NORMATIVA DE LAS CAMARAS DE COMERCIO, y la descripcion que hable sobre matriz, asi como la anterior </t>
  </si>
  <si>
    <t>METODOLOGÍA PARA IDENTIFICAR EL RIESGO LA/FT/FPADM</t>
  </si>
  <si>
    <t>ACTIVIDADES PARA IDENTIFICACIÓN DE LOS EVENTOS CON SUS CAUSAS Y CONSECUENCIAS</t>
  </si>
  <si>
    <t>Papel de trabajo : Levantamiento de información para el diseño del Sistema</t>
  </si>
  <si>
    <t xml:space="preserve">Nombre y cargo de la(s) persona(s) que suministra(n) las respuestas:  </t>
  </si>
  <si>
    <t>Contrapartes</t>
  </si>
  <si>
    <t>Nombre anexo</t>
  </si>
  <si>
    <t>Departamento</t>
  </si>
  <si>
    <t>Pregunta</t>
  </si>
  <si>
    <t>Respuesta 2025</t>
  </si>
  <si>
    <t>Bajo que norma o normas soporta la Entidad el desarrollo de su objeto social?.  Favor citar únicamente la norma (Ley, Decreto etc.), para cada actividad del objeto social principal.</t>
  </si>
  <si>
    <t>Secretaría General</t>
  </si>
  <si>
    <t>Clientes</t>
  </si>
  <si>
    <t>a. Informar cual es el nicho o nichos de mercado de la Entidad (A quién están dirigidos los bienes o servicios que vende)</t>
  </si>
  <si>
    <t xml:space="preserve">b. Informar quienes son los clientes actuales de la Entidad  ( Indicar por ejemplo: PERSONAS NATURALES y/o JURIDICAS y que porcentaje del total de clientes representa cada uno de la totalidad de clientes.  Si dentro de los clientes se tienen identificadas personas PEP y que porcentaje representan, Si dentro de los clientes existen personas con actividades profesionales no financieras designadas APNFD y que porcentaje representan de la base de datos, Si dentro de los clientes existe algunos que utilicen como medio de pago efectivo o activos virtuales y que porcentaje representan dentro del total de clientes, Si dentro de los clientes tienen extranjeros y que porcentaje representan del total de clientes. </t>
  </si>
  <si>
    <t>Dpto. Promoción y Servicios Empresariales</t>
  </si>
  <si>
    <t>c. Medios de recaudo establecidos por la Entidad para recibir los pagos por los bienes suministrados o servicios prestados a los clientes.</t>
  </si>
  <si>
    <t>Los medios de pago utilizados son recaudo en efectivo por ventanilla presencial, pago con tarjetas debito y crédito, pagos virtuales PSE, Cheques de gerencia.</t>
  </si>
  <si>
    <t>Coordinadora</t>
  </si>
  <si>
    <t>d. La Compañía suscribe algún tipo de contrato con los clientes? De ser afirmativa la respuesta favor adjuntar los modelos e indicar en que casos se utiliza o si siempre se firman éstos contratos con los clientes.</t>
  </si>
  <si>
    <t>No.</t>
  </si>
  <si>
    <t>Coordinación de Asuntos Legales y Contratación</t>
  </si>
  <si>
    <t>Proveedores y/o Contratistas</t>
  </si>
  <si>
    <t>a. Quienes son los proveedores y/o contratistas actuales de la Entidad.  (Clasificación que utilice actualmente la Entidad: informar tipo de persona natural o jurídica), tipos de proveedores (institucionales o pymes)</t>
  </si>
  <si>
    <t>Personas Naturales y Personas Jurídicas</t>
  </si>
  <si>
    <t>Coordinación Administrativa</t>
  </si>
  <si>
    <t>b. Medios de pago establecidos por la Entidad para atender sus acreencias con proveedores y/o contratistas</t>
  </si>
  <si>
    <t>Transferencia electrónica
Cheque de Gerencia</t>
  </si>
  <si>
    <t>c. La Compañía suscribe algún tipo de contrato con los proveedores? De ser afirmativa la respuesta favor adjuntar los modelos e indicar en que casos se utiliza o si siempre es necesario suscribirlos para entablar la relación comercial.</t>
  </si>
  <si>
    <t>La Cámara de Comercio de Facatativá, seleccionará sus contratistas a partir de las siguientes modalidades:
1. Contratación Directa.
2. Invitación Privada.
3. Convocatoria Abierta.
CONTRATACIÓN DIRECTA. La Cámara de Comercio de Facatativá procederá a la contratación de una persona natural o jurídica que cuente con las calidades necesarias para satisfacer las necesidades de la contratación de conformidad con los estudios de conveniencia y presupuestos previamente definidos, sin que se requiera la obtención de otras propuestas, en los siguientes casos:
1. Cuando independiente del objeto, la cuantía total del contrato a celebrar no exceda Dos Salarios Mínimos Mensuales Legales Vigentes (2 SMMLV)
2. Cuando se trate de las siguientes situaciones:
a. Situaciones de urgencia o caso fortuito y con el propósito de garantizar la prestación o el restablecimiento de los servicios.
b. Contratos de prestación de servicios profesionales, técnicos, de capacitación para cliente interno o labores operativas en los que primen criterios de formación, experiencia y/o confianza.
c. Cuando se trate de servicios públicos o privados sometidos a contratos de condiciones uniformes o de adhesión.
d. Cuando de acuerdo con la información disponible, solo existe una persona que pueda proveer los bienes o servicios, o cuando se trate de contratos conexos, complementarios, dependientes o inherentes al objeto de otro contrato celebrado por la Cámara.
e. Bienes o servicios registrados con derechos de autor, actividades artísticas, culturales o tecnológicas, de mercadeo, diseño, publicidad y logística.
f. Bienes o servicios adquiridos en “grandes almacenes” de acuerdo con la definición de la Superintendencia de Industria y Comercio, tales como almacenes de cadena, almacenes por departamentos, supermercados e hipermercados.
g. Cuando el contrato se vaya a desarrollar en condiciones iguales o similares a contratos ejecutados satisfactoriamente por la Cámara de Comercio de Facatativá, siempre que se mantengan las condiciones del mercado.
h. Cuando se trate de arrendamiento de bienes muebles o inmuebles en los cuales la Cámara de Comercio de Facatativá actúe en calidad de arrendatario.
3. Cuando después de formular invitación privada, se haya declarado desierta porque no se hayan presentado oferentes o ninguno de ellos haya cumplido los requisitos.
PARAGRAFO: En las situaciones antes mencionadas en los contratos cuyo valor superen los cincuenta (50) salarios mínimos mensuales legales vigentes, deberán contar con la autorización y aprobación de la Junta Directiva.
INVITACIÓN PRIVADA. La Cámara de Comercio de Facatativá invita de manera directa a personas naturales o jurídicas que formen parte de su Registro de Proveedores y estén en capacidad de presentar ofertas y cumplir con el objeto contractual requerido, de conformidad con los estudios de conveniencia y los presupuestos previamente definidos.
La Cámara de Comercio de Facatativá, podrá aplicar la modalidad de Contratación mediante Invitación Privada en los siguientes casos:
1. Cuando no siendo aplicable otra causal de contratación directa, la cuantía total del contrato a celebrar supere los dos salarios mínimos mensuales vigentes (2 SMMLV) hasta treinta (30) salarios mínimos mensuales legales vigentes, caso en el cual se realizarán mínimo dos (2) invitaciones.
2. Cuando después de realizar invitación pública, no se reciban propuestas o ninguna de las recibidas cumpla con lo exigido en los términos de la convocatoria.
3. Cuando de acuerdo con la información disponible, no exista en el mercado más de dos (2) personas que puedan proveer los bienes o servicios requeridos.
4. Cuando existiendo causal para adelantar contratación directa, el comité de contratación considere pertinente obtener múltiples propuestas mediante invitación privada, situación que constará en los estudios previos.
 CONVOCATORIA ABIERTA. La Cámara de Comercio de Facatativá convoca de manera abierta a todos los posibles oferentes interesados y en capacidad de suscribir y ejecutar el contrato requerido de conformidad con los estudios de conveniencia y los presupuestos previamente definidos. La invitación pública se realiza a través de página web de la entidad.
La Cámara de Comercio de Facatativá, adelantará sus procesos de contratación mediante convocatoria abierta en los siguientes casos:
1. Siempre que la cuantía a contratar supere los treinta salarios mínimos mensuales vigentes (30 SMMLV).
2. Cuando no exista en el presente Manual o en otras normas de superior jerarquía o de carácter especial procedimientos diferentes, debidamente reglamentados.
3. Cuando existiendo causal para adelantar invitación privada, el comité de contratación considere pertinente la invitación pública, situación que constará en los estudios previos.</t>
  </si>
  <si>
    <t>Otras contrapartes con la que se relaciona</t>
  </si>
  <si>
    <t>a. Con que otras personas externas interactúa la Entidad, fuera de los clientes y proveedores. (Favor indicar el nombre con el cual se conocen en la Compañía, como por ejemplo Socios Estratégicos, Aliados de Negocio, entidades gubernamentales, asociaciones, etc.)</t>
  </si>
  <si>
    <t>b. Cual es el perfil de esas otras personas con las que interactúa la Entidad (Por ejemplo, que tipo de persona son, a que sector pertenecen y porque es necesaria la relación con estas contrapartes).</t>
  </si>
  <si>
    <t>La cámara de comercio interactúan con comerciantes matriculados y afiliados, quienes son personas naturales o jurídicas que ejercen actividades comerciales, y con el gobierno nacional, Entes académicos. Estas relaciones son necesarias para la administración del registro mercantil, el fomento de la competencia, la mejora de la productividad y la promoción del desarrollo empresaria y económico de la jurisdicción</t>
  </si>
  <si>
    <t>Generales</t>
  </si>
  <si>
    <t>Cual es la misión de la Entidad</t>
  </si>
  <si>
    <t>Cual es la visión de la Entidad</t>
  </si>
  <si>
    <t>Cuales son los objetivos estratégicos de la Entidad</t>
  </si>
  <si>
    <t xml:space="preserve">Como es la estructura organizacional de la Entidad?. Adjuntar gráfico (organigrama) hasta el tercer nivel. </t>
  </si>
  <si>
    <t>https://ccfacatativa.org.co/media/j4ldik0z/organigrama-1.pdf</t>
  </si>
  <si>
    <t>Como es la estructura de procesos en la Entidad?. Adjuntar gráfico (mapa de procesos) correspondiente.</t>
  </si>
  <si>
    <t>https://ccfacatativa.org.co/media/wq5advcp/mapa-de-procesos-ca-mara-de-comercio-de-facatativa.pdf</t>
  </si>
  <si>
    <t>La Entidad cuenta con un documento o código de "Gobierno Corporativo"?. De ser afirmativa la respuesta, favor adjuntarlo y remitirlo con este cuestionario.</t>
  </si>
  <si>
    <t>https://ccfacatativa.org.co/nuestra-camara/listado-de-colaboradores-y-junta-directiva/</t>
  </si>
  <si>
    <t>La Entidad cuenta con un documento o código de "Ética y Conducta"? De ser afirmativa la respuesta, favor adjuntarlo y remitirlo con este cuestionario.</t>
  </si>
  <si>
    <t xml:space="preserve">https://ccfacatativa.org.co/media/53bnmr2f/resoluci%C3%B3n-no-102-2016-nuevo-codigo-de-etica-de-la-ccf.pdf
</t>
  </si>
  <si>
    <t>La Entidad cuenta con una política frente a los conflictos de interés y con mecanismos para su resolución? De ser afirmativa la respuesta, favor adjuntar el soporte o indicar en que numeral del Código de buen gobierno o de ética se puede encontrar.</t>
  </si>
  <si>
    <t>INTERNO: COMITÉ DE CONVIVENCIA LABORAL. Confidencialidad de la Información
EXTERNO: CENTROS DE CONCILIACIÓN Y ARBITRAJE: https://dev.ccfacatativa.org.co/centro-de-conciliacion/</t>
  </si>
  <si>
    <t>Líneas de Negocios de la Entidad</t>
  </si>
  <si>
    <t>a.     Informe las líneas de negocio que actualmente desarrolla la Entidad.</t>
  </si>
  <si>
    <t>Dpto. Planeación y Control de Gestión</t>
  </si>
  <si>
    <t>Dpto. Jurídico y de Registros Públicos</t>
  </si>
  <si>
    <t xml:space="preserve">Productos y/o Servicios que ofrece la Entidad en cada línea de negocio: </t>
  </si>
  <si>
    <t>a.     Informe los productos que ofrece actualmente la Entidad y asócielos a la línea de negocio que corresponda, en caso que aplique.</t>
  </si>
  <si>
    <t>b.     Informe los servicios que ofrece la Entidad y asócielos a la línea de negocio a la que corresponde, en caso que aplique.</t>
  </si>
  <si>
    <t>c.     Indique las condiciones en las cuales ofrece cada uno de los productos. (Se refiere a las formas (contado, crédito) y medios de pago que permite la Entidad a sus clientes, por ejemplo: cheques, efectivo, transferencias bancarias)</t>
  </si>
  <si>
    <t>d.    Indique las condiciones en las cuales ofrece cada uno de los servicios. (Se refiere a los medios de pagos que permite la Entidad a sus clientes, por ejemplo: cheque, efectivo, transferencia bancaria)</t>
  </si>
  <si>
    <t xml:space="preserve">EFECTIVO, PAGO CON TARJETAS DEBITO Y CREDITO, PSE, CHEQUE DE GERENCIA
</t>
  </si>
  <si>
    <t>Canales que utiliza para la distribución de los productos y/o servicios:</t>
  </si>
  <si>
    <t>a.     Informe los nombre de los canales de distribución internos que utiliza actualmente la Entidad para colocar los productos y/o servicios de cada una de sus líneas de negocio (Se refiere a los medios que utiliza la Entidad para ofrecer y vender sus productos; como por ejemplo: Fuerza comercial propia, Canal Electrónico WEB etc.). En caso de NO CONTAR, o NO TENER o NO NECESITAR canales para colocar los productos o servicios en el mercado, favor indicarlo.</t>
  </si>
  <si>
    <t>Comunicaciones</t>
  </si>
  <si>
    <t>Gestión Tecnológica</t>
  </si>
  <si>
    <t>b.     Informe los nombre de los canales de distribución externos que utiliza actualmente la Entidad para colocar los productos y/o servicios de cada una de sus líneas de negocio (Se refiere a los medios que utiliza la Entidad para ofrecer y vender sus productos; como por ejemplo: Fuerza comercial no propia, Canal Electrónico etc.). En caso de NO CONTAR, o NO TENER o NO NECESITAR canales para colocar los productos o servicios en el mercado, favor indicarlo.</t>
  </si>
  <si>
    <t>c.     Indique la forma en que operan actualmente los canales de distribución  internos. (Se refiere al proceso que siguen los canales citados en el punto anterior, para realizar la interacción con el cliente antes del inicio, para iniciar la relación y una vez iniciada la relación)</t>
  </si>
  <si>
    <t>Los usuarios acceden a través de los canales virtuales como la página web, redes sociales, chat bot o ventanilla única virtual; dependiendo del tipo de servicio o trámite, la solicitud es direccionada internamente a áreas como desarrollo empresarial, conciliación, trámites registrales, compras o direcciones pertinentes. El área de comunicaciones se encarga de mantener actualizados estos canales con la información necesaria y de promover su uso, mientras que el área de tecnología garantiza su funcionamiento y seguridad.</t>
  </si>
  <si>
    <t>d.     Indique la forma en que operan actualmente los canales de distribución externos. (Se refiere a como esos canales realizan la interacción con el cliente y para este caso especifico indicar si existe alguna responsabilidad legal de la Entidad con el comprador final del producto o servicio).</t>
  </si>
  <si>
    <t xml:space="preserve">Página Web: https://ccfacatativa.org.co/
Trámites Virtuales Servicios Registrales: https://ccfacatativa.org.co/realiza-tu-tramite/
Servicios Empresariales - Dirección Desarrollo Empresarial
Portafolio de beneficios: https://ccfacatativa.org.co/beneficios/
Servicios de Desarrollo Empresarial: https://ccfacatativa.org.co/apoyo-al-empresario/
Directorio Empresarial: https://ccfacatativa.org.co/directorio-virtual
Campus Virtual: https://campusvirtual.ccfacatativa.org.co/
Ventanilla única virtual: https://ccfacatativa.docxflow.com/public/sucursal
SERVICIOS DEL CENTRO DE CONCILIACION: PACHO, FUNZA Y FACATATIVA
Servicios MASC: https://ccfacatativa.org.co/centro-de-conciliacion/ </t>
  </si>
  <si>
    <t xml:space="preserve">Áreas geográficas: </t>
  </si>
  <si>
    <t xml:space="preserve">a.     Indicar las áreas locales (departamentos) en las cuales la Entidad vende sus productos y/o servicios: </t>
  </si>
  <si>
    <t>Cundinamarca, Jurisdicción de la Cámara de Comercio de Facatativá, Seís (6) Provincias, Treinta y Siete (37) Municipios. https://ccfacatativa.org.co/contactanos/municipios-de-la-jurisdiccion/</t>
  </si>
  <si>
    <t xml:space="preserve">b.     Indicar las áreas internacionales  (países) en las cuales la Entidad vende sus productos y/o servicios: </t>
  </si>
  <si>
    <t>La CCF ha apoyado a empresas locales en su internacionalización mediante programas de asesoría y formación. Ha implementado un plan de acompañamiento para elaborar estrategias de exportación, abordando temas como logística, aduanas y selección de mercados. También ha organizado conversatorios con cámaras de comercio binacionales y entidades de promoción, con participación de representantes de países como China, Panamá, Perú, España, República Checa, Brasil y regiones del Sudeste Asiático, Centroamérica y el Caribe.</t>
  </si>
  <si>
    <t xml:space="preserve">c.     Indicar las áreas locales (departamentos) en las cuales la Entidad compra productos y/o servicios: </t>
  </si>
  <si>
    <t>Cundinamarca, Jurisdicción de la Cámara de Comercio de Facatativá, Seis (6) Provincias, Treinta y Siete (37) Municipios.</t>
  </si>
  <si>
    <t>d.     Indicar las áreas internacionales (países) en las cuales la Entidad compra productos y/o servicios:</t>
  </si>
  <si>
    <t xml:space="preserve">COLOMBIA </t>
  </si>
  <si>
    <t xml:space="preserve">e.     La Entidad cuenta con SUCURSALES o AGENCIAS?  De ser afirmativa su respuesta informe ciudad y país de ubicación de las mismas. </t>
  </si>
  <si>
    <t xml:space="preserve">SI, se cuenta con una sede principal ubicada en Facatativá, y tres (3) Centros Regionales (Funza, Villeta y Pacho).
</t>
  </si>
  <si>
    <t>Sistemas de gestión de riesgo / Metodología para gestionar riesgos</t>
  </si>
  <si>
    <t>a. La Entidad administra o gestiona algún riesgo, que haga uso de alguna metodología? De ser afirmativa la respuesta, favor informar la metodología utilizada y remitir el documento en donde se describe la misma.</t>
  </si>
  <si>
    <t xml:space="preserve">la entidad cuenta con matriz de riesgos por proceso donde se identifican los factores de riesgo operacionales entre los procesos
</t>
  </si>
  <si>
    <t>a. La Entidad ha realizado algún análisis de riesgo LA/FT?. De ser afirmativa la respuesta favor adjuntar los resultados obtenidos.</t>
  </si>
  <si>
    <t>NO</t>
  </si>
  <si>
    <t>Contexto General</t>
  </si>
  <si>
    <t xml:space="preserve"> Indicar "SI" o "NO" según la respuesta que corresponda y el detalle si se considera</t>
  </si>
  <si>
    <t>La Entidad se encuentra sometida a la vigilancia de la superintendencia de sociedades?</t>
  </si>
  <si>
    <t>SI</t>
  </si>
  <si>
    <t>La  Entidad es subordinada de una Entidad extranjera? De ser afirmativa su respuesta favor informar en el cuadro de observaciones, si corresponde con una FILIAL o a una SUBSIDIARIA y la razón social.</t>
  </si>
  <si>
    <t>La Entidad es sucursal de una Entidad extranjera?  De ser afirmativa su respuesta, indicar la razón social de la Entidad que cumple con esta característica.</t>
  </si>
  <si>
    <t>La Entidad cumple alguna función aduanera? De ser afirmativa su respuesta indique cual?</t>
  </si>
  <si>
    <t>La Entidad se encuentra actualmente obligada a realizar algún tipo de reporte a la Unidad de Información y Análisis Financiero UIAF?.  De ser afirmativa su respuesta, por favor anote en la columna de "observaciones" el nombre de la Entidad, los nombres de los reportes que realiza y la periodicidad con que los realiza.</t>
  </si>
  <si>
    <t>con la implementación de SAGRILAFT MEDIDAD MINIMAS SI</t>
  </si>
  <si>
    <t>La Entidad cuenta con políticas para la prevención y control del riesgo del riesgo de lavado de activos y financiación del terrorismo?. De ser afirmativa su respuesta por favor indique en el espacio de observaciones el nombre del documento interno y el capítulo o numeral en donde se encuentra contenida la política. (Ej.: Código de Buen Gobierno Corporativo, Código de ética y conducta etc.)</t>
  </si>
  <si>
    <t>La Entidad cuenta con un régimen sancionatorio aplicable a los empleados, ante incumplimiento de políticas y procedimientos? De ser afirmativa su respuesta por favor indique en el espacio de observaciones el nombre del documento interno y el capítulo o numeral en donde se encuentra contenido el régimen sancionatorio. Favor adjuntar el Reglamento Interno de trabajo.</t>
  </si>
  <si>
    <t>REGLAMENTO INTERNO DE TRABAJO CAPITULO 13 ARTICULO No. 57</t>
  </si>
  <si>
    <t>La Entidad cuenta actualmente con un cargo denominado Oficial de Cumplimiento? De ser positiva la respuesta por favor indique nombre y área a la que pertenece. Así mismo favor indicar el número del acta de junta directiva o del máximo órgano social en la cual consta el nombramiento.</t>
  </si>
  <si>
    <t>NO, se esta obligado ya que estamos en el rango de medidas mínimas</t>
  </si>
  <si>
    <t>Ventas - Ingresos</t>
  </si>
  <si>
    <t>La Entidad cuenta con un área y cargo responsable de la vinculación de los clientes, aliados de negocio o socios estratégicos?. De ser afirmativa la respuesta favor indicar Nombre del área o áreas y cargo o cargos.</t>
  </si>
  <si>
    <t xml:space="preserve">La Entidad cuenta con un procedimiento para vincular a sus clientes, aliados de negocios, socios estratégicos?. De ser afirmativa la respuesta favor indicar el nombre del documento y remitirlo adjunto a la respuesta de este cuestionario.  </t>
  </si>
  <si>
    <t xml:space="preserve">NO </t>
  </si>
  <si>
    <t>La Entidad cuenta con algún diseño de Formulario o formato, como parte de los requisitos para vincular a un cliente, aliado de negocio, socio estratégico?  De ser afirmativa su respuesta favor adjuntar el formato junto con la respuesta a este cuestionario.</t>
  </si>
  <si>
    <t>La Entidad han contemplado dentro del procedimiento de vinculación de clientes, aliados de negocio, socios estratégicos la  realización de una consulta previa (nombres y apellidos y/o numero de identificación del cliente) en la lista vinculante para Colombia o en cualquier otra lista de prevención del riesgo de lavado de activos dispuesta por la Entidad?. De ser afirmativa la respuesta, favor informar el nombre de la lista o listas que se consultan.</t>
  </si>
  <si>
    <t>La Entidad han contemplado dentro del procedimiento de vinculación de clientes la  realización de VERIFICACION o CONFIRMACION de la información que suministran  los clientes y/o usuarios. De ser afirmativa la respuesta, favor adjuntar el documento que contemple las actividades de verificación y confirmación que realizan.</t>
  </si>
  <si>
    <t>La Entidad ha designado un área o cargo responsable de la aprobación de las vinculaciones de los clientes, aliados de negocio, socios estratégicos. De ser afirmativa la respuesta favor indicar Nombre del área o áreas y cargo o cargos. De ser negativa, favor indicar que área y cargo se encargaría de la aprobación de las solicitudes de vinculación de los clientes y/o usuarios.</t>
  </si>
  <si>
    <t>La Entidad identifica durante el proceso de vinculación o durante la permanencia de la relación comercial, personas catalogadas como "Políticamente  expuestas Peps"? De ser afirmativa la respuesta, indicar en el espacio de observaciones el mecanismo utilizado para la identificación de Peps y si esta condición queda registrada en el aplicativo de registro de clientes.</t>
  </si>
  <si>
    <t xml:space="preserve">La Entidad mantienen relaciones comerciales o contractuales con personas no residentes en el país?  De ser negativa su respuesta pase a la pregunta No. 10. De ser afirmativa indicar los países en donde residen las personas y los bienes o servicios que les prestan. </t>
  </si>
  <si>
    <t>La Entidad cuando van a entablar relaciones comerciales con clientes de otros países verifican que allí se apliquen las recomendaciones o estándares en materia de prevención y control del riesgo de lavado de activos y/o financiación del terrorismo emitidas por organismos internacionales como GAFI (Grupo de Acción Financiera Internacional)? De ser afirmativa la respuesta, favor indicar la herramienta utilizada para realizar la verificación.</t>
  </si>
  <si>
    <t>La Entidad  cuenta con alguna segmentación o clasificación comercial de sus clientes, aliados de negocio, socios estratégicos? De ser afirmativa su respuesta favor adjuntar el documento que la contiene o la representación gráfica de la misma.</t>
  </si>
  <si>
    <t>La Entidad tienen implementada alguna actividad que permita realizar seguimiento a las transacciones de los clientes, aliados de negocio o socios estratégicos, para determinar comportamientos o situaciones atípicas?.  De ser afirmativa su respuesta favor indicar periodicidad con que se realiza, herramientas utilizadas y cargo dentro de la Entidad que adelanta la actividad.</t>
  </si>
  <si>
    <t xml:space="preserve">Actualmente la Entidad: </t>
  </si>
  <si>
    <t>Realiza operaciones, negocios y contratos con clientes que sean personas o entidades que manejen recursos públicos?</t>
  </si>
  <si>
    <t xml:space="preserve">SI (CONVENIOS) </t>
  </si>
  <si>
    <t>Realiza operaciones, negocios y contratos con clientes que no sean de tipo presencial?</t>
  </si>
  <si>
    <t>Realiza operaciones, negocios y contratos con clientes a través de sistemas virtuales?</t>
  </si>
  <si>
    <t>Realiza operaciones, negocios o contratos con clientes que desarrollen las siguientes actividades económicas:</t>
  </si>
  <si>
    <t>Casas de empeño</t>
  </si>
  <si>
    <t>Casinos y negocios de apuestas.</t>
  </si>
  <si>
    <t>Comercializadoras bajo el esquema de ventas multinivel o piramidal.</t>
  </si>
  <si>
    <t>Comercializadoras de antigüedades, joyas, metales y piedras preciosas, monedas, objetos de arte y sellos postales.</t>
  </si>
  <si>
    <t>Comercializadoras de armas, explosivos o municiones.</t>
  </si>
  <si>
    <t>Comercializadoras o agencias de bienes raíces.</t>
  </si>
  <si>
    <t>Comercializadoras/arrendadoras de vehículos automotores, embarcaciones y aeronaves.</t>
  </si>
  <si>
    <t>Constructoras.</t>
  </si>
  <si>
    <t>Corporaciones, fundaciones o entidades sin ánimo de lucro.</t>
  </si>
  <si>
    <t>Entidades dedicadas a la transferencia o envío de fondos o remesas.</t>
  </si>
  <si>
    <t>Entidades o personas que comercialicen productos controlados por la Dirección Nacional de Estupefacientes.</t>
  </si>
  <si>
    <t>Entidades ubicadas en zonas francas.</t>
  </si>
  <si>
    <t>Entidades deportivas.</t>
  </si>
  <si>
    <t>Estaciones de gasolina.</t>
  </si>
  <si>
    <t>Hoteles y agencias de viaje.</t>
  </si>
  <si>
    <t>Operadores cambiarios fronterizos.</t>
  </si>
  <si>
    <t>Prestamistas.</t>
  </si>
  <si>
    <t>Profesionales y casas de cambio.</t>
  </si>
  <si>
    <t>Sector transportador.</t>
  </si>
  <si>
    <t>Trasportadores de dinero o de valores.</t>
  </si>
  <si>
    <t>Compras - Costos - Gastos</t>
  </si>
  <si>
    <t>La Entidad cuentan con un área y cargo responsable de la vinculación de los proveedores y/o contratistas?. De ser afirmativa la respuesta favor indicar Nombre del área o áreas y cargo o cargos.</t>
  </si>
  <si>
    <t xml:space="preserve">HEYDER CAMILO SANTOS ROJAS - TECNICO II DE COMPRAS </t>
  </si>
  <si>
    <t xml:space="preserve">La Entidad cuentan con un procedimiento para vincular a sus proveedores de bienes y servicios y contratistas?. De ser afirmativa la respuesta favor indicar el nombre del documento y remitirlo adjunto a la respuesta de este cuestionario.  </t>
  </si>
  <si>
    <t>La Entidad han contemplado dentro del procedimiento de vinculación de proveedores y contratistas la  realización de una consulta previa (nombres y apellidos y/o numero de identificación del proveedor) en la lista vinculante para Colombia o en cualquier otra lista de prevención?. De ser afirmativa la respuesta, favor informar el nombre de la lista o listas que se consultan.</t>
  </si>
  <si>
    <t>La Entidad cuentan con algún diseño de Formulario o formato, como parte de los requisitos para vincular a sus proveedores de bienes o servicios y contratistas?  De ser afirmativa su respuesta favor adjuntar el formato junto con la respuesta a este cuestionario.</t>
  </si>
  <si>
    <t>SI (FOR-DAJ-04)</t>
  </si>
  <si>
    <t>La Entidad solicitan a sus proveedores y/o contratistas de bienes o servicios algún tipo de documento que constate su existencia, su objeto social y el origen o fuente de sus recursos? De ser afirmativa la respuesta, favor listar en el espacio de observaciones que se le requieren al proveedor.</t>
  </si>
  <si>
    <t xml:space="preserve">SI (CÁMARA DE COMERCIO - RUT) </t>
  </si>
  <si>
    <t>La Entidad han contemplado dentro del procedimiento de vinculación de proveedores y/o contratistas la realización de una VERIFICACION o CONFIRMACION de la información suministrada?. De ser afirmativa la respuesta, favor informar los ítems o variables que verifica o confirma y el cargo designado para realizar esta actividad.</t>
  </si>
  <si>
    <t>La Entidad ha contemplado dentro de sus políticas, realizar algún tipo de segmentación o clasificación de sus proveedores y/o contratistas?   De ser afirmativa la respuesta, favor informar los nombres de los grupos y los  ítems, características o variables que considera cada tipo o grupo de proveedores.</t>
  </si>
  <si>
    <t>La Entidad tienen implementada alguna actividad que permita realizar seguimiento a las transacciones de los proveedores y/o contratistas y determinar comportamientos o situaciones atípicas?.  De ser afirmativa su respuesta favor indicar periodicidad con que se realiza, herramientas utilizadas y cargo dentro de la Entidad que adelanta la actividad</t>
  </si>
  <si>
    <t>Actualmente la Entidad:</t>
  </si>
  <si>
    <t>Realiza operaciones, negocios y contratos con proveedores que sean personas o entidades que manejen recursos públicos?</t>
  </si>
  <si>
    <t>Realiza operaciones, negocios y contratos con proveedores que no sean de tipo de presencial?</t>
  </si>
  <si>
    <t>Realiza operaciones, negocios y contratos con proveedores a través de sistemas virtuales?</t>
  </si>
  <si>
    <t>Realiza operaciones, negocios y contratos con proveedores que realicen las siguientes actividades económicas:</t>
  </si>
  <si>
    <t>Casas de empeño.</t>
  </si>
  <si>
    <t>Recursos humanos</t>
  </si>
  <si>
    <t xml:space="preserve">La Entidad cuenta con un procedimiento para seleccionar y contratar a sus empleados?. De ser afirmativa la respuesta favor indicar el nombre del documento y remitirlo adjunto a la respuesta de este cuestionario.  </t>
  </si>
  <si>
    <t>SI - PDO – TH – 05 Procedimiento Selección y Contratación en Personal</t>
  </si>
  <si>
    <t>Dpto. Administrativo y Financiero</t>
  </si>
  <si>
    <t>Gestión Humana</t>
  </si>
  <si>
    <t>La Entidad tiene contemplado dentro del procedimiento de selección o contratación de empleados la posibilidad de realizar una consulta previa (nombres y apellidos y/o numero de identificación del potencial empleado) en la lista vinculante para Colombia (ONU) o en cualquier otra lista de prevención LA/FT?. De ser afirmativa la respuesta, favor informar el nombre de la lista o listas que se consultan y el área y cargo que adelanta esta labor. De ser negativa su respuesta, favor indicar área o cargo dentro de la Entidad a quién se le asignaría esta actividad.</t>
  </si>
  <si>
    <t>No - Profesional II de Talento Humano</t>
  </si>
  <si>
    <t>La Entidad tienen contemplado dentro del procedimiento de selección o contratación de empleados la realización de una verificación de los antecedentes de la persona?. De ser afirmativa la respuesta, favor informar la herramienta o medio que se utiliza.</t>
  </si>
  <si>
    <t>SI - FOR-TH-09 Lista de chequeo Documental de Hojas de Vida, nos indica los antecedentes que debemos consultar: CERTIFICADO DE ANTECEDENTES DE LA PROCURADURIA.                   (No mayor a 30 días),CERTIFICADO DE ANTECEDENTES FISCALES DE LA CONTRALORIA.               (No mayor a 30),CERTIFICADO DE ANTECEDENTES JUDICIALES ( No mayor a 30 días ),CERTIFICADO DE MEDIDAS CORRECTIVAS (No mayor a 30 días )</t>
  </si>
  <si>
    <t>La Entidad tiene contemplado durante la permanencia del empleado en la Entidad, adelantar jornadas de actualización de la información del trabajador por lo menos anualmente? De ser afirmativa su respuesta, indicar las herramientas o mecanismos utilizados para adelantar la actividad.</t>
  </si>
  <si>
    <t>SI - Medio de correo institucional y fichas publicitarias por el grupo de Bienestar WhatsApp</t>
  </si>
  <si>
    <t>La Entidad cuentan con herramientas de capacitación para sus empleados? De ser afirmativa su respuesta, indicar los nombres de las herramientas.</t>
  </si>
  <si>
    <t xml:space="preserve"> FOR – TH – 11 Plan Anual de Capacitación anualmente se elabora.</t>
  </si>
  <si>
    <t>La Entidad tiene contemplado durante las actividades de inducción a trabajadores divulgar alguna política o procedimiento relacionado con la prevención y control del lavado de activos y la financiación del terrorismo?</t>
  </si>
  <si>
    <t xml:space="preserve">No </t>
  </si>
  <si>
    <t>La Entidad cuenta con canales de comunicación con sus empleados? De ser afirmativa su respuesta, indicar los canales a través de los cuales divulga las políticas y procedimientos. Los canales a través los empleados pueden reportar inquietudes u otros.</t>
  </si>
  <si>
    <t>Carteleras informativas - Correo electrónico institucional - Correo electrónico personal - WhatsApp</t>
  </si>
  <si>
    <t>La Entidad cuenta con programas de capacitación a sus empleados? De ser afirmativa su respuesta, adjuntar el último programa (por ej:2019) que se haya ejecutado junto con el cronograma desarrollado en el período al cual correspondió.</t>
  </si>
  <si>
    <t>Relación con socios - accionistas</t>
  </si>
  <si>
    <t xml:space="preserve">La Entidad cuenta con un procedimiento para vincular a sus socios y/o accionistas?. De ser afirmativa la respuesta favor indicar el nombre del documento y remitirlo adjunto a la respuesta de este cuestionario.  </t>
  </si>
  <si>
    <t>No tiene socios ni accionistas, por lo tanto no tiene un procedimiento para vincularlos.
Pero sí tiene procedimientos para registrar y vincular comerciantes y empresarios dentro de su jurisdicción.</t>
  </si>
  <si>
    <t>La Entidad tiene contemplado dentro del procedimiento de vinculación de socios y/o accionistas la posibilidad de realizar una consulta previa (nombres y apellidos y/o numero de identificación del potencial empleado) en la lista vinculante para Colombia o en cualquier otra lista de prevención?. De ser afirmativa la respuesta, favor informar el nombre de la lista o listas que se consultan y el área y cargo que adelanta esta labor. De ser negativa su respuesta, favor indicar área o cargo dentro de la Entidad a quién se le asignaría esta actividad.</t>
  </si>
  <si>
    <t xml:space="preserve">La Cámara de Comercio de Facatativá no contempla actualmente dentro de un procedimiento formal la consulta en listas restrictivas o vinculantes para la vinculación de socios o accionistas, ya que no aplica este tipo de vínculo jurídico. </t>
  </si>
  <si>
    <t>Los socios y/o accionistas de la Entidad deben cumplir algún trámite previo ante alguna entidad de control y vigilancia, previo a su vinculación a la Entidad? De ser afirmativa su respuesta, indicar que actividades se realizan y ante que Entidad.</t>
  </si>
  <si>
    <t>La Cámara de Comercio de Facatativá no tiene socios ni accionistas, ya que no es una sociedad comercial ni una empresa privada.</t>
  </si>
  <si>
    <t>Transacciones en efectivo</t>
  </si>
  <si>
    <t>La Entidad cuenta con una política y procedimiento respecto del manejo de EFECTIVO? De ser afirmativa la respuesta favor indicar el documento en el cual se encuentra documentada.</t>
  </si>
  <si>
    <t>Contadora</t>
  </si>
  <si>
    <t>Tesorería</t>
  </si>
  <si>
    <t>Que operaciones adelantan actualmente La Entidad, haciendo uso de EFECTIVO (monedas y billetes)?</t>
  </si>
  <si>
    <t>CAJA MENOR DECISION EJECUTIVA 001 DE 2025</t>
  </si>
  <si>
    <t>La Entidad cuenta con un documento en el cual se describa la política y el procedimiento para adelantar cada una de las operaciones en EFECTIVO que realiza la Entidad?  De ser afirmativa su respuesta favor adjuntar el citado documento o documentos.</t>
  </si>
  <si>
    <t>La Entidad recibe de manera directa en sus cajas o ventanillas de tesorería monedas y billetes?</t>
  </si>
  <si>
    <t>La Entidad utiliza sus canales de venta de productos y/o servicios para el recaudo de cartera  y ello implica el recibo de EFECTIVO? De ser afirmativa la respuesta indicar si los canales recaudan EFECTIVO.</t>
  </si>
  <si>
    <t>La Entidad deposita a través de los medios dispuestos por el sistema financiero  el EFECTIVO recibido? De ser negativa la respuesta, indicar en que casos no se deposita el efectivo recibido en el sistema financiero.</t>
  </si>
  <si>
    <t>En la Entidad, existe un área y cargo que se ocupe de identificar y verificar las transacciones en efectivo? De ser afirmativa su respuesta indique el área y el cargo.</t>
  </si>
  <si>
    <t>DIRECCION ADMINISTRATIVO Y FINANCIERO SUPERNUMERARIO EN CONTABILIDAD</t>
  </si>
  <si>
    <t xml:space="preserve">¿La Entidad realiza operaciones con activos virtuales? De ser afirmativa la respuesta favor adjuntar las políticas y procedimientos establecidos para el manejo de estas operaciones.  </t>
  </si>
  <si>
    <t xml:space="preserve">¿La Entidad realiza venta masiva de sus productos y/o servicios? De ser afirmativa la respuesta favor adjuntar las políticas y procedimientos establecidos para el manejo de estas operaciones.  </t>
  </si>
  <si>
    <t>Comercio exterior</t>
  </si>
  <si>
    <t>¿La Entidad realiza operaciones de Comercio Exterior? ¿Cuáles?</t>
  </si>
  <si>
    <t>Dpto. Proyección Regional e Internacionalización</t>
  </si>
  <si>
    <t>¿La Entidad cuenta con un documento (s) en el cual se describa el procedimiento que lleva a cabo el área de Comercio Exterior para adelantar cada una de las operaciones que realiza?  De ser afirmativa su respuesta favor adjuntar el citado documento o documentos.</t>
  </si>
  <si>
    <t>¿La Entidad cuenta con documentos de soporte de las operaciones de Comercio Exterior que realiza?  De ser positiva la respuesta, favor listar los documentos que se requieren por cada una  de las operación.  (Esto quiere decir los documentos que por ejemplo se requieren o se chequean para realizar una importación, una exportación o cualquier otra operación de comercio exterior o cambiaria que lleve a cabo la Entidad etc.)</t>
  </si>
  <si>
    <t xml:space="preserve">Desde y hacia que países se realizan las operaciones de Comercio Exterior?  </t>
  </si>
  <si>
    <t>¿Que canales se utilizan para realizar o perfeccionar las operaciones de Comercio Exterior? Por ejemplo: Agentes de aduana,  Embarcadores, Entidades de Courier.</t>
  </si>
  <si>
    <t>¿Quien y que área realiza el procedimiento de vinculación de los proveedores que participan en operaciones de Comercio Exterior o Cambiarias que realiza la Entidad?</t>
  </si>
  <si>
    <t>¿Quien y que área realiza el procedimiento de vinculación de los clientes que participan en operaciones Comercio Exterior o Cambiarias que realiza la Entidad?</t>
  </si>
  <si>
    <t>¿Realiza la Entidad otro tipo de operaciones cambiarias, distintas de importación o exportación? En caso de afirmativo, favor indicar cuales?</t>
  </si>
  <si>
    <t>¿La Entidad utiliza sustancias controladas? De ser afirmativa la respuesta favor adjuntar las políticas y procedimientos establecidos para el manejo de estas sustancias.</t>
  </si>
  <si>
    <t>Tecnología</t>
  </si>
  <si>
    <t>Contraparte</t>
  </si>
  <si>
    <t>PREGUNTA</t>
  </si>
  <si>
    <t>¿La Entidad cuenta con un sistema especializado (SOFTWARE) para reporte y gestión de operaciones inusuales y sospechosas?</t>
  </si>
  <si>
    <t>SI Si por un Tercero Confecámaras</t>
  </si>
  <si>
    <t>¿La Entidad cuenta con un sistema para la verificación de nombres y números de identificación versus listas vinculantes y restrictivas?</t>
  </si>
  <si>
    <t xml:space="preserve"> ¿La Entidad cuenta con un sistema para el monitoreo de transacciones de sus contrapartes o en su defecto una herramienta de auditoria?</t>
  </si>
  <si>
    <t xml:space="preserve">
No pero se realizan auditorias por terceros cada dos años de</t>
  </si>
  <si>
    <t>Informar el nombre de la herramienta en la cual se realiza la creación (registro de datos básicos) de los clientes</t>
  </si>
  <si>
    <t>SII Sistema Integrado de Información (Confecámaras)</t>
  </si>
  <si>
    <t>Informar el nombre de la herramienta en la cual se guardan las transacciones de los clientes</t>
  </si>
  <si>
    <t>SII Sistema Integrado de Información (Confecámaras) y JSP7 Asp
Solution</t>
  </si>
  <si>
    <t>Informar el nombre de la herramienta en el cual se realiza la creación (registro datos básicos) de los proveedores</t>
  </si>
  <si>
    <t>JSP7 Asp Solution</t>
  </si>
  <si>
    <t>Informar el nombre de la herramienta en la cual se guardan las transacciones con los proveedores</t>
  </si>
  <si>
    <t>Informar el nombre de la herramienta en el cual se realiza la creación (registro de datos básicos) de los empleados</t>
  </si>
  <si>
    <t>Informar el nombre de la herramienta en el cual se realiza la creación (registro de datos básicos) de los asociados</t>
  </si>
  <si>
    <t>¿La Entidad cuenta con un sistema para dejar documentado el desarrollo de las actividades (identificación, medición, control) definidas para gestionar el riesgo LA/FT?</t>
  </si>
  <si>
    <t>¿La Entidad cuenta con un sistema para recibir y registrar los eventos de riesgo (señales de alerta) que son detectados o advertidos por los trabajadores en el desarrollo de sus funciones?</t>
  </si>
  <si>
    <t>Organigrama y Mapa de Procesos</t>
  </si>
  <si>
    <t>ETAPA 1. Identificación del Riesgo _Nivel de Riesgo Jurisdicción</t>
  </si>
  <si>
    <t>JURISDICCIONES NACIONALES</t>
  </si>
  <si>
    <t>JURISDICCIONES INTERNACIONALES</t>
  </si>
  <si>
    <t>POLICIA NACIONAL</t>
  </si>
  <si>
    <t>CULTIVOS COCA Y AMAPOLA</t>
  </si>
  <si>
    <t>INAC</t>
  </si>
  <si>
    <t>CNE</t>
  </si>
  <si>
    <t>FRONTERA</t>
  </si>
  <si>
    <t>SCORE FINAL</t>
  </si>
  <si>
    <t>NIVEL DE RIESGO</t>
  </si>
  <si>
    <t>PAIS</t>
  </si>
  <si>
    <t>GAFI</t>
  </si>
  <si>
    <t>PARAÍSOS FISCALES</t>
  </si>
  <si>
    <t>OFAC</t>
  </si>
  <si>
    <t>CPI</t>
  </si>
  <si>
    <t>AML</t>
  </si>
  <si>
    <t>DEPARTAMENTO</t>
  </si>
  <si>
    <t>DELITOS EN COLOMBIA REGISTRADOS + CAPTURAS REGISTRADAS SEGÚN CONDUCTA PUNIBLE</t>
  </si>
  <si>
    <t>DELITOS RANKING</t>
  </si>
  <si>
    <t>DELITOS RANKING ESCALA DE 1 A 4</t>
  </si>
  <si>
    <t>TOTAL CULTIVOS 2010 a 2023</t>
  </si>
  <si>
    <t>SUPERFICIE DEPARTAMENTO</t>
  </si>
  <si>
    <t>PARTICIPACION SOBRE SUPERFICIE DEPARTAMENTO</t>
  </si>
  <si>
    <t>CULTIVOS RANKING</t>
  </si>
  <si>
    <t>CULTIVOS RANKING ESCALA DE 1 A 4</t>
  </si>
  <si>
    <t>INDICE NACIONAL ANTICORRUPCIÓN - INAC</t>
  </si>
  <si>
    <t>INAC RANKING</t>
  </si>
  <si>
    <t>INAC RANKING ESCALA DE 1 A 4</t>
  </si>
  <si>
    <t>INDICE CONSEJO NACIONAL DE ESTUPEFACIENTES</t>
  </si>
  <si>
    <t>INDICE POR SER DEPARTAMENTO FRONTERIZO</t>
  </si>
  <si>
    <t>INDICE JURISDICCIONES DE ALTO RIESGO Y LLAMADOS A LA ACCIÓN + JURISDICCIONES CON DEFICIENCIAS ESTRATÉGICAS</t>
  </si>
  <si>
    <t>INDICE PARAÍSOS FISCALES</t>
  </si>
  <si>
    <t>INDICE LISTA DE PAÍSES SANCIONADOS POR LA OFAC</t>
  </si>
  <si>
    <t>INDICE CORRUPTION PERCEPTIONS INDEX</t>
  </si>
  <si>
    <t>CPI RANKING</t>
  </si>
  <si>
    <t>CPI RANKING ESCALA DE 1 A 4</t>
  </si>
  <si>
    <t>MONEY LAUNDERING AND TERRORIST FINANCING RISK</t>
  </si>
  <si>
    <t>AML RANKING</t>
  </si>
  <si>
    <t>AML RANKING ESCALA DE 1 A 4</t>
  </si>
  <si>
    <t>AMAZONAS</t>
  </si>
  <si>
    <t>MEDIO</t>
  </si>
  <si>
    <t>ESCALA DE CRITERIOS</t>
  </si>
  <si>
    <t>VALOR</t>
  </si>
  <si>
    <t>ANTIOQUIA</t>
  </si>
  <si>
    <t>MUY ALTO</t>
  </si>
  <si>
    <t>BAJO</t>
  </si>
  <si>
    <t>Abjasia</t>
  </si>
  <si>
    <t>ARAUCA</t>
  </si>
  <si>
    <t>ALTO</t>
  </si>
  <si>
    <t>Afganistán</t>
  </si>
  <si>
    <t>ATLÁNTICO</t>
  </si>
  <si>
    <t>Aland</t>
  </si>
  <si>
    <t>BOLÍVAR</t>
  </si>
  <si>
    <t>Albania</t>
  </si>
  <si>
    <t>BOYACÁ</t>
  </si>
  <si>
    <t>Alemania</t>
  </si>
  <si>
    <t>CALDAS</t>
  </si>
  <si>
    <t>Andorra</t>
  </si>
  <si>
    <t>CAQUETÁ</t>
  </si>
  <si>
    <t>Angola</t>
  </si>
  <si>
    <t>CASANARE</t>
  </si>
  <si>
    <t>Anguila</t>
  </si>
  <si>
    <t>CAUCA</t>
  </si>
  <si>
    <t>Antigua y Barbuda</t>
  </si>
  <si>
    <t>CESAR</t>
  </si>
  <si>
    <t>Arabia Saudita / Arabia Saudí</t>
  </si>
  <si>
    <t>CHOCÓ</t>
  </si>
  <si>
    <t>Argelia</t>
  </si>
  <si>
    <t>CÓRDOBA</t>
  </si>
  <si>
    <t>Argentina</t>
  </si>
  <si>
    <t>CUNDINAMARCA</t>
  </si>
  <si>
    <t>Armenia</t>
  </si>
  <si>
    <t>GUAINÍA</t>
  </si>
  <si>
    <t>Antártida Argentina</t>
  </si>
  <si>
    <t>GUAJIRA</t>
  </si>
  <si>
    <t>Aruba</t>
  </si>
  <si>
    <t>GUAVIARE</t>
  </si>
  <si>
    <t>Australia</t>
  </si>
  <si>
    <t>HUILA</t>
  </si>
  <si>
    <t>Austria</t>
  </si>
  <si>
    <t>MAGDALENA</t>
  </si>
  <si>
    <t>Azerbaiyán</t>
  </si>
  <si>
    <t>META</t>
  </si>
  <si>
    <t>Bahamas</t>
  </si>
  <si>
    <t>NARIÑO</t>
  </si>
  <si>
    <t>Bailía de Guernsey</t>
  </si>
  <si>
    <t>NORTE DE SANTANDER</t>
  </si>
  <si>
    <t>Bailía de Jersey</t>
  </si>
  <si>
    <t>PUTUMAYO</t>
  </si>
  <si>
    <t>Bangladés</t>
  </si>
  <si>
    <t>QUINDÍO</t>
  </si>
  <si>
    <t>Barbados</t>
  </si>
  <si>
    <t>RISARALDA</t>
  </si>
  <si>
    <t>Baréin</t>
  </si>
  <si>
    <t>SAN ANDRÉS</t>
  </si>
  <si>
    <t>Bélgica</t>
  </si>
  <si>
    <t>SANTANDER</t>
  </si>
  <si>
    <t>Belice</t>
  </si>
  <si>
    <t>SUCRE</t>
  </si>
  <si>
    <t>Benín</t>
  </si>
  <si>
    <t>TOLIMA</t>
  </si>
  <si>
    <t>Bermudas</t>
  </si>
  <si>
    <t>VALLE</t>
  </si>
  <si>
    <t>Bielorrusia / Belarús</t>
  </si>
  <si>
    <t>VAUPÉS</t>
  </si>
  <si>
    <t>Birmania / Myanmar</t>
  </si>
  <si>
    <t>VICHADA</t>
  </si>
  <si>
    <t>Bolivia</t>
  </si>
  <si>
    <t>BOGOTÁ D.C.</t>
  </si>
  <si>
    <t>Bosnia y Herzegovina</t>
  </si>
  <si>
    <t>Botsuana</t>
  </si>
  <si>
    <t>Brasil</t>
  </si>
  <si>
    <t>Brunéi</t>
  </si>
  <si>
    <t>Bulgaria</t>
  </si>
  <si>
    <t>Burkina Faso</t>
  </si>
  <si>
    <t>Burundi</t>
  </si>
  <si>
    <t>Bután</t>
  </si>
  <si>
    <t>Cabo Verde</t>
  </si>
  <si>
    <t>Camboya</t>
  </si>
  <si>
    <t>Camerún</t>
  </si>
  <si>
    <t>Canadá</t>
  </si>
  <si>
    <t>Catar</t>
  </si>
  <si>
    <t>Chad</t>
  </si>
  <si>
    <t>Chile</t>
  </si>
  <si>
    <t>China</t>
  </si>
  <si>
    <t>Chipre</t>
  </si>
  <si>
    <t>Chipre del Norte</t>
  </si>
  <si>
    <t>Ciudad del Vaticano</t>
  </si>
  <si>
    <t>Colombia</t>
  </si>
  <si>
    <t>Comoras</t>
  </si>
  <si>
    <t>Corea del Norte</t>
  </si>
  <si>
    <t>Corea del Sur</t>
  </si>
  <si>
    <t>Costa de Marfil</t>
  </si>
  <si>
    <t>Costa Rica</t>
  </si>
  <si>
    <t>Croacia</t>
  </si>
  <si>
    <t>Cuba</t>
  </si>
  <si>
    <t>Curazao</t>
  </si>
  <si>
    <t>Dinamarca</t>
  </si>
  <si>
    <t>Dominica</t>
  </si>
  <si>
    <t>Ecuador</t>
  </si>
  <si>
    <t>Egipto</t>
  </si>
  <si>
    <t>El Salvador</t>
  </si>
  <si>
    <t>Emiratos Árabes Unidos</t>
  </si>
  <si>
    <t>Eritrea</t>
  </si>
  <si>
    <t>Escocia</t>
  </si>
  <si>
    <t>Eslovaquia</t>
  </si>
  <si>
    <t>Eslovenia</t>
  </si>
  <si>
    <t>España</t>
  </si>
  <si>
    <t>Estados Unidos</t>
  </si>
  <si>
    <t>Estonia</t>
  </si>
  <si>
    <t>Etiopía</t>
  </si>
  <si>
    <t>Filipinas</t>
  </si>
  <si>
    <t>Finlandia</t>
  </si>
  <si>
    <t>Fiyi</t>
  </si>
  <si>
    <t>Francia</t>
  </si>
  <si>
    <t>Gabón</t>
  </si>
  <si>
    <t>Gales</t>
  </si>
  <si>
    <t>Gambia</t>
  </si>
  <si>
    <t>Georgia</t>
  </si>
  <si>
    <t>Ghana</t>
  </si>
  <si>
    <t>Gibraltar</t>
  </si>
  <si>
    <t>Granada</t>
  </si>
  <si>
    <t>Grecia</t>
  </si>
  <si>
    <t>Groenlandia</t>
  </si>
  <si>
    <t>Guam</t>
  </si>
  <si>
    <t>Guatemala</t>
  </si>
  <si>
    <t>Guernsey</t>
  </si>
  <si>
    <t>Guinea</t>
  </si>
  <si>
    <t>Guinea-Bisáu</t>
  </si>
  <si>
    <t>Guinea Ecuatorial</t>
  </si>
  <si>
    <t>Guyana</t>
  </si>
  <si>
    <t>Haití</t>
  </si>
  <si>
    <t>Honduras</t>
  </si>
  <si>
    <t>Hong Kong</t>
  </si>
  <si>
    <t>Hungría</t>
  </si>
  <si>
    <t>India</t>
  </si>
  <si>
    <t>Indonesia</t>
  </si>
  <si>
    <t>Inglaterra</t>
  </si>
  <si>
    <t>Irak</t>
  </si>
  <si>
    <t>Irán</t>
  </si>
  <si>
    <t>Irlanda</t>
  </si>
  <si>
    <t>Isla de Man</t>
  </si>
  <si>
    <t>Irlanda del Norte</t>
  </si>
  <si>
    <t>Islandia</t>
  </si>
  <si>
    <t>Islas Caimán</t>
  </si>
  <si>
    <t>Islas Cook</t>
  </si>
  <si>
    <t>Islas Feroe</t>
  </si>
  <si>
    <t>Islas Malvinas</t>
  </si>
  <si>
    <t>Islas Marianas del Norte</t>
  </si>
  <si>
    <t>Islas Marshall</t>
  </si>
  <si>
    <t>Islas Pitcairn</t>
  </si>
  <si>
    <t>Islas Salomón</t>
  </si>
  <si>
    <t>Islas Turcas y Caicos</t>
  </si>
  <si>
    <t>Islas Vírgenes Británicas</t>
  </si>
  <si>
    <t>Islas Vírgenes de los Estados Unidos</t>
  </si>
  <si>
    <t>Israel</t>
  </si>
  <si>
    <t>Italia</t>
  </si>
  <si>
    <t>Jamaica</t>
  </si>
  <si>
    <t>Japón</t>
  </si>
  <si>
    <t>Jordania</t>
  </si>
  <si>
    <t>Kazajistán</t>
  </si>
  <si>
    <t>Kenia</t>
  </si>
  <si>
    <t>Kirguistán</t>
  </si>
  <si>
    <t>Kiribati</t>
  </si>
  <si>
    <t>Kosovo o Kosova</t>
  </si>
  <si>
    <t>Kuwait</t>
  </si>
  <si>
    <t>Laos</t>
  </si>
  <si>
    <t>Lesoto</t>
  </si>
  <si>
    <t>Letonia</t>
  </si>
  <si>
    <t>Líbano</t>
  </si>
  <si>
    <t>Liberia</t>
  </si>
  <si>
    <t>Libia</t>
  </si>
  <si>
    <t>Liechtenstein</t>
  </si>
  <si>
    <t>Lituania</t>
  </si>
  <si>
    <t>Luxemburgo</t>
  </si>
  <si>
    <t>Macao</t>
  </si>
  <si>
    <t>Macedonia del Norte</t>
  </si>
  <si>
    <t>Madagascar</t>
  </si>
  <si>
    <t>Malasia</t>
  </si>
  <si>
    <t>Malaui</t>
  </si>
  <si>
    <t>Maldivas</t>
  </si>
  <si>
    <t>Malí</t>
  </si>
  <si>
    <t>Malta</t>
  </si>
  <si>
    <t>Marruecos</t>
  </si>
  <si>
    <t>Mauricio</t>
  </si>
  <si>
    <t>Mauritania</t>
  </si>
  <si>
    <t>México</t>
  </si>
  <si>
    <t>Micronesia</t>
  </si>
  <si>
    <t>Moldavia</t>
  </si>
  <si>
    <t>Mónaco</t>
  </si>
  <si>
    <t>Mongolia</t>
  </si>
  <si>
    <t>Montserrat</t>
  </si>
  <si>
    <t>Montenegro</t>
  </si>
  <si>
    <t>Mozambique</t>
  </si>
  <si>
    <t>Namibia</t>
  </si>
  <si>
    <t>Nauru</t>
  </si>
  <si>
    <t>Nepal</t>
  </si>
  <si>
    <t>Nicaragua</t>
  </si>
  <si>
    <t>Níger</t>
  </si>
  <si>
    <t>Nigeria</t>
  </si>
  <si>
    <t>Niue</t>
  </si>
  <si>
    <t>Noruega</t>
  </si>
  <si>
    <t>Nueva Caledonia</t>
  </si>
  <si>
    <t>Nueva Zelanda</t>
  </si>
  <si>
    <t>Omán</t>
  </si>
  <si>
    <t>Osetia del Sur</t>
  </si>
  <si>
    <t>Países Bajos</t>
  </si>
  <si>
    <t>Pakistán</t>
  </si>
  <si>
    <t>Palaos</t>
  </si>
  <si>
    <t>Palestina</t>
  </si>
  <si>
    <t>Panamá</t>
  </si>
  <si>
    <t>Papúa Nueva Guinea</t>
  </si>
  <si>
    <t>Paraguay</t>
  </si>
  <si>
    <t>Perú</t>
  </si>
  <si>
    <t>Polinesia Francesa</t>
  </si>
  <si>
    <t>Polonia</t>
  </si>
  <si>
    <t>Portugal</t>
  </si>
  <si>
    <t>Puerto Rico</t>
  </si>
  <si>
    <t>Reino Unido</t>
  </si>
  <si>
    <t>República Centroafricana</t>
  </si>
  <si>
    <t>República Checa</t>
  </si>
  <si>
    <t>República del Congo</t>
  </si>
  <si>
    <t>República Democrática del Congo</t>
  </si>
  <si>
    <t>República Dominicana</t>
  </si>
  <si>
    <t>Ruanda</t>
  </si>
  <si>
    <t>Rumanía</t>
  </si>
  <si>
    <t>Rusia</t>
  </si>
  <si>
    <t>Sahara Occidental</t>
  </si>
  <si>
    <t>Samoa</t>
  </si>
  <si>
    <t>Samoa Americana</t>
  </si>
  <si>
    <t>San Cristóbal y Nieves</t>
  </si>
  <si>
    <t>San Marino</t>
  </si>
  <si>
    <t>San Martín</t>
  </si>
  <si>
    <t>San Vicente y las Granadinas</t>
  </si>
  <si>
    <t>Santa Elena, Ascensión y Tristán de Acuña</t>
  </si>
  <si>
    <t>Santa Lucía</t>
  </si>
  <si>
    <t>Santo Tomé y Príncipe</t>
  </si>
  <si>
    <t>Senegal</t>
  </si>
  <si>
    <t>Serbia</t>
  </si>
  <si>
    <t>Seychelles</t>
  </si>
  <si>
    <t>Sierra Leona</t>
  </si>
  <si>
    <t>Singapur</t>
  </si>
  <si>
    <t>Siria</t>
  </si>
  <si>
    <t>Somalia</t>
  </si>
  <si>
    <t>Somalilandia</t>
  </si>
  <si>
    <t>Sri Lanka</t>
  </si>
  <si>
    <t>Suazilandia / Esuatini</t>
  </si>
  <si>
    <t>Sudáfrica</t>
  </si>
  <si>
    <t>Sudán</t>
  </si>
  <si>
    <t>Sudán del Sur</t>
  </si>
  <si>
    <t>Suecia</t>
  </si>
  <si>
    <t>Suiza</t>
  </si>
  <si>
    <t>Surinam</t>
  </si>
  <si>
    <t>Tailandia</t>
  </si>
  <si>
    <t>Taiwán</t>
  </si>
  <si>
    <t>Tanzania</t>
  </si>
  <si>
    <t>Tayikistán</t>
  </si>
  <si>
    <t>Timor Oriental</t>
  </si>
  <si>
    <t>Tokelau</t>
  </si>
  <si>
    <t>Togo</t>
  </si>
  <si>
    <t>Tonga</t>
  </si>
  <si>
    <t>Transnistria</t>
  </si>
  <si>
    <t>Trinidad y Tobago</t>
  </si>
  <si>
    <t>Túnez</t>
  </si>
  <si>
    <t>Turkmenistán</t>
  </si>
  <si>
    <t>Turquía</t>
  </si>
  <si>
    <t>Tuvalu</t>
  </si>
  <si>
    <t>Ucrania</t>
  </si>
  <si>
    <t>Uganda</t>
  </si>
  <si>
    <t>Uruguay</t>
  </si>
  <si>
    <t>Uzbekistán</t>
  </si>
  <si>
    <t>Vanuatu</t>
  </si>
  <si>
    <t>Venezuela</t>
  </si>
  <si>
    <t>Vietnam</t>
  </si>
  <si>
    <t>Yemen</t>
  </si>
  <si>
    <t>Yibuti</t>
  </si>
  <si>
    <t>Zambia</t>
  </si>
  <si>
    <t>Zimbabue</t>
  </si>
  <si>
    <t>Riesgo bajo</t>
  </si>
  <si>
    <t>Riesgo medio</t>
  </si>
  <si>
    <t>ETAPA 1. Identificación del Riesgo _Nivel de Riesgo Actividades económicas</t>
  </si>
  <si>
    <t>Riesgo alto</t>
  </si>
  <si>
    <t>Riesgo muy alto</t>
  </si>
  <si>
    <t>División</t>
  </si>
  <si>
    <t>Grupo</t>
  </si>
  <si>
    <t># Clase</t>
  </si>
  <si>
    <t>Clase</t>
  </si>
  <si>
    <t>Descripción</t>
  </si>
  <si>
    <t>Descripción detallada</t>
  </si>
  <si>
    <t>Score</t>
  </si>
  <si>
    <t>SECCIÓN A</t>
  </si>
  <si>
    <t>AGRICULTURA, GANADERÍA, CAZA, SILVICULTURA Y PESCA</t>
  </si>
  <si>
    <t>0111</t>
  </si>
  <si>
    <t xml:space="preserve">Agricultura, ganadería, caza y actividades de servicios conexas </t>
  </si>
  <si>
    <t xml:space="preserve">Cultivos agrícolas transitorios </t>
  </si>
  <si>
    <t xml:space="preserve">Cultivo de cereales (excepto arroz), legumbres y semillas oleaginosas </t>
  </si>
  <si>
    <t>0112</t>
  </si>
  <si>
    <t xml:space="preserve">Cultivo de arroz </t>
  </si>
  <si>
    <t>0113</t>
  </si>
  <si>
    <t xml:space="preserve">Cultivo de hortalizas, raíces y tubérculos </t>
  </si>
  <si>
    <t>0114</t>
  </si>
  <si>
    <t xml:space="preserve">Cultivo de tabaco </t>
  </si>
  <si>
    <t>0115</t>
  </si>
  <si>
    <t xml:space="preserve">Cultivo de plantas textiles </t>
  </si>
  <si>
    <t>0119</t>
  </si>
  <si>
    <t>Otros cultivos transitorios n.c.p.</t>
  </si>
  <si>
    <t>0121</t>
  </si>
  <si>
    <t xml:space="preserve">Cultivos agrícolas permanentes </t>
  </si>
  <si>
    <t>Cultivo de frutas tropicales y subtropicales</t>
  </si>
  <si>
    <t>0122</t>
  </si>
  <si>
    <t>Cultivo de plátano y banano</t>
  </si>
  <si>
    <t>0123</t>
  </si>
  <si>
    <t>Cultivo de café</t>
  </si>
  <si>
    <t>0124</t>
  </si>
  <si>
    <t>Cultivo de caña de azúcar</t>
  </si>
  <si>
    <t>0125</t>
  </si>
  <si>
    <t>Cultivo de flor de corte</t>
  </si>
  <si>
    <t>0126</t>
  </si>
  <si>
    <t>Cultivo de palma para aceite (palma africana) y otros frutos oleaginosos</t>
  </si>
  <si>
    <t>0127</t>
  </si>
  <si>
    <t>Cultivo de plantas con las que se preparan bebidas</t>
  </si>
  <si>
    <t>0128</t>
  </si>
  <si>
    <t xml:space="preserve">Cultivo de especias y de plantas aromáticas y medicinales </t>
  </si>
  <si>
    <t>0129</t>
  </si>
  <si>
    <t>Otros cultivos permanentes n.c.p.</t>
  </si>
  <si>
    <t>0130</t>
  </si>
  <si>
    <t xml:space="preserve">Propagación de plantas (actividades de los viveros, excepto viveros forestales) </t>
  </si>
  <si>
    <t>0141</t>
  </si>
  <si>
    <t xml:space="preserve">Ganadería </t>
  </si>
  <si>
    <t>Cría de ganado bovino y bufalino</t>
  </si>
  <si>
    <t>0142</t>
  </si>
  <si>
    <t xml:space="preserve">Cría de caballos y otros equinos </t>
  </si>
  <si>
    <t>0143</t>
  </si>
  <si>
    <t xml:space="preserve">Cría de ovejas y cabras </t>
  </si>
  <si>
    <t>0144</t>
  </si>
  <si>
    <t>Cría de ganado porcino</t>
  </si>
  <si>
    <t>0145</t>
  </si>
  <si>
    <t>Cría de aves de corral</t>
  </si>
  <si>
    <t>0149</t>
  </si>
  <si>
    <t>Cría de otros animales n.c.p.</t>
  </si>
  <si>
    <t>0150</t>
  </si>
  <si>
    <t xml:space="preserve">Explotación mixta (agrícola y pecuaria) </t>
  </si>
  <si>
    <t>0161</t>
  </si>
  <si>
    <t xml:space="preserve">Actividades de apoyo a la agricultura y la ganadería, y actividades posteriores a la cosecha </t>
  </si>
  <si>
    <t xml:space="preserve">Actividades de apoyo a la agricultura </t>
  </si>
  <si>
    <t>0162</t>
  </si>
  <si>
    <t>Actividades de apoyo a la ganadería</t>
  </si>
  <si>
    <t>0163</t>
  </si>
  <si>
    <t xml:space="preserve">Actividades posteriores a la cosecha </t>
  </si>
  <si>
    <t>0164</t>
  </si>
  <si>
    <t xml:space="preserve">Tratamiento de semillas para propagación </t>
  </si>
  <si>
    <t>0170</t>
  </si>
  <si>
    <t xml:space="preserve">Caza ordinaria y mediante trampas y actividades de servicios conexas </t>
  </si>
  <si>
    <t>0210</t>
  </si>
  <si>
    <t>Silvicultura y extracción de madera</t>
  </si>
  <si>
    <t>Silvicultura y otras actividades forestales</t>
  </si>
  <si>
    <t>0220</t>
  </si>
  <si>
    <t xml:space="preserve">Extracción de madera </t>
  </si>
  <si>
    <t>0230</t>
  </si>
  <si>
    <t>Recolección de productos forestales diferentes a la madera</t>
  </si>
  <si>
    <t>0240</t>
  </si>
  <si>
    <t xml:space="preserve">Servicios de apoyo a la silvicultura </t>
  </si>
  <si>
    <t>0311</t>
  </si>
  <si>
    <t>Pesca y acuicultura</t>
  </si>
  <si>
    <t xml:space="preserve">Pesca </t>
  </si>
  <si>
    <t xml:space="preserve">Pesca marítima </t>
  </si>
  <si>
    <t>0312</t>
  </si>
  <si>
    <t xml:space="preserve">Pesca de agua dulce </t>
  </si>
  <si>
    <t>0321</t>
  </si>
  <si>
    <t xml:space="preserve">Acuicultura </t>
  </si>
  <si>
    <t xml:space="preserve">Acuicultura marítima </t>
  </si>
  <si>
    <t>0322</t>
  </si>
  <si>
    <t>Acuicultura de agua dulce</t>
  </si>
  <si>
    <t>SECCIÓN B</t>
  </si>
  <si>
    <t>EXPLOTACIÓN DE MINAS Y CANTERAS</t>
  </si>
  <si>
    <t>0510</t>
  </si>
  <si>
    <t>Extracción de carbón de piedra y lignito</t>
  </si>
  <si>
    <t>Extracción de hulla (carbón de piedra)</t>
  </si>
  <si>
    <t>0520</t>
  </si>
  <si>
    <t>Extracción de carbón lignito</t>
  </si>
  <si>
    <t>0610</t>
  </si>
  <si>
    <t>Extracción de petróleo crudo y gas natural</t>
  </si>
  <si>
    <t>Extracción de petróleo crudo</t>
  </si>
  <si>
    <t>0620</t>
  </si>
  <si>
    <t>Extracción de gas natural</t>
  </si>
  <si>
    <t>0710</t>
  </si>
  <si>
    <t>Extracción de minerales metalíferos</t>
  </si>
  <si>
    <t>Extracción de minerales de hierro</t>
  </si>
  <si>
    <t>0721</t>
  </si>
  <si>
    <t>Extracción de minerales metalíferos no ferrosos</t>
  </si>
  <si>
    <t>Extracción de minerales de uranio y de torio</t>
  </si>
  <si>
    <t>0722</t>
  </si>
  <si>
    <t>Extracción de oro y otros metales preciosos</t>
  </si>
  <si>
    <t>0723</t>
  </si>
  <si>
    <t>Extracción de minerales de níquel</t>
  </si>
  <si>
    <t>0729</t>
  </si>
  <si>
    <t>Extracción de otros minerales metalíferos no ferrosos n.c.p.</t>
  </si>
  <si>
    <t>0811</t>
  </si>
  <si>
    <t>Extracción de otras minas y canteras</t>
  </si>
  <si>
    <t>Extracción de piedra, arena, arcillas, cal, yeso, caolín, bentonitas y similares</t>
  </si>
  <si>
    <t>Extracción de piedra, arena, arcillas comunes, yeso y anhidrita</t>
  </si>
  <si>
    <t>0812</t>
  </si>
  <si>
    <t>Extracción de arcillas de uso industrial, caliza, caolín y bentonitas</t>
  </si>
  <si>
    <t>0820</t>
  </si>
  <si>
    <t>Extracción de esmeraldas, piedras preciosas y semipreciosas</t>
  </si>
  <si>
    <t>0891</t>
  </si>
  <si>
    <t>Extracción de otros minerales no metálicos n.c.p.</t>
  </si>
  <si>
    <t>Extracción de minerales para la fabricación de abonos y productos químicos</t>
  </si>
  <si>
    <t>0892</t>
  </si>
  <si>
    <t>Extracción de halita (sal)</t>
  </si>
  <si>
    <t>0899</t>
  </si>
  <si>
    <t>0910</t>
  </si>
  <si>
    <t xml:space="preserve">Actividades de servicios de apoyo para la explotación de minas </t>
  </si>
  <si>
    <t>Actividades de apoyo para la extracción de petróleo y de gas natural</t>
  </si>
  <si>
    <t>0990</t>
  </si>
  <si>
    <t>Actividades de apoyo para otras actividades de explotación de minas y canteras</t>
  </si>
  <si>
    <t>SECCIÓN C</t>
  </si>
  <si>
    <t>INDUSTRIAS MANUFACTURERAS</t>
  </si>
  <si>
    <t>Elaboración de productos alimenticios</t>
  </si>
  <si>
    <t xml:space="preserve">Procesamiento y conservación de carne, pescado, crustáceos y moluscos </t>
  </si>
  <si>
    <t>Procesamiento y conservación de carne y productos cárnicos</t>
  </si>
  <si>
    <t>Procesamiento y conservación de pescados, crustáceos y moluscos</t>
  </si>
  <si>
    <t>Procesamiento y conservación de frutas, legumbres, hortalizas y tubérculos</t>
  </si>
  <si>
    <t>Elaboración de aceites y grasas de origen vegetal y animal</t>
  </si>
  <si>
    <t>Elaboración de productos lácteos</t>
  </si>
  <si>
    <t>Elaboración de productos de molinería, almidones y productos derivados del almidón</t>
  </si>
  <si>
    <t>Elaboración de productos de molinería</t>
  </si>
  <si>
    <t>Elaboración de almidones y productos derivados del almidón</t>
  </si>
  <si>
    <t>Elaboración de productos de café</t>
  </si>
  <si>
    <t>Trilla de café</t>
  </si>
  <si>
    <t>Descafeinado, tostión y molienda del café</t>
  </si>
  <si>
    <t>Otros derivados del café</t>
  </si>
  <si>
    <t>Elaboración de azúcar y panela</t>
  </si>
  <si>
    <t>Elaboración y refinación de azúcar</t>
  </si>
  <si>
    <t>Elaboración de panela</t>
  </si>
  <si>
    <t>Elaboración de otros productos alimenticios</t>
  </si>
  <si>
    <t>Elaboración de productos de panadería</t>
  </si>
  <si>
    <t>Elaboración de cacao, chocolate y productos de confitería</t>
  </si>
  <si>
    <t>Elaboración de macarrones, fideos, alcuzcuz y productos farináceos similares</t>
  </si>
  <si>
    <t>Elaboración de comidas y platos preparados</t>
  </si>
  <si>
    <t>Elaboración de otros productos alimenticios n.c.p.</t>
  </si>
  <si>
    <t>Elaboración de alimentos preparados para animales</t>
  </si>
  <si>
    <t>Elaboración de bebidas</t>
  </si>
  <si>
    <t>Destilación, rectificación y mezcla de bebidas alcohólicas</t>
  </si>
  <si>
    <t>Elaboración de bebidas fermentadas no destiladas</t>
  </si>
  <si>
    <t>Producción de malta, elaboración de cervezas y otras bebidas malteadas</t>
  </si>
  <si>
    <t>Elaboración de bebidas no alcohólicas, producción de aguas minerales y de otras aguas embotelladas</t>
  </si>
  <si>
    <t>Elaboración de productos de tabaco</t>
  </si>
  <si>
    <t>Fabricación de productos textiles</t>
  </si>
  <si>
    <t>Preparación, hilatura, tejeduría y acabado de productos textiles</t>
  </si>
  <si>
    <t>Preparación e hilatura de fibras textiles</t>
  </si>
  <si>
    <t>Tejeduría de productos textiles</t>
  </si>
  <si>
    <t>Acabado de productos textiles</t>
  </si>
  <si>
    <t>Fabricación de otros productos textiles</t>
  </si>
  <si>
    <t>Fabricación de tejidos de punto y ganchillo</t>
  </si>
  <si>
    <t>Confección de artículos con materiales textiles, excepto prendas de vestir</t>
  </si>
  <si>
    <t>Fabricación de tapetes y alfombras para pisos</t>
  </si>
  <si>
    <t>Fabricación de cuerdas, cordeles, cables, bramantes y redes</t>
  </si>
  <si>
    <t>Fabricación de otros artículos textiles n.c.p.</t>
  </si>
  <si>
    <t>Confección de prendas de vestir</t>
  </si>
  <si>
    <t>Confección de prendas de vestir, excepto prendas de piel</t>
  </si>
  <si>
    <t>Fabricación de artículos de piel</t>
  </si>
  <si>
    <t>Fabricación de artículos de punto y ganchillo</t>
  </si>
  <si>
    <t>Curtido y recurtido de cueros; fabricación de calzado; fabricación de artículos de viaje, maletas, bolsos de mano y artículos similares, y fabricación de artículos de talabartería y guarnicionería; adobo y teñido de pieles</t>
  </si>
  <si>
    <t>Curtido y recurtido de cueros; fabricación de artículos de viaje, bolsos de mano y artículos similares, y fabricación de artículos de talabartería y guarnicionería, adobo y teñido de pieles</t>
  </si>
  <si>
    <t>Curtido y recurtido de cueros; recurtido y teñido de pieles</t>
  </si>
  <si>
    <t>Fabricación de artículos de viaje, bolsos de mano y artículos similares elaborados en cuero, y fabricación de artículos de talabartería y guarnicionería</t>
  </si>
  <si>
    <t>Fabricación de artículos de viaje, bolsos de mano y artículos similares; artículos de talabartería y guarnicionería elaborados en otros materiales</t>
  </si>
  <si>
    <t>Fabricación de calzado</t>
  </si>
  <si>
    <t>Fabricación de calzado de cuero y piel, con cualquier tipo de suela</t>
  </si>
  <si>
    <t>Fabricación de otros tipos de calzado, excepto calzado de cuero y piel</t>
  </si>
  <si>
    <t>Fabricación de partes del calzado</t>
  </si>
  <si>
    <t>Transformación de la madera y fabricación de productos de madera y de corcho, excepto muebles; fabricación de artículos de cestería y espartería</t>
  </si>
  <si>
    <t>Aserrado, acepillado e impregnación de la madera</t>
  </si>
  <si>
    <t>Fabricación de hojas de madera para enchapado; fabricación de tableros contrachapados, tableros laminados, tableros de partículas y otros tableros y paneles</t>
  </si>
  <si>
    <t>Fabricación de partes y piezas de madera, de carpintería y ebanistería para la construcción</t>
  </si>
  <si>
    <t>Fabricación de recipientes de madera</t>
  </si>
  <si>
    <t>Fabricación de otros productos de madera; fabricación de artículos de corcho, cestería y espartería</t>
  </si>
  <si>
    <t>Fabricación de papel, cartón y productos de papel y cartón</t>
  </si>
  <si>
    <t>Fabricación de pulpas (pastas) celulósicas; papel y cartón</t>
  </si>
  <si>
    <t>Fabricación de papel y cartón ondulado (corrugado); fabricación de envases, empaques y de embalajes de papel y cartón.</t>
  </si>
  <si>
    <t>Fabricación de otros artículos de papel y cartón</t>
  </si>
  <si>
    <t xml:space="preserve">Actividades de impresión y de producción de copias a partir de grabaciones originales </t>
  </si>
  <si>
    <t>Actividades de impresión y actividades de servicios relacionados con la impresión</t>
  </si>
  <si>
    <t>Actividades de impresión</t>
  </si>
  <si>
    <t>Actividades de servicios relacionados con la impresión</t>
  </si>
  <si>
    <t xml:space="preserve">Producción de copias a partir de grabaciones originales </t>
  </si>
  <si>
    <t xml:space="preserve">Coquización, fabricación de productos de la refinación del petróleo y actividad de mezcla de combustibles </t>
  </si>
  <si>
    <t>Fabricación de productos de hornos de coque</t>
  </si>
  <si>
    <t>Fabricación de productos de la refinación del petróleo</t>
  </si>
  <si>
    <t>Actividad de mezcla de combustibles</t>
  </si>
  <si>
    <t>Fabricación de sustancias y productos químicos</t>
  </si>
  <si>
    <t>Fabricación de sustancias químicas básicas, abonos y compuestos inorgánicos nitrogenados, plásticos y caucho sintético en formas primarias</t>
  </si>
  <si>
    <t>Fabricación de sustancias y productos químicos básicos</t>
  </si>
  <si>
    <t>Fabricación de abonos y compuestos inorgánicos nitrogenados</t>
  </si>
  <si>
    <t>Fabricación de plásticos en formas primarias</t>
  </si>
  <si>
    <t>Fabricación de caucho sintético en formas primarias</t>
  </si>
  <si>
    <t>Fabricación de otros productos químicos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</si>
  <si>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</si>
  <si>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</si>
  <si>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</si>
  <si>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</si>
  <si>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</si>
  <si>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Fabricación de productos farmacéuticos, sustancias químicas medicinales y productos botánicos de uso farmacéutico</t>
  </si>
  <si>
    <t>Fabricación de productos de caucho y de plástico</t>
  </si>
  <si>
    <t>Fabricación de productos de caucho</t>
  </si>
  <si>
    <t>Fabricación de llantas y neumáticos de caucho</t>
  </si>
  <si>
    <t>Reencauche de llantas usadas</t>
  </si>
  <si>
    <t>Fabricación de formas básicas de caucho y otros productos de caucho n.c.p.</t>
  </si>
  <si>
    <t>Fabricación de productos de plástico</t>
  </si>
  <si>
    <t>Fabricación de formas básicas de plástico</t>
  </si>
  <si>
    <t>Fabricación de artículos de plástico n.c.p.</t>
  </si>
  <si>
    <t>Fabricación de otros productos minerales no metálicos</t>
  </si>
  <si>
    <t>Fabricación de vidrio y productos de vidrio</t>
  </si>
  <si>
    <t>Fabricación de productos minerales no metálicos n.c.p.</t>
  </si>
  <si>
    <t>Fabricación de productos refractarios</t>
  </si>
  <si>
    <t>Fabricación de materiales de arcilla para la construcción</t>
  </si>
  <si>
    <t>Fabricación de otros productos de cerámica y porcelana</t>
  </si>
  <si>
    <t>Fabricación de cemento, cal y yeso</t>
  </si>
  <si>
    <t>Fabricación de artículos de hormigón, cemento y yeso</t>
  </si>
  <si>
    <t>Corte, tallado y acabado de la piedra</t>
  </si>
  <si>
    <t>Fabricación de otros productos minerales no metálicos n.c.p.</t>
  </si>
  <si>
    <t>Fabricación de productos metalúrgicos básicos</t>
  </si>
  <si>
    <t>Industrias básicas de hierro y de acero</t>
  </si>
  <si>
    <t>Industrias básicas de metales preciosos y de metales no ferrosos</t>
  </si>
  <si>
    <t>Industrias básicas de metales preciosos</t>
  </si>
  <si>
    <t>Industrias básicas de otros metales no ferrosos</t>
  </si>
  <si>
    <t>Fundición de metales</t>
  </si>
  <si>
    <t>Fundición de hierro y de acero</t>
  </si>
  <si>
    <t xml:space="preserve">Fundición de metales no ferrosos </t>
  </si>
  <si>
    <t>Fabricación de productos elaborados de metal, excepto maquinaria y equipo</t>
  </si>
  <si>
    <t>Fabricación de productos metálicos para uso estructural, tanques, depósitos y generadores de vapor</t>
  </si>
  <si>
    <t>Fabricación de productos metálicos para uso estructural</t>
  </si>
  <si>
    <t>Fabricación de tanques, depósitos y recipientes de metal, excepto los utilizados para el envase o transporte de mercancías</t>
  </si>
  <si>
    <t>Fabricación de generadores de vapor, excepto calderas de agua caliente para calefacción central</t>
  </si>
  <si>
    <t>Fabricación de armas y municiones</t>
  </si>
  <si>
    <t>Fabricación de otros productos elaborados de metal y actividades de servicios relacionadas con el trabajo de metales</t>
  </si>
  <si>
    <t>Forja, prensado, estampado y laminado de metal; pulvimetalurgia</t>
  </si>
  <si>
    <t>Tratamiento y revestimiento de metales; mecanizado</t>
  </si>
  <si>
    <t>Fabricación de artículos de cuchillería, herramientas de mano y artículos de ferretería</t>
  </si>
  <si>
    <t>Fabricación de otros productos elaborados de metal n.c.p.</t>
  </si>
  <si>
    <t>Fabricación de productos informáticos, electrónicos y ópticos</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</si>
  <si>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</si>
  <si>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</si>
  <si>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</si>
  <si>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</si>
  <si>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</si>
  <si>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</si>
  <si>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</si>
  <si>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</si>
  <si>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</si>
  <si>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medios magnéticos y ópticos para almacenamiento de datos</t>
  </si>
  <si>
    <t>Fabricación de aparatos y equipo eléctrico</t>
  </si>
  <si>
    <t>Fabricación de motores, generadores y transformadores eléctricos y de aparatos de distribución y control de la energía eléctrica</t>
  </si>
  <si>
    <t>Fabricación de motores, generadores y transformadores eléctricos</t>
  </si>
  <si>
    <t>Fabricación de aparatos de distribución y control de la energía eléctrica</t>
  </si>
  <si>
    <t>Fabricación de pilas, baterías y acumuladores eléctricos</t>
  </si>
  <si>
    <t>Fabricación de hilos y cables aislados y sus dispositivos</t>
  </si>
  <si>
    <t>Fabricación de hilos y cables eléctricos y de fibra óptica</t>
  </si>
  <si>
    <t>Fabricación de dispositivos de cableado</t>
  </si>
  <si>
    <t>Fabricación de equipos eléctricos de iluminación</t>
  </si>
  <si>
    <t>Fabricación de aparatos de uso doméstico</t>
  </si>
  <si>
    <t>Fabricación de otros tipos de equipo eléctrico n.c.p.</t>
  </si>
  <si>
    <t>Fabricación de maquinaria y equipo n.c.p.</t>
  </si>
  <si>
    <t>Fabricación de maquinaria y equipo de uso general</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</si>
  <si>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</si>
  <si>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</si>
  <si>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</si>
  <si>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</si>
  <si>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</si>
  <si>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</si>
  <si>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</si>
  <si>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</si>
  <si>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</si>
  <si>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y equipo de uso especial</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</si>
  <si>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</si>
  <si>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</si>
  <si>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</si>
  <si>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</si>
  <si>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</si>
  <si>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</si>
  <si>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</si>
  <si>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remolques y semirremolques</t>
  </si>
  <si>
    <t>Fabricación de vehículos automotores y sus motores</t>
  </si>
  <si>
    <t xml:space="preserve">Fabricación de carrocerías para vehículos automotores; fabricación de remolques y semirremolques </t>
  </si>
  <si>
    <t>Fabricación de partes, piezas (autopartes) y accesorios (lujos) para vehículos automotores</t>
  </si>
  <si>
    <t>Fabricación de otros tipos de equipo de transporte</t>
  </si>
  <si>
    <t>Construcción de barcos y otras embarcaciones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</si>
  <si>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</si>
  <si>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</si>
  <si>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</si>
  <si>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</si>
  <si>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</si>
  <si>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otros tipos de equipo de transporte n.c.p.</t>
  </si>
  <si>
    <t>Fabricación de motocicletas</t>
  </si>
  <si>
    <t>Fabricación de bicicletas y de sillas de ruedas para personas con discapacidad</t>
  </si>
  <si>
    <t>Fabricación de muebles, colchones y somieres</t>
  </si>
  <si>
    <t xml:space="preserve">Fabricación de muebles </t>
  </si>
  <si>
    <t>Fabricación de colchones y somieres</t>
  </si>
  <si>
    <t>Otras industrias manufactureras</t>
  </si>
  <si>
    <t>Fabricación de joyas, bisutería y artículos conexos</t>
  </si>
  <si>
    <t>Fabricación de instrumentos musicales</t>
  </si>
  <si>
    <t>Fabricación de artículos y equipo para la práctica del deporte</t>
  </si>
  <si>
    <t>Fabricación de juegos, juguetes y rompecabezas</t>
  </si>
  <si>
    <t>Fabricación de instrumentos, aparatos y materiales médicos y odontológicos (incluido mobiliario)</t>
  </si>
  <si>
    <t>Otras industrias manufactureras n.c.p.</t>
  </si>
  <si>
    <t>Instalación, mantenimiento y reparación especializado de maquinaria y equipo</t>
  </si>
  <si>
    <t>Mantenimiento y reparación especializado de productos elaborados en metal y de maquinaria y equipo</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</si>
  <si>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</si>
  <si>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</si>
  <si>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</si>
  <si>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</si>
  <si>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</si>
  <si>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</si>
  <si>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 xml:space="preserve">Instalación especializada de maquinaria y equipo industrial </t>
  </si>
  <si>
    <t>SECCIÓN D</t>
  </si>
  <si>
    <t>SUMINISTRO DE ELECTRICIDAD, GAS, VAPOR Y AIRE ACONDICIONADO</t>
  </si>
  <si>
    <t xml:space="preserve">Suministro de electricidad, gas, vapor y aire acondicionado </t>
  </si>
  <si>
    <t>Generación, transmisión, distribución y comercialización de energía eléctrica</t>
  </si>
  <si>
    <t>Generación de energía eléctrica</t>
  </si>
  <si>
    <t>Transmisión de energía eléctrica</t>
  </si>
  <si>
    <t>Distribución de energía eléctrica</t>
  </si>
  <si>
    <t>Comercialización de energía eléctrica</t>
  </si>
  <si>
    <t>Producción de gas; distribución de combustibles gaseosos por tuberías</t>
  </si>
  <si>
    <t>Suministro de vapor y aire acondicionado</t>
  </si>
  <si>
    <t>SECCIÓN E</t>
  </si>
  <si>
    <t>DISTRIBUCIÓN DE AGUA; EVACUACIÓN Y TRATAMIENTO DE AGUAS RESIDUALES, GESTIÓN DE DESECHOS Y ACTIVIDADES DE SANEAMIENTO AMBIENTAL</t>
  </si>
  <si>
    <t>Captación, tratamiento y distribución de agua</t>
  </si>
  <si>
    <t>Evacuación y tratamiento de aguas residuales</t>
  </si>
  <si>
    <t>Recolección, tratamiento y disposición de desechos, recuperación de materiales</t>
  </si>
  <si>
    <t>Recolección de desechos</t>
  </si>
  <si>
    <t>Recolección de desechos no peligrosos</t>
  </si>
  <si>
    <t>Recolección de desechos peligrosos</t>
  </si>
  <si>
    <t>Tratamiento y disposición de desechos</t>
  </si>
  <si>
    <t>Tratamiento y disposición de desechos no peligrosos</t>
  </si>
  <si>
    <t>Tratamiento y disposición de desechos peligrosos</t>
  </si>
  <si>
    <t>Recuperación de materiales</t>
  </si>
  <si>
    <t>Actividades de saneamiento ambiental y otros servicios de gestión de desechos</t>
  </si>
  <si>
    <t>SECCIÓN F</t>
  </si>
  <si>
    <t>CONSTRUCCIÓN</t>
  </si>
  <si>
    <t>Construcción de edificios</t>
  </si>
  <si>
    <t>Construcción de edificios residenciales</t>
  </si>
  <si>
    <t>Construcción de edificios no residenciales</t>
  </si>
  <si>
    <t>Obras de ingeniería civil</t>
  </si>
  <si>
    <t>Construcción de carreteras y vías de ferrocarril</t>
  </si>
  <si>
    <t>Construcción de proyectos de servicio público</t>
  </si>
  <si>
    <t>Construcción de otras obras de ingeniería civil</t>
  </si>
  <si>
    <t>Actividades especializadas para la construcción de edificios y obras de ingeniería civil</t>
  </si>
  <si>
    <t>Demolición y preparación del terreno</t>
  </si>
  <si>
    <t>Demolición</t>
  </si>
  <si>
    <t>Preparación del terreno</t>
  </si>
  <si>
    <t>Instalaciones eléctricas, de fontanería y otras instalaciones especializadas</t>
  </si>
  <si>
    <t>Instalaciones eléctricas</t>
  </si>
  <si>
    <t>Instalaciones de fontanería, calefacción y aire acondicionado</t>
  </si>
  <si>
    <t>Otras instalaciones especializadas</t>
  </si>
  <si>
    <t>Terminación y acabado de edificios y obras de ingeniería civil</t>
  </si>
  <si>
    <t>Otras actividades especializadas para la construcción de edificios y obras de ingeniería civil</t>
  </si>
  <si>
    <t>SECCIÓN G</t>
  </si>
  <si>
    <t>COMERCIO AL POR MAYOR Y AL POR MENOR; REPARACIÓN DE VEHÍCULOS AUTOMOTORES Y MOTOCICLETAS</t>
  </si>
  <si>
    <t>Comercio, mantenimiento y reparación de vehículos automotores y motocicletas, sus partes, piezas y accesorios</t>
  </si>
  <si>
    <t>Comercio de vehículos automotores</t>
  </si>
  <si>
    <t>Comercio de vehículos automotores nuevos</t>
  </si>
  <si>
    <t>Comercio de vehículos automotores usados</t>
  </si>
  <si>
    <t>Mantenimiento y reparación de vehículos automotores</t>
  </si>
  <si>
    <t>Comercio de partes, piezas (autopartes) y accesorios (lujos) para vehículos automotores</t>
  </si>
  <si>
    <t>Comercio, mantenimiento y reparación de motocicletas y de sus partes, piezas y accesorios</t>
  </si>
  <si>
    <t>Comercio de motocicletas y de sus partes, piezas y accesorios</t>
  </si>
  <si>
    <t>Mantenimiento y reparación de motocicletas y de sus partes y piezas</t>
  </si>
  <si>
    <t>Comercio al por mayor y en comisión o por contrata, excepto el comercio de vehículos automotores y motocicletas</t>
  </si>
  <si>
    <t>Comercio al por mayor a cambio de una retribución o por contrata</t>
  </si>
  <si>
    <t>Comercio al por mayor de materias primas agropecuarias; animales vivos</t>
  </si>
  <si>
    <t>Comercio al por mayor de alimentos, bebidas y tabaco</t>
  </si>
  <si>
    <t>Comercio al por mayor de productos alimenticios</t>
  </si>
  <si>
    <t>Comercio al por mayor de bebidas y tabaco</t>
  </si>
  <si>
    <t>Comercio al por mayor de artículos y enseres domésticos (incluidas prendas de vestir)</t>
  </si>
  <si>
    <t>Comercio al por mayor de productos textiles, productos confeccionados para uso doméstico</t>
  </si>
  <si>
    <t>Comercio al por mayor de prendas de vestir</t>
  </si>
  <si>
    <t>Comercio al por mayor de calzado</t>
  </si>
  <si>
    <t>Comercio al por mayor de aparatos y equipo de uso doméstico</t>
  </si>
  <si>
    <t>Comercio al por mayor de productos farmacéuticos, medicinales, cosméticos y de tocador</t>
  </si>
  <si>
    <t>Comercio al por mayor de otros utensilios domésticos n.c.p.</t>
  </si>
  <si>
    <t xml:space="preserve">Comercio al por mayor de maquinaria y equipo </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</si>
  <si>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</si>
  <si>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</si>
  <si>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</si>
  <si>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</si>
  <si>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especializado de otros productos</t>
  </si>
  <si>
    <t>Comercio al por mayor de combustibles sólidos, líquidos, gaseosos y productos conexos</t>
  </si>
  <si>
    <t>Comercio al por mayor de metales y productos metalíferos</t>
  </si>
  <si>
    <t>Comercio al por mayor de materiales de construcción, artículos de ferretería, pinturas, productos de vidrio, equipo y materiales de fontanería y calefacción</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</si>
  <si>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</si>
  <si>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</si>
  <si>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</si>
  <si>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</si>
  <si>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(incluso el comercio al por menor de combustibles), excepto el de vehículos automotores y motocicletas</t>
  </si>
  <si>
    <t>Comercio al por menor en establecimientos no especializados</t>
  </si>
  <si>
    <t>Comercio al por menor en establecimientos no especializados con surtido compuesto principalmente por alimentos, bebidas o tabaco</t>
  </si>
  <si>
    <t>Comercio al por menor en establecimientos no especializados, con surtido compuesto principalmente por productos diferentes de alimentos (víveres en general), bebidas y tabaco</t>
  </si>
  <si>
    <t>Comercio al por menor de alimentos (víveres en general), bebidas y tabaco, en establecimientos especializados</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</si>
  <si>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</si>
  <si>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</si>
  <si>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</si>
  <si>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bebidas y productos del tabaco, en establecimientos especializados</t>
  </si>
  <si>
    <t>Comercio al por menor de otros productos alimenticios n.c.p., en establecimientos especializados</t>
  </si>
  <si>
    <t>Comercio al por menor de combustible, lubricantes, aditivos y productos de limpieza para automotores, en establecimientos especializados</t>
  </si>
  <si>
    <t>Comercio al por menor de combustible para automotores</t>
  </si>
  <si>
    <t>Comercio al por menor de lubricantes (aceites, grasas), aditivos y productos de limpieza para vehículos automotores</t>
  </si>
  <si>
    <t>Comercio al por menor de equipos de informática y de comunicaciones, en establecimientos especializados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</si>
  <si>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</si>
  <si>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</si>
  <si>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otros enseres domésticos en establecimientos especializados</t>
  </si>
  <si>
    <t>Comercio al por menor de productos textiles en establecimientos especializados</t>
  </si>
  <si>
    <t>Comercio al por menor de artículos de ferretería, pinturas y productos de vidrio en establecimientos especializados</t>
  </si>
  <si>
    <t>Comercio al por menor de tapices, alfombras y cubrimientos para paredes y pisos en establecimientos especializados</t>
  </si>
  <si>
    <t>Comercio al por menor de electrodomésticos y gasodomésticos de uso doméstico, muebles y equipos de iluminación</t>
  </si>
  <si>
    <t>Comercio al por menor de artículos y utensilios de uso doméstico</t>
  </si>
  <si>
    <t>Comercio al por menor de otros artículos domésticos en establecimientos especializados</t>
  </si>
  <si>
    <t>Comercio al por menor de artículos culturales y de entretenimiento, en establecimientos especializados</t>
  </si>
  <si>
    <t>Comercio al por menor de libros, periódicos, materiales y artículos de papelería y escritorio, en establecimientos especializados</t>
  </si>
  <si>
    <t xml:space="preserve">Comercio al por menor de artículos deportivos, en establecimientos especializados </t>
  </si>
  <si>
    <t>Comercio al por menor de otros artículos culturales y de entretenimiento n.c.p. en establecimientos especializados</t>
  </si>
  <si>
    <t>Comercio al por menor de otros productos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</si>
  <si>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</si>
  <si>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</si>
  <si>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productos farmacéuticos y medicinales, cosméticos y artículos de tocador en establecimientos especializados</t>
  </si>
  <si>
    <t>Comercio al por menor de otros productos nuevos en establecimientos especializados</t>
  </si>
  <si>
    <t>Comercio al por menor de artículos de segunda mano</t>
  </si>
  <si>
    <t>Comercio al por menor en puestos de venta móviles</t>
  </si>
  <si>
    <t>Comercio al por menor de alimentos, bebidas y tabaco, en puestos de venta móviles</t>
  </si>
  <si>
    <t>Comercio al por menor de productos textiles, prendas de vestir y calzado, en puestos de venta móviles</t>
  </si>
  <si>
    <t>Comercio al por menor de otros productos en puestos de venta móviles</t>
  </si>
  <si>
    <t>Comercio al por menor no realizado en establecimientos, puestos de venta o mercados</t>
  </si>
  <si>
    <t>Comercio al por menor realizado a través de Internet</t>
  </si>
  <si>
    <t>Comercio al por menor realizado a través de casas de venta o por correo</t>
  </si>
  <si>
    <t>Otros tipos de comercio al por menor no realizado en establecimientos, puestos de venta o mercados.</t>
  </si>
  <si>
    <t>SECCIÓN H</t>
  </si>
  <si>
    <t>TRANSPORTE Y ALMACENAMIENTO</t>
  </si>
  <si>
    <t>Transporte terrestre; transporte por tuberías</t>
  </si>
  <si>
    <t>Transporte férreo</t>
  </si>
  <si>
    <t>Transporte férreo de pasajeros</t>
  </si>
  <si>
    <t xml:space="preserve">Transporte férreo de carga </t>
  </si>
  <si>
    <t>Transporte terrestre público automotor</t>
  </si>
  <si>
    <t>Transporte de pasajeros</t>
  </si>
  <si>
    <t>Transporte mixto</t>
  </si>
  <si>
    <t>Transporte de carga por carretera</t>
  </si>
  <si>
    <t>Transporte por tuberías</t>
  </si>
  <si>
    <t>Transporte acuático</t>
  </si>
  <si>
    <t>Transporte marítimo y de cabotaje</t>
  </si>
  <si>
    <t xml:space="preserve">Transporte de pasajeros marítimo y de cabotaje </t>
  </si>
  <si>
    <t xml:space="preserve">Transporte de carga marítimo y de cabotaje </t>
  </si>
  <si>
    <t>Transporte fluvial</t>
  </si>
  <si>
    <t>Transporte fluvial de pasajeros</t>
  </si>
  <si>
    <t>Transporte fluvial de carga</t>
  </si>
  <si>
    <t>Transporte aéreo</t>
  </si>
  <si>
    <t xml:space="preserve">Transporte aéreo de pasajeros </t>
  </si>
  <si>
    <t xml:space="preserve">Transporte aéreo nacional de pasajeros </t>
  </si>
  <si>
    <t xml:space="preserve">Transporte aéreo internacional de pasajeros </t>
  </si>
  <si>
    <t xml:space="preserve">Transporte aéreo de carga </t>
  </si>
  <si>
    <t xml:space="preserve">Transporte aéreo nacional de carga </t>
  </si>
  <si>
    <t xml:space="preserve">Transporte aéreo internacional de carga </t>
  </si>
  <si>
    <t>Almacenamiento y actividades complementarias al transporte</t>
  </si>
  <si>
    <t>Almacenamiento y depósito</t>
  </si>
  <si>
    <t>Actividades de las estaciones, vías y servicios complementarios para el transporte</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</si>
  <si>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</si>
  <si>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</si>
  <si>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</si>
  <si>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</si>
  <si>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</si>
  <si>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Correo y servicios de mensajería</t>
  </si>
  <si>
    <t>Actividades postales nacionales</t>
  </si>
  <si>
    <t>Actividades de mensajería</t>
  </si>
  <si>
    <t>SECCIÓN I</t>
  </si>
  <si>
    <t>ALOJAMIENTO Y SERVICIOS DE COMIDA</t>
  </si>
  <si>
    <t>Alojamiento</t>
  </si>
  <si>
    <t>Actividades de alojamiento de estancias cortas</t>
  </si>
  <si>
    <t xml:space="preserve">Alojamiento en hoteles </t>
  </si>
  <si>
    <t>Alojamiento en apartahoteles</t>
  </si>
  <si>
    <t xml:space="preserve">Alojamiento en centros vacacionales </t>
  </si>
  <si>
    <t>Alojamiento rural</t>
  </si>
  <si>
    <t>Otros tipos de alojamientos para visitantes</t>
  </si>
  <si>
    <t>Actividades de zonas de camping y parques para vehículos recreacionales</t>
  </si>
  <si>
    <t xml:space="preserve">Servicio por horas </t>
  </si>
  <si>
    <t>Otros tipos de alojamiento n.c.p.</t>
  </si>
  <si>
    <t>Actividades de servicios de comidas y bebidas</t>
  </si>
  <si>
    <t>Actividades de restaurantes, cafeterías y servicio móvil de comidas</t>
  </si>
  <si>
    <t>Expendio a la mesa de comidas preparadas</t>
  </si>
  <si>
    <t>Expendio por autoservicio de comidas preparadas</t>
  </si>
  <si>
    <t>Expendio de comidas preparadas en cafeterías</t>
  </si>
  <si>
    <t>Otros tipos de expendio de comidas preparadas n.c.p.</t>
  </si>
  <si>
    <t>Actividades de catering para eventos y otros servicios de comidas</t>
  </si>
  <si>
    <t>Catering para eventos</t>
  </si>
  <si>
    <t>Actividades de otros servicios de comidas</t>
  </si>
  <si>
    <t>Expendio de bebidas alcohólicas para el consumo dentro del establecimiento</t>
  </si>
  <si>
    <t>SECCIÓN J</t>
  </si>
  <si>
    <t>INFORMACIÓN Y COMUNICACIONES</t>
  </si>
  <si>
    <t>Actividades de edición</t>
  </si>
  <si>
    <t>Edición de libros, publicaciones periódicas y otras actividades de edición</t>
  </si>
  <si>
    <t>Edición de libros</t>
  </si>
  <si>
    <t>Edición de directorios y listas de correo</t>
  </si>
  <si>
    <t>Edición de periódicos, revistas y otras publicaciones periódicas</t>
  </si>
  <si>
    <t>Otros trabajos de edición</t>
  </si>
  <si>
    <r>
      <t>Edición de programas de informática (</t>
    </r>
    <r>
      <rPr>
        <i/>
        <sz val="10"/>
        <rFont val="Calibri"/>
        <family val="2"/>
        <scheme val="minor"/>
      </rPr>
      <t>software</t>
    </r>
    <r>
      <rPr>
        <sz val="10"/>
        <rFont val="Calibri"/>
        <family val="2"/>
        <scheme val="minor"/>
      </rPr>
      <t>)</t>
    </r>
  </si>
  <si>
    <t>Actividades cinematográficas, de video y producción de programas de televisión, grabación de sonido y edición de música</t>
  </si>
  <si>
    <t>Actividades de producción de películas cinematográficas, video y producción de programas, anuncios y comerciales de televisión</t>
  </si>
  <si>
    <t>Actividades de producción de películas cinematográficas, videos, programas, anuncios y comerciales de televisión</t>
  </si>
  <si>
    <t>Actividades de posproducción de películas cinematográficas, videos, programas, anuncios y comerciales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</si>
  <si>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</si>
  <si>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</si>
  <si>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</si>
  <si>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transmisión y/o difusión</t>
  </si>
  <si>
    <t>Actividades de programación y transmisión en el servicio de radiodifusión sonora</t>
  </si>
  <si>
    <t>Actividades de programación y transmisión de televisión</t>
  </si>
  <si>
    <t>Telecomunicaciones</t>
  </si>
  <si>
    <t>Actividades de telecomunicaciones alámbricas</t>
  </si>
  <si>
    <t>Actividades de telecomunicaciones inalámbricas</t>
  </si>
  <si>
    <t>Actividades de telecomunicación satelital</t>
  </si>
  <si>
    <t>Otras actividades de telecomunicaciones</t>
  </si>
  <si>
    <t>Desarrollo de sistemas informáticos (planificación, análisis, diseño, programación, pruebas), consultoría informática y actividades relacionadas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</si>
  <si>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</si>
  <si>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</si>
  <si>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</si>
  <si>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Actividades de servicios de información</t>
  </si>
  <si>
    <t>Procesamiento de datos, alojamiento (hosting) y actividades relacionadas; portales web</t>
  </si>
  <si>
    <r>
      <t>Procesamiento de datos, alojamiento (</t>
    </r>
    <r>
      <rPr>
        <i/>
        <sz val="10"/>
        <rFont val="Calibri"/>
        <family val="2"/>
        <scheme val="minor"/>
      </rPr>
      <t>hosting</t>
    </r>
    <r>
      <rPr>
        <sz val="10"/>
        <rFont val="Calibri"/>
        <family val="2"/>
        <scheme val="minor"/>
      </rPr>
      <t>) y actividades relacionadas</t>
    </r>
  </si>
  <si>
    <t>Portales web</t>
  </si>
  <si>
    <t>Otras actividades de servicio de información</t>
  </si>
  <si>
    <t>Actividades de agencias de noticias</t>
  </si>
  <si>
    <t>Otras actividades de servicio de información n.c.p.</t>
  </si>
  <si>
    <t>SECCIÓN K</t>
  </si>
  <si>
    <t>ACTIVIDADES FINANCIERAS Y DE SEGUROS</t>
  </si>
  <si>
    <t>Actividades de servicios financieros, excepto las de seguros y de pensiones</t>
  </si>
  <si>
    <t>Intermediación monetaria</t>
  </si>
  <si>
    <t>Banco Central</t>
  </si>
  <si>
    <t>Bancos comerciales</t>
  </si>
  <si>
    <t>Otros tipos de intermediación monetaria</t>
  </si>
  <si>
    <t>Actividades de las corporaciones financieras</t>
  </si>
  <si>
    <t>Actividades de las compañías de financiamiento</t>
  </si>
  <si>
    <t>Banca de segundo piso</t>
  </si>
  <si>
    <t>Actividades de las cooperativas financieras</t>
  </si>
  <si>
    <t>Fideicomisos, fondos (incluye fondos de cesantías) y entidades financieras similares</t>
  </si>
  <si>
    <t>Fideicomisos, fondos y entidades financieras similares</t>
  </si>
  <si>
    <t>Fondos de cesantías</t>
  </si>
  <si>
    <t>Otras actividades de servicio financiero, excepto las de seguros y pensiones</t>
  </si>
  <si>
    <t>Leasing financiero (arrendamiento financiero)</t>
  </si>
  <si>
    <t>Actividades financieras de fondos de empleados y otras formas asociativas del sector solidario</t>
  </si>
  <si>
    <r>
      <t xml:space="preserve">Actividades de compra de cartera o </t>
    </r>
    <r>
      <rPr>
        <i/>
        <sz val="10"/>
        <rFont val="Calibri"/>
        <family val="2"/>
        <scheme val="minor"/>
      </rPr>
      <t>factoring</t>
    </r>
  </si>
  <si>
    <t>Otras actividades de distribución de fondos</t>
  </si>
  <si>
    <t>Instituciones especiales oficiales</t>
  </si>
  <si>
    <t>Otras actividades de servicio financiero, excepto las de seguros y pensiones n.c.p.</t>
  </si>
  <si>
    <t>Seguros (incluso el reaseguro), seguros sociales y fondos de pensiones, excepto la seguridad social</t>
  </si>
  <si>
    <t>Seguros y capitalización</t>
  </si>
  <si>
    <t xml:space="preserve">Seguros generales </t>
  </si>
  <si>
    <t>Seguros de vida</t>
  </si>
  <si>
    <t>Reaseguros</t>
  </si>
  <si>
    <t>Capitalización</t>
  </si>
  <si>
    <t>Servicios de seguros sociales de salud y riesgos profesionales</t>
  </si>
  <si>
    <t>Servicios de seguros sociales de salud</t>
  </si>
  <si>
    <t>Servicios de seguros sociales de riesgos profesionales</t>
  </si>
  <si>
    <t>Servicios de seguros sociales de pensiones</t>
  </si>
  <si>
    <t>Régimen de prima media con prestación definida (RPM)</t>
  </si>
  <si>
    <t>Régimen de ahorro individual (RAI)</t>
  </si>
  <si>
    <t>Actividades auxiliares de las actividades de servicios financieros</t>
  </si>
  <si>
    <t>Actividades auxiliares de las actividades de servicios financieros, excepto las de seguros y pensiones</t>
  </si>
  <si>
    <t>Administración de mercados financieros</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</si>
  <si>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</si>
  <si>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</si>
  <si>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</si>
  <si>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</si>
  <si>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</si>
  <si>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servicios auxiliares de los servicios de seguros y pensiones</t>
  </si>
  <si>
    <t>Actividades de agentes y corredores de seguros</t>
  </si>
  <si>
    <t>Evaluación de riesgos y daños, y otras actividades de servicios auxiliares</t>
  </si>
  <si>
    <t>Actividades de administración de fondos</t>
  </si>
  <si>
    <t>SECCIÓN L</t>
  </si>
  <si>
    <t>ACTIVIDADES INMOBILIARIAS</t>
  </si>
  <si>
    <t>Actividades inmobiliarias</t>
  </si>
  <si>
    <t>Actividades inmobiliarias realizadas con bienes propios o arrendados</t>
  </si>
  <si>
    <t xml:space="preserve">Actividades inmobiliarias realizadas a cambio de una retribución o por contrata </t>
  </si>
  <si>
    <t>SECCIÓN M</t>
  </si>
  <si>
    <t>ACTIVIDADES PROFESIONALES, CIENTÍFICAS Y TÉCNICAS</t>
  </si>
  <si>
    <t>Actividades jurídicas y de contabilidad</t>
  </si>
  <si>
    <t>Actividades jurídicas</t>
  </si>
  <si>
    <t>Actividades de contabilidad, teneduría de libros, auditoría financiera y asesoría tributaria</t>
  </si>
  <si>
    <t>Actividades de administración empresarial; actividades de consultoría de gestión</t>
  </si>
  <si>
    <t>Actividades de administración empresarial</t>
  </si>
  <si>
    <t>Actividades de consultaría de gestión</t>
  </si>
  <si>
    <t>Actividades de arquitectura e ingeniería; ensayos y análisis técnicos</t>
  </si>
  <si>
    <t>Actividades de arquitectura e ingeniería y otras actividades conexas de consultoría técnica</t>
  </si>
  <si>
    <t>Ensayos y análisis técnicos</t>
  </si>
  <si>
    <t>Investigación científica y desarrollo</t>
  </si>
  <si>
    <t xml:space="preserve">Investigaciones y desarrollo experimental en el campo de las ciencias naturales y la ingeniería </t>
  </si>
  <si>
    <t>Investigaciones y desarrollo experimental en el campo de las ciencias sociales y las humanidades</t>
  </si>
  <si>
    <t>Publicidad y estudios de mercado</t>
  </si>
  <si>
    <t>Publicidad</t>
  </si>
  <si>
    <t>Estudios de mercado y realización de encuestas de opinión pública</t>
  </si>
  <si>
    <t>Otras actividades profesionales, científicas y técnicas</t>
  </si>
  <si>
    <t xml:space="preserve">Actividades especializadas de diseño </t>
  </si>
  <si>
    <t>Actividades de fotografía</t>
  </si>
  <si>
    <t>Otras actividades profesionales, científicas y técnicas n.c.p.</t>
  </si>
  <si>
    <t>Actividades veterinarias</t>
  </si>
  <si>
    <t>SECCIÓN N</t>
  </si>
  <si>
    <t>ACTIVIDADES DE SERVICIOS ADMINISTRATIVOS Y DE APOYO</t>
  </si>
  <si>
    <t>Actividades de alquiler y arrendamiento</t>
  </si>
  <si>
    <t>Alquiler y arrendamiento de vehículos automotores</t>
  </si>
  <si>
    <t>Alquiler y arrendamiento de efectos personales y enseres domésticos</t>
  </si>
  <si>
    <t>Alquiler y arrendamiento de equipo recreativo y deportivo</t>
  </si>
  <si>
    <t xml:space="preserve">Alquiler de videos y discos </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</si>
  <si>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</si>
  <si>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</si>
  <si>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</si>
  <si>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empleo</t>
  </si>
  <si>
    <t>Actividades de agencias de empleo</t>
  </si>
  <si>
    <t>Actividades de agencias de empleo temporal</t>
  </si>
  <si>
    <t>Otras actividades de suministro de recurso humano</t>
  </si>
  <si>
    <t>Actividades de las agencias de viajes, operadores turísticos, servicios de reserva y actividades relacionadas</t>
  </si>
  <si>
    <t>Actividades de las agencias de viajes y operadores turísticos</t>
  </si>
  <si>
    <t>Actividades de las agencias de viaje</t>
  </si>
  <si>
    <t>Actividades de operadores turísticos</t>
  </si>
  <si>
    <t>Otros servicios de reserva y actividades relacionadas</t>
  </si>
  <si>
    <t>Actividades de seguridad e investigación privada</t>
  </si>
  <si>
    <t>Actividades de seguridad privada</t>
  </si>
  <si>
    <t>Actividades de servicios de sistemas de seguridad</t>
  </si>
  <si>
    <t>Actividades de detectives e investigadores privados</t>
  </si>
  <si>
    <t>Actividades de servicios a edificios y paisajismo (jardines, zonas verdes)</t>
  </si>
  <si>
    <t>Actividades combinadas de apoyo a instalaciones</t>
  </si>
  <si>
    <t>Actividades de limpieza</t>
  </si>
  <si>
    <t>Limpieza general interior de edificios</t>
  </si>
  <si>
    <t>Otras actividades de limpieza de edificios e instalaciones industriales</t>
  </si>
  <si>
    <t>Actividades de paisajismo y servicios de mantenimiento conexos</t>
  </si>
  <si>
    <t>Actividades administrativas y de apoyo de oficina y otras actividades de apoyo a las empresas</t>
  </si>
  <si>
    <t>Actividades administrativas y de apoyo de oficina</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</si>
  <si>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</si>
  <si>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</si>
  <si>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</si>
  <si>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</si>
  <si>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servicios de apoyo a las empresas n.c.p.</t>
  </si>
  <si>
    <t>Actividades de agencias de cobranza y oficinas de calificación crediticia</t>
  </si>
  <si>
    <t>Actividades de envase y empaque</t>
  </si>
  <si>
    <t>Otras actividades de servicio de apoyo a las empresas n.c.p.</t>
  </si>
  <si>
    <t>SECCIÓN O</t>
  </si>
  <si>
    <t>ADMINISTRACIÓN PÚBLICA Y DEFENSA; PLANES DE SEGURIDAD SOCIAL DE AFILIACIÓN OBLIGATORIA</t>
  </si>
  <si>
    <t>Administración pública y defensa; planes de seguridad social de afiliación obligatoria</t>
  </si>
  <si>
    <t>Administración del Estado y aplicación de la política económica y social de la comunidad</t>
  </si>
  <si>
    <t>Actividades legislativas de la administración pública</t>
  </si>
  <si>
    <t>Actividades ejecutivas de la administración pública</t>
  </si>
  <si>
    <t xml:space="preserve">Regulación de las actividades de organismos que prestan servicios de salud, educativos, culturales y otros servicios sociales, excepto servicios de seguridad social </t>
  </si>
  <si>
    <t>Actividades reguladoras y facilitadoras de la actividad económica</t>
  </si>
  <si>
    <t>Actividades de los otros órganos de control</t>
  </si>
  <si>
    <t>Prestación de servicios a la comunidad en general</t>
  </si>
  <si>
    <t xml:space="preserve">Relaciones exteriores </t>
  </si>
  <si>
    <t>Actividades de defensa</t>
  </si>
  <si>
    <t>Orden público y actividades de seguridad</t>
  </si>
  <si>
    <t>Administración de justicia</t>
  </si>
  <si>
    <t>Actividades de planes de seguridad social de afiliación obligatoria</t>
  </si>
  <si>
    <t>SECCIÓN P</t>
  </si>
  <si>
    <t>EDUCACIÓN</t>
  </si>
  <si>
    <t>Educación</t>
  </si>
  <si>
    <t>Educación de la primera infancia, preescolar y básica primaria</t>
  </si>
  <si>
    <t>Educación de la primera infancia</t>
  </si>
  <si>
    <t>Educación preescolar</t>
  </si>
  <si>
    <t>Educación básica primaria</t>
  </si>
  <si>
    <t>Educación secundaria y de formación laboral</t>
  </si>
  <si>
    <t xml:space="preserve">Educación básica secundaria </t>
  </si>
  <si>
    <t>Educación media académica</t>
  </si>
  <si>
    <t>Educación media técnica y de formación laboral</t>
  </si>
  <si>
    <t xml:space="preserve">Establecimientos que combinan diferentes niveles de educación </t>
  </si>
  <si>
    <t>Educación superior</t>
  </si>
  <si>
    <t>Educación técnica profesional</t>
  </si>
  <si>
    <t>Educación tecnológica</t>
  </si>
  <si>
    <t>Educación de instituciones universitarias o de escuelas tecnológicas</t>
  </si>
  <si>
    <t>Educación de universidades</t>
  </si>
  <si>
    <t>Otros tipos de educación</t>
  </si>
  <si>
    <t xml:space="preserve">Formación académica no formal </t>
  </si>
  <si>
    <t>Enseñanza deportiva y recreativa</t>
  </si>
  <si>
    <t>Enseñanza cultural</t>
  </si>
  <si>
    <t>Otros tipos de educación n.c.p.</t>
  </si>
  <si>
    <t>Actividades de apoyo a la educación</t>
  </si>
  <si>
    <t>SECCIÓN Q</t>
  </si>
  <si>
    <t>ACTIVIDADES DE ATENCIÓN DE LA SALUD HUMANA Y DE ASISTENCIA SOCIAL</t>
  </si>
  <si>
    <t>Actividades de atención de la salud humana</t>
  </si>
  <si>
    <t>Actividades de hospitales y clínicas, con internación</t>
  </si>
  <si>
    <t xml:space="preserve">Actividades de práctica médica y odontológica, sin internación </t>
  </si>
  <si>
    <t>Actividades de la práctica médica, sin internación</t>
  </si>
  <si>
    <t>Actividades de la práctica odontológica</t>
  </si>
  <si>
    <t>Otras actividades de atención relacionadas con la salud humana</t>
  </si>
  <si>
    <t>Actividades de apoyo diagnóstico</t>
  </si>
  <si>
    <t>Actividades de apoyo terapéutico</t>
  </si>
  <si>
    <t>Otras actividades de atención de la salud humana</t>
  </si>
  <si>
    <t>Actividades de atención residencial medicalizada</t>
  </si>
  <si>
    <t>Actividades de atención residencial medicalizada de tipo general</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</si>
  <si>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</si>
  <si>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</si>
  <si>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</si>
  <si>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t>
  </si>
  <si>
    <t>Actividades de asistencia social sin alojamiento para personas mayores y discapacitadas</t>
  </si>
  <si>
    <t>Otras actividades de asistencia social sin alojamiento</t>
  </si>
  <si>
    <t xml:space="preserve">SECCIÓN R </t>
  </si>
  <si>
    <t>ACTIVIDADES ARTÍSTICAS, DE ENTRETENIMIENTO Y RECREACIÓN</t>
  </si>
  <si>
    <t>Actividades creativas, artísticas y de entretenimiento</t>
  </si>
  <si>
    <t xml:space="preserve">Actividades creativas, artísticas y de entretenimiento </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</si>
  <si>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</si>
  <si>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</si>
  <si>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</si>
  <si>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</si>
  <si>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</si>
  <si>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</si>
  <si>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</si>
  <si>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</si>
  <si>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archivos, museos y otras actividades culturales</t>
  </si>
  <si>
    <t>Actividades de bibliotecas y archivos</t>
  </si>
  <si>
    <t>Actividades y funcionamiento de museos, conservación de edificios y sitios históricos</t>
  </si>
  <si>
    <t>Actividades de jardines botánicos, zoológicos y reservas naturales</t>
  </si>
  <si>
    <t>Actividades de juegos de azar y apuestas</t>
  </si>
  <si>
    <t>Actividades deportivas y actividades recreativas y de esparcimiento</t>
  </si>
  <si>
    <t>Actividades deportivas</t>
  </si>
  <si>
    <t>Gestión de instalaciones deportivas</t>
  </si>
  <si>
    <t>Actividades de clubes deportivos</t>
  </si>
  <si>
    <t>Otras actividades deportivas</t>
  </si>
  <si>
    <t>Otras actividades recreativas y de esparcimiento</t>
  </si>
  <si>
    <t>Actividades de parques de atracciones y parques temáticos</t>
  </si>
  <si>
    <t>Otras actividades recreativas y de esparcimiento n.c.p.</t>
  </si>
  <si>
    <t>SECCIÓN S</t>
  </si>
  <si>
    <t>OTRAS ACTIVIDADES DE SERVICIOS</t>
  </si>
  <si>
    <t>Actividades de asociaciones</t>
  </si>
  <si>
    <t xml:space="preserve">Actividades de asociaciones empresariales y de empleadores, </t>
  </si>
  <si>
    <t>Actividades de asociaciones empresariales y de empleadores</t>
  </si>
  <si>
    <t>Actividades de asociaciones profesionales</t>
  </si>
  <si>
    <t>Actividades de sindicatos de empleados</t>
  </si>
  <si>
    <t>Actividades de otras asociaciones</t>
  </si>
  <si>
    <t>Actividades de asociaciones religiosas</t>
  </si>
  <si>
    <t>Actividades de asociaciones políticas</t>
  </si>
  <si>
    <t>Actividades de otras asociaciones n.c.p.</t>
  </si>
  <si>
    <t>Mantenimiento y reparación de computadores, efectos personales y enseres domésticos</t>
  </si>
  <si>
    <t>Mantenimiento y reparación de computadores y equipo de comunicaciones</t>
  </si>
  <si>
    <t>Mantenimiento y reparación de computadores y de equipo periférico</t>
  </si>
  <si>
    <t>Mantenimiento y reparación de equipos de comunicación</t>
  </si>
  <si>
    <t>Mantenimiento y reparación de efectos personales y enseres domésticos</t>
  </si>
  <si>
    <t>Mantenimiento y reparación de aparatos electrónicos de consumo</t>
  </si>
  <si>
    <t xml:space="preserve">Mantenimiento y reparación de aparatos y equipos domésticos y de jardinería </t>
  </si>
  <si>
    <t>Reparación de calzado y artículos de cuero</t>
  </si>
  <si>
    <t>Reparación de muebles y accesorios para el hogar</t>
  </si>
  <si>
    <t>Mantenimiento y reparación de otros efectos personales y enseres domésticos</t>
  </si>
  <si>
    <t>Otras actividades de servicios personales</t>
  </si>
  <si>
    <t>Lavado y limpieza, incluso la limpieza en seco, de productos textiles y de piel</t>
  </si>
  <si>
    <t>Peluquería y otros tratamientos de belleza</t>
  </si>
  <si>
    <t>Pompas fúnebres y actividades relacionadas</t>
  </si>
  <si>
    <t>Otras actividades de servicios personales n.c.p.</t>
  </si>
  <si>
    <t xml:space="preserve">SECCIÓN T </t>
  </si>
  <si>
    <t>ACTIVIDADES DE LOS HOGARES INDIVIDUALES EN CALIDAD DE EMPLEADORES; ACTIVIDADES NO DIFERENCIADAS DE LOS HOGARES INDIVIDUALES COMO PRODUCTORES DE BIENES Y SERVICIOS PARA USO PROPIO</t>
  </si>
  <si>
    <t>Actividades de los hogares individuales como empleadores de personal doméstico</t>
  </si>
  <si>
    <t>Actividades no diferenciadas de los hogares individuales como productores de bienes y servicios para uso propio</t>
  </si>
  <si>
    <t>Actividades no diferenciadas de los hogares individuales como productores de bienes para uso propio</t>
  </si>
  <si>
    <t>Actividades no diferenciadas de los hogares individuales como productores de servicios para uso propio</t>
  </si>
  <si>
    <t>SECCIÓN U</t>
  </si>
  <si>
    <t xml:space="preserve">ACTIVIDADES DE ORGANIZACIONES Y ENTIDADES EXTRATERRITORIALES </t>
  </si>
  <si>
    <t>Actividades de organizaciones y entidades extraterritoriales</t>
  </si>
  <si>
    <t>ETAPA 1. Identificación del Riesgo _Tipologías LA/FT/FPADM</t>
  </si>
  <si>
    <t>Funciones neutras o no transaccionales</t>
  </si>
  <si>
    <t>Observaciones</t>
  </si>
  <si>
    <t>Tipologías</t>
  </si>
  <si>
    <t>1. Servir de órgano consultivo del Gobierno Nacional y, en consecuencia, estudiar los asuntos que éste someta a su consideración y rendir los informes que le soliciten sobre la industria, el comercio y demás ramas relacionadas con sus actividades;</t>
  </si>
  <si>
    <t>Esta función tiene como contraparte al Gobierno Nacional y no implica transacciones.</t>
  </si>
  <si>
    <t>N/A</t>
  </si>
  <si>
    <t>2. Adelantar, elaborar y promover investigaciones y estudios jurídicos, financieros, estadísticos y socioeconómicos, sobre temas de interés regional y general, que contribuyan al desarrollo de la comunidad y de la región donde operan;</t>
  </si>
  <si>
    <t>Esta función es neutra y solo busca el desarrollo de la comunidad y la región. Solamente existen transacciones para la contratación de estas labores, las cuales deben tener los controles habituales.</t>
  </si>
  <si>
    <t>Se considera un riesgo las investigaciones en materia financiera ya que la jurisdicción de la CCP en los años de 2008 y 2009 presentó fenomenos como piramides financeiras y sus consecuencias al quebrarse o caer.</t>
  </si>
  <si>
    <t>4. Recopilar y certificar la costumbre mercantil mediante investigación realizada por cada Cámara de Comercio dentro de su propia jurisdicción. La investigación tendrá por objeto establecer las prácticas o reglas de conducta comercial observadas en forma pública, uniforme, reiterada y general, siempre que no se opongan a normas legales vigentes;</t>
  </si>
  <si>
    <t>Esta labor es neutra y no genera riesgo.</t>
  </si>
  <si>
    <t>18. Publicar la noticia mercantil de que trata el numeral 4 del artículo 86 del Código de Comercio, que podrá hacerse en los boletines u órganos de publicidad de las cámaras de comercio, a través de Internet o por cualquier medio electrónico que lo permita;</t>
  </si>
  <si>
    <t>13. Desempeñar y promover actividades de veeduría cívica en temas de interés general de su correspondiente jurisdicción;</t>
  </si>
  <si>
    <t>Funciones exentas directa o indirectamente</t>
  </si>
  <si>
    <t>23. Administrar individualmente o en su conjunto cualquier otro registro público de personas, bienes, o servicios que se deriven de funciones atribuidas a entidades públicas con el fin de conferir publicidad a actos o documentos, siempre que tales registros se desarrollen en virtud de autorización legal y de vínculos contractuales de tipo habilitante que celebren con dichas entidades;</t>
  </si>
  <si>
    <t>Función exenta de la debida diligencia, según la Circular 100-300000 del 6 de diciembre del 2024. Se deberá tener en cuenta esta función al momento de desarrollar los otros numerales de los sistemas.</t>
  </si>
  <si>
    <t>3. Llevar los registros públicos encomendados a ellas por la ley y certificar sobre los actos y documentos allí inscritos;</t>
  </si>
  <si>
    <t>Función exenta de la debida diligencia, según la Circular 100-300000 del 6 de diciembre del 2024.</t>
  </si>
  <si>
    <t>Se deberá tener en cuenta esta función al momento de desarrollar los otros numerales de los sistemas.</t>
  </si>
  <si>
    <t>5. Crear centros de arbitraje, conciliación y amigable composición por medio de los cuales se ofrezcan los servicios propios de los métodos alternos de solución de conflictos, de acuerdo con las disposiciones legales;</t>
  </si>
  <si>
    <r>
      <t xml:space="preserve"> </t>
    </r>
    <r>
      <rPr>
        <sz val="11"/>
        <color theme="1"/>
        <rFont val="Calibri"/>
        <family val="2"/>
        <scheme val="minor"/>
      </rPr>
      <t>Función exenta de la debida diligencia, según la Circular 100-300000 del 6 de diciembre del 2024.</t>
    </r>
  </si>
  <si>
    <t>Un arbitro/conciliador resulta vinculado en alguna  de las listas restrictivas o tiene antecedentes de actividades ilicitas.</t>
  </si>
  <si>
    <t>Servicios de información adicionales</t>
  </si>
  <si>
    <r>
      <t xml:space="preserve">11. Prestar servicios de información empresarial originada exclusivamente en los </t>
    </r>
    <r>
      <rPr>
        <b/>
        <sz val="11"/>
        <color theme="1"/>
        <rFont val="Calibri"/>
        <family val="2"/>
        <scheme val="minor"/>
      </rPr>
      <t>registros públicos</t>
    </r>
    <r>
      <rPr>
        <sz val="11"/>
        <color theme="1"/>
        <rFont val="Calibri"/>
        <family val="2"/>
        <scheme val="minor"/>
      </rPr>
      <t>, para lo cual podrán cobrar solo los costos de producción de la misma;</t>
    </r>
  </si>
  <si>
    <t>Está relacionada con actividades exentas de la debida diligencia. Solamente existen transacciones para la contratación de estas labores, las cuales deben tener los controles habituales.</t>
  </si>
  <si>
    <t>12. Prestar servicios remunerados de información de valor agregado que incorpore datos de otras fuentes;</t>
  </si>
  <si>
    <t>Es una actividad de bajo riesgo que implica una debida diligencia proporcional de clientes y proveedores.</t>
  </si>
  <si>
    <t>Desarrollo de eventos dirigidos a los comerciantes y al público en general y sus actividades conexas</t>
  </si>
  <si>
    <t>6. Adelantar acciones y programas dirigidos a dotar a la región de las instalaciones necesarias para la organización y realización de ferias, exposiciones, eventos artísticos, culturales, científicos y académicos, entre otros, que sean de interés para la comunidad empresarial de la jurisdicción de la respectiva Cámara de Comercio;</t>
  </si>
  <si>
    <t>Es un riesgo que se puede medir, controlar y monitorear, según el tamaño y las características del proyecto.</t>
  </si>
  <si>
    <t>Empresa constructora que ofrece sus servicios por debajo de costos de mercado con el objetivo de ganarse el proyecto, pero que su capital es de dudosa reputación, revisando antecedentes de lavado de activos o financiación del terrorismo</t>
  </si>
  <si>
    <t>7. Participar en la creación y operación de centros de eventos, convenciones y recintos feriales de acuerdo con lo dispuesto en la Ley 1558 de 2012 y las demás normas que las sustituyan, modifiquen o adicionen;</t>
  </si>
  <si>
    <t>Arrendamiento a personas cuyo capital sea de dudosa procedencia.</t>
  </si>
  <si>
    <t>Uso de los eventos para encubrir transacciones de origen ilícito.</t>
  </si>
  <si>
    <t xml:space="preserve">Apoyo a los empresarios </t>
  </si>
  <si>
    <t>8. Promover la formalización, el fortalecimiento y la innovación empresarial, así como desarrollar actividades de capacitación en las áreas comercial e industrial y otras de interés regional, a través de cursos especializados, seminarios, conferencias y publicaciones;</t>
  </si>
  <si>
    <t>Más que un riesgo, es la oportunidad de promover los principios del SAGRILAFT y PTEE entre sus grupos de interés. Hay una resticción a nivel financiero para que las ESALES no puedan aperturar cuentas bancarias corrientes y de ahorros con el fin de impedir este tipo de conductas.</t>
  </si>
  <si>
    <t>Utilización de entidades de educación (todas las ESALES) que busquen mezclar recursos de origen lícito ilícito.</t>
  </si>
  <si>
    <t>Utilización de entidades sin ánimo de lucro que prestan servicios de educación en donde existan personas relacionadas con LA/FT/FPADM Y C/ST. (hacer seguimiento y verificación de datos).</t>
  </si>
  <si>
    <t>10. Promover la afiliación de los comerciantes inscritos que cumplan los requisitos señalados en la ley, con el fin de estimular la participación empresarial en la gestión de las cámaras de comercio y el acceso a los servicios y programas especiales;</t>
  </si>
  <si>
    <t>Las normas correspondientes ya establecen algunos controles que se homologarán con los sistemas SAGRILAFT y PTEE.  (La oficina de afiliados hace consulta en la OFAC segun el reglamento de afiliados)</t>
  </si>
  <si>
    <t xml:space="preserve">La actividad comercial registrada no sea la real. </t>
  </si>
  <si>
    <t>Que un afiliado llegue a ser miembro de Junta Directiva, aduciendo actividades comrciales, pero realizando otro tiop de actividades ilícitas relacionadas con LA/FT/FPADM.</t>
  </si>
  <si>
    <t>Se afectaría la autonomía financierade la Cámara de Comercio si se reduce la cantidad de afiliados debido a la verificación de los datos.</t>
  </si>
  <si>
    <t>15. Participar en actividades que tiendan al fortalecimiento del sector empresarial, siempre y cuando se pueda demostrar que el proyecto representa un avance tecnológico o suple necesidades o implica el desarrollo para la región;</t>
  </si>
  <si>
    <t>Contratar con entidades de naturaleza meramente privadas como proveedores, contratistas y que realicen actividades de lavado de activos.</t>
  </si>
  <si>
    <t>Rueda de negocios virtual: y que dentro de la negociación de los particulares (entidades privadas) una o varias entidades tenga actividades reacionadas cn LA/FT/FADM. Control: recomendar utiliazr pólizas</t>
  </si>
  <si>
    <t>16. Mantener disponibles programas y servicios especiales para sus afiliados;</t>
  </si>
  <si>
    <r>
      <t>A priori</t>
    </r>
    <r>
      <rPr>
        <sz val="11"/>
        <color theme="1"/>
        <rFont val="Calibri"/>
        <family val="2"/>
        <scheme val="minor"/>
      </rPr>
      <t>, se trata de servicios de bajo riesgo que deberán ser evaluados desde el punto de vista del riesgo LA/FT/FPADM.</t>
    </r>
  </si>
  <si>
    <t>17. Disponer de los servicios tecnológicos necesarios para el cumplimiento y debido desarrollo de sus funciones registrales y la prestación eficiente de sus servicios;</t>
  </si>
  <si>
    <t>El factor de riesgo proveedor debe ser gestionado. Existen bastantes controles en el proceso de contratación que pueden ser homologados. El proveedor principal de la Cámara de Comercio es Confecámaras  con el Sistema Integrado de Información (SII)</t>
  </si>
  <si>
    <t>Desarrollo económico, cultural y social</t>
  </si>
  <si>
    <t>9. Promover el desarrollo regional y empresarial, el mejoramiento de la competitividad y participar en programas nacionales de esta índole;</t>
  </si>
  <si>
    <t>Este tipo de actividades son neutras, pero pueden conllevar el manejo de unos recursos que requieren de una buena administración como ya está establecido, según las pautas del SAGRILAFT y PTEE.</t>
  </si>
  <si>
    <t xml:space="preserve">Contratar con personas naturales o jurídicas privadas como proveedores, contratistas y que realicen actividades de lavado de activos. </t>
  </si>
  <si>
    <t>14. Promover programas, y actividades en favor de los sectores productivos de las regiones en que les corresponde actuar, así como la promoción de la cultura, la educación, la recreación y el turismo;</t>
  </si>
  <si>
    <t>19. Realizar aportes y contribuciones a toda clase de programas y proyectos de desarrollo económico, social y cultural en el que la Nación o los entes territoriales, así como sus entidades descentralizadas y entidades sin ánimo de lucro tengan interés o hayan comprometido sus recursos;</t>
  </si>
  <si>
    <t>Utilización de convenios de asociación por medio de empresas de fachada vinculadas a organizaciones criminales</t>
  </si>
  <si>
    <t>20. Participar en programas regionales, nacionales e internacionales cuyo fin sea el desarrollo económico, cultural o social en Colombia;</t>
  </si>
  <si>
    <t>Este tipo de actividades son neutras, pero pueden conllevar el manejo de unos recursos que requieren de una buena administración como ya está establecido, según las pautas del SAGRILAFT y PTEE. Las operaciones internacionales tienen normas especiales.</t>
  </si>
  <si>
    <t>Asuntos internacionales</t>
  </si>
  <si>
    <t>21. Gestionar la consecución de recursos de cooperación internacional para el desarrollo de sus actividades;</t>
  </si>
  <si>
    <t>Muchos de los organismos de cooperación internacional traen cláusulas especiales que pueden complementar o sobrepasar los controles obligatorios en nuestro país.</t>
  </si>
  <si>
    <t>Certificación de firmas digitales</t>
  </si>
  <si>
    <t>22. Prestar los servicios de entidades de certificación previsto en la Ley 527 de 1999, de manera directa o mediante la asociación con otras personas naturales o jurídicas;</t>
  </si>
  <si>
    <t>La cuidadosa selección de los asociados, como factor de riesgo, es el mejor control en estas operaciones.</t>
  </si>
  <si>
    <t>Desconocimiento normativo que conlleve a una acción ilícita</t>
  </si>
  <si>
    <t>ETAPA 1. Identificación del Riesgo _Segmentación - Clasificación FACTORES DE RIESGO LA/FT /FPADM</t>
  </si>
  <si>
    <t>FACTOR DE RIESGO</t>
  </si>
  <si>
    <t>CLASIFICACIÓN 1</t>
  </si>
  <si>
    <t xml:space="preserve">CLASIFICACIÓN 2 </t>
  </si>
  <si>
    <t>Característica 1
Tipo persona</t>
  </si>
  <si>
    <t>Característica 2 
Naturaleza</t>
  </si>
  <si>
    <t>Característica 3 
Descripción</t>
  </si>
  <si>
    <t>Característica 4
Observaciones</t>
  </si>
  <si>
    <t>SEGMENTOS CLIENTES</t>
  </si>
  <si>
    <t>¿Que puede suceder a partir del perfil del segmento?</t>
  </si>
  <si>
    <t>CONTRAPARTES</t>
  </si>
  <si>
    <t>Arrendamiento de espacios</t>
  </si>
  <si>
    <t>Naturales</t>
  </si>
  <si>
    <t>Clientes / Arrendamiento de espacios / Naturales</t>
  </si>
  <si>
    <t>Jurídicos</t>
  </si>
  <si>
    <t>Privadas</t>
  </si>
  <si>
    <t>Clientes / Arrendamiento de espacios / Jurídicos / Privadas</t>
  </si>
  <si>
    <t>Públicas</t>
  </si>
  <si>
    <t>Clientes / Arrendamiento de espacios / Jurídicos  / Públicas</t>
  </si>
  <si>
    <t>Capacitaciones</t>
  </si>
  <si>
    <t>Clientes / Capacitaciones / Naturales</t>
  </si>
  <si>
    <t>Clientes / Capacitaciones / Jurídicos / Privadas</t>
  </si>
  <si>
    <t>Clientes / Capacitaciones / Jurídicos  / Públicas</t>
  </si>
  <si>
    <t>Afiliados</t>
  </si>
  <si>
    <t>Son aquellos que cumplen con lo establecido en la ley 1727 artículo 13.</t>
  </si>
  <si>
    <t>Clientes / Afiliados / Naturales</t>
  </si>
  <si>
    <t>Clientes / Afiliados / Jurídicos</t>
  </si>
  <si>
    <t>Conciliación y arbitraje</t>
  </si>
  <si>
    <t>Se encuentran exceptuados de procedimientos de debida diligencia de conocimiento, por lo cual no se ejecutarán controles. Circular Externa Superintendencia de Sociedades 100-300000 del 6-12-2024</t>
  </si>
  <si>
    <t>No aplica</t>
  </si>
  <si>
    <t>SEGMENTOS USUARIOS</t>
  </si>
  <si>
    <t>Usuarios</t>
  </si>
  <si>
    <t>Registros Públicos</t>
  </si>
  <si>
    <t>Matrícula, renovación, actualizaciones</t>
  </si>
  <si>
    <t xml:space="preserve">Creación y formalización de entidades, Matrícula, Renovación, actualización, modificación y cancelación de registros. Se encuentran exceptuados de procedimientos de debida diligencia de conocimiento, por lo cual no se ejecutarán controles. Circular Externa Superintendencia de Sociedades 100-300000 del 6-12-2024
</t>
  </si>
  <si>
    <t>Expedición de certificados</t>
  </si>
  <si>
    <t>Información Empresarial</t>
  </si>
  <si>
    <t>Usuarios / Información Empresarial / Naturales</t>
  </si>
  <si>
    <t>Usuarios / Información Empresarial / Jurídicos</t>
  </si>
  <si>
    <t>Beneficiarios de Programas y Proyectos</t>
  </si>
  <si>
    <t>Usuarios / Beneficiarios de Programas y Proyectos / Naturales</t>
  </si>
  <si>
    <t>Usuarios / Beneficiarios de Programas y Proyectos / Jurídicos</t>
  </si>
  <si>
    <t>SEGMENTOS PROVEEDORES</t>
  </si>
  <si>
    <t>Proveedores / Contratistas</t>
  </si>
  <si>
    <t>Servicios</t>
  </si>
  <si>
    <t xml:space="preserve">Son aquellas Naturales o jurídicas que proveen o abastecen de bienes o servicios necesarios a la cámara de comercio, para el desarrollo de su actividad y funcionamiento, a través de la celebración de un contrato (verbal o escrito). </t>
  </si>
  <si>
    <t>Proveedores / Servicios / Naturales</t>
  </si>
  <si>
    <t>Jurídicas</t>
  </si>
  <si>
    <t>Privados</t>
  </si>
  <si>
    <t>Proveedores / Servicios / Jurídicas</t>
  </si>
  <si>
    <t>Proveedores / Publicidad  / Naturales</t>
  </si>
  <si>
    <t>Proveedores / Publicidad  / Jurídicas</t>
  </si>
  <si>
    <t>Compras generales</t>
  </si>
  <si>
    <t>Proveedores / Compras generales  / Naturales</t>
  </si>
  <si>
    <t>Proveedores / Compras generales  / Jurídicas</t>
  </si>
  <si>
    <t>Consultorías</t>
  </si>
  <si>
    <t>Proveedores / Consultorías / Naturales</t>
  </si>
  <si>
    <t>Proveedores / Consultorías / Jurídicas</t>
  </si>
  <si>
    <t>Proveedores / Arrendamiento de inmuebles, maquinaria y equipo / Naturales</t>
  </si>
  <si>
    <t>Proveedores / Arrendamiento de inmuebles, maquinaria y equipo / Jurídicas</t>
  </si>
  <si>
    <t>Proveedores / Tecnologia / Naturales</t>
  </si>
  <si>
    <t>Proveedores / Tecnologia / Jurídicas</t>
  </si>
  <si>
    <t>Servicio de alojamiento y eventos empresariales</t>
  </si>
  <si>
    <t>Proveedores /Servicio de alojamiento y eventos empresariales / Naturales</t>
  </si>
  <si>
    <t>Proveedores / Servicio de alojamiento y eventos empresariales/ Jurídicas</t>
  </si>
  <si>
    <t>Proveedores / Entidades educativas / Jurídicas</t>
  </si>
  <si>
    <t>Asesorías Jurídicas</t>
  </si>
  <si>
    <t>Proveedores / Asesorías jurídicas / Naturales</t>
  </si>
  <si>
    <t>Servicios públicos</t>
  </si>
  <si>
    <t>Proveedores / Servicios públicos / Jurídicas</t>
  </si>
  <si>
    <t>Obligaciones Legales</t>
  </si>
  <si>
    <t>Públicas y Privadas</t>
  </si>
  <si>
    <t>Proveedores / Obligaciones Legales / Jurídicas</t>
  </si>
  <si>
    <t>Financieros</t>
  </si>
  <si>
    <t>Proveedores / Financieros / Jurídicas</t>
  </si>
  <si>
    <t>SEGMENTOS EMPLEADOS</t>
  </si>
  <si>
    <t xml:space="preserve">Directos </t>
  </si>
  <si>
    <t>Empleados / Directos  / Naturales</t>
  </si>
  <si>
    <t>SEGMENTOS ALIADOS</t>
  </si>
  <si>
    <t>Aliados</t>
  </si>
  <si>
    <t>Programas y proyectos</t>
  </si>
  <si>
    <t>Son aquellas Personas Jurídicas con las que se establecen convenios para el cumplimiento de los programas y proyectos relacionados con las funciones de la Cámara de Comercio.</t>
  </si>
  <si>
    <t>Aliados / Programas y Proyectos / Jurídicos / Públicos / Oficiales</t>
  </si>
  <si>
    <t>ESALES</t>
  </si>
  <si>
    <t>Aliados / Programas y Proyectos / Jurídicos / Privados / Esales</t>
  </si>
  <si>
    <t>Aliados / Programas y Proyectos / Jurídicos / Privados / Empresariales</t>
  </si>
  <si>
    <t>SEGMENTOS ACCIONISTAS</t>
  </si>
  <si>
    <t>No poseen accionistas, por su naturaleza</t>
  </si>
  <si>
    <t>No hay accionistas. Laa organización de las cámaras de comercio está regulada, los organos de administración y dirección están establecidos.</t>
  </si>
  <si>
    <t>Característica 1</t>
  </si>
  <si>
    <t>Característica 2</t>
  </si>
  <si>
    <t>Característica 3</t>
  </si>
  <si>
    <t>Característica 4</t>
  </si>
  <si>
    <t>SEGMENTOS CANALES DE DISTRIBUCIÓN</t>
  </si>
  <si>
    <t>CANALES DE DISTRIBUCION</t>
  </si>
  <si>
    <t>Propia</t>
  </si>
  <si>
    <t>Fuerza comercial</t>
  </si>
  <si>
    <t>Canales de Distribución / Propia / Fuerza Comercial</t>
  </si>
  <si>
    <t>Digital</t>
  </si>
  <si>
    <t>Canales de Distribución / Propia / Digital</t>
  </si>
  <si>
    <t>SEGMENTOS PRODUCTOS / SERVICIOS</t>
  </si>
  <si>
    <t>PRODUCTOS / SERVICIOS</t>
  </si>
  <si>
    <t>Servicios / Registros Públicos</t>
  </si>
  <si>
    <t>Afiliaciones</t>
  </si>
  <si>
    <t>Servicios /Afiliaciones</t>
  </si>
  <si>
    <t>Servicios / Auditorios</t>
  </si>
  <si>
    <t>Capacitación</t>
  </si>
  <si>
    <t>Servicios / Capacitación</t>
  </si>
  <si>
    <t>Información comercial</t>
  </si>
  <si>
    <t>Servicios / Información comercial</t>
  </si>
  <si>
    <t>Servicios / Conciliación y arbitraje</t>
  </si>
  <si>
    <t>Programas de fortalecimiento</t>
  </si>
  <si>
    <t>Gratuitos, pagados</t>
  </si>
  <si>
    <t>Servicios / Programas de fortalecimiento</t>
  </si>
  <si>
    <t>Característica 2
Descripción</t>
  </si>
  <si>
    <t>Característica 3
Forma de pago</t>
  </si>
  <si>
    <t>ACTIVOS</t>
  </si>
  <si>
    <t>Fijos</t>
  </si>
  <si>
    <t>Construcciones y edificaciones</t>
  </si>
  <si>
    <t>Activos / Fijos / Construcciones y edificaciones</t>
  </si>
  <si>
    <t>Maquinaria y equipo</t>
  </si>
  <si>
    <t>Activos / Fijos / Maquinaria y equipo</t>
  </si>
  <si>
    <t>Equipo de cómputo y telecomunicaciones</t>
  </si>
  <si>
    <t>Activos / Fijos / Equipo de cómputo y telecomunicaciones</t>
  </si>
  <si>
    <t>Equipo de oficina</t>
  </si>
  <si>
    <t>Activos / Fijos / Equipo Oficina</t>
  </si>
  <si>
    <t>Activos / Fijos / Vehículos</t>
  </si>
  <si>
    <t>SEGMENTOS JURISDICCIONES</t>
  </si>
  <si>
    <t>JURISDICCIONES</t>
  </si>
  <si>
    <t>Nacional</t>
  </si>
  <si>
    <t>Ubicación contraparte / Compra y venta de servicios</t>
  </si>
  <si>
    <t>Nivel de riesgo muy alto</t>
  </si>
  <si>
    <t>Nacional / Nivel riesgo muy alto</t>
  </si>
  <si>
    <t>Nivel de riesgo alto</t>
  </si>
  <si>
    <t>Nacional / Nivel riesgo alto</t>
  </si>
  <si>
    <t>Nivel de riesgo medio</t>
  </si>
  <si>
    <t>Nacional / Nivel riesgo medio</t>
  </si>
  <si>
    <t>Nivel de riesgo bajo</t>
  </si>
  <si>
    <t>Nacional / Nivel riesgo bajo</t>
  </si>
  <si>
    <t>Internacional</t>
  </si>
  <si>
    <t>Bloqueadas por organismos internacionales</t>
  </si>
  <si>
    <t>Internacional / Bloqueadas</t>
  </si>
  <si>
    <t>Paraísos Fiscales</t>
  </si>
  <si>
    <t>Internacional / Nivel riesgo muy alto</t>
  </si>
  <si>
    <t>Internacional / Nivel riesgo alto</t>
  </si>
  <si>
    <t>Internacional / Nivel riesgo medio</t>
  </si>
  <si>
    <t>Internacional / Nivel riesgo bajo</t>
  </si>
  <si>
    <t>ETAPA 1. Identificación del Riesgo _ Eventos de Riesgo LA/FT/FPADM</t>
  </si>
  <si>
    <t>EVENTOS DE RIESGO LA/FT/FPADM</t>
  </si>
  <si>
    <t xml:space="preserve">Código </t>
  </si>
  <si>
    <t xml:space="preserve">Evento de Riesgo </t>
  </si>
  <si>
    <t>Factor de Riesgo Segmentado</t>
  </si>
  <si>
    <t>Área /Cargo/Nombres</t>
  </si>
  <si>
    <t xml:space="preserve">CAUSAS 
¿Cómo y por qué puede suceder? </t>
  </si>
  <si>
    <t>CONSECUENCIAS</t>
  </si>
  <si>
    <t xml:space="preserve">Código de identificación del evento de riesgo </t>
  </si>
  <si>
    <t xml:space="preserve">Evento por el cual se puede generar el riesgo  ¿Qué puede suceder? </t>
  </si>
  <si>
    <t>Quién puede ocasionar el riesgo</t>
  </si>
  <si>
    <t>Determine la División en donde se produce el riesgo y el responsable del área</t>
  </si>
  <si>
    <t>R1</t>
  </si>
  <si>
    <t xml:space="preserve">Tener vínculos con contrapartes registradas en lista vinculante ONU, lista del consejo de seguridad colombiana, o restrictiva OFAC.  </t>
  </si>
  <si>
    <t>1. Reputacional / Se puede dañar la imagen de la Entidad al tener relación con personas registradas en la lista ONU u OFAC.
2. Legal / Sanciones por realizar negocios con personas registradas en la lista ONU u OFAC.
3. Operativo / Derivado del incumplimiento de los procesos internos de la Entidad.
4. Contagio / Efectos legales y reputacionales de un relacionado con la Entidad en la lista ONU u OFAC.</t>
  </si>
  <si>
    <t>Directos</t>
  </si>
  <si>
    <t>Canales de distribución</t>
  </si>
  <si>
    <t>R2</t>
  </si>
  <si>
    <t>Tener vínculos con contrapartes condenadas o sancionadas por LA/FT/FPADM o  que estén siendo investigadas por conductas asociadas al LA/FT/FPADM.</t>
  </si>
  <si>
    <t>1. Reputacional / Se puede dañar la imagen de la Entidad al tener relación con personas condenadas o investigadas por LA/FT/FPADM.
2. Legal / Sanciones por realizar negocios con personas condenadas o investigadas por LA/FT/FPADM.
3. Operativo / Derivado del incumplimiento de los procesos internos de la Entidad.
4. Contagio / Efectos legales y reputacionales de un relacionado con la Entidad que se encuentre condenado o investigado por LA/FT/FPADM.</t>
  </si>
  <si>
    <t>R3</t>
  </si>
  <si>
    <t>Tener vínculos con contrapartes que hayan sido registradas en otras listas, bases de datos o medios de comunicación por temas de LA/FT/FPADM.</t>
  </si>
  <si>
    <t>1. Reputacional / Se puede dañar la imagen de la Entidad al tener relación con personas con antecedentes de  LA/FT/FPADM.
2. Operativo / Derivado del incumplimiento de los procesos internos de la Entidad.</t>
  </si>
  <si>
    <t>R4</t>
  </si>
  <si>
    <t>Tener vínculos con contrapartes relacionadas con otras personas que ejecutan actividades de LA/FT/FPADM.</t>
  </si>
  <si>
    <t>R5</t>
  </si>
  <si>
    <t>Tener vínculos con empresas de fachada o con testaferros de personas que ejecutan actividades de LA/FT/FPADM.</t>
  </si>
  <si>
    <t xml:space="preserve">1. La Entidad no cuenta con información sobre personas relacionadas con empresas fachada o testaferros de lavadores, terroristas o financiadores del terrorismo.
2. La Entidad no tienen actualizada la fuente que provee información sobre empresas fachada o testaferros de lavadores, terroristas o financiadores del terrorismo.
3. Ausencia de estudios previos a la contratación con el proveedor, que permita obtener información sobre su existencia real y constitución legal.
4. Ausencia / debilidad en el proceso de recopilación de la información requerida para realizar la validación de antecedentes de las contrapartes (accionistas, miembros de junta directiva y representantes legales) relacionados con testaferros de lavadores, terroristas o financiadores del terrorismo.
5. El empleado que realiza la consulta incluye de manera errada los datos de la contraparte a verificar.
6. La Entidad no realiza la consulta de las contrapartes con las que tendrá o mantendrá relación, con la oportunidad requerida.
7. Debilidades en la etapa de verificación y monitoreo durante la relación con la contraparte.
8. La Entidad no ha establecido políticas frente a la coincidencia en fuentes de información distintas de las contrapartes.
</t>
  </si>
  <si>
    <t>1. Reputacional / Se puede dañar la imagen de la Entidad al tener relación con personas con antecedentes de  LA/FT/FPADM.
2. Operativo / Derivado del incumplimiento de los procesos internos de la Entidad, pérdidas económicas en la Entidad.</t>
  </si>
  <si>
    <t>R6</t>
  </si>
  <si>
    <t>Tener vínculos con contrapartes que suplantan a otra para ocultar su verdadera identidad o que presentan documentación no veraz, inexacta o de difícil verificación, para la comisión de delitos LA/FT/FPADM dentro de la Cámara.</t>
  </si>
  <si>
    <t>1. La Entidad no cuenta con información sobre personas relacionadas con empresas fachada o testaferros de lavadores, terroristas o financiadores del terrorismo.
2. La Entidad no tienen actualizada la fuente que provee información sobre empresas fachada o testaferros de lavadores, terroristas o financiadores del terrorismo.
3. Ausencia de estudios previos a la contratación con el proveedor, que permita obtener información sobre su existencia real y constitución legal.
4. Ausencia / debilidad en el proceso de recopilación de la información requerida para realizar la validación de antecedentes de las contrapartes (accionistas, miembros de junta directiva y representantes legales) relacionados con testaferros de lavadores, terroristas o financiadores del terrorismo.
5. El empleado que realiza la consulta incluye de manera errada los datos de la contraparte a verificar.
6. La Entidad no realiza la consulta de las contrapartes con las que tendrá o mantendrá relación, con la oportunidad requerida.
7. Debilidades en la etapa de verificación y monitoreo durante la relación con la contraparte.
8. La Entidad no ha establecido políticas frente a la coincidencia en fuentes de información distintas de las contrapartes.</t>
  </si>
  <si>
    <t>R7</t>
  </si>
  <si>
    <t>1. Reputacional / Desprestigio, mala imagen o publicidad negativa a nivel nacional e internacional.
2. Operativo / Derivado del incumplimiento de los procesos internos de la Entidad, pérdidas económicas en la Entidad</t>
  </si>
  <si>
    <t>R8</t>
  </si>
  <si>
    <t>Tener vínculos con activos a los cuales le sean decretadas medidas cautelares producto de un proceso penal de LA/FT/FPADM o de extinción de dominio.</t>
  </si>
  <si>
    <t>Activos</t>
  </si>
  <si>
    <t xml:space="preserve">1. La Entidad no verifica el origen lícito de los bienes con documentos como facturas, de nacionalización de equipos, exportación de equipos,  manifiestos de aduana, entre otros. 
2. La Entidad no mantiene un registro de entradas y salidas de sus inventarios.
3. Debilidades en el conocimiento de los proveedores de los bienes.
4. Debilidades en la debida diligencia en el estudio de títulos y documentos de propiedad de los activos que se adquieren.
5. Ausencia de verificación con autoridades sobre la existencia de acciones legales sobre los bienes que se pretende adquirir.
6. Recepción de dinero para la adquisición de los activos provenientes de terceros de los cuales se desconoce su procedencia.
</t>
  </si>
  <si>
    <t>1. Reputacional / Se puede dañar la imagen de la Entidad al tener contrapartes con medidas cautelares producto de un proceso penal de LA/FT/FPADM o de extinción de dominio.
2. Contagio / Efectos reputacionales al tener contrapartes con medidas cautelares producto de un proceso penal de LA/FT/FPADM o de extinción de dominio.
3. Legal / Sanciones por realizar negocios con personas que tengan medidas cautelares producto de un proceso penal de LA/FT/FPADM o de extinción de dominio.
4. Operativo / Derivado del incumplimiento de los procesos internos de la Entidad, pérdidas económicas en la Entidad.</t>
  </si>
  <si>
    <t>R9</t>
  </si>
  <si>
    <t>Tener vínculos con activos que son referenciados en listas o medios de comunicación como de propiedad de una persona que realiza actividades de LA/FT/FPADM.</t>
  </si>
  <si>
    <t>1. La Entidad no cuenta con  listas o notas de medios de comunicación que den cuenta sobre información de bienes de propiedad de lavadores o financiador del terrorismo.
2. Debilidades en la debida diligencia en el estudio de títulos y documentos de propiedad de los activos que se adquieren</t>
  </si>
  <si>
    <t>1. Reputacional / Se puede dañar la imagen de la Entidad al tener relación con personas que poseen activos pertenecientes a  un reconocido lavador,  financiador del terrorismo o de la proliferación de armas de destrucción masiva.
2. Legal / Sanciones por realizar negocios con personas que poseen activos pertenecientes a  un reconocido lavador, financiador del terrorismo o de la proliferación de armas de destrucción masiva.
3. Operativo / Derivado del incumplimiento de los procesos internos de la Entidad.</t>
  </si>
  <si>
    <t>R10</t>
  </si>
  <si>
    <t>Recibir recursos de origen ilícito, relacionados con delitos de LA/FT/FPADM a través de cualquier medio de pago para el desarrollo de su objeto social.</t>
  </si>
  <si>
    <t>1. Reputacional / Se puede dañar la imagen de la Entidad al tener relación con personas que poseen activos pertenecientes a  un reconocido lavador,  financiador del terrorismo o de la proliferación de armas de destrucción masiva.
2. Legal / Sanciones por realizar negocios con personas que poseen activos pertenecientes a  un reconocido lavador, financiador del terrorismo o de la proliferación de armas de destrucción masiva.
3. Operativo / Derivado del incumplimiento de los procesos internos de la Entidad</t>
  </si>
  <si>
    <t>Productos / Servicios</t>
  </si>
  <si>
    <t>R11</t>
  </si>
  <si>
    <t>Entregar recursos a terceros que tengan como destino apoyar actividades ilícitas relacionadas con delitos de LA/FT/FPADM.</t>
  </si>
  <si>
    <t>1. Entregar recursos a terceros que no tienen como destinatario el titular que suministro el bien o el servicio.
2. Desconocimiento de la actividad económica del proveedor.
3. Conociéndose la actividad económica no se analizan las transacciones de aquellos que tienen actividades económicas que son susceptibles de ser usadas para LA/FT/FPADM.
4. Ausencia o debilidad en los estudios de vulnerabilidad de las actividades económicas.</t>
  </si>
  <si>
    <t>1. Reputacional /  Desprestigio, mala imagen o publicidad negativa a nivel nacional e internacional.
2. Operativo / Derivado del incumplimiento de los procesos internos de la Entidad, pérdidas económicas en la Entidad.</t>
  </si>
  <si>
    <t>R12</t>
  </si>
  <si>
    <t>Jurisdicciones</t>
  </si>
  <si>
    <t>1. No se cuenta con una lista de países bloqueados por GAFI, para identificar el riesgo que puede conllevar realizar negocios en ciertas jurisdicciones.
2.  Debilidades en la evaluación realizada para desarrollar operaciones en nuevas jurisdicciones.
3. Debilidades en la verificación de los lugares de origen o ubicación de las contrapartes.
4. La Entidad no captura o registra en su base de datos el lugar de origen o ubicación de las contrapartes.</t>
  </si>
  <si>
    <r>
      <rPr>
        <sz val="9"/>
        <color theme="1"/>
        <rFont val="Calibri"/>
        <family val="2"/>
      </rPr>
      <t xml:space="preserve">1. </t>
    </r>
    <r>
      <rPr>
        <b/>
        <sz val="9"/>
        <color theme="1"/>
        <rFont val="Calibri"/>
        <family val="2"/>
      </rPr>
      <t>Reputacional</t>
    </r>
    <r>
      <rPr>
        <sz val="9"/>
        <color theme="1"/>
        <rFont val="Calibri"/>
        <family val="2"/>
      </rPr>
      <t xml:space="preserve"> /  Desprestigio, mala imagen o publicidad negativa a nivel nacional e internacional.
2. </t>
    </r>
    <r>
      <rPr>
        <b/>
        <sz val="9"/>
        <color theme="1"/>
        <rFont val="Calibri"/>
        <family val="2"/>
      </rPr>
      <t>Legal</t>
    </r>
    <r>
      <rPr>
        <sz val="9"/>
        <color theme="1"/>
        <rFont val="Calibri"/>
        <family val="2"/>
      </rPr>
      <t xml:space="preserve"> / Sanción por ausencia de monitoreo de las relaciones comerciales establecidas con personas jurídicas provenientes de jurisdicciones de mayor riesgo o cuyos recursos provengan de dichas jurisdicciones, conforme a lo establecido por fuentes de información. 
3. </t>
    </r>
    <r>
      <rPr>
        <b/>
        <sz val="9"/>
        <color theme="1"/>
        <rFont val="Calibri"/>
        <family val="2"/>
      </rPr>
      <t>Operativo</t>
    </r>
    <r>
      <rPr>
        <sz val="9"/>
        <color theme="1"/>
        <rFont val="Calibri"/>
        <family val="2"/>
      </rPr>
      <t xml:space="preserve"> / Desconocimiento del riesgo LA/FT/FPADM en jurisdicciones nacionales e internacionales</t>
    </r>
  </si>
  <si>
    <t>ETAPA 2. Medición del Riesgo_Criterios de medición</t>
  </si>
  <si>
    <t>TABLA DE CRITERIOS DE CALIFICACION DE LA PROBABILIDAD DE OCURRENCIA DEL RIESGO</t>
  </si>
  <si>
    <t>Cómo define la Entidad la Frecuencia
(NIVEL CUANTITATIVO)</t>
  </si>
  <si>
    <t>Cómo define la Entidad la Frecuencia
(NIVEL CUALITATIVO)</t>
  </si>
  <si>
    <t>Marco temporal de ocurrencia de la Probabilidad</t>
  </si>
  <si>
    <t>Descripción de los niveles y el marco temporal</t>
  </si>
  <si>
    <t>Improbable</t>
  </si>
  <si>
    <t>Menos de un año</t>
  </si>
  <si>
    <t>El riesgo no se materializa dentro del período anual de actividades de la Entidad</t>
  </si>
  <si>
    <t>Casi nunca</t>
  </si>
  <si>
    <t>Anual</t>
  </si>
  <si>
    <t>El riesgo sucede por lo menos una (1) vez al año.</t>
  </si>
  <si>
    <t>Ocasional</t>
  </si>
  <si>
    <t>Semestral</t>
  </si>
  <si>
    <t>El riesgo sucede por lo menos dos (2) veces al año.</t>
  </si>
  <si>
    <t>Probable</t>
  </si>
  <si>
    <t>Trimestral</t>
  </si>
  <si>
    <t>El riesgo sucede por lo menos cuatro (4) veces al año.</t>
  </si>
  <si>
    <t>Muy probable</t>
  </si>
  <si>
    <t>Mensual</t>
  </si>
  <si>
    <t>El riesgo se sucede por lo menos doce (12) veces al año.</t>
  </si>
  <si>
    <t>TABLA DE CRITERIOS DE CALIFICACION DEL IMPACTO ANTE LA MATERIALIZACIÓN DEL RIESGO</t>
  </si>
  <si>
    <t xml:space="preserve">Cómo define la Entidad el impacto (nivel cuantitativo) </t>
  </si>
  <si>
    <t xml:space="preserve">Cómo define la Entidad el impacto (nivel cualitativo) </t>
  </si>
  <si>
    <t>2do tipo de impacto definido por la Entidad - LEGAL regulatorio o penal</t>
  </si>
  <si>
    <t>1er tipo de impacto definido por LA Entidad - REPUTACIONAL</t>
  </si>
  <si>
    <t>3er.  tipo de impacto definido por la Entidad - OPERATIVO</t>
  </si>
  <si>
    <t>4to.  tipo de impacto definido por la Entidad - CONTAGIO</t>
  </si>
  <si>
    <t>Leve</t>
  </si>
  <si>
    <t xml:space="preserve">Visitas / auditorias que deriven sanciones internas leves para funcionarios de la Entidad asociadas con el incumplimiento de normas o regulaciones LA/FT/FPADM. </t>
  </si>
  <si>
    <t>No afecta la confianza, ni la credibilidad. No causa pérdida de clientes y aliados, ni disminución de ingresos, ni vinculación a procesos judiciales.</t>
  </si>
  <si>
    <t xml:space="preserve">La Entidad no es utilizada en actividades LA/FT/FPADM. No hay deficiencias, fallas o inadecuaciones en el recurso humano, los procesos, la tecnología, ni la infraestructura ni ocurren acontecimientos externos. </t>
  </si>
  <si>
    <t>Ni la Entidad o sus contrapartes están involucrados en una acción o experiencia relacionada con los delitos de LA/FT/FPADM.</t>
  </si>
  <si>
    <t>Reducido</t>
  </si>
  <si>
    <t>Requerimientos y solicitudes generales, que deriven en sanciones internas leves a gerentes o directores de la Entidad asociadas con el incumplimiento de normas LA/FT/FPADM.</t>
  </si>
  <si>
    <t>Afecta la confianza y credibilidad de clientes, aliados y proveedores, sin embargo, el daño o impacto ocurrido es de muy corto plazo. No causa pérdida de clientes ni aliados, ni disminución de ingresos, ni vinculación a procesos judiciales.</t>
  </si>
  <si>
    <t xml:space="preserve">La Entidad no es utilizada en actividades LA/FT/FPADM, pero existen deficiencias, fallas o inadecuaciones en el recurso humano. </t>
  </si>
  <si>
    <t>Un proveedor de la Entidad está involucrado en una acción o experiencia relacionada con los delitos de LA/FT/FPADM.</t>
  </si>
  <si>
    <t>Moderado</t>
  </si>
  <si>
    <t xml:space="preserve">Observaciones, avisos de advertencia que deriven sanciones internas graves a funcionarios, gerentes o directores. Sanciones administrativas de amonestación; llamado de atención para la Entidad realizadas por la Superintendencia, asociadas con el incumplimiento de normas o regulaciones relacionadas con LA/FT/PFADM.  </t>
  </si>
  <si>
    <t>Afecta la confianza y credibilidad de clientes, aliados y proveedores, sin embargo, el daño o impacto ocurrido es limitado y controlado.  Causa pérdida de clientes y alianzas, disminución de ingresos y vinculación a procesos judiciales.</t>
  </si>
  <si>
    <t xml:space="preserve">La Entidad no es utilizada en actividades LA/FT/FPADM, pero existen deficiencias, fallas o inadecuaciones en el recurso humano y los procesos. </t>
  </si>
  <si>
    <t>Un cliente de la Entidad está involucrado en una acción o experiencia relacionada con los delitos de LA/FT/FPADM.</t>
  </si>
  <si>
    <t>Importante</t>
  </si>
  <si>
    <t xml:space="preserve">Demandas. Puede causarse indemnización por daño. Tratándose de bienes se pueden ver afectados los derechos de la Entidad por medidas cautelares. </t>
  </si>
  <si>
    <t xml:space="preserve">Afecta la confianza y credibilidad de clientes y aliados. Impacta por medios de comunicación pública. Causa pérdida de clientes y alianzas, disminución de ingresos y vinculación a procesos judiciales. </t>
  </si>
  <si>
    <t xml:space="preserve">La Entidad es utilizada en actividades LA/FT/FPADM y existen deficiencias, fallas o inadecuaciones en el recurso humano, los procesos y la tecnología. </t>
  </si>
  <si>
    <t>Un funcionario de la Entidad está involucrado en una acción o experiencia relacionada con los delitos de LA/FT/FPADM.</t>
  </si>
  <si>
    <t>Catastrófico</t>
  </si>
  <si>
    <t>Intervención a la Entidad y procesos penales a sus funcionarios, gerentes o directores.  Sanción administrativa a la Entidad que implique su cierre temporal o definitivo por incumplir normas o regulaciones relacionadas con la prevención LA/FT/FPADM. Implica sanciones judiciales para la Entidad. Causa indemnización por daño. Tratándose de bienes se ven afectados los derechos de la Entidad por la pérdida de dominio sobre los mismos.</t>
  </si>
  <si>
    <t>Afecta la confianza y credibilidad de clientes, aliados y la confianza de los entes reguladores. Impacta por medios de comunicación pública. Causa pérdida de clientes y alianzas, disminución de ingresos y vinculación a procesos judiciales. Afecta las transacciones de una gran cantidad de clientes y alianzas, daño reputacional importante.</t>
  </si>
  <si>
    <t xml:space="preserve">La Entidad es utilizada en actividades LA/FT/FPADM y existen deficiencias, fallas o inadecuaciones en el recurso humano, los procesos, la tecnología y ocurren eventos externos no contemplados.  </t>
  </si>
  <si>
    <t>Un accionista de la Entidad está involucrado en una acción o experiencia relacionada con los delitos de LA/FT/FPADM.</t>
  </si>
  <si>
    <t>ETAPA 2. Medición del Riesgo_Modelo de Encuesta</t>
  </si>
  <si>
    <t>CCF - Medición de Probabilidad e Impacto de los eventos de riesgo de LA/FT/FPADM</t>
  </si>
  <si>
    <t xml:space="preserve">Estimado(a) Experto(a): </t>
  </si>
  <si>
    <t>Hemos definido una lista exhaustiva de riesgos relativos al riesgo de lavado de activos, financiación del terrorismo y financiamiento de la proliferación de armas destrucción masiva (LA/FT/FPADM) a que puede estar expuesta CCF. Hoy, requerimos de su apoyo y experiencia para evaluar (calificar) esta lista de eventos de riesgo y poder determinar el grado o nivel de exposición INHERENTE de la Entidad al riesgo de LA/FT/FPADM.</t>
  </si>
  <si>
    <t>Por lo anterior, lo(a) invitamos a calificar lo siguiente:</t>
  </si>
  <si>
    <t>1. En un rango de 1 a 5 la PROBABILIDAD O POSIBILIDAD de ocurrencia del evento, siendo 1 - IMPROBABLE, 2 - CASI NUNCA, 3 - OCASIONAL, 4 - PROBABLE y 5 - MUY PROBABLE que se presente. Recuerde que debe pensar en la situación sin tener en cuenta los controles existentes y futuros.</t>
  </si>
  <si>
    <t>2. En un rango de 1 a 5, siendo 1 – LEVE, 2 – REDUCIDO, 3 – MODERADO, 4 – IMPORTANTE y 5 – CATASTRÓFICO el daño o pérdida para la Entidad cuando ocurra o se materialice el evento de riesgo. Recuerde que debe pensar en la situación sin tener en cuenta los controles existentes y futuros.</t>
  </si>
  <si>
    <t>Así las cosas, lo(a) invitamos a marcar la opción más adecuada respecto de la evaluación de los riesgos LA/FT/FPADM:</t>
  </si>
  <si>
    <t xml:space="preserve">R1 – ¿Qué probabilidad o posibilidad tiene la Entidad de tener vínculos con contrapartes registradas en lista vinculante ONU, lista del consejo de seguridad colombiana, o restrictiva OFAC?   Seleccione una opción: </t>
  </si>
  <si>
    <t>1) IMPROBABLE, es decir, el riesgo no se materializa dentro del periodo anual</t>
  </si>
  <si>
    <t>2) CASI NUNCA, es decir, por lo menos una vez al año</t>
  </si>
  <si>
    <t>3) OCASIONAL, es decir, por lo menos una vez en el semestre</t>
  </si>
  <si>
    <t>4) PROBABLE, es decir, por lo menos una vez en el trimestre</t>
  </si>
  <si>
    <t>5) MUY PROBABLE, es decir, por lo menos una vez al mes</t>
  </si>
  <si>
    <t>R1 – Al materializarse este evento de riesgo, ¿Que consecuencia o impacto considera puede generarle a la Entidad? Recuerde que el evento puede impactar por uno, dos, tres o los cuatro riesgos asociados (Legal, Reputacional, Operativo, Contagio). Escoger las siguientes opciones:</t>
  </si>
  <si>
    <t>Impacto</t>
  </si>
  <si>
    <t>Legal</t>
  </si>
  <si>
    <t>Reputacional</t>
  </si>
  <si>
    <t>Operativo</t>
  </si>
  <si>
    <t>Contagio</t>
  </si>
  <si>
    <t xml:space="preserve">R2 – ¿Qué probabilidad o posibilidad tiene la Entidad de tener vínculos con contrapartes condenadas o sancionadas por LA/FT/FPADM o  que estén siendo investigadas por conductas asociadas al LA/FT/FPADM?   Seleccione una opción: </t>
  </si>
  <si>
    <t>R2 – Al materializarse este evento de riesgo, ¿Que consecuencia o impacto considera puede generarle a la Entidad? Recuerde que el evento puede impactar por uno, dos, tres o los cuatro riesgos asociados (Legal, Reputacional, Operativo, Contagio). Escoger las siguientes opciones:</t>
  </si>
  <si>
    <t xml:space="preserve">R3 – ¿Qué probabilidad o posibilidad tiene la Entidad de tener vínculos con contrapartes que hayan sido registradas en otras listas, bases de datos o medios de comunicación por temas de LA/FT/FPADM?   Seleccione una opción: </t>
  </si>
  <si>
    <t>R3 – Al materializarse este evento de riesgo, ¿Que consecuencia o impacto considera puede generarle a la Entidad? Recuerde que el evento puede impactar por uno, dos, tres o los cuatro riesgos asociados (Legal, Reputacional, Operativo, Contagio). Escoger las siguientes opciones:</t>
  </si>
  <si>
    <t>R4 – Al materializarse este evento de riesgo, ¿Que consecuencia o impacto considera puede generarle a la Entidad? Recuerde que el evento puede impactar por uno, dos, tres o los cuatro riesgos asociados (Legal, Reputacional, Operativo, Contagio). Escoger las siguientes opciones:</t>
  </si>
  <si>
    <t>R5 – Al materializarse este evento de riesgo, ¿Que consecuencia o impacto considera puede generarle a la Entidad? Recuerde que el evento puede impactar por uno, dos, tres o los cuatro riesgos asociados (Legal, Reputacional, Operativo, Contagio). Escoger las siguientes opciones:</t>
  </si>
  <si>
    <t>R6 – Al materializarse este evento de riesgo, ¿Que consecuencia o impacto considera puede generarle a la Entidad? Recuerde que el evento puede impactar por uno, dos, tres o los cuatro riesgos asociados (Legal, Reputacional, Operativo, Contagio). Escoger las siguientes opciones:</t>
  </si>
  <si>
    <t>R7 – Al materializarse este evento de riesgo, ¿Que consecuencia o impacto considera puede generarle a la Entidad? Recuerde que el evento puede impactar por uno, dos, tres o los cuatro riesgos asociados (Legal, Reputacional, Operativo, Contagio). Escoger las siguientes opciones:</t>
  </si>
  <si>
    <t>R8 – ¿Qué probabilidad o posibilidad tiene la Entidad de tener vínculos con activos a los cuales le sean decretadas medidas cautelares producto de un proceso penal de LA/FT/FPADM o de extinción de dominio?   Seleccione una opción:</t>
  </si>
  <si>
    <t>R8 – Al materializarse este evento de riesgo, ¿Que consecuencia o impacto considera puede generarle a la Entidad? Recuerde que el evento puede impactar por uno, dos, tres o los cuatro riesgos asociados (Legal, Reputacional, Operativo, Contagio). Escoger las siguientes opciones:</t>
  </si>
  <si>
    <t>R9 – Al materializarse este evento de riesgo, ¿Que consecuencia o impacto considera puede generarle a la Entidad? Recuerde que el evento puede impactar por uno, dos, tres o los cuatro riesgos asociados (Legal, Reputacional, Operativo, Contagio). Escoger las siguientes opciones:</t>
  </si>
  <si>
    <t>R10 – Al materializarse este evento de riesgo, ¿Que consecuencia o impacto considera puede generarle a la Entidad? Recuerde que el evento puede impactar por uno, dos, tres o los cuatro riesgos asociados (Legal, Reputacional, Operativo, Contagio). Escoger las siguientes opciones:</t>
  </si>
  <si>
    <t>R11 – Al materializarse este evento de riesgo, ¿Que consecuencia o impacto considera puede generarle a la Entidad? Recuerde que el evento puede impactar por uno, dos, tres o los cuatro riesgos asociados (Legal, Reputacional, Operativo, Contagio). Escoger las siguientes opciones:</t>
  </si>
  <si>
    <t>R12 – Al materializarse este evento de riesgo, ¿Que consecuencia o impacto considera puede generarle a la Entidad? Recuerde que el evento puede impactar por uno, dos, tres o los cuatro riesgos asociados (Legal, Reputacional, Operativo, Contagio). Escoger las siguientes opciones:</t>
  </si>
  <si>
    <t>ETAPA 2. Medición del Riesgo_Respuestas a encuesta</t>
  </si>
  <si>
    <t>Marca temporal</t>
  </si>
  <si>
    <t>Nombres y Apellidos</t>
  </si>
  <si>
    <t>Área a la que pertenece</t>
  </si>
  <si>
    <t>Cargo</t>
  </si>
  <si>
    <t>R1 – ¿Qué probabilidad o posibilidad tiene la Entidad de tener vínculos con contrapartes registradas en lista vinculante ONU, lista del consejo de seguridad colombiana o restrictiva OFAC? Seleccione una opción:</t>
  </si>
  <si>
    <t>R1 – Al materializarse este evento de riesgo, ¿Que consecuencia o impacto considera puede generarle a la Entidad? Recuerde que el evento puede impactar por uno, dos, tres o los cuatro riesgos asociados (Legal, Reputacional, Operativo, Contagio). Escoger las siguientes opciones: [Legal]</t>
  </si>
  <si>
    <t>R1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</si>
  <si>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R1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</si>
  <si>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R1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</si>
  <si>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R2 – ¿Qué probabilidad o posibilidad tiene la Entidad de tener vínculos con contrapartes condenadas o sancionadas por LA/FT/FPADM o que estén siendo investigadas por conductas asociadas al LA/FT/FPADM? Seleccione una opción:</t>
  </si>
  <si>
    <t>R2 – Al materializarse este evento de riesgo, ¿Que consecuencia o impacto considera puede generarle a la Entidad? Recuerde que el evento puede impactar por uno, dos, tres o los cuatro riesgos asociados (Legal, Reputacional, Operativo, Contagio). Escoger las siguientes opciones: [Legal]</t>
  </si>
  <si>
    <t>R2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</si>
  <si>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R2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</si>
  <si>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R2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</si>
  <si>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R3 – ¿Qué probabilidad o posibilidad tiene la Entidad de tener vínculos con contrapartes que hayan sido registradas en otras listas, bases de datos o medios de comunicación por temas de LA/FT/FPADM? Seleccione una opción:</t>
  </si>
  <si>
    <t>R3 – Al materializarse este evento de riesgo, ¿Que consecuencia o impacto considera puede generarle a la Entidad? Recuerde que el evento puede impactar por uno, dos, tres o los cuatro riesgos asociados (Legal, Reputacional, Operativo, Contagio). Escoger las siguientes opciones: [Legal]</t>
  </si>
  <si>
    <t>R3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</si>
  <si>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R3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</si>
  <si>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R3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</si>
  <si>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R4 – ¿Qué probabilidad o posibilidad tiene la Entidad de tener vínculos con contrapartes relacionadas con otras personas que ejecutan actividades de LA/FT/FPADM? Seleccione una opción:</t>
  </si>
  <si>
    <t>R4 – Al materializarse este evento de riesgo, ¿Que consecuencia o impacto considera puede generarle a la Entidad? Recuerde que el evento puede impactar por uno, dos, tres o los cuatro riesgos asociados (Legal, Reputacional, Operativo, Contagio). Escoger las siguientes opciones: [Legal]</t>
  </si>
  <si>
    <t>R4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</si>
  <si>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R4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</si>
  <si>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R4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</si>
  <si>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R5 – ¿Qué probabilidad o posibilidad tiene la Entidad de tener vínculos con contrapartes que sean empresas de fachada o con testaferros de personas que ejecutan actividades de LA/FT/FPADM? Seleccione una opción:</t>
  </si>
  <si>
    <t>R5 – Al materializarse este evento de riesgo, ¿Que consecuencia o impacto considera puede generarle a la Entidad? Recuerde que el evento puede impactar por uno, dos, tres o los cuatro riesgos asociados (Legal, Reputacional, Operativo, Contagio). Escoger las siguientes opciones: [Legal]</t>
  </si>
  <si>
    <t>R5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</si>
  <si>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R5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</si>
  <si>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R5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</si>
  <si>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R6 – ¿Qué probabilidad o posibilidad tiene la Entidad de tener vínculos con contrapartes que suplantan a otra persona para ocultar su verdadera identidad o que presentan documentación no veraz, inexacta o de difícil verificación, para la comisión de delitos LA/FT/FPADM dentro de la Cámara? Seleccione una opción:</t>
  </si>
  <si>
    <t>R6 – Al materializarse este evento de riesgo, ¿Que consecuencia o impacto considera puede generarle a la Entidad? Recuerde que el evento puede impactar por uno, dos, tres o los cuatro riesgos asociados (Legal, Reputacional, Operativo, Contagio). Escoger las siguientes opciones: [Legal]</t>
  </si>
  <si>
    <t>R6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</si>
  <si>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R6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</si>
  <si>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R6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</si>
  <si>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R7 – ¿Qué probabilidad o posibilidad tiene la Entidad de tener vínculos con contrapartes que permiten o facilitan operaciones de LA/FT/FPADM o que utilizan a la Cámara para estas operaciones? Seleccione una opción:</t>
  </si>
  <si>
    <t>R7 – Al materializarse este evento de riesgo, ¿Que consecuencia o impacto considera puede generarle a la Entidad? Recuerde que el evento puede impactar por uno, dos, tres o los cuatro riesgos asociados (Legal, Reputacional, Operativo, Contagio). Escoger las siguientes opciones: [Legal]</t>
  </si>
  <si>
    <t>R7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</si>
  <si>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R7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</si>
  <si>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R7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</si>
  <si>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R8 – ¿Qué probabilidad o posibilidad tiene la Entidad de tener vínculos con activos a los cuales le sean decretadas medidas cautelares producto de un proceso penal de LA/FT/FPADM o de extinción de dominio? Seleccione una opción:</t>
  </si>
  <si>
    <t>R8 – Al materializarse este evento de riesgo, ¿Que consecuencia o impacto considera puede generarle a la Entidad? Recuerde que el evento puede impactar por uno, dos, tres o los cuatro riesgos asociados (Legal, Reputacional, Operativo, Contagio). Escoger las siguientes opciones: [Legal]</t>
  </si>
  <si>
    <t>R8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</si>
  <si>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R8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</si>
  <si>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R8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</si>
  <si>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R9 – ¿Qué probabilidad o posibilidad tiene la Entidad de tener vínculos con activos que son referenciados en listas o medios de comunicación como de propiedad de una persona que realiza actividades de LA/FT/FPADM? Seleccione una opción:</t>
  </si>
  <si>
    <t>R9 – Al materializarse este evento de riesgo, ¿Que consecuencia o impacto considera puede generarle a la Entidad? Recuerde que el evento puede impactar por uno, dos, tres o los cuatro riesgos asociados (Legal, Reputacional, Operativo, Contagio). Escoger las siguientes opciones: [Legal]</t>
  </si>
  <si>
    <t>R9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</si>
  <si>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R9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</si>
  <si>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R9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</si>
  <si>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R10 – ¿Qué probabilidad o posibilidad tiene la Entidad de recibir recursos de origen ilícito relacionado con delitos LA/FT/FPADM, a través de cualquier medio de pago en el desarrollo de su objeto social? Seleccione una opción:</t>
  </si>
  <si>
    <t>R10 – Al materializarse este evento de riesgo, ¿Que consecuencia o impacto considera puede generarle a la Entidad? Recuerde que el evento puede impactar por uno, dos, tres o los cuatro riesgos asociados (Legal, Reputacional, Operativo, Contagio). Escoger las siguientes opciones: [Legal]</t>
  </si>
  <si>
    <t>R10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</si>
  <si>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R10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</si>
  <si>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R10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</si>
  <si>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R11 – ¿Qué probabilidad o posibilidad tiene la Entidad de entregar recursos a terceros que tengan como destino apoyar actividades ilícitas relacionadas con delitos de LA/FT/FPADM? Seleccione una opción:</t>
  </si>
  <si>
    <t>R11 – Al materializarse este evento de riesgo, ¿Que consecuencia o impacto considera puede generarle a la Entidad? Recuerde que el evento puede impactar por uno, dos, tres o los cuatro riesgos asociados (Legal, Reputacional, Operativo, Contagio). Escoger las siguientes opciones: [Legal]</t>
  </si>
  <si>
    <t>R11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</si>
  <si>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R11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</si>
  <si>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R11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</si>
  <si>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R12 – Al materializarse este evento de riesgo, ¿Que consecuencia o impacto considera puede generarle a la Entidad? Recuerde que el evento puede impactar por uno, dos, tres o los cuatro riesgos asociados (Legal, Reputacional, Operativo, Contagio). Escoger las siguientes opciones: [Legal]</t>
  </si>
  <si>
    <t>R12 – Al materializarse este evento de riesgo, ¿Que consecuencia o impacto considera puede generarle a la Entidad? Recuerde que el evento puede impactar por uno, dos, tres o los cuatro riesgos asociados (Legal, Reputacional, Operativo, Contagio). Escoger las siguientes opciones: [Reputacional]</t>
  </si>
  <si>
    <t>R12 – Al materializarse este evento de riesgo, ¿Que consecuencia o impacto considera puede generarle a la Entidad? Recuerde que el evento puede impactar por uno, dos, tres o los cuatro riesgos asociados (Legal, Reputacional, Operativo, Contagio). Escoger las siguientes opciones: [Operativo]</t>
  </si>
  <si>
    <t>R12 – Al materializarse este evento de riesgo, ¿Que consecuencia o impacto considera puede generarle a la Entidad? Recuerde que el evento puede impactar por uno, dos, tres o los cuatro riesgos asociados (Legal, Reputacional, Operativo, Contagio). Escoger las siguientes opciones: [Contagio]</t>
  </si>
  <si>
    <t>ETAPA 1. Identificación del Riesgo _ Tabulación de la encuesta de medición</t>
  </si>
  <si>
    <t xml:space="preserve">24. Nombre: </t>
  </si>
  <si>
    <t xml:space="preserve">25. Nombre: </t>
  </si>
  <si>
    <t xml:space="preserve">Cargo: </t>
  </si>
  <si>
    <t xml:space="preserve">Área: </t>
  </si>
  <si>
    <t>Probabilidad</t>
  </si>
  <si>
    <t>ETAPA 2. Medición del Riesgo_ Matriz de riesgo inherente</t>
  </si>
  <si>
    <t>MATRIZ INHERENTE</t>
  </si>
  <si>
    <t>CALIFICACIÓN PROBABILIDAD</t>
  </si>
  <si>
    <t>CALIFICACIÓN IMPACTO</t>
  </si>
  <si>
    <t>CALIFICACIÓN IMPACTO POR FACTOR / Valor promedio</t>
  </si>
  <si>
    <t>Impacto por evento</t>
  </si>
  <si>
    <t>Riesgo Inherente</t>
  </si>
  <si>
    <t>CALIFICACIÓN PROBABILIDAD POR FACTOR / Valor promedio</t>
  </si>
  <si>
    <t>DESVIACION ESTANDAR</t>
  </si>
  <si>
    <t>COEFICIENTE DE VARIACIÓN</t>
  </si>
  <si>
    <t>Probabilidad por evento</t>
  </si>
  <si>
    <t>PROMEDIO LEGAL</t>
  </si>
  <si>
    <t>PROMEDIO REPUTACIONAL</t>
  </si>
  <si>
    <t>PROMEDIO OPERATIVO</t>
  </si>
  <si>
    <t>PROMEDIO CONTAGIO</t>
  </si>
  <si>
    <t>ETAPA 2. Medición del Riesgo_ Mapa de riesgo inherente</t>
  </si>
  <si>
    <t>MAPA DE RIESGO INHERENTE - CONSOLIDADO</t>
  </si>
  <si>
    <t xml:space="preserve">MAPA DE RIESGO INHERENTE - CLIENTES </t>
  </si>
  <si>
    <t>MAPA DE RIESGO INHERENTE - LEGAL</t>
  </si>
  <si>
    <t>Probabilidad de ocurrencia</t>
  </si>
  <si>
    <t>NIVELES DE RIESGO</t>
  </si>
  <si>
    <t>MODERADO</t>
  </si>
  <si>
    <t xml:space="preserve"> </t>
  </si>
  <si>
    <t>MAPA DE RIESGO INHERENTE - USUARIOS</t>
  </si>
  <si>
    <t>MAPA DE RIESGO INHERENTE - REPUTACIONAL</t>
  </si>
  <si>
    <t>MAPA DE RIESGO INHERENTE - PROVEEDORES / CONTRATISTAS</t>
  </si>
  <si>
    <t>MAPA DE RIESGO INHERENTE - OPERATIVO</t>
  </si>
  <si>
    <t>MAPA DE RIESGO INHERENTE - TRABAJADORES</t>
  </si>
  <si>
    <t>MAPA DE RIESGO INHERENTE - CONTAGIO</t>
  </si>
  <si>
    <t>MAPA DE RIESGO INHERENTE - ALIADOS</t>
  </si>
  <si>
    <t>MAPA DE RIESGO INHERENTE - CANALES DE DISTRIBUCIÓN</t>
  </si>
  <si>
    <t>MAPA DE RIESGO INHERENTE - ACTIVOS</t>
  </si>
  <si>
    <t>MAPA DE RIESGO INHERENTE - PRODUCTOS / SERVICIOS</t>
  </si>
  <si>
    <t>MAPA DE RIESGO INHERENTE - JURISDICCIONES</t>
  </si>
  <si>
    <t>Política para interpretar los niveles de exposición</t>
  </si>
  <si>
    <t>BAJA</t>
  </si>
  <si>
    <t>MODERADA</t>
  </si>
  <si>
    <t>ALTA</t>
  </si>
  <si>
    <t>MUY ALTA</t>
  </si>
  <si>
    <t>ETAPA 3. Control del Riesgo _ Criterios para medir la efectividad de los controles en la mitigación del riesgo inherente</t>
  </si>
  <si>
    <t>ATRIBUTOS DE DISEÑO - EFICIENCIA</t>
  </si>
  <si>
    <t>CALIFICACIÓN</t>
  </si>
  <si>
    <t>Si cuenta con el atributo</t>
  </si>
  <si>
    <t>No cuenta con el atributo</t>
  </si>
  <si>
    <t>Si el control tiene un objetivo</t>
  </si>
  <si>
    <t>Si el control hace mención al área y cargo que debe ejecutarlo</t>
  </si>
  <si>
    <t>Si el control hace mención a la periodicidad con la cual se debe ejecutar, es decir cuando se hace.</t>
  </si>
  <si>
    <t>Si el control menciona como se deja soportada o evidenciada su ejecución.</t>
  </si>
  <si>
    <t>Si el control se encuentra documentado</t>
  </si>
  <si>
    <t>Si el control menciona la situación de riesgo que mitiga.</t>
  </si>
  <si>
    <t xml:space="preserve">Si menciona el tipo de control </t>
  </si>
  <si>
    <t>Si el control en preventivo</t>
  </si>
  <si>
    <t>Si el control es detectivo o correctivo</t>
  </si>
  <si>
    <t xml:space="preserve">Si menciona la forma de control </t>
  </si>
  <si>
    <t>Si el control en automático o mixto</t>
  </si>
  <si>
    <t>Si el control es manual</t>
  </si>
  <si>
    <r>
      <t>·</t>
    </r>
    <r>
      <rPr>
        <sz val="7"/>
        <color rgb="FF00B050"/>
        <rFont val="Times New Roman"/>
        <family val="1"/>
      </rPr>
      <t xml:space="preserve">         </t>
    </r>
    <r>
      <rPr>
        <sz val="11"/>
        <color rgb="FF00B050"/>
        <rFont val="Calibri"/>
        <family val="2"/>
      </rPr>
      <t>Muy adecuado, Adecuado o Inadecuado.</t>
    </r>
  </si>
  <si>
    <t xml:space="preserve"> ATRIBUTOS DE ALCANCE - EFECTIVIDAD</t>
  </si>
  <si>
    <t>Si el control se encuentra implementado en el procedimiento que se requiere realizar</t>
  </si>
  <si>
    <t>Si el control se encuentra implementado en las áreas que se requiere</t>
  </si>
  <si>
    <t>ATRIBUTOS DE CUMPLIMIENTO - Oportunidad</t>
  </si>
  <si>
    <t>Si cumple con el atributo</t>
  </si>
  <si>
    <t>No cumple con el atributo</t>
  </si>
  <si>
    <t>Si el control se ejecuta al interior de la Entidad, conforme a los atributos evaluados en el diseño</t>
  </si>
  <si>
    <t>Si el control se ejecuta al interior de la Entidad con el alcance del mismo</t>
  </si>
  <si>
    <t>Si el control cumple con el 90% de los atributos</t>
  </si>
  <si>
    <t>Fuerte</t>
  </si>
  <si>
    <t>Si el control cumple con el 60 y 89% de los atributos</t>
  </si>
  <si>
    <t>Si el control cumple con el 59% de los atributos o menos</t>
  </si>
  <si>
    <t>Débil</t>
  </si>
  <si>
    <t>METODOLOGIA PARA APLICAR DISMINUCIÓN EN LA PROBABILIDAD E IMPACTO INHERENTE</t>
  </si>
  <si>
    <t>PROBABILIDAD</t>
  </si>
  <si>
    <t>IMPACTO</t>
  </si>
  <si>
    <t>ETAPA 3. Control del Riesgo_Lista de Controles</t>
  </si>
  <si>
    <t>Código del control</t>
  </si>
  <si>
    <t>Descripción corta del control</t>
  </si>
  <si>
    <t>Descripción del control</t>
  </si>
  <si>
    <t>Objetivo</t>
  </si>
  <si>
    <t>C01</t>
  </si>
  <si>
    <t>Identificar situaciones de riesgo LA/FT/FPADM</t>
  </si>
  <si>
    <t>C02</t>
  </si>
  <si>
    <t>Actualizar la metodología de gestión de riesgo</t>
  </si>
  <si>
    <t>Establecer el riesgo inherente y residual</t>
  </si>
  <si>
    <t>C03</t>
  </si>
  <si>
    <t>Recopilar y verificar la información suministrada por los clientes y aliados</t>
  </si>
  <si>
    <t>Verificar la información suministrada y realizar la debida diligencia de conocimiento de los clientes y aliados</t>
  </si>
  <si>
    <t>C04</t>
  </si>
  <si>
    <t xml:space="preserve">Consultar el nombre y número de ID de los clientes y aliados, en caso de ser persona jurídica, su representante legal y socios/accionistas en las listas de prevención LA/FT/FPADM </t>
  </si>
  <si>
    <t>C05</t>
  </si>
  <si>
    <t>Actualizar la  información de los clientes y aliados mediante el diligenciamiento del formato de conocimiento de contrapartes</t>
  </si>
  <si>
    <t>C06</t>
  </si>
  <si>
    <t xml:space="preserve">Consultar el nombre y número de ID de los usuarios en las listas de prevención LA/FT/FPADM </t>
  </si>
  <si>
    <t>C07</t>
  </si>
  <si>
    <t>C08</t>
  </si>
  <si>
    <t xml:space="preserve">Consultar el nombre y número de ID de los proveedores, su representante legal y socios/accionistas en las listas de prevención LA/FT/FPADM </t>
  </si>
  <si>
    <t>C09</t>
  </si>
  <si>
    <t>Actualizar la  información de los proveedores mediante el diligenciamiento del formato de conocimiento de contrapartes</t>
  </si>
  <si>
    <t>C10</t>
  </si>
  <si>
    <t>Realizar el recaudo de los recursos provenientes de las ventas a sus clientes y los pagos a proveedores a través de medios del sistema financiero y efectivo en casos excepcionales</t>
  </si>
  <si>
    <t>Disminuir la probabilidad de ser usado para dar apariencia de legalidad a recursos de origen o con un destino ilícito</t>
  </si>
  <si>
    <t>C11</t>
  </si>
  <si>
    <t>C12</t>
  </si>
  <si>
    <t>C13</t>
  </si>
  <si>
    <t>C14</t>
  </si>
  <si>
    <t>Capacitar al empleado para que tenga la capacidad de detectar operaciones intentadas, inusuales y sospechosas y que conozcan con claridad a quién y cómo deben reportarse</t>
  </si>
  <si>
    <t>C15</t>
  </si>
  <si>
    <t>Recopilar y verificar la información suministrada por los canales de distribución</t>
  </si>
  <si>
    <t>Verificar la información suministrada y realizar la debida diligencia de conocimiento de los canales de distribución</t>
  </si>
  <si>
    <t>C16</t>
  </si>
  <si>
    <t xml:space="preserve">Consultar el nombre y número de ID de los canales de distribución externos en las listas de prevención LA/FT/FPADM </t>
  </si>
  <si>
    <t>C17</t>
  </si>
  <si>
    <t>Actualizar la  información de los canales de distribución mediante el diligenciamiento del formato de conocimiento de contrapartes</t>
  </si>
  <si>
    <t>C18</t>
  </si>
  <si>
    <t>C19</t>
  </si>
  <si>
    <t>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t>
  </si>
  <si>
    <t>C20</t>
  </si>
  <si>
    <t>Monitorear la relación de la Entidad con clientes, aliados y proveedores ubicados en jurisdicciones de riesgo internacional LA/FT/FPADM</t>
  </si>
  <si>
    <t>C21</t>
  </si>
  <si>
    <t>C22</t>
  </si>
  <si>
    <t>C23</t>
  </si>
  <si>
    <t>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t>
  </si>
  <si>
    <t>C24</t>
  </si>
  <si>
    <t>C25</t>
  </si>
  <si>
    <t>ETAPA 3. Control del Riesgo_Evaluación efectividad individual de los controles</t>
  </si>
  <si>
    <t>Área y cargo responsable</t>
  </si>
  <si>
    <t>Documentado en</t>
  </si>
  <si>
    <r>
      <t xml:space="preserve">Periodicidad con la cual se ejecuta el control
</t>
    </r>
    <r>
      <rPr>
        <b/>
        <sz val="11"/>
        <color theme="4"/>
        <rFont val="Calibri"/>
        <family val="2"/>
        <scheme val="minor"/>
      </rPr>
      <t xml:space="preserve"> (Cada vez que se requiera, Diaria, Semanal, Mensual, Trimestral, Semestral, Anual, etc)</t>
    </r>
  </si>
  <si>
    <r>
      <t xml:space="preserve">Soporte o evidencia de la ejecución del control 
</t>
    </r>
    <r>
      <rPr>
        <b/>
        <sz val="11"/>
        <color theme="4"/>
        <rFont val="Calibri"/>
        <family val="2"/>
        <scheme val="minor"/>
      </rPr>
      <t>(Comprobante, Firma, Papel de trabajo etc.)</t>
    </r>
  </si>
  <si>
    <r>
      <t xml:space="preserve">Tipo de control
</t>
    </r>
    <r>
      <rPr>
        <b/>
        <sz val="11"/>
        <color rgb="FFFF0000"/>
        <rFont val="Calibri"/>
        <family val="2"/>
        <scheme val="minor"/>
      </rPr>
      <t xml:space="preserve"> </t>
    </r>
    <r>
      <rPr>
        <b/>
        <sz val="11"/>
        <color theme="4"/>
        <rFont val="Calibri"/>
        <family val="2"/>
        <scheme val="minor"/>
      </rPr>
      <t>(Preventivo, Detectivo o Correctivo)</t>
    </r>
  </si>
  <si>
    <r>
      <t xml:space="preserve">Forma del control 
</t>
    </r>
    <r>
      <rPr>
        <b/>
        <sz val="11"/>
        <color theme="4"/>
        <rFont val="Calibri"/>
        <family val="2"/>
        <scheme val="minor"/>
      </rPr>
      <t>(Manual, Automático, Mixto)</t>
    </r>
  </si>
  <si>
    <t>Factor de riesgo</t>
  </si>
  <si>
    <t>No. evento riesgo</t>
  </si>
  <si>
    <t>Evento de riesgo que mitiga</t>
  </si>
  <si>
    <t>EFECTIVIDAD INDIVIDUAL DE LOS CONTROLES  _ Método D.A.C.</t>
  </si>
  <si>
    <t>CALIFICACION DISEÑO, ALCANCE Y CUMPLIMIENTO</t>
  </si>
  <si>
    <t>EFECTIVIDAD</t>
  </si>
  <si>
    <t>Contribución en la efectividad</t>
  </si>
  <si>
    <t>Cobertura</t>
  </si>
  <si>
    <t>Frecuencia</t>
  </si>
  <si>
    <t>Funcionamiento</t>
  </si>
  <si>
    <t>Cuantitativa</t>
  </si>
  <si>
    <t>Cualitativa</t>
  </si>
  <si>
    <t>Preventivo</t>
  </si>
  <si>
    <t>Manual</t>
  </si>
  <si>
    <t>Contraparte Empleados
Contraparte Proveedores
Productos / Servicios
Activos
Jurisdicciones</t>
  </si>
  <si>
    <t>Cada dos años</t>
  </si>
  <si>
    <t>Cada vez que se requiera</t>
  </si>
  <si>
    <t>Contraparte Clientes
Contraparte Aliados</t>
  </si>
  <si>
    <t>Previamente cada vez que se requiera</t>
  </si>
  <si>
    <t>Herramienta de consulta en lista de prevención INFOLAFT SEARCH</t>
  </si>
  <si>
    <t>Mixto</t>
  </si>
  <si>
    <t>* Formato de conocimiento y/o actualización de contrapartes 
* Archivo general de actualización o carpeta de cada cliente y aliado</t>
  </si>
  <si>
    <t>Detectivo</t>
  </si>
  <si>
    <t>Contraparte Usuarios</t>
  </si>
  <si>
    <t>* Formato de conocimiento y/o actualización de contrapartes
* Documentos soportes (RUT - Certificado de Cámara de Comercio)
* Copia documento identidad RL
* Certificación bancaria y certificación comercial (en los casos de aplique)</t>
  </si>
  <si>
    <t xml:space="preserve">Contraparte Proveedores </t>
  </si>
  <si>
    <t>* Formato de conocimiento y/o actualización de contrapartes 
* Archivo general de actualización o carpeta de cada proveedor</t>
  </si>
  <si>
    <t>Contraparte Proveedores</t>
  </si>
  <si>
    <t>Contraparte Aliados
Contraparte Proveedores
Productos / Servicios
Activos</t>
  </si>
  <si>
    <t>Archivo de capacitaciones</t>
  </si>
  <si>
    <t>* Formato de conocimiento y/o actualización de contrapartes 
* Documentos soportes (RUT - Certificado de Cámara de Comercio)
* Certificación bancaria y certificación comercial (en los casos de aplique)</t>
  </si>
  <si>
    <t>* Formato de conocimiento y/o actualización de contrapartes 
* Archivo general de actualización o carpeta de cada canal de distribución</t>
  </si>
  <si>
    <t>* Formato de conocimiento y/o actualización de contrapartes
* Carpeta de cada una de las contrapartes de forma electrónica</t>
  </si>
  <si>
    <t>Carpeta de cada una de las contrapartes de forma electrónica</t>
  </si>
  <si>
    <t>Documento "Reporte revisión comportamiento de clientes periodo xx"</t>
  </si>
  <si>
    <t xml:space="preserve">* Correo electrónico
* Formulario de reporte de señales de alerta y operaciones inusuales </t>
  </si>
  <si>
    <t>Contrapartes
Canales de distribución
Productos / Servicios
Activos
Jurisdicciones</t>
  </si>
  <si>
    <t>Documento donde se reportan y analizan las operaciones</t>
  </si>
  <si>
    <t>&gt;= 90%</t>
  </si>
  <si>
    <t>El conjunto de controles funciona correctamente para mitigar el riesgo</t>
  </si>
  <si>
    <t>CALIFICACIÓN DEL CONTROL</t>
  </si>
  <si>
    <t>CANTIDAD</t>
  </si>
  <si>
    <t>PARTICIPACIÓN</t>
  </si>
  <si>
    <t>&gt;=60 y &lt;=89%</t>
  </si>
  <si>
    <t>Son controles que presentan debilidades en cuanto a su diseño o ejecución</t>
  </si>
  <si>
    <t>&gt;=59%</t>
  </si>
  <si>
    <t>Los controles no mitigan el riesgo</t>
  </si>
  <si>
    <t>Total</t>
  </si>
  <si>
    <t>ETAPA 3. Control del Riesgo_Eventos vs controles</t>
  </si>
  <si>
    <t>Promedio Total</t>
  </si>
  <si>
    <t>ETAPA 3. Control del Riesgo_Matriz de Riesgo Residual</t>
  </si>
  <si>
    <t>MATRIZ RESIDUAL</t>
  </si>
  <si>
    <t>DISMINUCIÖN</t>
  </si>
  <si>
    <t>Probabilidad Residual</t>
  </si>
  <si>
    <t>Impacto Residual</t>
  </si>
  <si>
    <t>Riesgo Residual</t>
  </si>
  <si>
    <t>Escriba de acuerdo con los criterios de la metodología los niveles de disminución</t>
  </si>
  <si>
    <t>Escriba el valor correspondiente por factor de riesgo</t>
  </si>
  <si>
    <t>Escriba el valor consolidado por evento</t>
  </si>
  <si>
    <t>Probabilidad x impacto</t>
  </si>
  <si>
    <t>Nivel de riesgo</t>
  </si>
  <si>
    <t>ETAPA 3. Control del Riesgo_Mapa de Riesgo Residual</t>
  </si>
  <si>
    <t>MAPA DE RIESGO RESIDUAL - CONSOLIDADO</t>
  </si>
  <si>
    <t xml:space="preserve">MAPA DE RIESGO RESIDUAL - CLIENTES </t>
  </si>
  <si>
    <t>MAPA DE RIESGO RESIDUAL - LEGAL</t>
  </si>
  <si>
    <t>MAPA DE RIESGO RESIDUAL - USUARIOS</t>
  </si>
  <si>
    <t>MAPA DE RIESGO RESIDUAL - REPUTACIONAL</t>
  </si>
  <si>
    <t>MAPA DE RIESGO RESIDUAL - PROVEEDORES / CONTRATISTAS</t>
  </si>
  <si>
    <t>MAPA DE RIESGO RESIDUAL - OPERATIVO</t>
  </si>
  <si>
    <t>MAPA DE RIESGO RESIDUAL - EMPLEADOS</t>
  </si>
  <si>
    <t>MAPA DE RIESGO RESIDUAL - CONTAGIO</t>
  </si>
  <si>
    <t>MAPA DE RIESGO RESIDUAL - ALIADOS</t>
  </si>
  <si>
    <t>MAPA DE RIESGO RESIDUAL - CANALES DE DISTRIBUCIÓN</t>
  </si>
  <si>
    <t>MAPA DE RIESGO RESIDUAL - ACTIVOS</t>
  </si>
  <si>
    <t>MAPA DE RIESGO RESIDUAL - PRODUCTOS / SERVICIOS</t>
  </si>
  <si>
    <t>MAPA DE RIESGO RESIDUAL - JURISDICCIONES</t>
  </si>
  <si>
    <t>ETAPA 4. Monitoreo del Riesgo_Indicadores descriptivos</t>
  </si>
  <si>
    <t>INDICADORES DESCRIPTIVOS DE GESTIÓN DEL RIESGO</t>
  </si>
  <si>
    <t>Nro.</t>
  </si>
  <si>
    <t>Tipo de Indicador</t>
  </si>
  <si>
    <t>Factor Crítico de Éxito</t>
  </si>
  <si>
    <t>Relación con el Sistema</t>
  </si>
  <si>
    <t>Nombre</t>
  </si>
  <si>
    <t>Fórmula</t>
  </si>
  <si>
    <t>Meta</t>
  </si>
  <si>
    <t>Rango Tolerable</t>
  </si>
  <si>
    <t>Periodicidad</t>
  </si>
  <si>
    <t>Gestión del riesgo</t>
  </si>
  <si>
    <t>Identificación</t>
  </si>
  <si>
    <t>Analizar el contexto interno y externo para la identificación de riesgos</t>
  </si>
  <si>
    <t>Identificación de riesgos</t>
  </si>
  <si>
    <t>Medición</t>
  </si>
  <si>
    <t>Realizar el seguimiento a los eventos de riesgo medidos</t>
  </si>
  <si>
    <t>Nro. de eventos de riesgo medidos / Nro. Total de eventos de riesgo identificados</t>
  </si>
  <si>
    <t xml:space="preserve">Este indicador permite realizar seguimiento a que todos los eventos de riesgo identificados sean medidos. </t>
  </si>
  <si>
    <t>Control</t>
  </si>
  <si>
    <t>Realizar el seguimiento a la evaluación de los controles</t>
  </si>
  <si>
    <t>Evaluaciones realizadas</t>
  </si>
  <si>
    <t>Nro. de evaluaciones a los controles realizadas / Nro. de evaluaciones a los controles programadas</t>
  </si>
  <si>
    <t>90 - 100</t>
  </si>
  <si>
    <t xml:space="preserve">Este indicador permite realizar seguimiento a la evaluación de los controles </t>
  </si>
  <si>
    <t>Identificar la efectividad de controles por evento de riesgo.</t>
  </si>
  <si>
    <t>Efectividad de controles por cada riesgo identificado</t>
  </si>
  <si>
    <t>Nro. de controles efectivos / Nro. de controles totales</t>
  </si>
  <si>
    <t>El indicador colabora al seguimiento de la implementación de controles efectivos para todos los eventos de riesgo.</t>
  </si>
  <si>
    <t>INDICADORES PROSPECTIVOS DE GESTIÓN DEL RIESGO</t>
  </si>
  <si>
    <t xml:space="preserve">Monitoreo </t>
  </si>
  <si>
    <t>Evaluar la evolución del riesgo inherente con relación al período anterior</t>
  </si>
  <si>
    <t>Índice de variación del riesgo inherente de LA/FT/FPADM</t>
  </si>
  <si>
    <t>ERI = (RIt1 - RIt2 )/ RIt1
* Donde ERI= Es la evolución del Riesgo Inherente
* Donde RIt1= Es el valor del Riesgo Inherente para el periodo anterior
* Donde RIt2= Es el valor del Riesgo Inherente para el periodo actual</t>
  </si>
  <si>
    <t>Establece la variación del comportamiento del riesgo inherente en el período de análisis con relación al anterior.</t>
  </si>
  <si>
    <t>Evaluar la evolución del riesgo residual con relación al período anterior</t>
  </si>
  <si>
    <t>Índice de variación del riesgo residual de LA/FT/FPADM</t>
  </si>
  <si>
    <t>ERR = (RRt1 - RRt2 )/ RRt1
* Donde ERI= Es la evolución del Riesgo residual
* Donde RIt1= Es el valor del Riesgo residual del año anterior
* Donde RIt2= Es el valor del Riesgo residual del año actual</t>
  </si>
  <si>
    <t>Establece la variación del comportamiento del riesgo residual en el período de análisis con relación al anterior.</t>
  </si>
  <si>
    <t>INDICADORES DE CUMPLIMIENTO</t>
  </si>
  <si>
    <t>Cumplimiento</t>
  </si>
  <si>
    <t>Establecer el nivel de cumplimiento del programa de capacitación del SAGRILAFT</t>
  </si>
  <si>
    <t xml:space="preserve">Cumplimiento al programa de capacitación </t>
  </si>
  <si>
    <t>(Número de personas capacitadas/total de personas programadas) * 100</t>
  </si>
  <si>
    <t>90% - 100%</t>
  </si>
  <si>
    <t>Seguimiento de Operaciones</t>
  </si>
  <si>
    <t>Operaciones Sospechosas</t>
  </si>
  <si>
    <t>Establecer seguimiento a las contrapartes asociadas al envío de Operación Sospechosa enviadas a la UIAF relacionados con LA/FT/FPADM</t>
  </si>
  <si>
    <t>(Número de operaciones sospechosas enviadas a la UIAF a las que se hace seguimiento / Número de operaciones sospechosas enviadas a la UIAF)*100</t>
  </si>
  <si>
    <t>Seguimiento a las transacciones</t>
  </si>
  <si>
    <t>Cubrimiento de atención a operaciones o negocios alertados</t>
  </si>
  <si>
    <t>(Inusualidades analizadas y atendidas / inusualidades recibidas) *100</t>
  </si>
  <si>
    <t>Tener en cuenta la periodicidad de la generación de las alerta, es decir si las alertas son generadas mensualmente y el tiempo de análisis de operaciones o negocios para la determinación de operaciones inusuales y sospechosas.</t>
  </si>
  <si>
    <t>Procedimientos</t>
  </si>
  <si>
    <t>Requerimientos de Autoridades</t>
  </si>
  <si>
    <t>Realizar el seguimiento a la oportunidad de la atención de los requerimientos de autoridades</t>
  </si>
  <si>
    <t>Oportunidad de respuesta a requerimientos</t>
  </si>
  <si>
    <t>Número de requerimientos atendidos dentro del plazo solicitado por la autoridad / Total de requerimientos recibidos</t>
  </si>
  <si>
    <t>Debida Diligencia</t>
  </si>
  <si>
    <t>Conocimiento de los clientes y proveedores</t>
  </si>
  <si>
    <t>Cantidad de clientes y proveedores con los datos actualizados</t>
  </si>
  <si>
    <t>Conocimiento de los empleados</t>
  </si>
  <si>
    <t>Cantidad de empleados con los datos actualizados</t>
  </si>
  <si>
    <t>Conocimiento de la contraparte</t>
  </si>
  <si>
    <t>Identificar el porcentaje de contrapartes nuevas verificados en listas de control</t>
  </si>
  <si>
    <t>Contrapartes verificadas en lista de prevención de LA/FT/FPADM</t>
  </si>
  <si>
    <t>Seguimiento al control de listas de prevención de LA/FT/FPADM para en el proceso de vinculación de contrapartes</t>
  </si>
  <si>
    <t>•        Art. 86 del Código de Comercio 
•        Ley 1727 de 2014 
•        Decreto Reglamentario 2042 de 2014
•        Decreto 1074 de 2015 
•        Circular Externa No. 100-000002 del 25 de abril del 2025
•        Estatutos camerales</t>
  </si>
  <si>
    <t xml:space="preserve">FOR-DAJ-32 / DIRECTORIO DE PROVEDORES </t>
  </si>
  <si>
    <r>
      <rPr>
        <b/>
        <sz val="9"/>
        <rFont val="Sarabun"/>
      </rPr>
      <t>Empresarios:</t>
    </r>
    <r>
      <rPr>
        <sz val="9"/>
        <rFont val="Sarabun"/>
      </rPr>
      <t xml:space="preserve"> Empresario Informal y Formal, Afiliados, Proveedor y Contratista.
</t>
    </r>
    <r>
      <rPr>
        <b/>
        <sz val="9"/>
        <rFont val="Sarabun"/>
      </rPr>
      <t>Inversionistas:</t>
    </r>
    <r>
      <rPr>
        <sz val="9"/>
        <rFont val="Sarabun"/>
      </rPr>
      <t xml:space="preserve"> Entidades de Crédito y Servicios Financieros. Entidades de Fomento nacionales y extranjeras. Mercado de Capitales.</t>
    </r>
    <r>
      <rPr>
        <b/>
        <sz val="9"/>
        <rFont val="Sarabun"/>
      </rPr>
      <t xml:space="preserve">
Estado:</t>
    </r>
    <r>
      <rPr>
        <sz val="9"/>
        <rFont val="Sarabun"/>
      </rPr>
      <t xml:space="preserve"> Ciudadano, Entidades de control, Gobierno Nacional, Departamental y Municipal.
</t>
    </r>
    <r>
      <rPr>
        <b/>
        <sz val="9"/>
        <rFont val="Sarabun"/>
      </rPr>
      <t>Academia:</t>
    </r>
    <r>
      <rPr>
        <sz val="9"/>
        <rFont val="Sarabun"/>
      </rPr>
      <t xml:space="preserve"> Instituciones Educativas, Entes Universitarios, Institutos educativos Técnico y Tecnólogo y SENA.</t>
    </r>
  </si>
  <si>
    <r>
      <t xml:space="preserve">Somos una Entidad privada sin ánimo de lucro que lleva el registro mercantil de los empresarios, con atención personalizada, prestando servicios empresariales que impulsen su crecimiento y sostenibilidad.
</t>
    </r>
    <r>
      <rPr>
        <b/>
        <sz val="9"/>
        <rFont val="Sarabun"/>
      </rPr>
      <t>Consulta en</t>
    </r>
    <r>
      <rPr>
        <sz val="9"/>
        <rFont val="Sarabun"/>
      </rPr>
      <t xml:space="preserve">: https://ccfacatativa.org.co/nuestra-camara/
</t>
    </r>
  </si>
  <si>
    <r>
      <t xml:space="preserve">En el 2026 ser un articulador del ecosistema empresarial que impulse el crecimiento económico con productos y servicios innovadores
</t>
    </r>
    <r>
      <rPr>
        <b/>
        <sz val="9"/>
        <rFont val="Sarabun"/>
      </rPr>
      <t>Consulta en :</t>
    </r>
    <r>
      <rPr>
        <sz val="9"/>
        <rFont val="Sarabun"/>
      </rPr>
      <t xml:space="preserve"> https://ccfacatativa.org.co/nuestra-camara/
</t>
    </r>
  </si>
  <si>
    <r>
      <rPr>
        <b/>
        <sz val="9"/>
        <rFont val="Sarabun"/>
      </rPr>
      <t>MEGA:</t>
    </r>
    <r>
      <rPr>
        <sz val="9"/>
        <rFont val="Sarabun"/>
      </rPr>
      <t xml:space="preserve"> Ampliaremos nuestra oferta de servicios en un 150% dando cobertura a toda la jurisdicción, llegando con al menos 2 servicios adicionales a los registrales, brindando programas de apoyo empresarial de carácter local y nacional, para promover el crecimiento de nuestros comerciantes y empresarios y el desarrollo sostenible de la región.
</t>
    </r>
    <r>
      <rPr>
        <b/>
        <sz val="9"/>
        <rFont val="Sarabun"/>
      </rPr>
      <t xml:space="preserve">
Objetivo Estratégico 01</t>
    </r>
    <r>
      <rPr>
        <sz val="9"/>
        <rFont val="Sarabun"/>
      </rPr>
      <t xml:space="preserve">: Fortalecer el talento humano de la organización para alcanzar las metas deseadas.
</t>
    </r>
    <r>
      <rPr>
        <b/>
        <sz val="9"/>
        <rFont val="Sarabun"/>
      </rPr>
      <t>Objetivo Estratégico 02:</t>
    </r>
    <r>
      <rPr>
        <sz val="9"/>
        <rFont val="Sarabun"/>
      </rPr>
      <t xml:space="preserve"> Desarrollar una operación efectiva que garantice el mejoramiento del ecosistema empresarial de la región.
</t>
    </r>
    <r>
      <rPr>
        <b/>
        <sz val="9"/>
        <rFont val="Sarabun"/>
      </rPr>
      <t>Objetivo Estratégico 03</t>
    </r>
    <r>
      <rPr>
        <sz val="9"/>
        <rFont val="Sarabun"/>
      </rPr>
      <t xml:space="preserve">: Brindar nuestros servicios con los mayores estándares de calidad y servicio aplicados a la realidad de la región.
</t>
    </r>
    <r>
      <rPr>
        <b/>
        <sz val="9"/>
        <rFont val="Sarabun"/>
      </rPr>
      <t>Objetivo Estratégico 04</t>
    </r>
    <r>
      <rPr>
        <sz val="9"/>
        <rFont val="Sarabun"/>
      </rPr>
      <t xml:space="preserve">: Garantizar la sostenibilidad financiera de la entidad y su capacidad de crecimiento constante.
</t>
    </r>
    <r>
      <rPr>
        <b/>
        <sz val="9"/>
        <rFont val="Sarabun"/>
      </rPr>
      <t xml:space="preserve">CONSULTA DOCUMENTO PLAN ESTRATEGICO </t>
    </r>
    <r>
      <rPr>
        <sz val="9"/>
        <rFont val="Sarabun"/>
      </rPr>
      <t>https://ccfacatativa.org.co/media/uesjsa35/decision-directiva-n-008-plan-estrategico-2022-2026-09-03-22.pdf</t>
    </r>
  </si>
  <si>
    <r>
      <t xml:space="preserve">La Cámara de Comercio de Facatativá y del Noroccidente de Cundinamarca desarrolla diversas líneas de negocio para el desarrollo económico de la región, incluyendo la gestión de trámites registrales, servicios de apoyo a emprendedores, promoción de eventos y la prestación de servicios de observatorio económico. También se enfoca en la capacitación y el fortalecimiento de las empresas, así como en la promoción de la competitividad de los sectores económicos de la región. 
</t>
    </r>
    <r>
      <rPr>
        <b/>
        <sz val="9"/>
        <rFont val="Sarabun"/>
      </rPr>
      <t>Trámites Registrales:</t>
    </r>
    <r>
      <rPr>
        <sz val="9"/>
        <rFont val="Sarabun"/>
      </rPr>
      <t xml:space="preserve">
Registro Mercantil: Gestión de matrículas y renovaciones de empresas. 
Trámites Virtuales: Atienden a usuarios a través de diferentes canales como llamadas, WhatsApp, chat y correo electrónico, ofreciendo información y gestionando trámites. 
Otros Trámites: Gestión de actas, certificados, constitución, copias, entre otros. 
</t>
    </r>
    <r>
      <rPr>
        <b/>
        <sz val="9"/>
        <rFont val="Sarabun"/>
      </rPr>
      <t>2. Apoyo a Emprendedores y Empresas:</t>
    </r>
    <r>
      <rPr>
        <sz val="9"/>
        <rFont val="Sarabun"/>
      </rPr>
      <t xml:space="preserve">
Programas de Apoyo: Ofrecen programas de apoyo a nivel local y nacional para promover el crecimiento empresarial. 
Talleres y Capacitación: Realizan talleres de formación en diversas áreas, incluyendo emprendimiento, diseño, mercadeo digital y contabilidad. 
Herramientas TIC: Entregan herramientas tecnológicas (tablets) y capacitación en marketing digital para impulsar la utilización de herramientas digitales. 
</t>
    </r>
    <r>
      <rPr>
        <b/>
        <sz val="9"/>
        <rFont val="Sarabun"/>
      </rPr>
      <t>3. Promoción de Eventos:</t>
    </r>
    <r>
      <rPr>
        <sz val="9"/>
        <rFont val="Sarabun"/>
      </rPr>
      <t xml:space="preserve">
Ferias y Exposiciones: Participan y promueven ferias y exposiciones para impulsar la actividad comercial y empresarial. 
</t>
    </r>
    <r>
      <rPr>
        <b/>
        <sz val="9"/>
        <rFont val="Sarabun"/>
      </rPr>
      <t>4. Observatorio Económico:</t>
    </r>
    <r>
      <rPr>
        <sz val="9"/>
        <rFont val="Sarabun"/>
      </rPr>
      <t xml:space="preserve">
Generación de Información: El Observatorio Económico recopila y analiza datos económicos relevantes para la toma de decisiones y el diseño de políticas públicas. 
Visibilización: Se enfoca en visibilizar la participación de la Cámara de Comercio en el diseño y formulación de acciones de mejora para los sectores económicos. 
</t>
    </r>
    <r>
      <rPr>
        <b/>
        <sz val="9"/>
        <rFont val="Sarabun"/>
      </rPr>
      <t>5. Desarrollo Económico y Competitividad:</t>
    </r>
    <r>
      <rPr>
        <sz val="9"/>
        <rFont val="Sarabun"/>
      </rPr>
      <t xml:space="preserve">
Fortalecimiento de Sectores: La Cámara de Comercio trabaja en el fortalecimiento de los sectores económicos de la jurisdicción, promoviendo la competitividad y el intercambio de mercados. 
6. I</t>
    </r>
    <r>
      <rPr>
        <b/>
        <sz val="9"/>
        <rFont val="Sarabun"/>
      </rPr>
      <t>nnovación y Tecnología:</t>
    </r>
    <r>
      <rPr>
        <sz val="9"/>
        <rFont val="Sarabun"/>
      </rPr>
      <t xml:space="preserve"> Promueve la adopción de nuevas tecnologías y la innovación en las empresas. </t>
    </r>
  </si>
  <si>
    <r>
      <rPr>
        <b/>
        <sz val="9"/>
        <rFont val="Sarabun"/>
      </rPr>
      <t>Servicios de Registro Público</t>
    </r>
    <r>
      <rPr>
        <sz val="9"/>
        <rFont val="Sarabun"/>
      </rPr>
      <t xml:space="preserve">: Línea. Servicios Registrales
</t>
    </r>
    <r>
      <rPr>
        <b/>
        <sz val="9"/>
        <rFont val="Sarabun"/>
      </rPr>
      <t>Servicios de Desarrollo Empresarial</t>
    </r>
    <r>
      <rPr>
        <sz val="9"/>
        <rFont val="Sarabun"/>
      </rPr>
      <t xml:space="preserve">: Línea: Programas de Apoyo al Empresario
</t>
    </r>
    <r>
      <rPr>
        <b/>
        <sz val="9"/>
        <rFont val="Sarabun"/>
      </rPr>
      <t>Servicios Certificación de la Costumbre Mercantil:</t>
    </r>
    <r>
      <rPr>
        <sz val="9"/>
        <rFont val="Sarabun"/>
      </rPr>
      <t xml:space="preserve"> Certificación de la existencia y uso de prácticas comerciales. Línea: Practica Comercial
</t>
    </r>
    <r>
      <rPr>
        <b/>
        <sz val="9"/>
        <rFont val="Sarabun"/>
      </rPr>
      <t>Servicios de Solución de Conflictos</t>
    </r>
    <r>
      <rPr>
        <sz val="9"/>
        <rFont val="Sarabun"/>
      </rPr>
      <t xml:space="preserve">: Brinda los servicios de arbitraje, conciliación y amigable composición para resolver disputas comerciales, familia, civil entre otros: Línea Eje social.
</t>
    </r>
    <r>
      <rPr>
        <b/>
        <sz val="9"/>
        <rFont val="Sarabun"/>
      </rPr>
      <t xml:space="preserve">Servicios de Información empresarial: Línea Comercial </t>
    </r>
    <r>
      <rPr>
        <sz val="9"/>
        <rFont val="Sarabun"/>
      </rPr>
      <t>por los Servicios que se Presten de información empresarial originada en los registros</t>
    </r>
    <r>
      <rPr>
        <b/>
        <sz val="9"/>
        <rFont val="Sarabun"/>
      </rPr>
      <t xml:space="preserve">
Servicio de Prestamos y Alquileres: </t>
    </r>
    <r>
      <rPr>
        <sz val="9"/>
        <rFont val="Sarabun"/>
      </rPr>
      <t>Línea Comercial por Alquiler de auditorios, áreas y otros bienes de la Cámara de
Comercio de Facatativá.</t>
    </r>
  </si>
  <si>
    <r>
      <t xml:space="preserve">La Cámara de Comercio ofrecen una amplia gama de servicios para apoyar el desarrollo empresarial, que pueden agruparse en las siguientes líneas de negocio:
</t>
    </r>
    <r>
      <rPr>
        <b/>
        <sz val="9"/>
        <rFont val="Sarabun"/>
      </rPr>
      <t>1. Servicios de Registro:</t>
    </r>
    <r>
      <rPr>
        <sz val="9"/>
        <rFont val="Sarabun"/>
      </rPr>
      <t xml:space="preserve"> 
Registro Mercantil: Registro de empresas y comerciantes.
Registro de Entidades Sin Ánimo de Lucro: Registro de organizaciones no lucrativas.
Registro de Entidades de la Economía Solidaria: Registro de cooperativas y otros tipos de empresas solidarias.
Registro de Veedurías Ciudadanas: Registro de organizaciones que supervisan la gestión pública.
Registro de Vendedores de Juegos de Suerte y Azar: Registro de vendedores de lotería y juegos de azar.
</t>
    </r>
    <r>
      <rPr>
        <b/>
        <sz val="9"/>
        <rFont val="Sarabun"/>
      </rPr>
      <t>2. Servicios de Asesoría y Capacitación:</t>
    </r>
    <r>
      <rPr>
        <sz val="9"/>
        <rFont val="Sarabun"/>
      </rPr>
      <t xml:space="preserve">
Asesoría Legal: Apoyo legal para empresas en temas como contratación, cumplimiento normativo, etc. 
Asesoría Contable: Apoyo en la gestión contable de las empresas. 
Asesoría Tributaria: Asesoramiento en temas de impuestos y obligaciones tributarias. 
Asesoría Financiera: Ayuda en la gestión de inversiones, financiación y otros temas financieros. 
Capacitación: Cursos, seminarios y conferencias para el desarrollo de habilidades empresariales. 
</t>
    </r>
    <r>
      <rPr>
        <b/>
        <sz val="9"/>
        <rFont val="Sarabun"/>
      </rPr>
      <t>3. Servicios de Desarrollo empresarial, Promoción y Mercadeo</t>
    </r>
    <r>
      <rPr>
        <sz val="9"/>
        <rFont val="Sarabun"/>
      </rPr>
      <t xml:space="preserve">:
Ruedas y Microruedas de negocios: Organización y participación en eventos de comercio y negocios. 
Participación en Redes Empresariales: Conexión con otros empresarios y organizaciones, Brigadas de Formalización y Registro, Servicios VUE. 
Promoción del Comercio Exterior: Apoyo a las empresas para exportar e importar productos y servicios, Programa de Internacionalización y Consultorios Contables y Comercio Exterior.
</t>
    </r>
    <r>
      <rPr>
        <b/>
        <sz val="9"/>
        <rFont val="Sarabun"/>
      </rPr>
      <t>Programas asociados a la Adenda 2025</t>
    </r>
    <r>
      <rPr>
        <sz val="9"/>
        <rFont val="Sarabun"/>
      </rPr>
      <t xml:space="preserve">: Programas de Reindustrialización, Zascas, Fabricas de Productividad, Asociatividad agroindustrial, Programa de Economía Popular, Programa Innovación Empresarial y Juvenil, Programa de Capital Semilla a Emprendedores.
</t>
    </r>
    <r>
      <rPr>
        <b/>
        <sz val="9"/>
        <rFont val="Sarabun"/>
      </rPr>
      <t xml:space="preserve">4. Servicios de Solución de Conflictos: </t>
    </r>
    <r>
      <rPr>
        <sz val="9"/>
        <rFont val="Sarabun"/>
      </rPr>
      <t xml:space="preserve">
Arbitraje: Resolución de disputas comerciales a través de un tercero neutral.
Conciliación y Amigable Composición: Mediación para llegar a acuerdos en conflictos comerciales.
</t>
    </r>
    <r>
      <rPr>
        <b/>
        <sz val="9"/>
        <rFont val="Sarabun"/>
      </rPr>
      <t xml:space="preserve">5. Servicios de Responsabilidad Social: </t>
    </r>
    <r>
      <rPr>
        <sz val="9"/>
        <rFont val="Sarabun"/>
      </rPr>
      <t xml:space="preserve">
Apoyo a la Comunidad: Involucrarse en proyectos sociales y de desarrollo comunitario, como Consultorios Jurídico para empresarios y comunidad en general, Conciliatones Gratuitos, Formación Empresarial Incluyente. Programas de Desarrollo Empresarial Cívico social, Apoyo al Sector Agropecuario
</t>
    </r>
    <r>
      <rPr>
        <b/>
        <sz val="9"/>
        <rFont val="Sarabun"/>
      </rPr>
      <t>Defensa del Medio Ambiente:</t>
    </r>
    <r>
      <rPr>
        <sz val="9"/>
        <rFont val="Sarabun"/>
      </rPr>
      <t xml:space="preserve"> Promover prácticas empresariales sostenibles, a través del programa de Economía Circular y desarrollo Sostenible.
Estos servicios buscan impulsar el crecimiento y desarrollo de las empresas en la región, promoviendo la formalización, el fortalecimiento y la innovación empresarial. </t>
    </r>
  </si>
  <si>
    <r>
      <rPr>
        <b/>
        <sz val="9"/>
        <rFont val="Sarabun"/>
      </rPr>
      <t xml:space="preserve">Los Servicios ofrecidos por Desarrollo Empresarial ( </t>
    </r>
    <r>
      <rPr>
        <sz val="9"/>
        <rFont val="Sarabun"/>
      </rPr>
      <t xml:space="preserve">todos los programas empresariales) </t>
    </r>
    <r>
      <rPr>
        <b/>
        <sz val="9"/>
        <rFont val="Sarabun"/>
      </rPr>
      <t>Son Gratuitos</t>
    </r>
    <r>
      <rPr>
        <sz val="9"/>
        <rFont val="Sarabun"/>
      </rPr>
      <t xml:space="preserve">
</t>
    </r>
    <r>
      <rPr>
        <b/>
        <sz val="9"/>
        <rFont val="Sarabun"/>
      </rPr>
      <t xml:space="preserve">Servicios Registrales: </t>
    </r>
    <r>
      <rPr>
        <sz val="9"/>
        <rFont val="Sarabun"/>
      </rPr>
      <t xml:space="preserve">Se atiende acorde con las Tarifas aprobadas por Decreto 045 de 2024, expedido por el Ministerio de Comercio, Industria y Turismo
</t>
    </r>
    <r>
      <rPr>
        <b/>
        <sz val="9"/>
        <rFont val="Sarabun"/>
      </rPr>
      <t>Servicios del MASC</t>
    </r>
    <r>
      <rPr>
        <sz val="9"/>
        <rFont val="Sarabun"/>
      </rPr>
      <t xml:space="preserve">:Se atiende acorde con las Tarifas aprobadas por Junta Directiva - https://ccfacatativa.org.co/media/ya2ovm3n/tarifas-2025-servicio-de-conciliacion.pdf
</t>
    </r>
    <r>
      <rPr>
        <b/>
        <sz val="9"/>
        <rFont val="Sarabun"/>
      </rPr>
      <t>Servicios de Prestamos y Alquiles:</t>
    </r>
    <r>
      <rPr>
        <sz val="9"/>
        <rFont val="Sarabun"/>
      </rPr>
      <t xml:space="preserve"> Se atiende acorde con las Tarifas aprobadas por Junta Directiva - https://ccfacatativa.org.co/nuestra-camara/alquileres-y-tarifas/
</t>
    </r>
    <r>
      <rPr>
        <b/>
        <sz val="9"/>
        <rFont val="Sarabun"/>
      </rPr>
      <t>Servicios de Venta Información Empresarial</t>
    </r>
    <r>
      <rPr>
        <sz val="9"/>
        <rFont val="Sarabun"/>
      </rPr>
      <t xml:space="preserve">: Se atiende acorde con las Tarifas aprobadas por Junta Directiva - https://ccfacatativa.org.co/media/qe4dwr53/decisio-n-directiva-n-017-2024-servicios-empresariales-2025.pdf
</t>
    </r>
    <r>
      <rPr>
        <b/>
        <sz val="9"/>
        <rFont val="Sarabun"/>
      </rPr>
      <t>FORMA</t>
    </r>
    <r>
      <rPr>
        <sz val="9"/>
        <rFont val="Sarabun"/>
      </rPr>
      <t xml:space="preserve">: CONTADO
</t>
    </r>
    <r>
      <rPr>
        <b/>
        <sz val="9"/>
        <rFont val="Sarabun"/>
      </rPr>
      <t>MEDIOS DE PAGO:</t>
    </r>
    <r>
      <rPr>
        <sz val="9"/>
        <rFont val="Sarabun"/>
      </rPr>
      <t xml:space="preserve"> Efectivo, tarjetas debito y crédito.</t>
    </r>
  </si>
  <si>
    <r>
      <t xml:space="preserve">La Cámara de Comercio de Facatativá facilita a los comerciantes la realización de trámites como el registro mercantil y la solicitud de certificados, utilizando diferentes canales de distribución, incluyendo la plataforma virtual y las sedes físicas de la Cámara. También ofrece herramientas como el sitio web y el correo electrónico para consultas y atención al cliente. 
Canales de distribución de la Cámara de Comercio de Facatativá:
</t>
    </r>
    <r>
      <rPr>
        <b/>
        <sz val="9"/>
        <rFont val="Sarabun"/>
      </rPr>
      <t>Plataforma virtual:</t>
    </r>
    <r>
      <rPr>
        <sz val="9"/>
        <rFont val="Sarabun"/>
      </rPr>
      <t xml:space="preserve">
La Cámara de Comercio de Facatativá permite la realización de trámites de registro mercantil, incluyendo el diligenciamiento del formulario RUES, de forma virtual a través de una plataforma online (ccfacatativa.org.co). 
</t>
    </r>
    <r>
      <rPr>
        <b/>
        <sz val="9"/>
        <rFont val="Sarabun"/>
      </rPr>
      <t>Sedes físicas:</t>
    </r>
    <r>
      <rPr>
        <sz val="9"/>
        <rFont val="Sarabun"/>
      </rPr>
      <t xml:space="preserve">
Los comerciantes pueden realizar trámites y obtener atención en las sedes de la Cámara, las cuales están ubicadas en diferentes municipios de la jurisdicción de la entidad, como Facatativá. Villeta, Pacho y Funza 
</t>
    </r>
    <r>
      <rPr>
        <b/>
        <sz val="9"/>
        <rFont val="Sarabun"/>
      </rPr>
      <t>Canales de comunicación:</t>
    </r>
    <r>
      <rPr>
        <sz val="9"/>
        <rFont val="Sarabun"/>
      </rPr>
      <t xml:space="preserve">
La Cámara ofrece canales de comunicación como el sitio web (ccfacatativa.org.co) y el correo electrónico, que pueden ser utilizados para consultas y requerimientos de información. 
</t>
    </r>
    <r>
      <rPr>
        <b/>
        <sz val="9"/>
        <rFont val="Sarabun"/>
      </rPr>
      <t>Tiendas virtuales:</t>
    </r>
    <r>
      <rPr>
        <sz val="9"/>
        <rFont val="Sarabun"/>
      </rPr>
      <t xml:space="preserve">
La Cámara gestionó y entregó Campus Virtual, permitiendo a los comerciantes, publicar sus bienes y servicios de forma gratuita, garantizando una vitrina comercial a todos nuestros matriculados. 
</t>
    </r>
    <r>
      <rPr>
        <b/>
        <sz val="9"/>
        <rFont val="Sarabun"/>
      </rPr>
      <t xml:space="preserve">Asistencia técnica, formativa y desarrollo empresarial: </t>
    </r>
    <r>
      <rPr>
        <sz val="9"/>
        <rFont val="Sarabun"/>
      </rPr>
      <t>La Cámara ofrece asistencia técnica a los comerciantes a través de diferentes iniciativas, presencial, Villeta, Facatativá, La Vega, Pacho y Funza virtual y mixta, Ofrece Fortalecimiento Empresarial Certificada a través de Campus Virtual, Se cuenta con un programa formativo empresarial presencial y virtual con más de 24 ejes temáticos de interés del comercio.
L</t>
    </r>
    <r>
      <rPr>
        <b/>
        <sz val="9"/>
        <rFont val="Sarabun"/>
      </rPr>
      <t>a Cámara de Comercio de Facatativá tiene un alcance territorial que incluye seis provincias, treinta y siete municipios, y una extensión territorial de 6300km</t>
    </r>
    <r>
      <rPr>
        <sz val="9"/>
        <rFont val="Sarabun"/>
      </rPr>
      <t xml:space="preserve">², ofreciendo sus servicios a los comerciantes pertenecientes a estos municipios.
</t>
    </r>
    <r>
      <rPr>
        <b/>
        <sz val="9"/>
        <rFont val="Sarabun"/>
      </rPr>
      <t>Servicios a través de la Cámara Móvil</t>
    </r>
    <r>
      <rPr>
        <sz val="9"/>
        <rFont val="Sarabun"/>
      </rPr>
      <t>, que recorre los 37 municipios de la Jurisdicción en ejercicio de Brigadas de Registro y Formalización y brinda servicios integrales que presta la Cámara a sus matriculados</t>
    </r>
  </si>
  <si>
    <r>
      <rPr>
        <b/>
        <sz val="9"/>
        <rFont val="Sarabun"/>
      </rPr>
      <t xml:space="preserve">Página Web: </t>
    </r>
    <r>
      <rPr>
        <sz val="9"/>
        <rFont val="Sarabun"/>
      </rPr>
      <t xml:space="preserve">https://ccfacatativa.org.co/
</t>
    </r>
    <r>
      <rPr>
        <b/>
        <sz val="9"/>
        <rFont val="Sarabun"/>
      </rPr>
      <t xml:space="preserve">Trámites Virtuales Servicios Registrales: </t>
    </r>
    <r>
      <rPr>
        <sz val="9"/>
        <rFont val="Sarabun"/>
      </rPr>
      <t xml:space="preserve">https://ccfacatativa.org.co/realiza-tu-tramite/
</t>
    </r>
    <r>
      <rPr>
        <b/>
        <sz val="9"/>
        <rFont val="Sarabun"/>
      </rPr>
      <t>Ventanilla única virtua</t>
    </r>
    <r>
      <rPr>
        <sz val="9"/>
        <rFont val="Sarabun"/>
      </rPr>
      <t xml:space="preserve">l: https://ccfacatativa.docxflow.com/public/sucursal
</t>
    </r>
    <r>
      <rPr>
        <b/>
        <sz val="9"/>
        <rFont val="Sarabun"/>
      </rPr>
      <t>Servicios Empresariales - Dirección Desarrollo Empresarial:</t>
    </r>
    <r>
      <rPr>
        <sz val="9"/>
        <rFont val="Sarabun"/>
      </rPr>
      <t xml:space="preserve">
</t>
    </r>
    <r>
      <rPr>
        <b/>
        <sz val="9"/>
        <rFont val="Sarabun"/>
      </rPr>
      <t>Portafolio de beneficios</t>
    </r>
    <r>
      <rPr>
        <sz val="9"/>
        <rFont val="Sarabun"/>
      </rPr>
      <t xml:space="preserve">: https://ccfacatativa.org.co/beneficios/
</t>
    </r>
    <r>
      <rPr>
        <b/>
        <sz val="9"/>
        <rFont val="Sarabun"/>
      </rPr>
      <t>Servicios de Desarrollo Empresarial:</t>
    </r>
    <r>
      <rPr>
        <sz val="9"/>
        <rFont val="Sarabun"/>
      </rPr>
      <t xml:space="preserve"> https://ccfacatativa.org.co/apoyo-al-empresario/
</t>
    </r>
    <r>
      <rPr>
        <b/>
        <sz val="9"/>
        <rFont val="Sarabun"/>
      </rPr>
      <t>Directorio Empresarial</t>
    </r>
    <r>
      <rPr>
        <sz val="9"/>
        <rFont val="Sarabun"/>
      </rPr>
      <t xml:space="preserve">: https://ccfacatativa.org.co/directorio-virtual
</t>
    </r>
    <r>
      <rPr>
        <b/>
        <sz val="9"/>
        <rFont val="Sarabun"/>
      </rPr>
      <t xml:space="preserve">Campus Virtual: </t>
    </r>
    <r>
      <rPr>
        <sz val="9"/>
        <rFont val="Sarabun"/>
      </rPr>
      <t xml:space="preserve">https://campusvirtual.ccfacatativa.org.co/
</t>
    </r>
    <r>
      <rPr>
        <b/>
        <sz val="9"/>
        <rFont val="Sarabun"/>
      </rPr>
      <t>SERVICIOS DEL CENTRO DE CONCILIACION: PACHO, FUNZA Y FACATATIVA</t>
    </r>
    <r>
      <rPr>
        <sz val="9"/>
        <rFont val="Sarabun"/>
      </rPr>
      <t xml:space="preserve">
Servicios MASC: https://ccfacatativa.org.co/centro-de-conciliacion/ 
REDES SOCIALES: https://www.facebook.com/ccfacatativa/?locale=es_LA, </t>
    </r>
    <r>
      <rPr>
        <b/>
        <sz val="9"/>
        <rFont val="Sarabun"/>
      </rPr>
      <t xml:space="preserve">
CHAT BOT, MENSAJES DE TEXTO,</t>
    </r>
    <r>
      <rPr>
        <sz val="9"/>
        <rFont val="Sarabun"/>
      </rPr>
      <t xml:space="preserve"> </t>
    </r>
  </si>
  <si>
    <t>Servicios de Desarrollo Empresarial
Fomento del desarrollo empresarial al público
Crecimiento y sostenibilidad global al público</t>
  </si>
  <si>
    <t>Información estadística sectorial. Ventas de bases de datos (información no sensible)</t>
  </si>
  <si>
    <t>Registro público</t>
  </si>
  <si>
    <t>Alexander Rocha - Dirección Administrativa
Pedro Pablo Bermúdez - Control Interno
Edgar Darian Sierra - Conciliación Funza</t>
  </si>
  <si>
    <r>
      <rPr>
        <b/>
        <sz val="9"/>
        <rFont val="Sarabun"/>
      </rPr>
      <t>Servicios Registrales</t>
    </r>
    <r>
      <rPr>
        <sz val="9"/>
        <rFont val="Sarabun"/>
      </rPr>
      <t xml:space="preserve">: Personas Naturales, Personas Jurídicas y Establecimientos de Comercio - Formal e Informal
</t>
    </r>
    <r>
      <rPr>
        <b/>
        <sz val="9"/>
        <rFont val="Sarabun"/>
      </rPr>
      <t xml:space="preserve">Servicios de Desarrollo Empresarial:
</t>
    </r>
    <r>
      <rPr>
        <sz val="9"/>
        <rFont val="Sarabun"/>
      </rPr>
      <t>1</t>
    </r>
    <r>
      <rPr>
        <b/>
        <sz val="9"/>
        <rFont val="Sarabun"/>
      </rPr>
      <t xml:space="preserve">. </t>
    </r>
    <r>
      <rPr>
        <sz val="9"/>
        <rFont val="Sarabun"/>
      </rPr>
      <t xml:space="preserve">Empresas agroindustriales y agropecuarias
Productores agrícolas y transformadores de alimentos, incluyendo viveros y floricultores de la Sabana Occidente.
2. Comerciantes minoristas y sector informal
Pequeños comercios como tenderos, vendedores ambulantes, ferreterías y misceláneas ubicados en zonas urbanas y barrios populares.
3. MIPYMEs del sector manufacturero
Pequeñas industrias de producción en sectores como confecciones, madera, metalmecánica, plásticos y alimentos procesados.
4. Jóvenes emprendedores
Estudiantes y recién egresados con ideas de negocio o emprendimientos en etapas iniciales.
5. Mujeres emprendedoras
Mujeres con microempresas, especialmente madres cabeza de hogar y lideresas comunitarias.
6. Artesanos y creadores culturales
Productores de artesanías, artistas y gestores culturales que promueven la identidad local.
7. Negocios digitales y tecnológicos
Emprendedores digitales como freelancers, programadores, diseñadores y creadores de contenido online.
8. Empresas de turismo rural y ecoturismo
Negocios vinculados al turismo de naturaleza, cultura local, gastronomía y alojamiento rural.
9. Empresas del sector logístico y transporte
Pequeñas empresas de transporte de carga, mensajería y distribución urbana.
10. Prestadores de servicios personales y profesionales
Profesionales independientes como contadores, abogados, estilistas y técnicos que ofrecen servicios especializados.
</t>
    </r>
    <r>
      <rPr>
        <b/>
        <sz val="9"/>
        <rFont val="Sarabun"/>
      </rPr>
      <t>Servicios de MASC: 
1.</t>
    </r>
    <r>
      <rPr>
        <sz val="9"/>
        <rFont val="Sarabun"/>
      </rPr>
      <t xml:space="preserve"> Prestadores de servicios personales y profesionales
Consultores, contadores, abogados, técnicos y oficios independientes pueden usar MASC para resolver disputas contractuales, de prestación de servicios o laborales.
2. Comerciantes minoristas y del sector informal
Tenderos, ferreteros, vendedores ambulantes y pequeños negocios pueden resolver conflictos con clientes, proveedores o arrendadores mediante conciliación.
Se determinó que los servicios anteriormente descritos corresponde a USUARIOS
</t>
    </r>
  </si>
  <si>
    <r>
      <t xml:space="preserve">La Cámara de Comercio tiene una base de clientes que incluye tanto personas naturales como jurídicas. Las personas naturales representan, por ejemplo, el 42.60% de la base de clientes, mientras que las personas jurídicas representan el 15.60% y Establecimientos de Comercio con 41.72%. Dentro de estos clientes, se identifican personas PEP (Personas Expuestas Políticamente) que representan un 1% del total, y personas con actividades profesionales no financieras designadas (APNFD) que representan un 1%. Además, un % de los clientes utilizan efectivo como medio de pago y un 3% utilizan activos virtuales. Finalmente, se identifican clientes extranjeros que representan el 15% del total  </t>
    </r>
    <r>
      <rPr>
        <sz val="9"/>
        <color rgb="FFFF0000"/>
        <rFont val="Sarabun"/>
      </rPr>
      <t>FAVOR FINANCIERA VALIDAR ESTA INFORMACION DE MEDIO DE PAGO...</t>
    </r>
  </si>
  <si>
    <t>Las Cámaras de Comercio deben promover programas y actividades en favor de los sectores productivos que tiendan al fortalecimiento del sector empresarial, en virtud de lo cual, la Cámara de Comercio de Facatativá desarrolla programas y proyectos en los que puede asociarse con otras entidades, otras Cámaras de Comercio u otras entidades sin ánimo de lucro, en las que puede recibir o realizar aportes para su desarrollo, sin que se reciba contraprestación al respecto.</t>
  </si>
  <si>
    <t>Empresariales / Otras Cámaras de Comercio</t>
  </si>
  <si>
    <t>Servicios de tecnologia</t>
  </si>
  <si>
    <t>Servicios educativos</t>
  </si>
  <si>
    <t>Servicios y alquileres</t>
  </si>
  <si>
    <t>Capacitaciones y asesorías, conciliación</t>
  </si>
  <si>
    <t>Entidades sector financiero</t>
  </si>
  <si>
    <t>Hospedaje, alimentación, recreación, menaje</t>
  </si>
  <si>
    <t>Instituciones educativas</t>
  </si>
  <si>
    <t>Capacitaciones y asesorías contables, avalúos, proyectos, investigación de mercados</t>
  </si>
  <si>
    <t>Remodelaciones, ferretería, combustibles, plantas eléctricas, repuestos, adquisición de vehículos</t>
  </si>
  <si>
    <t>Página web, redes sociales, cámara móvil</t>
  </si>
  <si>
    <t>1. La Entidad no cuenta con información sobre personas registradas en la lista ONU o en la lista OFAC.
2. La Entidad no tiene actualizada la fuente que provee información sobre personas registradas en la lista ONU o en la lista OFAC.
3. Ausencia / debilidad en el proceso de recopilación de la información requerida para realizar la validación de antecedentes de las contrapartes (accionistas, miembros de junta directiva y representantes legales) en la lista ONU o en la lista OFAC.
4. El empleado que realiza la consulta incluye de manera errada los datos de la contraparte a verificar.
5. La Entidad no realiza la consulta de las contrapartes con las que tendrá o mantendrá relación, con la oportunidad requerida.
6. Debilidades en la etapa de verificación y monitoreo durante la relación con la contraparte.
7. La Entidad no ha establecido políticas frente a la coincidencia en fuentes de información de las contrapartes correspondientes a la lista ONU o en la lista OFAC.
8. Debilidades en el proceso de reclutamiento y selección de personal que ingresa nuevo, así como en la actualización de antecedentes y seguimiento de los Empleados antiguos.</t>
  </si>
  <si>
    <t>Empleados</t>
  </si>
  <si>
    <t>1. La Entidad no cuenta con información sobre personas registradas en listas que hayan sido condenadas o investigadas por LA/FT/FPADM.
2. La Entidad no tienen actualizada la fuente que provee información sobre personas condenadas o investigadas por LA/FT/FPADM.
3. Ausencia / debilidad en el proceso de recopilación de la información requerida para realizar la validación de antecedentes de las contrapartes (accionistas, miembros de junta directiva y representantes legales) en los listados relacionados con LA/FT/FPADM.
4. El empleado que realiza la consulta incluye de manera errada los datos de la contraparte a verificar.
5. La Entidad no realiza la consulta de las contrapartes con las que tendrá o mantendrá relación, en las listas o base de datos de prevención LA/FT/FPADM, con la oportunidad requerida.
6. Debilidades en la etapa de verificación y monitoreo durante la relación con la contraparte.
7. La Entidad no ha establecido políticas frente a la coincidencia de las contrapartes en otras fuentes de información para la prevención de LA/FT/FPADM.
8. Debilidades en el proceso de reclutamiento y selección de personal que ingresa nuevo, así como en la actualización de antecedentes y seguimiento de los Empleados antiguos.</t>
  </si>
  <si>
    <t>1. La Entidad no cuenta con información sobre personas que registran información negativa relacionada en otras listas, bases de datos o medios de comunicación por LA/FT/FPADM.
2. La Entidad no tienen actualizada la fuente que provee información sobre personas registradas en otras listas, bases de datos o medios de comunicación por LA/FT/FPADM.
3. Ausencia / debilidad en el proceso de recopilación de la información requerida para realizar la validación de antecedentes de las contrapartes (accionistas, miembros de junta directiva y representantes legales) registrados en listas, bases de datos o medios de comunicación relacionada con LA/FT/FPADM.
4. El empleado que realiza la consulta incluye de manera errada los datos de la contraparte a verificar.
5. La Entidad no realiza la consulta de las contrapartes con las que tendrá o mantendrá relación, en las listas o base de datos de prevención LA/FT/FPADM , con la oportunidad requerida.
6. Debilidades en la etapa de verificación y monitoreo durante la relación con la contraparte.
7. La Entidad no ha establecido políticas frente a la coincidencia de las contrapartes en otras fuentes de información para la prevención de LA/FT/FPADM.
8. Debilidades en el proceso de reclutamiento y selección de personal que ingresa nuevo, así como en la actualización de antecedentes y seguimiento de los Empleados antiguos.</t>
  </si>
  <si>
    <t>1. La Entidad no cuenta con información sobre personas relacionadas con lavadores, terroristas o financiadores del terrorismo.
2. La Entidad no tienen actualizada la fuente que provee información sobre personas relacionadas con lavadores, terroristas o financiadores del terrorismo.
3. Ausencia / debilidad en el proceso de recopilación de la información requerida para realizar la validación de antecedentes de las contrapartes (accionistas, miembros de junta directiva y representantes legales) relacionados con lavadores, terroristas o financiadores del terrorismo.
4.El empleado que realiza la consulta incluye de manera errada los datos de la contraparte a verificar.
5. La Entidad no realiza la consulta de las contrapartes con las que tendrá o mantendrá relación, con la oportunidad requerida.
6. Debilidades en la etapa de verificación y monitoreo durante la relación con la contraparte.
7. La Entidad no ha establecido políticas frente a la coincidencia en fuentes de información distintas de las contrapartes.
8. Debilidades en el proceso de reclutamiento y selección de personal que ingresa nuevo, así como en la actualización de antecedentes y seguimiento de los Empleados antiguos.</t>
  </si>
  <si>
    <t xml:space="preserve">1. Debilidades en la etapa de verificación y monitoreo durante la relación con la contraparte.
2. Ausencia / Debilidad en la conservación de la información dentro dela Entidad para la extracción de información confidencial. 
3. Debilidades en el proceso de reclutamiento y selección de personal que ingresa nuevo.
4. No contemplar un régimen sancionatorio aplicable a los Empleados por el incumplimiento de las políticas y procedimientos frente al LA/FT/FPADM.
5. No se realiza  la debida diligencia a las contrapartes por el funcionario responsable.
</t>
  </si>
  <si>
    <t>Muebles e inmuebles, mantenimiento de maquinaria y equipo</t>
  </si>
  <si>
    <t>Transporte de pasajeros, mensajería, psicología, salud ocupacional, limpieza, telefonía, internet</t>
  </si>
  <si>
    <t>Productos de aseo y cafetería, alimentos, dotación, papelería</t>
  </si>
  <si>
    <t>Equipos de cómputo, seguridad informática</t>
  </si>
  <si>
    <t>Contrato laboral y/o personal en misión con la cámara de comercio con el fin de cubrir los requerimientos de cada uno de los cargos de acuerdo con la necesidad o definidos por la cámara. Término fijo e indefinido, prestación de servicios.</t>
  </si>
  <si>
    <t>Oficiales / Municipios / Alcaldías</t>
  </si>
  <si>
    <t>Accionistas</t>
  </si>
  <si>
    <t>Desarrollo empresarial: promoción de programas y proyectos</t>
  </si>
  <si>
    <t>Alquileres</t>
  </si>
  <si>
    <t>Auditorios, carpas, salones empresariales</t>
  </si>
  <si>
    <t>Costumbre Mercantil, registro público. Se encuentran exceptuados de procedimientos de debida diligencia de conocimiento, por lo cual no se ejecutarán controles. Circular Externa Superintendencia de Sociedades 100-300000 del 6-12-2024</t>
  </si>
  <si>
    <t>Vehículos</t>
  </si>
  <si>
    <t>Cundinamarca</t>
  </si>
  <si>
    <t>Desarrollo empresarial</t>
  </si>
  <si>
    <t>Director de desarrollo empresarial
Gestores de proyectos y competitividad</t>
  </si>
  <si>
    <t>Maria Alexandra Sanchez Zabala
Lyda Edith Guzmán Morales
Charles Wilmar Ángel Colmenares
Freddy Enrique Silva Rojas
Jeimmy Paola Rojas Padilla
Edwin Javier Bernal Montoya
Edwin Andres Bulla Ruíz
Alejandra Triana</t>
  </si>
  <si>
    <t>Maria Alexandra Sanchez Zabala
Lyda Edith Guzmán Morales
Charles Wilmar Ángel Colmenares
Freddy Enrique Silva Rojas
Jeimmy Paola Rojas Padilla
Edwin Javier Bernal Montoya
Edwin Andres Bulla Ruíz
Alejandra Triana
Jeison Alvarado</t>
  </si>
  <si>
    <t>Director administrativo y financiero
Coordinador financiero</t>
  </si>
  <si>
    <t>Dirección administrativa y financiera</t>
  </si>
  <si>
    <t>Alexander Rocha
Ayda Farfán</t>
  </si>
  <si>
    <t>Hernán Pulido
Hernando Ortíz</t>
  </si>
  <si>
    <t>Director de asuntos jurídicos
Técnico II de Compras</t>
  </si>
  <si>
    <t>Dirección de asuntos jurídicos</t>
  </si>
  <si>
    <t>Camilo Santos
Daniel Bernal</t>
  </si>
  <si>
    <t>Área de Talento Humano</t>
  </si>
  <si>
    <t>Profesional II de talento humano
Apoyo de talento humano</t>
  </si>
  <si>
    <t>Director de desarrollo empresarial</t>
  </si>
  <si>
    <t>Edwin Andres Bulla Ruíz</t>
  </si>
  <si>
    <t>Maria Fernanda Zabala</t>
  </si>
  <si>
    <t>Desarrollo institucional</t>
  </si>
  <si>
    <t>Líder en comunicación y posicionamiento empresarial</t>
  </si>
  <si>
    <t>Desarrollo empresarial
Área de Talento Humano</t>
  </si>
  <si>
    <t>Director de desarrollo empresarial
Profesional II de talento humano
Apoyo de talento humano</t>
  </si>
  <si>
    <t>Edwin Andres Bulla Ruíz
Belky Paola Ayala
Ana Milena Bautista</t>
  </si>
  <si>
    <t>Alexander Rocha
Hernán Pulido</t>
  </si>
  <si>
    <t>Coordinador de transformación digital
Profesional I soporte tecnológico</t>
  </si>
  <si>
    <t xml:space="preserve">Director administrativo y financiero
Coordinador de transformación digital
</t>
  </si>
  <si>
    <t>Dirección administrativa y financiera
Dirección institucional</t>
  </si>
  <si>
    <t>Dirección institucional</t>
  </si>
  <si>
    <t>Santander, Magdalena</t>
  </si>
  <si>
    <t>Fotografía, radiodifusión, publicaciones, prensa</t>
  </si>
  <si>
    <t>Dirección administrativa y financiera
Desarrollo empresarial</t>
  </si>
  <si>
    <t>Director administrativo y financiero
Coordinador financiero
Director de desarrollo empresarial
Gestores de proyectos y competitividad</t>
  </si>
  <si>
    <t>Alexander Rocha
Ayda Farfán
Maria Alexandra Sanchez Zabala
Lyda Edith Guzmán Morales
Charles Wilmar Ángel Colmenares
Freddy Enrique Silva Rojas
Jeimmy Paola Rojas Padilla
Edwin Javier Bernal Montoya
Edwin Andres Bulla Ruíz
Alejandra Triana
Jeison Alvarado</t>
  </si>
  <si>
    <t>Todos</t>
  </si>
  <si>
    <t xml:space="preserve">Personas que permiten o facilitan operaciones de LA/FT/FPADM o que utilicen a la Cámara para estas operaciones. </t>
  </si>
  <si>
    <t>Realizar operaciones, negocios o contratos en jurisdicciones internacionales que se encuentren bloqueadas por organismos internacionales o que sean consideradas de alto riesgo desde LA/FT/FPADM.</t>
  </si>
  <si>
    <t>R12 – ¿Qué probabilidad o posibilidad tiene la Entidad de realizar operaciones, negocios o contratos en jurisdicciones nacionales e internacionales que se encuentren bloqueadas por organismos internacionales o que sean consideradas de alto riesgo desde LA/FT/FPADM? Seleccione una opción:</t>
  </si>
  <si>
    <t>Belky Paola Ayala Guarnizo</t>
  </si>
  <si>
    <t>Talento Humano</t>
  </si>
  <si>
    <t>Tecnico I de Talento Humano</t>
  </si>
  <si>
    <t>LUIS ALEXANDER ROCHA CASTAÑEDA</t>
  </si>
  <si>
    <t>DIRECCION ADMINISTRATIVA Y FINANCIERA</t>
  </si>
  <si>
    <t>COORDINADOR FINANCIERO</t>
  </si>
  <si>
    <t>EDGAR HERNAN PULIDO HERNANDEZ</t>
  </si>
  <si>
    <t>TECNOLOGIA</t>
  </si>
  <si>
    <t>Coordinador de Transformación Digital</t>
  </si>
  <si>
    <t>Adriana Alejandra Triana Méndez</t>
  </si>
  <si>
    <t>Coordinador Proyectos Empresariales</t>
  </si>
  <si>
    <t>ANA MILENA BAUTISTA VALBUENA</t>
  </si>
  <si>
    <t>TALENTO HUMANO</t>
  </si>
  <si>
    <t>Profesional I de Talento Humano</t>
  </si>
  <si>
    <t>Edwin Ramirez Ramirez</t>
  </si>
  <si>
    <t>Dirección Administrativa y Financiera</t>
  </si>
  <si>
    <t>Técnico II Financiera y contable</t>
  </si>
  <si>
    <t>HUGO GOMEZ SIERRA</t>
  </si>
  <si>
    <t>DAF</t>
  </si>
  <si>
    <t>PROFESIONAL II DE TESORERIA</t>
  </si>
  <si>
    <t>luis fernando argumero santibañez</t>
  </si>
  <si>
    <t>juridica</t>
  </si>
  <si>
    <t>Profesional II apoyo juridico</t>
  </si>
  <si>
    <t>yeimmy paola rojas padilla</t>
  </si>
  <si>
    <t>Desarrollo Empresarial</t>
  </si>
  <si>
    <t>Gestor de Proyectos</t>
  </si>
  <si>
    <t>HEYDER CAMILO SANTOS ROJAS</t>
  </si>
  <si>
    <t>JURIDICA (COMPRAS)</t>
  </si>
  <si>
    <t>TECNICO II COMPRAS</t>
  </si>
  <si>
    <t>Karen Dayana Murcia Méndez</t>
  </si>
  <si>
    <t>Dirección de Asuntos Jurídicos</t>
  </si>
  <si>
    <t>Profesional ll de Contratos</t>
  </si>
  <si>
    <t>EDGAR SIERRA</t>
  </si>
  <si>
    <t>ADUNTOS JURIDICOS</t>
  </si>
  <si>
    <t>LIDER I DE ASESORIA JURIDICA Y FORMACIÓN EMRESARIAL</t>
  </si>
  <si>
    <t>Freddy Enrique Silva Rojas</t>
  </si>
  <si>
    <t>Gestor de Proyectos y competitividad Empresarial</t>
  </si>
  <si>
    <t>Andrés Bulla Ruiz</t>
  </si>
  <si>
    <t>Director</t>
  </si>
  <si>
    <t>Daniel Bernal</t>
  </si>
  <si>
    <t>director jurídico</t>
  </si>
  <si>
    <t>LIDA EDITH GUZMÁN MORALES</t>
  </si>
  <si>
    <t>DESARROLLO EMPRESARIAL</t>
  </si>
  <si>
    <t>GESTOR DE PROYECTOS Y COMPETITIVIDAD EMRPESARIAL</t>
  </si>
  <si>
    <t>María Fernanda Garzón Zabala</t>
  </si>
  <si>
    <t>Dirección Institucional</t>
  </si>
  <si>
    <t>Líder de Comunicaciones</t>
  </si>
  <si>
    <t>HERNANDO ORTIZ SANABRIA</t>
  </si>
  <si>
    <t>DESARROLLO INSTITUCIONAL</t>
  </si>
  <si>
    <t>Profesional II de Soporte tecnologico</t>
  </si>
  <si>
    <t>Edwin Javier Bernal Montoya</t>
  </si>
  <si>
    <t>Gestor I de Apoyo al Emprendimiento</t>
  </si>
  <si>
    <t>CHARLES WILMER ANGEL COLMENARES</t>
  </si>
  <si>
    <t>IRECCION DE DESARROLLO EMPRESARIAL</t>
  </si>
  <si>
    <t>GESTOR DE PROYECTOS Y COMPETITIVIDAD EN CALIDAD DE SUPERNUMERARIO</t>
  </si>
  <si>
    <t>Alexandra sanchez</t>
  </si>
  <si>
    <t>Direccion Empresarial</t>
  </si>
  <si>
    <t>Gestor II Asociatividad</t>
  </si>
  <si>
    <t>YEISSON ALVARADO GUTIERREZ</t>
  </si>
  <si>
    <t>GESTOR III DE APOYO A DESARROLLO EMPRESARIAL</t>
  </si>
  <si>
    <t>Aida Mireya Farfan Romero</t>
  </si>
  <si>
    <t>Direccion admnistrativa y financiera</t>
  </si>
  <si>
    <t>Directora Administrativa y financiera</t>
  </si>
  <si>
    <t xml:space="preserve">R4 – ¿Qué probabilidad o posibilidad tiene la Entidad de tener vínculos con contrapartes relacionadas con otras personas que ejecutan actividades de LA/FT/FPADM?   Seleccione una opción: </t>
  </si>
  <si>
    <t xml:space="preserve">R5 – ¿Qué probabilidad o posibilidad tiene la Entidad de tener vínculos con contrapartes que sean empresas de fachada o con testaferros de personas que ejecutan actividades de LA/FT/FPADM?   Seleccione una opción: </t>
  </si>
  <si>
    <t xml:space="preserve">R6 – ¿Qué probabilidad o posibilidad tiene la Entidad de tener vínculos con contrapartes que suplantan a otra persona para ocultar su verdadera identidad o que presentan documentación no veraz, inexacta o de difícil verificación, para la comisión de delitos LA/FT/FPADM dentro de la Cámara?   Seleccione una opción: </t>
  </si>
  <si>
    <t>R7 – ¿Qué probabilidad o posibilidad tiene la Entidad de tener vínculos con contrapartes que permiten o facilitan operaciones de LA/FT/FPADM o que utilicen a la Cámara para estas operaciones?   Seleccione una opción:</t>
  </si>
  <si>
    <t>R9 – ¿Qué probabilidad o posibilidad tiene la Entidad de tener vínculos con activos que son referenciados en listas o medios de comunicación como de propiedad de una persona que realiza actividades de LA/FT/FPADM?   Seleccione una opción:</t>
  </si>
  <si>
    <t>R10 – ¿Qué probabilidad o posibilidad tiene la Entidad de recibir recursos de origen ilícito, relacionados con delitos de LA/FT/FPADM a través de cualquier medio de pago para el desarrollo de su objeto social?   Seleccione una opción:</t>
  </si>
  <si>
    <t>R11 – ¿Qué probabilidad o posibilidad tiene la Entidad de entregar recursos a terceros que tengan como destino apoyar actividades ilícitas relacionadas con delitos de LA/FT/FPADM?   Seleccione una opción:</t>
  </si>
  <si>
    <t xml:space="preserve">R12 – ¿Qué probabilidad o posibilidad tiene la Entidad de realizar operaciones, negocios o contratos en jurisdicciones internacionales que se encuentren bloqueadas por organismos internacionales o que sean consideradas de alto riesgo desde LA/FT/FPADM?   Seleccione una opción: </t>
  </si>
  <si>
    <t>1. Nombre: Belky Paola Ayala Guarnizo</t>
  </si>
  <si>
    <t>Área: Talento Humano</t>
  </si>
  <si>
    <t>Cargo: Tecnico I de Talento Humano</t>
  </si>
  <si>
    <t>2. Nombre: Luis Alexander Rocha Castañeda</t>
  </si>
  <si>
    <t>Cargo: Coordinador Financiero</t>
  </si>
  <si>
    <t>Área: Dirección administrativa y financiera</t>
  </si>
  <si>
    <t>3. Nombre: Edgar Hernán Pulido Hernández</t>
  </si>
  <si>
    <t>Cargo: Coordinador de Transformación Digital</t>
  </si>
  <si>
    <t>Área: Tecnología</t>
  </si>
  <si>
    <t>4. Nombre: Adriana Alejandra Triana Méndez</t>
  </si>
  <si>
    <t>Cargo: Coordinador Proyectos Empresariales</t>
  </si>
  <si>
    <t>Área: Desarrollo empresarial</t>
  </si>
  <si>
    <t>5. Nombre: Ana Milena Bautista Valbuena</t>
  </si>
  <si>
    <t>Cargo: Profesional I de Talento Humano</t>
  </si>
  <si>
    <t>6. Nombre: Edwin Ramirez Ramirez</t>
  </si>
  <si>
    <t>Cargo: Técnico II Financiera y contable</t>
  </si>
  <si>
    <t>Área: Dirección Administrativa y Financiera</t>
  </si>
  <si>
    <t>7. Nombre: Hugo Gómez Sierra</t>
  </si>
  <si>
    <t>Cargo: Profesional II de Tesorería</t>
  </si>
  <si>
    <t>Rentan los auditorios y salones empresariales que la Cámara de Comercio tiene dispuestos para ejercer las funciones propias establecidas por la ley.</t>
  </si>
  <si>
    <t>Diferentes capacitaciones, cursos ó diplomados de formación directiva y empresarial, ofrecidos por la Cámara de Comercio.</t>
  </si>
  <si>
    <t>Empleados, canales, jurisdicciones</t>
  </si>
  <si>
    <t>Clientes, activos, servicios, jurisdicciones</t>
  </si>
  <si>
    <t>Usuarios, activos, jurisdicciones</t>
  </si>
  <si>
    <t>Clientes, usuarios, servicios, jurisdicciones</t>
  </si>
  <si>
    <t>Proveedores, jurisdicciones</t>
  </si>
  <si>
    <t>Proveedores, servicios, jurisdicciones</t>
  </si>
  <si>
    <t>Canales, jurisdicciones</t>
  </si>
  <si>
    <t>Usuarios, jurisdicciones</t>
  </si>
  <si>
    <t>Clientes, servicios, jurisdicciones</t>
  </si>
  <si>
    <t>8. Nombre: Luis Fernando Argumero Santibañez</t>
  </si>
  <si>
    <t>Cargo: Profesional II apoyo juridico</t>
  </si>
  <si>
    <t>Área: Jurídica</t>
  </si>
  <si>
    <t>9. Nombre: Yeimmy Paola Rojas Padilla</t>
  </si>
  <si>
    <t>Área: Desarrollo Empresarial</t>
  </si>
  <si>
    <t>Cargo: Gestor de Proyectos</t>
  </si>
  <si>
    <t>10. Nombre: Heyder Camilo Santos Rojas</t>
  </si>
  <si>
    <t>Área: Jurídica (Compras)</t>
  </si>
  <si>
    <t>Cargo: Técnico (Compras)</t>
  </si>
  <si>
    <t>11. Nombre: Karen Dayana Murcia Méndez</t>
  </si>
  <si>
    <t>Área: Dirección de Asuntos Jurídicos</t>
  </si>
  <si>
    <t>Cargo: Profesional ll de Contratos</t>
  </si>
  <si>
    <t>Clientes, usuarios, proveedores, empleados, aliados,
canales, servicios, jurisdicciones</t>
  </si>
  <si>
    <t>Clientes, usuarios, proveedores, empleados, aliados,
canales, servicios,  jurisdicciones</t>
  </si>
  <si>
    <t>12. Nombre: Edgar Sierra</t>
  </si>
  <si>
    <t>Área: Líder I de Asesoría Jurídica y Formación Empresarial</t>
  </si>
  <si>
    <t>Cargo: Asuntos Jurídicos</t>
  </si>
  <si>
    <t>ACEPTADO por la CCF. No implica una gravedad significativa, por lo que no amerita la inversión en recursos o no requiere acciones adicionales para la gestión de riesgo diferente a los controles y mitigantes ya establecidos. Se conservan las acciones para mantener el nivel de riesgo y se monitorean trimestralmente para asegurar que no existan cambios.</t>
  </si>
  <si>
    <t>NO ACEPTADO por la CCF. Implica que el nivel de frecuencia y/o impacto del evento excede la zona de aceptación, por lo tanto el líder del área donde se produce el riesgo con el apoyo del Oficial de Cumplimiento, deben realizar un seguimiento mensual a la eficiencia de los controles y mitigantes asociados al riesgo a fin de ubicarlo en el nivel de aceptación en el siguiente trimestre.</t>
  </si>
  <si>
    <t xml:space="preserve">NO ACEPTADO por la CCF. Implica la activación de una alerta. El líder del área donde se produce el riesgo con el apoyo del Oficial de Cumplimiento deben establecer planes de acción orientados a reducir el riesgo inmediatamente, se deben establecer líderes y asignar recursos para su mitigación, a fin de ubicarlo en el nivel de aceptación en el siguiente mes.  </t>
  </si>
  <si>
    <t xml:space="preserve">NO ACEPTADO por la CCF. Es el nivel máximo de riesgo que puede soportar en el logro del objeto social. El líder del área donde se produce el riesgo con el apoyo del Oficial de Cumplimiento deben establecer planes de acción orientados a reducir el riesgo de manera inmediata asignando recursos para su mitigación, a fin de ubicarlo en el nivel de aceptación, dentro del mes de ocurrencia.  </t>
  </si>
  <si>
    <t>13. Nombre: Freddy Enrique Silva Rojas</t>
  </si>
  <si>
    <t>Cargo: Gestor de Proyectos y Competitividad Empresarial</t>
  </si>
  <si>
    <t>14. Nombre: Andrés Bulla Ruiz</t>
  </si>
  <si>
    <t>Cargo: Director</t>
  </si>
  <si>
    <t>Clientes, usuarios, aliados, canales, servicios, jurisdicciones</t>
  </si>
  <si>
    <t>15. Nombre: Daniel Bernal</t>
  </si>
  <si>
    <t>Cargo: Director Jurídico</t>
  </si>
  <si>
    <t>16. Nombre: Lida Edith Guzmán Morales</t>
  </si>
  <si>
    <t>17. Nombre: María Fernanda Garzón Zabala</t>
  </si>
  <si>
    <t>Área: Dirección Institucional</t>
  </si>
  <si>
    <t>Cargo: Líder de Comunicaciones</t>
  </si>
  <si>
    <t>18. Nombre: Hernando Ortíz Sanabria</t>
  </si>
  <si>
    <t>Cargo: Profesional II de Soporte tecnologico</t>
  </si>
  <si>
    <t>Área: Desarrollo Institucional</t>
  </si>
  <si>
    <t>19. Nombre: Edwin Javier Bernal Montoya</t>
  </si>
  <si>
    <t>Cargo: Gestor I de Apoyo al Emprendimiento</t>
  </si>
  <si>
    <t>20. Nombre: Charles Wilmer Angel Colmenares</t>
  </si>
  <si>
    <t>Área: Dirección de Desarrollo Empresarial</t>
  </si>
  <si>
    <t>Cargo: Gestor de Proyectos y Competitividad en Calidad de Supernumerario</t>
  </si>
  <si>
    <t>21. Nombre: Alexandra Sánchez</t>
  </si>
  <si>
    <t>Cargo: Gestor II Asociatividad</t>
  </si>
  <si>
    <t>Área: Direccion Empresarial</t>
  </si>
  <si>
    <t>22. Nombre: Yeisson Alvarado Gutierrez</t>
  </si>
  <si>
    <t>Cargo: Gestor III de Apoyo a Desarrollo Empresarial</t>
  </si>
  <si>
    <t>23. Nombre: Aida Mireya Farfan Romero</t>
  </si>
  <si>
    <t>Área: Dirección Admnistrativa y Financiera</t>
  </si>
  <si>
    <t>Cargo: Directora Administrativa y Financiera</t>
  </si>
  <si>
    <t>Dirección Administrativa y Financiera
Dirección de Asuntos Jurídicos Masc</t>
  </si>
  <si>
    <t>Director Administrativo y Financiero
Coordinador Financiero
Profesional II de Servicios Jurídicos</t>
  </si>
  <si>
    <t>Manual RMM, numeral 9.1.1 - Identificación del riesgo LA/FT/FPADM</t>
  </si>
  <si>
    <t>Matriz de Riesgo LA/FT/FPADM
Política RMM</t>
  </si>
  <si>
    <t>Manual RMM, Numeral 7.2.2 - Políticas Frente a las etapas del sistema</t>
  </si>
  <si>
    <t>Manual RMM
Matriz de Riesgo LA/FT/FPADM</t>
  </si>
  <si>
    <t>Manual RMM, Numerales  7.2.3 -  Políticas frente a la debida diligencia y  9.2 - Procedimientos de debida diligencia</t>
  </si>
  <si>
    <t>* Formato de conocimiento y/o actualización de contrapartes 
* Documentos soportes (RUT - Certificado de Cámara de Comercio)
* Copia documento identidad RL
* Certificación bancaria y certificación comercial (en los casos de aplique)</t>
  </si>
  <si>
    <t>Manual RMM, Numeral 9.2 - Procedimientos de debida diligencia</t>
  </si>
  <si>
    <t>Manual RMM, Numeral 7.2.3 -  Políticas frente a la debida diligencia</t>
  </si>
  <si>
    <t>Contraparte Proveedores
Activos</t>
  </si>
  <si>
    <t>Correo electrónico dirigido a la Secretaría General y al Responsable de Cumplimiento en caso de alguna inconsistencia evidenciada.</t>
  </si>
  <si>
    <t>Manual RMM, Numerales 7.2.3 -  Políticas frente a la debida diligencia y  9.2 - Procedimientos de debida diligencia</t>
  </si>
  <si>
    <t>Carpeta de cada uno de los empleados de forma electrónica</t>
  </si>
  <si>
    <t>Contraparte Empleados</t>
  </si>
  <si>
    <t>Manual RMM, Numeral 9.14 - Procedimiento de Divulgación y Capacitación del RMM</t>
  </si>
  <si>
    <t>Manual RMM, Numeral 9.3 - Procedimientos de debida diligencia intensificada</t>
  </si>
  <si>
    <t>Contraparte Clientes
Contraparte Proveedores
Contraparte Empleados
Contraparte Aliados
Canales de Distribución</t>
  </si>
  <si>
    <t>Contraparte Clientes
Contraparte Proveedores
Contraparte Aliados
Productos / Servicios</t>
  </si>
  <si>
    <t>Contraparte Clientes
Contraparte Proveedores
Contraparte Aliados
Productos / Servicios
Activos
Jurisdicciones</t>
  </si>
  <si>
    <t>Contraparte Clientes
Contraparte Proveedores
Contraparte Aliados
Productos / Servicios
Activos</t>
  </si>
  <si>
    <t>Contraparte Clientes
Contraparte Proveedores
Contraparte Aliados
Activos
Jurisdicciones</t>
  </si>
  <si>
    <t>Manual RMM, Numeral 9.6. Reporte interno de señales de alerta y operaciones inusuales</t>
  </si>
  <si>
    <t>Manual RMM, Numeral 9.7.  Análisis de señales de alerta y operaciones inusuales</t>
  </si>
  <si>
    <t>Nro. de eventos de riesgo nuevos identificados en el período / Nro. Total de riesgos identificados</t>
  </si>
  <si>
    <t>Seguimiento a las contrapartes relacionadas con las operaciones Sospechosas enviadas a la UIAF</t>
  </si>
  <si>
    <t>98% - 100%</t>
  </si>
  <si>
    <t>90 - 100%</t>
  </si>
  <si>
    <t>Monitoreo</t>
  </si>
  <si>
    <t>Establecer la eficiencia en la generación de operaciones inusuales</t>
  </si>
  <si>
    <t>Eficiencia de la detección de operaciones inusualidades</t>
  </si>
  <si>
    <t>(Número de operaciones sospechosas / Número de operaciones inusuales) *100</t>
  </si>
  <si>
    <t>Mide la eficiencia de la detección de operaciones para el SAGRILAFT.</t>
  </si>
  <si>
    <t>Se sugiere este indicador a fin de identificar el cumplimiento oportuno a la autoridad.</t>
  </si>
  <si>
    <t>Actualización de los datos de los clientes y proveedores por lo menos cada dos años.</t>
  </si>
  <si>
    <r>
      <t>(Número de clientes y proveedores que al finalizar el mes</t>
    </r>
    <r>
      <rPr>
        <sz val="12"/>
        <rFont val="Calibri"/>
        <family val="2"/>
        <scheme val="minor"/>
      </rPr>
      <t xml:space="preserve"> </t>
    </r>
    <r>
      <rPr>
        <sz val="12"/>
        <color theme="1"/>
        <rFont val="Calibri"/>
        <family val="2"/>
        <scheme val="minor"/>
      </rPr>
      <t>cumplen con dos años exactos o mas de antigüedad y que actualizaron su información/ Número de clientes y proveedores que al finalizar el mes cumplen con dos años exactos o mas de antigüedad)*100</t>
    </r>
  </si>
  <si>
    <t xml:space="preserve">Se debe actualizar la información de los clientes y proveedores, y se propone mensualmente pues ellos pueden ser incorporados en cualquier momento del año. </t>
  </si>
  <si>
    <t>Actualización de los datos de los empleados cada vez que se requiera, midiendo la efectividad cada año.</t>
  </si>
  <si>
    <r>
      <t>(Número de empleados que al finalizar el mes</t>
    </r>
    <r>
      <rPr>
        <sz val="12"/>
        <rFont val="Calibri"/>
        <family val="2"/>
        <scheme val="minor"/>
      </rPr>
      <t xml:space="preserve"> </t>
    </r>
    <r>
      <rPr>
        <sz val="12"/>
        <color theme="1"/>
        <rFont val="Calibri"/>
        <family val="2"/>
        <scheme val="minor"/>
      </rPr>
      <t>cumplen con un año o mas de antigüedad y que actualizaron su información/ Número de empleados que al finalizar el mes cumplen con un año o mas de antigüedad)*100</t>
    </r>
  </si>
  <si>
    <t xml:space="preserve">Se debe actualizar la información de los empleados y se propone mensualmente pues ellos pueden ser incorporados en cualquier momento del año. </t>
  </si>
  <si>
    <t>(Número de contrapartes vinculadas y verificadas en listas de control dentro de un mes/ Número de contrapartes vinculadas en el mes)*100</t>
  </si>
  <si>
    <t>Contar con información para el conocimiento del empleado</t>
  </si>
  <si>
    <t xml:space="preserve">Consultar el nombre y número de ID de los empleados en las listas de prevención LA/FT/FPADM </t>
  </si>
  <si>
    <t>Actualizar la  información y antecedentes de los empleados mediante jornadas programadas</t>
  </si>
  <si>
    <t>Ejecutar el programa anual de capacitación y entrenamiento a los empleados</t>
  </si>
  <si>
    <t>El Responsable de Cumplimiento en coordinación con la Dirección Administrativa y Financiera ejecuta el programa anual de capacitación y entrenamiento a los empleados de las áreas que son fuente de riesgo o que ejecutan controles del SAGRILAFT</t>
  </si>
  <si>
    <t>Monitorear la relación de la Entidad con clientes, aliados y proveedores con actividades económicas de riesgo LA/FT/FPADM</t>
  </si>
  <si>
    <t>Verificar el estado de clientes, aliados y proveedores con actividades económicas y jurisdicciones de riesgo LA/FT/FPADM en las listas de prevención</t>
  </si>
  <si>
    <t>El Responsable de Cumplimiento analizará las operaciones inusuales reportadas por los empleados y revisará de ser necesario con los dueños de procesos de ser el caso las situaciones reportadas, cada vez que se presente.</t>
  </si>
  <si>
    <t>Analizar el contexto interno y externo de CCF para la identificación de riesgos LA/FT/FPADM inherentes al desarrollo de la actividad de la Entidad</t>
  </si>
  <si>
    <t>Dar cumplimiento a las políticas de CCF relacionada con la coincidencia de personas en listados de prevención LA/FT/FPADM para no establecer ni mantener  relaciones comerciales con personas involucradas en actividades ilícitas</t>
  </si>
  <si>
    <t>Contar con información que permita mantener vigente la gestión del riesgo LA/FT/FPADM de CCF respecto a las contrapartes clientes y aliados</t>
  </si>
  <si>
    <t>Recopilar y verificar la información suministrada por los proveedores de CCF</t>
  </si>
  <si>
    <t>Verificar la información suministrada y realizar la debida diligencia de conocimiento de los proveedores de CCF</t>
  </si>
  <si>
    <t>Dar cumplimiento a las políticas de CCF relacionada con la coincidencia de personas en listados de prevención LA/FT/FPADM para no establecer ni mantener relaciones comerciales con personas involucradas en actividades ilícitas</t>
  </si>
  <si>
    <t>Contar con información que permita mantener vigente la gestión del riesgo LA/FT/FPADM de CCF respecto a la contraparte proveedores</t>
  </si>
  <si>
    <t>Recopilar y verificar la información de los empleados de CCF</t>
  </si>
  <si>
    <t>Contar con información que permita mantener vigente la gestión del riesgo LA/FT/FPADM de CCF respecto a sus empleados</t>
  </si>
  <si>
    <t>Contar con información que permita mantener vigente la gestión del riesgo LA/FT/FPADM de CCF respecto a la contraparte canal de distribución</t>
  </si>
  <si>
    <t>Analizar la relación de CCF con potenciales contrapartes Pep</t>
  </si>
  <si>
    <t>Dar cumplimiento a las políticas de CCF relacionadas con la aprobación de contrapartes de mayor riesgo LA/FT/FPADM</t>
  </si>
  <si>
    <t>Monitorear la relación de CCF con clientes, aliados y proveedores catalogados como Pep</t>
  </si>
  <si>
    <t>Realizar actividades de monitoreo a las operaciones realizadas por clientes, aliados y proveedores de CCF</t>
  </si>
  <si>
    <t>Recibir el reporte de interno de señales de alerta y operaciones inusuales por parte de los empleados de CCF</t>
  </si>
  <si>
    <t>Los empleados de CCF elaboran una comunicación al Responsable de Cumplimiento,  recopilan la documentación soporte que exista en el momento de la detección y remiten para su estudio y análisis de forma inmediata, al detectar una señal de alerta o una operación inusual y posteriormente la envía al Responsable de Cumplimiento por correo electrónico</t>
  </si>
  <si>
    <t>Analizar las operaciones inusuales reportadas por los empleados de CCF</t>
  </si>
  <si>
    <t xml:space="preserve">El Responsable de Cumplimiento en conjunto con los líderes de las áreas que son fuente de riesgo, analiza de forma anual el contexto externo e interno de la CCF en el cual desarrolla su actividad económica, el mercado objetivo, los  servicios ofrecidos, los canales de distribución y las jurisdicciones donde se promocionan los  servicios, con el fin de identificar nuevas situaciones y factores de riesgo LA/FT/FPADM, eliminar situaciones que ya no existen o mantener las identificadas. </t>
  </si>
  <si>
    <t>El Responsable de Cumplimiento en conjunto con la Dirección Administrativa y FInanciera, evalúa cada año o cuando se materialice un riesgo las metodologías para analizar las situaciones de riesgo identificadas, su probabilidad de ocurrencia y el impacto en caso de materializarse, obteniendo mediciones individuales y consolidadas por factor de riesgo y por riesgos asociados  teniendo en cuenta el contexto interno y externo en el cual se desarrolla la actividad económica</t>
  </si>
  <si>
    <t>Coordinador Financiero
Gestor de proyectos y competitividad
Profesional II de Servicios Jurídicos</t>
  </si>
  <si>
    <t>La la Dirección Administrativa y Financiera, el Área de Desarrollo Empresarial y la Dirección de Asuntos Jurídicos MASC, solicitan el diligenciamiento del formulario establecido por CCF y documentos soporte para el conocimiento de sus clientes y aliados,  con el fin que se verifique la información del formulario vs los soportes, cada vez que se requiera</t>
  </si>
  <si>
    <t>Herramienta de consulta en lista de prevención</t>
  </si>
  <si>
    <t>La Dirección Administrativa y Financiera, el Área de Desarrollo Empresarial y la Dirección de Asuntos Jurídicos MASC adelantarán el proceso de actualización de la información de los clientes y aliados activos en un formulario,  mediante contacto directo con el cliente o comunicaciones por escrito como mínimo cada dos (2) años o en un tiempo menor en caso de advertirse alguna señal de alerta</t>
  </si>
  <si>
    <t>Previo a la vinculación de los clientes y aliados, la Dirección Administrativa y Financiera, el Área de Desarrollo Empresarial y la Dirección de Asuntos Jurídicos MASC verifican el nombre y número de identificación de las personas que aparezcan en el formulario y soportes en listas vinculantes y/o restrictivas y las listas Peps encontradas en la herramienta dispuesta por la CCF. La verificación se hace sobre el cliente y aliado, en caso de ser persona jurídica, se verificará su representante legal y socios/accionistas que se identifiquen en el formulario de vinculación y/o el certificado de existencia y  representación legal o documentos adicionales según corresponda. Este procedimiento se realiza también en el momento de la actualización de la información.</t>
  </si>
  <si>
    <t>Cada vez que se requiera, la Dirección Institucional, el Área de Desarrollo Empresarial y la Dirección de Asuntos Jurídicos MASC verifican el nombre y número de identificación de las personas que se registran como usuarios en listas vinculantes y/o restrictivas y las listas Peps encontradas en la herramienta dispuesta por la CCF. La verificación se hace sobre el usuario, así como a su representante legal y socios/accionistas que se evidencien en los documentos solicitados.</t>
  </si>
  <si>
    <t>Dirección Institucional
Área de Desarrollo Empresarial
Dirección de Asuntos Jurídicos Masc</t>
  </si>
  <si>
    <t>Dirección Administrativa y Financiera
Área de Desarrollo Empresarial
Dirección de Asuntos Jurídicos Masc</t>
  </si>
  <si>
    <t>Coordinador de transformación digital
Profesional I soporte tecnológico
Gestor de proyectos y competitividad
Profesional II de Servicios Jurídicos</t>
  </si>
  <si>
    <t>La Dirección Administrativa y Financiera y la Dirección de Asuntos Jurídicos MASC solicitan el diligenciamiento del formulario establecido por CCF y documentos soporte para el conocimiento de sus proveedores, con el fin de verificar la información del formulario vs los soportes, cada vez que se requiera</t>
  </si>
  <si>
    <t>La Dirección Administrativa y Financiera y la Dirección de Asuntos Jurídicos MASC adelantarán el proceso de actualización de la información de los proveedores activos en un formulario,  mediante contacto directo con el proveedor o comunicaciones por escrito como mínimo cada dos (2) años o en un tiempo menor en caso de advertirse alguna señal de alerta</t>
  </si>
  <si>
    <t>Previo a la vinculación de los proveedores, la Dirección Administrativa y Financiera y la Dirección de Asuntos Jurídicos MASC verifican el nombre y número de identificación de las personas que aparezcan en el formulario y soportes en listas vinculantes y/o restrictivas y las listas Peps encontradas en la herramienta dispuesta por la CCF. La verificación se hace sobre los proveedores, así como a su representante legal y socios/accionistas que se identifiquen en el formulario de vinculación y/o el certificado de existencia y  representación legal o documentos adicionales según corresponda. Este procedimiento se realiza también en el momento de la actualización de la información.</t>
  </si>
  <si>
    <t>Técnico II de Compras
Profesional II de Servicios Jurídicos</t>
  </si>
  <si>
    <t>La Dirección Administrativa y Financiera y la Dirección de Asuntos Jurídicos MASC realizan el recaudo de cartera y pago a proveedores a través de medios dispuestos por el sistema financiero colombiano cada vez que se requiera.  Si se encuentra alguna inconsistencia en el proceso, se informa al Responsable de Cumplimiento a través del correo electrónico dispuesto para tal fin</t>
  </si>
  <si>
    <t>Cada vez que se requiera, el Área de Talento Humano recopila la información de los empleados y la condición de PEP, en caso de que aplique al perfil de cargo que se reclutará</t>
  </si>
  <si>
    <t>Previo a la vinculación, el Área de Talento Humano consulta los nombres y número de identificación de los empleados en listas vinculantes y/o restrictivas y las listas Peps encontradas en la herramienta dispuesta por la CCF. Este procedimiento se realiza también en el momento de la actualización de la información.</t>
  </si>
  <si>
    <t>El Área de Talento Humano adelanta jornadas de actualización de la información (antecedentes) de los empleados, que es susceptible de cambiar con el paso del tiempo, con el fin de poder hacer seguimiento y detectar comportamientos inusuales que deben ser reportados al Responsable de Cumplimiento cada vez que se requiera</t>
  </si>
  <si>
    <t>Profesional II de Talento Humano</t>
  </si>
  <si>
    <t>Director Administrativo y Financiero
Profesional II de Servicios Jurídicos</t>
  </si>
  <si>
    <t>Área de Desarrollo Empresarial
Área de Desarrollo Institucional</t>
  </si>
  <si>
    <t>El Área de Desarrollo Empresarial y el Área de Desarrollo Institucional solicitan el diligenciamiento del formulario establecido por CCF y documentos soporte para el conocimiento de sus canales de distribución externos, con el fin que se verifique la información del formulario vs los soportes, cada vez que se requiera</t>
  </si>
  <si>
    <t>Previo a la vinculación de los canales de distribución, el Área de Desarrollo Empresarial y el Área de Desarrollo Institucional verifican el nombre y número de identificación de las personas naturales correspondientes a canales de distribución externos en listas vinculantes y/o restrictivas y las listas Peps encontradas en la herramienta dispuesta por la CCF. Este procedimiento se realiza también en el momento de la actualización de la información.</t>
  </si>
  <si>
    <t>El Área de Desarrollo Empresarial y el Área de Desarrollo Institucional adelantarán el proceso de actualización de la información de los canales de distribución externos activos en un formulario,  mediante contacto directo con la persona o comunicaciones por escrito como mínimo cada dos (2) años o en un tiempo menor en caso de advertirse alguna señal de alerta</t>
  </si>
  <si>
    <t>Director de Desarrollo Empresarial
Líder en Comunicación y Posicionamiento Empresarial</t>
  </si>
  <si>
    <t>La Dirección Administrativa y Financiera, el Área de Desarrollo Empresarial, la Dirección de Asuntos Jurídicos Masc y el Área de Talento Humano, cada vez que se requiera y de manera previa a la vinculación, solicitan la aprobación de operaciones y negocios con PEP a la instancia superior a la del encargado del proceso ordinario de conocimiento de la Contraparte, y posteriormente, dejan la evidencia de la identidad del PEP en la base de datos de clientes, proveedores o empleados, según corresponda, de manera que CCF pueda tener control sobre las personas que cumplen con esta característica.</t>
  </si>
  <si>
    <t>Dirección Administrativa y Financiera
Área de Desarrollo Empresarial
Dirección de Asuntos Jurídicos Masc
Área de Talento Humano</t>
  </si>
  <si>
    <t>Coordinador Financiero
Gestor de proyectos y competitividad
Profesional II de Servicios Jurídicos
Técnico II de Compras</t>
  </si>
  <si>
    <t>Coordinador Financiero
Gestor de proyectos y competitividad
Profesional II de Servicios Jurídicos
Técnico II de Compras
Profesional II de Talento Humano</t>
  </si>
  <si>
    <t>La Dirección Administrativa y Financiera, el Área de Desarrollo Empresarial y la Dirección de Asuntos Jurídicos Masc de forma anual, monitorean los negocios que se mantengan activos con clientes, aliados y proveedores PEP incluyendo la verificación del estado del PEP en las listas de prevención de LA/FT/FPADM y corrupción, para determinar que las operaciones y negocios se encuentran dentro de parámetros de normalidad frente al perfil del segmento al cual pertenecen</t>
  </si>
  <si>
    <t>La Dirección Administrativa y Financiera, el Área de Desarrollo Empresarial y la Dirección de Asuntos Jurídicos Masc marcan en la base de datos de clientes, aliados y proveedores como "JURISDICCIONES DE RIESGO INTERNACIONAL" y monitorean anualmente los negocios y operaciones activas, para determinar que éstos se encuentran dentro de parámetros de normalidad frente al perfil del segmento al cual pertenecen</t>
  </si>
  <si>
    <t>La Dirección Administrativa y Financiera, el Área de Desarrollo Empresarial y la Dirección de Asuntos Jurídicos Masc marcan en la base de datos de clientes, aliados y proveedores como "ACTIVIDAD ECONOMICA DE ALTO RIESGO" a las personas que cumplan con esta condición y monitorean anualmente los negocios y operaciones activas, para determinar que éstos se encuentran dentro de parámetros de normalidad frente al perfil del segmento al cual pertenecen</t>
  </si>
  <si>
    <t>Trimestralmente, la Dirección Administrativa y Financiera, el Área de Desarrollo Empresarial y la Dirección de Asuntos Jurídicos Masc ejecutan monitoreos que permitan identificar transacciones de ventas, compras y pagos que se realicen en las áreas de CCF, para determinar que las operaciones y negocios se encuentran dentro de parámetros de normalidad considerados por la Entidad. Si se encuentra alguna inconsistencia en el proceso, se informa al Responsable de Cumplimiento a través del correo electrónico dispuesto para tal fin.</t>
  </si>
  <si>
    <t>Anualmente, la Dirección Administrativa y Financiera, el Área de Desarrollo Empresarial y la Dirección de Asuntos Jurídicos Masc verifican el estado de la contraparte con actividades económicas y jurisdicciones de riesgo LA/FT/FPADM y sus relacionados en las listas de prevención de LA/FT/FPADM</t>
  </si>
  <si>
    <t>Todas las áreas de CCF</t>
  </si>
  <si>
    <t>Todos los cargos de CCF</t>
  </si>
  <si>
    <t>Herramienta de consulta en listas de prevención 
Carpeta de cada una de las contrapartes de forma electrónica</t>
  </si>
  <si>
    <t>Se establece para identificar nuevas situaciones de riesgo LA/FT/FPADM en CCF</t>
  </si>
  <si>
    <t>Seguimiento al programa de capacitación para el SAGRILAFT de CCF</t>
  </si>
  <si>
    <t>Realiza el seguimiento a la contraparte relacionada con el envío del Operación Sospechosa a la UIAF asumiendo que dicha contraparte mantenga una relación contractual con CCF</t>
  </si>
  <si>
    <t>Determinar el porcentaje de alertas asociadas a casos de LA/FT/FPADM analizadas por CCF</t>
  </si>
  <si>
    <t>ETAPA 1. Identificación del Riesgo _ Tipologías LA/FT Empresas del Sector Real</t>
  </si>
  <si>
    <t>Fuente</t>
  </si>
  <si>
    <t>Url</t>
  </si>
  <si>
    <t>Nombre de la Tipología</t>
  </si>
  <si>
    <t>Señales de alerta</t>
  </si>
  <si>
    <t>Informe de Tipologías Regionales de LA/FT 2019-2020 GAFILAT</t>
  </si>
  <si>
    <t>https://biblioteca.gafilat.org/wp-content/uploads/2024/04/Informe-de-Tipologias-Regionales-de-LA-2019-2020-GAFILAT.pdf</t>
  </si>
  <si>
    <t>Institución educativa de nivel superior</t>
  </si>
  <si>
    <t>Institución educativa relacionada con sujeto denunciado previamente por triangulación de recursos y empresas fachada</t>
  </si>
  <si>
    <t>Pagos por cantidades excesivas a tarjetas de crédito y compra de vehículos de lujo a nombre de una institución educativa sin que las personas físicas involucradas tuvieran relación a ésta.</t>
  </si>
  <si>
    <t>Depósitos y retiros realizados por muy altas cantidades de dinero, incluso en cortos periodos de tiempo.</t>
  </si>
  <si>
    <t>Uso de documentos falsos para formación y registro</t>
  </si>
  <si>
    <t>Inadecuada aplicación de la debida diligencia del cliente para determinar el perfil financiero y transaccional de las cuentas bancarias, debido a que los documentos proporcionados no muestran claridad sobre la fuente de las riquezas, es decir, la actividad económica generadora de los fondos o recursos</t>
  </si>
  <si>
    <t>Empresas de recién constitución, con alto volumen transaccional entre sus cuentas bancarias, sin aparente razón comercial o motivo.</t>
  </si>
  <si>
    <t>Las estructuras jurídicas utilizadas fueron sociedades anónimas que no mantenían operaciones y sólo fungían como fachada para la apertura de las cuentas del beneficiario final.</t>
  </si>
  <si>
    <t>Lavado de activos procedentes del narcotráfico por medio del uso de testaferro y empresas de fachada</t>
  </si>
  <si>
    <t>Operaciones que no coinciden con la capacidad económica ni el perfil de la persona.</t>
  </si>
  <si>
    <t>Establecer relaciones comerciales con extranjeros procedentes de países sancionados o en listas de control.</t>
  </si>
  <si>
    <t>Compra de vehículos al contado.</t>
  </si>
  <si>
    <t>Uso de altas cantidades de dinero en efectivo para transar.</t>
  </si>
  <si>
    <t>Uso de billetes de baja denominación.</t>
  </si>
  <si>
    <t>Realizar múltiples inversiones en certificados de inversión sin una actividad lícita que lo justifique.</t>
  </si>
  <si>
    <t>Verde austral - Corrupción y Soborno</t>
  </si>
  <si>
    <t>Operaciones que no se condicen con la capacidad económica y perfil del cliente.</t>
  </si>
  <si>
    <t>Funcionarios públicos con un nivel de gastos y/o inversiones que no corresponde al monto de sus ingresos declarados.</t>
  </si>
  <si>
    <t>Cliente que realiza reiteradas operaciones a nombre de terceras personas.</t>
  </si>
  <si>
    <t>Cliente que mantiene altos saldos y realiza depósitos por importantes montos en sus cuentas bancarias, pero no solicita ningún otro tipo de servicios financieros.</t>
  </si>
  <si>
    <t>Depósitos en efectivo de baja cuantía realizados en varias cuentas, los que al ser sumados representan una suma considerable de dinero.</t>
  </si>
  <si>
    <t>Depósitos con alta frecuencia de cheques girados a nombre de terceras personas y endosados a nombre del titular de la cuenta.</t>
  </si>
  <si>
    <t>Transferencias electrónicas realizadas sin aparente razón comercial ni consistencia con los negocios habituales del cliente.</t>
  </si>
  <si>
    <t>Comercialización, tráfico de estupefacientes y lavado de activos</t>
  </si>
  <si>
    <t>Movimientos de sumas de dinero elevadas por parte de sociedades que no generaban utilidades, y contaban con saldos negativos.</t>
  </si>
  <si>
    <t>Personas jurídicas constituidas con capital mínimo, que se vio incrementado de forma sustancial en un corto plazo.</t>
  </si>
  <si>
    <t>Utilización de testaferros.</t>
  </si>
  <si>
    <t>Falta de correspondencia entre los ingresos declarados y las erogaciones realizadas.</t>
  </si>
  <si>
    <t>Utilización de personas jurídicas para el ocultamiento de fondos y simulación de operaciones</t>
  </si>
  <si>
    <t>Caso los Lobos</t>
  </si>
  <si>
    <t>Compras realizadas para terceros, permitiendo el anonimato del propietario final de los bienes.</t>
  </si>
  <si>
    <t>Cliente que realiza transacciones de elevado monto y no declara un empleo remunerado o actividad acorde que justifique los montos involucrados.</t>
  </si>
  <si>
    <t>Cliente que realiza operaciones a nombre de terceras personas.</t>
  </si>
  <si>
    <t>Compra de bienes inmuebles o vehículos pagando la mayor parte del precio, o la totalidad, con dinero en efectivo</t>
  </si>
  <si>
    <t>Utilización de testaferros y compañías, para la adquisición de bienes con fondos provenientes del tráfico de drogas</t>
  </si>
  <si>
    <t>Altos depósitos en efectivo.</t>
  </si>
  <si>
    <t>Adquisición de bienes no acordes a su perfil económico</t>
  </si>
  <si>
    <t>Adquisición de bienes por valores inferiores a los del avalúo comercial.</t>
  </si>
  <si>
    <t>Antecedentes Penales</t>
  </si>
  <si>
    <t>Reactivación de compañías para adquisición de bienes.</t>
  </si>
  <si>
    <t>Informe de Tipologías Regionales de LA/FT 2021-2022 GAFILAT</t>
  </si>
  <si>
    <t>https://biblioteca.gafilat.org/wp-content/uploads/2024/07/Informe-de-Tipologias-Regionales-de-LA-2021-2022.pdf</t>
  </si>
  <si>
    <t>Caso León Chino</t>
  </si>
  <si>
    <t>Operaciones en efectivo como una forma de ingresar importantes cantidades de activos a instrumentos bancarios.</t>
  </si>
  <si>
    <t>Operaciones con similares características en cuanto a monto o frecuencia de transacciones.</t>
  </si>
  <si>
    <t>Depósitos de continuos sin justificación alguna.</t>
  </si>
  <si>
    <t>Actividades económicas que no parecen requerir el uso predominante del efectivo.</t>
  </si>
  <si>
    <t>Transacciones fraccionadas, aparentemente aisladas, con el objeto de no generar sospechas y evitar controles asociados a montos mayores de dinero.</t>
  </si>
  <si>
    <t>Diversificar el dinero en cantidades pequeñas (conforme a la actividad que realizan), para realizar numerosas transacciones.</t>
  </si>
  <si>
    <t>Contraste entre el monto de sus operaciones y las declaraciones fiscales presentadas de las personas analizadas.</t>
  </si>
  <si>
    <t>Omisiones en el cumplimiento de sus deberes ante el fisco.</t>
  </si>
  <si>
    <t>La información de importaciones de diversos productos por parte de las empresas importadoras es incompatible con los montos enviados al extranjero.</t>
  </si>
  <si>
    <t>Las empresas iniciaron operaciones con un capital social mínimo para los grandes volúmenes de recursos que fueron operados dentro del Sistema Financiero Nacional.</t>
  </si>
  <si>
    <t>Los perfiles fiscales de las empresas son discordantes con el aspecto financiero y comercial.</t>
  </si>
  <si>
    <t>Las empresas no cuentan con los recursos humanos necesarios como para justificar el volumen operativo registrado en las operaciones financieras. (empresas fachadas).</t>
  </si>
  <si>
    <t>Las empresas comparten domicilio fiscal entre sí.</t>
  </si>
  <si>
    <t>Las condiciones físicas del inmueble no corresponden con las condiciones necesarias para el desarrollo de las actividades mercantiles de las empresas.</t>
  </si>
  <si>
    <t>Uso de grandes cantidades de dinero en efectivo por parte de personas físicas.</t>
  </si>
  <si>
    <t xml:space="preserve">Personas políticamente expuestas </t>
  </si>
  <si>
    <t>Múltiples depósitos y retiros en efectivo en instrumentos financieros por montos altos sin que se logre identificar el causante u origen de éstos.</t>
  </si>
  <si>
    <t>Falta de permanencia de los recursos, pues cantidades similares a las depositadas en los periodos estudiados son retirados en un corto tiempo.</t>
  </si>
  <si>
    <t>Importantes cantidades de dinero en instrumentos de inversión, depósitos y retiros en efectivo.</t>
  </si>
  <si>
    <t>Mismas personas con diversas actividades que no tienen relación entre sí.</t>
  </si>
  <si>
    <t>Discrepancia en las cantidades manifestadas en sus declaraciones anuales de los ejercicios y lo registrado en sus instrumentos financieros.</t>
  </si>
  <si>
    <t>Persona física tiene relación corporativa con diversas sociedades mercantiles que presentan esquema de empresas fantasma.</t>
  </si>
  <si>
    <t>Relación financiera con personas denunciadas.</t>
  </si>
  <si>
    <t>Mismo número telefónico y domicilio entre diversas personas físicas y jurídicas.</t>
  </si>
  <si>
    <t>Coincidencia en datos de identificación de una persona con los manifestados por otro grupo de personas, por lo que existe la posibilidad de que dicha información no corresponda con sus verdaderos datos personales.</t>
  </si>
  <si>
    <t>En una búsqueda en fuentes abiertas se detectó que existen múltiples notas periodísticas negativas.</t>
  </si>
  <si>
    <t>Manifestación de realizar diversas actividades económicas ante las entidades financieras y ante la autoridad fiscal sólo se manifiesta ser asalariado.</t>
  </si>
  <si>
    <t>Operaciones realizadas en dos entidades federativas consideradas como zonas de alto riego por la alta incidencia delictiva y concentración de grupos delictivos.</t>
  </si>
  <si>
    <t>Señalamientos, en fuentes abiertas, de actos de corrupción y vínculos con el narcotráfico.</t>
  </si>
  <si>
    <t>Transferencias de recursos entre cuentas propias</t>
  </si>
  <si>
    <t>El perfil financiero no corresponde con su perfil económico.</t>
  </si>
  <si>
    <t>Empresas que mueven grandes recursos financieros y no tienen los recursos humanos idóneos para operar.</t>
  </si>
  <si>
    <t>En las operaciones que se registraron mediante el uso de efectivo por concepto de depósito y retiro no se observa algún tipo de acto comercial que las justifique.</t>
  </si>
  <si>
    <t>Recepción de recursos de una dependencia de gobierno local, sin mediar motivo alguno.</t>
  </si>
  <si>
    <t xml:space="preserve">Relación financiera con personas previamente denunciadas, reportadas o enlistadas por diversas autoridades. </t>
  </si>
  <si>
    <t>La persona que funge como representante legal de diferentes personas jurídicas</t>
  </si>
  <si>
    <t>Registra operaciones privilegiando el uso de dinero en efectivo.</t>
  </si>
  <si>
    <t>Caso Hidra</t>
  </si>
  <si>
    <t>Empresas recientemente establecidas, sin empleados registrados.</t>
  </si>
  <si>
    <t>Aumento injustificado de los activos de los investigados.</t>
  </si>
  <si>
    <t>Operaciones incompatibles con activos, actividad económica y capacidad financiera.</t>
  </si>
  <si>
    <t>Empresas con socios que no tienen capacidad económica aparente para justificar transacciones financieras.</t>
  </si>
  <si>
    <t>Transacciones financieras de empresas que no puedan demostrarse como resultado de actividades o negocios normales.</t>
  </si>
  <si>
    <t>Operaciones no reales</t>
  </si>
  <si>
    <t>Depósitos en efectivo realizados de forma estructurada por grupo de personas en una misma agencia y al mismo tiempo.</t>
  </si>
  <si>
    <t>Depósitos y retiros inmediatos de dinero en efectivo ordenadas por PN con negocio o PJ a diferentes cuentas bancarias de PN con negocio o PJ.</t>
  </si>
  <si>
    <t>Depósitos en efectivo en forma reiterada estructurada a cuentas bancarias de PN con negocio o PJ, por montos significativos a proveedores en cuya cuenta bancaria solo figura este tipo de operaciones.</t>
  </si>
  <si>
    <t>Depósitos dinero en efectivo realizados por una misma persona a diferentes cuentas bancarias de PN con negocio.</t>
  </si>
  <si>
    <t>Pagos con cheque realizados de forma estructurada por grupo de personas en una misma agencia y al mismo tiempo.</t>
  </si>
  <si>
    <t>Giro de cheques que son depositados en cuentas bancarias de proveedores y que son cobrados de forma inmediata por el acompañante del depositante.</t>
  </si>
  <si>
    <t>Constitución de PN con negocio o PJ, registradas con múltiples actividades económicas (venta de bienes y prestación de servicios) con capital social ínfimo y cuyo titular o accionista no tienen el perfil económico necesario para la constitución de este tipo de empresas.</t>
  </si>
  <si>
    <t>Una misma persona constituye diferentes empresas en un mismo día, con diferentes actividades económicas, utilizando a los mismos accionistas, directivos o representantes legales en cada una de ellas.</t>
  </si>
  <si>
    <t>Se otorga amplios poderes a persona natural para realizar pagos a proveedores, bajo todas las modalidades, sin tener algún cargo directivo en la empresa.</t>
  </si>
  <si>
    <t>Se elaboran contratos de prestación de servicios o venta de bienes por importes significativos, sin precisar los detalles de la prestación de servicios ni de la venta de bienes.</t>
  </si>
  <si>
    <t>Buscador tipologías UIAF</t>
  </si>
  <si>
    <t>https://www.uiaf.gov.co/indice-de-contenidos</t>
  </si>
  <si>
    <t>Utilización de empresas legalmente establecidas para apoyar las actividades de organizaciones narco terroristas y grupos armados</t>
  </si>
  <si>
    <t>Empresas ubicadas en zonas con presencia de ONT, que repentinamente registran un alto incremento en el nivel de sus ventas, sin una justificación aparente.</t>
  </si>
  <si>
    <t>Empresas ubicadas en zonas con presencia de ONT, que registran un nivel de ventas que no guarda relación con la capacidad económica y de consumo de la población de la zona.</t>
  </si>
  <si>
    <t>Pagos a los proveedores de una empresa, realizados por cuenta de terceras personas que al parecer no tienen un vínculo con ella.</t>
  </si>
  <si>
    <t>Empresas en zonas con presencia de ONT, que registran en sus productos financieros altos movimientos en efectivo, con características de fraccionamiento y que no guardan relación con la actividad que desarrollan.</t>
  </si>
  <si>
    <t>Transferencias bancarias locales y cheques girados a favor de terceras personas que al parecer no tienen relación con la actividad económica desarrollada por la empresa.</t>
  </si>
  <si>
    <t>Cheques girados por la empresa que presentan endosos irregulares y que son cobrados generalmente en efectivo.</t>
  </si>
  <si>
    <t>Empresas ubicadas en zonas con presencia de ONT, que registran una estructura y actividad financiera muy diferente a la de una empresa típica del mismo sector económico.</t>
  </si>
  <si>
    <t>Empresas ubicadas en zonas con presencia de ONT, que registran consignaciones en sus cuentas con señales de fraccionamiento, realizadas en ciudades diferentes a la zona en la que desarrolla su actividad comercial.</t>
  </si>
  <si>
    <t>Empresas ubicadas en zonas con presencia de ONT, económicamente activas y que repentinamente dejan de funcionar.</t>
  </si>
  <si>
    <t>Empresas con conocidas deficiencias de liquidez presentan en poco tiempo reactivación del flujo de efectivo en sus cuentas y productos financieros, sin explicación.</t>
  </si>
  <si>
    <t>Empresas con problemas financieros cuyos socios, luego de hacer modificaciones en los documentos de constitución reactivan su negocio sin la necesidad de endeudarse.</t>
  </si>
  <si>
    <t>Cambios representativos en los movimientos financieros de la empresa que no son acordes con el comportamiento general del sector.</t>
  </si>
  <si>
    <t>Lavado de activos a través del desvío de recursos derivados de un contrato estatal</t>
  </si>
  <si>
    <t>La interventoría cambia de director en fechas cercanas a toma de decisiones importantes, adicionalmente autoriza desembolsos a empresas en lugares que son considerados posibles paraísos fiscales.</t>
  </si>
  <si>
    <t>Empresas que reciben dinero lo transfieren a diferentes personas naturales o jurídicas, que no cuentan con una actividad económica relacionada al contrato y algunas de ellas se asocian entre sí o con personas que tienen vínculos a la Unión Temporal.</t>
  </si>
  <si>
    <t>Fraccionamiento de transferencias, se realiza un movimiento a cuentas de empresas y otro a cuentas de sus representantes legales.</t>
  </si>
  <si>
    <t>Empresas que reciben dinero lo transfieren a diferentes personas naturales o jurídicas sin justificación y estas a su vez realizan transacciones no justificadas.</t>
  </si>
  <si>
    <t>Soportes de giro de recursos que presentan declaración de cambio por importación de bienes, en donde solo se relaciona como importador una de las empresas integrante de la Unión Temporal y esta no registra declaraciones de importación.</t>
  </si>
  <si>
    <t>Apellidos y números de identificación establecidos en los contratos que no concuerdan con los reales.</t>
  </si>
  <si>
    <t>Uso de depósitos en efectivo y cheques para realizar las transferencias de los recursos.</t>
  </si>
  <si>
    <t>Transacciones de las empresas que hacen parte de la Unión Temporal a personas condenadas por delitos contra la administración pública o sus familiares sin aparente justificación.</t>
  </si>
  <si>
    <t>Apertura de diferentes cuentas asociadas a una misma empresa, que continuamente presentan transacciones entre sí.</t>
  </si>
  <si>
    <t>Giro de recursos a una persona natural y diversas personas naturales o jurídicas asociadas a ella, que no se encuentran justificados.</t>
  </si>
  <si>
    <t>Giro de recursos en cheque a Entidades Sin Ánimo de Lucro.</t>
  </si>
  <si>
    <t>Empresas con registro en diferentes lugares de un mismo país o registro en diferentes países.</t>
  </si>
  <si>
    <t>ETAPA 1. Identificación del Riesgo _Definición de la Debida Diligencia de Conocimiento de Contrapartes</t>
  </si>
  <si>
    <t>Identificar a la contraparte</t>
  </si>
  <si>
    <t>Verificar la identidad de la contraparte con documentos, datos o información confiable</t>
  </si>
  <si>
    <t xml:space="preserve">Identificar al Beneficiario Final en referencia a la persona natural en cuyo nombre se realiza una transacción </t>
  </si>
  <si>
    <t xml:space="preserve">Verificar la identidad del Beneficiario Final en referencia a la persona natural en cuyo nombre se realiza una transacción </t>
  </si>
  <si>
    <t>Conocer la estructura de propiedad de las personas Jurídicas en referencia a la persona natural que finalmente posee o controla a un cliente o un proveedor</t>
  </si>
  <si>
    <t>Entender el propósito y el carácter que pretende la relación contractual</t>
  </si>
  <si>
    <t>Obtener información sobre el propósito y carácter de la relación contractual</t>
  </si>
  <si>
    <t>Examinar las transacciones para asegurar que son consistentes con: Conocimiento, actividad comercial, perfil de riesgo y origen de fondos.</t>
  </si>
  <si>
    <t>Actualización y monitoreo proceso debida diligencia</t>
  </si>
  <si>
    <t>Consulta listas vinculantes</t>
  </si>
  <si>
    <t>Reporte a la UIAF y otras autoridades</t>
  </si>
  <si>
    <t>Factor de Riesgo</t>
  </si>
  <si>
    <t>Clasificación 1</t>
  </si>
  <si>
    <t>Clasificación 2</t>
  </si>
  <si>
    <t>PERFIL DEL SEGMENTO</t>
  </si>
  <si>
    <t>Tiempo</t>
  </si>
  <si>
    <t>Modo</t>
  </si>
  <si>
    <t>Lugar</t>
  </si>
  <si>
    <t>Relevancia</t>
  </si>
  <si>
    <t>Prioridad</t>
  </si>
  <si>
    <r>
      <rPr>
        <b/>
        <sz val="14"/>
        <color theme="1"/>
        <rFont val="Calibri"/>
        <family val="2"/>
        <scheme val="minor"/>
      </rPr>
      <t>Contrapartes: de acuerdo con el Manual RMM</t>
    </r>
    <r>
      <rPr>
        <sz val="11"/>
        <color theme="1"/>
        <rFont val="Calibri"/>
        <family val="2"/>
        <scheme val="minor"/>
      </rPr>
      <t>:  hace referencia a cualquier persona natural o jurídica con la que la Entidad tenga vínculos civiles, comerciales, de negocios, contractuales o jurídicos de cualquier orden. Hacen parte de las contrapartes, trabajadores, clientes, aliados y proveedores/contratistas de la CCP.</t>
    </r>
  </si>
  <si>
    <t>Previo a la vinculación</t>
  </si>
  <si>
    <t xml:space="preserve"> Formato de conocimiento y/o actualización de contrapartes </t>
  </si>
  <si>
    <t>Alta</t>
  </si>
  <si>
    <t>*  Formato de conocimiento y/o actualización de contrapartes
* Documentos soportes (RUT - Certificado de Cámara de Comercio)
* Documento identidad RL
* Certificación bancaria y certificación comercial (en los casos de aplique)</t>
  </si>
  <si>
    <t xml:space="preserve">No Aplica / el beneficiario final es el mismo cliente, dado que las ventas se hacen directamente al cliente. </t>
  </si>
  <si>
    <t>No Aplica / el beneficiario final es el mismo cliente, dado que las ventas se hacen directamente al cliente.</t>
  </si>
  <si>
    <t xml:space="preserve">  Formato de conocimiento y/o actualización de contrapartes / Campo que requiere los nombres de socios o accionistas</t>
  </si>
  <si>
    <t>*  Formato de conocimiento y/o actualización de contrapartes
* Conocimiento del mercado donde la Compañía distribuirá los productos / servicios</t>
  </si>
  <si>
    <t>*  Formato de conocimiento y/o actualización de contrapartes
* Conocimiento del mercado donde la Compañía distribuirá los productos / servicios
* Actividad económica de la contraparte</t>
  </si>
  <si>
    <t>Mientras dure la relación contractual con los clientes</t>
  </si>
  <si>
    <t>1. Seguimiento a partir de la actividad económica, cantidades y montos del conocimiento del mercado al cual están dirigidos los productos / servicios.
2. Seguimiento a partir de los perfiles de los segmentos derivados del comportamiento histórico de clientes.
3. Seguimiento a consignaciones bancarias distintas de recaudo cartera.
4. Validaciones de las órdenes de compra y los pagos de los clientes.</t>
  </si>
  <si>
    <t>Por lo menos cada 2 años o un tiempo menor en caso de requerirse si se genera una señal de alerta</t>
  </si>
  <si>
    <t>*  Formato de conocimiento y/o actualización de contrapartes
* Monitoreo a PEP, jurisdicciones y actividades de alto riesgo
* Solicitud a personas que coinciden en listados para la prevención LA/FT/FPADM</t>
  </si>
  <si>
    <t>Previo a la vinculación y semestralmente mientras dure la relación comercial</t>
  </si>
  <si>
    <t xml:space="preserve">1. Consulta individual en herramienta de listas a la contrapartes y vinculados.
2. Durante la permanencia de las relaciones de manera masiva. </t>
  </si>
  <si>
    <t xml:space="preserve">Inmediato/ Una vez se determina una Operación Sospechosa o se determina coincidencia de personas o activos en listas vinculantes </t>
  </si>
  <si>
    <t>SIREL / Denuncia</t>
  </si>
  <si>
    <t>Representante Legal</t>
  </si>
  <si>
    <t>Urgente</t>
  </si>
  <si>
    <t>Registro de Usuarios</t>
  </si>
  <si>
    <t>No Aplica / el beneficiario final es el mismo usuario, dado que la prestación de servicios se hacen directamente al usuario.</t>
  </si>
  <si>
    <t>No aplica, no se le solicita esta información al usuario</t>
  </si>
  <si>
    <t>No aplica. No se realizan ingresos de dinero por la prestación del servicio.</t>
  </si>
  <si>
    <t xml:space="preserve">Inmediato/ Una vez se determina una Operación Sospechosa o se determina coincidencia de personas en listas vinculantes </t>
  </si>
  <si>
    <t xml:space="preserve"> Formato de conocimiento y/o actualización de contrapartes</t>
  </si>
  <si>
    <t>No Aplica / es el mismo proveedor. No se hacen pagos a terceros distintos al proveedor titular de la factura.</t>
  </si>
  <si>
    <t>Formato de conocimiento y/o actualización de contrapartes
Con esta información, se ejecuta un proceso de evaluación del proveedor</t>
  </si>
  <si>
    <t>*  Formato de conocimiento y/o actualización de contrapartes
* Actividad económica de la contraparte</t>
  </si>
  <si>
    <t>Mientras dure la relación contractual con los proveedores</t>
  </si>
  <si>
    <t>Seguimiento a partir perfiles de los segmentos derivados del comportamiento histórico de proveedores.</t>
  </si>
  <si>
    <t>Durante la selección / contratación /permanencia</t>
  </si>
  <si>
    <t>* Formulario de vinculación de colaboradores
* Check list de ingreso
* Estudio de seguridad</t>
  </si>
  <si>
    <t>No aplica / Es un empleado</t>
  </si>
  <si>
    <t>El empleado es persona natural. No aplica</t>
  </si>
  <si>
    <t>Durante la selección / Contratación</t>
  </si>
  <si>
    <t>Entrevistas y ejecución del cargo en la relación laboral</t>
  </si>
  <si>
    <t>Solicitud de documentos que acreditan estudios y experiencia requerida</t>
  </si>
  <si>
    <t>Durante la permanencia del empleado</t>
  </si>
  <si>
    <t xml:space="preserve">Identificación de señales de alerta </t>
  </si>
  <si>
    <t>Por lo menos 1 vez al año</t>
  </si>
  <si>
    <t>Solicitud actualización datos que pueden cambiar con el tiempo</t>
  </si>
  <si>
    <t>En debida diligencia clientes</t>
  </si>
  <si>
    <r>
      <rPr>
        <b/>
        <sz val="14"/>
        <color theme="1"/>
        <rFont val="Calibri"/>
        <family val="2"/>
        <scheme val="minor"/>
      </rPr>
      <t>Canales de Distribución:  de acuerdo con el Manual RMM:</t>
    </r>
    <r>
      <rPr>
        <sz val="11"/>
        <color theme="1"/>
        <rFont val="Calibri"/>
        <family val="2"/>
        <scheme val="minor"/>
      </rPr>
      <t xml:space="preserve"> medios que utiliza la Entidad para ofrecer y comercializar los bienes y servicios que ofrece a sus clientes y/o usuarios.</t>
    </r>
  </si>
  <si>
    <t>En debida diligencia empleados</t>
  </si>
  <si>
    <r>
      <rPr>
        <b/>
        <sz val="14"/>
        <color theme="1"/>
        <rFont val="Calibri"/>
        <family val="2"/>
        <scheme val="minor"/>
      </rPr>
      <t>Activos - Productos: de acuerdo con el Manual RMM</t>
    </r>
    <r>
      <rPr>
        <sz val="11"/>
        <color theme="1"/>
        <rFont val="Calibri"/>
        <family val="2"/>
        <scheme val="minor"/>
      </rPr>
      <t>: servicios que se ofrecen y comercializa la entidad en desarrollo de sus funciones.</t>
    </r>
  </si>
  <si>
    <t>En debida diligencia clientes / implementación matriz de riesgo LAFT</t>
  </si>
  <si>
    <t>En debida diligencia proveedores</t>
  </si>
  <si>
    <r>
      <rPr>
        <b/>
        <sz val="14"/>
        <color theme="1"/>
        <rFont val="Calibri"/>
        <family val="2"/>
        <scheme val="minor"/>
      </rPr>
      <t>Jurisdicciones: de acuerdo con el Manual SAGRILAFT</t>
    </r>
    <r>
      <rPr>
        <sz val="11"/>
        <color theme="1"/>
        <rFont val="Calibri"/>
        <family val="2"/>
        <scheme val="minor"/>
      </rPr>
      <t xml:space="preserve">: zonas geográficas en donde la Entidad desarrolla sus funciones o se encuentra domiciliada. </t>
    </r>
  </si>
  <si>
    <t>Implementación matriz de riesgo LAFT y debida diligencia a jurisdiciones del GAFI</t>
  </si>
  <si>
    <t xml:space="preserve">1. Persona (natural o jurídica) que esté relacionada con lavadores, terroristas o financiadores del terrorismo.
2. Persona (natural o jurídica) que sea una empresa de fachada.
3. Persona (natural o jurídica) que esté presentando documentación no veraz, inexacta o de difícil verificación.
4. Persona (natural o jurídica) que esté siendo investigada por delitos de lavado de activos o financiación del terrorismo.
5. Persona (natural o jurídica) que esté citada en información de medios de comunicación por temas de lavado de activos o financiación del terrorismo. </t>
  </si>
  <si>
    <t>1. Persona que haya sido condenada por delitos de lavado de activos y financiación del terrorismo.
2. Persona que esté relacionada con lavadores, terroristas o financiadores del terrorismo.
3. Persona jurídica que sea una empresa de fachada.
4. Persona que esté suplantando a otra para ocultar su verdadera identidad
5. Persona que esté presentando documentación no veraz, inexacta o de difícil verificación.
6. Persona que esté siendo investigada por delitos de lavado de activos o financiación del terrorismo.
7. Persona que esté citada en información de medios de comunicación por temas de lavado de activos o financiación del terrorismo. 
8. Persona que solicita pagos a terceras personas.</t>
  </si>
  <si>
    <t xml:space="preserve">1. Persona que haya sido condenada por delitos de lavado de activos y financiación del terrorismo.
2. Persona que esté relacionada con lavadores, terroristas o financiadores del terrorismo.
3. Persona que sea testaferro de lavadores, terroristas o financiadores del terrorismo-
4. Persona que esté suplantando a otra para ocultar su verdadera identidad
5. Persona que esté presentando documentación no veraz, inexacta o de difícil verificación.
6. Persona que está siendo investigada por delitos de lavado de activos o financiación del terrorismo.
7. Persona que esté citada en información pública por temas relacionados con el lavado de activos o financiación del terrorismo. </t>
  </si>
  <si>
    <t xml:space="preserve">1. Entidad que está relacionada con lavadores, terroristas o financiadores del terrorismo.
2. Entidad que sea una empresa de fachada.
3. Entidad que está presentando documentación no veraz, inexacta o de difícil verificación.
4. Entidad que está siendo investigada por delitos de lavado de activos o financiación del terrorismo.
5. Entidad que está citada en información de medios de comunicación por temas de lavado de activos o financiación del terrorismo. </t>
  </si>
  <si>
    <t xml:space="preserve"> 1. Canales de distribución que generen acuerdos ilícitos con los clientes para la comisión de delitos LA/FT/FPADM.
2. Canales de distribución que registren información pública negativa relacionada con LA/FT/FPADM.
3. Canales de distribución que sean entidades fachada o tengan personas naturales o jurídicas que utilicen testaferros para LA/FT/FPADM.
4. Canales de distribución que entreguen documentación no veraz o inexacta para el conocimiento de los clientes.
5. Desconocimiento del canal respecto a las políticas respecto de la debida diligencia de conocimiento de clientes.
6. Desconocimiento del canal de las políticas y procedimientos frente al LA/FT/FPADM.
7. Tener vínculos con personas que permitan o faciliten operaciones de LA/FT/FPADM.</t>
  </si>
  <si>
    <t>1. Empleados que se presten para la comisión de delitos de LA/FT/FPADM en el ofrecimiento de servicios a los clientes.
2. Utilización de los productos y servicios para facilitar la comisión de delitos de LA/FT/FPADM.
3. Servicios ofrecidos que no corresponden al score del negocio los cuales pueden estar involucrados en delitos de LA/FT/FPADM.
4. Recibir recursos de origen ilícito a través de cualquier medio de pago para adquirir los servicios que ofrece la Entidad.
5. Volúmenes o características de los servicios adquiridos no se encuentran dentro de las características normales del cliente.</t>
  </si>
  <si>
    <t>1. Existencia de procesos de extinción de dominio sobre los bienes adquiridos a terceros.
2. Adquirir activos para el uso propio de financiados directamente por terceros o con préstamos,  sin conocer el origen de los recursos y estar involucrados con delitos de LA/FT/FPADM
3. Activos referenciados en listas o medios de comunicación relacionados con personas que cometan delitos de LA/FT/FPADM.</t>
  </si>
  <si>
    <t>SEGMENTOS ACTIVOS</t>
  </si>
  <si>
    <t>1. Contrapartes que realicen operaciones en jurisdicciones de alto riesgo relacionado con LA/FT/FPADM
2. Ausencia de estudio actualizado de las jurisdicciones nacionales e internacionales de riesgo desde LA/FT/FPADM.
3. Ausencia de divulgación de los estudios actualizados de las jurisdicciones nacionales e internacionales de riesgo desde LA/FT/FPADM.</t>
  </si>
  <si>
    <t>Sistema de Autocontrol y Gestión del Riesgo Integral de LA/FT/FPADM - RMM del SAGRILAFT</t>
  </si>
  <si>
    <t>Belky Paola Ayala
Nichol Catalina Guzman Ortega</t>
  </si>
  <si>
    <t>Edwin Andres Bulla Ruíz
Belky Paola Ayala
Nichol Catalina Guzman Ortega</t>
  </si>
  <si>
    <t xml:space="preserve">CODIGO </t>
  </si>
  <si>
    <t>VERSION</t>
  </si>
  <si>
    <t xml:space="preserve">FECHA </t>
  </si>
  <si>
    <t>9 DE OCTUBRE DE 2025</t>
  </si>
  <si>
    <t>FOR-DAF-63</t>
  </si>
  <si>
    <t>MATRIZ SISTEMA DE AUTOCONTROL Y GESTION DEL RIESGO INTEGRAL DE LA/FT/FPADM</t>
  </si>
  <si>
    <t>MATRIZ DE SISTEMA DE AUTOCONTROL Y GESTION DEL RIESGO INTEGRAL DE LA/FT/FPADM-</t>
  </si>
  <si>
    <t>14 DE OCTUBRE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</si>
</sst>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_-;\-* #,##0_-;_-* &quot;-&quot;??_-;_-@_-"/>
    <numFmt numFmtId="165" formatCode="_-* #,##0.000000_-;\-* #,##0.000000_-;_-* &quot;-&quot;??_-;_-@_-"/>
    <numFmt numFmtId="166" formatCode="_-* #,##0_-;\-* #,##0_-;_-* &quot;-&quot;_-;_-@"/>
    <numFmt numFmtId="167" formatCode="0.0"/>
  </numFmts>
  <fonts count="12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sz val="11"/>
      <name val="Calibri"/>
      <family val="2"/>
      <scheme val="minor"/>
    </font>
    <font>
      <sz val="9"/>
      <color theme="1"/>
      <name val="Calibri"/>
      <family val="2"/>
      <scheme val="minor"/>
    </font>
    <font>
      <sz val="18"/>
      <color rgb="FF868B90"/>
      <name val="Arial"/>
      <family val="2"/>
    </font>
    <font>
      <sz val="11"/>
      <color rgb="FF868B90"/>
      <name val="Arial"/>
      <family val="2"/>
    </font>
    <font>
      <sz val="14"/>
      <color rgb="FF868B90"/>
      <name val="Arial"/>
      <family val="2"/>
    </font>
    <font>
      <sz val="12"/>
      <color rgb="FF000000"/>
      <name val="Calibri"/>
      <family val="2"/>
      <scheme val="minor"/>
    </font>
    <font>
      <sz val="10"/>
      <color rgb="FF000000"/>
      <name val="Calibri"/>
      <family val="2"/>
      <scheme val="minor"/>
    </font>
    <font>
      <b/>
      <sz val="10"/>
      <name val="Arial"/>
      <family val="2"/>
    </font>
    <font>
      <sz val="10"/>
      <name val="Arial"/>
      <family val="2"/>
    </font>
    <font>
      <sz val="12"/>
      <name val="Arial"/>
      <family val="2"/>
    </font>
    <font>
      <b/>
      <sz val="9"/>
      <color indexed="81"/>
      <name val="Tahoma"/>
      <family val="2"/>
    </font>
    <font>
      <sz val="10"/>
      <color theme="1"/>
      <name val="Calibri"/>
      <family val="2"/>
      <scheme val="minor"/>
    </font>
    <font>
      <b/>
      <sz val="10"/>
      <name val="Calibri"/>
      <family val="2"/>
      <scheme val="minor"/>
    </font>
    <font>
      <sz val="10"/>
      <name val="Calibri"/>
      <family val="2"/>
      <scheme val="minor"/>
    </font>
    <font>
      <sz val="12"/>
      <color theme="1"/>
      <name val="Calibri "/>
    </font>
    <font>
      <u/>
      <sz val="11"/>
      <color rgb="FF000000"/>
      <name val="Calibri"/>
      <family val="2"/>
      <scheme val="minor"/>
    </font>
    <font>
      <sz val="11"/>
      <color rgb="FF000000"/>
      <name val="Calibri"/>
      <family val="2"/>
      <scheme val="minor"/>
    </font>
    <font>
      <sz val="11"/>
      <color rgb="FFC82720"/>
      <name val="Calibri"/>
      <family val="2"/>
      <scheme val="minor"/>
    </font>
    <font>
      <b/>
      <sz val="10"/>
      <color rgb="FF000000"/>
      <name val="Calibri"/>
      <family val="2"/>
      <scheme val="minor"/>
    </font>
    <font>
      <i/>
      <sz val="10"/>
      <name val="Calibri"/>
      <family val="2"/>
      <scheme val="minor"/>
    </font>
    <font>
      <sz val="11"/>
      <color theme="1"/>
      <name val="Sarabun"/>
    </font>
    <font>
      <b/>
      <sz val="16"/>
      <color theme="1"/>
      <name val="Sarabun"/>
    </font>
    <font>
      <b/>
      <sz val="12"/>
      <color theme="1"/>
      <name val="Sarabun"/>
    </font>
    <font>
      <sz val="12"/>
      <color theme="1"/>
      <name val="Sarabun"/>
    </font>
    <font>
      <b/>
      <sz val="24"/>
      <color rgb="FF000000"/>
      <name val="Sarabun"/>
    </font>
    <font>
      <b/>
      <sz val="11"/>
      <color theme="1"/>
      <name val="Sarabun"/>
    </font>
    <font>
      <b/>
      <sz val="14"/>
      <color theme="1"/>
      <name val="Sarabun"/>
    </font>
    <font>
      <sz val="11"/>
      <color rgb="FF000000"/>
      <name val="Sarabun"/>
    </font>
    <font>
      <sz val="11"/>
      <color theme="1"/>
      <name val="Calibri"/>
      <family val="2"/>
    </font>
    <font>
      <b/>
      <sz val="18"/>
      <color theme="1"/>
      <name val="Calibri"/>
      <family val="2"/>
    </font>
    <font>
      <sz val="12"/>
      <color theme="1"/>
      <name val="Calibri"/>
      <family val="2"/>
    </font>
    <font>
      <sz val="11"/>
      <name val="Calibri"/>
      <family val="2"/>
    </font>
    <font>
      <b/>
      <sz val="11"/>
      <color theme="1"/>
      <name val="Calibri"/>
      <family val="2"/>
    </font>
    <font>
      <sz val="11"/>
      <color theme="0"/>
      <name val="Calibri"/>
      <family val="2"/>
      <scheme val="minor"/>
    </font>
    <font>
      <sz val="9"/>
      <color theme="1"/>
      <name val="Sarabun"/>
    </font>
    <font>
      <sz val="14"/>
      <color theme="1"/>
      <name val="Sarabun"/>
    </font>
    <font>
      <b/>
      <sz val="11"/>
      <color theme="0"/>
      <name val="Calibri"/>
      <family val="2"/>
      <scheme val="minor"/>
    </font>
    <font>
      <sz val="9"/>
      <color theme="1"/>
      <name val="Calibri"/>
      <family val="2"/>
    </font>
    <font>
      <b/>
      <sz val="10"/>
      <color theme="1"/>
      <name val="Calibri"/>
      <family val="2"/>
    </font>
    <font>
      <sz val="8"/>
      <color theme="1"/>
      <name val="Calibri"/>
      <family val="2"/>
    </font>
    <font>
      <sz val="10"/>
      <color theme="1"/>
      <name val="Calibri"/>
      <family val="2"/>
    </font>
    <font>
      <sz val="10"/>
      <color rgb="FFFF0000"/>
      <name val="Calibri"/>
      <family val="2"/>
    </font>
    <font>
      <sz val="10"/>
      <name val="Calibri"/>
      <family val="2"/>
    </font>
    <font>
      <b/>
      <sz val="11"/>
      <color theme="4"/>
      <name val="Calibri"/>
      <family val="2"/>
      <scheme val="minor"/>
    </font>
    <font>
      <b/>
      <sz val="12"/>
      <color theme="0"/>
      <name val="Calibri"/>
      <family val="2"/>
      <scheme val="minor"/>
    </font>
    <font>
      <b/>
      <sz val="11"/>
      <name val="Calibri"/>
      <family val="2"/>
      <scheme val="minor"/>
    </font>
    <font>
      <b/>
      <sz val="10"/>
      <color theme="0"/>
      <name val="Calibri"/>
      <family val="2"/>
      <scheme val="minor"/>
    </font>
    <font>
      <sz val="10"/>
      <color rgb="FFFF0000"/>
      <name val="Calibri"/>
      <family val="2"/>
      <scheme val="minor"/>
    </font>
    <font>
      <sz val="8"/>
      <color theme="1"/>
      <name val="Calibri"/>
      <family val="2"/>
      <scheme val="minor"/>
    </font>
    <font>
      <b/>
      <sz val="10"/>
      <color theme="1"/>
      <name val="Calibri"/>
      <family val="2"/>
      <scheme val="minor"/>
    </font>
    <font>
      <sz val="10"/>
      <color theme="7" tint="-0.249977111117893"/>
      <name val="Calibri"/>
      <family val="2"/>
      <scheme val="minor"/>
    </font>
    <font>
      <sz val="10"/>
      <color rgb="FF00B050"/>
      <name val="Calibri"/>
      <family val="2"/>
      <scheme val="minor"/>
    </font>
    <font>
      <b/>
      <sz val="16"/>
      <color theme="0"/>
      <name val="Calibri"/>
      <family val="2"/>
      <scheme val="minor"/>
    </font>
    <font>
      <b/>
      <sz val="8"/>
      <color theme="4"/>
      <name val="Calibri"/>
      <family val="2"/>
      <scheme val="minor"/>
    </font>
    <font>
      <b/>
      <sz val="10"/>
      <name val="Calibri"/>
      <family val="2"/>
    </font>
    <font>
      <sz val="8"/>
      <name val="Calibri"/>
      <family val="2"/>
    </font>
    <font>
      <b/>
      <sz val="9"/>
      <color theme="1"/>
      <name val="Calibri"/>
      <family val="2"/>
    </font>
    <font>
      <sz val="8"/>
      <name val="Calibri"/>
      <family val="2"/>
      <scheme val="minor"/>
    </font>
    <font>
      <sz val="10"/>
      <color rgb="FF434343"/>
      <name val="Roboto"/>
    </font>
    <font>
      <b/>
      <sz val="9"/>
      <color theme="1"/>
      <name val="Calibri"/>
      <family val="2"/>
      <scheme val="minor"/>
    </font>
    <font>
      <b/>
      <sz val="10"/>
      <color theme="8" tint="-0.249977111117893"/>
      <name val="Calibri"/>
      <family val="2"/>
      <scheme val="minor"/>
    </font>
    <font>
      <b/>
      <sz val="12"/>
      <color rgb="FFFF0000"/>
      <name val="Calibri"/>
      <family val="2"/>
      <scheme val="minor"/>
    </font>
    <font>
      <b/>
      <sz val="10"/>
      <color rgb="FFFF0000"/>
      <name val="Calibri"/>
      <family val="2"/>
      <scheme val="minor"/>
    </font>
    <font>
      <b/>
      <sz val="9"/>
      <color rgb="FFFF0000"/>
      <name val="Calibri"/>
      <family val="2"/>
      <scheme val="minor"/>
    </font>
    <font>
      <b/>
      <sz val="14"/>
      <color theme="4"/>
      <name val="Calibri"/>
      <family val="2"/>
      <scheme val="minor"/>
    </font>
    <font>
      <b/>
      <sz val="9"/>
      <color rgb="FF0070C0"/>
      <name val="Calibri"/>
      <family val="2"/>
      <scheme val="minor"/>
    </font>
    <font>
      <b/>
      <sz val="9"/>
      <color rgb="FF00B050"/>
      <name val="Calibri"/>
      <family val="2"/>
      <scheme val="minor"/>
    </font>
    <font>
      <sz val="11"/>
      <color theme="4"/>
      <name val="Calibri"/>
      <family val="2"/>
      <scheme val="minor"/>
    </font>
    <font>
      <sz val="11"/>
      <color rgb="FF0070C0"/>
      <name val="Calibri"/>
      <family val="2"/>
      <scheme val="minor"/>
    </font>
    <font>
      <sz val="14"/>
      <color theme="1"/>
      <name val="Calibri"/>
      <family val="2"/>
      <scheme val="minor"/>
    </font>
    <font>
      <b/>
      <sz val="20"/>
      <color theme="1"/>
      <name val="Calibri"/>
      <family val="2"/>
      <scheme val="minor"/>
    </font>
    <font>
      <b/>
      <sz val="20"/>
      <name val="Calibri"/>
      <family val="2"/>
      <scheme val="minor"/>
    </font>
    <font>
      <sz val="9"/>
      <name val="Calibri"/>
      <family val="2"/>
    </font>
    <font>
      <b/>
      <sz val="9"/>
      <name val="Calibri"/>
      <family val="2"/>
    </font>
    <font>
      <b/>
      <sz val="8"/>
      <color theme="1"/>
      <name val="Calibri"/>
      <family val="2"/>
      <scheme val="minor"/>
    </font>
    <font>
      <b/>
      <sz val="9"/>
      <color theme="0"/>
      <name val="Calibri"/>
      <family val="2"/>
      <scheme val="minor"/>
    </font>
    <font>
      <sz val="11"/>
      <color theme="1"/>
      <name val="Aptos"/>
      <family val="2"/>
    </font>
    <font>
      <sz val="11"/>
      <color rgb="FF000000"/>
      <name val="Calibri"/>
      <family val="2"/>
    </font>
    <font>
      <sz val="11"/>
      <color rgb="FF00B050"/>
      <name val="Symbol"/>
      <family val="1"/>
      <charset val="2"/>
    </font>
    <font>
      <sz val="7"/>
      <color rgb="FF00B050"/>
      <name val="Times New Roman"/>
      <family val="1"/>
    </font>
    <font>
      <sz val="11"/>
      <color rgb="FF00B050"/>
      <name val="Calibri"/>
      <family val="2"/>
    </font>
    <font>
      <b/>
      <sz val="11"/>
      <color rgb="FFFF0000"/>
      <name val="Calibri"/>
      <family val="2"/>
      <scheme val="minor"/>
    </font>
    <font>
      <b/>
      <sz val="11"/>
      <name val="Calibri"/>
      <family val="2"/>
    </font>
    <font>
      <sz val="8"/>
      <color indexed="8"/>
      <name val="Calibri"/>
      <family val="2"/>
    </font>
    <font>
      <sz val="9"/>
      <name val="Calibri"/>
      <family val="2"/>
      <scheme val="minor"/>
    </font>
    <font>
      <b/>
      <sz val="12"/>
      <name val="Calibri"/>
      <family val="2"/>
      <scheme val="minor"/>
    </font>
    <font>
      <sz val="9"/>
      <color rgb="FF000000"/>
      <name val="Calibri"/>
      <family val="2"/>
      <scheme val="minor"/>
    </font>
    <font>
      <sz val="14"/>
      <color rgb="FF000000"/>
      <name val="Calibri"/>
      <family val="2"/>
      <scheme val="minor"/>
    </font>
    <font>
      <b/>
      <sz val="14"/>
      <color rgb="FF000000"/>
      <name val="Calibri"/>
      <family val="2"/>
      <scheme val="minor"/>
    </font>
    <font>
      <b/>
      <sz val="18"/>
      <color rgb="FFFF0000"/>
      <name val="Calibri"/>
      <family val="2"/>
      <scheme val="minor"/>
    </font>
    <font>
      <sz val="16"/>
      <color theme="1"/>
      <name val="Calibri"/>
      <family val="2"/>
      <scheme val="minor"/>
    </font>
    <font>
      <b/>
      <sz val="9"/>
      <name val="Calibri"/>
      <family val="2"/>
      <scheme val="minor"/>
    </font>
    <font>
      <b/>
      <sz val="9"/>
      <color theme="4"/>
      <name val="Calibri"/>
      <family val="2"/>
      <scheme val="minor"/>
    </font>
    <font>
      <sz val="11"/>
      <color theme="7" tint="-0.249977111117893"/>
      <name val="Calibri"/>
      <family val="2"/>
      <scheme val="minor"/>
    </font>
    <font>
      <b/>
      <sz val="14"/>
      <color rgb="FF0070C0"/>
      <name val="Calibri"/>
      <family val="2"/>
      <scheme val="minor"/>
    </font>
    <font>
      <sz val="14"/>
      <name val="Calibri"/>
      <family val="2"/>
      <scheme val="minor"/>
    </font>
    <font>
      <b/>
      <sz val="14"/>
      <color rgb="FFFF0000"/>
      <name val="Calibri"/>
      <family val="2"/>
      <scheme val="minor"/>
    </font>
    <font>
      <b/>
      <sz val="20"/>
      <color rgb="FF0070C0"/>
      <name val="Calibri"/>
      <family val="2"/>
      <scheme val="minor"/>
    </font>
    <font>
      <sz val="12"/>
      <name val="Calibri"/>
      <family val="2"/>
      <scheme val="minor"/>
    </font>
    <font>
      <sz val="11"/>
      <color indexed="81"/>
      <name val="Calibri"/>
      <family val="2"/>
      <scheme val="minor"/>
    </font>
    <font>
      <i/>
      <sz val="11"/>
      <color theme="1"/>
      <name val="Calibri"/>
      <family val="2"/>
      <scheme val="minor"/>
    </font>
    <font>
      <sz val="11"/>
      <name val="Sarabun"/>
    </font>
    <font>
      <u/>
      <sz val="11"/>
      <color theme="10"/>
      <name val="Calibri"/>
      <family val="2"/>
      <scheme val="minor"/>
    </font>
    <font>
      <sz val="9"/>
      <name val="Sarabun"/>
    </font>
    <font>
      <b/>
      <sz val="9"/>
      <name val="Sarabun"/>
    </font>
    <font>
      <u/>
      <sz val="9"/>
      <name val="Sarabun"/>
    </font>
    <font>
      <sz val="10"/>
      <color rgb="FFEE0000"/>
      <name val="Calibri"/>
      <family val="2"/>
      <scheme val="minor"/>
    </font>
    <font>
      <sz val="9"/>
      <color rgb="FFFF0000"/>
      <name val="Sarabun"/>
    </font>
    <font>
      <sz val="10"/>
      <color theme="7" tint="-0.249977111117893"/>
      <name val="Calibri"/>
      <family val="2"/>
    </font>
    <font>
      <sz val="10"/>
      <color rgb="FFEE0000"/>
      <name val="Calibri"/>
      <family val="2"/>
    </font>
    <font>
      <u/>
      <sz val="9"/>
      <color theme="10"/>
      <name val="Calibri"/>
      <family val="2"/>
      <scheme val="minor"/>
    </font>
    <font>
      <b/>
      <sz val="16"/>
      <color rgb="FFFF0000"/>
      <name val="Calibri"/>
      <family val="2"/>
      <scheme val="minor"/>
    </font>
  </fonts>
  <fills count="4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CCC0D0"/>
        <bgColor indexed="64"/>
      </patternFill>
    </fill>
    <fill>
      <patternFill patternType="solid">
        <fgColor indexed="9"/>
        <bgColor indexed="64"/>
      </patternFill>
    </fill>
    <fill>
      <patternFill patternType="solid">
        <fgColor rgb="FFC6EFCE"/>
        <bgColor indexed="64"/>
      </patternFill>
    </fill>
    <fill>
      <patternFill patternType="solid">
        <fgColor rgb="FFFFEB9C"/>
        <bgColor indexed="64"/>
      </patternFill>
    </fill>
    <fill>
      <patternFill patternType="solid">
        <fgColor rgb="FF548235"/>
        <bgColor indexed="64"/>
      </patternFill>
    </fill>
    <fill>
      <patternFill patternType="solid">
        <fgColor rgb="FFC00000"/>
        <bgColor indexed="64"/>
      </patternFill>
    </fill>
    <fill>
      <patternFill patternType="solid">
        <fgColor rgb="FFDEEAF6"/>
        <bgColor rgb="FFDEEAF6"/>
      </patternFill>
    </fill>
    <fill>
      <patternFill patternType="solid">
        <fgColor rgb="FFF2F2F2"/>
        <bgColor rgb="FFF2F2F2"/>
      </patternFill>
    </fill>
    <fill>
      <patternFill patternType="solid">
        <fgColor theme="0"/>
        <bgColor theme="0"/>
      </patternFill>
    </fill>
    <fill>
      <patternFill patternType="solid">
        <fgColor rgb="FFFF0000"/>
        <bgColor indexed="64"/>
      </patternFill>
    </fill>
    <fill>
      <patternFill patternType="solid">
        <fgColor theme="9"/>
        <bgColor theme="9"/>
      </patternFill>
    </fill>
    <fill>
      <patternFill patternType="solid">
        <fgColor rgb="FFD8D8D8"/>
        <bgColor rgb="FFD8D8D8"/>
      </patternFill>
    </fill>
    <fill>
      <patternFill patternType="solid">
        <fgColor rgb="FFFF0000"/>
        <bgColor rgb="FFFF0000"/>
      </patternFill>
    </fill>
    <fill>
      <patternFill patternType="solid">
        <fgColor rgb="FF93C47D"/>
        <bgColor rgb="FF93C47D"/>
      </patternFill>
    </fill>
    <fill>
      <patternFill patternType="solid">
        <fgColor rgb="FF2E75B5"/>
        <bgColor rgb="FF2E75B5"/>
      </patternFill>
    </fill>
    <fill>
      <patternFill patternType="solid">
        <fgColor rgb="FF00B050"/>
        <bgColor indexed="64"/>
      </patternFill>
    </fill>
    <fill>
      <patternFill patternType="solid">
        <fgColor theme="4"/>
        <bgColor rgb="FF2F5496"/>
      </patternFill>
    </fill>
    <fill>
      <patternFill patternType="solid">
        <fgColor theme="4"/>
        <bgColor rgb="FF2E75B5"/>
      </patternFill>
    </fill>
    <fill>
      <patternFill patternType="solid">
        <fgColor theme="8" tint="-0.249977111117893"/>
        <bgColor indexed="64"/>
      </patternFill>
    </fill>
    <fill>
      <patternFill patternType="solid">
        <fgColor theme="4" tint="0.39997558519241921"/>
        <bgColor rgb="FF2F5496"/>
      </patternFill>
    </fill>
    <fill>
      <patternFill patternType="solid">
        <fgColor theme="4" tint="0.39997558519241921"/>
        <bgColor rgb="FF2E75B5"/>
      </patternFill>
    </fill>
    <fill>
      <patternFill patternType="solid">
        <fgColor rgb="FF00B0F0"/>
        <bgColor rgb="FF2F5496"/>
      </patternFill>
    </fill>
    <fill>
      <patternFill patternType="solid">
        <fgColor rgb="FF00B0F0"/>
        <bgColor rgb="FF2E75B5"/>
      </patternFill>
    </fill>
    <fill>
      <patternFill patternType="solid">
        <fgColor theme="0"/>
        <bgColor rgb="FFDEEAF6"/>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A500"/>
        <bgColor indexed="64"/>
      </patternFill>
    </fill>
    <fill>
      <patternFill patternType="solid">
        <fgColor theme="3" tint="0.79998168889431442"/>
        <bgColor indexed="64"/>
      </patternFill>
    </fill>
    <fill>
      <patternFill patternType="solid">
        <fgColor rgb="FF05A678"/>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14999847407452621"/>
        <bgColor rgb="FFD8D8D8"/>
      </patternFill>
    </fill>
    <fill>
      <patternFill patternType="solid">
        <fgColor theme="0" tint="-0.14999847407452621"/>
        <bgColor theme="0"/>
      </patternFill>
    </fill>
  </fills>
  <borders count="1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medium">
        <color indexed="64"/>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indexed="64"/>
      </left>
      <right style="medium">
        <color indexed="64"/>
      </right>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rgb="FF000000"/>
      </top>
      <bottom/>
      <diagonal/>
    </border>
    <border>
      <left style="thin">
        <color rgb="FF000000"/>
      </left>
      <right style="thin">
        <color rgb="FF000000"/>
      </right>
      <top/>
      <bottom style="thin">
        <color indexed="64"/>
      </bottom>
      <diagonal/>
    </border>
    <border>
      <left style="thin">
        <color indexed="64"/>
      </left>
      <right style="thin">
        <color indexed="64"/>
      </right>
      <top style="thin">
        <color rgb="FF0000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rgb="FF000000"/>
      </right>
      <top style="thin">
        <color rgb="FF000000"/>
      </top>
      <bottom/>
      <diagonal/>
    </border>
    <border>
      <left style="thin">
        <color rgb="FF000000"/>
      </left>
      <right/>
      <top/>
      <bottom/>
      <diagonal/>
    </border>
    <border>
      <left style="medium">
        <color indexed="64"/>
      </left>
      <right style="thin">
        <color rgb="FF000000"/>
      </right>
      <top/>
      <bottom/>
      <diagonal/>
    </border>
    <border>
      <left style="thin">
        <color rgb="FF000000"/>
      </left>
      <right style="thin">
        <color rgb="FF000000"/>
      </right>
      <top style="thin">
        <color indexed="64"/>
      </top>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medium">
        <color indexed="64"/>
      </right>
      <top style="thin">
        <color rgb="FF000000"/>
      </top>
      <bottom style="thin">
        <color rgb="FF00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rgb="FF000000"/>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op>
      <bottom style="thin">
        <color theme="0"/>
      </bottom>
      <diagonal/>
    </border>
    <border>
      <left/>
      <right style="medium">
        <color indexed="64"/>
      </right>
      <top/>
      <bottom/>
      <diagonal/>
    </border>
    <border>
      <left/>
      <right style="medium">
        <color indexed="64"/>
      </right>
      <top/>
      <bottom style="thin">
        <color indexed="64"/>
      </bottom>
      <diagonal/>
    </border>
    <border>
      <left style="medium">
        <color rgb="FFCCCCCC"/>
      </left>
      <right style="medium">
        <color rgb="FFFFFFFF"/>
      </right>
      <top style="medium">
        <color rgb="FFCCCCCC"/>
      </top>
      <bottom style="medium">
        <color rgb="FFF8F9FA"/>
      </bottom>
      <diagonal/>
    </border>
    <border>
      <left style="medium">
        <color rgb="FFCCCCCC"/>
      </left>
      <right style="medium">
        <color rgb="FFF8F9FA"/>
      </right>
      <top style="medium">
        <color rgb="FFCCCCCC"/>
      </top>
      <bottom style="medium">
        <color rgb="FFF8F9FA"/>
      </bottom>
      <diagonal/>
    </border>
    <border>
      <left style="thin">
        <color indexed="64"/>
      </left>
      <right style="thin">
        <color rgb="FF000000"/>
      </right>
      <top/>
      <bottom style="thin">
        <color rgb="FF000000"/>
      </bottom>
      <diagonal/>
    </border>
    <border>
      <left style="thin">
        <color indexed="64"/>
      </left>
      <right style="medium">
        <color indexed="64"/>
      </right>
      <top style="thin">
        <color rgb="FF000000"/>
      </top>
      <bottom/>
      <diagonal/>
    </border>
    <border>
      <left style="medium">
        <color indexed="64"/>
      </left>
      <right/>
      <top style="thin">
        <color rgb="FF000000"/>
      </top>
      <bottom/>
      <diagonal/>
    </border>
    <border>
      <left style="medium">
        <color indexed="64"/>
      </left>
      <right/>
      <top/>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indexed="64"/>
      </left>
      <right style="medium">
        <color rgb="FFFFFFFF"/>
      </right>
      <top style="medium">
        <color rgb="FFCCCCCC"/>
      </top>
      <bottom style="medium">
        <color rgb="FFF8F9FA"/>
      </bottom>
      <diagonal/>
    </border>
    <border>
      <left style="medium">
        <color rgb="FFCCCCCC"/>
      </left>
      <right style="medium">
        <color indexed="64"/>
      </right>
      <top style="medium">
        <color rgb="FFCCCCCC"/>
      </top>
      <bottom style="medium">
        <color rgb="FFF8F9FA"/>
      </bottom>
      <diagonal/>
    </border>
    <border>
      <left style="medium">
        <color indexed="64"/>
      </left>
      <right style="medium">
        <color rgb="FFF8F9FA"/>
      </right>
      <top style="medium">
        <color rgb="FFCCCCCC"/>
      </top>
      <bottom style="medium">
        <color rgb="FFF8F9FA"/>
      </bottom>
      <diagonal/>
    </border>
    <border>
      <left style="medium">
        <color indexed="64"/>
      </left>
      <right style="medium">
        <color rgb="FFFFFFFF"/>
      </right>
      <top style="medium">
        <color rgb="FFCCCCCC"/>
      </top>
      <bottom style="medium">
        <color indexed="64"/>
      </bottom>
      <diagonal/>
    </border>
    <border>
      <left style="medium">
        <color rgb="FFCCCCCC"/>
      </left>
      <right style="medium">
        <color rgb="FFFFFFFF"/>
      </right>
      <top style="medium">
        <color rgb="FFCCCCCC"/>
      </top>
      <bottom style="medium">
        <color indexed="64"/>
      </bottom>
      <diagonal/>
    </border>
    <border>
      <left style="medium">
        <color rgb="FFCCCCCC"/>
      </left>
      <right style="medium">
        <color rgb="FFF8F9FA"/>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right/>
      <top style="thin">
        <color indexed="64"/>
      </top>
      <bottom/>
      <diagonal/>
    </border>
  </borders>
  <cellStyleXfs count="8">
    <xf numFmtId="0" fontId="0" fillId="0" borderId="0"/>
    <xf numFmtId="43" fontId="1" fillId="0" borderId="0" applyFont="0" applyFill="0" applyBorder="0" applyAlignment="0" applyProtection="0"/>
    <xf numFmtId="41" fontId="1" fillId="0" borderId="0" applyFont="0" applyFill="0" applyBorder="0" applyAlignment="0" applyProtection="0"/>
    <xf numFmtId="0" fontId="1" fillId="0" borderId="0"/>
    <xf numFmtId="0" fontId="6" fillId="0" borderId="0"/>
    <xf numFmtId="0" fontId="6" fillId="0" borderId="0"/>
    <xf numFmtId="9" fontId="1" fillId="0" borderId="0" applyFont="0" applyFill="0" applyBorder="0" applyAlignment="0" applyProtection="0"/>
    <xf numFmtId="0" fontId="110" fillId="0" borderId="0" applyNumberFormat="0" applyFill="0" applyBorder="0" applyAlignment="0" applyProtection="0"/>
  </cellStyleXfs>
  <cellXfs count="117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7" fillId="0" borderId="0" xfId="0" applyFont="1"/>
    <xf numFmtId="0" fontId="0" fillId="0" borderId="0" xfId="0" applyAlignment="1">
      <alignment horizontal="center"/>
    </xf>
    <xf numFmtId="0" fontId="0" fillId="0" borderId="0" xfId="0" applyAlignment="1">
      <alignment vertical="center"/>
    </xf>
    <xf numFmtId="0" fontId="6" fillId="0" borderId="0" xfId="0" applyFont="1" applyAlignment="1">
      <alignment horizontal="left" vertical="center"/>
    </xf>
    <xf numFmtId="0" fontId="11" fillId="0" borderId="0" xfId="0" applyFont="1" applyAlignment="1">
      <alignment horizontal="justify" vertical="center" wrapText="1"/>
    </xf>
    <xf numFmtId="0" fontId="9" fillId="0" borderId="0" xfId="0" applyFont="1" applyAlignment="1">
      <alignment horizontal="center"/>
    </xf>
    <xf numFmtId="0" fontId="13" fillId="0" borderId="0" xfId="0" applyFont="1" applyAlignment="1">
      <alignment horizontal="left" vertical="center"/>
    </xf>
    <xf numFmtId="0" fontId="14" fillId="0" borderId="0" xfId="0" applyFont="1" applyAlignment="1">
      <alignment horizontal="center" vertical="center"/>
    </xf>
    <xf numFmtId="0" fontId="0" fillId="0" borderId="0" xfId="0" applyAlignment="1">
      <alignment vertical="center" wrapText="1"/>
    </xf>
    <xf numFmtId="0" fontId="15" fillId="0" borderId="0" xfId="0" applyFont="1" applyAlignment="1">
      <alignment horizontal="center" vertical="center" wrapText="1"/>
    </xf>
    <xf numFmtId="0" fontId="15" fillId="0" borderId="0" xfId="0" applyFont="1" applyAlignment="1">
      <alignment vertical="center" wrapText="1"/>
    </xf>
    <xf numFmtId="0" fontId="14" fillId="0" borderId="2" xfId="0" applyFont="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0" fontId="17" fillId="0" borderId="0" xfId="0" applyFont="1" applyAlignment="1">
      <alignment horizontal="left" vertical="center" wrapText="1"/>
    </xf>
    <xf numFmtId="0" fontId="20" fillId="7" borderId="2" xfId="0" applyFont="1" applyFill="1" applyBorder="1" applyAlignment="1">
      <alignment horizontal="center" vertical="center" wrapText="1"/>
    </xf>
    <xf numFmtId="0" fontId="19"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2" xfId="0" applyFont="1" applyBorder="1" applyAlignment="1">
      <alignment horizontal="center"/>
    </xf>
    <xf numFmtId="0" fontId="22" fillId="0" borderId="0" xfId="0" applyFont="1" applyAlignment="1">
      <alignment horizontal="left" vertical="center"/>
    </xf>
    <xf numFmtId="0" fontId="0" fillId="0" borderId="2" xfId="0" applyBorder="1" applyAlignment="1">
      <alignment horizontal="left" vertical="center" wrapText="1"/>
    </xf>
    <xf numFmtId="0" fontId="0" fillId="0" borderId="2" xfId="0" applyBorder="1" applyAlignment="1">
      <alignment vertical="center"/>
    </xf>
    <xf numFmtId="0" fontId="0" fillId="0" borderId="2" xfId="0" applyBorder="1" applyAlignment="1">
      <alignment horizontal="center" vertical="center"/>
    </xf>
    <xf numFmtId="0" fontId="0" fillId="0" borderId="2" xfId="0" applyBorder="1" applyAlignment="1">
      <alignment horizontal="left" vertical="center"/>
    </xf>
    <xf numFmtId="41" fontId="14" fillId="0" borderId="0" xfId="2" applyFont="1" applyFill="1" applyBorder="1" applyAlignment="1">
      <alignment horizontal="center" vertical="center"/>
    </xf>
    <xf numFmtId="1" fontId="14" fillId="0" borderId="0" xfId="0" applyNumberFormat="1" applyFont="1" applyAlignment="1">
      <alignment horizontal="center" vertical="center"/>
    </xf>
    <xf numFmtId="41" fontId="14" fillId="0" borderId="2" xfId="2" applyFont="1" applyFill="1" applyBorder="1" applyAlignment="1">
      <alignment horizontal="center" vertical="center"/>
    </xf>
    <xf numFmtId="164" fontId="14" fillId="0" borderId="2" xfId="0" applyNumberFormat="1" applyFont="1" applyBorder="1" applyAlignment="1">
      <alignment horizontal="center" vertical="center"/>
    </xf>
    <xf numFmtId="165" fontId="14" fillId="0" borderId="2" xfId="0" applyNumberFormat="1" applyFont="1" applyBorder="1" applyAlignment="1">
      <alignment horizontal="center" vertical="center"/>
    </xf>
    <xf numFmtId="164" fontId="14" fillId="0" borderId="2" xfId="1" applyNumberFormat="1" applyFont="1" applyFill="1" applyBorder="1" applyAlignment="1">
      <alignment horizontal="center" vertical="center"/>
    </xf>
    <xf numFmtId="0" fontId="7" fillId="0" borderId="0" xfId="0" applyFont="1" applyAlignment="1">
      <alignment vertical="center"/>
    </xf>
    <xf numFmtId="0" fontId="0" fillId="0" borderId="2" xfId="0" applyBorder="1" applyAlignment="1">
      <alignment horizontal="center" vertical="center" wrapText="1"/>
    </xf>
    <xf numFmtId="0" fontId="3" fillId="2" borderId="2" xfId="0" applyFont="1" applyFill="1" applyBorder="1" applyAlignment="1">
      <alignment horizontal="center" vertical="center"/>
    </xf>
    <xf numFmtId="0" fontId="0" fillId="0" borderId="0" xfId="0" applyAlignment="1">
      <alignment wrapText="1"/>
    </xf>
    <xf numFmtId="0" fontId="6" fillId="0" borderId="0" xfId="0" applyFont="1"/>
    <xf numFmtId="0" fontId="2" fillId="0" borderId="0" xfId="0" applyFont="1" applyAlignment="1">
      <alignment wrapText="1"/>
    </xf>
    <xf numFmtId="0" fontId="23" fillId="0" borderId="0" xfId="0" applyFont="1" applyAlignment="1">
      <alignment wrapText="1"/>
    </xf>
    <xf numFmtId="0" fontId="26" fillId="10" borderId="2" xfId="0" applyFont="1" applyFill="1" applyBorder="1" applyAlignment="1">
      <alignment horizontal="center" vertical="center"/>
    </xf>
    <xf numFmtId="0" fontId="26" fillId="12" borderId="2" xfId="0" applyFont="1" applyFill="1" applyBorder="1" applyAlignment="1">
      <alignment horizontal="center" vertical="center"/>
    </xf>
    <xf numFmtId="0" fontId="3" fillId="3" borderId="2" xfId="0" applyFont="1" applyFill="1" applyBorder="1" applyAlignment="1">
      <alignment horizontal="center"/>
    </xf>
    <xf numFmtId="0" fontId="3" fillId="13" borderId="2" xfId="0" applyFont="1" applyFill="1" applyBorder="1" applyAlignment="1">
      <alignment horizontal="center"/>
    </xf>
    <xf numFmtId="41" fontId="14" fillId="3" borderId="2" xfId="2" applyFont="1" applyFill="1" applyBorder="1" applyAlignment="1">
      <alignment horizontal="center" vertical="center" wrapText="1"/>
    </xf>
    <xf numFmtId="0" fontId="14" fillId="3" borderId="2" xfId="0" applyFont="1" applyFill="1" applyBorder="1" applyAlignment="1">
      <alignment horizontal="center" vertical="center" wrapText="1"/>
    </xf>
    <xf numFmtId="164" fontId="14" fillId="11" borderId="1" xfId="1" applyNumberFormat="1"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4" fillId="12" borderId="1" xfId="0" applyFont="1" applyFill="1" applyBorder="1" applyAlignment="1">
      <alignment horizontal="center" vertical="center" wrapText="1"/>
    </xf>
    <xf numFmtId="0" fontId="24" fillId="0" borderId="2" xfId="0" applyFont="1" applyBorder="1" applyAlignment="1">
      <alignment horizontal="left" vertical="center"/>
    </xf>
    <xf numFmtId="1" fontId="14" fillId="0" borderId="2" xfId="0" applyNumberFormat="1" applyFont="1" applyBorder="1" applyAlignment="1">
      <alignment horizontal="center" vertical="top"/>
    </xf>
    <xf numFmtId="0" fontId="14" fillId="0" borderId="2" xfId="0" applyFont="1" applyBorder="1" applyAlignment="1">
      <alignment horizontal="center" vertical="top"/>
    </xf>
    <xf numFmtId="0" fontId="8" fillId="0" borderId="2" xfId="0" applyFont="1" applyBorder="1" applyAlignment="1">
      <alignment horizontal="left" vertical="center"/>
    </xf>
    <xf numFmtId="0" fontId="14" fillId="0" borderId="0" xfId="0" applyFont="1" applyAlignment="1">
      <alignment horizontal="center" vertical="top"/>
    </xf>
    <xf numFmtId="1" fontId="14" fillId="0" borderId="2" xfId="0" applyNumberFormat="1" applyFont="1" applyBorder="1" applyAlignment="1">
      <alignment horizontal="center" vertical="center"/>
    </xf>
    <xf numFmtId="0" fontId="3" fillId="0" borderId="0" xfId="0" applyFont="1" applyAlignment="1">
      <alignment vertical="center"/>
    </xf>
    <xf numFmtId="0" fontId="0" fillId="18" borderId="2" xfId="0" applyFill="1" applyBorder="1" applyAlignment="1">
      <alignment vertical="center"/>
    </xf>
    <xf numFmtId="0" fontId="0" fillId="15" borderId="2" xfId="0" applyFill="1" applyBorder="1" applyAlignment="1">
      <alignment vertical="center"/>
    </xf>
    <xf numFmtId="0" fontId="0" fillId="16" borderId="2" xfId="0" applyFill="1" applyBorder="1" applyAlignment="1">
      <alignment vertical="center"/>
    </xf>
    <xf numFmtId="0" fontId="0" fillId="17" borderId="2" xfId="0" applyFill="1" applyBorder="1" applyAlignment="1">
      <alignment vertical="center"/>
    </xf>
    <xf numFmtId="0" fontId="7" fillId="0" borderId="0" xfId="0" applyFont="1" applyAlignment="1">
      <alignment vertical="center" wrapText="1"/>
    </xf>
    <xf numFmtId="41" fontId="14" fillId="0" borderId="0" xfId="2" applyFont="1" applyFill="1" applyBorder="1" applyAlignment="1">
      <alignment horizontal="center" vertical="center" wrapText="1"/>
    </xf>
    <xf numFmtId="0" fontId="21" fillId="14" borderId="2" xfId="0" applyFont="1" applyFill="1" applyBorder="1" applyAlignment="1">
      <alignment horizontal="left" vertical="center"/>
    </xf>
    <xf numFmtId="0" fontId="21" fillId="14" borderId="2" xfId="0" applyFont="1" applyFill="1" applyBorder="1" applyAlignment="1">
      <alignment horizontal="left" vertical="center" wrapText="1"/>
    </xf>
    <xf numFmtId="0" fontId="21" fillId="0" borderId="2" xfId="0" applyFont="1" applyBorder="1" applyAlignment="1">
      <alignment horizontal="left" vertical="center" wrapText="1"/>
    </xf>
    <xf numFmtId="0" fontId="20" fillId="7" borderId="2" xfId="0" applyFont="1" applyFill="1" applyBorder="1" applyAlignment="1">
      <alignment horizontal="center" vertical="center"/>
    </xf>
    <xf numFmtId="49" fontId="21" fillId="0" borderId="2" xfId="0" applyNumberFormat="1" applyFont="1" applyBorder="1" applyAlignment="1">
      <alignment horizontal="center" vertical="center" wrapText="1"/>
    </xf>
    <xf numFmtId="0" fontId="0" fillId="2" borderId="0" xfId="0" applyFill="1"/>
    <xf numFmtId="0" fontId="28" fillId="0" borderId="0" xfId="0" applyFont="1" applyAlignment="1">
      <alignment vertical="center"/>
    </xf>
    <xf numFmtId="0" fontId="28" fillId="0" borderId="0" xfId="0" applyFont="1"/>
    <xf numFmtId="0" fontId="31" fillId="0" borderId="0" xfId="0" applyFont="1"/>
    <xf numFmtId="0" fontId="28" fillId="0" borderId="0" xfId="0" applyFont="1" applyAlignment="1">
      <alignment horizontal="center" vertical="center"/>
    </xf>
    <xf numFmtId="0" fontId="6" fillId="0" borderId="0" xfId="0" applyFont="1" applyAlignment="1">
      <alignment vertical="center"/>
    </xf>
    <xf numFmtId="0" fontId="37"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vertical="center" wrapText="1"/>
    </xf>
    <xf numFmtId="0" fontId="36"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left" vertical="center" wrapText="1"/>
    </xf>
    <xf numFmtId="0" fontId="40" fillId="0" borderId="2" xfId="0" applyFont="1" applyBorder="1" applyAlignment="1">
      <alignment horizontal="center" vertical="center" wrapText="1"/>
    </xf>
    <xf numFmtId="0" fontId="36" fillId="0" borderId="2" xfId="0" applyFont="1" applyBorder="1" applyAlignment="1">
      <alignment horizontal="justify" vertical="center" wrapText="1"/>
    </xf>
    <xf numFmtId="0" fontId="8" fillId="0" borderId="0" xfId="0" applyFont="1" applyAlignment="1">
      <alignment vertical="center" wrapText="1"/>
    </xf>
    <xf numFmtId="0" fontId="8" fillId="0" borderId="0" xfId="0" applyFont="1" applyAlignment="1">
      <alignment vertical="center"/>
    </xf>
    <xf numFmtId="0" fontId="24" fillId="0" borderId="0" xfId="0" applyFont="1" applyAlignment="1">
      <alignment horizontal="justify" vertical="center" wrapText="1" readingOrder="1"/>
    </xf>
    <xf numFmtId="0" fontId="34" fillId="0" borderId="27" xfId="0" applyFont="1" applyBorder="1" applyAlignment="1">
      <alignment horizontal="center" vertical="center" wrapText="1"/>
    </xf>
    <xf numFmtId="0" fontId="28" fillId="0" borderId="27" xfId="0" applyFont="1" applyBorder="1" applyAlignment="1">
      <alignment horizontal="left" vertical="center" wrapText="1"/>
    </xf>
    <xf numFmtId="0" fontId="28" fillId="0" borderId="27" xfId="0" applyFont="1" applyBorder="1" applyAlignment="1">
      <alignment vertical="center" wrapText="1"/>
    </xf>
    <xf numFmtId="0" fontId="28" fillId="0" borderId="27" xfId="0" applyFont="1" applyBorder="1" applyAlignment="1">
      <alignment vertical="center"/>
    </xf>
    <xf numFmtId="0" fontId="28" fillId="21" borderId="27" xfId="0" applyFont="1" applyFill="1" applyBorder="1" applyAlignment="1">
      <alignment vertical="center" wrapText="1"/>
    </xf>
    <xf numFmtId="0" fontId="28" fillId="0" borderId="27" xfId="0" applyFont="1" applyBorder="1" applyAlignment="1">
      <alignment horizontal="left" vertical="center"/>
    </xf>
    <xf numFmtId="0" fontId="35" fillId="0" borderId="27" xfId="0" applyFont="1" applyBorder="1" applyAlignment="1">
      <alignment vertical="center" wrapText="1"/>
    </xf>
    <xf numFmtId="0" fontId="35" fillId="0" borderId="27"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center" vertical="center" wrapText="1"/>
    </xf>
    <xf numFmtId="0" fontId="32" fillId="0" borderId="0" xfId="0" applyFont="1" applyAlignment="1">
      <alignment horizontal="left" vertical="center" wrapText="1"/>
    </xf>
    <xf numFmtId="0" fontId="28" fillId="0" borderId="0" xfId="0" applyFont="1" applyAlignment="1">
      <alignment vertical="center" wrapText="1"/>
    </xf>
    <xf numFmtId="0" fontId="42" fillId="0" borderId="0" xfId="0" applyFont="1" applyAlignment="1">
      <alignment horizontal="left" vertical="center" wrapText="1"/>
    </xf>
    <xf numFmtId="0" fontId="34" fillId="19" borderId="27" xfId="0" applyFont="1" applyFill="1" applyBorder="1" applyAlignment="1">
      <alignment horizontal="center" vertical="center" wrapText="1"/>
    </xf>
    <xf numFmtId="0" fontId="34" fillId="0" borderId="27" xfId="0" applyFont="1" applyBorder="1" applyAlignment="1">
      <alignment horizontal="center" wrapText="1"/>
    </xf>
    <xf numFmtId="0" fontId="28" fillId="23" borderId="27" xfId="0" applyFont="1" applyFill="1" applyBorder="1"/>
    <xf numFmtId="0" fontId="36" fillId="0" borderId="27" xfId="0" applyFont="1" applyBorder="1"/>
    <xf numFmtId="0" fontId="28" fillId="20" borderId="27" xfId="0" applyFont="1" applyFill="1" applyBorder="1" applyAlignment="1">
      <alignment vertical="center" wrapText="1"/>
    </xf>
    <xf numFmtId="0" fontId="28" fillId="0" borderId="29" xfId="0" applyFont="1" applyBorder="1" applyAlignment="1">
      <alignment vertical="center" wrapText="1"/>
    </xf>
    <xf numFmtId="0" fontId="36" fillId="23" borderId="27" xfId="0" applyFont="1" applyFill="1" applyBorder="1"/>
    <xf numFmtId="0" fontId="36" fillId="20" borderId="27" xfId="0" applyFont="1" applyFill="1" applyBorder="1"/>
    <xf numFmtId="0" fontId="28" fillId="0" borderId="0" xfId="0" applyFont="1" applyAlignment="1">
      <alignment horizontal="left" vertical="center" wrapText="1"/>
    </xf>
    <xf numFmtId="0" fontId="36" fillId="24" borderId="27" xfId="0" applyFont="1" applyFill="1" applyBorder="1"/>
    <xf numFmtId="0" fontId="36" fillId="23" borderId="27" xfId="0" applyFont="1" applyFill="1" applyBorder="1" applyAlignment="1">
      <alignment wrapText="1"/>
    </xf>
    <xf numFmtId="0" fontId="36" fillId="25" borderId="27" xfId="0" applyFont="1" applyFill="1" applyBorder="1"/>
    <xf numFmtId="0" fontId="36" fillId="26" borderId="27" xfId="0" applyFont="1" applyFill="1" applyBorder="1"/>
    <xf numFmtId="0" fontId="0" fillId="0" borderId="0" xfId="0"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1" xfId="0" applyFont="1" applyBorder="1" applyAlignment="1">
      <alignment horizontal="center" vertical="center" wrapText="1"/>
    </xf>
    <xf numFmtId="0" fontId="8" fillId="0" borderId="1" xfId="0" applyFont="1" applyBorder="1" applyAlignment="1">
      <alignment horizontal="center" vertical="center" wrapText="1"/>
    </xf>
    <xf numFmtId="0" fontId="0" fillId="0" borderId="0" xfId="0" applyAlignment="1">
      <alignment horizontal="center" vertical="center" wrapText="1"/>
    </xf>
    <xf numFmtId="0" fontId="52" fillId="27" borderId="27" xfId="0" applyFont="1" applyFill="1" applyBorder="1" applyAlignment="1">
      <alignment horizontal="center" vertical="center" wrapText="1"/>
    </xf>
    <xf numFmtId="0" fontId="6" fillId="0" borderId="0" xfId="0" applyFont="1" applyAlignment="1">
      <alignment horizontal="center"/>
    </xf>
    <xf numFmtId="0" fontId="21" fillId="7" borderId="31" xfId="0" applyFont="1" applyFill="1" applyBorder="1" applyAlignment="1">
      <alignment horizontal="center" vertical="center" wrapText="1"/>
    </xf>
    <xf numFmtId="0" fontId="19" fillId="0" borderId="1"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31" xfId="0" applyFont="1" applyBorder="1" applyAlignment="1">
      <alignment horizontal="center" vertical="center" wrapText="1"/>
    </xf>
    <xf numFmtId="0" fontId="19" fillId="0" borderId="27" xfId="0" applyFont="1" applyBorder="1" applyAlignment="1">
      <alignment horizontal="center" vertical="center" wrapText="1"/>
    </xf>
    <xf numFmtId="0" fontId="54" fillId="7" borderId="27" xfId="0" applyFont="1" applyFill="1" applyBorder="1" applyAlignment="1">
      <alignment horizontal="center" vertical="center" wrapText="1"/>
    </xf>
    <xf numFmtId="0" fontId="52" fillId="27" borderId="31" xfId="0" applyFont="1" applyFill="1" applyBorder="1" applyAlignment="1">
      <alignment horizontal="center" vertical="center" wrapText="1"/>
    </xf>
    <xf numFmtId="0" fontId="21" fillId="0" borderId="26" xfId="0" applyFont="1" applyBorder="1" applyAlignment="1">
      <alignment horizontal="center" vertical="center" wrapText="1"/>
    </xf>
    <xf numFmtId="0" fontId="55" fillId="7" borderId="27" xfId="0" applyFont="1" applyFill="1" applyBorder="1" applyAlignment="1">
      <alignment vertical="center" wrapText="1"/>
    </xf>
    <xf numFmtId="0" fontId="14" fillId="0" borderId="27"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0" fillId="0" borderId="27" xfId="0" applyBorder="1" applyAlignment="1">
      <alignment horizontal="center" vertical="center" wrapText="1"/>
    </xf>
    <xf numFmtId="0" fontId="52" fillId="7" borderId="27"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vertical="center"/>
    </xf>
    <xf numFmtId="0" fontId="52" fillId="27" borderId="40" xfId="0" applyFont="1" applyFill="1" applyBorder="1" applyAlignment="1">
      <alignment horizontal="center" vertical="center" wrapText="1"/>
    </xf>
    <xf numFmtId="0" fontId="3" fillId="0" borderId="27" xfId="0" applyFont="1" applyBorder="1" applyAlignment="1">
      <alignment horizontal="center" vertical="center"/>
    </xf>
    <xf numFmtId="0" fontId="0" fillId="7" borderId="27" xfId="0" applyFill="1" applyBorder="1" applyAlignment="1">
      <alignment vertical="center" wrapText="1"/>
    </xf>
    <xf numFmtId="0" fontId="9" fillId="0" borderId="2" xfId="0" applyFont="1" applyBorder="1" applyAlignment="1">
      <alignment horizontal="center" vertical="center" wrapText="1"/>
    </xf>
    <xf numFmtId="0" fontId="56" fillId="0" borderId="2" xfId="0" applyFont="1" applyBorder="1" applyAlignment="1">
      <alignment horizontal="center" vertical="center" wrapText="1"/>
    </xf>
    <xf numFmtId="0" fontId="19" fillId="0" borderId="0" xfId="0" applyFont="1" applyAlignment="1">
      <alignment horizontal="center" vertical="center" wrapText="1"/>
    </xf>
    <xf numFmtId="0" fontId="52" fillId="29" borderId="2" xfId="0" applyFont="1" applyFill="1" applyBorder="1" applyAlignment="1">
      <alignment horizontal="center" vertical="center" wrapText="1"/>
    </xf>
    <xf numFmtId="0" fontId="52" fillId="30" borderId="2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textRotation="90"/>
    </xf>
    <xf numFmtId="0" fontId="52" fillId="31" borderId="2" xfId="0" applyFont="1" applyFill="1" applyBorder="1" applyAlignment="1">
      <alignment horizontal="center" vertical="center" wrapText="1"/>
    </xf>
    <xf numFmtId="0" fontId="52" fillId="30" borderId="2" xfId="0" applyFont="1" applyFill="1" applyBorder="1" applyAlignment="1">
      <alignment horizontal="center" vertical="center" wrapText="1"/>
    </xf>
    <xf numFmtId="0" fontId="4" fillId="0" borderId="2" xfId="0" applyFont="1" applyBorder="1" applyAlignment="1">
      <alignment horizontal="center" vertical="center"/>
    </xf>
    <xf numFmtId="0" fontId="52" fillId="32" borderId="2" xfId="0" applyFont="1" applyFill="1" applyBorder="1" applyAlignment="1">
      <alignment horizontal="center" vertical="center" wrapText="1"/>
    </xf>
    <xf numFmtId="0" fontId="52" fillId="33" borderId="2" xfId="0" applyFont="1" applyFill="1" applyBorder="1" applyAlignment="1">
      <alignment horizontal="center" vertical="center" wrapText="1"/>
    </xf>
    <xf numFmtId="0" fontId="52" fillId="34" borderId="27" xfId="0" applyFont="1" applyFill="1" applyBorder="1" applyAlignment="1">
      <alignment horizontal="center" vertical="center" wrapText="1"/>
    </xf>
    <xf numFmtId="0" fontId="52" fillId="34" borderId="31" xfId="0" applyFont="1" applyFill="1" applyBorder="1" applyAlignment="1">
      <alignment horizontal="center" vertical="center" wrapText="1"/>
    </xf>
    <xf numFmtId="0" fontId="54" fillId="34" borderId="27" xfId="0" applyFont="1" applyFill="1" applyBorder="1" applyAlignment="1">
      <alignment horizontal="center" vertical="center" wrapText="1"/>
    </xf>
    <xf numFmtId="0" fontId="52" fillId="35" borderId="27" xfId="0" applyFont="1" applyFill="1" applyBorder="1" applyAlignment="1">
      <alignment horizontal="center" vertical="center" wrapText="1"/>
    </xf>
    <xf numFmtId="0" fontId="55" fillId="0" borderId="2" xfId="0" applyFont="1" applyBorder="1" applyAlignment="1">
      <alignment horizontal="center" vertical="center"/>
    </xf>
    <xf numFmtId="0" fontId="58" fillId="0" borderId="2" xfId="0" applyFont="1" applyBorder="1" applyAlignment="1">
      <alignment horizontal="center" vertical="center"/>
    </xf>
    <xf numFmtId="0" fontId="59" fillId="0" borderId="2" xfId="0" applyFont="1" applyBorder="1" applyAlignment="1">
      <alignment horizontal="center" vertical="center"/>
    </xf>
    <xf numFmtId="0" fontId="55" fillId="0" borderId="2" xfId="0" applyFont="1" applyBorder="1" applyAlignment="1">
      <alignment horizontal="center" vertical="center" wrapText="1"/>
    </xf>
    <xf numFmtId="0" fontId="57" fillId="0" borderId="5" xfId="0" applyFont="1" applyBorder="1" applyAlignment="1">
      <alignment horizontal="center" vertical="center"/>
    </xf>
    <xf numFmtId="0" fontId="57" fillId="0" borderId="2" xfId="0" applyFont="1" applyBorder="1" applyAlignment="1">
      <alignment horizontal="center" vertical="center"/>
    </xf>
    <xf numFmtId="0" fontId="61" fillId="0" borderId="9" xfId="0" applyFont="1" applyBorder="1" applyAlignment="1">
      <alignment horizontal="center" vertical="center" wrapText="1"/>
    </xf>
    <xf numFmtId="0" fontId="61" fillId="0" borderId="1" xfId="0" applyFont="1" applyBorder="1" applyAlignment="1">
      <alignment horizontal="center" vertical="center" wrapText="1"/>
    </xf>
    <xf numFmtId="0" fontId="63" fillId="6" borderId="2" xfId="0" applyFont="1" applyFill="1" applyBorder="1" applyAlignment="1">
      <alignment horizontal="center" vertical="center" wrapText="1"/>
    </xf>
    <xf numFmtId="0" fontId="63" fillId="6" borderId="2" xfId="0" applyFont="1" applyFill="1" applyBorder="1" applyAlignment="1">
      <alignment horizontal="center" vertical="center"/>
    </xf>
    <xf numFmtId="0" fontId="46" fillId="21" borderId="2" xfId="0" applyFont="1" applyFill="1" applyBorder="1" applyAlignment="1">
      <alignment horizontal="center" vertical="center"/>
    </xf>
    <xf numFmtId="0" fontId="46" fillId="21" borderId="23" xfId="0" applyFont="1" applyFill="1" applyBorder="1" applyAlignment="1">
      <alignment horizontal="center" vertical="center"/>
    </xf>
    <xf numFmtId="0" fontId="70" fillId="37" borderId="2" xfId="4" applyFont="1" applyFill="1" applyBorder="1" applyAlignment="1">
      <alignment horizontal="center" vertical="center" wrapText="1"/>
    </xf>
    <xf numFmtId="0" fontId="70" fillId="37" borderId="3" xfId="4" applyFont="1" applyFill="1" applyBorder="1" applyAlignment="1">
      <alignment horizontal="center" vertical="center" wrapText="1"/>
    </xf>
    <xf numFmtId="0" fontId="70" fillId="37" borderId="13" xfId="4" applyFont="1" applyFill="1" applyBorder="1" applyAlignment="1">
      <alignment horizontal="center" vertical="center" wrapText="1"/>
    </xf>
    <xf numFmtId="0" fontId="47" fillId="19" borderId="67" xfId="0" applyFont="1" applyFill="1" applyBorder="1" applyAlignment="1">
      <alignment horizontal="center" vertical="center" wrapText="1"/>
    </xf>
    <xf numFmtId="0" fontId="61" fillId="0" borderId="5" xfId="0" applyFont="1" applyBorder="1" applyAlignment="1">
      <alignment horizontal="center" vertical="center" wrapText="1"/>
    </xf>
    <xf numFmtId="0" fontId="0" fillId="4" borderId="0" xfId="0" applyFill="1" applyAlignment="1">
      <alignment horizontal="center"/>
    </xf>
    <xf numFmtId="0" fontId="0" fillId="4" borderId="80" xfId="0" applyFill="1" applyBorder="1" applyAlignment="1">
      <alignment horizontal="center"/>
    </xf>
    <xf numFmtId="0" fontId="82" fillId="0" borderId="0" xfId="0" applyFont="1" applyAlignment="1">
      <alignment horizontal="center" vertical="center"/>
    </xf>
    <xf numFmtId="0" fontId="3" fillId="0" borderId="0" xfId="0" applyFont="1" applyAlignment="1">
      <alignment horizontal="center" vertical="center"/>
    </xf>
    <xf numFmtId="0" fontId="67" fillId="2" borderId="2" xfId="0" applyFont="1" applyFill="1" applyBorder="1" applyAlignment="1">
      <alignment horizontal="center" vertical="center" wrapText="1"/>
    </xf>
    <xf numFmtId="0" fontId="67" fillId="39" borderId="2" xfId="0" applyFont="1" applyFill="1" applyBorder="1" applyAlignment="1">
      <alignment horizontal="center" vertical="center" wrapText="1"/>
    </xf>
    <xf numFmtId="0" fontId="83" fillId="22" borderId="2" xfId="0" applyFont="1" applyFill="1" applyBorder="1" applyAlignment="1">
      <alignment horizontal="center" vertical="center" wrapText="1"/>
    </xf>
    <xf numFmtId="0" fontId="0" fillId="3" borderId="12" xfId="0" applyFill="1" applyBorder="1" applyAlignment="1">
      <alignment horizontal="center" vertical="center"/>
    </xf>
    <xf numFmtId="0" fontId="0" fillId="2" borderId="13" xfId="0" applyFill="1" applyBorder="1" applyAlignment="1">
      <alignment horizontal="center" vertical="center"/>
    </xf>
    <xf numFmtId="0" fontId="82" fillId="0" borderId="0" xfId="0" applyFont="1" applyAlignment="1">
      <alignment horizontal="center" vertical="center" wrapText="1"/>
    </xf>
    <xf numFmtId="0" fontId="67" fillId="3" borderId="2" xfId="0" applyFont="1" applyFill="1" applyBorder="1" applyAlignment="1">
      <alignment horizontal="center" vertical="center" wrapText="1"/>
    </xf>
    <xf numFmtId="0" fontId="8" fillId="39" borderId="13" xfId="0" applyFont="1" applyFill="1" applyBorder="1" applyAlignment="1">
      <alignment horizontal="center" vertical="center"/>
    </xf>
    <xf numFmtId="0" fontId="41" fillId="22" borderId="15" xfId="0" applyFont="1" applyFill="1" applyBorder="1" applyAlignment="1">
      <alignment horizontal="center" vertical="center"/>
    </xf>
    <xf numFmtId="0" fontId="5" fillId="0" borderId="0" xfId="0" applyFont="1" applyAlignment="1">
      <alignment horizontal="center" vertical="center"/>
    </xf>
    <xf numFmtId="0" fontId="84" fillId="0" borderId="0" xfId="0" applyFont="1"/>
    <xf numFmtId="0" fontId="7" fillId="3" borderId="2" xfId="0" applyFont="1" applyFill="1" applyBorder="1" applyAlignment="1">
      <alignment horizontal="center" vertical="center"/>
    </xf>
    <xf numFmtId="0" fontId="0" fillId="0" borderId="2" xfId="0" applyBorder="1" applyAlignment="1">
      <alignment horizontal="justify" vertical="center" wrapText="1"/>
    </xf>
    <xf numFmtId="0" fontId="7" fillId="2" borderId="2" xfId="0" applyFont="1" applyFill="1" applyBorder="1" applyAlignment="1">
      <alignment horizontal="center" vertical="center" wrapText="1"/>
    </xf>
    <xf numFmtId="0" fontId="7" fillId="39" borderId="2" xfId="0" applyFont="1" applyFill="1" applyBorder="1" applyAlignment="1">
      <alignment horizontal="center" vertical="center"/>
    </xf>
    <xf numFmtId="0" fontId="0" fillId="0" borderId="2" xfId="0" applyBorder="1" applyAlignment="1">
      <alignment vertical="center" wrapText="1"/>
    </xf>
    <xf numFmtId="0" fontId="60" fillId="22" borderId="2" xfId="0" applyFont="1" applyFill="1" applyBorder="1" applyAlignment="1">
      <alignment horizontal="center" vertical="center"/>
    </xf>
    <xf numFmtId="0" fontId="5" fillId="0" borderId="0" xfId="0" applyFont="1"/>
    <xf numFmtId="0" fontId="85" fillId="0" borderId="2" xfId="0" applyFont="1" applyBorder="1" applyAlignment="1">
      <alignment horizontal="left" vertical="top" wrapText="1"/>
    </xf>
    <xf numFmtId="0" fontId="86" fillId="0" borderId="0" xfId="0" applyFont="1" applyAlignment="1">
      <alignment horizontal="justify" vertical="center"/>
    </xf>
    <xf numFmtId="0" fontId="85" fillId="0" borderId="2" xfId="0" applyFont="1" applyBorder="1" applyAlignment="1">
      <alignment horizontal="justify" vertical="center"/>
    </xf>
    <xf numFmtId="0" fontId="0" fillId="0" borderId="0" xfId="0" applyAlignment="1">
      <alignment horizontal="justify" vertical="center"/>
    </xf>
    <xf numFmtId="0" fontId="56" fillId="2" borderId="0" xfId="0" applyFont="1" applyFill="1" applyAlignment="1">
      <alignment horizontal="center" vertical="center"/>
    </xf>
    <xf numFmtId="0" fontId="56" fillId="22" borderId="0" xfId="0" applyFont="1" applyFill="1" applyAlignment="1">
      <alignment horizontal="center" vertical="center"/>
    </xf>
    <xf numFmtId="0" fontId="0" fillId="2" borderId="2" xfId="0" applyFill="1" applyBorder="1" applyAlignment="1">
      <alignment horizontal="center" vertical="center"/>
    </xf>
    <xf numFmtId="0" fontId="0" fillId="22" borderId="2" xfId="0" applyFill="1" applyBorder="1" applyAlignment="1">
      <alignment horizontal="center" vertical="center"/>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3" fillId="4" borderId="2" xfId="0" applyFont="1" applyFill="1" applyBorder="1" applyAlignment="1">
      <alignment horizontal="center" vertical="center" wrapText="1"/>
    </xf>
    <xf numFmtId="0" fontId="56" fillId="0" borderId="0" xfId="0" applyFont="1" applyAlignment="1">
      <alignment horizontal="center" vertical="center"/>
    </xf>
    <xf numFmtId="0" fontId="56" fillId="0" borderId="0" xfId="0" applyFont="1" applyAlignment="1">
      <alignment horizontal="center"/>
    </xf>
    <xf numFmtId="0" fontId="56" fillId="0" borderId="0" xfId="0" applyFont="1"/>
    <xf numFmtId="0" fontId="56" fillId="0" borderId="0" xfId="0" applyFont="1" applyAlignment="1">
      <alignment horizontal="left" wrapText="1"/>
    </xf>
    <xf numFmtId="0" fontId="56" fillId="0" borderId="92" xfId="0" applyFont="1" applyBorder="1" applyAlignment="1">
      <alignment horizontal="center" vertical="center"/>
    </xf>
    <xf numFmtId="0" fontId="3" fillId="11" borderId="2" xfId="0" applyFont="1" applyFill="1" applyBorder="1" applyAlignment="1">
      <alignment horizontal="center" vertical="center"/>
    </xf>
    <xf numFmtId="0" fontId="53" fillId="0" borderId="2" xfId="0" applyFont="1" applyBorder="1" applyAlignment="1">
      <alignment horizontal="center" vertical="center"/>
    </xf>
    <xf numFmtId="0" fontId="65" fillId="2" borderId="2" xfId="0" applyFont="1" applyFill="1" applyBorder="1" applyAlignment="1">
      <alignment horizontal="center" vertical="center" wrapText="1"/>
    </xf>
    <xf numFmtId="0" fontId="91" fillId="0" borderId="2" xfId="0" applyFont="1" applyBorder="1" applyAlignment="1">
      <alignment horizontal="center" vertical="center" wrapText="1"/>
    </xf>
    <xf numFmtId="0" fontId="65" fillId="0" borderId="2" xfId="0" applyFont="1" applyBorder="1" applyAlignment="1">
      <alignment horizontal="center" vertical="center" wrapText="1"/>
    </xf>
    <xf numFmtId="0" fontId="65" fillId="0" borderId="2" xfId="0" applyFont="1" applyBorder="1" applyAlignment="1">
      <alignment horizontal="left" vertical="center" wrapText="1"/>
    </xf>
    <xf numFmtId="0" fontId="65" fillId="0" borderId="2" xfId="0" applyFont="1" applyBorder="1" applyAlignment="1">
      <alignment horizontal="center" vertical="center"/>
    </xf>
    <xf numFmtId="0" fontId="65" fillId="2" borderId="2" xfId="0" applyFont="1" applyFill="1" applyBorder="1" applyAlignment="1">
      <alignment horizontal="center" vertical="center"/>
    </xf>
    <xf numFmtId="9" fontId="53" fillId="0" borderId="2" xfId="6" applyFont="1" applyFill="1" applyBorder="1" applyAlignment="1">
      <alignment horizontal="center" vertical="center"/>
    </xf>
    <xf numFmtId="0" fontId="8" fillId="0" borderId="92" xfId="0" applyFont="1" applyBorder="1" applyAlignment="1">
      <alignment horizontal="center" vertical="center"/>
    </xf>
    <xf numFmtId="0" fontId="92" fillId="0" borderId="92" xfId="0" applyFont="1" applyBorder="1" applyAlignment="1">
      <alignment horizontal="center" vertical="center"/>
    </xf>
    <xf numFmtId="9" fontId="3" fillId="0" borderId="2" xfId="6" applyFont="1" applyFill="1" applyBorder="1" applyAlignment="1">
      <alignment horizontal="center" vertical="center"/>
    </xf>
    <xf numFmtId="0" fontId="0" fillId="0" borderId="92" xfId="0" applyBorder="1" applyAlignment="1">
      <alignment horizontal="center" vertical="center"/>
    </xf>
    <xf numFmtId="9" fontId="3" fillId="0" borderId="2" xfId="0" applyNumberFormat="1" applyFont="1" applyBorder="1" applyAlignment="1">
      <alignment horizontal="center" vertical="center"/>
    </xf>
    <xf numFmtId="9" fontId="5" fillId="0" borderId="2" xfId="0" applyNumberFormat="1" applyFont="1" applyBorder="1" applyAlignment="1">
      <alignment horizontal="center" vertical="center"/>
    </xf>
    <xf numFmtId="0" fontId="5" fillId="0" borderId="1" xfId="0" applyFont="1" applyBorder="1" applyAlignment="1">
      <alignment horizontal="center" vertical="center"/>
    </xf>
    <xf numFmtId="0" fontId="8" fillId="0" borderId="0" xfId="0" applyFont="1"/>
    <xf numFmtId="0" fontId="3" fillId="28" borderId="2" xfId="0" applyFont="1" applyFill="1" applyBorder="1" applyAlignment="1">
      <alignment horizontal="center" vertical="center"/>
    </xf>
    <xf numFmtId="0" fontId="94" fillId="0" borderId="2" xfId="0" applyFont="1" applyBorder="1" applyAlignment="1">
      <alignment horizontal="center" vertical="center" wrapText="1"/>
    </xf>
    <xf numFmtId="0" fontId="4" fillId="22" borderId="2" xfId="0" applyFont="1" applyFill="1" applyBorder="1" applyAlignment="1">
      <alignment horizontal="center" vertical="center"/>
    </xf>
    <xf numFmtId="0" fontId="95" fillId="0" borderId="2" xfId="0" applyFont="1" applyBorder="1" applyAlignment="1">
      <alignment horizontal="center" vertical="center"/>
    </xf>
    <xf numFmtId="9" fontId="95" fillId="0" borderId="2" xfId="6" applyFont="1" applyBorder="1" applyAlignment="1">
      <alignment horizontal="center" vertical="center"/>
    </xf>
    <xf numFmtId="0" fontId="3" fillId="22" borderId="2" xfId="0" applyFont="1" applyFill="1" applyBorder="1" applyAlignment="1">
      <alignment horizontal="center" vertical="center"/>
    </xf>
    <xf numFmtId="0" fontId="4" fillId="2" borderId="2" xfId="0" applyFont="1" applyFill="1" applyBorder="1" applyAlignment="1">
      <alignment horizontal="center" vertical="center"/>
    </xf>
    <xf numFmtId="0" fontId="4" fillId="28" borderId="2" xfId="0" applyFont="1" applyFill="1" applyBorder="1" applyAlignment="1">
      <alignment horizontal="center" vertical="center"/>
    </xf>
    <xf numFmtId="0" fontId="96" fillId="0" borderId="2" xfId="0" applyFont="1" applyBorder="1" applyAlignment="1">
      <alignment horizontal="center" vertical="center"/>
    </xf>
    <xf numFmtId="9" fontId="96" fillId="0" borderId="2" xfId="0" applyNumberFormat="1" applyFont="1" applyBorder="1" applyAlignment="1">
      <alignment horizontal="center" vertical="center"/>
    </xf>
    <xf numFmtId="0" fontId="57" fillId="0" borderId="5" xfId="0" applyFont="1" applyBorder="1" applyAlignment="1">
      <alignment horizontal="center" vertical="center" wrapText="1"/>
    </xf>
    <xf numFmtId="0" fontId="67" fillId="40" borderId="2" xfId="0" applyFont="1" applyFill="1" applyBorder="1" applyAlignment="1">
      <alignment horizontal="center" vertical="center" wrapText="1"/>
    </xf>
    <xf numFmtId="0" fontId="61" fillId="11" borderId="2" xfId="0" applyFont="1" applyFill="1" applyBorder="1" applyAlignment="1">
      <alignment horizontal="center" vertical="center" wrapText="1"/>
    </xf>
    <xf numFmtId="0" fontId="61" fillId="7" borderId="2" xfId="0" applyFont="1" applyFill="1" applyBorder="1" applyAlignment="1">
      <alignment horizontal="center" vertical="center" wrapText="1"/>
    </xf>
    <xf numFmtId="0" fontId="100" fillId="7" borderId="2" xfId="0" applyFont="1" applyFill="1" applyBorder="1" applyAlignment="1">
      <alignment horizontal="center" vertical="center" wrapText="1"/>
    </xf>
    <xf numFmtId="0" fontId="61" fillId="7" borderId="13" xfId="0" applyFont="1" applyFill="1" applyBorder="1" applyAlignment="1">
      <alignment horizontal="center" vertical="center" wrapText="1"/>
    </xf>
    <xf numFmtId="0" fontId="44" fillId="5"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vertical="center" wrapText="1"/>
    </xf>
    <xf numFmtId="0" fontId="106" fillId="4" borderId="2" xfId="0" applyFont="1" applyFill="1" applyBorder="1" applyAlignment="1">
      <alignment horizontal="center" vertical="center" wrapText="1"/>
    </xf>
    <xf numFmtId="0" fontId="6" fillId="4" borderId="2" xfId="0" applyFont="1" applyFill="1" applyBorder="1" applyAlignment="1">
      <alignment horizontal="justify" vertical="center" wrapText="1"/>
    </xf>
    <xf numFmtId="9" fontId="6" fillId="4" borderId="2" xfId="0" applyNumberFormat="1" applyFont="1" applyFill="1" applyBorder="1" applyAlignment="1">
      <alignment horizontal="center" vertical="center" wrapText="1"/>
    </xf>
    <xf numFmtId="0" fontId="6" fillId="4" borderId="2" xfId="0" applyFont="1" applyFill="1" applyBorder="1" applyAlignment="1">
      <alignment horizontal="center" vertical="center"/>
    </xf>
    <xf numFmtId="0" fontId="3" fillId="0" borderId="2" xfId="0" applyFont="1" applyBorder="1"/>
    <xf numFmtId="0" fontId="6" fillId="4" borderId="0" xfId="0" applyFont="1" applyFill="1" applyAlignment="1">
      <alignment vertical="center"/>
    </xf>
    <xf numFmtId="0" fontId="6" fillId="0" borderId="2" xfId="0" applyFont="1" applyBorder="1" applyAlignment="1">
      <alignment horizontal="justify" vertical="center" wrapText="1"/>
    </xf>
    <xf numFmtId="9" fontId="6" fillId="0" borderId="2" xfId="0" applyNumberFormat="1" applyFont="1" applyBorder="1" applyAlignment="1">
      <alignment horizontal="center" vertical="center" wrapText="1"/>
    </xf>
    <xf numFmtId="0" fontId="6" fillId="4" borderId="2" xfId="0" applyFont="1" applyFill="1" applyBorder="1" applyAlignment="1">
      <alignment horizontal="justify" vertical="center"/>
    </xf>
    <xf numFmtId="0" fontId="6" fillId="4" borderId="2" xfId="0" applyFont="1" applyFill="1" applyBorder="1" applyAlignment="1">
      <alignment horizontal="left" vertical="center" wrapText="1"/>
    </xf>
    <xf numFmtId="0" fontId="106" fillId="4" borderId="2" xfId="0" applyFont="1" applyFill="1" applyBorder="1" applyAlignment="1">
      <alignment horizontal="justify" vertical="center" wrapText="1"/>
    </xf>
    <xf numFmtId="0" fontId="106" fillId="0" borderId="2" xfId="0" applyFont="1" applyBorder="1" applyAlignment="1">
      <alignment horizontal="center" vertical="center"/>
    </xf>
    <xf numFmtId="0" fontId="21" fillId="0" borderId="27" xfId="0" applyFont="1" applyBorder="1" applyAlignment="1">
      <alignment horizontal="center"/>
    </xf>
    <xf numFmtId="0" fontId="21" fillId="7" borderId="39" xfId="0" applyFont="1" applyFill="1" applyBorder="1" applyAlignment="1">
      <alignment horizontal="center" vertical="center" wrapText="1"/>
    </xf>
    <xf numFmtId="0" fontId="21" fillId="7" borderId="39" xfId="0" applyFont="1" applyFill="1" applyBorder="1" applyAlignment="1">
      <alignment horizontal="center" vertical="center"/>
    </xf>
    <xf numFmtId="0" fontId="21" fillId="7" borderId="40" xfId="0" applyFont="1" applyFill="1" applyBorder="1" applyAlignment="1">
      <alignment horizontal="center" vertical="center" wrapText="1"/>
    </xf>
    <xf numFmtId="0" fontId="47" fillId="36" borderId="67" xfId="0" applyFont="1" applyFill="1" applyBorder="1" applyAlignment="1">
      <alignment horizontal="center" vertical="center" wrapText="1"/>
    </xf>
    <xf numFmtId="0" fontId="53" fillId="0" borderId="2" xfId="0" applyFont="1" applyBorder="1" applyAlignment="1">
      <alignment horizontal="center" vertical="center" wrapText="1"/>
    </xf>
    <xf numFmtId="0" fontId="46" fillId="19" borderId="31" xfId="0" applyFont="1" applyFill="1" applyBorder="1" applyAlignment="1">
      <alignment horizontal="center" vertical="center" wrapText="1"/>
    </xf>
    <xf numFmtId="0" fontId="46" fillId="0" borderId="31" xfId="0" applyFont="1" applyBorder="1" applyAlignment="1">
      <alignment horizontal="center" vertical="center" wrapText="1"/>
    </xf>
    <xf numFmtId="0" fontId="46" fillId="6" borderId="2" xfId="0" applyFont="1" applyFill="1" applyBorder="1" applyAlignment="1">
      <alignment horizontal="center" vertical="center" wrapText="1"/>
    </xf>
    <xf numFmtId="0" fontId="46" fillId="0" borderId="2" xfId="0" applyFont="1" applyBorder="1" applyAlignment="1">
      <alignment horizontal="center" vertical="center" wrapText="1"/>
    </xf>
    <xf numFmtId="0" fontId="48" fillId="4" borderId="13" xfId="0" applyFont="1" applyFill="1" applyBorder="1" applyAlignment="1">
      <alignment horizontal="center" vertical="center" wrapText="1"/>
    </xf>
    <xf numFmtId="0" fontId="48" fillId="4" borderId="2" xfId="0" applyFont="1" applyFill="1" applyBorder="1" applyAlignment="1">
      <alignment horizontal="center" vertical="center" wrapText="1"/>
    </xf>
    <xf numFmtId="0" fontId="48" fillId="4" borderId="8" xfId="0" applyFont="1" applyFill="1" applyBorder="1" applyAlignment="1">
      <alignment horizontal="center" vertical="center" wrapText="1"/>
    </xf>
    <xf numFmtId="0" fontId="48" fillId="4" borderId="3" xfId="0" applyFont="1" applyFill="1" applyBorder="1" applyAlignment="1">
      <alignment horizontal="center" vertical="center" wrapText="1"/>
    </xf>
    <xf numFmtId="0" fontId="48" fillId="4" borderId="5" xfId="0" applyFont="1" applyFill="1" applyBorder="1" applyAlignment="1">
      <alignment horizontal="center" vertical="center" wrapText="1"/>
    </xf>
    <xf numFmtId="0" fontId="48" fillId="36" borderId="5" xfId="0" applyFont="1" applyFill="1" applyBorder="1" applyAlignment="1">
      <alignment horizontal="center" vertical="center" wrapText="1"/>
    </xf>
    <xf numFmtId="0" fontId="48" fillId="36" borderId="2" xfId="0" applyFont="1" applyFill="1" applyBorder="1" applyAlignment="1">
      <alignment horizontal="center" vertical="center" wrapText="1"/>
    </xf>
    <xf numFmtId="0" fontId="48" fillId="36" borderId="3" xfId="0" applyFont="1" applyFill="1" applyBorder="1" applyAlignment="1">
      <alignment horizontal="center" vertical="center" wrapText="1"/>
    </xf>
    <xf numFmtId="0" fontId="48" fillId="36" borderId="13" xfId="0" applyFont="1" applyFill="1" applyBorder="1" applyAlignment="1">
      <alignment horizontal="center" vertical="center" wrapText="1"/>
    </xf>
    <xf numFmtId="0" fontId="48" fillId="36" borderId="8" xfId="0" applyFont="1" applyFill="1" applyBorder="1" applyAlignment="1">
      <alignment horizontal="center" vertical="center" wrapText="1"/>
    </xf>
    <xf numFmtId="0" fontId="48" fillId="36" borderId="1" xfId="0" applyFont="1" applyFill="1" applyBorder="1" applyAlignment="1">
      <alignment horizontal="center" vertical="center" wrapText="1"/>
    </xf>
    <xf numFmtId="0" fontId="48" fillId="36" borderId="20" xfId="0" applyFont="1" applyFill="1" applyBorder="1" applyAlignment="1">
      <alignment horizontal="center" vertical="center" wrapText="1"/>
    </xf>
    <xf numFmtId="0" fontId="48" fillId="36" borderId="9" xfId="0" applyFont="1" applyFill="1" applyBorder="1" applyAlignment="1">
      <alignment horizontal="center" vertical="center" wrapText="1"/>
    </xf>
    <xf numFmtId="167" fontId="76" fillId="6" borderId="1" xfId="0" applyNumberFormat="1" applyFont="1" applyFill="1" applyBorder="1" applyAlignment="1">
      <alignment horizontal="center" vertical="center"/>
    </xf>
    <xf numFmtId="0" fontId="0" fillId="6" borderId="1" xfId="0" applyFill="1" applyBorder="1" applyAlignment="1">
      <alignment horizontal="center" vertical="center"/>
    </xf>
    <xf numFmtId="167" fontId="75" fillId="6" borderId="1" xfId="0" applyNumberFormat="1" applyFont="1" applyFill="1" applyBorder="1" applyAlignment="1">
      <alignment horizontal="center" vertical="center"/>
    </xf>
    <xf numFmtId="167" fontId="76" fillId="0" borderId="1" xfId="0" applyNumberFormat="1" applyFont="1" applyBorder="1" applyAlignment="1">
      <alignment horizontal="center" vertical="center"/>
    </xf>
    <xf numFmtId="0" fontId="0" fillId="0" borderId="1" xfId="0" applyBorder="1" applyAlignment="1">
      <alignment horizontal="center" vertical="center"/>
    </xf>
    <xf numFmtId="167" fontId="75" fillId="0" borderId="1" xfId="0" applyNumberFormat="1" applyFont="1" applyBorder="1" applyAlignment="1">
      <alignment horizontal="center" vertical="center"/>
    </xf>
    <xf numFmtId="0" fontId="0" fillId="0" borderId="50" xfId="0" applyBorder="1" applyAlignment="1">
      <alignment horizontal="center" vertical="center"/>
    </xf>
    <xf numFmtId="0" fontId="64" fillId="0" borderId="2" xfId="0" applyFont="1" applyBorder="1" applyAlignment="1">
      <alignment horizontal="center" vertical="center" wrapText="1"/>
    </xf>
    <xf numFmtId="0" fontId="0" fillId="6" borderId="50" xfId="0" applyFill="1" applyBorder="1" applyAlignment="1">
      <alignment horizontal="center" vertical="center"/>
    </xf>
    <xf numFmtId="0" fontId="64" fillId="6" borderId="2"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19" borderId="31" xfId="0" applyFont="1" applyFill="1" applyBorder="1" applyAlignment="1">
      <alignment horizontal="center" vertical="center" wrapText="1"/>
    </xf>
    <xf numFmtId="9" fontId="6" fillId="6" borderId="1" xfId="0" applyNumberFormat="1" applyFont="1" applyFill="1" applyBorder="1" applyAlignment="1">
      <alignment horizontal="center" vertical="center" wrapText="1"/>
    </xf>
    <xf numFmtId="9" fontId="46" fillId="0" borderId="31" xfId="0" applyNumberFormat="1" applyFont="1" applyBorder="1" applyAlignment="1">
      <alignment horizontal="center" vertical="center" wrapText="1"/>
    </xf>
    <xf numFmtId="9" fontId="6" fillId="6" borderId="50" xfId="0" applyNumberFormat="1" applyFont="1" applyFill="1" applyBorder="1" applyAlignment="1">
      <alignment horizontal="center" vertical="center" wrapText="1"/>
    </xf>
    <xf numFmtId="0" fontId="46" fillId="7" borderId="31" xfId="0" applyFont="1" applyFill="1" applyBorder="1" applyAlignment="1">
      <alignment horizontal="center" vertical="center" wrapText="1"/>
    </xf>
    <xf numFmtId="9" fontId="46" fillId="0" borderId="2" xfId="0" applyNumberFormat="1" applyFont="1" applyBorder="1" applyAlignment="1">
      <alignment horizontal="center" vertical="center" wrapText="1"/>
    </xf>
    <xf numFmtId="0" fontId="46" fillId="7" borderId="2" xfId="0" applyFont="1" applyFill="1" applyBorder="1" applyAlignment="1">
      <alignment horizontal="center" vertical="center" wrapText="1"/>
    </xf>
    <xf numFmtId="9" fontId="6" fillId="0" borderId="50" xfId="0" applyNumberFormat="1" applyFont="1" applyBorder="1" applyAlignment="1">
      <alignment horizontal="center" vertical="center" wrapText="1"/>
    </xf>
    <xf numFmtId="0" fontId="76" fillId="0" borderId="2" xfId="0" applyFont="1" applyBorder="1" applyAlignment="1">
      <alignment horizontal="center" vertical="center"/>
    </xf>
    <xf numFmtId="0" fontId="0" fillId="6" borderId="2" xfId="0" applyFill="1" applyBorder="1" applyAlignment="1">
      <alignment horizontal="center" vertical="center"/>
    </xf>
    <xf numFmtId="0" fontId="76" fillId="6" borderId="2" xfId="0" applyFont="1" applyFill="1" applyBorder="1" applyAlignment="1">
      <alignment horizontal="center" vertical="center"/>
    </xf>
    <xf numFmtId="0" fontId="101" fillId="6" borderId="2" xfId="0" applyFont="1" applyFill="1" applyBorder="1" applyAlignment="1">
      <alignment horizontal="center" vertical="center"/>
    </xf>
    <xf numFmtId="0" fontId="64" fillId="19" borderId="2" xfId="0" applyFont="1" applyFill="1" applyBorder="1" applyAlignment="1">
      <alignment horizontal="center" vertical="center" wrapText="1"/>
    </xf>
    <xf numFmtId="0" fontId="3" fillId="10" borderId="2" xfId="0" applyFont="1" applyFill="1" applyBorder="1" applyAlignment="1">
      <alignment horizontal="center" vertical="center"/>
    </xf>
    <xf numFmtId="0" fontId="13" fillId="0" borderId="2" xfId="0" applyFont="1" applyBorder="1" applyAlignment="1">
      <alignment horizontal="center" vertical="center" wrapText="1"/>
    </xf>
    <xf numFmtId="164" fontId="14" fillId="0" borderId="3" xfId="0" applyNumberFormat="1" applyFont="1" applyBorder="1" applyAlignment="1">
      <alignment horizontal="center" vertical="center"/>
    </xf>
    <xf numFmtId="0" fontId="26" fillId="6" borderId="2" xfId="0" applyFont="1" applyFill="1" applyBorder="1" applyAlignment="1">
      <alignment horizontal="center" vertical="center"/>
    </xf>
    <xf numFmtId="0" fontId="19" fillId="7" borderId="2" xfId="0" applyFont="1" applyFill="1" applyBorder="1" applyAlignment="1">
      <alignment vertical="center" wrapText="1"/>
    </xf>
    <xf numFmtId="0" fontId="61" fillId="0" borderId="2" xfId="0" applyFont="1" applyBorder="1" applyAlignment="1">
      <alignment horizontal="center" vertical="center" wrapText="1"/>
    </xf>
    <xf numFmtId="0" fontId="63" fillId="19" borderId="2" xfId="0" applyFont="1" applyFill="1" applyBorder="1" applyAlignment="1">
      <alignment horizontal="center" vertical="center" wrapText="1"/>
    </xf>
    <xf numFmtId="0" fontId="62" fillId="19" borderId="2" xfId="0" applyFont="1" applyFill="1" applyBorder="1" applyAlignment="1">
      <alignment horizontal="center" vertical="center" wrapText="1"/>
    </xf>
    <xf numFmtId="0" fontId="63" fillId="4" borderId="2" xfId="0" applyFont="1" applyFill="1"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56" fillId="0" borderId="11" xfId="0" applyFont="1" applyBorder="1" applyAlignment="1">
      <alignment vertical="center" wrapText="1"/>
    </xf>
    <xf numFmtId="0" fontId="56" fillId="0" borderId="12" xfId="0" applyFont="1" applyBorder="1" applyAlignment="1">
      <alignment vertical="center" wrapText="1"/>
    </xf>
    <xf numFmtId="0" fontId="0" fillId="3" borderId="2" xfId="0" applyFill="1" applyBorder="1" applyAlignment="1">
      <alignment horizontal="center" vertical="center"/>
    </xf>
    <xf numFmtId="0" fontId="56" fillId="3" borderId="0" xfId="0" applyFont="1" applyFill="1" applyAlignment="1">
      <alignment horizontal="center" vertical="center"/>
    </xf>
    <xf numFmtId="0" fontId="19" fillId="0" borderId="6" xfId="0" applyFont="1" applyBorder="1" applyAlignment="1">
      <alignment horizontal="center" vertical="center" wrapText="1"/>
    </xf>
    <xf numFmtId="166" fontId="14" fillId="0" borderId="0" xfId="0" applyNumberFormat="1" applyFont="1" applyAlignment="1">
      <alignment horizontal="center" vertical="center"/>
    </xf>
    <xf numFmtId="0" fontId="9" fillId="0" borderId="0" xfId="0" applyFont="1" applyAlignment="1">
      <alignment horizontal="center" vertical="center"/>
    </xf>
    <xf numFmtId="0" fontId="3" fillId="0" borderId="32" xfId="0" applyFont="1" applyBorder="1" applyAlignment="1">
      <alignment vertical="center" wrapText="1"/>
    </xf>
    <xf numFmtId="0" fontId="3" fillId="0" borderId="33" xfId="0" applyFont="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4" fillId="0" borderId="36" xfId="0" applyFont="1" applyBorder="1" applyAlignment="1">
      <alignment vertical="center" wrapText="1"/>
    </xf>
    <xf numFmtId="0" fontId="3" fillId="0" borderId="34" xfId="0" applyFont="1" applyBorder="1" applyAlignment="1">
      <alignment vertical="center" wrapText="1"/>
    </xf>
    <xf numFmtId="0" fontId="3" fillId="0" borderId="35" xfId="0" applyFont="1" applyBorder="1" applyAlignment="1">
      <alignment vertical="center" wrapText="1"/>
    </xf>
    <xf numFmtId="0" fontId="0" fillId="0" borderId="38" xfId="0" applyBorder="1" applyAlignment="1">
      <alignment vertical="center" wrapText="1"/>
    </xf>
    <xf numFmtId="0" fontId="2" fillId="0" borderId="38" xfId="0" applyFont="1" applyBorder="1" applyAlignment="1">
      <alignment vertical="center" wrapText="1"/>
    </xf>
    <xf numFmtId="0" fontId="108" fillId="0" borderId="35" xfId="0" applyFont="1" applyBorder="1" applyAlignment="1">
      <alignment vertical="center" wrapText="1"/>
    </xf>
    <xf numFmtId="0" fontId="29" fillId="0" borderId="0" xfId="0" applyFont="1"/>
    <xf numFmtId="0" fontId="30" fillId="0" borderId="0" xfId="0" applyFont="1"/>
    <xf numFmtId="0" fontId="109" fillId="0" borderId="2" xfId="0" applyFont="1" applyBorder="1" applyAlignment="1">
      <alignment vertical="center" wrapText="1"/>
    </xf>
    <xf numFmtId="0" fontId="109" fillId="4" borderId="2" xfId="0" applyFont="1" applyFill="1" applyBorder="1" applyAlignment="1">
      <alignment vertical="center" wrapText="1"/>
    </xf>
    <xf numFmtId="0" fontId="28" fillId="4" borderId="2" xfId="0" applyFont="1" applyFill="1" applyBorder="1" applyAlignment="1">
      <alignment vertical="center" wrapText="1"/>
    </xf>
    <xf numFmtId="0" fontId="109" fillId="0" borderId="2" xfId="0" applyFont="1" applyBorder="1" applyAlignment="1">
      <alignment horizontal="left" vertical="center"/>
    </xf>
    <xf numFmtId="0" fontId="109" fillId="37" borderId="2" xfId="0" applyFont="1" applyFill="1" applyBorder="1" applyAlignment="1">
      <alignment horizontal="left" vertical="center"/>
    </xf>
    <xf numFmtId="0" fontId="109" fillId="4" borderId="2" xfId="0" applyFont="1" applyFill="1" applyBorder="1" applyAlignment="1">
      <alignment horizontal="left" vertical="center"/>
    </xf>
    <xf numFmtId="0" fontId="28" fillId="4" borderId="2" xfId="0" applyFont="1" applyFill="1" applyBorder="1" applyAlignment="1">
      <alignment horizontal="left" vertical="center" wrapText="1"/>
    </xf>
    <xf numFmtId="0" fontId="28" fillId="4" borderId="2" xfId="0" applyFont="1" applyFill="1" applyBorder="1" applyAlignment="1">
      <alignment horizontal="justify" vertical="center" wrapText="1"/>
    </xf>
    <xf numFmtId="0" fontId="28" fillId="4" borderId="2" xfId="0" applyFont="1" applyFill="1" applyBorder="1" applyAlignment="1">
      <alignment horizontal="left" vertical="center"/>
    </xf>
    <xf numFmtId="0" fontId="28" fillId="0" borderId="2" xfId="0" applyFont="1" applyBorder="1" applyAlignment="1">
      <alignment vertical="center" wrapText="1"/>
    </xf>
    <xf numFmtId="0" fontId="28" fillId="0" borderId="8" xfId="0" applyFont="1" applyBorder="1" applyAlignment="1">
      <alignment horizontal="center" vertical="center" wrapText="1"/>
    </xf>
    <xf numFmtId="0" fontId="28" fillId="4" borderId="8" xfId="0" applyFont="1" applyFill="1" applyBorder="1" applyAlignment="1">
      <alignment horizontal="center" vertical="center" wrapText="1"/>
    </xf>
    <xf numFmtId="0" fontId="19" fillId="0" borderId="31" xfId="0" applyFont="1" applyBorder="1" applyAlignment="1">
      <alignment horizontal="center" vertical="center" wrapText="1"/>
    </xf>
    <xf numFmtId="0" fontId="3" fillId="0" borderId="31" xfId="0" applyFont="1" applyBorder="1" applyAlignment="1">
      <alignment horizontal="center" vertical="center"/>
    </xf>
    <xf numFmtId="0" fontId="56" fillId="6" borderId="2" xfId="0" applyFont="1" applyFill="1" applyBorder="1" applyAlignment="1">
      <alignment horizontal="center" vertical="center" wrapText="1"/>
    </xf>
    <xf numFmtId="0" fontId="56" fillId="4" borderId="2" xfId="0" applyFont="1" applyFill="1" applyBorder="1" applyAlignment="1">
      <alignment horizontal="center" vertical="center" wrapText="1"/>
    </xf>
    <xf numFmtId="0" fontId="62" fillId="6" borderId="2" xfId="0" applyFont="1" applyFill="1" applyBorder="1" applyAlignment="1">
      <alignment horizontal="center" vertical="center" wrapText="1"/>
    </xf>
    <xf numFmtId="0" fontId="42" fillId="0" borderId="27" xfId="0" applyFont="1" applyBorder="1" applyAlignment="1">
      <alignment horizontal="left" vertical="center" wrapText="1"/>
    </xf>
    <xf numFmtId="0" fontId="111" fillId="0" borderId="2" xfId="0" applyFont="1" applyBorder="1" applyAlignment="1">
      <alignment horizontal="left" wrapText="1"/>
    </xf>
    <xf numFmtId="0" fontId="42" fillId="0" borderId="27" xfId="0" applyFont="1" applyBorder="1" applyAlignment="1">
      <alignment vertical="center" wrapText="1"/>
    </xf>
    <xf numFmtId="0" fontId="111" fillId="4" borderId="2" xfId="0" applyFont="1" applyFill="1" applyBorder="1" applyAlignment="1">
      <alignment horizontal="left" vertical="top" wrapText="1"/>
    </xf>
    <xf numFmtId="0" fontId="111" fillId="0" borderId="2" xfId="0" applyFont="1" applyBorder="1" applyAlignment="1">
      <alignment horizontal="left" vertical="top" wrapText="1"/>
    </xf>
    <xf numFmtId="0" fontId="111" fillId="0" borderId="2" xfId="0" applyFont="1" applyBorder="1" applyAlignment="1">
      <alignment horizontal="justify" vertical="center" wrapText="1"/>
    </xf>
    <xf numFmtId="0" fontId="111" fillId="0" borderId="2" xfId="7" applyFont="1" applyBorder="1" applyAlignment="1">
      <alignment horizontal="left" vertical="center" wrapText="1"/>
    </xf>
    <xf numFmtId="0" fontId="113" fillId="0" borderId="2" xfId="7" applyFont="1" applyBorder="1" applyAlignment="1">
      <alignment horizontal="left" vertical="center" wrapText="1"/>
    </xf>
    <xf numFmtId="0" fontId="113" fillId="0" borderId="2" xfId="7" applyFont="1" applyBorder="1" applyAlignment="1">
      <alignment horizontal="left" vertical="center"/>
    </xf>
    <xf numFmtId="0" fontId="111" fillId="0" borderId="2" xfId="0" applyFont="1" applyBorder="1" applyAlignment="1">
      <alignment horizontal="left" vertical="center" wrapText="1"/>
    </xf>
    <xf numFmtId="0" fontId="111" fillId="0" borderId="2" xfId="0" applyFont="1" applyBorder="1" applyAlignment="1">
      <alignment vertical="center" wrapText="1"/>
    </xf>
    <xf numFmtId="0" fontId="111" fillId="4" borderId="2" xfId="0" applyFont="1" applyFill="1" applyBorder="1" applyAlignment="1">
      <alignment horizontal="justify" vertical="center" wrapText="1"/>
    </xf>
    <xf numFmtId="0" fontId="111" fillId="4" borderId="2" xfId="0" applyFont="1" applyFill="1" applyBorder="1" applyAlignment="1">
      <alignment vertical="center" wrapText="1"/>
    </xf>
    <xf numFmtId="0" fontId="114" fillId="7" borderId="31" xfId="0" applyFont="1" applyFill="1" applyBorder="1" applyAlignment="1">
      <alignment horizontal="center" vertical="center" wrapText="1"/>
    </xf>
    <xf numFmtId="0" fontId="114" fillId="0" borderId="27" xfId="0" applyFont="1" applyBorder="1" applyAlignment="1">
      <alignment horizontal="center" vertical="center" wrapText="1"/>
    </xf>
    <xf numFmtId="0" fontId="109" fillId="0" borderId="0" xfId="0" applyFont="1" applyAlignment="1">
      <alignment vertical="center" wrapText="1"/>
    </xf>
    <xf numFmtId="0" fontId="111" fillId="4" borderId="2" xfId="0" applyFont="1" applyFill="1" applyBorder="1" applyAlignment="1">
      <alignment horizontal="left"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wrapText="1"/>
    </xf>
    <xf numFmtId="0" fontId="14" fillId="7" borderId="27"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8" fillId="0" borderId="27" xfId="0" applyFont="1" applyBorder="1" applyAlignment="1">
      <alignment horizontal="center" vertical="center" wrapText="1"/>
    </xf>
    <xf numFmtId="0" fontId="0" fillId="7" borderId="2" xfId="0" applyFill="1" applyBorder="1" applyAlignment="1">
      <alignment vertical="center"/>
    </xf>
    <xf numFmtId="0" fontId="116" fillId="0" borderId="27" xfId="0" applyFont="1" applyBorder="1" applyAlignment="1">
      <alignment horizontal="center" vertical="center" wrapText="1"/>
    </xf>
    <xf numFmtId="0" fontId="117" fillId="0" borderId="27" xfId="0" applyFont="1" applyBorder="1" applyAlignment="1">
      <alignment horizontal="center" vertical="center" wrapText="1"/>
    </xf>
    <xf numFmtId="0" fontId="62" fillId="0" borderId="2"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2" xfId="0" applyFont="1" applyBorder="1" applyAlignment="1">
      <alignment horizontal="center" vertical="center"/>
    </xf>
    <xf numFmtId="0" fontId="62" fillId="4" borderId="2" xfId="0" applyFont="1" applyFill="1" applyBorder="1" applyAlignment="1">
      <alignment horizontal="center" vertical="center" wrapText="1"/>
    </xf>
    <xf numFmtId="0" fontId="63" fillId="4" borderId="2" xfId="0" applyFont="1" applyFill="1" applyBorder="1" applyAlignment="1">
      <alignment horizontal="center" vertical="center"/>
    </xf>
    <xf numFmtId="0" fontId="46" fillId="0" borderId="39" xfId="0" applyFont="1" applyBorder="1" applyAlignment="1">
      <alignment horizontal="center" vertical="center" wrapText="1"/>
    </xf>
    <xf numFmtId="0" fontId="47" fillId="36" borderId="101" xfId="0" applyFont="1" applyFill="1" applyBorder="1" applyAlignment="1">
      <alignment horizontal="center" vertical="center" wrapText="1"/>
    </xf>
    <xf numFmtId="0" fontId="47" fillId="19" borderId="101" xfId="0" applyFont="1" applyFill="1" applyBorder="1" applyAlignment="1">
      <alignment horizontal="center" vertical="center" wrapText="1"/>
    </xf>
    <xf numFmtId="0" fontId="46" fillId="0" borderId="48" xfId="0" applyFont="1" applyBorder="1" applyAlignment="1">
      <alignment horizontal="center" vertical="center" wrapText="1"/>
    </xf>
    <xf numFmtId="0" fontId="47" fillId="36" borderId="102" xfId="0" applyFont="1" applyFill="1" applyBorder="1" applyAlignment="1">
      <alignment horizontal="center" vertical="center" wrapText="1"/>
    </xf>
    <xf numFmtId="0" fontId="47" fillId="19" borderId="103" xfId="0" applyFont="1" applyFill="1" applyBorder="1" applyAlignment="1">
      <alignment horizontal="center" vertical="center" wrapText="1"/>
    </xf>
    <xf numFmtId="0" fontId="47" fillId="36" borderId="2" xfId="0" applyFont="1" applyFill="1" applyBorder="1" applyAlignment="1">
      <alignment horizontal="center" vertical="center" wrapText="1"/>
    </xf>
    <xf numFmtId="0" fontId="66" fillId="0" borderId="95" xfId="0" applyFont="1" applyBorder="1" applyAlignment="1">
      <alignment vertical="center" wrapText="1"/>
    </xf>
    <xf numFmtId="0" fontId="66" fillId="0" borderId="96" xfId="0" applyFont="1" applyBorder="1" applyAlignment="1">
      <alignment vertical="center" wrapText="1"/>
    </xf>
    <xf numFmtId="22" fontId="66" fillId="0" borderId="104" xfId="0" applyNumberFormat="1" applyFont="1" applyBorder="1" applyAlignment="1">
      <alignment horizontal="right" vertical="center" wrapText="1"/>
    </xf>
    <xf numFmtId="0" fontId="66" fillId="0" borderId="105" xfId="0" applyFont="1" applyBorder="1" applyAlignment="1">
      <alignment vertical="center" wrapText="1"/>
    </xf>
    <xf numFmtId="22" fontId="66" fillId="0" borderId="106" xfId="0" applyNumberFormat="1" applyFont="1" applyBorder="1" applyAlignment="1">
      <alignment horizontal="right" vertical="center" wrapText="1"/>
    </xf>
    <xf numFmtId="22" fontId="66" fillId="0" borderId="107" xfId="0" applyNumberFormat="1" applyFont="1" applyBorder="1" applyAlignment="1">
      <alignment horizontal="right" vertical="center" wrapText="1"/>
    </xf>
    <xf numFmtId="0" fontId="66" fillId="0" borderId="108" xfId="0" applyFont="1" applyBorder="1" applyAlignment="1">
      <alignment vertical="center" wrapText="1"/>
    </xf>
    <xf numFmtId="0" fontId="66" fillId="0" borderId="109" xfId="0" applyFont="1" applyBorder="1" applyAlignment="1">
      <alignment vertical="center" wrapText="1"/>
    </xf>
    <xf numFmtId="0" fontId="66" fillId="0" borderId="110" xfId="0" applyFont="1" applyBorder="1" applyAlignment="1">
      <alignment vertical="center" wrapText="1"/>
    </xf>
    <xf numFmtId="0" fontId="0" fillId="0" borderId="0" xfId="0" applyAlignment="1">
      <alignment horizontal="center" wrapText="1"/>
    </xf>
    <xf numFmtId="0" fontId="19" fillId="4" borderId="2"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3" fillId="4" borderId="2" xfId="0" applyFont="1" applyFill="1" applyBorder="1" applyAlignment="1">
      <alignment horizontal="center" vertical="center"/>
    </xf>
    <xf numFmtId="0" fontId="6" fillId="4" borderId="2" xfId="0" applyFont="1" applyFill="1" applyBorder="1" applyAlignment="1">
      <alignment horizontal="center" wrapText="1"/>
    </xf>
    <xf numFmtId="9" fontId="106" fillId="4" borderId="2" xfId="0" applyNumberFormat="1" applyFont="1" applyFill="1" applyBorder="1" applyAlignment="1">
      <alignment horizontal="center" vertical="center" wrapText="1"/>
    </xf>
    <xf numFmtId="0" fontId="106" fillId="0" borderId="2" xfId="0" applyFont="1" applyBorder="1" applyAlignment="1">
      <alignment vertical="center" wrapText="1"/>
    </xf>
    <xf numFmtId="0" fontId="101" fillId="4" borderId="2" xfId="0" applyFont="1" applyFill="1" applyBorder="1" applyAlignment="1">
      <alignment horizontal="center" vertical="center"/>
    </xf>
    <xf numFmtId="0" fontId="65" fillId="4" borderId="2" xfId="0" applyFont="1" applyFill="1" applyBorder="1" applyAlignment="1">
      <alignment horizontal="center" vertical="center" wrapText="1"/>
    </xf>
    <xf numFmtId="0" fontId="52" fillId="31" borderId="2" xfId="0" applyFont="1" applyFill="1" applyBorder="1" applyAlignment="1">
      <alignment horizontal="center" vertical="center"/>
    </xf>
    <xf numFmtId="0" fontId="9" fillId="0" borderId="2" xfId="0" applyFont="1" applyBorder="1" applyAlignment="1">
      <alignment vertical="center" wrapText="1"/>
    </xf>
    <xf numFmtId="0" fontId="4" fillId="0" borderId="0" xfId="0" applyFont="1" applyAlignment="1">
      <alignment vertical="center"/>
    </xf>
    <xf numFmtId="0" fontId="119" fillId="7" borderId="2" xfId="5" applyFont="1" applyFill="1" applyBorder="1" applyAlignment="1">
      <alignment horizontal="center" vertical="center" wrapText="1"/>
    </xf>
    <xf numFmtId="0" fontId="119" fillId="7" borderId="8" xfId="5" applyFont="1" applyFill="1" applyBorder="1" applyAlignment="1">
      <alignment horizontal="center" vertical="center" wrapText="1"/>
    </xf>
    <xf numFmtId="0" fontId="3" fillId="7" borderId="2" xfId="0" applyFont="1" applyFill="1" applyBorder="1" applyAlignment="1">
      <alignment horizontal="center" vertical="center"/>
    </xf>
    <xf numFmtId="0" fontId="40" fillId="7" borderId="2" xfId="0" applyFont="1" applyFill="1" applyBorder="1" applyAlignment="1">
      <alignment horizontal="center" vertical="center" wrapText="1"/>
    </xf>
    <xf numFmtId="0" fontId="3" fillId="43" borderId="2" xfId="0" applyFont="1" applyFill="1" applyBorder="1" applyAlignment="1">
      <alignment horizontal="center" vertical="center"/>
    </xf>
    <xf numFmtId="0" fontId="40" fillId="43" borderId="2" xfId="0" applyFont="1" applyFill="1" applyBorder="1" applyAlignment="1">
      <alignment horizontal="center" vertical="center" wrapText="1"/>
    </xf>
    <xf numFmtId="0" fontId="3" fillId="44" borderId="2" xfId="0" applyFont="1" applyFill="1" applyBorder="1" applyAlignment="1">
      <alignment horizontal="center" vertical="center"/>
    </xf>
    <xf numFmtId="0" fontId="40" fillId="44" borderId="2" xfId="0" applyFont="1" applyFill="1" applyBorder="1" applyAlignment="1">
      <alignment horizontal="center" vertical="center" wrapText="1"/>
    </xf>
    <xf numFmtId="0" fontId="21" fillId="0" borderId="2" xfId="0" applyFont="1" applyBorder="1" applyAlignment="1">
      <alignment horizontal="center" vertical="center"/>
    </xf>
    <xf numFmtId="0" fontId="9" fillId="0" borderId="0" xfId="0" applyFont="1" applyAlignment="1">
      <alignment horizontal="center" vertical="center" wrapText="1"/>
    </xf>
    <xf numFmtId="0" fontId="56" fillId="0" borderId="0" xfId="0" applyFont="1" applyAlignment="1">
      <alignment horizontal="center" vertical="center" wrapText="1"/>
    </xf>
    <xf numFmtId="0" fontId="9" fillId="0" borderId="18" xfId="0" applyFont="1" applyBorder="1" applyAlignment="1">
      <alignment horizontal="center" vertical="center" wrapText="1"/>
    </xf>
    <xf numFmtId="0" fontId="57" fillId="45" borderId="2" xfId="0" applyFont="1" applyFill="1" applyBorder="1" applyAlignment="1">
      <alignment vertical="center"/>
    </xf>
    <xf numFmtId="0" fontId="19" fillId="7" borderId="2" xfId="0" applyFont="1" applyFill="1" applyBorder="1" applyAlignment="1">
      <alignment horizontal="center" vertical="center" wrapText="1"/>
    </xf>
    <xf numFmtId="0" fontId="49" fillId="7" borderId="27" xfId="0" applyFont="1" applyFill="1" applyBorder="1" applyAlignment="1">
      <alignment horizontal="center" vertical="center" wrapText="1"/>
    </xf>
    <xf numFmtId="0" fontId="48" fillId="46" borderId="27" xfId="0" applyFont="1" applyFill="1" applyBorder="1" applyAlignment="1">
      <alignment vertical="center"/>
    </xf>
    <xf numFmtId="0" fontId="48" fillId="46" borderId="27" xfId="0" applyFont="1" applyFill="1" applyBorder="1" applyAlignment="1">
      <alignment horizontal="center" vertical="center"/>
    </xf>
    <xf numFmtId="0" fontId="48" fillId="46" borderId="27" xfId="0" applyFont="1" applyFill="1" applyBorder="1" applyAlignment="1">
      <alignment horizontal="center" vertical="center" wrapText="1"/>
    </xf>
    <xf numFmtId="0" fontId="55" fillId="46" borderId="2"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43" borderId="2" xfId="0" applyFont="1" applyFill="1" applyBorder="1" applyAlignment="1">
      <alignment horizontal="center" vertical="center" wrapText="1"/>
    </xf>
    <xf numFmtId="0" fontId="9" fillId="44" borderId="2" xfId="0" applyFont="1" applyFill="1" applyBorder="1" applyAlignment="1">
      <alignment horizontal="center" vertical="center" wrapText="1"/>
    </xf>
    <xf numFmtId="0" fontId="56" fillId="44" borderId="2" xfId="0" applyFont="1" applyFill="1" applyBorder="1" applyAlignment="1">
      <alignment horizontal="center" vertical="center" wrapText="1"/>
    </xf>
    <xf numFmtId="0" fontId="19" fillId="4" borderId="2" xfId="0" applyFont="1" applyFill="1" applyBorder="1" applyAlignment="1">
      <alignment horizontal="center" vertical="center"/>
    </xf>
    <xf numFmtId="0" fontId="19" fillId="7" borderId="2" xfId="0" applyFont="1" applyFill="1" applyBorder="1"/>
    <xf numFmtId="0" fontId="60" fillId="5" borderId="4" xfId="0" applyFont="1" applyFill="1" applyBorder="1" applyAlignment="1">
      <alignment horizontal="center" vertical="center"/>
    </xf>
    <xf numFmtId="0" fontId="60" fillId="5" borderId="11" xfId="0" applyFont="1" applyFill="1" applyBorder="1" applyAlignment="1">
      <alignment horizontal="center" vertical="center"/>
    </xf>
    <xf numFmtId="0" fontId="60" fillId="5" borderId="12" xfId="0" applyFont="1" applyFill="1" applyBorder="1" applyAlignment="1">
      <alignment horizontal="center" vertical="center"/>
    </xf>
    <xf numFmtId="0" fontId="8" fillId="0" borderId="2" xfId="0" applyFont="1" applyBorder="1" applyAlignment="1">
      <alignment horizontal="justify" vertical="center" wrapText="1"/>
    </xf>
    <xf numFmtId="0" fontId="8" fillId="0" borderId="1" xfId="0" applyFont="1" applyBorder="1" applyAlignment="1">
      <alignment horizontal="justify" vertical="center" wrapText="1"/>
    </xf>
    <xf numFmtId="0" fontId="0" fillId="0" borderId="1" xfId="0" applyBorder="1" applyAlignment="1">
      <alignment horizontal="justify" vertical="center" wrapText="1"/>
    </xf>
    <xf numFmtId="0" fontId="8" fillId="4" borderId="2" xfId="0" applyFont="1" applyFill="1" applyBorder="1" applyAlignment="1">
      <alignment horizontal="justify" vertical="center" wrapText="1"/>
    </xf>
    <xf numFmtId="0" fontId="56" fillId="0" borderId="2" xfId="0" applyFont="1" applyBorder="1" applyAlignment="1">
      <alignment horizontal="justify" vertical="center" wrapText="1"/>
    </xf>
    <xf numFmtId="0" fontId="82" fillId="7" borderId="2" xfId="0" applyFont="1" applyFill="1" applyBorder="1" applyAlignment="1">
      <alignment horizontal="center" vertical="center" wrapText="1"/>
    </xf>
    <xf numFmtId="0" fontId="3" fillId="0" borderId="2" xfId="0" applyFont="1" applyBorder="1" applyAlignment="1">
      <alignment horizontal="right" vertical="center"/>
    </xf>
    <xf numFmtId="0" fontId="5" fillId="0" borderId="77" xfId="0" applyFont="1" applyBorder="1" applyAlignment="1">
      <alignment vertical="center"/>
    </xf>
    <xf numFmtId="0" fontId="5" fillId="0" borderId="0" xfId="0" applyFont="1" applyAlignment="1">
      <alignment vertical="center"/>
    </xf>
    <xf numFmtId="0" fontId="7" fillId="0" borderId="77" xfId="0" applyFont="1" applyBorder="1" applyAlignment="1">
      <alignment vertical="center"/>
    </xf>
    <xf numFmtId="0" fontId="3" fillId="0" borderId="77" xfId="0" applyFont="1" applyBorder="1" applyAlignment="1">
      <alignment vertical="center"/>
    </xf>
    <xf numFmtId="0" fontId="7" fillId="0" borderId="0" xfId="0" applyFont="1" applyAlignment="1">
      <alignment horizontal="left" vertical="center"/>
    </xf>
    <xf numFmtId="0" fontId="0" fillId="0" borderId="76" xfId="0" applyBorder="1" applyAlignment="1">
      <alignment horizontal="center" vertical="center"/>
    </xf>
    <xf numFmtId="0" fontId="0" fillId="0" borderId="16" xfId="0" applyBorder="1" applyAlignment="1">
      <alignment horizontal="center" vertical="center"/>
    </xf>
    <xf numFmtId="0" fontId="0" fillId="0" borderId="77" xfId="0" applyBorder="1" applyAlignment="1">
      <alignment horizontal="center" vertical="center"/>
    </xf>
    <xf numFmtId="0" fontId="0" fillId="0" borderId="18" xfId="0" applyBorder="1" applyAlignment="1">
      <alignment horizontal="center" vertical="center"/>
    </xf>
    <xf numFmtId="0" fontId="0" fillId="0" borderId="78" xfId="0" applyBorder="1" applyAlignment="1">
      <alignment horizontal="center" vertical="center"/>
    </xf>
    <xf numFmtId="0" fontId="0" fillId="0" borderId="17" xfId="0" applyBorder="1" applyAlignment="1">
      <alignment horizontal="center" vertical="center"/>
    </xf>
    <xf numFmtId="0" fontId="5" fillId="0" borderId="76" xfId="0" applyFont="1" applyBorder="1" applyAlignment="1">
      <alignment horizontal="center" vertical="center"/>
    </xf>
    <xf numFmtId="0" fontId="5" fillId="0" borderId="111" xfId="0" applyFont="1" applyBorder="1" applyAlignment="1">
      <alignment horizontal="center" vertical="center"/>
    </xf>
    <xf numFmtId="0" fontId="5" fillId="0" borderId="16" xfId="0" applyFont="1" applyBorder="1" applyAlignment="1">
      <alignment horizontal="center" vertical="center"/>
    </xf>
    <xf numFmtId="0" fontId="5" fillId="0" borderId="77" xfId="0" applyFont="1" applyBorder="1" applyAlignment="1">
      <alignment horizontal="center" vertical="center"/>
    </xf>
    <xf numFmtId="0" fontId="5" fillId="0" borderId="0" xfId="0" applyFont="1" applyAlignment="1">
      <alignment horizontal="center" vertical="center"/>
    </xf>
    <xf numFmtId="0" fontId="5" fillId="0" borderId="18" xfId="0" applyFont="1" applyBorder="1" applyAlignment="1">
      <alignment horizontal="center" vertical="center"/>
    </xf>
    <xf numFmtId="0" fontId="5" fillId="0" borderId="78" xfId="0" applyFont="1" applyBorder="1" applyAlignment="1">
      <alignment horizontal="center" vertical="center"/>
    </xf>
    <xf numFmtId="0" fontId="5" fillId="0" borderId="24" xfId="0" applyFont="1" applyBorder="1" applyAlignment="1">
      <alignment horizontal="center" vertical="center"/>
    </xf>
    <xf numFmtId="0" fontId="5" fillId="0" borderId="17" xfId="0" applyFont="1" applyBorder="1" applyAlignment="1">
      <alignment horizontal="center" vertical="center"/>
    </xf>
    <xf numFmtId="0" fontId="0" fillId="0" borderId="0" xfId="0" applyAlignment="1">
      <alignment horizontal="center" wrapText="1"/>
    </xf>
    <xf numFmtId="0" fontId="0" fillId="0" borderId="0" xfId="0" applyAlignment="1">
      <alignment horizontal="center"/>
    </xf>
    <xf numFmtId="0" fontId="10" fillId="0" borderId="0" xfId="0" applyFont="1" applyAlignment="1">
      <alignment horizontal="center" vertical="center" wrapText="1"/>
    </xf>
    <xf numFmtId="0" fontId="12" fillId="0" borderId="0" xfId="0" applyFont="1" applyAlignment="1">
      <alignment horizontal="center" vertical="center" wrapText="1"/>
    </xf>
    <xf numFmtId="0" fontId="0" fillId="0" borderId="2" xfId="0"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5" fillId="0" borderId="6" xfId="0" applyFont="1" applyBorder="1" applyAlignment="1">
      <alignment horizontal="center" vertical="center"/>
    </xf>
    <xf numFmtId="0" fontId="34" fillId="0" borderId="25" xfId="0" applyFont="1" applyBorder="1" applyAlignment="1">
      <alignment horizontal="center" vertical="center"/>
    </xf>
    <xf numFmtId="0" fontId="39" fillId="0" borderId="26" xfId="0" applyFont="1" applyBorder="1"/>
    <xf numFmtId="0" fontId="34" fillId="19" borderId="25" xfId="0" applyFont="1" applyFill="1" applyBorder="1" applyAlignment="1">
      <alignment horizontal="center" vertical="center" wrapText="1"/>
    </xf>
    <xf numFmtId="0" fontId="43" fillId="20" borderId="25" xfId="0" applyFont="1" applyFill="1" applyBorder="1" applyAlignment="1">
      <alignment horizontal="left" vertical="center" wrapText="1"/>
    </xf>
    <xf numFmtId="0" fontId="34" fillId="20" borderId="25" xfId="0" applyFont="1" applyFill="1" applyBorder="1" applyAlignment="1">
      <alignment horizontal="left" vertical="center" wrapText="1"/>
    </xf>
    <xf numFmtId="0" fontId="33" fillId="0" borderId="25" xfId="0" applyFont="1" applyBorder="1" applyAlignment="1">
      <alignment horizontal="left" vertical="center" wrapText="1"/>
    </xf>
    <xf numFmtId="0" fontId="34" fillId="20" borderId="28" xfId="0" applyFont="1" applyFill="1" applyBorder="1" applyAlignment="1">
      <alignment horizontal="left" vertical="center" wrapText="1"/>
    </xf>
    <xf numFmtId="0" fontId="39" fillId="0" borderId="30" xfId="0" applyFont="1" applyBorder="1"/>
    <xf numFmtId="0" fontId="26" fillId="3" borderId="2" xfId="0" applyFont="1" applyFill="1" applyBorder="1" applyAlignment="1">
      <alignment horizontal="center" vertical="center"/>
    </xf>
    <xf numFmtId="0" fontId="26" fillId="11" borderId="2" xfId="0" applyFont="1" applyFill="1" applyBorder="1" applyAlignment="1">
      <alignment horizontal="center" vertical="center"/>
    </xf>
    <xf numFmtId="0" fontId="26" fillId="8" borderId="2" xfId="0" applyFont="1" applyFill="1" applyBorder="1" applyAlignment="1">
      <alignment horizontal="center" vertical="center"/>
    </xf>
    <xf numFmtId="0" fontId="3" fillId="8" borderId="2" xfId="0" applyFont="1" applyFill="1" applyBorder="1" applyAlignment="1">
      <alignment horizontal="center" vertical="center"/>
    </xf>
    <xf numFmtId="0" fontId="3" fillId="0" borderId="2" xfId="0" applyFont="1" applyBorder="1" applyAlignment="1">
      <alignment horizontal="center" vertical="center"/>
    </xf>
    <xf numFmtId="0" fontId="26" fillId="37" borderId="1" xfId="0" applyFont="1" applyFill="1" applyBorder="1" applyAlignment="1">
      <alignment horizontal="center" vertical="center" wrapText="1"/>
    </xf>
    <xf numFmtId="0" fontId="26" fillId="37" borderId="6" xfId="0" applyFont="1" applyFill="1" applyBorder="1" applyAlignment="1">
      <alignment horizontal="center" vertical="center" wrapText="1"/>
    </xf>
    <xf numFmtId="0" fontId="26" fillId="37" borderId="2"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13" borderId="2" xfId="0" applyFont="1" applyFill="1" applyBorder="1" applyAlignment="1">
      <alignment horizontal="center" vertical="center" wrapText="1"/>
    </xf>
    <xf numFmtId="0" fontId="19" fillId="10" borderId="2"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3" fillId="9" borderId="2" xfId="0" applyFont="1" applyFill="1" applyBorder="1" applyAlignment="1">
      <alignment horizontal="center" vertical="center"/>
    </xf>
    <xf numFmtId="0" fontId="0" fillId="0" borderId="37" xfId="0" applyBorder="1" applyAlignment="1">
      <alignment vertical="center" wrapText="1"/>
    </xf>
    <xf numFmtId="0" fontId="8" fillId="0" borderId="34" xfId="0" applyFont="1" applyBorder="1"/>
    <xf numFmtId="0" fontId="0" fillId="0" borderId="38" xfId="0" applyBorder="1" applyAlignment="1">
      <alignment horizontal="left" vertical="center" wrapText="1"/>
    </xf>
    <xf numFmtId="0" fontId="8" fillId="0" borderId="35" xfId="0" applyFont="1" applyBorder="1"/>
    <xf numFmtId="0" fontId="0" fillId="0" borderId="38" xfId="0" applyBorder="1" applyAlignment="1">
      <alignment vertical="center" wrapText="1"/>
    </xf>
    <xf numFmtId="0" fontId="5" fillId="0" borderId="1"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 xfId="0" applyBorder="1" applyAlignment="1">
      <alignment horizontal="center" vertical="center" wrapText="1"/>
    </xf>
    <xf numFmtId="0" fontId="118" fillId="0" borderId="2" xfId="7" applyFont="1" applyBorder="1" applyAlignment="1">
      <alignment horizontal="center" vertical="center" wrapText="1"/>
    </xf>
    <xf numFmtId="0" fontId="9" fillId="0" borderId="2" xfId="0" applyFont="1" applyBorder="1" applyAlignment="1">
      <alignment horizontal="center" vertical="center" wrapText="1"/>
    </xf>
    <xf numFmtId="0" fontId="57" fillId="24" borderId="2" xfId="0" applyFont="1" applyFill="1" applyBorder="1" applyAlignment="1">
      <alignment horizontal="center" vertical="center" wrapText="1"/>
    </xf>
    <xf numFmtId="0" fontId="19" fillId="0" borderId="2" xfId="0" applyFont="1" applyBorder="1" applyAlignment="1">
      <alignment wrapText="1"/>
    </xf>
    <xf numFmtId="0" fontId="21" fillId="7" borderId="2" xfId="0" applyFont="1" applyFill="1" applyBorder="1"/>
    <xf numFmtId="0" fontId="57" fillId="24" borderId="2" xfId="0" applyFont="1" applyFill="1" applyBorder="1" applyAlignment="1">
      <alignment horizontal="center" vertical="center"/>
    </xf>
    <xf numFmtId="0" fontId="21"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0" fillId="7" borderId="2" xfId="0" applyFill="1" applyBorder="1" applyAlignment="1">
      <alignment horizontal="center" vertical="center"/>
    </xf>
    <xf numFmtId="0" fontId="19" fillId="0" borderId="2" xfId="0" applyFont="1" applyBorder="1" applyAlignment="1">
      <alignment horizontal="center" vertical="center" wrapText="1"/>
    </xf>
    <xf numFmtId="0" fontId="3" fillId="0" borderId="2"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9" xfId="0" applyFont="1" applyBorder="1" applyAlignment="1">
      <alignment horizontal="center" vertical="center" wrapText="1"/>
    </xf>
    <xf numFmtId="0" fontId="53" fillId="0" borderId="39" xfId="0" applyFont="1" applyBorder="1" applyAlignment="1">
      <alignment horizontal="center"/>
    </xf>
    <xf numFmtId="0" fontId="53" fillId="0" borderId="40" xfId="0" applyFont="1" applyBorder="1" applyAlignment="1">
      <alignment horizontal="center"/>
    </xf>
    <xf numFmtId="0" fontId="21" fillId="0" borderId="39" xfId="0" applyFont="1" applyBorder="1" applyAlignment="1">
      <alignment horizontal="center" vertical="center" wrapText="1"/>
    </xf>
    <xf numFmtId="0" fontId="0" fillId="0" borderId="40" xfId="0" applyBorder="1" applyAlignment="1">
      <alignment horizontal="center" vertical="center" wrapText="1"/>
    </xf>
    <xf numFmtId="0" fontId="0" fillId="0" borderId="31" xfId="0" applyBorder="1" applyAlignment="1">
      <alignment horizontal="center" vertical="center" wrapText="1"/>
    </xf>
    <xf numFmtId="0" fontId="0" fillId="0" borderId="39" xfId="0" applyBorder="1" applyAlignment="1">
      <alignment horizontal="center" vertical="center" wrapText="1"/>
    </xf>
    <xf numFmtId="0" fontId="21" fillId="0" borderId="40" xfId="0" applyFont="1" applyBorder="1" applyAlignment="1">
      <alignment horizontal="center"/>
    </xf>
    <xf numFmtId="0" fontId="8" fillId="0" borderId="31" xfId="0" applyFont="1" applyBorder="1" applyAlignment="1">
      <alignment horizontal="center" vertical="center" wrapText="1"/>
    </xf>
    <xf numFmtId="0" fontId="8" fillId="0" borderId="39" xfId="0" applyFont="1" applyBorder="1" applyAlignment="1">
      <alignment horizontal="center"/>
    </xf>
    <xf numFmtId="0" fontId="8" fillId="0" borderId="40" xfId="0" applyFont="1" applyBorder="1" applyAlignment="1">
      <alignment horizontal="center"/>
    </xf>
    <xf numFmtId="0" fontId="8" fillId="0" borderId="1" xfId="0" applyFont="1" applyBorder="1" applyAlignment="1">
      <alignment horizontal="center" vertical="center"/>
    </xf>
    <xf numFmtId="0" fontId="8" fillId="0" borderId="6" xfId="0" applyFont="1" applyBorder="1" applyAlignment="1">
      <alignment horizontal="center" vertical="center"/>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7" xfId="0" applyFont="1" applyBorder="1" applyAlignment="1">
      <alignment horizontal="center" vertical="center" wrapText="1"/>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19" fillId="0" borderId="2" xfId="0" applyFont="1" applyBorder="1"/>
    <xf numFmtId="0" fontId="19" fillId="24" borderId="30" xfId="0" applyFont="1" applyFill="1" applyBorder="1" applyAlignment="1">
      <alignment horizontal="center" vertical="center" wrapText="1"/>
    </xf>
    <xf numFmtId="0" fontId="8" fillId="0" borderId="41" xfId="0" applyFont="1" applyBorder="1"/>
    <xf numFmtId="0" fontId="8" fillId="0" borderId="36" xfId="0" applyFont="1" applyBorder="1"/>
    <xf numFmtId="0" fontId="4" fillId="0" borderId="31" xfId="0" applyFont="1" applyBorder="1" applyAlignment="1">
      <alignment horizontal="center" vertical="center"/>
    </xf>
    <xf numFmtId="0" fontId="8" fillId="0" borderId="39" xfId="0" applyFont="1" applyBorder="1"/>
    <xf numFmtId="0" fontId="8" fillId="0" borderId="40" xfId="0" applyFont="1" applyBorder="1"/>
    <xf numFmtId="0" fontId="0" fillId="0" borderId="31" xfId="0" applyBorder="1" applyAlignment="1">
      <alignment vertical="center" wrapText="1"/>
    </xf>
    <xf numFmtId="0" fontId="19" fillId="0" borderId="31" xfId="0" applyFont="1" applyBorder="1" applyAlignment="1">
      <alignment horizontal="center" vertical="center" wrapText="1"/>
    </xf>
    <xf numFmtId="0" fontId="21" fillId="0" borderId="39" xfId="0" applyFont="1" applyBorder="1"/>
    <xf numFmtId="0" fontId="21" fillId="0" borderId="40" xfId="0" applyFont="1" applyBorder="1"/>
    <xf numFmtId="0" fontId="19" fillId="24" borderId="31" xfId="0" applyFont="1" applyFill="1" applyBorder="1" applyAlignment="1">
      <alignment horizontal="center" vertical="center" wrapText="1"/>
    </xf>
    <xf numFmtId="0" fontId="19" fillId="24" borderId="30" xfId="0" applyFont="1" applyFill="1" applyBorder="1" applyAlignment="1">
      <alignment horizontal="center" vertical="center"/>
    </xf>
    <xf numFmtId="0" fontId="8" fillId="0" borderId="2" xfId="0" applyFont="1" applyBorder="1"/>
    <xf numFmtId="0" fontId="114" fillId="7" borderId="31" xfId="0" applyFont="1" applyFill="1" applyBorder="1" applyAlignment="1">
      <alignment vertical="center" wrapText="1"/>
    </xf>
    <xf numFmtId="0" fontId="114" fillId="7" borderId="39" xfId="0" applyFont="1" applyFill="1" applyBorder="1"/>
    <xf numFmtId="0" fontId="19" fillId="0" borderId="16"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40" xfId="0" applyFont="1" applyBorder="1" applyAlignment="1">
      <alignment horizontal="center" vertical="center" wrapText="1"/>
    </xf>
    <xf numFmtId="0" fontId="4" fillId="0" borderId="31" xfId="0" applyFont="1" applyBorder="1" applyAlignment="1">
      <alignment horizontal="center" vertical="center" wrapText="1"/>
    </xf>
    <xf numFmtId="0" fontId="3" fillId="0" borderId="31" xfId="0" applyFont="1" applyBorder="1" applyAlignment="1">
      <alignment horizontal="center" vertical="center"/>
    </xf>
    <xf numFmtId="0" fontId="3" fillId="0" borderId="28" xfId="0" applyFont="1" applyBorder="1" applyAlignment="1">
      <alignment horizontal="center" vertical="center" wrapText="1"/>
    </xf>
    <xf numFmtId="0" fontId="53" fillId="0" borderId="57" xfId="0" applyFont="1" applyBorder="1" applyAlignment="1">
      <alignment horizontal="center"/>
    </xf>
    <xf numFmtId="0" fontId="8" fillId="0" borderId="31" xfId="0" applyFont="1" applyBorder="1" applyAlignment="1">
      <alignment horizontal="center" vertical="center"/>
    </xf>
    <xf numFmtId="0" fontId="8" fillId="0" borderId="40" xfId="0" applyFont="1" applyBorder="1" applyAlignment="1">
      <alignment horizontal="center" vertical="center"/>
    </xf>
    <xf numFmtId="0" fontId="9" fillId="44" borderId="2"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44" fillId="42" borderId="2" xfId="5" applyFont="1" applyFill="1" applyBorder="1" applyAlignment="1">
      <alignment horizontal="center" vertical="center" wrapText="1"/>
    </xf>
    <xf numFmtId="0" fontId="44" fillId="41" borderId="2" xfId="5"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43" borderId="2" xfId="0" applyFont="1" applyFill="1" applyBorder="1" applyAlignment="1">
      <alignment horizontal="center" vertical="center" wrapText="1"/>
    </xf>
    <xf numFmtId="0" fontId="56" fillId="43" borderId="2" xfId="0" applyFont="1" applyFill="1" applyBorder="1" applyAlignment="1">
      <alignment horizontal="center" vertical="center" wrapText="1"/>
    </xf>
    <xf numFmtId="0" fontId="56" fillId="44"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6" xfId="0" applyFont="1" applyBorder="1" applyAlignment="1">
      <alignment horizontal="center" vertical="center" wrapText="1"/>
    </xf>
    <xf numFmtId="0" fontId="4" fillId="0" borderId="76" xfId="0" applyFont="1" applyBorder="1" applyAlignment="1">
      <alignment horizontal="center" vertical="center"/>
    </xf>
    <xf numFmtId="0" fontId="4" fillId="0" borderId="111" xfId="0" applyFont="1" applyBorder="1" applyAlignment="1">
      <alignment horizontal="center" vertical="center"/>
    </xf>
    <xf numFmtId="0" fontId="4" fillId="0" borderId="16" xfId="0" applyFont="1" applyBorder="1" applyAlignment="1">
      <alignment horizontal="center" vertical="center"/>
    </xf>
    <xf numFmtId="0" fontId="4" fillId="0" borderId="77" xfId="0" applyFont="1" applyBorder="1" applyAlignment="1">
      <alignment horizontal="center" vertical="center"/>
    </xf>
    <xf numFmtId="0" fontId="4" fillId="0" borderId="0" xfId="0" applyFont="1" applyAlignment="1">
      <alignment horizontal="center" vertical="center"/>
    </xf>
    <xf numFmtId="0" fontId="4" fillId="0" borderId="18" xfId="0" applyFont="1" applyBorder="1" applyAlignment="1">
      <alignment horizontal="center" vertical="center"/>
    </xf>
    <xf numFmtId="0" fontId="4" fillId="0" borderId="78" xfId="0" applyFont="1" applyBorder="1" applyAlignment="1">
      <alignment horizontal="center" vertical="center"/>
    </xf>
    <xf numFmtId="0" fontId="4" fillId="0" borderId="24" xfId="0" applyFont="1" applyBorder="1" applyAlignment="1">
      <alignment horizontal="center" vertical="center"/>
    </xf>
    <xf numFmtId="0" fontId="4" fillId="0" borderId="17" xfId="0" applyFont="1" applyBorder="1" applyAlignment="1">
      <alignment horizontal="center" vertical="center"/>
    </xf>
    <xf numFmtId="0" fontId="45" fillId="19" borderId="13" xfId="0" applyFont="1" applyFill="1" applyBorder="1" applyAlignment="1">
      <alignment horizontal="center" vertical="center" wrapText="1"/>
    </xf>
    <xf numFmtId="0" fontId="39" fillId="0" borderId="13" xfId="0" applyFont="1" applyBorder="1"/>
    <xf numFmtId="0" fontId="40" fillId="21" borderId="5" xfId="0" applyFont="1" applyFill="1" applyBorder="1" applyAlignment="1">
      <alignment horizontal="center" vertical="center" wrapText="1"/>
    </xf>
    <xf numFmtId="0" fontId="39" fillId="0" borderId="14" xfId="0" applyFont="1" applyBorder="1"/>
    <xf numFmtId="0" fontId="36" fillId="0" borderId="2" xfId="0" applyFont="1" applyBorder="1" applyAlignment="1">
      <alignment horizontal="center" vertical="center" wrapText="1"/>
    </xf>
    <xf numFmtId="0" fontId="39" fillId="0" borderId="23" xfId="0" applyFont="1" applyBorder="1"/>
    <xf numFmtId="0" fontId="40" fillId="21" borderId="2" xfId="0" applyFont="1" applyFill="1" applyBorder="1" applyAlignment="1">
      <alignment horizontal="center" vertical="center"/>
    </xf>
    <xf numFmtId="0" fontId="56" fillId="0" borderId="2" xfId="0" applyFont="1" applyBorder="1" applyAlignment="1">
      <alignment horizontal="center" vertical="center" wrapText="1"/>
    </xf>
    <xf numFmtId="0" fontId="56" fillId="0" borderId="23" xfId="0" applyFont="1" applyBorder="1" applyAlignment="1">
      <alignment horizontal="center" vertical="center" wrapText="1"/>
    </xf>
    <xf numFmtId="0" fontId="47" fillId="21" borderId="2" xfId="0" applyFont="1" applyFill="1" applyBorder="1" applyAlignment="1">
      <alignment horizontal="center" vertical="center" wrapText="1"/>
    </xf>
    <xf numFmtId="0" fontId="45" fillId="21" borderId="13" xfId="0" applyFont="1" applyFill="1" applyBorder="1" applyAlignment="1">
      <alignment horizontal="center" vertical="center" wrapText="1"/>
    </xf>
    <xf numFmtId="0" fontId="39" fillId="0" borderId="15" xfId="0" applyFont="1" applyBorder="1"/>
    <xf numFmtId="0" fontId="40" fillId="19" borderId="5" xfId="0" applyFont="1" applyFill="1" applyBorder="1" applyAlignment="1">
      <alignment horizontal="center" vertical="center" wrapText="1"/>
    </xf>
    <xf numFmtId="0" fontId="39" fillId="0" borderId="5" xfId="0" applyFont="1" applyBorder="1"/>
    <xf numFmtId="0" fontId="36" fillId="19" borderId="2" xfId="0" applyFont="1" applyFill="1" applyBorder="1" applyAlignment="1">
      <alignment horizontal="center" vertical="center" wrapText="1"/>
    </xf>
    <xf numFmtId="0" fontId="39" fillId="0" borderId="2" xfId="0" applyFont="1" applyBorder="1"/>
    <xf numFmtId="0" fontId="46" fillId="19" borderId="2" xfId="0" applyFont="1" applyFill="1" applyBorder="1" applyAlignment="1">
      <alignment horizontal="center" vertical="center" wrapText="1"/>
    </xf>
    <xf numFmtId="0" fontId="62" fillId="6" borderId="2"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47" fillId="0" borderId="1"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 xfId="0" applyFont="1" applyBorder="1" applyAlignment="1">
      <alignment horizontal="center" vertical="center" wrapText="1"/>
    </xf>
    <xf numFmtId="0" fontId="57" fillId="4" borderId="2" xfId="0" applyFont="1" applyFill="1" applyBorder="1" applyAlignment="1">
      <alignment horizontal="center" vertical="center"/>
    </xf>
    <xf numFmtId="0" fontId="21" fillId="4" borderId="2" xfId="0" applyFont="1" applyFill="1" applyBorder="1"/>
    <xf numFmtId="0" fontId="56" fillId="4" borderId="2" xfId="0" applyFont="1" applyFill="1" applyBorder="1" applyAlignment="1">
      <alignment horizontal="center" vertical="center" wrapText="1"/>
    </xf>
    <xf numFmtId="0" fontId="0" fillId="4" borderId="2" xfId="0" applyFill="1" applyBorder="1"/>
    <xf numFmtId="0" fontId="63" fillId="4" borderId="1"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47" fillId="19" borderId="2" xfId="0" applyFont="1" applyFill="1" applyBorder="1" applyAlignment="1">
      <alignment horizontal="center" vertical="center" wrapText="1"/>
    </xf>
    <xf numFmtId="0" fontId="40" fillId="0" borderId="5" xfId="0" applyFont="1" applyBorder="1" applyAlignment="1">
      <alignment horizontal="center" vertical="center" wrapText="1"/>
    </xf>
    <xf numFmtId="0" fontId="46" fillId="36" borderId="2" xfId="0" applyFont="1" applyFill="1" applyBorder="1" applyAlignment="1">
      <alignment horizontal="center" vertical="center" wrapText="1"/>
    </xf>
    <xf numFmtId="0" fontId="39" fillId="4" borderId="2" xfId="0" applyFont="1" applyFill="1" applyBorder="1"/>
    <xf numFmtId="0" fontId="46" fillId="0" borderId="2" xfId="0" applyFont="1" applyBorder="1" applyAlignment="1">
      <alignment horizontal="center" vertical="center" wrapText="1"/>
    </xf>
    <xf numFmtId="0" fontId="0" fillId="0" borderId="2" xfId="0" applyBorder="1"/>
    <xf numFmtId="0" fontId="57" fillId="0" borderId="2" xfId="0" applyFont="1" applyBorder="1" applyAlignment="1">
      <alignment horizontal="center" vertical="center"/>
    </xf>
    <xf numFmtId="0" fontId="21" fillId="0" borderId="2" xfId="0" applyFont="1" applyBorder="1"/>
    <xf numFmtId="0" fontId="57" fillId="6" borderId="2" xfId="0" applyFont="1" applyFill="1" applyBorder="1" applyAlignment="1">
      <alignment horizontal="center" vertical="center"/>
    </xf>
    <xf numFmtId="0" fontId="21" fillId="6" borderId="2" xfId="0" applyFont="1" applyFill="1" applyBorder="1"/>
    <xf numFmtId="0" fontId="56" fillId="6" borderId="2" xfId="0" applyFont="1" applyFill="1" applyBorder="1" applyAlignment="1">
      <alignment horizontal="center" vertical="center" wrapText="1"/>
    </xf>
    <xf numFmtId="0" fontId="0" fillId="6" borderId="2" xfId="0" applyFill="1" applyBorder="1"/>
    <xf numFmtId="0" fontId="47" fillId="0" borderId="13" xfId="0" applyFont="1" applyBorder="1" applyAlignment="1">
      <alignment horizontal="center" vertical="center" wrapText="1"/>
    </xf>
    <xf numFmtId="0" fontId="62" fillId="6" borderId="1" xfId="0" applyFont="1" applyFill="1" applyBorder="1" applyAlignment="1">
      <alignment horizontal="center" vertical="center" wrapText="1"/>
    </xf>
    <xf numFmtId="0" fontId="62" fillId="6" borderId="6" xfId="0" applyFont="1" applyFill="1" applyBorder="1" applyAlignment="1">
      <alignment horizontal="center" vertical="center" wrapText="1"/>
    </xf>
    <xf numFmtId="0" fontId="62" fillId="6" borderId="2" xfId="0" applyFont="1" applyFill="1" applyBorder="1" applyAlignment="1">
      <alignment horizontal="center" vertical="center"/>
    </xf>
    <xf numFmtId="0" fontId="62" fillId="4" borderId="2" xfId="0" applyFont="1" applyFill="1" applyBorder="1" applyAlignment="1">
      <alignment horizontal="center" vertical="center" wrapText="1"/>
    </xf>
    <xf numFmtId="0" fontId="62" fillId="4" borderId="2" xfId="0" applyFont="1" applyFill="1" applyBorder="1" applyAlignment="1">
      <alignment horizontal="center" vertical="center"/>
    </xf>
    <xf numFmtId="0" fontId="62" fillId="4" borderId="1"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45" fillId="0" borderId="13" xfId="0" applyFont="1" applyBorder="1" applyAlignment="1">
      <alignment horizontal="center" vertical="center" wrapText="1"/>
    </xf>
    <xf numFmtId="0" fontId="63" fillId="4"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63" fillId="6" borderId="1" xfId="0" applyFont="1" applyFill="1" applyBorder="1" applyAlignment="1">
      <alignment horizontal="center" vertical="center" wrapText="1"/>
    </xf>
    <xf numFmtId="0" fontId="63" fillId="6" borderId="6" xfId="0" applyFont="1" applyFill="1" applyBorder="1" applyAlignment="1">
      <alignment horizontal="center" vertical="center" wrapText="1"/>
    </xf>
    <xf numFmtId="0" fontId="62" fillId="0" borderId="2" xfId="0" applyFont="1" applyBorder="1" applyAlignment="1">
      <alignment horizontal="center" vertical="center" wrapText="1"/>
    </xf>
    <xf numFmtId="0" fontId="62" fillId="19" borderId="2" xfId="0" applyFont="1" applyFill="1" applyBorder="1" applyAlignment="1">
      <alignment horizontal="center" vertical="center" wrapText="1"/>
    </xf>
    <xf numFmtId="0" fontId="63" fillId="19"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62" fillId="0" borderId="2" xfId="0" applyFont="1" applyBorder="1" applyAlignment="1">
      <alignment horizontal="center" vertical="center"/>
    </xf>
    <xf numFmtId="0" fontId="63" fillId="0" borderId="2"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6"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6" xfId="0" applyFont="1" applyBorder="1" applyAlignment="1">
      <alignment horizontal="center" vertical="center" wrapText="1"/>
    </xf>
    <xf numFmtId="0" fontId="63" fillId="19" borderId="1" xfId="0" applyFont="1" applyFill="1" applyBorder="1" applyAlignment="1">
      <alignment horizontal="center" vertical="center" wrapText="1"/>
    </xf>
    <xf numFmtId="0" fontId="63" fillId="19" borderId="6" xfId="0" applyFont="1" applyFill="1" applyBorder="1" applyAlignment="1">
      <alignment horizontal="center" vertical="center" wrapText="1"/>
    </xf>
    <xf numFmtId="0" fontId="62" fillId="19" borderId="1" xfId="0" applyFont="1" applyFill="1" applyBorder="1" applyAlignment="1">
      <alignment horizontal="center" vertical="center" wrapText="1"/>
    </xf>
    <xf numFmtId="0" fontId="62" fillId="19" borderId="6" xfId="0" applyFont="1" applyFill="1" applyBorder="1" applyAlignment="1">
      <alignment horizontal="center" vertical="center" wrapText="1"/>
    </xf>
    <xf numFmtId="0" fontId="57" fillId="0" borderId="2" xfId="0" applyFont="1" applyBorder="1" applyAlignment="1">
      <alignment horizontal="center" vertical="center" wrapText="1"/>
    </xf>
    <xf numFmtId="0" fontId="57" fillId="0" borderId="13" xfId="0" applyFont="1" applyBorder="1" applyAlignment="1">
      <alignment horizontal="center" vertical="center"/>
    </xf>
    <xf numFmtId="0" fontId="61" fillId="0" borderId="2" xfId="0" applyFont="1" applyBorder="1" applyAlignment="1">
      <alignment horizontal="center" vertical="center" wrapText="1"/>
    </xf>
    <xf numFmtId="0" fontId="4" fillId="0" borderId="24" xfId="0" applyFont="1" applyBorder="1" applyAlignment="1">
      <alignment horizontal="center"/>
    </xf>
    <xf numFmtId="0" fontId="7" fillId="0" borderId="76" xfId="0" applyFont="1" applyBorder="1" applyAlignment="1">
      <alignment horizontal="center" vertical="center"/>
    </xf>
    <xf numFmtId="0" fontId="7" fillId="0" borderId="111" xfId="0" applyFont="1" applyBorder="1" applyAlignment="1">
      <alignment horizontal="center" vertical="center"/>
    </xf>
    <xf numFmtId="0" fontId="7" fillId="0" borderId="16" xfId="0" applyFont="1" applyBorder="1" applyAlignment="1">
      <alignment horizontal="center" vertical="center"/>
    </xf>
    <xf numFmtId="0" fontId="7" fillId="0" borderId="77" xfId="0" applyFont="1" applyBorder="1" applyAlignment="1">
      <alignment horizontal="center" vertical="center"/>
    </xf>
    <xf numFmtId="0" fontId="7" fillId="0" borderId="0" xfId="0" applyFont="1" applyAlignment="1">
      <alignment horizontal="center" vertical="center"/>
    </xf>
    <xf numFmtId="0" fontId="7" fillId="0" borderId="18" xfId="0" applyFont="1" applyBorder="1" applyAlignment="1">
      <alignment horizontal="center" vertical="center"/>
    </xf>
    <xf numFmtId="0" fontId="7" fillId="0" borderId="78" xfId="0" applyFont="1" applyBorder="1" applyAlignment="1">
      <alignment horizontal="center" vertical="center"/>
    </xf>
    <xf numFmtId="0" fontId="7" fillId="0" borderId="24" xfId="0" applyFont="1" applyBorder="1" applyAlignment="1">
      <alignment horizontal="center" vertical="center"/>
    </xf>
    <xf numFmtId="0" fontId="7" fillId="0" borderId="17" xfId="0" applyFont="1" applyBorder="1" applyAlignment="1">
      <alignment horizontal="center" vertical="center"/>
    </xf>
    <xf numFmtId="0" fontId="0" fillId="0" borderId="0" xfId="0" applyAlignment="1">
      <alignment horizontal="left" vertical="center" wrapText="1"/>
    </xf>
    <xf numFmtId="0" fontId="46" fillId="0" borderId="51" xfId="0" applyFont="1" applyBorder="1" applyAlignment="1">
      <alignment horizontal="center" vertical="center" wrapText="1"/>
    </xf>
    <xf numFmtId="0" fontId="46" fillId="0" borderId="97" xfId="0" applyFont="1" applyBorder="1" applyAlignment="1">
      <alignment horizontal="center" vertical="center" wrapText="1"/>
    </xf>
    <xf numFmtId="0" fontId="46" fillId="19" borderId="51" xfId="0" applyFont="1" applyFill="1" applyBorder="1" applyAlignment="1">
      <alignment horizontal="center" vertical="center" wrapText="1"/>
    </xf>
    <xf numFmtId="0" fontId="46" fillId="19" borderId="97"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6" borderId="42" xfId="0" applyFont="1" applyFill="1" applyBorder="1" applyAlignment="1">
      <alignment horizontal="center" vertical="center" wrapText="1"/>
    </xf>
    <xf numFmtId="0" fontId="46" fillId="6" borderId="44" xfId="0" applyFont="1" applyFill="1" applyBorder="1" applyAlignment="1">
      <alignment horizontal="center" vertical="center" wrapText="1"/>
    </xf>
    <xf numFmtId="0" fontId="57" fillId="0" borderId="59" xfId="0" applyFont="1" applyBorder="1" applyAlignment="1">
      <alignment horizontal="center" vertical="center" wrapText="1"/>
    </xf>
    <xf numFmtId="0" fontId="57" fillId="0" borderId="39" xfId="0" applyFont="1" applyBorder="1" applyAlignment="1">
      <alignment horizontal="center" vertical="center" wrapText="1"/>
    </xf>
    <xf numFmtId="0" fontId="57" fillId="6" borderId="59" xfId="0" applyFont="1" applyFill="1" applyBorder="1" applyAlignment="1">
      <alignment horizontal="center" vertical="center" wrapText="1"/>
    </xf>
    <xf numFmtId="0" fontId="57" fillId="6" borderId="39" xfId="0" applyFont="1" applyFill="1" applyBorder="1" applyAlignment="1">
      <alignment horizontal="center" vertical="center" wrapText="1"/>
    </xf>
    <xf numFmtId="0" fontId="57" fillId="0" borderId="31" xfId="0" applyFont="1" applyBorder="1" applyAlignment="1">
      <alignment horizontal="center" vertical="center" wrapText="1"/>
    </xf>
    <xf numFmtId="0" fontId="57" fillId="0" borderId="40" xfId="0" applyFont="1" applyBorder="1" applyAlignment="1">
      <alignment horizontal="center" vertical="center" wrapText="1"/>
    </xf>
    <xf numFmtId="0" fontId="47" fillId="36" borderId="98" xfId="0" applyFont="1" applyFill="1" applyBorder="1" applyAlignment="1">
      <alignment horizontal="center" vertical="center" wrapText="1"/>
    </xf>
    <xf numFmtId="0" fontId="47" fillId="36" borderId="81" xfId="0" applyFont="1" applyFill="1" applyBorder="1" applyAlignment="1">
      <alignment horizontal="center" vertical="center" wrapText="1"/>
    </xf>
    <xf numFmtId="0" fontId="48" fillId="21" borderId="8" xfId="0" applyFont="1" applyFill="1" applyBorder="1" applyAlignment="1">
      <alignment horizontal="center" vertical="center"/>
    </xf>
    <xf numFmtId="0" fontId="48" fillId="21" borderId="69" xfId="0" applyFont="1" applyFill="1" applyBorder="1" applyAlignment="1">
      <alignment horizontal="center" vertical="center"/>
    </xf>
    <xf numFmtId="0" fontId="48" fillId="21" borderId="2"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13" xfId="0" applyFont="1" applyFill="1" applyBorder="1" applyAlignment="1">
      <alignment horizontal="center" vertical="center"/>
    </xf>
    <xf numFmtId="0" fontId="48" fillId="21" borderId="15" xfId="0" applyFont="1" applyFill="1" applyBorder="1" applyAlignment="1">
      <alignment horizontal="center" vertical="center"/>
    </xf>
    <xf numFmtId="0" fontId="48" fillId="21" borderId="3" xfId="0" applyFont="1" applyFill="1" applyBorder="1" applyAlignment="1">
      <alignment horizontal="center" vertical="center"/>
    </xf>
    <xf numFmtId="0" fontId="48" fillId="21" borderId="68" xfId="0" applyFont="1" applyFill="1" applyBorder="1" applyAlignment="1">
      <alignment horizontal="center" vertical="center"/>
    </xf>
    <xf numFmtId="0" fontId="48" fillId="21" borderId="5" xfId="0" applyFont="1" applyFill="1" applyBorder="1" applyAlignment="1">
      <alignment horizontal="center" vertical="center"/>
    </xf>
    <xf numFmtId="0" fontId="48" fillId="21" borderId="14" xfId="0" applyFont="1" applyFill="1" applyBorder="1" applyAlignment="1">
      <alignment horizontal="center" vertical="center"/>
    </xf>
    <xf numFmtId="0" fontId="50" fillId="4" borderId="13" xfId="0" applyFont="1" applyFill="1" applyBorder="1" applyAlignment="1">
      <alignment horizontal="center" vertical="center" wrapText="1"/>
    </xf>
    <xf numFmtId="0" fontId="40" fillId="21" borderId="56" xfId="0" applyFont="1" applyFill="1" applyBorder="1" applyAlignment="1">
      <alignment horizontal="center" vertical="center" wrapText="1"/>
    </xf>
    <xf numFmtId="0" fontId="39" fillId="0" borderId="62" xfId="0" applyFont="1" applyBorder="1"/>
    <xf numFmtId="0" fontId="36" fillId="0" borderId="28" xfId="0" applyFont="1" applyBorder="1" applyAlignment="1">
      <alignment horizontal="center" vertical="center" wrapText="1"/>
    </xf>
    <xf numFmtId="0" fontId="39" fillId="0" borderId="63" xfId="0" applyFont="1" applyBorder="1"/>
    <xf numFmtId="0" fontId="50" fillId="4" borderId="2"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50" fillId="4" borderId="3"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19" fillId="4" borderId="13" xfId="0" applyFont="1" applyFill="1" applyBorder="1" applyAlignment="1">
      <alignment horizontal="center" vertical="center" wrapText="1"/>
    </xf>
    <xf numFmtId="0" fontId="40" fillId="19" borderId="56" xfId="0" applyFont="1" applyFill="1" applyBorder="1" applyAlignment="1">
      <alignment horizontal="center" vertical="center" wrapText="1"/>
    </xf>
    <xf numFmtId="0" fontId="40" fillId="19" borderId="58" xfId="0" applyFont="1" applyFill="1" applyBorder="1" applyAlignment="1">
      <alignment horizontal="center" vertical="center" wrapText="1"/>
    </xf>
    <xf numFmtId="0" fontId="39" fillId="0" borderId="58" xfId="0" applyFont="1" applyBorder="1"/>
    <xf numFmtId="0" fontId="39" fillId="0" borderId="60" xfId="0" applyFont="1" applyBorder="1"/>
    <xf numFmtId="0" fontId="36" fillId="19" borderId="31" xfId="0" applyFont="1" applyFill="1" applyBorder="1" applyAlignment="1">
      <alignment horizontal="center" vertical="center" wrapText="1"/>
    </xf>
    <xf numFmtId="0" fontId="36" fillId="19" borderId="39" xfId="0" applyFont="1" applyFill="1" applyBorder="1" applyAlignment="1">
      <alignment horizontal="center" vertical="center" wrapText="1"/>
    </xf>
    <xf numFmtId="0" fontId="39" fillId="0" borderId="39" xfId="0" applyFont="1" applyBorder="1"/>
    <xf numFmtId="0" fontId="39" fillId="0" borderId="40" xfId="0" applyFont="1" applyBorder="1"/>
    <xf numFmtId="0" fontId="46" fillId="19" borderId="31" xfId="0" applyFont="1" applyFill="1" applyBorder="1" applyAlignment="1">
      <alignment horizontal="center" vertical="center" wrapText="1"/>
    </xf>
    <xf numFmtId="0" fontId="46" fillId="19" borderId="39" xfId="0" applyFont="1" applyFill="1" applyBorder="1" applyAlignment="1">
      <alignment horizontal="center" vertical="center" wrapText="1"/>
    </xf>
    <xf numFmtId="0" fontId="62" fillId="6" borderId="46" xfId="0" applyFont="1" applyFill="1" applyBorder="1" applyAlignment="1">
      <alignment horizontal="center" vertical="center" wrapText="1"/>
    </xf>
    <xf numFmtId="0" fontId="62" fillId="6" borderId="48"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48" fillId="21" borderId="2" xfId="0" applyFont="1" applyFill="1" applyBorder="1" applyAlignment="1">
      <alignment horizontal="center" vertical="center" wrapText="1"/>
    </xf>
    <xf numFmtId="0" fontId="50" fillId="4" borderId="2" xfId="0" applyFont="1" applyFill="1" applyBorder="1"/>
    <xf numFmtId="0" fontId="48" fillId="21" borderId="13" xfId="0" applyFont="1" applyFill="1" applyBorder="1" applyAlignment="1">
      <alignment horizontal="center" vertical="center" wrapText="1"/>
    </xf>
    <xf numFmtId="0" fontId="50" fillId="4" borderId="13" xfId="0" applyFont="1" applyFill="1" applyBorder="1"/>
    <xf numFmtId="0" fontId="46" fillId="0" borderId="31" xfId="0" applyFont="1" applyBorder="1" applyAlignment="1">
      <alignment horizontal="center" vertical="center" wrapText="1"/>
    </xf>
    <xf numFmtId="0" fontId="48" fillId="21" borderId="5" xfId="0" applyFont="1" applyFill="1" applyBorder="1" applyAlignment="1">
      <alignment horizontal="center" vertical="center" wrapText="1"/>
    </xf>
    <xf numFmtId="0" fontId="50" fillId="4" borderId="5" xfId="0" applyFont="1" applyFill="1" applyBorder="1"/>
    <xf numFmtId="0" fontId="48" fillId="21" borderId="8" xfId="0" applyFont="1" applyFill="1" applyBorder="1" applyAlignment="1">
      <alignment horizontal="center" vertical="center" wrapText="1"/>
    </xf>
    <xf numFmtId="0" fontId="50" fillId="4" borderId="8" xfId="0" applyFont="1" applyFill="1" applyBorder="1"/>
    <xf numFmtId="0" fontId="48" fillId="21" borderId="3" xfId="0" applyFont="1" applyFill="1" applyBorder="1" applyAlignment="1">
      <alignment horizontal="center" vertical="center" wrapText="1"/>
    </xf>
    <xf numFmtId="0" fontId="50" fillId="4" borderId="3" xfId="0" applyFont="1" applyFill="1" applyBorder="1"/>
    <xf numFmtId="0" fontId="46" fillId="0" borderId="39" xfId="0" applyFont="1" applyBorder="1" applyAlignment="1">
      <alignment horizontal="center" vertical="center" wrapText="1"/>
    </xf>
    <xf numFmtId="0" fontId="46" fillId="21" borderId="31" xfId="0" applyFont="1" applyFill="1" applyBorder="1" applyAlignment="1">
      <alignment horizontal="center" vertical="center" wrapText="1"/>
    </xf>
    <xf numFmtId="0" fontId="46" fillId="21" borderId="39" xfId="0" applyFont="1" applyFill="1" applyBorder="1" applyAlignment="1">
      <alignment horizontal="center" vertical="center" wrapText="1"/>
    </xf>
    <xf numFmtId="0" fontId="50" fillId="0" borderId="40" xfId="0" applyFont="1" applyBorder="1" applyAlignment="1">
      <alignment horizontal="center"/>
    </xf>
    <xf numFmtId="0" fontId="40" fillId="0" borderId="56" xfId="0" applyFont="1" applyBorder="1" applyAlignment="1">
      <alignment horizontal="center" vertical="center" wrapText="1"/>
    </xf>
    <xf numFmtId="0" fontId="40" fillId="0" borderId="58"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9" xfId="0" applyFont="1" applyBorder="1" applyAlignment="1">
      <alignment horizontal="center" vertical="center" wrapText="1"/>
    </xf>
    <xf numFmtId="0" fontId="48" fillId="4" borderId="2" xfId="0" applyFont="1" applyFill="1" applyBorder="1" applyAlignment="1">
      <alignment horizontal="center" vertical="center" wrapText="1"/>
    </xf>
    <xf numFmtId="0" fontId="48" fillId="4" borderId="13" xfId="0" applyFont="1" applyFill="1" applyBorder="1" applyAlignment="1">
      <alignment horizontal="center" vertical="center" wrapText="1"/>
    </xf>
    <xf numFmtId="0" fontId="48" fillId="4" borderId="8" xfId="0" applyFont="1" applyFill="1" applyBorder="1" applyAlignment="1">
      <alignment horizontal="center" vertical="center" wrapText="1"/>
    </xf>
    <xf numFmtId="0" fontId="48" fillId="4" borderId="3" xfId="0" applyFont="1" applyFill="1" applyBorder="1" applyAlignment="1">
      <alignment horizontal="center" vertical="center" wrapText="1"/>
    </xf>
    <xf numFmtId="0" fontId="48" fillId="4" borderId="5" xfId="0" applyFont="1" applyFill="1" applyBorder="1" applyAlignment="1">
      <alignment horizontal="center" vertical="center" wrapText="1"/>
    </xf>
    <xf numFmtId="0" fontId="48" fillId="36" borderId="9" xfId="0" applyFont="1" applyFill="1" applyBorder="1" applyAlignment="1">
      <alignment horizontal="center" vertical="center" wrapText="1"/>
    </xf>
    <xf numFmtId="0" fontId="48" fillId="36" borderId="10" xfId="0" applyFont="1" applyFill="1" applyBorder="1" applyAlignment="1">
      <alignment horizontal="center" vertical="center" wrapText="1"/>
    </xf>
    <xf numFmtId="0" fontId="48" fillId="36" borderId="1" xfId="0" applyFont="1" applyFill="1" applyBorder="1" applyAlignment="1">
      <alignment horizontal="center" vertical="center" wrapText="1"/>
    </xf>
    <xf numFmtId="0" fontId="48" fillId="36" borderId="6" xfId="0" applyFont="1" applyFill="1" applyBorder="1" applyAlignment="1">
      <alignment horizontal="center" vertical="center" wrapText="1"/>
    </xf>
    <xf numFmtId="0" fontId="36" fillId="19" borderId="28" xfId="0" applyFont="1" applyFill="1" applyBorder="1" applyAlignment="1">
      <alignment horizontal="center" vertical="center" wrapText="1"/>
    </xf>
    <xf numFmtId="0" fontId="36" fillId="19" borderId="57" xfId="0" applyFont="1" applyFill="1" applyBorder="1" applyAlignment="1">
      <alignment horizontal="center" vertical="center" wrapText="1"/>
    </xf>
    <xf numFmtId="0" fontId="48" fillId="36" borderId="20" xfId="0" applyFont="1" applyFill="1" applyBorder="1" applyAlignment="1">
      <alignment horizontal="center" vertical="center" wrapText="1"/>
    </xf>
    <xf numFmtId="0" fontId="48" fillId="36" borderId="49" xfId="0" applyFont="1" applyFill="1" applyBorder="1" applyAlignment="1">
      <alignment horizontal="center" vertical="center" wrapText="1"/>
    </xf>
    <xf numFmtId="0" fontId="62" fillId="0" borderId="46"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47" xfId="0" applyFont="1" applyBorder="1" applyAlignment="1">
      <alignment horizontal="center" vertical="center" wrapText="1"/>
    </xf>
    <xf numFmtId="0" fontId="50" fillId="36" borderId="5" xfId="0" applyFont="1" applyFill="1" applyBorder="1" applyAlignment="1">
      <alignment horizontal="center" vertical="center" wrapText="1"/>
    </xf>
    <xf numFmtId="0" fontId="50" fillId="36" borderId="2" xfId="0" applyFont="1" applyFill="1" applyBorder="1" applyAlignment="1">
      <alignment horizontal="center" vertical="center" wrapText="1"/>
    </xf>
    <xf numFmtId="0" fontId="50" fillId="36" borderId="3" xfId="0" applyFont="1" applyFill="1" applyBorder="1" applyAlignment="1">
      <alignment horizontal="center" vertical="center" wrapText="1"/>
    </xf>
    <xf numFmtId="0" fontId="48" fillId="36" borderId="2" xfId="0" applyFont="1" applyFill="1" applyBorder="1" applyAlignment="1">
      <alignment horizontal="center" vertical="center" wrapText="1"/>
    </xf>
    <xf numFmtId="0" fontId="48" fillId="36" borderId="3" xfId="0" applyFont="1" applyFill="1" applyBorder="1" applyAlignment="1">
      <alignment horizontal="center" vertical="center" wrapText="1"/>
    </xf>
    <xf numFmtId="0" fontId="48" fillId="36" borderId="13" xfId="0" applyFont="1" applyFill="1" applyBorder="1" applyAlignment="1">
      <alignment horizontal="center" vertical="center" wrapText="1"/>
    </xf>
    <xf numFmtId="0" fontId="48" fillId="36" borderId="5" xfId="0" applyFont="1" applyFill="1" applyBorder="1" applyAlignment="1">
      <alignment horizontal="center" vertical="center" wrapText="1"/>
    </xf>
    <xf numFmtId="0" fontId="48" fillId="36" borderId="8" xfId="0" applyFont="1" applyFill="1" applyBorder="1" applyAlignment="1">
      <alignment horizontal="center" vertical="center" wrapText="1"/>
    </xf>
    <xf numFmtId="0" fontId="50" fillId="36" borderId="13" xfId="0" applyFont="1" applyFill="1" applyBorder="1" applyAlignment="1">
      <alignment horizontal="center" vertical="center" wrapText="1"/>
    </xf>
    <xf numFmtId="0" fontId="50" fillId="36" borderId="8" xfId="0" applyFont="1" applyFill="1" applyBorder="1" applyAlignment="1">
      <alignment horizontal="center" vertical="center" wrapText="1"/>
    </xf>
    <xf numFmtId="0" fontId="62" fillId="19" borderId="46" xfId="0" applyFont="1" applyFill="1" applyBorder="1" applyAlignment="1">
      <alignment horizontal="center" vertical="center" wrapText="1"/>
    </xf>
    <xf numFmtId="0" fontId="62" fillId="19" borderId="48" xfId="0" applyFont="1" applyFill="1" applyBorder="1" applyAlignment="1">
      <alignment horizontal="center" vertical="center" wrapText="1"/>
    </xf>
    <xf numFmtId="0" fontId="62" fillId="19" borderId="47" xfId="0" applyFont="1" applyFill="1" applyBorder="1" applyAlignment="1">
      <alignment horizontal="center" vertical="center" wrapText="1"/>
    </xf>
    <xf numFmtId="0" fontId="50" fillId="36" borderId="1" xfId="0" applyFont="1" applyFill="1" applyBorder="1" applyAlignment="1">
      <alignment horizontal="center" vertical="center" wrapText="1"/>
    </xf>
    <xf numFmtId="0" fontId="50" fillId="36" borderId="7" xfId="0" applyFont="1" applyFill="1" applyBorder="1" applyAlignment="1">
      <alignment horizontal="center" vertical="center" wrapText="1"/>
    </xf>
    <xf numFmtId="0" fontId="50" fillId="36" borderId="6" xfId="0" applyFont="1" applyFill="1" applyBorder="1" applyAlignment="1">
      <alignment horizontal="center" vertical="center" wrapText="1"/>
    </xf>
    <xf numFmtId="0" fontId="50" fillId="36" borderId="20" xfId="0" applyFont="1" applyFill="1" applyBorder="1" applyAlignment="1">
      <alignment horizontal="center" vertical="center" wrapText="1"/>
    </xf>
    <xf numFmtId="0" fontId="50" fillId="36" borderId="21" xfId="0" applyFont="1" applyFill="1" applyBorder="1" applyAlignment="1">
      <alignment horizontal="center" vertical="center" wrapText="1"/>
    </xf>
    <xf numFmtId="0" fontId="50" fillId="36" borderId="49" xfId="0" applyFont="1" applyFill="1" applyBorder="1" applyAlignment="1">
      <alignment horizontal="center" vertical="center" wrapText="1"/>
    </xf>
    <xf numFmtId="0" fontId="50" fillId="36" borderId="9" xfId="0" applyFont="1" applyFill="1" applyBorder="1" applyAlignment="1">
      <alignment horizontal="center" vertical="center" wrapText="1"/>
    </xf>
    <xf numFmtId="0" fontId="50" fillId="36" borderId="45" xfId="0" applyFont="1" applyFill="1" applyBorder="1" applyAlignment="1">
      <alignment horizontal="center" vertical="center" wrapText="1"/>
    </xf>
    <xf numFmtId="0" fontId="50" fillId="36" borderId="10" xfId="0" applyFont="1" applyFill="1" applyBorder="1" applyAlignment="1">
      <alignment horizontal="center" vertical="center" wrapText="1"/>
    </xf>
    <xf numFmtId="0" fontId="48" fillId="36" borderId="45" xfId="0" applyFont="1" applyFill="1" applyBorder="1" applyAlignment="1">
      <alignment horizontal="center" vertical="center" wrapText="1"/>
    </xf>
    <xf numFmtId="0" fontId="48" fillId="36" borderId="7" xfId="0" applyFont="1" applyFill="1" applyBorder="1" applyAlignment="1">
      <alignment horizontal="center" vertical="center" wrapText="1"/>
    </xf>
    <xf numFmtId="0" fontId="48" fillId="36" borderId="21" xfId="0" applyFont="1" applyFill="1" applyBorder="1" applyAlignment="1">
      <alignment horizontal="center" vertical="center" wrapText="1"/>
    </xf>
    <xf numFmtId="0" fontId="61" fillId="0" borderId="1" xfId="0" applyFont="1" applyBorder="1" applyAlignment="1">
      <alignment horizontal="center" vertical="center" wrapText="1"/>
    </xf>
    <xf numFmtId="0" fontId="61" fillId="0" borderId="20" xfId="0" applyFont="1" applyBorder="1" applyAlignment="1">
      <alignment horizontal="center" vertical="center" wrapText="1"/>
    </xf>
    <xf numFmtId="0" fontId="39" fillId="0" borderId="57" xfId="0" applyFont="1" applyBorder="1"/>
    <xf numFmtId="0" fontId="39" fillId="0" borderId="61" xfId="0" applyFont="1" applyBorder="1"/>
    <xf numFmtId="0" fontId="69" fillId="37" borderId="2" xfId="4" applyFont="1" applyFill="1" applyBorder="1" applyAlignment="1">
      <alignment horizontal="center" vertical="center" wrapText="1"/>
    </xf>
    <xf numFmtId="0" fontId="69" fillId="37" borderId="13" xfId="4" applyFont="1" applyFill="1" applyBorder="1" applyAlignment="1">
      <alignment horizontal="center" vertical="center" wrapText="1"/>
    </xf>
    <xf numFmtId="0" fontId="68" fillId="10" borderId="8" xfId="4" applyFont="1" applyFill="1" applyBorder="1" applyAlignment="1">
      <alignment horizontal="center" vertical="center" wrapText="1"/>
    </xf>
    <xf numFmtId="0" fontId="69" fillId="37" borderId="3" xfId="4" applyFont="1" applyFill="1" applyBorder="1" applyAlignment="1">
      <alignment horizontal="center" vertical="center" wrapText="1"/>
    </xf>
    <xf numFmtId="0" fontId="68" fillId="10" borderId="5" xfId="4" applyFont="1" applyFill="1" applyBorder="1" applyAlignment="1">
      <alignment horizontal="center" vertical="center" wrapText="1"/>
    </xf>
    <xf numFmtId="0" fontId="5" fillId="9" borderId="66" xfId="0" applyFont="1" applyFill="1" applyBorder="1" applyAlignment="1">
      <alignment horizontal="center" vertical="center"/>
    </xf>
    <xf numFmtId="0" fontId="5" fillId="9" borderId="11" xfId="0" applyFont="1" applyFill="1" applyBorder="1" applyAlignment="1">
      <alignment horizontal="center" vertical="center"/>
    </xf>
    <xf numFmtId="0" fontId="5" fillId="9" borderId="12" xfId="0" applyFont="1" applyFill="1" applyBorder="1" applyAlignment="1">
      <alignment horizontal="center" vertical="center"/>
    </xf>
    <xf numFmtId="0" fontId="67" fillId="0" borderId="4" xfId="0" applyFont="1" applyBorder="1" applyAlignment="1">
      <alignment horizontal="center" vertical="center"/>
    </xf>
    <xf numFmtId="0" fontId="67" fillId="0" borderId="11" xfId="0" applyFont="1" applyBorder="1" applyAlignment="1">
      <alignment horizontal="center" vertical="center"/>
    </xf>
    <xf numFmtId="0" fontId="67" fillId="0" borderId="65" xfId="0" applyFont="1" applyBorder="1" applyAlignment="1">
      <alignment horizontal="center" vertical="center"/>
    </xf>
    <xf numFmtId="0" fontId="67" fillId="0" borderId="5" xfId="0" applyFont="1" applyBorder="1" applyAlignment="1">
      <alignment horizontal="center" vertical="center"/>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5" fillId="0" borderId="5" xfId="4" applyFont="1" applyBorder="1" applyAlignment="1">
      <alignment horizontal="center" vertical="center" wrapText="1"/>
    </xf>
    <xf numFmtId="0" fontId="5" fillId="0" borderId="2" xfId="4" applyFont="1" applyBorder="1" applyAlignment="1">
      <alignment horizontal="center" vertical="center" wrapText="1"/>
    </xf>
    <xf numFmtId="0" fontId="5" fillId="0" borderId="13" xfId="4" applyFont="1" applyBorder="1" applyAlignment="1">
      <alignment horizontal="center" vertical="center" wrapText="1"/>
    </xf>
    <xf numFmtId="0" fontId="5" fillId="0" borderId="8" xfId="4" applyFont="1" applyBorder="1" applyAlignment="1">
      <alignment horizontal="center" vertical="center" wrapText="1"/>
    </xf>
    <xf numFmtId="0" fontId="67" fillId="0" borderId="13" xfId="0" applyFont="1" applyBorder="1" applyAlignment="1">
      <alignment horizontal="center" vertical="center"/>
    </xf>
    <xf numFmtId="0" fontId="67" fillId="0" borderId="8" xfId="0" applyFont="1" applyBorder="1" applyAlignment="1">
      <alignment horizontal="center" vertical="center"/>
    </xf>
    <xf numFmtId="0" fontId="5" fillId="0" borderId="3" xfId="4" applyFont="1" applyBorder="1" applyAlignment="1">
      <alignment horizontal="center" vertical="center" wrapText="1"/>
    </xf>
    <xf numFmtId="0" fontId="60" fillId="5" borderId="4" xfId="0" applyFont="1" applyFill="1" applyBorder="1" applyAlignment="1">
      <alignment horizontal="center" vertical="center"/>
    </xf>
    <xf numFmtId="0" fontId="60" fillId="5" borderId="11" xfId="0" applyFont="1" applyFill="1" applyBorder="1" applyAlignment="1">
      <alignment horizontal="center" vertical="center"/>
    </xf>
    <xf numFmtId="0" fontId="60" fillId="5" borderId="12" xfId="0" applyFont="1" applyFill="1" applyBorder="1" applyAlignment="1">
      <alignment horizontal="center" vertical="center"/>
    </xf>
    <xf numFmtId="0" fontId="5" fillId="9" borderId="54" xfId="0" applyFont="1" applyFill="1" applyBorder="1" applyAlignment="1">
      <alignment horizontal="center" vertical="center"/>
    </xf>
    <xf numFmtId="0" fontId="5" fillId="9" borderId="55" xfId="0" applyFont="1" applyFill="1" applyBorder="1" applyAlignment="1">
      <alignment horizontal="center" vertical="center"/>
    </xf>
    <xf numFmtId="0" fontId="5" fillId="9" borderId="64" xfId="0" applyFont="1" applyFill="1" applyBorder="1" applyAlignment="1">
      <alignment horizontal="center" vertical="center"/>
    </xf>
    <xf numFmtId="0" fontId="5" fillId="9" borderId="4" xfId="0" applyFont="1" applyFill="1" applyBorder="1" applyAlignment="1">
      <alignment horizontal="center" vertical="center"/>
    </xf>
    <xf numFmtId="0" fontId="5" fillId="9" borderId="65" xfId="0" applyFont="1" applyFill="1" applyBorder="1" applyAlignment="1">
      <alignment horizontal="center" vertical="center"/>
    </xf>
    <xf numFmtId="0" fontId="4" fillId="0" borderId="76"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77" xfId="0" applyFont="1" applyBorder="1" applyAlignment="1">
      <alignment horizontal="center" vertical="center" wrapText="1"/>
    </xf>
    <xf numFmtId="0" fontId="7" fillId="0" borderId="0" xfId="0" applyFont="1" applyAlignment="1">
      <alignment horizontal="center" vertical="center" wrapText="1"/>
    </xf>
    <xf numFmtId="0" fontId="7" fillId="0" borderId="18"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7" xfId="0" applyFont="1" applyBorder="1" applyAlignment="1">
      <alignment horizontal="center" vertical="center" wrapText="1"/>
    </xf>
    <xf numFmtId="0" fontId="46" fillId="6" borderId="51" xfId="0" applyFont="1" applyFill="1" applyBorder="1" applyAlignment="1">
      <alignment horizontal="center" vertical="center" wrapText="1"/>
    </xf>
    <xf numFmtId="0" fontId="46" fillId="6" borderId="43"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78" fillId="4" borderId="1" xfId="0" applyFont="1" applyFill="1" applyBorder="1" applyAlignment="1">
      <alignment horizontal="center" vertical="center"/>
    </xf>
    <xf numFmtId="0" fontId="78" fillId="4" borderId="22" xfId="0" applyFont="1" applyFill="1" applyBorder="1" applyAlignment="1">
      <alignment horizontal="center" vertical="center"/>
    </xf>
    <xf numFmtId="1" fontId="79" fillId="0" borderId="20" xfId="0" applyNumberFormat="1" applyFont="1" applyBorder="1" applyAlignment="1">
      <alignment horizontal="center" vertical="center"/>
    </xf>
    <xf numFmtId="1" fontId="79" fillId="0" borderId="81" xfId="0" applyNumberFormat="1" applyFont="1" applyBorder="1" applyAlignment="1">
      <alignment horizontal="center" vertical="center"/>
    </xf>
    <xf numFmtId="167" fontId="75" fillId="4" borderId="1" xfId="0" applyNumberFormat="1" applyFont="1" applyFill="1" applyBorder="1" applyAlignment="1">
      <alignment horizontal="center" vertical="center"/>
    </xf>
    <xf numFmtId="167" fontId="75" fillId="4" borderId="22" xfId="0" applyNumberFormat="1" applyFont="1" applyFill="1" applyBorder="1" applyAlignment="1">
      <alignment horizontal="center" vertical="center"/>
    </xf>
    <xf numFmtId="167" fontId="76" fillId="4" borderId="1" xfId="0" applyNumberFormat="1" applyFont="1" applyFill="1" applyBorder="1" applyAlignment="1">
      <alignment horizontal="center" vertical="center"/>
    </xf>
    <xf numFmtId="167" fontId="76" fillId="4" borderId="22" xfId="0" applyNumberFormat="1" applyFont="1" applyFill="1" applyBorder="1" applyAlignment="1">
      <alignment horizontal="center" vertical="center"/>
    </xf>
    <xf numFmtId="0" fontId="77" fillId="4" borderId="1" xfId="0" applyFont="1" applyFill="1" applyBorder="1" applyAlignment="1">
      <alignment horizontal="center" vertical="center"/>
    </xf>
    <xf numFmtId="0" fontId="77" fillId="4" borderId="22" xfId="0" applyFont="1" applyFill="1" applyBorder="1" applyAlignment="1">
      <alignment horizontal="center" vertical="center"/>
    </xf>
    <xf numFmtId="0" fontId="64" fillId="21" borderId="50" xfId="0" applyFont="1" applyFill="1" applyBorder="1" applyAlignment="1">
      <alignment horizontal="center" vertical="center"/>
    </xf>
    <xf numFmtId="0" fontId="64" fillId="21" borderId="79" xfId="0" applyFont="1" applyFill="1" applyBorder="1" applyAlignment="1">
      <alignment horizontal="center" vertical="center"/>
    </xf>
    <xf numFmtId="0" fontId="0" fillId="4" borderId="1" xfId="0" applyFill="1" applyBorder="1" applyAlignment="1">
      <alignment horizontal="center" vertical="center"/>
    </xf>
    <xf numFmtId="0" fontId="0" fillId="4" borderId="22" xfId="0" applyFill="1" applyBorder="1" applyAlignment="1">
      <alignment horizontal="center" vertical="center"/>
    </xf>
    <xf numFmtId="0" fontId="4" fillId="4" borderId="1" xfId="0" applyFont="1" applyFill="1" applyBorder="1" applyAlignment="1">
      <alignment horizontal="center" vertical="center"/>
    </xf>
    <xf numFmtId="0" fontId="4" fillId="4" borderId="22" xfId="0" applyFont="1" applyFill="1" applyBorder="1" applyAlignment="1">
      <alignment horizontal="center" vertical="center"/>
    </xf>
    <xf numFmtId="1" fontId="79" fillId="0" borderId="21" xfId="0" applyNumberFormat="1" applyFont="1" applyBorder="1" applyAlignment="1">
      <alignment horizontal="center" vertical="center"/>
    </xf>
    <xf numFmtId="1" fontId="79" fillId="0" borderId="49" xfId="0" applyNumberFormat="1" applyFont="1" applyBorder="1" applyAlignment="1">
      <alignment horizontal="center" vertical="center"/>
    </xf>
    <xf numFmtId="0" fontId="36" fillId="0" borderId="46" xfId="0" applyFont="1" applyBorder="1" applyAlignment="1">
      <alignment horizontal="center" vertical="center" wrapText="1"/>
    </xf>
    <xf numFmtId="0" fontId="39" fillId="0" borderId="79" xfId="0" applyFont="1" applyBorder="1"/>
    <xf numFmtId="0" fontId="40" fillId="21" borderId="1" xfId="0" applyFont="1" applyFill="1" applyBorder="1" applyAlignment="1">
      <alignment horizontal="center" vertical="center"/>
    </xf>
    <xf numFmtId="0" fontId="39" fillId="0" borderId="22" xfId="0" applyFont="1" applyBorder="1"/>
    <xf numFmtId="167" fontId="76" fillId="6" borderId="1" xfId="0" applyNumberFormat="1" applyFont="1" applyFill="1" applyBorder="1" applyAlignment="1">
      <alignment horizontal="center" vertical="center"/>
    </xf>
    <xf numFmtId="167" fontId="76" fillId="6" borderId="7" xfId="0" applyNumberFormat="1" applyFont="1" applyFill="1" applyBorder="1" applyAlignment="1">
      <alignment horizontal="center" vertical="center"/>
    </xf>
    <xf numFmtId="167" fontId="76" fillId="6" borderId="6" xfId="0" applyNumberFormat="1" applyFont="1" applyFill="1" applyBorder="1" applyAlignment="1">
      <alignment horizontal="center" vertical="center"/>
    </xf>
    <xf numFmtId="0" fontId="77" fillId="6" borderId="1" xfId="0" applyFont="1" applyFill="1" applyBorder="1" applyAlignment="1">
      <alignment horizontal="center" vertical="center"/>
    </xf>
    <xf numFmtId="0" fontId="77" fillId="6" borderId="7" xfId="0" applyFont="1" applyFill="1" applyBorder="1" applyAlignment="1">
      <alignment horizontal="center" vertical="center"/>
    </xf>
    <xf numFmtId="0" fontId="77" fillId="6" borderId="6" xfId="0" applyFont="1" applyFill="1" applyBorder="1" applyAlignment="1">
      <alignment horizontal="center" vertical="center"/>
    </xf>
    <xf numFmtId="0" fontId="81" fillId="6" borderId="46" xfId="0" applyFont="1" applyFill="1" applyBorder="1" applyAlignment="1">
      <alignment horizontal="center" vertical="center" wrapText="1"/>
    </xf>
    <xf numFmtId="0" fontId="81" fillId="6" borderId="48" xfId="0" applyFont="1" applyFill="1" applyBorder="1" applyAlignment="1">
      <alignment horizontal="center" vertical="center" wrapText="1"/>
    </xf>
    <xf numFmtId="0" fontId="0" fillId="6" borderId="1" xfId="0" applyFill="1" applyBorder="1" applyAlignment="1">
      <alignment horizontal="center" vertical="center"/>
    </xf>
    <xf numFmtId="0" fontId="0" fillId="6" borderId="7" xfId="0" applyFill="1" applyBorder="1" applyAlignment="1">
      <alignment horizontal="center" vertical="center"/>
    </xf>
    <xf numFmtId="0" fontId="0" fillId="6" borderId="6" xfId="0" applyFill="1" applyBorder="1" applyAlignment="1">
      <alignment horizontal="center" vertical="center"/>
    </xf>
    <xf numFmtId="0" fontId="4" fillId="6" borderId="1"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6" xfId="0" applyFont="1" applyFill="1" applyBorder="1" applyAlignment="1">
      <alignment horizontal="center" vertical="center"/>
    </xf>
    <xf numFmtId="0" fontId="78" fillId="6" borderId="1" xfId="0" applyFont="1" applyFill="1" applyBorder="1" applyAlignment="1">
      <alignment horizontal="center" vertical="center"/>
    </xf>
    <xf numFmtId="0" fontId="78" fillId="6" borderId="7" xfId="0" applyFont="1" applyFill="1" applyBorder="1" applyAlignment="1">
      <alignment horizontal="center" vertical="center"/>
    </xf>
    <xf numFmtId="0" fontId="78" fillId="6" borderId="6" xfId="0" applyFont="1" applyFill="1" applyBorder="1" applyAlignment="1">
      <alignment horizontal="center" vertical="center"/>
    </xf>
    <xf numFmtId="167" fontId="75" fillId="6" borderId="1" xfId="0" applyNumberFormat="1" applyFont="1" applyFill="1" applyBorder="1" applyAlignment="1">
      <alignment horizontal="center" vertical="center"/>
    </xf>
    <xf numFmtId="167" fontId="75" fillId="6" borderId="7" xfId="0" applyNumberFormat="1" applyFont="1" applyFill="1" applyBorder="1" applyAlignment="1">
      <alignment horizontal="center" vertical="center"/>
    </xf>
    <xf numFmtId="167" fontId="75" fillId="6" borderId="6" xfId="0" applyNumberFormat="1" applyFont="1" applyFill="1" applyBorder="1" applyAlignment="1">
      <alignment horizontal="center" vertical="center"/>
    </xf>
    <xf numFmtId="0" fontId="39" fillId="0" borderId="52" xfId="0" applyFont="1" applyBorder="1"/>
    <xf numFmtId="0" fontId="62" fillId="6" borderId="74" xfId="0" applyFont="1" applyFill="1" applyBorder="1" applyAlignment="1">
      <alignment horizontal="center" vertical="center" wrapText="1"/>
    </xf>
    <xf numFmtId="167" fontId="76" fillId="0" borderId="1" xfId="0" applyNumberFormat="1" applyFont="1" applyBorder="1" applyAlignment="1">
      <alignment horizontal="center" vertical="center"/>
    </xf>
    <xf numFmtId="167" fontId="76" fillId="0" borderId="7" xfId="0" applyNumberFormat="1" applyFont="1"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167" fontId="75" fillId="0" borderId="1" xfId="0" applyNumberFormat="1" applyFont="1" applyBorder="1" applyAlignment="1">
      <alignment horizontal="center" vertical="center"/>
    </xf>
    <xf numFmtId="167" fontId="75" fillId="0" borderId="7" xfId="0" applyNumberFormat="1" applyFont="1" applyBorder="1" applyAlignment="1">
      <alignment horizontal="center" vertical="center"/>
    </xf>
    <xf numFmtId="0" fontId="67" fillId="0" borderId="46" xfId="0" applyFont="1" applyBorder="1" applyAlignment="1">
      <alignment horizontal="center" vertical="center" wrapText="1"/>
    </xf>
    <xf numFmtId="0" fontId="67" fillId="0" borderId="48" xfId="0" applyFont="1" applyBorder="1" applyAlignment="1">
      <alignment horizontal="center" vertical="center" wrapText="1"/>
    </xf>
    <xf numFmtId="167" fontId="75" fillId="0" borderId="6" xfId="0" applyNumberFormat="1" applyFont="1" applyBorder="1" applyAlignment="1">
      <alignment horizontal="center" vertical="center"/>
    </xf>
    <xf numFmtId="167" fontId="76" fillId="0" borderId="6" xfId="0" applyNumberFormat="1" applyFont="1" applyBorder="1" applyAlignment="1">
      <alignment horizontal="center" vertical="center"/>
    </xf>
    <xf numFmtId="0" fontId="64" fillId="21" borderId="31" xfId="0" applyFont="1" applyFill="1" applyBorder="1" applyAlignment="1">
      <alignment horizontal="center" vertical="center" wrapText="1"/>
    </xf>
    <xf numFmtId="0" fontId="64" fillId="21" borderId="39" xfId="0" applyFont="1" applyFill="1" applyBorder="1" applyAlignment="1">
      <alignment horizontal="center" vertical="center" wrapText="1"/>
    </xf>
    <xf numFmtId="0" fontId="80" fillId="0" borderId="40" xfId="0" applyFont="1" applyBorder="1"/>
    <xf numFmtId="0" fontId="0" fillId="0" borderId="50" xfId="0" applyBorder="1" applyAlignment="1">
      <alignment horizontal="center" vertical="center"/>
    </xf>
    <xf numFmtId="0" fontId="0" fillId="0" borderId="48" xfId="0" applyBorder="1" applyAlignment="1">
      <alignment horizontal="center" vertical="center"/>
    </xf>
    <xf numFmtId="0" fontId="0" fillId="0" borderId="74" xfId="0" applyBorder="1" applyAlignment="1">
      <alignment horizontal="center" vertical="center"/>
    </xf>
    <xf numFmtId="0" fontId="46" fillId="21" borderId="46" xfId="0" applyFont="1" applyFill="1" applyBorder="1" applyAlignment="1">
      <alignment horizontal="center" vertical="center" wrapText="1"/>
    </xf>
    <xf numFmtId="0" fontId="46" fillId="21" borderId="48" xfId="0" applyFont="1" applyFill="1" applyBorder="1" applyAlignment="1">
      <alignment horizontal="center" vertical="center" wrapText="1"/>
    </xf>
    <xf numFmtId="0" fontId="50" fillId="0" borderId="48" xfId="0" applyFont="1" applyBorder="1"/>
    <xf numFmtId="0" fontId="77" fillId="0" borderId="1" xfId="0" applyFont="1" applyBorder="1" applyAlignment="1">
      <alignment horizontal="center" vertical="center"/>
    </xf>
    <xf numFmtId="0" fontId="77" fillId="0" borderId="7" xfId="0" applyFont="1" applyBorder="1" applyAlignment="1">
      <alignment horizontal="center" vertical="center"/>
    </xf>
    <xf numFmtId="0" fontId="78" fillId="0" borderId="1" xfId="0" applyFont="1" applyBorder="1" applyAlignment="1">
      <alignment horizontal="center" vertical="center"/>
    </xf>
    <xf numFmtId="0" fontId="78" fillId="0" borderId="7" xfId="0" applyFont="1" applyBorder="1" applyAlignment="1">
      <alignment horizontal="center" vertical="center"/>
    </xf>
    <xf numFmtId="0" fontId="36" fillId="0" borderId="57" xfId="0" applyFont="1" applyBorder="1" applyAlignment="1">
      <alignment horizontal="center" vertical="center" wrapText="1"/>
    </xf>
    <xf numFmtId="0" fontId="67" fillId="6" borderId="50" xfId="0" applyFont="1" applyFill="1" applyBorder="1" applyAlignment="1">
      <alignment horizontal="center" vertical="center" wrapText="1"/>
    </xf>
    <xf numFmtId="0" fontId="67" fillId="6" borderId="48"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39" fillId="0" borderId="100" xfId="0" applyFont="1" applyBorder="1"/>
    <xf numFmtId="0" fontId="67" fillId="0" borderId="50" xfId="0" applyFont="1" applyBorder="1" applyAlignment="1">
      <alignment horizontal="center" vertical="center" wrapText="1"/>
    </xf>
    <xf numFmtId="0" fontId="64" fillId="6" borderId="30" xfId="0" applyFont="1" applyFill="1" applyBorder="1" applyAlignment="1">
      <alignment horizontal="center" vertical="center" wrapText="1"/>
    </xf>
    <xf numFmtId="0" fontId="80" fillId="6" borderId="41" xfId="0" applyFont="1" applyFill="1" applyBorder="1"/>
    <xf numFmtId="0" fontId="0" fillId="6" borderId="50" xfId="0" applyFill="1" applyBorder="1" applyAlignment="1">
      <alignment horizontal="center" vertical="center"/>
    </xf>
    <xf numFmtId="0" fontId="0" fillId="6" borderId="74" xfId="0" applyFill="1" applyBorder="1" applyAlignment="1">
      <alignment horizontal="center" vertical="center"/>
    </xf>
    <xf numFmtId="0" fontId="40" fillId="0" borderId="99" xfId="0" applyFont="1" applyBorder="1" applyAlignment="1">
      <alignment horizontal="center" vertical="center" wrapText="1"/>
    </xf>
    <xf numFmtId="0" fontId="40" fillId="0" borderId="100" xfId="0" applyFont="1" applyBorder="1" applyAlignment="1">
      <alignment horizontal="center" vertical="center" wrapText="1"/>
    </xf>
    <xf numFmtId="0" fontId="36" fillId="19" borderId="46" xfId="0" applyFont="1" applyFill="1" applyBorder="1" applyAlignment="1">
      <alignment horizontal="center" vertical="center" wrapText="1"/>
    </xf>
    <xf numFmtId="0" fontId="36" fillId="19" borderId="48" xfId="0" applyFont="1" applyFill="1" applyBorder="1" applyAlignment="1">
      <alignment horizontal="center" vertical="center" wrapText="1"/>
    </xf>
    <xf numFmtId="0" fontId="39" fillId="0" borderId="48" xfId="0" applyFont="1" applyBorder="1"/>
    <xf numFmtId="0" fontId="46" fillId="19" borderId="1" xfId="0" applyFont="1" applyFill="1" applyBorder="1" applyAlignment="1">
      <alignment horizontal="center" vertical="center" wrapText="1"/>
    </xf>
    <xf numFmtId="0" fontId="46" fillId="19" borderId="7" xfId="0" applyFont="1" applyFill="1" applyBorder="1" applyAlignment="1">
      <alignment horizontal="center" vertical="center" wrapText="1"/>
    </xf>
    <xf numFmtId="0" fontId="62" fillId="6" borderId="1" xfId="0" applyFont="1" applyFill="1" applyBorder="1" applyAlignment="1">
      <alignment horizontal="center" vertical="center"/>
    </xf>
    <xf numFmtId="0" fontId="62" fillId="6" borderId="7" xfId="0" applyFont="1" applyFill="1" applyBorder="1" applyAlignment="1">
      <alignment horizontal="center" vertical="center"/>
    </xf>
    <xf numFmtId="0" fontId="64" fillId="0" borderId="30" xfId="0" applyFont="1" applyBorder="1" applyAlignment="1">
      <alignment horizontal="center" vertical="center" wrapText="1"/>
    </xf>
    <xf numFmtId="0" fontId="80" fillId="0" borderId="41" xfId="0" applyFont="1" applyBorder="1"/>
    <xf numFmtId="0" fontId="62" fillId="0" borderId="1" xfId="0" applyFont="1" applyBorder="1" applyAlignment="1">
      <alignment horizontal="center" vertical="center"/>
    </xf>
    <xf numFmtId="0" fontId="62" fillId="0" borderId="6" xfId="0" applyFont="1" applyBorder="1" applyAlignment="1">
      <alignment horizontal="center" vertical="center"/>
    </xf>
    <xf numFmtId="0" fontId="0" fillId="0" borderId="6" xfId="0" applyBorder="1" applyAlignment="1">
      <alignment horizontal="center" vertical="center"/>
    </xf>
    <xf numFmtId="0" fontId="77" fillId="0" borderId="6" xfId="0" applyFont="1" applyBorder="1" applyAlignment="1">
      <alignment horizontal="center" vertical="center"/>
    </xf>
    <xf numFmtId="0" fontId="64" fillId="0" borderId="31" xfId="0" applyFont="1" applyBorder="1" applyAlignment="1">
      <alignment horizontal="center" vertical="center" wrapText="1"/>
    </xf>
    <xf numFmtId="0" fontId="64" fillId="0" borderId="39" xfId="0" applyFont="1" applyBorder="1" applyAlignment="1">
      <alignment horizontal="center" vertical="center" wrapText="1"/>
    </xf>
    <xf numFmtId="0" fontId="78" fillId="0" borderId="6" xfId="0" applyFont="1" applyBorder="1" applyAlignment="1">
      <alignment horizontal="center" vertical="center"/>
    </xf>
    <xf numFmtId="0" fontId="81" fillId="0" borderId="46" xfId="0" applyFont="1" applyBorder="1" applyAlignment="1">
      <alignment horizontal="center" vertical="center" wrapText="1"/>
    </xf>
    <xf numFmtId="0" fontId="81" fillId="0" borderId="48" xfId="0" applyFont="1" applyBorder="1" applyAlignment="1">
      <alignment horizontal="center" vertical="center" wrapText="1"/>
    </xf>
    <xf numFmtId="0" fontId="81" fillId="0" borderId="47" xfId="0" applyFont="1" applyBorder="1" applyAlignment="1">
      <alignment horizontal="center" vertical="center" wrapText="1"/>
    </xf>
    <xf numFmtId="0" fontId="64" fillId="19" borderId="30" xfId="0" applyFont="1" applyFill="1" applyBorder="1" applyAlignment="1">
      <alignment horizontal="center" vertical="center" wrapText="1"/>
    </xf>
    <xf numFmtId="0" fontId="80" fillId="0" borderId="36" xfId="0" applyFont="1" applyBorder="1"/>
    <xf numFmtId="0" fontId="62" fillId="6" borderId="88" xfId="0" applyFont="1" applyFill="1" applyBorder="1" applyAlignment="1">
      <alignment horizontal="center" vertical="center"/>
    </xf>
    <xf numFmtId="0" fontId="64" fillId="19" borderId="31" xfId="0" applyFont="1" applyFill="1" applyBorder="1" applyAlignment="1">
      <alignment horizontal="center" vertical="center" wrapText="1"/>
    </xf>
    <xf numFmtId="0" fontId="64" fillId="19" borderId="39" xfId="0" applyFont="1" applyFill="1" applyBorder="1" applyAlignment="1">
      <alignment horizontal="center" vertical="center" wrapText="1"/>
    </xf>
    <xf numFmtId="0" fontId="0" fillId="6" borderId="48" xfId="0" applyFill="1" applyBorder="1" applyAlignment="1">
      <alignment horizontal="center" vertical="center"/>
    </xf>
    <xf numFmtId="0" fontId="4" fillId="6" borderId="76"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8" xfId="0" applyFont="1" applyFill="1" applyBorder="1" applyAlignment="1">
      <alignment horizontal="center" vertical="center"/>
    </xf>
    <xf numFmtId="0" fontId="81" fillId="19" borderId="46" xfId="0" applyFont="1" applyFill="1" applyBorder="1" applyAlignment="1">
      <alignment horizontal="center" vertical="center" wrapText="1"/>
    </xf>
    <xf numFmtId="0" fontId="81" fillId="19" borderId="48" xfId="0" applyFont="1" applyFill="1" applyBorder="1" applyAlignment="1">
      <alignment horizontal="center" vertical="center" wrapText="1"/>
    </xf>
    <xf numFmtId="0" fontId="81" fillId="19" borderId="47" xfId="0" applyFont="1" applyFill="1" applyBorder="1" applyAlignment="1">
      <alignment horizontal="center" vertical="center" wrapText="1"/>
    </xf>
    <xf numFmtId="0" fontId="62" fillId="0" borderId="88" xfId="0" applyFont="1" applyBorder="1" applyAlignment="1">
      <alignment horizontal="center" vertical="center"/>
    </xf>
    <xf numFmtId="167" fontId="73" fillId="38" borderId="2" xfId="5" applyNumberFormat="1" applyFont="1" applyFill="1" applyBorder="1" applyAlignment="1">
      <alignment horizontal="center" vertical="center" wrapText="1"/>
    </xf>
    <xf numFmtId="1" fontId="74" fillId="38" borderId="2" xfId="5" applyNumberFormat="1" applyFont="1" applyFill="1" applyBorder="1" applyAlignment="1">
      <alignment horizontal="center" vertical="center" wrapText="1"/>
    </xf>
    <xf numFmtId="0" fontId="61" fillId="0" borderId="85" xfId="0" applyFont="1" applyBorder="1" applyAlignment="1">
      <alignment horizontal="center" vertical="center" wrapText="1"/>
    </xf>
    <xf numFmtId="0" fontId="61" fillId="0" borderId="86" xfId="0" applyFont="1" applyBorder="1" applyAlignment="1">
      <alignment horizontal="center" vertical="center" wrapText="1"/>
    </xf>
    <xf numFmtId="0" fontId="61" fillId="0" borderId="87" xfId="0" applyFont="1" applyBorder="1" applyAlignment="1">
      <alignment horizontal="center" vertical="center" wrapText="1"/>
    </xf>
    <xf numFmtId="0" fontId="71" fillId="38" borderId="2" xfId="5" applyFont="1" applyFill="1" applyBorder="1" applyAlignment="1">
      <alignment horizontal="center" vertical="center" wrapText="1"/>
    </xf>
    <xf numFmtId="167" fontId="73" fillId="38" borderId="1" xfId="5" applyNumberFormat="1" applyFont="1" applyFill="1" applyBorder="1" applyAlignment="1">
      <alignment horizontal="center" vertical="center" wrapText="1"/>
    </xf>
    <xf numFmtId="167" fontId="73" fillId="38" borderId="6" xfId="5" applyNumberFormat="1" applyFont="1" applyFill="1" applyBorder="1" applyAlignment="1">
      <alignment horizontal="center" vertical="center" wrapText="1"/>
    </xf>
    <xf numFmtId="0" fontId="74" fillId="38" borderId="2" xfId="5" applyFont="1" applyFill="1" applyBorder="1" applyAlignment="1">
      <alignment horizontal="center" vertical="center" wrapText="1"/>
    </xf>
    <xf numFmtId="0" fontId="67" fillId="38" borderId="2" xfId="0" applyFont="1" applyFill="1" applyBorder="1" applyAlignment="1">
      <alignment horizontal="center" vertical="center" wrapText="1"/>
    </xf>
    <xf numFmtId="0" fontId="73" fillId="38" borderId="2" xfId="0" applyFont="1" applyFill="1" applyBorder="1" applyAlignment="1">
      <alignment horizontal="center" vertical="center" wrapText="1"/>
    </xf>
    <xf numFmtId="0" fontId="71" fillId="38" borderId="2" xfId="0" applyFont="1" applyFill="1" applyBorder="1" applyAlignment="1">
      <alignment horizontal="center" vertical="center" wrapText="1"/>
    </xf>
    <xf numFmtId="0" fontId="73" fillId="38" borderId="2" xfId="5" applyFont="1" applyFill="1" applyBorder="1" applyAlignment="1">
      <alignment horizontal="center" vertical="center" wrapText="1"/>
    </xf>
    <xf numFmtId="1" fontId="71" fillId="38" borderId="2" xfId="5" applyNumberFormat="1" applyFont="1" applyFill="1" applyBorder="1" applyAlignment="1">
      <alignment horizontal="center" vertical="center" wrapText="1"/>
    </xf>
    <xf numFmtId="0" fontId="72" fillId="7" borderId="2" xfId="0" applyFont="1" applyFill="1" applyBorder="1" applyAlignment="1">
      <alignment horizontal="center" vertical="center" wrapText="1"/>
    </xf>
    <xf numFmtId="0" fontId="72" fillId="7" borderId="13" xfId="0" applyFont="1" applyFill="1" applyBorder="1" applyAlignment="1">
      <alignment horizontal="center" vertical="center" wrapText="1"/>
    </xf>
    <xf numFmtId="0" fontId="57" fillId="0" borderId="3" xfId="0" applyFont="1" applyBorder="1" applyAlignment="1">
      <alignment horizontal="center" vertical="center"/>
    </xf>
    <xf numFmtId="0" fontId="57" fillId="0" borderId="19" xfId="0" applyFont="1" applyBorder="1" applyAlignment="1">
      <alignment horizontal="center" vertical="center"/>
    </xf>
    <xf numFmtId="0" fontId="57" fillId="0" borderId="75" xfId="0" applyFont="1" applyBorder="1" applyAlignment="1">
      <alignment horizontal="center" vertical="center"/>
    </xf>
    <xf numFmtId="0" fontId="53" fillId="38" borderId="73" xfId="0" applyFont="1" applyFill="1" applyBorder="1" applyAlignment="1">
      <alignment horizontal="center" vertical="center"/>
    </xf>
    <xf numFmtId="0" fontId="53" fillId="38" borderId="19" xfId="0" applyFont="1" applyFill="1" applyBorder="1" applyAlignment="1">
      <alignment horizontal="center" vertical="center"/>
    </xf>
    <xf numFmtId="0" fontId="53" fillId="38" borderId="8" xfId="0" applyFont="1" applyFill="1" applyBorder="1" applyAlignment="1">
      <alignment horizontal="center" vertical="center"/>
    </xf>
    <xf numFmtId="0" fontId="53" fillId="38" borderId="3" xfId="0" applyFont="1" applyFill="1" applyBorder="1" applyAlignment="1">
      <alignment horizontal="center" vertical="center"/>
    </xf>
    <xf numFmtId="0" fontId="60" fillId="5" borderId="70" xfId="0" applyFont="1" applyFill="1" applyBorder="1" applyAlignment="1">
      <alignment horizontal="center" vertical="center"/>
    </xf>
    <xf numFmtId="0" fontId="60" fillId="5" borderId="71" xfId="0" applyFont="1" applyFill="1" applyBorder="1" applyAlignment="1">
      <alignment horizontal="center" vertical="center"/>
    </xf>
    <xf numFmtId="0" fontId="60" fillId="5" borderId="72" xfId="0" applyFont="1" applyFill="1" applyBorder="1" applyAlignment="1">
      <alignment horizontal="center" vertical="center"/>
    </xf>
    <xf numFmtId="0" fontId="60" fillId="5" borderId="82" xfId="0" applyFont="1" applyFill="1" applyBorder="1" applyAlignment="1">
      <alignment horizontal="center" vertical="center"/>
    </xf>
    <xf numFmtId="0" fontId="60" fillId="5" borderId="83" xfId="0" applyFont="1" applyFill="1" applyBorder="1" applyAlignment="1">
      <alignment horizontal="center" vertical="center"/>
    </xf>
    <xf numFmtId="0" fontId="60" fillId="5" borderId="84" xfId="0" applyFont="1" applyFill="1" applyBorder="1" applyAlignment="1">
      <alignment horizontal="center" vertical="center"/>
    </xf>
    <xf numFmtId="0" fontId="3" fillId="0" borderId="76" xfId="0" applyFont="1" applyBorder="1" applyAlignment="1">
      <alignment horizontal="center" vertical="center"/>
    </xf>
    <xf numFmtId="0" fontId="3" fillId="0" borderId="111" xfId="0" applyFont="1" applyBorder="1" applyAlignment="1">
      <alignment horizontal="center" vertical="center"/>
    </xf>
    <xf numFmtId="0" fontId="3" fillId="0" borderId="16" xfId="0" applyFont="1" applyBorder="1" applyAlignment="1">
      <alignment horizontal="center" vertical="center"/>
    </xf>
    <xf numFmtId="0" fontId="3" fillId="0" borderId="77" xfId="0" applyFont="1" applyBorder="1" applyAlignment="1">
      <alignment horizontal="center" vertical="center"/>
    </xf>
    <xf numFmtId="0" fontId="3" fillId="0" borderId="0" xfId="0" applyFont="1" applyAlignment="1">
      <alignment horizontal="center" vertical="center"/>
    </xf>
    <xf numFmtId="0" fontId="3" fillId="0" borderId="18" xfId="0" applyFont="1" applyBorder="1" applyAlignment="1">
      <alignment horizontal="center" vertical="center"/>
    </xf>
    <xf numFmtId="0" fontId="3" fillId="0" borderId="78" xfId="0" applyFont="1" applyBorder="1" applyAlignment="1">
      <alignment horizontal="center" vertical="center"/>
    </xf>
    <xf numFmtId="0" fontId="3" fillId="0" borderId="24" xfId="0" applyFont="1" applyBorder="1" applyAlignment="1">
      <alignment horizontal="center" vertical="center"/>
    </xf>
    <xf numFmtId="0" fontId="3" fillId="0" borderId="17" xfId="0" applyFont="1" applyBorder="1" applyAlignment="1">
      <alignment horizontal="center" vertical="center"/>
    </xf>
    <xf numFmtId="0" fontId="57" fillId="0" borderId="24" xfId="0" applyFont="1" applyBorder="1" applyAlignment="1">
      <alignment horizontal="center" vertical="center"/>
    </xf>
    <xf numFmtId="0" fontId="5" fillId="0" borderId="0" xfId="0" applyFont="1" applyAlignment="1">
      <alignment horizontal="center" vertical="center" textRotation="90"/>
    </xf>
    <xf numFmtId="0" fontId="67" fillId="0" borderId="89" xfId="0" applyFont="1" applyBorder="1" applyAlignment="1">
      <alignment horizontal="center" vertical="center" wrapText="1"/>
    </xf>
    <xf numFmtId="0" fontId="67" fillId="0" borderId="90" xfId="0" applyFont="1" applyBorder="1" applyAlignment="1">
      <alignment horizontal="center" vertical="center" wrapText="1"/>
    </xf>
    <xf numFmtId="0" fontId="67" fillId="0" borderId="9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0" fillId="0" borderId="0" xfId="0" applyAlignment="1">
      <alignment horizontal="center" vertical="center"/>
    </xf>
    <xf numFmtId="0" fontId="85" fillId="0" borderId="2" xfId="0" applyFont="1" applyBorder="1" applyAlignment="1">
      <alignment horizontal="left" vertical="center" wrapText="1"/>
    </xf>
    <xf numFmtId="0" fontId="65" fillId="2" borderId="2" xfId="0" applyFont="1" applyFill="1" applyBorder="1" applyAlignment="1">
      <alignment horizontal="center" vertical="center"/>
    </xf>
    <xf numFmtId="9" fontId="3" fillId="0" borderId="2" xfId="6" applyFont="1" applyFill="1" applyBorder="1" applyAlignment="1">
      <alignment horizontal="center" vertical="center"/>
    </xf>
    <xf numFmtId="0" fontId="82" fillId="7" borderId="2" xfId="0" applyFont="1" applyFill="1" applyBorder="1" applyAlignment="1">
      <alignment horizontal="center" vertical="center" wrapText="1"/>
    </xf>
    <xf numFmtId="0" fontId="56" fillId="0" borderId="2" xfId="0" applyFont="1" applyBorder="1" applyAlignment="1">
      <alignment horizontal="justify" vertical="center" wrapText="1"/>
    </xf>
    <xf numFmtId="0" fontId="65" fillId="0" borderId="1" xfId="0" applyFont="1" applyBorder="1" applyAlignment="1">
      <alignment horizontal="center" vertical="center" wrapText="1"/>
    </xf>
    <xf numFmtId="0" fontId="65" fillId="0" borderId="7" xfId="0" applyFont="1" applyBorder="1" applyAlignment="1">
      <alignment horizontal="center" vertical="center" wrapText="1"/>
    </xf>
    <xf numFmtId="0" fontId="65" fillId="0" borderId="6" xfId="0" applyFont="1" applyBorder="1" applyAlignment="1">
      <alignment horizontal="center" vertical="center" wrapText="1"/>
    </xf>
    <xf numFmtId="0" fontId="65" fillId="0" borderId="2" xfId="0" applyFont="1" applyBorder="1" applyAlignment="1">
      <alignment horizontal="center" vertical="center"/>
    </xf>
    <xf numFmtId="0" fontId="53" fillId="0" borderId="2" xfId="0" applyFont="1" applyBorder="1" applyAlignment="1">
      <alignment horizontal="center" vertical="center"/>
    </xf>
    <xf numFmtId="9" fontId="53" fillId="0" borderId="2" xfId="6" applyFont="1" applyFill="1" applyBorder="1" applyAlignment="1">
      <alignment horizontal="center" vertical="center"/>
    </xf>
    <xf numFmtId="0" fontId="65" fillId="4" borderId="2" xfId="0" applyFont="1" applyFill="1" applyBorder="1" applyAlignment="1">
      <alignment horizontal="center" vertical="center" wrapText="1"/>
    </xf>
    <xf numFmtId="0" fontId="65" fillId="0" borderId="2" xfId="0" applyFont="1" applyBorder="1" applyAlignment="1">
      <alignment horizontal="center" vertical="center" wrapText="1"/>
    </xf>
    <xf numFmtId="9" fontId="3" fillId="0" borderId="2" xfId="0" applyNumberFormat="1" applyFont="1" applyBorder="1" applyAlignment="1">
      <alignment horizontal="center" vertical="center"/>
    </xf>
    <xf numFmtId="9"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65" fillId="4" borderId="1" xfId="0" applyFont="1" applyFill="1" applyBorder="1" applyAlignment="1">
      <alignment horizontal="center" vertical="center" wrapText="1"/>
    </xf>
    <xf numFmtId="0" fontId="65" fillId="4" borderId="7" xfId="0" applyFont="1" applyFill="1" applyBorder="1" applyAlignment="1">
      <alignment horizontal="center" vertical="center" wrapText="1"/>
    </xf>
    <xf numFmtId="0" fontId="65" fillId="4" borderId="6" xfId="0" applyFont="1" applyFill="1" applyBorder="1" applyAlignment="1">
      <alignment horizontal="center" vertical="center" wrapText="1"/>
    </xf>
    <xf numFmtId="0" fontId="82" fillId="7" borderId="1" xfId="0" applyFont="1" applyFill="1" applyBorder="1" applyAlignment="1">
      <alignment horizontal="center" vertical="center" wrapText="1"/>
    </xf>
    <xf numFmtId="0" fontId="82" fillId="7" borderId="7" xfId="0" applyFont="1" applyFill="1" applyBorder="1" applyAlignment="1">
      <alignment horizontal="center" vertical="center" wrapText="1"/>
    </xf>
    <xf numFmtId="0" fontId="82" fillId="7" borderId="6" xfId="0" applyFont="1" applyFill="1" applyBorder="1" applyAlignment="1">
      <alignment horizontal="center" vertical="center" wrapText="1"/>
    </xf>
    <xf numFmtId="0" fontId="56" fillId="0" borderId="1"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 xfId="0" applyFont="1" applyBorder="1" applyAlignment="1">
      <alignment horizontal="justify" vertical="center" wrapText="1"/>
    </xf>
    <xf numFmtId="0" fontId="56" fillId="0" borderId="7" xfId="0" applyFont="1" applyBorder="1" applyAlignment="1">
      <alignment horizontal="justify" vertical="center" wrapText="1"/>
    </xf>
    <xf numFmtId="0" fontId="56" fillId="0" borderId="6" xfId="0" applyFont="1" applyBorder="1" applyAlignment="1">
      <alignment horizontal="justify" vertical="center" wrapText="1"/>
    </xf>
    <xf numFmtId="9" fontId="53" fillId="0" borderId="2" xfId="0" applyNumberFormat="1" applyFont="1" applyBorder="1" applyAlignment="1">
      <alignment horizontal="center" vertical="center"/>
    </xf>
    <xf numFmtId="9" fontId="93" fillId="0" borderId="2"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7" xfId="0" applyFont="1" applyBorder="1" applyAlignment="1">
      <alignment horizontal="center" vertical="center"/>
    </xf>
    <xf numFmtId="9" fontId="3" fillId="0" borderId="1" xfId="6" applyFont="1" applyFill="1" applyBorder="1" applyAlignment="1">
      <alignment horizontal="center" vertical="center"/>
    </xf>
    <xf numFmtId="9" fontId="3" fillId="0" borderId="7" xfId="6" applyFont="1" applyFill="1" applyBorder="1" applyAlignment="1">
      <alignment horizontal="center" vertical="center"/>
    </xf>
    <xf numFmtId="9" fontId="3" fillId="0" borderId="1" xfId="0" applyNumberFormat="1" applyFont="1" applyBorder="1" applyAlignment="1">
      <alignment horizontal="center" vertical="center"/>
    </xf>
    <xf numFmtId="9" fontId="3" fillId="0" borderId="7" xfId="0" applyNumberFormat="1" applyFont="1" applyBorder="1" applyAlignment="1">
      <alignment horizontal="center" vertical="center"/>
    </xf>
    <xf numFmtId="0" fontId="65" fillId="0" borderId="1" xfId="0" applyFont="1" applyBorder="1" applyAlignment="1">
      <alignment horizontal="center" vertical="center"/>
    </xf>
    <xf numFmtId="0" fontId="65" fillId="0" borderId="7" xfId="0" applyFont="1" applyBorder="1" applyAlignment="1">
      <alignment horizontal="center" vertical="center"/>
    </xf>
    <xf numFmtId="0" fontId="53" fillId="0" borderId="1" xfId="0" applyFont="1" applyBorder="1" applyAlignment="1">
      <alignment horizontal="center" vertical="center"/>
    </xf>
    <xf numFmtId="0" fontId="53" fillId="0" borderId="7" xfId="0" applyFont="1" applyBorder="1" applyAlignment="1">
      <alignment horizontal="center" vertical="center"/>
    </xf>
    <xf numFmtId="9" fontId="53" fillId="0" borderId="1" xfId="6" applyFont="1" applyFill="1" applyBorder="1" applyAlignment="1">
      <alignment horizontal="center" vertical="center"/>
    </xf>
    <xf numFmtId="9" fontId="53" fillId="0" borderId="7" xfId="6" applyFont="1" applyFill="1" applyBorder="1" applyAlignment="1">
      <alignment horizontal="center" vertical="center"/>
    </xf>
    <xf numFmtId="0" fontId="65" fillId="2" borderId="1" xfId="0" applyFont="1" applyFill="1" applyBorder="1" applyAlignment="1">
      <alignment horizontal="center" vertical="center"/>
    </xf>
    <xf numFmtId="0" fontId="65" fillId="2" borderId="7" xfId="0" applyFont="1" applyFill="1" applyBorder="1" applyAlignment="1">
      <alignment horizontal="center" vertical="center"/>
    </xf>
    <xf numFmtId="9" fontId="5" fillId="0" borderId="1" xfId="0" applyNumberFormat="1" applyFont="1" applyBorder="1" applyAlignment="1">
      <alignment horizontal="center" vertical="center"/>
    </xf>
    <xf numFmtId="9" fontId="5" fillId="0" borderId="7" xfId="0" applyNumberFormat="1" applyFont="1" applyBorder="1" applyAlignment="1">
      <alignment horizontal="center" vertical="center"/>
    </xf>
    <xf numFmtId="0" fontId="93" fillId="0" borderId="6" xfId="0" applyFont="1" applyBorder="1" applyAlignment="1">
      <alignment horizontal="center" vertical="center"/>
    </xf>
    <xf numFmtId="9" fontId="3" fillId="0" borderId="6" xfId="6" applyFont="1" applyFill="1" applyBorder="1" applyAlignment="1">
      <alignment horizontal="center" vertical="center"/>
    </xf>
    <xf numFmtId="9" fontId="3" fillId="0" borderId="6" xfId="0" applyNumberFormat="1" applyFont="1" applyBorder="1" applyAlignment="1">
      <alignment horizontal="center" vertical="center"/>
    </xf>
    <xf numFmtId="0" fontId="65" fillId="0" borderId="6" xfId="0" applyFont="1" applyBorder="1" applyAlignment="1">
      <alignment horizontal="center" vertical="center"/>
    </xf>
    <xf numFmtId="0" fontId="53" fillId="0" borderId="6" xfId="0" applyFont="1" applyBorder="1" applyAlignment="1">
      <alignment horizontal="center" vertical="center"/>
    </xf>
    <xf numFmtId="9" fontId="53" fillId="0" borderId="6" xfId="6" applyFont="1" applyFill="1" applyBorder="1" applyAlignment="1">
      <alignment horizontal="center" vertical="center"/>
    </xf>
    <xf numFmtId="0" fontId="65" fillId="2" borderId="6" xfId="0" applyFont="1" applyFill="1" applyBorder="1" applyAlignment="1">
      <alignment horizontal="center" vertical="center"/>
    </xf>
    <xf numFmtId="9" fontId="5" fillId="0" borderId="6" xfId="0" applyNumberFormat="1" applyFont="1" applyBorder="1" applyAlignment="1">
      <alignment horizontal="center" vertical="center"/>
    </xf>
    <xf numFmtId="0" fontId="53" fillId="11" borderId="2" xfId="0" applyFont="1" applyFill="1" applyBorder="1" applyAlignment="1">
      <alignment horizontal="center" vertical="center"/>
    </xf>
    <xf numFmtId="0" fontId="3" fillId="11" borderId="2" xfId="0" applyFont="1" applyFill="1" applyBorder="1" applyAlignment="1">
      <alignment horizontal="center" vertical="center" wrapText="1"/>
    </xf>
    <xf numFmtId="0" fontId="3" fillId="11" borderId="2" xfId="0" applyFont="1" applyFill="1" applyBorder="1" applyAlignment="1">
      <alignment horizontal="center" vertical="center"/>
    </xf>
    <xf numFmtId="0" fontId="53" fillId="0" borderId="2" xfId="0" applyFont="1" applyBorder="1" applyAlignment="1">
      <alignment horizontal="center" vertical="center" wrapText="1"/>
    </xf>
    <xf numFmtId="0" fontId="90" fillId="0" borderId="2" xfId="0" applyFont="1" applyBorder="1" applyAlignment="1">
      <alignment horizontal="center" vertical="center" wrapText="1"/>
    </xf>
    <xf numFmtId="9" fontId="98" fillId="6" borderId="1" xfId="0" applyNumberFormat="1" applyFont="1" applyFill="1" applyBorder="1" applyAlignment="1">
      <alignment horizontal="center" vertical="center"/>
    </xf>
    <xf numFmtId="9" fontId="98" fillId="6" borderId="22" xfId="0" applyNumberFormat="1" applyFont="1" applyFill="1" applyBorder="1" applyAlignment="1">
      <alignment horizontal="center" vertical="center"/>
    </xf>
    <xf numFmtId="0" fontId="78" fillId="0" borderId="20" xfId="0" applyFont="1" applyBorder="1" applyAlignment="1">
      <alignment horizontal="center" vertical="center"/>
    </xf>
    <xf numFmtId="0" fontId="78" fillId="0" borderId="81" xfId="0" applyFont="1" applyBorder="1" applyAlignment="1">
      <alignment horizontal="center" vertical="center"/>
    </xf>
    <xf numFmtId="9" fontId="46" fillId="0" borderId="1" xfId="0" applyNumberFormat="1" applyFont="1" applyBorder="1" applyAlignment="1">
      <alignment horizontal="center" vertical="center"/>
    </xf>
    <xf numFmtId="0" fontId="46" fillId="0" borderId="22" xfId="0" applyFont="1" applyBorder="1" applyAlignment="1">
      <alignment horizontal="center" vertical="center"/>
    </xf>
    <xf numFmtId="9" fontId="6" fillId="6" borderId="1" xfId="0" applyNumberFormat="1" applyFont="1" applyFill="1" applyBorder="1" applyAlignment="1">
      <alignment horizontal="center" vertical="center" wrapText="1"/>
    </xf>
    <xf numFmtId="9" fontId="6" fillId="6" borderId="22" xfId="0" applyNumberFormat="1" applyFont="1" applyFill="1" applyBorder="1" applyAlignment="1">
      <alignment horizontal="center" vertical="center" wrapText="1"/>
    </xf>
    <xf numFmtId="0" fontId="5" fillId="0" borderId="22" xfId="0" applyFont="1" applyBorder="1" applyAlignment="1">
      <alignment horizontal="center" vertical="center"/>
    </xf>
    <xf numFmtId="0" fontId="46" fillId="7" borderId="1" xfId="0" applyFont="1" applyFill="1" applyBorder="1" applyAlignment="1">
      <alignment horizontal="center" vertical="center"/>
    </xf>
    <xf numFmtId="0" fontId="46" fillId="7" borderId="22" xfId="0" applyFont="1" applyFill="1" applyBorder="1" applyAlignment="1">
      <alignment horizontal="center" vertical="center"/>
    </xf>
    <xf numFmtId="9" fontId="98" fillId="6" borderId="7" xfId="0" applyNumberFormat="1" applyFont="1" applyFill="1" applyBorder="1" applyAlignment="1">
      <alignment horizontal="center" vertical="center"/>
    </xf>
    <xf numFmtId="9" fontId="98" fillId="6" borderId="6" xfId="0" applyNumberFormat="1" applyFont="1" applyFill="1" applyBorder="1" applyAlignment="1">
      <alignment horizontal="center" vertical="center"/>
    </xf>
    <xf numFmtId="0" fontId="78" fillId="0" borderId="21" xfId="0" applyFont="1" applyBorder="1" applyAlignment="1">
      <alignment horizontal="center" vertical="center"/>
    </xf>
    <xf numFmtId="0" fontId="78" fillId="0" borderId="49" xfId="0" applyFont="1" applyBorder="1" applyAlignment="1">
      <alignment horizontal="center" vertical="center"/>
    </xf>
    <xf numFmtId="0" fontId="46" fillId="21" borderId="1" xfId="0" applyFont="1" applyFill="1" applyBorder="1" applyAlignment="1">
      <alignment horizontal="center" vertical="center"/>
    </xf>
    <xf numFmtId="0" fontId="46" fillId="21" borderId="22" xfId="0" applyFont="1" applyFill="1" applyBorder="1" applyAlignment="1">
      <alignment horizontal="center" vertical="center"/>
    </xf>
    <xf numFmtId="9" fontId="62" fillId="0" borderId="46" xfId="0" applyNumberFormat="1" applyFont="1" applyBorder="1" applyAlignment="1">
      <alignment horizontal="center" vertical="center" wrapText="1"/>
    </xf>
    <xf numFmtId="0" fontId="62" fillId="7" borderId="46" xfId="0" applyFont="1" applyFill="1" applyBorder="1" applyAlignment="1">
      <alignment horizontal="center" vertical="center" wrapText="1"/>
    </xf>
    <xf numFmtId="0" fontId="62" fillId="7" borderId="48" xfId="0" applyFont="1" applyFill="1" applyBorder="1" applyAlignment="1">
      <alignment horizontal="center" vertical="center" wrapText="1"/>
    </xf>
    <xf numFmtId="9" fontId="6" fillId="6" borderId="7" xfId="0" applyNumberFormat="1" applyFont="1" applyFill="1" applyBorder="1" applyAlignment="1">
      <alignment horizontal="center" vertical="center" wrapText="1"/>
    </xf>
    <xf numFmtId="9" fontId="6" fillId="6" borderId="6" xfId="0" applyNumberFormat="1" applyFont="1" applyFill="1" applyBorder="1" applyAlignment="1">
      <alignment horizontal="center" vertical="center" wrapText="1"/>
    </xf>
    <xf numFmtId="9" fontId="57" fillId="0" borderId="53" xfId="0" applyNumberFormat="1" applyFont="1" applyBorder="1" applyAlignment="1">
      <alignment horizontal="center" vertical="center" wrapText="1"/>
    </xf>
    <xf numFmtId="0" fontId="57" fillId="0" borderId="7" xfId="0" applyFont="1" applyBorder="1" applyAlignment="1">
      <alignment horizontal="center" vertical="center" wrapText="1"/>
    </xf>
    <xf numFmtId="0" fontId="57" fillId="7" borderId="53" xfId="0" applyFont="1" applyFill="1" applyBorder="1" applyAlignment="1">
      <alignment horizontal="center" vertical="center" wrapText="1"/>
    </xf>
    <xf numFmtId="0" fontId="57" fillId="7" borderId="7" xfId="0" applyFont="1" applyFill="1" applyBorder="1" applyAlignment="1">
      <alignment horizontal="center" vertical="center" wrapText="1"/>
    </xf>
    <xf numFmtId="9" fontId="46" fillId="0" borderId="31" xfId="0" applyNumberFormat="1" applyFont="1" applyBorder="1" applyAlignment="1">
      <alignment horizontal="center" vertical="center" wrapText="1"/>
    </xf>
    <xf numFmtId="9" fontId="46" fillId="0" borderId="39" xfId="0" applyNumberFormat="1" applyFont="1" applyBorder="1" applyAlignment="1">
      <alignment horizontal="center" vertical="center" wrapText="1"/>
    </xf>
    <xf numFmtId="0" fontId="50" fillId="0" borderId="39" xfId="0" applyFont="1" applyBorder="1"/>
    <xf numFmtId="0" fontId="50" fillId="0" borderId="40" xfId="0" applyFont="1" applyBorder="1"/>
    <xf numFmtId="9" fontId="6" fillId="6" borderId="50" xfId="0" applyNumberFormat="1" applyFont="1" applyFill="1" applyBorder="1" applyAlignment="1">
      <alignment horizontal="center" vertical="center" wrapText="1"/>
    </xf>
    <xf numFmtId="9" fontId="6" fillId="6" borderId="48" xfId="0" applyNumberFormat="1" applyFont="1" applyFill="1" applyBorder="1" applyAlignment="1">
      <alignment horizontal="center" vertical="center" wrapText="1"/>
    </xf>
    <xf numFmtId="9" fontId="6" fillId="6" borderId="74" xfId="0" applyNumberFormat="1" applyFont="1" applyFill="1" applyBorder="1" applyAlignment="1">
      <alignment horizontal="center" vertical="center" wrapText="1"/>
    </xf>
    <xf numFmtId="0" fontId="46" fillId="7" borderId="31" xfId="0" applyFont="1" applyFill="1" applyBorder="1" applyAlignment="1">
      <alignment horizontal="center" vertical="center" wrapText="1"/>
    </xf>
    <xf numFmtId="0" fontId="46" fillId="7" borderId="39" xfId="0" applyFont="1" applyFill="1" applyBorder="1" applyAlignment="1">
      <alignment horizontal="center" vertical="center" wrapText="1"/>
    </xf>
    <xf numFmtId="0" fontId="50" fillId="7" borderId="39" xfId="0" applyFont="1" applyFill="1" applyBorder="1"/>
    <xf numFmtId="0" fontId="50" fillId="7" borderId="40" xfId="0" applyFont="1" applyFill="1" applyBorder="1"/>
    <xf numFmtId="0" fontId="57" fillId="7" borderId="1" xfId="0" applyFont="1" applyFill="1" applyBorder="1" applyAlignment="1">
      <alignment horizontal="center" vertical="center" wrapText="1"/>
    </xf>
    <xf numFmtId="9" fontId="57" fillId="0" borderId="1"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9" fontId="6" fillId="0" borderId="7" xfId="0" applyNumberFormat="1" applyFont="1" applyBorder="1" applyAlignment="1">
      <alignment horizontal="center" vertical="center" wrapText="1"/>
    </xf>
    <xf numFmtId="9" fontId="98" fillId="0" borderId="1" xfId="0" applyNumberFormat="1" applyFont="1" applyBorder="1" applyAlignment="1">
      <alignment horizontal="center" vertical="center"/>
    </xf>
    <xf numFmtId="9" fontId="98" fillId="0" borderId="7" xfId="0" applyNumberFormat="1" applyFont="1" applyBorder="1" applyAlignment="1">
      <alignment horizontal="center" vertical="center"/>
    </xf>
    <xf numFmtId="0" fontId="46" fillId="7" borderId="30" xfId="0" applyFont="1" applyFill="1" applyBorder="1" applyAlignment="1">
      <alignment horizontal="center" vertical="center" wrapText="1"/>
    </xf>
    <xf numFmtId="0" fontId="50" fillId="7" borderId="41" xfId="0" applyFont="1" applyFill="1" applyBorder="1"/>
    <xf numFmtId="9" fontId="46" fillId="0" borderId="30" xfId="0" applyNumberFormat="1" applyFont="1" applyBorder="1" applyAlignment="1">
      <alignment horizontal="center" vertical="center" wrapText="1"/>
    </xf>
    <xf numFmtId="0" fontId="50" fillId="0" borderId="41" xfId="0" applyFont="1" applyBorder="1"/>
    <xf numFmtId="9" fontId="46" fillId="4" borderId="30" xfId="0" applyNumberFormat="1" applyFont="1" applyFill="1" applyBorder="1" applyAlignment="1">
      <alignment horizontal="center" vertical="center" wrapText="1"/>
    </xf>
    <xf numFmtId="0" fontId="50" fillId="4" borderId="41" xfId="0" applyFont="1" applyFill="1" applyBorder="1"/>
    <xf numFmtId="9" fontId="6" fillId="0" borderId="50" xfId="0" applyNumberFormat="1" applyFont="1" applyBorder="1" applyAlignment="1">
      <alignment horizontal="center" vertical="center" wrapText="1"/>
    </xf>
    <xf numFmtId="9" fontId="6" fillId="0" borderId="74" xfId="0" applyNumberFormat="1" applyFont="1" applyBorder="1" applyAlignment="1">
      <alignment horizontal="center" vertical="center" wrapText="1"/>
    </xf>
    <xf numFmtId="0" fontId="62" fillId="7" borderId="47" xfId="0" applyFont="1" applyFill="1" applyBorder="1" applyAlignment="1">
      <alignment horizontal="center" vertical="center" wrapText="1"/>
    </xf>
    <xf numFmtId="9" fontId="6" fillId="0" borderId="48" xfId="0" applyNumberFormat="1" applyFont="1" applyBorder="1" applyAlignment="1">
      <alignment horizontal="center" vertical="center" wrapText="1"/>
    </xf>
    <xf numFmtId="9" fontId="98" fillId="0" borderId="6" xfId="0" applyNumberFormat="1" applyFont="1" applyBorder="1" applyAlignment="1">
      <alignment horizontal="center" vertical="center"/>
    </xf>
    <xf numFmtId="9" fontId="6" fillId="0" borderId="6" xfId="0" applyNumberFormat="1" applyFont="1" applyBorder="1" applyAlignment="1">
      <alignment horizontal="center" vertical="center" wrapText="1"/>
    </xf>
    <xf numFmtId="0" fontId="50" fillId="7" borderId="36" xfId="0" applyFont="1" applyFill="1" applyBorder="1"/>
    <xf numFmtId="0" fontId="50" fillId="0" borderId="36" xfId="0" applyFont="1" applyBorder="1"/>
    <xf numFmtId="0" fontId="69" fillId="7" borderId="55" xfId="4" applyFont="1" applyFill="1" applyBorder="1" applyAlignment="1">
      <alignment horizontal="center" vertical="center" wrapText="1"/>
    </xf>
    <xf numFmtId="0" fontId="69" fillId="7" borderId="7" xfId="4" applyFont="1" applyFill="1" applyBorder="1" applyAlignment="1">
      <alignment horizontal="center" vertical="center" wrapText="1"/>
    </xf>
    <xf numFmtId="0" fontId="69" fillId="7" borderId="6" xfId="4" applyFont="1" applyFill="1" applyBorder="1" applyAlignment="1">
      <alignment horizontal="center" vertical="center" wrapText="1"/>
    </xf>
    <xf numFmtId="0" fontId="67" fillId="0" borderId="4" xfId="0" applyFont="1" applyBorder="1" applyAlignment="1">
      <alignment horizontal="center" vertical="center" wrapText="1"/>
    </xf>
    <xf numFmtId="0" fontId="67" fillId="0" borderId="5" xfId="0" applyFont="1" applyBorder="1" applyAlignment="1">
      <alignment horizontal="center" vertical="center" wrapText="1"/>
    </xf>
    <xf numFmtId="0" fontId="69" fillId="7" borderId="11" xfId="4" applyFont="1" applyFill="1" applyBorder="1" applyAlignment="1">
      <alignment horizontal="center" vertical="center" wrapText="1"/>
    </xf>
    <xf numFmtId="0" fontId="69" fillId="7" borderId="2" xfId="4" applyFont="1" applyFill="1" applyBorder="1" applyAlignment="1">
      <alignment horizontal="center" vertical="center" wrapText="1"/>
    </xf>
    <xf numFmtId="0" fontId="97" fillId="7" borderId="64" xfId="4" applyFont="1" applyFill="1" applyBorder="1" applyAlignment="1">
      <alignment horizontal="center" vertical="center" wrapText="1"/>
    </xf>
    <xf numFmtId="0" fontId="97" fillId="7" borderId="72" xfId="4" applyFont="1" applyFill="1" applyBorder="1" applyAlignment="1">
      <alignment horizontal="center" vertical="center" wrapText="1"/>
    </xf>
    <xf numFmtId="0" fontId="97" fillId="7" borderId="77" xfId="4" applyFont="1" applyFill="1" applyBorder="1" applyAlignment="1">
      <alignment horizontal="center" vertical="center" wrapText="1"/>
    </xf>
    <xf numFmtId="0" fontId="97" fillId="7" borderId="93" xfId="4" applyFont="1" applyFill="1" applyBorder="1" applyAlignment="1">
      <alignment horizontal="center" vertical="center" wrapText="1"/>
    </xf>
    <xf numFmtId="0" fontId="97" fillId="7" borderId="78" xfId="4" applyFont="1" applyFill="1" applyBorder="1" applyAlignment="1">
      <alignment horizontal="center" vertical="center" wrapText="1"/>
    </xf>
    <xf numFmtId="0" fontId="97" fillId="7" borderId="94" xfId="4" applyFont="1" applyFill="1" applyBorder="1" applyAlignment="1">
      <alignment horizontal="center" vertical="center" wrapText="1"/>
    </xf>
    <xf numFmtId="0" fontId="5" fillId="0" borderId="2" xfId="0" applyFont="1" applyBorder="1" applyAlignment="1">
      <alignment horizontal="center" vertical="center" wrapText="1"/>
    </xf>
    <xf numFmtId="0" fontId="102" fillId="0" borderId="2" xfId="0" applyFont="1" applyBorder="1" applyAlignment="1">
      <alignment horizontal="center" vertical="center"/>
    </xf>
    <xf numFmtId="0" fontId="102" fillId="0" borderId="23" xfId="0" applyFont="1" applyBorder="1" applyAlignment="1">
      <alignment horizontal="center" vertical="center"/>
    </xf>
    <xf numFmtId="0" fontId="104" fillId="0" borderId="2" xfId="0" applyFont="1" applyBorder="1" applyAlignment="1">
      <alignment horizontal="center" vertical="center"/>
    </xf>
    <xf numFmtId="0" fontId="104" fillId="0" borderId="23" xfId="0" applyFont="1" applyBorder="1" applyAlignment="1">
      <alignment horizontal="center" vertical="center"/>
    </xf>
    <xf numFmtId="0" fontId="105" fillId="0" borderId="2" xfId="0" applyFont="1" applyBorder="1" applyAlignment="1">
      <alignment horizontal="center" vertical="center"/>
    </xf>
    <xf numFmtId="0" fontId="105" fillId="0" borderId="23" xfId="0" applyFont="1" applyBorder="1" applyAlignment="1">
      <alignment horizontal="center" vertical="center"/>
    </xf>
    <xf numFmtId="1" fontId="79" fillId="0" borderId="13" xfId="0" applyNumberFormat="1" applyFont="1" applyBorder="1" applyAlignment="1">
      <alignment horizontal="center" vertical="center"/>
    </xf>
    <xf numFmtId="1" fontId="79" fillId="0" borderId="15" xfId="0" applyNumberFormat="1" applyFont="1" applyBorder="1" applyAlignment="1">
      <alignment horizontal="center" vertical="center"/>
    </xf>
    <xf numFmtId="0" fontId="103" fillId="0" borderId="2" xfId="0" applyFont="1" applyBorder="1" applyAlignment="1">
      <alignment horizontal="center" vertical="center"/>
    </xf>
    <xf numFmtId="0" fontId="103" fillId="0" borderId="23" xfId="0" applyFont="1" applyBorder="1" applyAlignment="1">
      <alignment horizontal="center" vertical="center"/>
    </xf>
    <xf numFmtId="0" fontId="0" fillId="0" borderId="23" xfId="0" applyBorder="1" applyAlignment="1">
      <alignment horizontal="center" vertical="center"/>
    </xf>
    <xf numFmtId="0" fontId="76" fillId="0" borderId="2" xfId="0" applyFont="1" applyBorder="1" applyAlignment="1">
      <alignment horizontal="center" vertical="center"/>
    </xf>
    <xf numFmtId="0" fontId="76" fillId="0" borderId="23" xfId="0" applyFont="1" applyBorder="1" applyAlignment="1">
      <alignment horizontal="center" vertical="center"/>
    </xf>
    <xf numFmtId="0" fontId="101" fillId="4" borderId="1" xfId="0" applyFont="1" applyFill="1" applyBorder="1" applyAlignment="1">
      <alignment horizontal="center" vertical="center"/>
    </xf>
    <xf numFmtId="0" fontId="101" fillId="4" borderId="22" xfId="0" applyFont="1" applyFill="1" applyBorder="1" applyAlignment="1">
      <alignment horizontal="center" vertical="center"/>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64" fillId="0" borderId="2" xfId="0" applyFont="1" applyBorder="1" applyAlignment="1">
      <alignment horizontal="center" vertical="center"/>
    </xf>
    <xf numFmtId="0" fontId="64" fillId="0" borderId="23" xfId="0" applyFont="1" applyBorder="1" applyAlignment="1">
      <alignment horizontal="center" vertical="center"/>
    </xf>
    <xf numFmtId="0" fontId="102" fillId="6" borderId="2" xfId="0" applyFont="1" applyFill="1" applyBorder="1" applyAlignment="1">
      <alignment horizontal="center" vertical="center"/>
    </xf>
    <xf numFmtId="0" fontId="104" fillId="6" borderId="2" xfId="0" applyFont="1" applyFill="1" applyBorder="1" applyAlignment="1">
      <alignment horizontal="center" vertical="center"/>
    </xf>
    <xf numFmtId="0" fontId="105" fillId="6" borderId="2" xfId="0" applyFont="1" applyFill="1" applyBorder="1" applyAlignment="1">
      <alignment horizontal="center" vertical="center"/>
    </xf>
    <xf numFmtId="0" fontId="103" fillId="6" borderId="2" xfId="0" applyFont="1" applyFill="1" applyBorder="1" applyAlignment="1">
      <alignment horizontal="center" vertical="center"/>
    </xf>
    <xf numFmtId="0" fontId="0" fillId="6" borderId="2" xfId="0" applyFill="1" applyBorder="1" applyAlignment="1">
      <alignment horizontal="center" vertical="center"/>
    </xf>
    <xf numFmtId="0" fontId="76" fillId="6" borderId="2" xfId="0" applyFont="1" applyFill="1" applyBorder="1" applyAlignment="1">
      <alignment horizontal="center" vertical="center"/>
    </xf>
    <xf numFmtId="0" fontId="101" fillId="6" borderId="1" xfId="0" applyFont="1" applyFill="1" applyBorder="1" applyAlignment="1">
      <alignment horizontal="center" vertical="center"/>
    </xf>
    <xf numFmtId="0" fontId="101" fillId="6" borderId="7" xfId="0" applyFont="1" applyFill="1" applyBorder="1" applyAlignment="1">
      <alignment horizontal="center" vertical="center"/>
    </xf>
    <xf numFmtId="0" fontId="101" fillId="6" borderId="6" xfId="0" applyFont="1" applyFill="1" applyBorder="1" applyAlignment="1">
      <alignment horizontal="center" vertical="center"/>
    </xf>
    <xf numFmtId="0" fontId="3" fillId="6" borderId="5" xfId="0" applyFont="1" applyFill="1" applyBorder="1" applyAlignment="1">
      <alignment horizontal="center" vertical="center" wrapText="1"/>
    </xf>
    <xf numFmtId="0" fontId="81" fillId="6" borderId="2" xfId="0" applyFont="1" applyFill="1" applyBorder="1" applyAlignment="1">
      <alignment horizontal="center" vertical="center" wrapText="1"/>
    </xf>
    <xf numFmtId="0" fontId="101" fillId="4" borderId="7" xfId="0" applyFont="1" applyFill="1" applyBorder="1" applyAlignment="1">
      <alignment horizontal="center" vertical="center"/>
    </xf>
    <xf numFmtId="0" fontId="101" fillId="4" borderId="6" xfId="0" applyFont="1" applyFill="1" applyBorder="1" applyAlignment="1">
      <alignment horizontal="center" vertical="center"/>
    </xf>
    <xf numFmtId="0" fontId="67" fillId="0" borderId="2" xfId="0" applyFont="1" applyBorder="1" applyAlignment="1">
      <alignment horizontal="center" vertical="center" wrapText="1"/>
    </xf>
    <xf numFmtId="0" fontId="64" fillId="21" borderId="2" xfId="0" applyFont="1" applyFill="1" applyBorder="1" applyAlignment="1">
      <alignment horizontal="center" vertical="center" wrapText="1"/>
    </xf>
    <xf numFmtId="0" fontId="64" fillId="6" borderId="2" xfId="0" applyFont="1" applyFill="1" applyBorder="1" applyAlignment="1">
      <alignment horizontal="center" vertical="center" wrapText="1"/>
    </xf>
    <xf numFmtId="0" fontId="57" fillId="0" borderId="52" xfId="0" applyFont="1" applyBorder="1" applyAlignment="1">
      <alignment horizontal="center" vertical="center" wrapText="1"/>
    </xf>
    <xf numFmtId="0" fontId="57" fillId="6" borderId="52" xfId="0" applyFont="1" applyFill="1" applyBorder="1" applyAlignment="1">
      <alignment horizontal="center" vertical="center" wrapText="1"/>
    </xf>
    <xf numFmtId="0" fontId="64" fillId="0" borderId="2" xfId="0" applyFont="1" applyBorder="1" applyAlignment="1">
      <alignment horizontal="center" vertical="center" wrapText="1"/>
    </xf>
    <xf numFmtId="0" fontId="80" fillId="6" borderId="2" xfId="0" applyFont="1" applyFill="1" applyBorder="1"/>
    <xf numFmtId="0" fontId="64" fillId="19" borderId="2" xfId="0" applyFont="1" applyFill="1" applyBorder="1" applyAlignment="1">
      <alignment horizontal="center" vertical="center" wrapText="1"/>
    </xf>
    <xf numFmtId="0" fontId="80" fillId="0" borderId="2" xfId="0" applyFont="1" applyBorder="1"/>
    <xf numFmtId="0" fontId="81" fillId="19" borderId="2" xfId="0" applyFont="1" applyFill="1" applyBorder="1" applyAlignment="1">
      <alignment horizontal="center" vertical="center" wrapText="1"/>
    </xf>
    <xf numFmtId="0" fontId="81" fillId="0" borderId="2" xfId="0" applyFont="1" applyBorder="1" applyAlignment="1">
      <alignment horizontal="center" vertical="center" wrapText="1"/>
    </xf>
    <xf numFmtId="0" fontId="64" fillId="0" borderId="40" xfId="0" applyFont="1" applyBorder="1" applyAlignment="1">
      <alignment horizontal="center" vertical="center" wrapText="1"/>
    </xf>
    <xf numFmtId="0" fontId="61" fillId="0" borderId="5" xfId="0" applyFont="1" applyBorder="1" applyAlignment="1">
      <alignment horizontal="center" vertical="center" wrapText="1"/>
    </xf>
    <xf numFmtId="0" fontId="99" fillId="40" borderId="2" xfId="0" applyFont="1" applyFill="1" applyBorder="1" applyAlignment="1">
      <alignment horizontal="center" vertical="center" wrapText="1"/>
    </xf>
    <xf numFmtId="0" fontId="67" fillId="7" borderId="2" xfId="0" applyFont="1" applyFill="1" applyBorder="1" applyAlignment="1">
      <alignment horizontal="center" vertical="center" wrapText="1"/>
    </xf>
    <xf numFmtId="0" fontId="67" fillId="7" borderId="13" xfId="0" applyFont="1" applyFill="1" applyBorder="1" applyAlignment="1">
      <alignment horizontal="center" vertical="center" wrapText="1"/>
    </xf>
    <xf numFmtId="0" fontId="53" fillId="38" borderId="2" xfId="0" applyFont="1" applyFill="1" applyBorder="1" applyAlignment="1">
      <alignment horizontal="center" vertical="center"/>
    </xf>
  </cellXfs>
  <cellStyles count="8">
    <cellStyle name="Hipervínculo" xfId="7" builtinId="8"/>
    <cellStyle name="Millares" xfId="1" builtinId="3"/>
    <cellStyle name="Millares [0]" xfId="2" builtinId="6"/>
    <cellStyle name="Normal" xfId="0" builtinId="0"/>
    <cellStyle name="Normal 2 2" xfId="3" xr:uid="{00000000-0005-0000-0000-000003000000}"/>
    <cellStyle name="Normal 2 3" xfId="4" xr:uid="{00000000-0005-0000-0000-000004000000}"/>
    <cellStyle name="Normal 2 3 3" xfId="5" xr:uid="{00000000-0005-0000-0000-000005000000}"/>
    <cellStyle name="Porcentaje" xfId="6" builtinId="5"/>
  </cellStyles>
  <dxfs count="141">
    <dxf>
      <fill>
        <patternFill>
          <bgColor rgb="FFFFA500"/>
        </patternFill>
      </fill>
    </dxf>
    <dxf>
      <fill>
        <patternFill>
          <bgColor rgb="FFFFFF0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rgb="FFFFA500"/>
        </patternFill>
      </fill>
    </dxf>
    <dxf>
      <fill>
        <patternFill>
          <bgColor rgb="FFFFFF00"/>
        </patternFill>
      </fill>
    </dxf>
    <dxf>
      <fill>
        <patternFill>
          <bgColor rgb="FF92D050"/>
        </patternFill>
      </fill>
    </dxf>
    <dxf>
      <fill>
        <patternFill>
          <bgColor rgb="FFFFFF00"/>
        </patternFill>
      </fill>
    </dxf>
    <dxf>
      <font>
        <color theme="0"/>
      </font>
      <fill>
        <patternFill>
          <bgColor rgb="FFFF0000"/>
        </patternFill>
      </fill>
    </dxf>
    <dxf>
      <fill>
        <patternFill>
          <bgColor rgb="FFFFA500"/>
        </patternFill>
      </fill>
    </dxf>
    <dxf>
      <fill>
        <patternFill>
          <bgColor rgb="FF92D050"/>
        </patternFill>
      </fill>
    </dxf>
    <dxf>
      <font>
        <color theme="0"/>
      </font>
      <fill>
        <patternFill>
          <bgColor rgb="FFFF0000"/>
        </patternFill>
      </fill>
    </dxf>
    <dxf>
      <fill>
        <patternFill>
          <bgColor rgb="FFFFA500"/>
        </patternFill>
      </fill>
    </dxf>
    <dxf>
      <fill>
        <patternFill>
          <bgColor rgb="FFFFFF00"/>
        </patternFill>
      </fill>
    </dxf>
    <dxf>
      <fill>
        <patternFill>
          <bgColor rgb="FF92D050"/>
        </patternFill>
      </fill>
    </dxf>
    <dxf>
      <fill>
        <patternFill>
          <bgColor rgb="FFFFA500"/>
        </patternFill>
      </fill>
    </dxf>
    <dxf>
      <font>
        <color theme="0"/>
      </font>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A500"/>
        </patternFill>
      </fill>
    </dxf>
    <dxf>
      <font>
        <color theme="0"/>
      </font>
      <fill>
        <patternFill>
          <bgColor rgb="FFFF0000"/>
        </patternFill>
      </fill>
    </dxf>
    <dxf>
      <font>
        <color theme="0"/>
      </font>
      <fill>
        <patternFill>
          <bgColor rgb="FFFF0000"/>
        </patternFill>
      </fill>
    </dxf>
    <dxf>
      <fill>
        <patternFill>
          <bgColor rgb="FFFFA500"/>
        </patternFill>
      </fill>
    </dxf>
    <dxf>
      <fill>
        <patternFill>
          <bgColor rgb="FF92D050"/>
        </patternFill>
      </fill>
    </dxf>
    <dxf>
      <fill>
        <patternFill>
          <bgColor rgb="FFFFFF00"/>
        </patternFill>
      </fill>
    </dxf>
    <dxf>
      <font>
        <color theme="0"/>
      </font>
      <fill>
        <patternFill>
          <bgColor rgb="FFFF0000"/>
        </patternFill>
      </fill>
    </dxf>
    <dxf>
      <fill>
        <patternFill>
          <bgColor rgb="FFFFA500"/>
        </patternFill>
      </fill>
    </dxf>
    <dxf>
      <fill>
        <patternFill>
          <bgColor rgb="FFFFFF00"/>
        </patternFill>
      </fill>
    </dxf>
    <dxf>
      <fill>
        <patternFill>
          <bgColor rgb="FF92D050"/>
        </patternFill>
      </fill>
    </dxf>
    <dxf>
      <font>
        <color theme="0"/>
      </font>
      <fill>
        <patternFill>
          <bgColor rgb="FFFF0000"/>
        </patternFill>
      </fill>
    </dxf>
    <dxf>
      <fill>
        <patternFill>
          <bgColor rgb="FFFFFF00"/>
        </patternFill>
      </fill>
    </dxf>
    <dxf>
      <fill>
        <patternFill>
          <bgColor rgb="FF92D050"/>
        </patternFill>
      </fill>
    </dxf>
    <dxf>
      <fill>
        <patternFill>
          <bgColor rgb="FFFFA500"/>
        </patternFill>
      </fill>
    </dxf>
    <dxf>
      <font>
        <color theme="0"/>
      </font>
      <fill>
        <patternFill>
          <bgColor rgb="FFFF0000"/>
        </patternFill>
      </fill>
    </dxf>
    <dxf>
      <fill>
        <patternFill>
          <bgColor rgb="FFFFA500"/>
        </patternFill>
      </fill>
    </dxf>
    <dxf>
      <fill>
        <patternFill>
          <bgColor rgb="FFFFFF00"/>
        </patternFill>
      </fill>
    </dxf>
    <dxf>
      <fill>
        <patternFill>
          <bgColor rgb="FF92D050"/>
        </patternFill>
      </fill>
    </dxf>
    <dxf>
      <fill>
        <patternFill>
          <bgColor rgb="FF92D050"/>
        </patternFill>
      </fill>
    </dxf>
    <dxf>
      <font>
        <color theme="0"/>
      </font>
      <fill>
        <patternFill>
          <bgColor rgb="FFFF0000"/>
        </patternFill>
      </fill>
    </dxf>
    <dxf>
      <fill>
        <patternFill>
          <bgColor rgb="FFFFA5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A500"/>
        </patternFill>
      </fill>
    </dxf>
    <dxf>
      <font>
        <color theme="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006100"/>
      </font>
      <fill>
        <patternFill>
          <bgColor rgb="FFC6EFCE"/>
        </patternFill>
      </fill>
    </dxf>
    <dxf>
      <font>
        <color rgb="FF9C5700"/>
      </font>
      <fill>
        <patternFill>
          <bgColor rgb="FFFFEB9C"/>
        </patternFill>
      </fill>
    </dxf>
    <dxf>
      <font>
        <b val="0"/>
        <i val="0"/>
        <u val="none"/>
        <color theme="9" tint="0.79998168889431442"/>
      </font>
      <fill>
        <patternFill>
          <bgColor theme="9" tint="-0.24994659260841701"/>
        </patternFill>
      </fill>
    </dxf>
    <dxf>
      <font>
        <color theme="5" tint="0.79998168889431442"/>
      </font>
      <fill>
        <patternFill>
          <fgColor rgb="FFC00000"/>
          <bgColor rgb="FFC00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ill>
        <patternFill>
          <bgColor theme="6" tint="0.39994506668294322"/>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ill>
        <patternFill>
          <bgColor theme="6" tint="0.39994506668294322"/>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theme="6" tint="0.39994506668294322"/>
        </patternFill>
      </fill>
    </dxf>
    <dxf>
      <fill>
        <patternFill>
          <bgColor rgb="FFFFFF00"/>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00000"/>
      <color rgb="FF548235"/>
      <color rgb="FF548238"/>
      <color rgb="FFFFEB9C"/>
      <color rgb="FFFFEB6A"/>
      <color rgb="FFC6EFCE"/>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259389B-B306-4153-B95E-3260CE0FEEAE}" type="doc">
      <dgm:prSet loTypeId="urn:microsoft.com/office/officeart/2005/8/layout/cycle2" loCatId="cycle" qsTypeId="urn:microsoft.com/office/officeart/2005/8/quickstyle/3d1" qsCatId="3D" csTypeId="urn:microsoft.com/office/officeart/2005/8/colors/colorful2" csCatId="colorful" phldr="1"/>
      <dgm:spPr/>
      <dgm:t>
        <a:bodyPr/>
        <a:lstStyle/>
        <a:p>
          <a:endParaRPr lang="es-MX"/>
        </a:p>
      </dgm:t>
    </dgm:pt>
    <dgm:pt modelId="{246BEC77-4D30-4D93-A625-6278AF94E713}">
      <dgm:prSet phldrT="[Texto]"/>
      <dgm:spPr/>
      <dgm:t>
        <a:bodyPr/>
        <a:lstStyle/>
        <a:p>
          <a:r>
            <a:rPr lang="es-MX" b="1" dirty="0"/>
            <a:t>ETAPA 2. Medición del riesgo</a:t>
          </a:r>
        </a:p>
      </dgm:t>
    </dgm:pt>
    <dgm:pt modelId="{D0D00020-E0B3-4C6B-8A00-40F454AA9CE5}" type="parTrans" cxnId="{39A59FF0-00E3-4592-83AE-9FD25C0024E0}">
      <dgm:prSet/>
      <dgm:spPr/>
      <dgm:t>
        <a:bodyPr/>
        <a:lstStyle/>
        <a:p>
          <a:endParaRPr lang="es-MX"/>
        </a:p>
      </dgm:t>
    </dgm:pt>
    <dgm:pt modelId="{E40777E7-BFA6-48EF-8CDB-1ADDA55FAF5F}" type="sibTrans" cxnId="{39A59FF0-00E3-4592-83AE-9FD25C0024E0}">
      <dgm:prSet/>
      <dgm:spPr/>
      <dgm:t>
        <a:bodyPr/>
        <a:lstStyle/>
        <a:p>
          <a:endParaRPr lang="es-MX"/>
        </a:p>
      </dgm:t>
    </dgm:pt>
    <dgm:pt modelId="{EA2BBBD9-0509-46B6-8BDA-35007F936F86}">
      <dgm:prSet phldrT="[Texto]"/>
      <dgm:spPr/>
      <dgm:t>
        <a:bodyPr/>
        <a:lstStyle/>
        <a:p>
          <a:r>
            <a:rPr lang="es-MX" b="1" dirty="0"/>
            <a:t>ETAPA 3. Control</a:t>
          </a:r>
        </a:p>
      </dgm:t>
    </dgm:pt>
    <dgm:pt modelId="{01E13DD6-FC5D-46A9-B99C-B26E5A8F204F}" type="parTrans" cxnId="{7EC87381-46A4-4E9C-8BC5-04905B960739}">
      <dgm:prSet/>
      <dgm:spPr/>
      <dgm:t>
        <a:bodyPr/>
        <a:lstStyle/>
        <a:p>
          <a:endParaRPr lang="es-MX"/>
        </a:p>
      </dgm:t>
    </dgm:pt>
    <dgm:pt modelId="{44204079-D90B-4C3F-B8AF-0F654EAA900D}" type="sibTrans" cxnId="{7EC87381-46A4-4E9C-8BC5-04905B960739}">
      <dgm:prSet/>
      <dgm:spPr/>
      <dgm:t>
        <a:bodyPr/>
        <a:lstStyle/>
        <a:p>
          <a:endParaRPr lang="es-MX"/>
        </a:p>
      </dgm:t>
    </dgm:pt>
    <dgm:pt modelId="{91F78BEC-2EE8-44AE-AB89-01D2F59E47C6}">
      <dgm:prSet phldrT="[Texto]"/>
      <dgm:spPr/>
      <dgm:t>
        <a:bodyPr/>
        <a:lstStyle/>
        <a:p>
          <a:r>
            <a:rPr lang="es-MX" b="1" dirty="0"/>
            <a:t>ETAPA 1. Identificacion del riesgo</a:t>
          </a:r>
        </a:p>
      </dgm:t>
    </dgm:pt>
    <dgm:pt modelId="{55064DBC-0C55-4676-B8B6-4C81936070F0}" type="parTrans" cxnId="{4652E9B0-DAA3-4D14-9632-7E61E2D497FD}">
      <dgm:prSet/>
      <dgm:spPr/>
      <dgm:t>
        <a:bodyPr/>
        <a:lstStyle/>
        <a:p>
          <a:endParaRPr lang="es-CO"/>
        </a:p>
      </dgm:t>
    </dgm:pt>
    <dgm:pt modelId="{4DEFD3DB-2047-49BE-872A-2898B85FCDDF}" type="sibTrans" cxnId="{4652E9B0-DAA3-4D14-9632-7E61E2D497FD}">
      <dgm:prSet/>
      <dgm:spPr/>
      <dgm:t>
        <a:bodyPr/>
        <a:lstStyle/>
        <a:p>
          <a:endParaRPr lang="es-CO"/>
        </a:p>
      </dgm:t>
    </dgm:pt>
    <dgm:pt modelId="{B55F1615-579B-4650-A35C-4F3323A9E433}">
      <dgm:prSet phldrT="[Texto]"/>
      <dgm:spPr/>
      <dgm:t>
        <a:bodyPr/>
        <a:lstStyle/>
        <a:p>
          <a:r>
            <a:rPr lang="es-MX" b="1" dirty="0"/>
            <a:t>ETAPA 4. Seguimiento y Monitoreo</a:t>
          </a:r>
        </a:p>
      </dgm:t>
    </dgm:pt>
    <dgm:pt modelId="{68773982-47CC-4D6C-9C30-26A6854ADE8C}" type="parTrans" cxnId="{4F8D4B6C-CA61-4212-A935-E10C7AE6FD4A}">
      <dgm:prSet/>
      <dgm:spPr/>
      <dgm:t>
        <a:bodyPr/>
        <a:lstStyle/>
        <a:p>
          <a:endParaRPr lang="es-CO"/>
        </a:p>
      </dgm:t>
    </dgm:pt>
    <dgm:pt modelId="{4227E826-62B0-4A0B-B782-D0193290ECD7}" type="sibTrans" cxnId="{4F8D4B6C-CA61-4212-A935-E10C7AE6FD4A}">
      <dgm:prSet/>
      <dgm:spPr/>
      <dgm:t>
        <a:bodyPr/>
        <a:lstStyle/>
        <a:p>
          <a:endParaRPr lang="es-CO"/>
        </a:p>
      </dgm:t>
    </dgm:pt>
    <dgm:pt modelId="{0DDAF52A-A676-443A-BA9F-9F82F51C37A8}" type="pres">
      <dgm:prSet presAssocID="{C259389B-B306-4153-B95E-3260CE0FEEAE}" presName="cycle" presStyleCnt="0">
        <dgm:presLayoutVars>
          <dgm:dir/>
          <dgm:resizeHandles val="exact"/>
        </dgm:presLayoutVars>
      </dgm:prSet>
      <dgm:spPr/>
    </dgm:pt>
    <dgm:pt modelId="{074BC8DB-0B78-4EDB-8ECE-47BE2F00234B}" type="pres">
      <dgm:prSet presAssocID="{91F78BEC-2EE8-44AE-AB89-01D2F59E47C6}" presName="node" presStyleLbl="node1" presStyleIdx="0" presStyleCnt="4">
        <dgm:presLayoutVars>
          <dgm:bulletEnabled val="1"/>
        </dgm:presLayoutVars>
      </dgm:prSet>
      <dgm:spPr/>
    </dgm:pt>
    <dgm:pt modelId="{97AA70B5-693A-4121-9491-9E603634BCAD}" type="pres">
      <dgm:prSet presAssocID="{4DEFD3DB-2047-49BE-872A-2898B85FCDDF}" presName="sibTrans" presStyleLbl="sibTrans2D1" presStyleIdx="0" presStyleCnt="4"/>
      <dgm:spPr/>
    </dgm:pt>
    <dgm:pt modelId="{F8F3C174-BD4D-419F-B0C9-0AAC6570C5F5}" type="pres">
      <dgm:prSet presAssocID="{4DEFD3DB-2047-49BE-872A-2898B85FCDDF}" presName="connectorText" presStyleLbl="sibTrans2D1" presStyleIdx="0" presStyleCnt="4"/>
      <dgm:spPr/>
    </dgm:pt>
    <dgm:pt modelId="{808C0880-1413-45C0-853C-83EE4D755E5A}" type="pres">
      <dgm:prSet presAssocID="{246BEC77-4D30-4D93-A625-6278AF94E713}" presName="node" presStyleLbl="node1" presStyleIdx="1" presStyleCnt="4" custRadScaleRad="100012" custRadScaleInc="1936">
        <dgm:presLayoutVars>
          <dgm:bulletEnabled val="1"/>
        </dgm:presLayoutVars>
      </dgm:prSet>
      <dgm:spPr/>
    </dgm:pt>
    <dgm:pt modelId="{A0F8B542-025D-4A93-9584-8192C80CCDDE}" type="pres">
      <dgm:prSet presAssocID="{E40777E7-BFA6-48EF-8CDB-1ADDA55FAF5F}" presName="sibTrans" presStyleLbl="sibTrans2D1" presStyleIdx="1" presStyleCnt="4"/>
      <dgm:spPr/>
    </dgm:pt>
    <dgm:pt modelId="{20D97606-C032-43D3-8545-B3B0019AA759}" type="pres">
      <dgm:prSet presAssocID="{E40777E7-BFA6-48EF-8CDB-1ADDA55FAF5F}" presName="connectorText" presStyleLbl="sibTrans2D1" presStyleIdx="1" presStyleCnt="4"/>
      <dgm:spPr/>
    </dgm:pt>
    <dgm:pt modelId="{B24F0377-917C-4FB0-81A3-125930DBADA6}" type="pres">
      <dgm:prSet presAssocID="{EA2BBBD9-0509-46B6-8BDA-35007F936F86}" presName="node" presStyleLbl="node1" presStyleIdx="2" presStyleCnt="4">
        <dgm:presLayoutVars>
          <dgm:bulletEnabled val="1"/>
        </dgm:presLayoutVars>
      </dgm:prSet>
      <dgm:spPr/>
    </dgm:pt>
    <dgm:pt modelId="{3C6D0DBB-85BD-4CA2-8CA2-DE0251680F2E}" type="pres">
      <dgm:prSet presAssocID="{44204079-D90B-4C3F-B8AF-0F654EAA900D}" presName="sibTrans" presStyleLbl="sibTrans2D1" presStyleIdx="2" presStyleCnt="4"/>
      <dgm:spPr/>
    </dgm:pt>
    <dgm:pt modelId="{7CEF1A4C-2012-4C6E-B677-E0DF31B2F792}" type="pres">
      <dgm:prSet presAssocID="{44204079-D90B-4C3F-B8AF-0F654EAA900D}" presName="connectorText" presStyleLbl="sibTrans2D1" presStyleIdx="2" presStyleCnt="4"/>
      <dgm:spPr/>
    </dgm:pt>
    <dgm:pt modelId="{30478B95-A810-42FB-8354-6F9965AFED7E}" type="pres">
      <dgm:prSet presAssocID="{B55F1615-579B-4650-A35C-4F3323A9E433}" presName="node" presStyleLbl="node1" presStyleIdx="3" presStyleCnt="4">
        <dgm:presLayoutVars>
          <dgm:bulletEnabled val="1"/>
        </dgm:presLayoutVars>
      </dgm:prSet>
      <dgm:spPr/>
    </dgm:pt>
    <dgm:pt modelId="{B478ABB1-14AB-4795-BE81-633EC2861118}" type="pres">
      <dgm:prSet presAssocID="{4227E826-62B0-4A0B-B782-D0193290ECD7}" presName="sibTrans" presStyleLbl="sibTrans2D1" presStyleIdx="3" presStyleCnt="4"/>
      <dgm:spPr/>
    </dgm:pt>
    <dgm:pt modelId="{7B4A583D-DE94-49C7-8CAF-2BB348BC496D}" type="pres">
      <dgm:prSet presAssocID="{4227E826-62B0-4A0B-B782-D0193290ECD7}" presName="connectorText" presStyleLbl="sibTrans2D1" presStyleIdx="3" presStyleCnt="4"/>
      <dgm:spPr/>
    </dgm:pt>
  </dgm:ptLst>
  <dgm:cxnLst>
    <dgm:cxn modelId="{588B9A0C-9DE5-4139-A1C5-2DB1EF96D756}" type="presOf" srcId="{C259389B-B306-4153-B95E-3260CE0FEEAE}" destId="{0DDAF52A-A676-443A-BA9F-9F82F51C37A8}" srcOrd="0" destOrd="0" presId="urn:microsoft.com/office/officeart/2005/8/layout/cycle2"/>
    <dgm:cxn modelId="{C29C1327-63F4-4006-AE5A-5046AFA0F635}" type="presOf" srcId="{E40777E7-BFA6-48EF-8CDB-1ADDA55FAF5F}" destId="{20D97606-C032-43D3-8545-B3B0019AA759}" srcOrd="1" destOrd="0" presId="urn:microsoft.com/office/officeart/2005/8/layout/cycle2"/>
    <dgm:cxn modelId="{9CD1A036-DF20-46D0-87CA-836C851263EB}" type="presOf" srcId="{B55F1615-579B-4650-A35C-4F3323A9E433}" destId="{30478B95-A810-42FB-8354-6F9965AFED7E}" srcOrd="0" destOrd="0" presId="urn:microsoft.com/office/officeart/2005/8/layout/cycle2"/>
    <dgm:cxn modelId="{22BD753C-5612-492A-A748-12DBB50C0A40}" type="presOf" srcId="{44204079-D90B-4C3F-B8AF-0F654EAA900D}" destId="{3C6D0DBB-85BD-4CA2-8CA2-DE0251680F2E}" srcOrd="0" destOrd="0" presId="urn:microsoft.com/office/officeart/2005/8/layout/cycle2"/>
    <dgm:cxn modelId="{CB8F825D-1E4A-4751-B9C2-C9E190A27A83}" type="presOf" srcId="{4227E826-62B0-4A0B-B782-D0193290ECD7}" destId="{7B4A583D-DE94-49C7-8CAF-2BB348BC496D}" srcOrd="1" destOrd="0" presId="urn:microsoft.com/office/officeart/2005/8/layout/cycle2"/>
    <dgm:cxn modelId="{9F93A065-C35F-43DE-8E4E-C54EFE9D5C80}" type="presOf" srcId="{246BEC77-4D30-4D93-A625-6278AF94E713}" destId="{808C0880-1413-45C0-853C-83EE4D755E5A}" srcOrd="0" destOrd="0" presId="urn:microsoft.com/office/officeart/2005/8/layout/cycle2"/>
    <dgm:cxn modelId="{4F8D4B6C-CA61-4212-A935-E10C7AE6FD4A}" srcId="{C259389B-B306-4153-B95E-3260CE0FEEAE}" destId="{B55F1615-579B-4650-A35C-4F3323A9E433}" srcOrd="3" destOrd="0" parTransId="{68773982-47CC-4D6C-9C30-26A6854ADE8C}" sibTransId="{4227E826-62B0-4A0B-B782-D0193290ECD7}"/>
    <dgm:cxn modelId="{7EC87381-46A4-4E9C-8BC5-04905B960739}" srcId="{C259389B-B306-4153-B95E-3260CE0FEEAE}" destId="{EA2BBBD9-0509-46B6-8BDA-35007F936F86}" srcOrd="2" destOrd="0" parTransId="{01E13DD6-FC5D-46A9-B99C-B26E5A8F204F}" sibTransId="{44204079-D90B-4C3F-B8AF-0F654EAA900D}"/>
    <dgm:cxn modelId="{25CBD0A1-3632-4581-B3D4-77AE43B02B55}" type="presOf" srcId="{4227E826-62B0-4A0B-B782-D0193290ECD7}" destId="{B478ABB1-14AB-4795-BE81-633EC2861118}" srcOrd="0" destOrd="0" presId="urn:microsoft.com/office/officeart/2005/8/layout/cycle2"/>
    <dgm:cxn modelId="{230B5EAB-433C-46AD-A1C5-D76A6C8EDBDC}" type="presOf" srcId="{EA2BBBD9-0509-46B6-8BDA-35007F936F86}" destId="{B24F0377-917C-4FB0-81A3-125930DBADA6}" srcOrd="0" destOrd="0" presId="urn:microsoft.com/office/officeart/2005/8/layout/cycle2"/>
    <dgm:cxn modelId="{6AD6DFAB-D361-406F-8D52-DFDC26F87176}" type="presOf" srcId="{4DEFD3DB-2047-49BE-872A-2898B85FCDDF}" destId="{97AA70B5-693A-4121-9491-9E603634BCAD}" srcOrd="0" destOrd="0" presId="urn:microsoft.com/office/officeart/2005/8/layout/cycle2"/>
    <dgm:cxn modelId="{665DACAC-640C-4959-888B-694E077D2D62}" type="presOf" srcId="{44204079-D90B-4C3F-B8AF-0F654EAA900D}" destId="{7CEF1A4C-2012-4C6E-B677-E0DF31B2F792}" srcOrd="1" destOrd="0" presId="urn:microsoft.com/office/officeart/2005/8/layout/cycle2"/>
    <dgm:cxn modelId="{0D0F01B0-7A1D-4753-A0EA-881AE214F676}" type="presOf" srcId="{E40777E7-BFA6-48EF-8CDB-1ADDA55FAF5F}" destId="{A0F8B542-025D-4A93-9584-8192C80CCDDE}" srcOrd="0" destOrd="0" presId="urn:microsoft.com/office/officeart/2005/8/layout/cycle2"/>
    <dgm:cxn modelId="{4652E9B0-DAA3-4D14-9632-7E61E2D497FD}" srcId="{C259389B-B306-4153-B95E-3260CE0FEEAE}" destId="{91F78BEC-2EE8-44AE-AB89-01D2F59E47C6}" srcOrd="0" destOrd="0" parTransId="{55064DBC-0C55-4676-B8B6-4C81936070F0}" sibTransId="{4DEFD3DB-2047-49BE-872A-2898B85FCDDF}"/>
    <dgm:cxn modelId="{E95A18EB-91ED-40A8-9C74-7D5867D05E29}" type="presOf" srcId="{91F78BEC-2EE8-44AE-AB89-01D2F59E47C6}" destId="{074BC8DB-0B78-4EDB-8ECE-47BE2F00234B}" srcOrd="0" destOrd="0" presId="urn:microsoft.com/office/officeart/2005/8/layout/cycle2"/>
    <dgm:cxn modelId="{39A59FF0-00E3-4592-83AE-9FD25C0024E0}" srcId="{C259389B-B306-4153-B95E-3260CE0FEEAE}" destId="{246BEC77-4D30-4D93-A625-6278AF94E713}" srcOrd="1" destOrd="0" parTransId="{D0D00020-E0B3-4C6B-8A00-40F454AA9CE5}" sibTransId="{E40777E7-BFA6-48EF-8CDB-1ADDA55FAF5F}"/>
    <dgm:cxn modelId="{67BDCAFA-C6DE-430A-8A3F-5195ECCF2649}" type="presOf" srcId="{4DEFD3DB-2047-49BE-872A-2898B85FCDDF}" destId="{F8F3C174-BD4D-419F-B0C9-0AAC6570C5F5}" srcOrd="1" destOrd="0" presId="urn:microsoft.com/office/officeart/2005/8/layout/cycle2"/>
    <dgm:cxn modelId="{ABFFAD4E-B9AF-4951-B2F8-A908F81F0712}" type="presParOf" srcId="{0DDAF52A-A676-443A-BA9F-9F82F51C37A8}" destId="{074BC8DB-0B78-4EDB-8ECE-47BE2F00234B}" srcOrd="0" destOrd="0" presId="urn:microsoft.com/office/officeart/2005/8/layout/cycle2"/>
    <dgm:cxn modelId="{AF7035FD-B65E-417F-AAC4-BCE49C7954FE}" type="presParOf" srcId="{0DDAF52A-A676-443A-BA9F-9F82F51C37A8}" destId="{97AA70B5-693A-4121-9491-9E603634BCAD}" srcOrd="1" destOrd="0" presId="urn:microsoft.com/office/officeart/2005/8/layout/cycle2"/>
    <dgm:cxn modelId="{93DBE01E-F9AD-483E-909B-6B7FD4170464}" type="presParOf" srcId="{97AA70B5-693A-4121-9491-9E603634BCAD}" destId="{F8F3C174-BD4D-419F-B0C9-0AAC6570C5F5}" srcOrd="0" destOrd="0" presId="urn:microsoft.com/office/officeart/2005/8/layout/cycle2"/>
    <dgm:cxn modelId="{3EA258DA-34F4-4EAD-86B5-CCDB30CFC56E}" type="presParOf" srcId="{0DDAF52A-A676-443A-BA9F-9F82F51C37A8}" destId="{808C0880-1413-45C0-853C-83EE4D755E5A}" srcOrd="2" destOrd="0" presId="urn:microsoft.com/office/officeart/2005/8/layout/cycle2"/>
    <dgm:cxn modelId="{1624C638-3F1F-4E71-ADE0-CF8CB51D8587}" type="presParOf" srcId="{0DDAF52A-A676-443A-BA9F-9F82F51C37A8}" destId="{A0F8B542-025D-4A93-9584-8192C80CCDDE}" srcOrd="3" destOrd="0" presId="urn:microsoft.com/office/officeart/2005/8/layout/cycle2"/>
    <dgm:cxn modelId="{962B6E77-6F83-4C55-BF0F-5F87D361A64B}" type="presParOf" srcId="{A0F8B542-025D-4A93-9584-8192C80CCDDE}" destId="{20D97606-C032-43D3-8545-B3B0019AA759}" srcOrd="0" destOrd="0" presId="urn:microsoft.com/office/officeart/2005/8/layout/cycle2"/>
    <dgm:cxn modelId="{2D151A7B-21D7-41CE-A9FC-C602688E2156}" type="presParOf" srcId="{0DDAF52A-A676-443A-BA9F-9F82F51C37A8}" destId="{B24F0377-917C-4FB0-81A3-125930DBADA6}" srcOrd="4" destOrd="0" presId="urn:microsoft.com/office/officeart/2005/8/layout/cycle2"/>
    <dgm:cxn modelId="{715109C6-F287-43F8-AD83-1894AAA5FF6D}" type="presParOf" srcId="{0DDAF52A-A676-443A-BA9F-9F82F51C37A8}" destId="{3C6D0DBB-85BD-4CA2-8CA2-DE0251680F2E}" srcOrd="5" destOrd="0" presId="urn:microsoft.com/office/officeart/2005/8/layout/cycle2"/>
    <dgm:cxn modelId="{9E50167B-23B5-42C9-B518-1B9B6D79C9A7}" type="presParOf" srcId="{3C6D0DBB-85BD-4CA2-8CA2-DE0251680F2E}" destId="{7CEF1A4C-2012-4C6E-B677-E0DF31B2F792}" srcOrd="0" destOrd="0" presId="urn:microsoft.com/office/officeart/2005/8/layout/cycle2"/>
    <dgm:cxn modelId="{BFF25F75-9612-427D-BA4E-DB4F0C35DE3B}" type="presParOf" srcId="{0DDAF52A-A676-443A-BA9F-9F82F51C37A8}" destId="{30478B95-A810-42FB-8354-6F9965AFED7E}" srcOrd="6" destOrd="0" presId="urn:microsoft.com/office/officeart/2005/8/layout/cycle2"/>
    <dgm:cxn modelId="{2AF8AC7D-333E-47B5-8DF4-E6829E50EE53}" type="presParOf" srcId="{0DDAF52A-A676-443A-BA9F-9F82F51C37A8}" destId="{B478ABB1-14AB-4795-BE81-633EC2861118}" srcOrd="7" destOrd="0" presId="urn:microsoft.com/office/officeart/2005/8/layout/cycle2"/>
    <dgm:cxn modelId="{3C3CE4DC-B98C-4550-9D3E-C47B2B1B4768}" type="presParOf" srcId="{B478ABB1-14AB-4795-BE81-633EC2861118}" destId="{7B4A583D-DE94-49C7-8CAF-2BB348BC496D}" srcOrd="0" destOrd="0" presId="urn:microsoft.com/office/officeart/2005/8/layout/cycle2"/>
  </dgm:cxnLst>
  <dgm:bg>
    <a:noFill/>
  </dgm:bg>
  <dgm:whole>
    <a:ln>
      <a:noFill/>
    </a:ln>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C569DFB-2F0E-4AB4-867D-AFD7685C68AB}" type="doc">
      <dgm:prSet loTypeId="urn:microsoft.com/office/officeart/2005/8/layout/process5" loCatId="process" qsTypeId="urn:microsoft.com/office/officeart/2005/8/quickstyle/simple2" qsCatId="simple" csTypeId="urn:microsoft.com/office/officeart/2005/8/colors/accent0_1" csCatId="mainScheme" phldr="1"/>
      <dgm:spPr/>
      <dgm:t>
        <a:bodyPr/>
        <a:lstStyle/>
        <a:p>
          <a:endParaRPr lang="es-CO"/>
        </a:p>
      </dgm:t>
    </dgm:pt>
    <dgm:pt modelId="{05C44903-FB9E-49CB-B57C-6ECB633B727D}">
      <dgm:prSet custT="1"/>
      <dgm:spPr/>
      <dgm:t>
        <a:bodyPr/>
        <a:lstStyle/>
        <a:p>
          <a:r>
            <a:rPr lang="es-CO" sz="1000" b="1" dirty="0"/>
            <a:t>1. Conocimiento de CCF</a:t>
          </a:r>
        </a:p>
      </dgm:t>
    </dgm:pt>
    <dgm:pt modelId="{984F6662-30CE-4795-95FB-26CDE93AE70B}" type="parTrans" cxnId="{1312BAE3-C07C-4DBE-80F6-05DE19202E56}">
      <dgm:prSet/>
      <dgm:spPr/>
      <dgm:t>
        <a:bodyPr/>
        <a:lstStyle/>
        <a:p>
          <a:endParaRPr lang="es-CO" sz="1000" b="1"/>
        </a:p>
      </dgm:t>
    </dgm:pt>
    <dgm:pt modelId="{1A733CC7-2BA2-4B00-BA51-EE0BA45B3F25}" type="sibTrans" cxnId="{1312BAE3-C07C-4DBE-80F6-05DE19202E56}">
      <dgm:prSet custT="1"/>
      <dgm:spPr/>
      <dgm:t>
        <a:bodyPr/>
        <a:lstStyle/>
        <a:p>
          <a:endParaRPr lang="es-CO" sz="1000" b="1" dirty="0"/>
        </a:p>
      </dgm:t>
    </dgm:pt>
    <dgm:pt modelId="{6AAD358E-C68A-4D8D-A6A4-E25590CAED9A}">
      <dgm:prSet custT="1"/>
      <dgm:spPr/>
      <dgm:t>
        <a:bodyPr/>
        <a:lstStyle/>
        <a:p>
          <a:r>
            <a:rPr lang="es-CO" sz="1000" b="1" dirty="0"/>
            <a:t>2. Identificación de los factores de riesgo</a:t>
          </a:r>
        </a:p>
      </dgm:t>
    </dgm:pt>
    <dgm:pt modelId="{CD6A47DB-14E2-4733-963D-4762022C704A}" type="parTrans" cxnId="{3595CE07-D2EF-4DF7-88A6-F5AEE79651E8}">
      <dgm:prSet/>
      <dgm:spPr/>
      <dgm:t>
        <a:bodyPr/>
        <a:lstStyle/>
        <a:p>
          <a:endParaRPr lang="es-CO" sz="1000" b="1"/>
        </a:p>
      </dgm:t>
    </dgm:pt>
    <dgm:pt modelId="{195C1C3A-C195-4E85-BF42-9B22AF2F5474}" type="sibTrans" cxnId="{3595CE07-D2EF-4DF7-88A6-F5AEE79651E8}">
      <dgm:prSet custT="1"/>
      <dgm:spPr/>
      <dgm:t>
        <a:bodyPr/>
        <a:lstStyle/>
        <a:p>
          <a:endParaRPr lang="es-CO" sz="1000" b="1" dirty="0"/>
        </a:p>
      </dgm:t>
    </dgm:pt>
    <dgm:pt modelId="{9C0FA372-6E24-4876-9A1C-82D40BA103CE}">
      <dgm:prSet custT="1"/>
      <dgm:spPr/>
      <dgm:t>
        <a:bodyPr/>
        <a:lstStyle/>
        <a:p>
          <a:r>
            <a:rPr lang="es-CO" sz="1000" b="1" dirty="0"/>
            <a:t>3.Identificación del mercado al que están dirigidos los  productos</a:t>
          </a:r>
        </a:p>
      </dgm:t>
    </dgm:pt>
    <dgm:pt modelId="{FCB3B114-6DED-4C75-A20B-307F647236B2}" type="parTrans" cxnId="{2E2534F9-974C-48F0-B60C-33F5E0399F5B}">
      <dgm:prSet/>
      <dgm:spPr/>
      <dgm:t>
        <a:bodyPr/>
        <a:lstStyle/>
        <a:p>
          <a:endParaRPr lang="es-CO" sz="1000" b="1"/>
        </a:p>
      </dgm:t>
    </dgm:pt>
    <dgm:pt modelId="{2792FFC4-F6B9-40FA-BD17-3D0845383242}" type="sibTrans" cxnId="{2E2534F9-974C-48F0-B60C-33F5E0399F5B}">
      <dgm:prSet custT="1"/>
      <dgm:spPr/>
      <dgm:t>
        <a:bodyPr/>
        <a:lstStyle/>
        <a:p>
          <a:endParaRPr lang="es-CO" sz="1000" b="1" dirty="0"/>
        </a:p>
      </dgm:t>
    </dgm:pt>
    <dgm:pt modelId="{D305FB3E-B356-4369-95C0-A89EE9C18DCA}">
      <dgm:prSet custT="1"/>
      <dgm:spPr/>
      <dgm:t>
        <a:bodyPr/>
        <a:lstStyle/>
        <a:p>
          <a:r>
            <a:rPr lang="es-CO" sz="1000" b="1" dirty="0"/>
            <a:t>4.Identificación de las áreas de impacto</a:t>
          </a:r>
        </a:p>
      </dgm:t>
    </dgm:pt>
    <dgm:pt modelId="{CD5594BD-E64C-44AC-AA8E-808322123901}" type="parTrans" cxnId="{97B7046E-2193-475B-AE83-5B3775CF7774}">
      <dgm:prSet/>
      <dgm:spPr/>
      <dgm:t>
        <a:bodyPr/>
        <a:lstStyle/>
        <a:p>
          <a:endParaRPr lang="es-CO" sz="1000" b="1"/>
        </a:p>
      </dgm:t>
    </dgm:pt>
    <dgm:pt modelId="{264CB995-A7CC-4178-829F-8E0EADFE23FB}" type="sibTrans" cxnId="{97B7046E-2193-475B-AE83-5B3775CF7774}">
      <dgm:prSet custT="1"/>
      <dgm:spPr/>
      <dgm:t>
        <a:bodyPr/>
        <a:lstStyle/>
        <a:p>
          <a:endParaRPr lang="es-CO" sz="1000" b="1" dirty="0"/>
        </a:p>
      </dgm:t>
    </dgm:pt>
    <dgm:pt modelId="{A48A095E-CD06-4FFE-84AB-05A6EC29FC85}">
      <dgm:prSet custT="1"/>
      <dgm:spPr>
        <a:noFill/>
      </dgm:spPr>
      <dgm:t>
        <a:bodyPr/>
        <a:lstStyle/>
        <a:p>
          <a:r>
            <a:rPr lang="es-CO" sz="1050" b="1" dirty="0">
              <a:effectLst>
                <a:outerShdw blurRad="38100" dist="38100" dir="2700000" algn="tl">
                  <a:srgbClr val="000000">
                    <a:alpha val="43137"/>
                  </a:srgbClr>
                </a:outerShdw>
              </a:effectLst>
            </a:rPr>
            <a:t>5.</a:t>
          </a:r>
          <a:r>
            <a:rPr lang="es-CO" sz="1050" b="0" dirty="0">
              <a:effectLst/>
            </a:rPr>
            <a:t> </a:t>
          </a:r>
          <a:r>
            <a:rPr lang="es-CO" sz="1000" b="1" dirty="0"/>
            <a:t>Identificación de los eventos con sus causas y consecuencias</a:t>
          </a:r>
          <a:r>
            <a:rPr lang="es-CO" sz="1050" b="0" dirty="0">
              <a:effectLst/>
            </a:rPr>
            <a:t>.</a:t>
          </a:r>
        </a:p>
      </dgm:t>
    </dgm:pt>
    <dgm:pt modelId="{98102D22-58DF-4B0B-A249-8737CF394CD9}" type="parTrans" cxnId="{8AAEC689-593D-48CF-8C77-4EFD4C0B97E6}">
      <dgm:prSet/>
      <dgm:spPr/>
      <dgm:t>
        <a:bodyPr/>
        <a:lstStyle/>
        <a:p>
          <a:endParaRPr lang="es-CO" sz="1000" b="1"/>
        </a:p>
      </dgm:t>
    </dgm:pt>
    <dgm:pt modelId="{4B2A91D5-A75C-47A6-9902-5D1FA01801D9}" type="sibTrans" cxnId="{8AAEC689-593D-48CF-8C77-4EFD4C0B97E6}">
      <dgm:prSet custT="1"/>
      <dgm:spPr/>
      <dgm:t>
        <a:bodyPr/>
        <a:lstStyle/>
        <a:p>
          <a:endParaRPr lang="es-CO" sz="1000" b="1" dirty="0"/>
        </a:p>
      </dgm:t>
    </dgm:pt>
    <dgm:pt modelId="{33E6597C-EEAD-4C9C-BD85-B9C05F0DB309}">
      <dgm:prSet custT="1"/>
      <dgm:spPr/>
      <dgm:t>
        <a:bodyPr/>
        <a:lstStyle/>
        <a:p>
          <a:r>
            <a:rPr lang="es-CO" sz="1000" b="1" dirty="0"/>
            <a:t>6. Revisión de la experiencia de CCF frente a operaciones inusuales y sospechosas.</a:t>
          </a:r>
        </a:p>
      </dgm:t>
    </dgm:pt>
    <dgm:pt modelId="{739B6CF4-0F8B-4199-B7D3-4D59CBDD1516}" type="parTrans" cxnId="{7CD55637-D059-4FBD-9894-40DCD7A130E5}">
      <dgm:prSet/>
      <dgm:spPr/>
      <dgm:t>
        <a:bodyPr/>
        <a:lstStyle/>
        <a:p>
          <a:endParaRPr lang="es-CO" sz="1000" b="1"/>
        </a:p>
      </dgm:t>
    </dgm:pt>
    <dgm:pt modelId="{E4E021EA-FED7-4FF3-BCDC-429FF2805FD6}" type="sibTrans" cxnId="{7CD55637-D059-4FBD-9894-40DCD7A130E5}">
      <dgm:prSet custT="1"/>
      <dgm:spPr/>
      <dgm:t>
        <a:bodyPr/>
        <a:lstStyle/>
        <a:p>
          <a:endParaRPr lang="es-CO" sz="1000" b="1" dirty="0"/>
        </a:p>
      </dgm:t>
    </dgm:pt>
    <dgm:pt modelId="{BC496D89-3F12-4F84-A454-E59EA0C16328}">
      <dgm:prSet custT="1"/>
      <dgm:spPr/>
      <dgm:t>
        <a:bodyPr/>
        <a:lstStyle/>
        <a:p>
          <a:r>
            <a:rPr lang="es-CO" sz="1000" b="1" dirty="0"/>
            <a:t>7. Elaboración de la lista FINAL de eventos</a:t>
          </a:r>
        </a:p>
      </dgm:t>
    </dgm:pt>
    <dgm:pt modelId="{D170B6D4-6AF9-4847-B647-2B985F157CA6}" type="parTrans" cxnId="{E156E74F-3835-4CED-96CE-CB76754FC309}">
      <dgm:prSet/>
      <dgm:spPr/>
      <dgm:t>
        <a:bodyPr/>
        <a:lstStyle/>
        <a:p>
          <a:endParaRPr lang="es-CO" sz="1000" b="1"/>
        </a:p>
      </dgm:t>
    </dgm:pt>
    <dgm:pt modelId="{59791D84-EB82-41CF-AD2E-2775461DC0D5}" type="sibTrans" cxnId="{E156E74F-3835-4CED-96CE-CB76754FC309}">
      <dgm:prSet custT="1"/>
      <dgm:spPr/>
      <dgm:t>
        <a:bodyPr/>
        <a:lstStyle/>
        <a:p>
          <a:endParaRPr lang="es-CO" sz="1000" b="1" dirty="0"/>
        </a:p>
      </dgm:t>
    </dgm:pt>
    <dgm:pt modelId="{E3C540A0-9A1E-4680-8D46-8B589C4F8EF9}">
      <dgm:prSet custT="1"/>
      <dgm:spPr/>
      <dgm:t>
        <a:bodyPr/>
        <a:lstStyle/>
        <a:p>
          <a:r>
            <a:rPr lang="es-CO" sz="1000" b="1" kern="1200" dirty="0"/>
            <a:t>8</a:t>
          </a:r>
          <a:r>
            <a:rPr lang="es-CO" sz="1000" b="1" kern="1200" dirty="0">
              <a:solidFill>
                <a:sysClr val="windowText" lastClr="000000">
                  <a:hueOff val="0"/>
                  <a:satOff val="0"/>
                  <a:lumOff val="0"/>
                  <a:alphaOff val="0"/>
                </a:sysClr>
              </a:solidFill>
              <a:latin typeface="Calibri" panose="020F0502020204030204"/>
              <a:ea typeface="+mn-ea"/>
              <a:cs typeface="+mn-cs"/>
            </a:rPr>
            <a:t>. Validación de la lista final por los expertos.</a:t>
          </a:r>
        </a:p>
      </dgm:t>
    </dgm:pt>
    <dgm:pt modelId="{9338B871-71CC-4D3A-8074-F4234F102A93}" type="parTrans" cxnId="{C4C9C3A9-7B09-4D1B-A4AD-9C7F7AF0E408}">
      <dgm:prSet/>
      <dgm:spPr/>
      <dgm:t>
        <a:bodyPr/>
        <a:lstStyle/>
        <a:p>
          <a:endParaRPr lang="es-CO" sz="1000" b="1"/>
        </a:p>
      </dgm:t>
    </dgm:pt>
    <dgm:pt modelId="{602AA5D8-3741-45D3-95F3-411A74FB63CD}" type="sibTrans" cxnId="{C4C9C3A9-7B09-4D1B-A4AD-9C7F7AF0E408}">
      <dgm:prSet/>
      <dgm:spPr/>
      <dgm:t>
        <a:bodyPr/>
        <a:lstStyle/>
        <a:p>
          <a:endParaRPr lang="es-CO" sz="1000" b="1"/>
        </a:p>
      </dgm:t>
    </dgm:pt>
    <dgm:pt modelId="{6D119183-9FDE-47FC-96BA-26572716F706}" type="pres">
      <dgm:prSet presAssocID="{FC569DFB-2F0E-4AB4-867D-AFD7685C68AB}" presName="diagram" presStyleCnt="0">
        <dgm:presLayoutVars>
          <dgm:dir/>
          <dgm:resizeHandles val="exact"/>
        </dgm:presLayoutVars>
      </dgm:prSet>
      <dgm:spPr/>
    </dgm:pt>
    <dgm:pt modelId="{FF1560A8-24DC-486F-89B4-45424CA8DFCE}" type="pres">
      <dgm:prSet presAssocID="{05C44903-FB9E-49CB-B57C-6ECB633B727D}" presName="node" presStyleLbl="node1" presStyleIdx="0" presStyleCnt="8">
        <dgm:presLayoutVars>
          <dgm:bulletEnabled val="1"/>
        </dgm:presLayoutVars>
      </dgm:prSet>
      <dgm:spPr/>
    </dgm:pt>
    <dgm:pt modelId="{A02275D9-0F24-4E82-847E-4105B4203651}" type="pres">
      <dgm:prSet presAssocID="{1A733CC7-2BA2-4B00-BA51-EE0BA45B3F25}" presName="sibTrans" presStyleLbl="sibTrans2D1" presStyleIdx="0" presStyleCnt="7"/>
      <dgm:spPr/>
    </dgm:pt>
    <dgm:pt modelId="{C9257B7E-B0C4-4847-9DD6-F25B7971F504}" type="pres">
      <dgm:prSet presAssocID="{1A733CC7-2BA2-4B00-BA51-EE0BA45B3F25}" presName="connectorText" presStyleLbl="sibTrans2D1" presStyleIdx="0" presStyleCnt="7"/>
      <dgm:spPr/>
    </dgm:pt>
    <dgm:pt modelId="{CDDEB2D5-139C-48E2-BA07-55F9EDB8CB59}" type="pres">
      <dgm:prSet presAssocID="{6AAD358E-C68A-4D8D-A6A4-E25590CAED9A}" presName="node" presStyleLbl="node1" presStyleIdx="1" presStyleCnt="8">
        <dgm:presLayoutVars>
          <dgm:bulletEnabled val="1"/>
        </dgm:presLayoutVars>
      </dgm:prSet>
      <dgm:spPr/>
    </dgm:pt>
    <dgm:pt modelId="{AC28BCD9-6922-4F38-9F3B-43EB1547D835}" type="pres">
      <dgm:prSet presAssocID="{195C1C3A-C195-4E85-BF42-9B22AF2F5474}" presName="sibTrans" presStyleLbl="sibTrans2D1" presStyleIdx="1" presStyleCnt="7"/>
      <dgm:spPr/>
    </dgm:pt>
    <dgm:pt modelId="{15DF7D84-F8C9-4B6B-999D-CADBDB0E6AAB}" type="pres">
      <dgm:prSet presAssocID="{195C1C3A-C195-4E85-BF42-9B22AF2F5474}" presName="connectorText" presStyleLbl="sibTrans2D1" presStyleIdx="1" presStyleCnt="7"/>
      <dgm:spPr/>
    </dgm:pt>
    <dgm:pt modelId="{D4D421A8-8CFD-4A7C-8777-8E1CB79F9FF2}" type="pres">
      <dgm:prSet presAssocID="{9C0FA372-6E24-4876-9A1C-82D40BA103CE}" presName="node" presStyleLbl="node1" presStyleIdx="2" presStyleCnt="8">
        <dgm:presLayoutVars>
          <dgm:bulletEnabled val="1"/>
        </dgm:presLayoutVars>
      </dgm:prSet>
      <dgm:spPr/>
    </dgm:pt>
    <dgm:pt modelId="{CF73E3C8-7059-4897-BB79-AEC80FC37A37}" type="pres">
      <dgm:prSet presAssocID="{2792FFC4-F6B9-40FA-BD17-3D0845383242}" presName="sibTrans" presStyleLbl="sibTrans2D1" presStyleIdx="2" presStyleCnt="7"/>
      <dgm:spPr/>
    </dgm:pt>
    <dgm:pt modelId="{5B1E8157-70B6-440F-9775-2D7B14343F40}" type="pres">
      <dgm:prSet presAssocID="{2792FFC4-F6B9-40FA-BD17-3D0845383242}" presName="connectorText" presStyleLbl="sibTrans2D1" presStyleIdx="2" presStyleCnt="7"/>
      <dgm:spPr/>
    </dgm:pt>
    <dgm:pt modelId="{BB36329A-9BF4-48BA-AACB-15BB3FFBBB8E}" type="pres">
      <dgm:prSet presAssocID="{D305FB3E-B356-4369-95C0-A89EE9C18DCA}" presName="node" presStyleLbl="node1" presStyleIdx="3" presStyleCnt="8">
        <dgm:presLayoutVars>
          <dgm:bulletEnabled val="1"/>
        </dgm:presLayoutVars>
      </dgm:prSet>
      <dgm:spPr/>
    </dgm:pt>
    <dgm:pt modelId="{2FE6642C-D407-4B07-8998-71A08D6A11DF}" type="pres">
      <dgm:prSet presAssocID="{264CB995-A7CC-4178-829F-8E0EADFE23FB}" presName="sibTrans" presStyleLbl="sibTrans2D1" presStyleIdx="3" presStyleCnt="7"/>
      <dgm:spPr/>
    </dgm:pt>
    <dgm:pt modelId="{C7F12DF9-83E1-43D2-83EB-93844AC64263}" type="pres">
      <dgm:prSet presAssocID="{264CB995-A7CC-4178-829F-8E0EADFE23FB}" presName="connectorText" presStyleLbl="sibTrans2D1" presStyleIdx="3" presStyleCnt="7"/>
      <dgm:spPr/>
    </dgm:pt>
    <dgm:pt modelId="{23904D66-0FED-4E5D-A9CA-E997029A5E72}" type="pres">
      <dgm:prSet presAssocID="{A48A095E-CD06-4FFE-84AB-05A6EC29FC85}" presName="node" presStyleLbl="node1" presStyleIdx="4" presStyleCnt="8">
        <dgm:presLayoutVars>
          <dgm:bulletEnabled val="1"/>
        </dgm:presLayoutVars>
      </dgm:prSet>
      <dgm:spPr/>
    </dgm:pt>
    <dgm:pt modelId="{86698C04-1F5A-43D8-873B-52F647A2FEF7}" type="pres">
      <dgm:prSet presAssocID="{4B2A91D5-A75C-47A6-9902-5D1FA01801D9}" presName="sibTrans" presStyleLbl="sibTrans2D1" presStyleIdx="4" presStyleCnt="7"/>
      <dgm:spPr/>
    </dgm:pt>
    <dgm:pt modelId="{E4E137F0-1ED9-4C1B-BA5A-8C38706EF582}" type="pres">
      <dgm:prSet presAssocID="{4B2A91D5-A75C-47A6-9902-5D1FA01801D9}" presName="connectorText" presStyleLbl="sibTrans2D1" presStyleIdx="4" presStyleCnt="7"/>
      <dgm:spPr/>
    </dgm:pt>
    <dgm:pt modelId="{21B80955-C0FB-438E-99F4-339C7D8F272C}" type="pres">
      <dgm:prSet presAssocID="{33E6597C-EEAD-4C9C-BD85-B9C05F0DB309}" presName="node" presStyleLbl="node1" presStyleIdx="5" presStyleCnt="8">
        <dgm:presLayoutVars>
          <dgm:bulletEnabled val="1"/>
        </dgm:presLayoutVars>
      </dgm:prSet>
      <dgm:spPr/>
    </dgm:pt>
    <dgm:pt modelId="{35C27193-C1F3-4BCA-967C-2E8F216C15CA}" type="pres">
      <dgm:prSet presAssocID="{E4E021EA-FED7-4FF3-BCDC-429FF2805FD6}" presName="sibTrans" presStyleLbl="sibTrans2D1" presStyleIdx="5" presStyleCnt="7"/>
      <dgm:spPr/>
    </dgm:pt>
    <dgm:pt modelId="{CE0C2558-0671-408C-9D61-DFEA2EC6E26D}" type="pres">
      <dgm:prSet presAssocID="{E4E021EA-FED7-4FF3-BCDC-429FF2805FD6}" presName="connectorText" presStyleLbl="sibTrans2D1" presStyleIdx="5" presStyleCnt="7"/>
      <dgm:spPr/>
    </dgm:pt>
    <dgm:pt modelId="{23672B5E-33E2-481A-AE84-6BB3C1F78165}" type="pres">
      <dgm:prSet presAssocID="{BC496D89-3F12-4F84-A454-E59EA0C16328}" presName="node" presStyleLbl="node1" presStyleIdx="6" presStyleCnt="8">
        <dgm:presLayoutVars>
          <dgm:bulletEnabled val="1"/>
        </dgm:presLayoutVars>
      </dgm:prSet>
      <dgm:spPr/>
    </dgm:pt>
    <dgm:pt modelId="{8FEC0FE6-9069-4966-A387-ADCDD89ABB27}" type="pres">
      <dgm:prSet presAssocID="{59791D84-EB82-41CF-AD2E-2775461DC0D5}" presName="sibTrans" presStyleLbl="sibTrans2D1" presStyleIdx="6" presStyleCnt="7"/>
      <dgm:spPr/>
    </dgm:pt>
    <dgm:pt modelId="{EF4516EC-71E3-4A67-B7FA-F9FD9090DACA}" type="pres">
      <dgm:prSet presAssocID="{59791D84-EB82-41CF-AD2E-2775461DC0D5}" presName="connectorText" presStyleLbl="sibTrans2D1" presStyleIdx="6" presStyleCnt="7"/>
      <dgm:spPr/>
    </dgm:pt>
    <dgm:pt modelId="{40331B61-1685-4074-B776-4E4D833C3C49}" type="pres">
      <dgm:prSet presAssocID="{E3C540A0-9A1E-4680-8D46-8B589C4F8EF9}" presName="node" presStyleLbl="node1" presStyleIdx="7" presStyleCnt="8">
        <dgm:presLayoutVars>
          <dgm:bulletEnabled val="1"/>
        </dgm:presLayoutVars>
      </dgm:prSet>
      <dgm:spPr/>
    </dgm:pt>
  </dgm:ptLst>
  <dgm:cxnLst>
    <dgm:cxn modelId="{3595CE07-D2EF-4DF7-88A6-F5AEE79651E8}" srcId="{FC569DFB-2F0E-4AB4-867D-AFD7685C68AB}" destId="{6AAD358E-C68A-4D8D-A6A4-E25590CAED9A}" srcOrd="1" destOrd="0" parTransId="{CD6A47DB-14E2-4733-963D-4762022C704A}" sibTransId="{195C1C3A-C195-4E85-BF42-9B22AF2F5474}"/>
    <dgm:cxn modelId="{98E6211D-FDD5-4BFE-9D47-25D21584DECE}" type="presOf" srcId="{BC496D89-3F12-4F84-A454-E59EA0C16328}" destId="{23672B5E-33E2-481A-AE84-6BB3C1F78165}" srcOrd="0" destOrd="0" presId="urn:microsoft.com/office/officeart/2005/8/layout/process5"/>
    <dgm:cxn modelId="{91307030-8E8F-42F1-A089-388A2462E739}" type="presOf" srcId="{05C44903-FB9E-49CB-B57C-6ECB633B727D}" destId="{FF1560A8-24DC-486F-89B4-45424CA8DFCE}" srcOrd="0" destOrd="0" presId="urn:microsoft.com/office/officeart/2005/8/layout/process5"/>
    <dgm:cxn modelId="{7CD55637-D059-4FBD-9894-40DCD7A130E5}" srcId="{FC569DFB-2F0E-4AB4-867D-AFD7685C68AB}" destId="{33E6597C-EEAD-4C9C-BD85-B9C05F0DB309}" srcOrd="5" destOrd="0" parTransId="{739B6CF4-0F8B-4199-B7D3-4D59CBDD1516}" sibTransId="{E4E021EA-FED7-4FF3-BCDC-429FF2805FD6}"/>
    <dgm:cxn modelId="{D9ECFC5E-1BCA-4BBD-8406-1C9E8C7D4A6F}" type="presOf" srcId="{264CB995-A7CC-4178-829F-8E0EADFE23FB}" destId="{C7F12DF9-83E1-43D2-83EB-93844AC64263}" srcOrd="1" destOrd="0" presId="urn:microsoft.com/office/officeart/2005/8/layout/process5"/>
    <dgm:cxn modelId="{4E8DEA65-5A87-42FB-A5C5-D3CC726BB60E}" type="presOf" srcId="{E4E021EA-FED7-4FF3-BCDC-429FF2805FD6}" destId="{35C27193-C1F3-4BCA-967C-2E8F216C15CA}" srcOrd="0" destOrd="0" presId="urn:microsoft.com/office/officeart/2005/8/layout/process5"/>
    <dgm:cxn modelId="{C05DE066-1DAB-429D-85CA-C86C2713354C}" type="presOf" srcId="{59791D84-EB82-41CF-AD2E-2775461DC0D5}" destId="{EF4516EC-71E3-4A67-B7FA-F9FD9090DACA}" srcOrd="1" destOrd="0" presId="urn:microsoft.com/office/officeart/2005/8/layout/process5"/>
    <dgm:cxn modelId="{EDF8C367-8AF9-4E1C-B425-490BE68523A6}" type="presOf" srcId="{2792FFC4-F6B9-40FA-BD17-3D0845383242}" destId="{5B1E8157-70B6-440F-9775-2D7B14343F40}" srcOrd="1" destOrd="0" presId="urn:microsoft.com/office/officeart/2005/8/layout/process5"/>
    <dgm:cxn modelId="{DAB20D48-6ABF-4450-A9E9-59362334FFA1}" type="presOf" srcId="{E3C540A0-9A1E-4680-8D46-8B589C4F8EF9}" destId="{40331B61-1685-4074-B776-4E4D833C3C49}" srcOrd="0" destOrd="0" presId="urn:microsoft.com/office/officeart/2005/8/layout/process5"/>
    <dgm:cxn modelId="{97B7046E-2193-475B-AE83-5B3775CF7774}" srcId="{FC569DFB-2F0E-4AB4-867D-AFD7685C68AB}" destId="{D305FB3E-B356-4369-95C0-A89EE9C18DCA}" srcOrd="3" destOrd="0" parTransId="{CD5594BD-E64C-44AC-AA8E-808322123901}" sibTransId="{264CB995-A7CC-4178-829F-8E0EADFE23FB}"/>
    <dgm:cxn modelId="{901CF56E-5A38-47B3-B52C-28DA1E36A70B}" type="presOf" srcId="{264CB995-A7CC-4178-829F-8E0EADFE23FB}" destId="{2FE6642C-D407-4B07-8998-71A08D6A11DF}" srcOrd="0" destOrd="0" presId="urn:microsoft.com/office/officeart/2005/8/layout/process5"/>
    <dgm:cxn modelId="{E156E74F-3835-4CED-96CE-CB76754FC309}" srcId="{FC569DFB-2F0E-4AB4-867D-AFD7685C68AB}" destId="{BC496D89-3F12-4F84-A454-E59EA0C16328}" srcOrd="6" destOrd="0" parTransId="{D170B6D4-6AF9-4847-B647-2B985F157CA6}" sibTransId="{59791D84-EB82-41CF-AD2E-2775461DC0D5}"/>
    <dgm:cxn modelId="{0F94A370-9C60-4BB1-BAA6-3B20A9AEE85A}" type="presOf" srcId="{2792FFC4-F6B9-40FA-BD17-3D0845383242}" destId="{CF73E3C8-7059-4897-BB79-AEC80FC37A37}" srcOrd="0" destOrd="0" presId="urn:microsoft.com/office/officeart/2005/8/layout/process5"/>
    <dgm:cxn modelId="{65376174-1CAD-4AD8-A62F-3F43423D73BE}" type="presOf" srcId="{6AAD358E-C68A-4D8D-A6A4-E25590CAED9A}" destId="{CDDEB2D5-139C-48E2-BA07-55F9EDB8CB59}" srcOrd="0" destOrd="0" presId="urn:microsoft.com/office/officeart/2005/8/layout/process5"/>
    <dgm:cxn modelId="{81DBA079-0F3A-410C-9181-97E94F025E85}" type="presOf" srcId="{1A733CC7-2BA2-4B00-BA51-EE0BA45B3F25}" destId="{A02275D9-0F24-4E82-847E-4105B4203651}" srcOrd="0" destOrd="0" presId="urn:microsoft.com/office/officeart/2005/8/layout/process5"/>
    <dgm:cxn modelId="{8AAEC689-593D-48CF-8C77-4EFD4C0B97E6}" srcId="{FC569DFB-2F0E-4AB4-867D-AFD7685C68AB}" destId="{A48A095E-CD06-4FFE-84AB-05A6EC29FC85}" srcOrd="4" destOrd="0" parTransId="{98102D22-58DF-4B0B-A249-8737CF394CD9}" sibTransId="{4B2A91D5-A75C-47A6-9902-5D1FA01801D9}"/>
    <dgm:cxn modelId="{1DF4B492-C023-4D57-A93B-AE36BF8AAB20}" type="presOf" srcId="{4B2A91D5-A75C-47A6-9902-5D1FA01801D9}" destId="{E4E137F0-1ED9-4C1B-BA5A-8C38706EF582}" srcOrd="1" destOrd="0" presId="urn:microsoft.com/office/officeart/2005/8/layout/process5"/>
    <dgm:cxn modelId="{0101C593-114E-4DEC-A91E-F2209E0C8C31}" type="presOf" srcId="{9C0FA372-6E24-4876-9A1C-82D40BA103CE}" destId="{D4D421A8-8CFD-4A7C-8777-8E1CB79F9FF2}" srcOrd="0" destOrd="0" presId="urn:microsoft.com/office/officeart/2005/8/layout/process5"/>
    <dgm:cxn modelId="{2AB3FFA2-FE99-4327-86D1-54797B398721}" type="presOf" srcId="{4B2A91D5-A75C-47A6-9902-5D1FA01801D9}" destId="{86698C04-1F5A-43D8-873B-52F647A2FEF7}" srcOrd="0" destOrd="0" presId="urn:microsoft.com/office/officeart/2005/8/layout/process5"/>
    <dgm:cxn modelId="{48CB52A6-CEF1-4DE4-AC68-B18930AC8B6C}" type="presOf" srcId="{FC569DFB-2F0E-4AB4-867D-AFD7685C68AB}" destId="{6D119183-9FDE-47FC-96BA-26572716F706}" srcOrd="0" destOrd="0" presId="urn:microsoft.com/office/officeart/2005/8/layout/process5"/>
    <dgm:cxn modelId="{C4C9C3A9-7B09-4D1B-A4AD-9C7F7AF0E408}" srcId="{FC569DFB-2F0E-4AB4-867D-AFD7685C68AB}" destId="{E3C540A0-9A1E-4680-8D46-8B589C4F8EF9}" srcOrd="7" destOrd="0" parTransId="{9338B871-71CC-4D3A-8074-F4234F102A93}" sibTransId="{602AA5D8-3741-45D3-95F3-411A74FB63CD}"/>
    <dgm:cxn modelId="{9C406FAC-F815-4BCA-82C8-46D9D0991F7B}" type="presOf" srcId="{195C1C3A-C195-4E85-BF42-9B22AF2F5474}" destId="{AC28BCD9-6922-4F38-9F3B-43EB1547D835}" srcOrd="0" destOrd="0" presId="urn:microsoft.com/office/officeart/2005/8/layout/process5"/>
    <dgm:cxn modelId="{6E0FE0BD-E730-4A1E-9C58-14B998AEEB77}" type="presOf" srcId="{33E6597C-EEAD-4C9C-BD85-B9C05F0DB309}" destId="{21B80955-C0FB-438E-99F4-339C7D8F272C}" srcOrd="0" destOrd="0" presId="urn:microsoft.com/office/officeart/2005/8/layout/process5"/>
    <dgm:cxn modelId="{46BAA1C6-8F7F-4ED1-A105-07BD21CB0A74}" type="presOf" srcId="{E4E021EA-FED7-4FF3-BCDC-429FF2805FD6}" destId="{CE0C2558-0671-408C-9D61-DFEA2EC6E26D}" srcOrd="1" destOrd="0" presId="urn:microsoft.com/office/officeart/2005/8/layout/process5"/>
    <dgm:cxn modelId="{D7A0FFCA-5D51-41E9-A37D-018711DA72CA}" type="presOf" srcId="{A48A095E-CD06-4FFE-84AB-05A6EC29FC85}" destId="{23904D66-0FED-4E5D-A9CA-E997029A5E72}" srcOrd="0" destOrd="0" presId="urn:microsoft.com/office/officeart/2005/8/layout/process5"/>
    <dgm:cxn modelId="{D9EE30CB-01A9-423D-9932-323D84E3012A}" type="presOf" srcId="{1A733CC7-2BA2-4B00-BA51-EE0BA45B3F25}" destId="{C9257B7E-B0C4-4847-9DD6-F25B7971F504}" srcOrd="1" destOrd="0" presId="urn:microsoft.com/office/officeart/2005/8/layout/process5"/>
    <dgm:cxn modelId="{52BC5EDA-0EC1-42E9-B76D-34360518DC19}" type="presOf" srcId="{D305FB3E-B356-4369-95C0-A89EE9C18DCA}" destId="{BB36329A-9BF4-48BA-AACB-15BB3FFBBB8E}" srcOrd="0" destOrd="0" presId="urn:microsoft.com/office/officeart/2005/8/layout/process5"/>
    <dgm:cxn modelId="{1312BAE3-C07C-4DBE-80F6-05DE19202E56}" srcId="{FC569DFB-2F0E-4AB4-867D-AFD7685C68AB}" destId="{05C44903-FB9E-49CB-B57C-6ECB633B727D}" srcOrd="0" destOrd="0" parTransId="{984F6662-30CE-4795-95FB-26CDE93AE70B}" sibTransId="{1A733CC7-2BA2-4B00-BA51-EE0BA45B3F25}"/>
    <dgm:cxn modelId="{D6F828E7-5681-4D02-9B3B-F37361FA9452}" type="presOf" srcId="{195C1C3A-C195-4E85-BF42-9B22AF2F5474}" destId="{15DF7D84-F8C9-4B6B-999D-CADBDB0E6AAB}" srcOrd="1" destOrd="0" presId="urn:microsoft.com/office/officeart/2005/8/layout/process5"/>
    <dgm:cxn modelId="{2E2534F9-974C-48F0-B60C-33F5E0399F5B}" srcId="{FC569DFB-2F0E-4AB4-867D-AFD7685C68AB}" destId="{9C0FA372-6E24-4876-9A1C-82D40BA103CE}" srcOrd="2" destOrd="0" parTransId="{FCB3B114-6DED-4C75-A20B-307F647236B2}" sibTransId="{2792FFC4-F6B9-40FA-BD17-3D0845383242}"/>
    <dgm:cxn modelId="{BA1545F9-B9DC-4C1E-8775-C57068E1103D}" type="presOf" srcId="{59791D84-EB82-41CF-AD2E-2775461DC0D5}" destId="{8FEC0FE6-9069-4966-A387-ADCDD89ABB27}" srcOrd="0" destOrd="0" presId="urn:microsoft.com/office/officeart/2005/8/layout/process5"/>
    <dgm:cxn modelId="{7252F5F9-365B-4F89-BE1A-EBAEA2D0B01E}" type="presParOf" srcId="{6D119183-9FDE-47FC-96BA-26572716F706}" destId="{FF1560A8-24DC-486F-89B4-45424CA8DFCE}" srcOrd="0" destOrd="0" presId="urn:microsoft.com/office/officeart/2005/8/layout/process5"/>
    <dgm:cxn modelId="{9A35CFD6-69EB-452D-8DC1-8CB8718D39FE}" type="presParOf" srcId="{6D119183-9FDE-47FC-96BA-26572716F706}" destId="{A02275D9-0F24-4E82-847E-4105B4203651}" srcOrd="1" destOrd="0" presId="urn:microsoft.com/office/officeart/2005/8/layout/process5"/>
    <dgm:cxn modelId="{3D01DA6D-885C-42D2-ADC7-790D69CF0DED}" type="presParOf" srcId="{A02275D9-0F24-4E82-847E-4105B4203651}" destId="{C9257B7E-B0C4-4847-9DD6-F25B7971F504}" srcOrd="0" destOrd="0" presId="urn:microsoft.com/office/officeart/2005/8/layout/process5"/>
    <dgm:cxn modelId="{00B5BB74-8D46-4FB8-9D36-95CA630BEFE6}" type="presParOf" srcId="{6D119183-9FDE-47FC-96BA-26572716F706}" destId="{CDDEB2D5-139C-48E2-BA07-55F9EDB8CB59}" srcOrd="2" destOrd="0" presId="urn:microsoft.com/office/officeart/2005/8/layout/process5"/>
    <dgm:cxn modelId="{DDF4C13B-678C-4045-AFDD-D473B15EBCDB}" type="presParOf" srcId="{6D119183-9FDE-47FC-96BA-26572716F706}" destId="{AC28BCD9-6922-4F38-9F3B-43EB1547D835}" srcOrd="3" destOrd="0" presId="urn:microsoft.com/office/officeart/2005/8/layout/process5"/>
    <dgm:cxn modelId="{7F241A57-016B-4FED-BF78-4B7490693746}" type="presParOf" srcId="{AC28BCD9-6922-4F38-9F3B-43EB1547D835}" destId="{15DF7D84-F8C9-4B6B-999D-CADBDB0E6AAB}" srcOrd="0" destOrd="0" presId="urn:microsoft.com/office/officeart/2005/8/layout/process5"/>
    <dgm:cxn modelId="{C12B6A7D-5548-4382-B73C-54CFB62FFA8F}" type="presParOf" srcId="{6D119183-9FDE-47FC-96BA-26572716F706}" destId="{D4D421A8-8CFD-4A7C-8777-8E1CB79F9FF2}" srcOrd="4" destOrd="0" presId="urn:microsoft.com/office/officeart/2005/8/layout/process5"/>
    <dgm:cxn modelId="{86711803-8121-4B6C-8BA6-7A2D3C46C6C7}" type="presParOf" srcId="{6D119183-9FDE-47FC-96BA-26572716F706}" destId="{CF73E3C8-7059-4897-BB79-AEC80FC37A37}" srcOrd="5" destOrd="0" presId="urn:microsoft.com/office/officeart/2005/8/layout/process5"/>
    <dgm:cxn modelId="{FC9F384B-3889-496C-9645-09CDF32FDD2A}" type="presParOf" srcId="{CF73E3C8-7059-4897-BB79-AEC80FC37A37}" destId="{5B1E8157-70B6-440F-9775-2D7B14343F40}" srcOrd="0" destOrd="0" presId="urn:microsoft.com/office/officeart/2005/8/layout/process5"/>
    <dgm:cxn modelId="{D257A198-8D65-4DD1-AC5A-423108DF01CE}" type="presParOf" srcId="{6D119183-9FDE-47FC-96BA-26572716F706}" destId="{BB36329A-9BF4-48BA-AACB-15BB3FFBBB8E}" srcOrd="6" destOrd="0" presId="urn:microsoft.com/office/officeart/2005/8/layout/process5"/>
    <dgm:cxn modelId="{EE0011EF-BD1C-46B8-BEAF-AC63BDB0BF83}" type="presParOf" srcId="{6D119183-9FDE-47FC-96BA-26572716F706}" destId="{2FE6642C-D407-4B07-8998-71A08D6A11DF}" srcOrd="7" destOrd="0" presId="urn:microsoft.com/office/officeart/2005/8/layout/process5"/>
    <dgm:cxn modelId="{467DADE7-9D96-4B17-945A-A2928662B63C}" type="presParOf" srcId="{2FE6642C-D407-4B07-8998-71A08D6A11DF}" destId="{C7F12DF9-83E1-43D2-83EB-93844AC64263}" srcOrd="0" destOrd="0" presId="urn:microsoft.com/office/officeart/2005/8/layout/process5"/>
    <dgm:cxn modelId="{FEBA972B-CFB6-4EA2-9415-09AD9D6E7BBC}" type="presParOf" srcId="{6D119183-9FDE-47FC-96BA-26572716F706}" destId="{23904D66-0FED-4E5D-A9CA-E997029A5E72}" srcOrd="8" destOrd="0" presId="urn:microsoft.com/office/officeart/2005/8/layout/process5"/>
    <dgm:cxn modelId="{A593783D-5F25-40CD-B384-5F242BC1986B}" type="presParOf" srcId="{6D119183-9FDE-47FC-96BA-26572716F706}" destId="{86698C04-1F5A-43D8-873B-52F647A2FEF7}" srcOrd="9" destOrd="0" presId="urn:microsoft.com/office/officeart/2005/8/layout/process5"/>
    <dgm:cxn modelId="{2737EDFE-D0ED-4EC5-9B9D-AA249D83A24D}" type="presParOf" srcId="{86698C04-1F5A-43D8-873B-52F647A2FEF7}" destId="{E4E137F0-1ED9-4C1B-BA5A-8C38706EF582}" srcOrd="0" destOrd="0" presId="urn:microsoft.com/office/officeart/2005/8/layout/process5"/>
    <dgm:cxn modelId="{68CFAB04-1C85-4586-84AE-A35FF0E98ED3}" type="presParOf" srcId="{6D119183-9FDE-47FC-96BA-26572716F706}" destId="{21B80955-C0FB-438E-99F4-339C7D8F272C}" srcOrd="10" destOrd="0" presId="urn:microsoft.com/office/officeart/2005/8/layout/process5"/>
    <dgm:cxn modelId="{51C8FE11-5595-4723-B5DD-B2E0697ACD8A}" type="presParOf" srcId="{6D119183-9FDE-47FC-96BA-26572716F706}" destId="{35C27193-C1F3-4BCA-967C-2E8F216C15CA}" srcOrd="11" destOrd="0" presId="urn:microsoft.com/office/officeart/2005/8/layout/process5"/>
    <dgm:cxn modelId="{EE3F3F5F-7976-4705-9F20-142F481CCF1C}" type="presParOf" srcId="{35C27193-C1F3-4BCA-967C-2E8F216C15CA}" destId="{CE0C2558-0671-408C-9D61-DFEA2EC6E26D}" srcOrd="0" destOrd="0" presId="urn:microsoft.com/office/officeart/2005/8/layout/process5"/>
    <dgm:cxn modelId="{937B9E58-ED04-4AA0-AD89-513EC98B7821}" type="presParOf" srcId="{6D119183-9FDE-47FC-96BA-26572716F706}" destId="{23672B5E-33E2-481A-AE84-6BB3C1F78165}" srcOrd="12" destOrd="0" presId="urn:microsoft.com/office/officeart/2005/8/layout/process5"/>
    <dgm:cxn modelId="{65F0EAE2-8E94-4284-AD99-DD969325EF4B}" type="presParOf" srcId="{6D119183-9FDE-47FC-96BA-26572716F706}" destId="{8FEC0FE6-9069-4966-A387-ADCDD89ABB27}" srcOrd="13" destOrd="0" presId="urn:microsoft.com/office/officeart/2005/8/layout/process5"/>
    <dgm:cxn modelId="{FE4F2043-EDAB-4914-BEDC-BBEB64C74218}" type="presParOf" srcId="{8FEC0FE6-9069-4966-A387-ADCDD89ABB27}" destId="{EF4516EC-71E3-4A67-B7FA-F9FD9090DACA}" srcOrd="0" destOrd="0" presId="urn:microsoft.com/office/officeart/2005/8/layout/process5"/>
    <dgm:cxn modelId="{60D776E4-D7E4-4A3F-98CD-7052F7AC0B10}" type="presParOf" srcId="{6D119183-9FDE-47FC-96BA-26572716F706}" destId="{40331B61-1685-4074-B776-4E4D833C3C49}" srcOrd="14" destOrd="0" presId="urn:microsoft.com/office/officeart/2005/8/layout/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2889B360-743D-4231-A07A-9B49B032C74F}" type="doc">
      <dgm:prSet loTypeId="urn:microsoft.com/office/officeart/2005/8/layout/bProcess3" loCatId="process" qsTypeId="urn:microsoft.com/office/officeart/2005/8/quickstyle/simple2" qsCatId="simple" csTypeId="urn:microsoft.com/office/officeart/2005/8/colors/accent0_2" csCatId="mainScheme" phldr="1"/>
      <dgm:spPr/>
      <dgm:t>
        <a:bodyPr/>
        <a:lstStyle/>
        <a:p>
          <a:endParaRPr lang="es-CO"/>
        </a:p>
      </dgm:t>
    </dgm:pt>
    <dgm:pt modelId="{37F0E986-1412-4972-BB7C-DF6B0424D2AD}">
      <dgm:prSet/>
      <dgm:spPr/>
      <dgm:t>
        <a:bodyPr/>
        <a:lstStyle/>
        <a:p>
          <a:r>
            <a:rPr lang="es-CO" dirty="0"/>
            <a:t>1. Revisión de los objetivos de la Entidad frente a LA/FT/FPADM</a:t>
          </a:r>
        </a:p>
      </dgm:t>
    </dgm:pt>
    <dgm:pt modelId="{F4303E22-A8C3-4AB4-8F59-A43E6D703226}" type="parTrans" cxnId="{E9D7E7A7-501C-4D88-BAD4-55418109EF74}">
      <dgm:prSet/>
      <dgm:spPr/>
      <dgm:t>
        <a:bodyPr/>
        <a:lstStyle/>
        <a:p>
          <a:endParaRPr lang="es-CO"/>
        </a:p>
      </dgm:t>
    </dgm:pt>
    <dgm:pt modelId="{47F9D749-964C-49E5-8AA8-215478801A61}" type="sibTrans" cxnId="{E9D7E7A7-501C-4D88-BAD4-55418109EF74}">
      <dgm:prSet/>
      <dgm:spPr/>
      <dgm:t>
        <a:bodyPr/>
        <a:lstStyle/>
        <a:p>
          <a:endParaRPr lang="es-CO" dirty="0"/>
        </a:p>
      </dgm:t>
    </dgm:pt>
    <dgm:pt modelId="{67171946-27F1-4CDB-BCC6-D48F2A5402D4}">
      <dgm:prSet/>
      <dgm:spPr/>
      <dgm:t>
        <a:bodyPr/>
        <a:lstStyle/>
        <a:p>
          <a:r>
            <a:rPr lang="es-CO" dirty="0"/>
            <a:t>2. Revisión de las fuentes bibliográficas internas y externas.</a:t>
          </a:r>
        </a:p>
      </dgm:t>
    </dgm:pt>
    <dgm:pt modelId="{BEC24D2C-71B8-4316-8273-587F81A36E5A}" type="parTrans" cxnId="{067B625E-3934-45A2-9C7D-1A834C0CA1DE}">
      <dgm:prSet/>
      <dgm:spPr/>
      <dgm:t>
        <a:bodyPr/>
        <a:lstStyle/>
        <a:p>
          <a:endParaRPr lang="es-CO"/>
        </a:p>
      </dgm:t>
    </dgm:pt>
    <dgm:pt modelId="{B2DB53E5-F465-46E3-9220-2715F042C3FB}" type="sibTrans" cxnId="{067B625E-3934-45A2-9C7D-1A834C0CA1DE}">
      <dgm:prSet/>
      <dgm:spPr/>
      <dgm:t>
        <a:bodyPr/>
        <a:lstStyle/>
        <a:p>
          <a:endParaRPr lang="es-CO" dirty="0"/>
        </a:p>
      </dgm:t>
    </dgm:pt>
    <dgm:pt modelId="{AB7963C4-5413-4445-B22A-2F9FE694EB36}">
      <dgm:prSet/>
      <dgm:spPr/>
      <dgm:t>
        <a:bodyPr/>
        <a:lstStyle/>
        <a:p>
          <a:r>
            <a:rPr lang="es-CO" dirty="0"/>
            <a:t>3. Revisión del mercado en al cual la Compañía dirige sus servicios.</a:t>
          </a:r>
        </a:p>
      </dgm:t>
    </dgm:pt>
    <dgm:pt modelId="{BCC9CFCD-CA6A-44D0-AD4F-D2D648256D44}" type="parTrans" cxnId="{629D3DFC-865D-402A-B9EE-6C3E5700832C}">
      <dgm:prSet/>
      <dgm:spPr/>
      <dgm:t>
        <a:bodyPr/>
        <a:lstStyle/>
        <a:p>
          <a:endParaRPr lang="es-CO"/>
        </a:p>
      </dgm:t>
    </dgm:pt>
    <dgm:pt modelId="{60362CE6-F454-4E50-BC6A-AC5872DFE1D2}" type="sibTrans" cxnId="{629D3DFC-865D-402A-B9EE-6C3E5700832C}">
      <dgm:prSet/>
      <dgm:spPr/>
      <dgm:t>
        <a:bodyPr/>
        <a:lstStyle/>
        <a:p>
          <a:endParaRPr lang="es-CO" dirty="0"/>
        </a:p>
      </dgm:t>
    </dgm:pt>
    <dgm:pt modelId="{236DDF9B-9687-4D49-B9A4-DE307F04519D}">
      <dgm:prSet/>
      <dgm:spPr>
        <a:solidFill>
          <a:schemeClr val="bg1"/>
        </a:solidFill>
      </dgm:spPr>
      <dgm:t>
        <a:bodyPr/>
        <a:lstStyle/>
        <a:p>
          <a:r>
            <a:rPr lang="es-CO" b="0" dirty="0"/>
            <a:t>4. Revisión a través de lluvia de ideas las opiniones de un grupo de expertos que conocen la actividad de CCF</a:t>
          </a:r>
        </a:p>
      </dgm:t>
    </dgm:pt>
    <dgm:pt modelId="{E55D15A6-4E39-4353-9A45-3548EAC38D82}" type="parTrans" cxnId="{B4327519-F459-4186-A86A-28C25638E0A8}">
      <dgm:prSet/>
      <dgm:spPr/>
      <dgm:t>
        <a:bodyPr/>
        <a:lstStyle/>
        <a:p>
          <a:endParaRPr lang="es-CO"/>
        </a:p>
      </dgm:t>
    </dgm:pt>
    <dgm:pt modelId="{714BEA8F-620B-4DC7-BB9C-0410D70B5CD6}" type="sibTrans" cxnId="{B4327519-F459-4186-A86A-28C25638E0A8}">
      <dgm:prSet/>
      <dgm:spPr/>
      <dgm:t>
        <a:bodyPr/>
        <a:lstStyle/>
        <a:p>
          <a:endParaRPr lang="es-CO"/>
        </a:p>
      </dgm:t>
    </dgm:pt>
    <dgm:pt modelId="{BA17B54C-F1F8-4C84-ABA7-56A7CEAD304D}" type="pres">
      <dgm:prSet presAssocID="{2889B360-743D-4231-A07A-9B49B032C74F}" presName="Name0" presStyleCnt="0">
        <dgm:presLayoutVars>
          <dgm:dir/>
          <dgm:resizeHandles val="exact"/>
        </dgm:presLayoutVars>
      </dgm:prSet>
      <dgm:spPr/>
    </dgm:pt>
    <dgm:pt modelId="{FA14F741-6513-40BC-AE9B-E96ED6A4FF62}" type="pres">
      <dgm:prSet presAssocID="{37F0E986-1412-4972-BB7C-DF6B0424D2AD}" presName="node" presStyleLbl="node1" presStyleIdx="0" presStyleCnt="4" custLinFactNeighborX="1298">
        <dgm:presLayoutVars>
          <dgm:bulletEnabled val="1"/>
        </dgm:presLayoutVars>
      </dgm:prSet>
      <dgm:spPr/>
    </dgm:pt>
    <dgm:pt modelId="{C63032D5-2E04-4C90-A782-BB8544FFA7C2}" type="pres">
      <dgm:prSet presAssocID="{47F9D749-964C-49E5-8AA8-215478801A61}" presName="sibTrans" presStyleLbl="sibTrans1D1" presStyleIdx="0" presStyleCnt="3"/>
      <dgm:spPr/>
    </dgm:pt>
    <dgm:pt modelId="{EAEF05AC-5173-4BCC-B94D-1D34DC66EE7D}" type="pres">
      <dgm:prSet presAssocID="{47F9D749-964C-49E5-8AA8-215478801A61}" presName="connectorText" presStyleLbl="sibTrans1D1" presStyleIdx="0" presStyleCnt="3"/>
      <dgm:spPr/>
    </dgm:pt>
    <dgm:pt modelId="{052F49C4-394F-4AC5-B3BA-2D82911A8B96}" type="pres">
      <dgm:prSet presAssocID="{67171946-27F1-4CDB-BCC6-D48F2A5402D4}" presName="node" presStyleLbl="node1" presStyleIdx="1" presStyleCnt="4">
        <dgm:presLayoutVars>
          <dgm:bulletEnabled val="1"/>
        </dgm:presLayoutVars>
      </dgm:prSet>
      <dgm:spPr/>
    </dgm:pt>
    <dgm:pt modelId="{5E500317-6BC4-4FC9-B385-D2E3FF124FCB}" type="pres">
      <dgm:prSet presAssocID="{B2DB53E5-F465-46E3-9220-2715F042C3FB}" presName="sibTrans" presStyleLbl="sibTrans1D1" presStyleIdx="1" presStyleCnt="3"/>
      <dgm:spPr/>
    </dgm:pt>
    <dgm:pt modelId="{D66CCCB7-13E1-47E5-83A6-26B265694FD7}" type="pres">
      <dgm:prSet presAssocID="{B2DB53E5-F465-46E3-9220-2715F042C3FB}" presName="connectorText" presStyleLbl="sibTrans1D1" presStyleIdx="1" presStyleCnt="3"/>
      <dgm:spPr/>
    </dgm:pt>
    <dgm:pt modelId="{60F1A509-8088-403C-96F3-D60417EDA26C}" type="pres">
      <dgm:prSet presAssocID="{AB7963C4-5413-4445-B22A-2F9FE694EB36}" presName="node" presStyleLbl="node1" presStyleIdx="2" presStyleCnt="4">
        <dgm:presLayoutVars>
          <dgm:bulletEnabled val="1"/>
        </dgm:presLayoutVars>
      </dgm:prSet>
      <dgm:spPr/>
    </dgm:pt>
    <dgm:pt modelId="{BFC68A94-0394-4E75-B1D3-37CAD9A5E137}" type="pres">
      <dgm:prSet presAssocID="{60362CE6-F454-4E50-BC6A-AC5872DFE1D2}" presName="sibTrans" presStyleLbl="sibTrans1D1" presStyleIdx="2" presStyleCnt="3"/>
      <dgm:spPr/>
    </dgm:pt>
    <dgm:pt modelId="{2BD5DDC3-406B-4043-9E14-8DD5470A221B}" type="pres">
      <dgm:prSet presAssocID="{60362CE6-F454-4E50-BC6A-AC5872DFE1D2}" presName="connectorText" presStyleLbl="sibTrans1D1" presStyleIdx="2" presStyleCnt="3"/>
      <dgm:spPr/>
    </dgm:pt>
    <dgm:pt modelId="{53DB910A-5429-4006-91E8-12FDA044491A}" type="pres">
      <dgm:prSet presAssocID="{236DDF9B-9687-4D49-B9A4-DE307F04519D}" presName="node" presStyleLbl="node1" presStyleIdx="3" presStyleCnt="4">
        <dgm:presLayoutVars>
          <dgm:bulletEnabled val="1"/>
        </dgm:presLayoutVars>
      </dgm:prSet>
      <dgm:spPr/>
    </dgm:pt>
  </dgm:ptLst>
  <dgm:cxnLst>
    <dgm:cxn modelId="{B4327519-F459-4186-A86A-28C25638E0A8}" srcId="{2889B360-743D-4231-A07A-9B49B032C74F}" destId="{236DDF9B-9687-4D49-B9A4-DE307F04519D}" srcOrd="3" destOrd="0" parTransId="{E55D15A6-4E39-4353-9A45-3548EAC38D82}" sibTransId="{714BEA8F-620B-4DC7-BB9C-0410D70B5CD6}"/>
    <dgm:cxn modelId="{067B625E-3934-45A2-9C7D-1A834C0CA1DE}" srcId="{2889B360-743D-4231-A07A-9B49B032C74F}" destId="{67171946-27F1-4CDB-BCC6-D48F2A5402D4}" srcOrd="1" destOrd="0" parTransId="{BEC24D2C-71B8-4316-8273-587F81A36E5A}" sibTransId="{B2DB53E5-F465-46E3-9220-2715F042C3FB}"/>
    <dgm:cxn modelId="{DBC3A860-1035-42D8-BCFA-A6B21AB94BFC}" type="presOf" srcId="{B2DB53E5-F465-46E3-9220-2715F042C3FB}" destId="{D66CCCB7-13E1-47E5-83A6-26B265694FD7}" srcOrd="1" destOrd="0" presId="urn:microsoft.com/office/officeart/2005/8/layout/bProcess3"/>
    <dgm:cxn modelId="{43896C46-3F4C-4395-861B-98E9B6709301}" type="presOf" srcId="{236DDF9B-9687-4D49-B9A4-DE307F04519D}" destId="{53DB910A-5429-4006-91E8-12FDA044491A}" srcOrd="0" destOrd="0" presId="urn:microsoft.com/office/officeart/2005/8/layout/bProcess3"/>
    <dgm:cxn modelId="{C2BC9B4C-E4A1-4756-A75D-F6C5F9FD9ADB}" type="presOf" srcId="{37F0E986-1412-4972-BB7C-DF6B0424D2AD}" destId="{FA14F741-6513-40BC-AE9B-E96ED6A4FF62}" srcOrd="0" destOrd="0" presId="urn:microsoft.com/office/officeart/2005/8/layout/bProcess3"/>
    <dgm:cxn modelId="{F3AD604D-5461-4537-9969-031A1FD124BD}" type="presOf" srcId="{AB7963C4-5413-4445-B22A-2F9FE694EB36}" destId="{60F1A509-8088-403C-96F3-D60417EDA26C}" srcOrd="0" destOrd="0" presId="urn:microsoft.com/office/officeart/2005/8/layout/bProcess3"/>
    <dgm:cxn modelId="{7E77CF80-3CB8-44DC-8711-7BDBB69A1C71}" type="presOf" srcId="{60362CE6-F454-4E50-BC6A-AC5872DFE1D2}" destId="{BFC68A94-0394-4E75-B1D3-37CAD9A5E137}" srcOrd="0" destOrd="0" presId="urn:microsoft.com/office/officeart/2005/8/layout/bProcess3"/>
    <dgm:cxn modelId="{EE1A619E-40E7-4557-967F-0E77607D8A00}" type="presOf" srcId="{67171946-27F1-4CDB-BCC6-D48F2A5402D4}" destId="{052F49C4-394F-4AC5-B3BA-2D82911A8B96}" srcOrd="0" destOrd="0" presId="urn:microsoft.com/office/officeart/2005/8/layout/bProcess3"/>
    <dgm:cxn modelId="{358113A5-39FB-4596-B12D-0AC932D5359C}" type="presOf" srcId="{B2DB53E5-F465-46E3-9220-2715F042C3FB}" destId="{5E500317-6BC4-4FC9-B385-D2E3FF124FCB}" srcOrd="0" destOrd="0" presId="urn:microsoft.com/office/officeart/2005/8/layout/bProcess3"/>
    <dgm:cxn modelId="{E9D7E7A7-501C-4D88-BAD4-55418109EF74}" srcId="{2889B360-743D-4231-A07A-9B49B032C74F}" destId="{37F0E986-1412-4972-BB7C-DF6B0424D2AD}" srcOrd="0" destOrd="0" parTransId="{F4303E22-A8C3-4AB4-8F59-A43E6D703226}" sibTransId="{47F9D749-964C-49E5-8AA8-215478801A61}"/>
    <dgm:cxn modelId="{92F065BE-ABAE-48F3-87EA-0283D45EE49B}" type="presOf" srcId="{2889B360-743D-4231-A07A-9B49B032C74F}" destId="{BA17B54C-F1F8-4C84-ABA7-56A7CEAD304D}" srcOrd="0" destOrd="0" presId="urn:microsoft.com/office/officeart/2005/8/layout/bProcess3"/>
    <dgm:cxn modelId="{AA34ECC9-C6DE-41B2-A243-EC2BCECC908B}" type="presOf" srcId="{47F9D749-964C-49E5-8AA8-215478801A61}" destId="{C63032D5-2E04-4C90-A782-BB8544FFA7C2}" srcOrd="0" destOrd="0" presId="urn:microsoft.com/office/officeart/2005/8/layout/bProcess3"/>
    <dgm:cxn modelId="{C7C0B9E1-8DE1-4F7C-BE08-B62077E0536A}" type="presOf" srcId="{47F9D749-964C-49E5-8AA8-215478801A61}" destId="{EAEF05AC-5173-4BCC-B94D-1D34DC66EE7D}" srcOrd="1" destOrd="0" presId="urn:microsoft.com/office/officeart/2005/8/layout/bProcess3"/>
    <dgm:cxn modelId="{7C55E9E9-CEC1-4D92-93D5-C86FB9F861EB}" type="presOf" srcId="{60362CE6-F454-4E50-BC6A-AC5872DFE1D2}" destId="{2BD5DDC3-406B-4043-9E14-8DD5470A221B}" srcOrd="1" destOrd="0" presId="urn:microsoft.com/office/officeart/2005/8/layout/bProcess3"/>
    <dgm:cxn modelId="{629D3DFC-865D-402A-B9EE-6C3E5700832C}" srcId="{2889B360-743D-4231-A07A-9B49B032C74F}" destId="{AB7963C4-5413-4445-B22A-2F9FE694EB36}" srcOrd="2" destOrd="0" parTransId="{BCC9CFCD-CA6A-44D0-AD4F-D2D648256D44}" sibTransId="{60362CE6-F454-4E50-BC6A-AC5872DFE1D2}"/>
    <dgm:cxn modelId="{2C9AF863-E742-4427-8B80-D2682AC3CC57}" type="presParOf" srcId="{BA17B54C-F1F8-4C84-ABA7-56A7CEAD304D}" destId="{FA14F741-6513-40BC-AE9B-E96ED6A4FF62}" srcOrd="0" destOrd="0" presId="urn:microsoft.com/office/officeart/2005/8/layout/bProcess3"/>
    <dgm:cxn modelId="{3B38BEF6-F75B-4725-A387-65DC38C09451}" type="presParOf" srcId="{BA17B54C-F1F8-4C84-ABA7-56A7CEAD304D}" destId="{C63032D5-2E04-4C90-A782-BB8544FFA7C2}" srcOrd="1" destOrd="0" presId="urn:microsoft.com/office/officeart/2005/8/layout/bProcess3"/>
    <dgm:cxn modelId="{5C859962-D9B8-461C-A2A3-27063ED67A72}" type="presParOf" srcId="{C63032D5-2E04-4C90-A782-BB8544FFA7C2}" destId="{EAEF05AC-5173-4BCC-B94D-1D34DC66EE7D}" srcOrd="0" destOrd="0" presId="urn:microsoft.com/office/officeart/2005/8/layout/bProcess3"/>
    <dgm:cxn modelId="{769A617A-1EC0-4F76-A60E-ED5E956E6803}" type="presParOf" srcId="{BA17B54C-F1F8-4C84-ABA7-56A7CEAD304D}" destId="{052F49C4-394F-4AC5-B3BA-2D82911A8B96}" srcOrd="2" destOrd="0" presId="urn:microsoft.com/office/officeart/2005/8/layout/bProcess3"/>
    <dgm:cxn modelId="{0E1E9397-EA8A-4F33-A3D4-8F13A3B7ACCC}" type="presParOf" srcId="{BA17B54C-F1F8-4C84-ABA7-56A7CEAD304D}" destId="{5E500317-6BC4-4FC9-B385-D2E3FF124FCB}" srcOrd="3" destOrd="0" presId="urn:microsoft.com/office/officeart/2005/8/layout/bProcess3"/>
    <dgm:cxn modelId="{55C2405C-AF5A-4256-9384-61857BA74F40}" type="presParOf" srcId="{5E500317-6BC4-4FC9-B385-D2E3FF124FCB}" destId="{D66CCCB7-13E1-47E5-83A6-26B265694FD7}" srcOrd="0" destOrd="0" presId="urn:microsoft.com/office/officeart/2005/8/layout/bProcess3"/>
    <dgm:cxn modelId="{7087DC24-1C5B-423F-942E-1ED550CB8F33}" type="presParOf" srcId="{BA17B54C-F1F8-4C84-ABA7-56A7CEAD304D}" destId="{60F1A509-8088-403C-96F3-D60417EDA26C}" srcOrd="4" destOrd="0" presId="urn:microsoft.com/office/officeart/2005/8/layout/bProcess3"/>
    <dgm:cxn modelId="{34530645-A2EA-4AE1-9FBB-64756F74505D}" type="presParOf" srcId="{BA17B54C-F1F8-4C84-ABA7-56A7CEAD304D}" destId="{BFC68A94-0394-4E75-B1D3-37CAD9A5E137}" srcOrd="5" destOrd="0" presId="urn:microsoft.com/office/officeart/2005/8/layout/bProcess3"/>
    <dgm:cxn modelId="{99855582-35DF-411E-AB14-C40BA86582B9}" type="presParOf" srcId="{BFC68A94-0394-4E75-B1D3-37CAD9A5E137}" destId="{2BD5DDC3-406B-4043-9E14-8DD5470A221B}" srcOrd="0" destOrd="0" presId="urn:microsoft.com/office/officeart/2005/8/layout/bProcess3"/>
    <dgm:cxn modelId="{34023FD0-A745-4BB5-9583-9454EE0EBE1A}" type="presParOf" srcId="{BA17B54C-F1F8-4C84-ABA7-56A7CEAD304D}" destId="{53DB910A-5429-4006-91E8-12FDA044491A}" srcOrd="6" destOrd="0" presId="urn:microsoft.com/office/officeart/2005/8/layout/bProcess3"/>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74BC8DB-0B78-4EDB-8ECE-47BE2F00234B}">
      <dsp:nvSpPr>
        <dsp:cNvPr id="0" name=""/>
        <dsp:cNvSpPr/>
      </dsp:nvSpPr>
      <dsp:spPr>
        <a:xfrm>
          <a:off x="2065260" y="1016"/>
          <a:ext cx="1703483" cy="1703483"/>
        </a:xfrm>
        <a:prstGeom prst="ellipse">
          <a:avLst/>
        </a:prstGeom>
        <a:gradFill rotWithShape="0">
          <a:gsLst>
            <a:gs pos="0">
              <a:schemeClr val="accent2">
                <a:hueOff val="0"/>
                <a:satOff val="0"/>
                <a:lumOff val="0"/>
                <a:alphaOff val="0"/>
                <a:satMod val="103000"/>
                <a:lumMod val="102000"/>
                <a:tint val="94000"/>
              </a:schemeClr>
            </a:gs>
            <a:gs pos="50000">
              <a:schemeClr val="accent2">
                <a:hueOff val="0"/>
                <a:satOff val="0"/>
                <a:lumOff val="0"/>
                <a:alphaOff val="0"/>
                <a:satMod val="110000"/>
                <a:lumMod val="100000"/>
                <a:shade val="100000"/>
              </a:schemeClr>
            </a:gs>
            <a:gs pos="100000">
              <a:schemeClr val="accent2">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es-MX" sz="1600" b="1" kern="1200" dirty="0"/>
            <a:t>ETAPA 1. Identificacion del riesgo</a:t>
          </a:r>
        </a:p>
      </dsp:txBody>
      <dsp:txXfrm>
        <a:off x="2314729" y="250485"/>
        <a:ext cx="1204545" cy="1204545"/>
      </dsp:txXfrm>
    </dsp:sp>
    <dsp:sp modelId="{97AA70B5-693A-4121-9491-9E603634BCAD}">
      <dsp:nvSpPr>
        <dsp:cNvPr id="0" name=""/>
        <dsp:cNvSpPr/>
      </dsp:nvSpPr>
      <dsp:spPr>
        <a:xfrm rot="2725933">
          <a:off x="3580452" y="1473544"/>
          <a:ext cx="462395" cy="574925"/>
        </a:xfrm>
        <a:prstGeom prst="rightArrow">
          <a:avLst>
            <a:gd name="adj1" fmla="val 60000"/>
            <a:gd name="adj2" fmla="val 50000"/>
          </a:avLst>
        </a:prstGeom>
        <a:gradFill rotWithShape="0">
          <a:gsLst>
            <a:gs pos="0">
              <a:schemeClr val="accent2">
                <a:hueOff val="0"/>
                <a:satOff val="0"/>
                <a:lumOff val="0"/>
                <a:alphaOff val="0"/>
                <a:satMod val="103000"/>
                <a:lumMod val="102000"/>
                <a:tint val="94000"/>
              </a:schemeClr>
            </a:gs>
            <a:gs pos="50000">
              <a:schemeClr val="accent2">
                <a:hueOff val="0"/>
                <a:satOff val="0"/>
                <a:lumOff val="0"/>
                <a:alphaOff val="0"/>
                <a:satMod val="110000"/>
                <a:lumMod val="100000"/>
                <a:shade val="100000"/>
              </a:schemeClr>
            </a:gs>
            <a:gs pos="100000">
              <a:schemeClr val="accent2">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s-CO" sz="1300" kern="1200"/>
        </a:p>
      </dsp:txBody>
      <dsp:txXfrm>
        <a:off x="3601138" y="1539116"/>
        <a:ext cx="323677" cy="344955"/>
      </dsp:txXfrm>
    </dsp:sp>
    <dsp:sp modelId="{808C0880-1413-45C0-853C-83EE4D755E5A}">
      <dsp:nvSpPr>
        <dsp:cNvPr id="0" name=""/>
        <dsp:cNvSpPr/>
      </dsp:nvSpPr>
      <dsp:spPr>
        <a:xfrm>
          <a:off x="3872924" y="1836160"/>
          <a:ext cx="1703483" cy="1703483"/>
        </a:xfrm>
        <a:prstGeom prst="ellipse">
          <a:avLst/>
        </a:prstGeom>
        <a:gradFill rotWithShape="0">
          <a:gsLst>
            <a:gs pos="0">
              <a:schemeClr val="accent2">
                <a:hueOff val="-485121"/>
                <a:satOff val="-27976"/>
                <a:lumOff val="2876"/>
                <a:alphaOff val="0"/>
                <a:satMod val="103000"/>
                <a:lumMod val="102000"/>
                <a:tint val="94000"/>
              </a:schemeClr>
            </a:gs>
            <a:gs pos="50000">
              <a:schemeClr val="accent2">
                <a:hueOff val="-485121"/>
                <a:satOff val="-27976"/>
                <a:lumOff val="2876"/>
                <a:alphaOff val="0"/>
                <a:satMod val="110000"/>
                <a:lumMod val="100000"/>
                <a:shade val="100000"/>
              </a:schemeClr>
            </a:gs>
            <a:gs pos="100000">
              <a:schemeClr val="accent2">
                <a:hueOff val="-485121"/>
                <a:satOff val="-27976"/>
                <a:lumOff val="2876"/>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es-MX" sz="1600" b="1" kern="1200" dirty="0"/>
            <a:t>ETAPA 2. Medición del riesgo</a:t>
          </a:r>
        </a:p>
      </dsp:txBody>
      <dsp:txXfrm>
        <a:off x="4122393" y="2085629"/>
        <a:ext cx="1204545" cy="1204545"/>
      </dsp:txXfrm>
    </dsp:sp>
    <dsp:sp modelId="{A0F8B542-025D-4A93-9584-8192C80CCDDE}">
      <dsp:nvSpPr>
        <dsp:cNvPr id="0" name=""/>
        <dsp:cNvSpPr/>
      </dsp:nvSpPr>
      <dsp:spPr>
        <a:xfrm rot="8126345">
          <a:off x="3608846" y="3281750"/>
          <a:ext cx="441793" cy="574925"/>
        </a:xfrm>
        <a:prstGeom prst="rightArrow">
          <a:avLst>
            <a:gd name="adj1" fmla="val 60000"/>
            <a:gd name="adj2" fmla="val 50000"/>
          </a:avLst>
        </a:prstGeom>
        <a:gradFill rotWithShape="0">
          <a:gsLst>
            <a:gs pos="0">
              <a:schemeClr val="accent2">
                <a:hueOff val="-485121"/>
                <a:satOff val="-27976"/>
                <a:lumOff val="2876"/>
                <a:alphaOff val="0"/>
                <a:satMod val="103000"/>
                <a:lumMod val="102000"/>
                <a:tint val="94000"/>
              </a:schemeClr>
            </a:gs>
            <a:gs pos="50000">
              <a:schemeClr val="accent2">
                <a:hueOff val="-485121"/>
                <a:satOff val="-27976"/>
                <a:lumOff val="2876"/>
                <a:alphaOff val="0"/>
                <a:satMod val="110000"/>
                <a:lumMod val="100000"/>
                <a:shade val="100000"/>
              </a:schemeClr>
            </a:gs>
            <a:gs pos="100000">
              <a:schemeClr val="accent2">
                <a:hueOff val="-485121"/>
                <a:satOff val="-27976"/>
                <a:lumOff val="2876"/>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s-MX" sz="1300" kern="1200"/>
        </a:p>
      </dsp:txBody>
      <dsp:txXfrm rot="10800000">
        <a:off x="3722332" y="3350236"/>
        <a:ext cx="309255" cy="344955"/>
      </dsp:txXfrm>
    </dsp:sp>
    <dsp:sp modelId="{B24F0377-917C-4FB0-81A3-125930DBADA6}">
      <dsp:nvSpPr>
        <dsp:cNvPr id="0" name=""/>
        <dsp:cNvSpPr/>
      </dsp:nvSpPr>
      <dsp:spPr>
        <a:xfrm>
          <a:off x="2065260" y="3616329"/>
          <a:ext cx="1703483" cy="1703483"/>
        </a:xfrm>
        <a:prstGeom prst="ellipse">
          <a:avLst/>
        </a:prstGeom>
        <a:gradFill rotWithShape="0">
          <a:gsLst>
            <a:gs pos="0">
              <a:schemeClr val="accent2">
                <a:hueOff val="-970242"/>
                <a:satOff val="-55952"/>
                <a:lumOff val="5752"/>
                <a:alphaOff val="0"/>
                <a:satMod val="103000"/>
                <a:lumMod val="102000"/>
                <a:tint val="94000"/>
              </a:schemeClr>
            </a:gs>
            <a:gs pos="50000">
              <a:schemeClr val="accent2">
                <a:hueOff val="-970242"/>
                <a:satOff val="-55952"/>
                <a:lumOff val="5752"/>
                <a:alphaOff val="0"/>
                <a:satMod val="110000"/>
                <a:lumMod val="100000"/>
                <a:shade val="100000"/>
              </a:schemeClr>
            </a:gs>
            <a:gs pos="100000">
              <a:schemeClr val="accent2">
                <a:hueOff val="-970242"/>
                <a:satOff val="-55952"/>
                <a:lumOff val="5752"/>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es-MX" sz="1600" b="1" kern="1200" dirty="0"/>
            <a:t>ETAPA 3. Control</a:t>
          </a:r>
        </a:p>
      </dsp:txBody>
      <dsp:txXfrm>
        <a:off x="2314729" y="3865798"/>
        <a:ext cx="1204545" cy="1204545"/>
      </dsp:txXfrm>
    </dsp:sp>
    <dsp:sp modelId="{3C6D0DBB-85BD-4CA2-8CA2-DE0251680F2E}">
      <dsp:nvSpPr>
        <dsp:cNvPr id="0" name=""/>
        <dsp:cNvSpPr/>
      </dsp:nvSpPr>
      <dsp:spPr>
        <a:xfrm rot="13500000">
          <a:off x="1796194" y="3285826"/>
          <a:ext cx="452052" cy="574925"/>
        </a:xfrm>
        <a:prstGeom prst="rightArrow">
          <a:avLst>
            <a:gd name="adj1" fmla="val 60000"/>
            <a:gd name="adj2" fmla="val 50000"/>
          </a:avLst>
        </a:prstGeom>
        <a:gradFill rotWithShape="0">
          <a:gsLst>
            <a:gs pos="0">
              <a:schemeClr val="accent2">
                <a:hueOff val="-970242"/>
                <a:satOff val="-55952"/>
                <a:lumOff val="5752"/>
                <a:alphaOff val="0"/>
                <a:satMod val="103000"/>
                <a:lumMod val="102000"/>
                <a:tint val="94000"/>
              </a:schemeClr>
            </a:gs>
            <a:gs pos="50000">
              <a:schemeClr val="accent2">
                <a:hueOff val="-970242"/>
                <a:satOff val="-55952"/>
                <a:lumOff val="5752"/>
                <a:alphaOff val="0"/>
                <a:satMod val="110000"/>
                <a:lumMod val="100000"/>
                <a:shade val="100000"/>
              </a:schemeClr>
            </a:gs>
            <a:gs pos="100000">
              <a:schemeClr val="accent2">
                <a:hueOff val="-970242"/>
                <a:satOff val="-55952"/>
                <a:lumOff val="5752"/>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s-MX" sz="1300" kern="1200"/>
        </a:p>
      </dsp:txBody>
      <dsp:txXfrm rot="10800000">
        <a:off x="1911949" y="3448758"/>
        <a:ext cx="316436" cy="344955"/>
      </dsp:txXfrm>
    </dsp:sp>
    <dsp:sp modelId="{30478B95-A810-42FB-8354-6F9965AFED7E}">
      <dsp:nvSpPr>
        <dsp:cNvPr id="0" name=""/>
        <dsp:cNvSpPr/>
      </dsp:nvSpPr>
      <dsp:spPr>
        <a:xfrm>
          <a:off x="257603" y="1808672"/>
          <a:ext cx="1703483" cy="1703483"/>
        </a:xfrm>
        <a:prstGeom prst="ellipse">
          <a:avLst/>
        </a:prstGeom>
        <a:gradFill rotWithShape="0">
          <a:gsLst>
            <a:gs pos="0">
              <a:schemeClr val="accent2">
                <a:hueOff val="-1455363"/>
                <a:satOff val="-83928"/>
                <a:lumOff val="8628"/>
                <a:alphaOff val="0"/>
                <a:satMod val="103000"/>
                <a:lumMod val="102000"/>
                <a:tint val="94000"/>
              </a:schemeClr>
            </a:gs>
            <a:gs pos="50000">
              <a:schemeClr val="accent2">
                <a:hueOff val="-1455363"/>
                <a:satOff val="-83928"/>
                <a:lumOff val="8628"/>
                <a:alphaOff val="0"/>
                <a:satMod val="110000"/>
                <a:lumMod val="100000"/>
                <a:shade val="100000"/>
              </a:schemeClr>
            </a:gs>
            <a:gs pos="100000">
              <a:schemeClr val="accent2">
                <a:hueOff val="-1455363"/>
                <a:satOff val="-83928"/>
                <a:lumOff val="8628"/>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es-MX" sz="1600" b="1" kern="1200" dirty="0"/>
            <a:t>ETAPA 4. Seguimiento y Monitoreo</a:t>
          </a:r>
        </a:p>
      </dsp:txBody>
      <dsp:txXfrm>
        <a:off x="507072" y="2058141"/>
        <a:ext cx="1204545" cy="1204545"/>
      </dsp:txXfrm>
    </dsp:sp>
    <dsp:sp modelId="{B478ABB1-14AB-4795-BE81-633EC2861118}">
      <dsp:nvSpPr>
        <dsp:cNvPr id="0" name=""/>
        <dsp:cNvSpPr/>
      </dsp:nvSpPr>
      <dsp:spPr>
        <a:xfrm rot="18900000">
          <a:off x="1778100" y="1478169"/>
          <a:ext cx="452052" cy="574925"/>
        </a:xfrm>
        <a:prstGeom prst="rightArrow">
          <a:avLst>
            <a:gd name="adj1" fmla="val 60000"/>
            <a:gd name="adj2" fmla="val 50000"/>
          </a:avLst>
        </a:prstGeom>
        <a:gradFill rotWithShape="0">
          <a:gsLst>
            <a:gs pos="0">
              <a:schemeClr val="accent2">
                <a:hueOff val="-1455363"/>
                <a:satOff val="-83928"/>
                <a:lumOff val="8628"/>
                <a:alphaOff val="0"/>
                <a:satMod val="103000"/>
                <a:lumMod val="102000"/>
                <a:tint val="94000"/>
              </a:schemeClr>
            </a:gs>
            <a:gs pos="50000">
              <a:schemeClr val="accent2">
                <a:hueOff val="-1455363"/>
                <a:satOff val="-83928"/>
                <a:lumOff val="8628"/>
                <a:alphaOff val="0"/>
                <a:satMod val="110000"/>
                <a:lumMod val="100000"/>
                <a:shade val="100000"/>
              </a:schemeClr>
            </a:gs>
            <a:gs pos="100000">
              <a:schemeClr val="accent2">
                <a:hueOff val="-1455363"/>
                <a:satOff val="-83928"/>
                <a:lumOff val="8628"/>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s-CO" sz="1300" kern="1200"/>
        </a:p>
      </dsp:txBody>
      <dsp:txXfrm>
        <a:off x="1797961" y="1641101"/>
        <a:ext cx="316436" cy="34495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F1560A8-24DC-486F-89B4-45424CA8DFCE}">
      <dsp:nvSpPr>
        <dsp:cNvPr id="0" name=""/>
        <dsp:cNvSpPr/>
      </dsp:nvSpPr>
      <dsp:spPr>
        <a:xfrm>
          <a:off x="4997" y="405758"/>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1. Conocimiento de CCF</a:t>
          </a:r>
        </a:p>
      </dsp:txBody>
      <dsp:txXfrm>
        <a:off x="31248" y="432009"/>
        <a:ext cx="1441295" cy="843776"/>
      </dsp:txXfrm>
    </dsp:sp>
    <dsp:sp modelId="{A02275D9-0F24-4E82-847E-4105B4203651}">
      <dsp:nvSpPr>
        <dsp:cNvPr id="0" name=""/>
        <dsp:cNvSpPr/>
      </dsp:nvSpPr>
      <dsp:spPr>
        <a:xfrm>
          <a:off x="1630249" y="668666"/>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a:off x="1630249" y="742758"/>
        <a:ext cx="221680" cy="222277"/>
      </dsp:txXfrm>
    </dsp:sp>
    <dsp:sp modelId="{CDDEB2D5-139C-48E2-BA07-55F9EDB8CB59}">
      <dsp:nvSpPr>
        <dsp:cNvPr id="0" name=""/>
        <dsp:cNvSpPr/>
      </dsp:nvSpPr>
      <dsp:spPr>
        <a:xfrm>
          <a:off x="2096313" y="405758"/>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2. Identificación de los factores de riesgo</a:t>
          </a:r>
        </a:p>
      </dsp:txBody>
      <dsp:txXfrm>
        <a:off x="2122564" y="432009"/>
        <a:ext cx="1441295" cy="843776"/>
      </dsp:txXfrm>
    </dsp:sp>
    <dsp:sp modelId="{AC28BCD9-6922-4F38-9F3B-43EB1547D835}">
      <dsp:nvSpPr>
        <dsp:cNvPr id="0" name=""/>
        <dsp:cNvSpPr/>
      </dsp:nvSpPr>
      <dsp:spPr>
        <a:xfrm>
          <a:off x="3721565" y="668666"/>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a:off x="3721565" y="742758"/>
        <a:ext cx="221680" cy="222277"/>
      </dsp:txXfrm>
    </dsp:sp>
    <dsp:sp modelId="{D4D421A8-8CFD-4A7C-8777-8E1CB79F9FF2}">
      <dsp:nvSpPr>
        <dsp:cNvPr id="0" name=""/>
        <dsp:cNvSpPr/>
      </dsp:nvSpPr>
      <dsp:spPr>
        <a:xfrm>
          <a:off x="4187629" y="405758"/>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3.Identificación del mercado al que están dirigidos los  productos</a:t>
          </a:r>
        </a:p>
      </dsp:txBody>
      <dsp:txXfrm>
        <a:off x="4213880" y="432009"/>
        <a:ext cx="1441295" cy="843776"/>
      </dsp:txXfrm>
    </dsp:sp>
    <dsp:sp modelId="{CF73E3C8-7059-4897-BB79-AEC80FC37A37}">
      <dsp:nvSpPr>
        <dsp:cNvPr id="0" name=""/>
        <dsp:cNvSpPr/>
      </dsp:nvSpPr>
      <dsp:spPr>
        <a:xfrm rot="5400000">
          <a:off x="4776186" y="1406602"/>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5400000">
        <a:off x="4823391" y="1433490"/>
        <a:ext cx="222277" cy="221680"/>
      </dsp:txXfrm>
    </dsp:sp>
    <dsp:sp modelId="{BB36329A-9BF4-48BA-AACB-15BB3FFBBB8E}">
      <dsp:nvSpPr>
        <dsp:cNvPr id="0" name=""/>
        <dsp:cNvSpPr/>
      </dsp:nvSpPr>
      <dsp:spPr>
        <a:xfrm>
          <a:off x="4187629" y="1899555"/>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4.Identificación de las áreas de impacto</a:t>
          </a:r>
        </a:p>
      </dsp:txBody>
      <dsp:txXfrm>
        <a:off x="4213880" y="1925806"/>
        <a:ext cx="1441295" cy="843776"/>
      </dsp:txXfrm>
    </dsp:sp>
    <dsp:sp modelId="{2FE6642C-D407-4B07-8998-71A08D6A11DF}">
      <dsp:nvSpPr>
        <dsp:cNvPr id="0" name=""/>
        <dsp:cNvSpPr/>
      </dsp:nvSpPr>
      <dsp:spPr>
        <a:xfrm rot="10800000">
          <a:off x="3739490" y="2162463"/>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10800000">
        <a:off x="3834495" y="2236555"/>
        <a:ext cx="221680" cy="222277"/>
      </dsp:txXfrm>
    </dsp:sp>
    <dsp:sp modelId="{23904D66-0FED-4E5D-A9CA-E997029A5E72}">
      <dsp:nvSpPr>
        <dsp:cNvPr id="0" name=""/>
        <dsp:cNvSpPr/>
      </dsp:nvSpPr>
      <dsp:spPr>
        <a:xfrm>
          <a:off x="2096313" y="1899555"/>
          <a:ext cx="1493797" cy="896278"/>
        </a:xfrm>
        <a:prstGeom prst="roundRect">
          <a:avLst>
            <a:gd name="adj" fmla="val 10000"/>
          </a:avLst>
        </a:prstGeom>
        <a:no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66725">
            <a:lnSpc>
              <a:spcPct val="90000"/>
            </a:lnSpc>
            <a:spcBef>
              <a:spcPct val="0"/>
            </a:spcBef>
            <a:spcAft>
              <a:spcPct val="35000"/>
            </a:spcAft>
            <a:buNone/>
          </a:pPr>
          <a:r>
            <a:rPr lang="es-CO" sz="1050" b="1" kern="1200" dirty="0">
              <a:effectLst>
                <a:outerShdw blurRad="38100" dist="38100" dir="2700000" algn="tl">
                  <a:srgbClr val="000000">
                    <a:alpha val="43137"/>
                  </a:srgbClr>
                </a:outerShdw>
              </a:effectLst>
            </a:rPr>
            <a:t>5.</a:t>
          </a:r>
          <a:r>
            <a:rPr lang="es-CO" sz="1050" b="0" kern="1200" dirty="0">
              <a:effectLst/>
            </a:rPr>
            <a:t> </a:t>
          </a:r>
          <a:r>
            <a:rPr lang="es-CO" sz="1000" b="1" kern="1200" dirty="0"/>
            <a:t>Identificación de los eventos con sus causas y consecuencias</a:t>
          </a:r>
          <a:r>
            <a:rPr lang="es-CO" sz="1050" b="0" kern="1200" dirty="0">
              <a:effectLst/>
            </a:rPr>
            <a:t>.</a:t>
          </a:r>
        </a:p>
      </dsp:txBody>
      <dsp:txXfrm>
        <a:off x="2122564" y="1925806"/>
        <a:ext cx="1441295" cy="843776"/>
      </dsp:txXfrm>
    </dsp:sp>
    <dsp:sp modelId="{86698C04-1F5A-43D8-873B-52F647A2FEF7}">
      <dsp:nvSpPr>
        <dsp:cNvPr id="0" name=""/>
        <dsp:cNvSpPr/>
      </dsp:nvSpPr>
      <dsp:spPr>
        <a:xfrm rot="10800000">
          <a:off x="1648174" y="2162463"/>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10800000">
        <a:off x="1743179" y="2236555"/>
        <a:ext cx="221680" cy="222277"/>
      </dsp:txXfrm>
    </dsp:sp>
    <dsp:sp modelId="{21B80955-C0FB-438E-99F4-339C7D8F272C}">
      <dsp:nvSpPr>
        <dsp:cNvPr id="0" name=""/>
        <dsp:cNvSpPr/>
      </dsp:nvSpPr>
      <dsp:spPr>
        <a:xfrm>
          <a:off x="4997" y="1899555"/>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6. Revisión de la experiencia de CCF frente a operaciones inusuales y sospechosas.</a:t>
          </a:r>
        </a:p>
      </dsp:txBody>
      <dsp:txXfrm>
        <a:off x="31248" y="1925806"/>
        <a:ext cx="1441295" cy="843776"/>
      </dsp:txXfrm>
    </dsp:sp>
    <dsp:sp modelId="{35C27193-C1F3-4BCA-967C-2E8F216C15CA}">
      <dsp:nvSpPr>
        <dsp:cNvPr id="0" name=""/>
        <dsp:cNvSpPr/>
      </dsp:nvSpPr>
      <dsp:spPr>
        <a:xfrm rot="5400000">
          <a:off x="593553" y="2900399"/>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rot="-5400000">
        <a:off x="640758" y="2927287"/>
        <a:ext cx="222277" cy="221680"/>
      </dsp:txXfrm>
    </dsp:sp>
    <dsp:sp modelId="{23672B5E-33E2-481A-AE84-6BB3C1F78165}">
      <dsp:nvSpPr>
        <dsp:cNvPr id="0" name=""/>
        <dsp:cNvSpPr/>
      </dsp:nvSpPr>
      <dsp:spPr>
        <a:xfrm>
          <a:off x="4997" y="3393352"/>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7. Elaboración de la lista FINAL de eventos</a:t>
          </a:r>
        </a:p>
      </dsp:txBody>
      <dsp:txXfrm>
        <a:off x="31248" y="3419603"/>
        <a:ext cx="1441295" cy="843776"/>
      </dsp:txXfrm>
    </dsp:sp>
    <dsp:sp modelId="{8FEC0FE6-9069-4966-A387-ADCDD89ABB27}">
      <dsp:nvSpPr>
        <dsp:cNvPr id="0" name=""/>
        <dsp:cNvSpPr/>
      </dsp:nvSpPr>
      <dsp:spPr>
        <a:xfrm>
          <a:off x="1630249" y="3656260"/>
          <a:ext cx="316685" cy="370461"/>
        </a:xfrm>
        <a:prstGeom prst="rightArrow">
          <a:avLst>
            <a:gd name="adj1" fmla="val 60000"/>
            <a:gd name="adj2" fmla="val 50000"/>
          </a:avLst>
        </a:prstGeom>
        <a:solidFill>
          <a:schemeClr val="dk1">
            <a:tint val="60000"/>
            <a:hueOff val="0"/>
            <a:satOff val="0"/>
            <a:lumOff val="0"/>
            <a:alphaOff val="0"/>
          </a:schemeClr>
        </a:solidFill>
        <a:ln>
          <a:noFill/>
        </a:ln>
        <a:effectLst/>
      </dsp:spPr>
      <dsp:style>
        <a:lnRef idx="0">
          <a:scrgbClr r="0" g="0" b="0"/>
        </a:lnRef>
        <a:fillRef idx="1">
          <a:scrgbClr r="0" g="0" b="0"/>
        </a:fillRef>
        <a:effectRef idx="1">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1" kern="1200" dirty="0"/>
        </a:p>
      </dsp:txBody>
      <dsp:txXfrm>
        <a:off x="1630249" y="3730352"/>
        <a:ext cx="221680" cy="222277"/>
      </dsp:txXfrm>
    </dsp:sp>
    <dsp:sp modelId="{40331B61-1685-4074-B776-4E4D833C3C49}">
      <dsp:nvSpPr>
        <dsp:cNvPr id="0" name=""/>
        <dsp:cNvSpPr/>
      </dsp:nvSpPr>
      <dsp:spPr>
        <a:xfrm>
          <a:off x="2096313" y="3393352"/>
          <a:ext cx="1493797" cy="896278"/>
        </a:xfrm>
        <a:prstGeom prst="roundRect">
          <a:avLst>
            <a:gd name="adj" fmla="val 10000"/>
          </a:avLst>
        </a:prstGeom>
        <a:solidFill>
          <a:schemeClr val="lt1">
            <a:hueOff val="0"/>
            <a:satOff val="0"/>
            <a:lumOff val="0"/>
            <a:alphaOff val="0"/>
          </a:schemeClr>
        </a:solidFill>
        <a:ln w="19050" cap="flat" cmpd="sng" algn="ctr">
          <a:solidFill>
            <a:schemeClr val="dk1">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1" kern="1200" dirty="0"/>
            <a:t>8</a:t>
          </a:r>
          <a:r>
            <a:rPr lang="es-CO" sz="1000" b="1" kern="1200" dirty="0">
              <a:solidFill>
                <a:sysClr val="windowText" lastClr="000000">
                  <a:hueOff val="0"/>
                  <a:satOff val="0"/>
                  <a:lumOff val="0"/>
                  <a:alphaOff val="0"/>
                </a:sysClr>
              </a:solidFill>
              <a:latin typeface="Calibri" panose="020F0502020204030204"/>
              <a:ea typeface="+mn-ea"/>
              <a:cs typeface="+mn-cs"/>
            </a:rPr>
            <a:t>. Validación de la lista final por los expertos.</a:t>
          </a:r>
        </a:p>
      </dsp:txBody>
      <dsp:txXfrm>
        <a:off x="2122564" y="3419603"/>
        <a:ext cx="1441295" cy="84377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3032D5-2E04-4C90-A782-BB8544FFA7C2}">
      <dsp:nvSpPr>
        <dsp:cNvPr id="0" name=""/>
        <dsp:cNvSpPr/>
      </dsp:nvSpPr>
      <dsp:spPr>
        <a:xfrm>
          <a:off x="1763089" y="416518"/>
          <a:ext cx="302982" cy="91440"/>
        </a:xfrm>
        <a:custGeom>
          <a:avLst/>
          <a:gdLst/>
          <a:ahLst/>
          <a:cxnLst/>
          <a:rect l="0" t="0" r="0" b="0"/>
          <a:pathLst>
            <a:path>
              <a:moveTo>
                <a:pt x="0" y="45720"/>
              </a:moveTo>
              <a:lnTo>
                <a:pt x="302982" y="45720"/>
              </a:lnTo>
            </a:path>
          </a:pathLst>
        </a:custGeom>
        <a:noFill/>
        <a:ln w="6350" cap="flat" cmpd="sng" algn="ctr">
          <a:solidFill>
            <a:schemeClr val="dk2">
              <a:hueOff val="0"/>
              <a:satOff val="0"/>
              <a:lumOff val="0"/>
              <a:alphaOff val="0"/>
            </a:schemeClr>
          </a:solidFill>
          <a:prstDash val="solid"/>
          <a:miter lim="800000"/>
          <a:tailEnd type="arrow"/>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CO" sz="500" kern="1200" dirty="0"/>
        </a:p>
      </dsp:txBody>
      <dsp:txXfrm>
        <a:off x="1906240" y="460470"/>
        <a:ext cx="16679" cy="3535"/>
      </dsp:txXfrm>
    </dsp:sp>
    <dsp:sp modelId="{FA14F741-6513-40BC-AE9B-E96ED6A4FF62}">
      <dsp:nvSpPr>
        <dsp:cNvPr id="0" name=""/>
        <dsp:cNvSpPr/>
      </dsp:nvSpPr>
      <dsp:spPr>
        <a:xfrm>
          <a:off x="227782" y="1106"/>
          <a:ext cx="1537106" cy="922263"/>
        </a:xfrm>
        <a:prstGeom prst="rect">
          <a:avLst/>
        </a:prstGeom>
        <a:solidFill>
          <a:schemeClr val="lt1">
            <a:hueOff val="0"/>
            <a:satOff val="0"/>
            <a:lumOff val="0"/>
            <a:alphaOff val="0"/>
          </a:schemeClr>
        </a:solidFill>
        <a:ln w="19050" cap="flat" cmpd="sng" algn="ctr">
          <a:solidFill>
            <a:schemeClr val="dk2">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71120" tIns="71120" rIns="71120" bIns="71120" numCol="1" spcCol="1270" anchor="ctr" anchorCtr="0">
          <a:noAutofit/>
        </a:bodyPr>
        <a:lstStyle/>
        <a:p>
          <a:pPr marL="0" lvl="0" indent="0" algn="ctr" defTabSz="444500">
            <a:lnSpc>
              <a:spcPct val="90000"/>
            </a:lnSpc>
            <a:spcBef>
              <a:spcPct val="0"/>
            </a:spcBef>
            <a:spcAft>
              <a:spcPct val="35000"/>
            </a:spcAft>
            <a:buNone/>
          </a:pPr>
          <a:r>
            <a:rPr lang="es-CO" sz="1000" kern="1200" dirty="0"/>
            <a:t>1. Revisión de los objetivos de la Entidad frente a LA/FT/FPADM</a:t>
          </a:r>
        </a:p>
      </dsp:txBody>
      <dsp:txXfrm>
        <a:off x="227782" y="1106"/>
        <a:ext cx="1537106" cy="922263"/>
      </dsp:txXfrm>
    </dsp:sp>
    <dsp:sp modelId="{5E500317-6BC4-4FC9-B385-D2E3FF124FCB}">
      <dsp:nvSpPr>
        <dsp:cNvPr id="0" name=""/>
        <dsp:cNvSpPr/>
      </dsp:nvSpPr>
      <dsp:spPr>
        <a:xfrm>
          <a:off x="3633778" y="416518"/>
          <a:ext cx="322934" cy="91440"/>
        </a:xfrm>
        <a:custGeom>
          <a:avLst/>
          <a:gdLst/>
          <a:ahLst/>
          <a:cxnLst/>
          <a:rect l="0" t="0" r="0" b="0"/>
          <a:pathLst>
            <a:path>
              <a:moveTo>
                <a:pt x="0" y="45720"/>
              </a:moveTo>
              <a:lnTo>
                <a:pt x="322934" y="45720"/>
              </a:lnTo>
            </a:path>
          </a:pathLst>
        </a:custGeom>
        <a:noFill/>
        <a:ln w="6350" cap="flat" cmpd="sng" algn="ctr">
          <a:solidFill>
            <a:schemeClr val="dk2">
              <a:hueOff val="0"/>
              <a:satOff val="0"/>
              <a:lumOff val="0"/>
              <a:alphaOff val="0"/>
            </a:schemeClr>
          </a:solidFill>
          <a:prstDash val="solid"/>
          <a:miter lim="800000"/>
          <a:tailEnd type="arrow"/>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CO" sz="500" kern="1200" dirty="0"/>
        </a:p>
      </dsp:txBody>
      <dsp:txXfrm>
        <a:off x="3786406" y="460470"/>
        <a:ext cx="17676" cy="3535"/>
      </dsp:txXfrm>
    </dsp:sp>
    <dsp:sp modelId="{052F49C4-394F-4AC5-B3BA-2D82911A8B96}">
      <dsp:nvSpPr>
        <dsp:cNvPr id="0" name=""/>
        <dsp:cNvSpPr/>
      </dsp:nvSpPr>
      <dsp:spPr>
        <a:xfrm>
          <a:off x="2098471" y="1106"/>
          <a:ext cx="1537106" cy="922263"/>
        </a:xfrm>
        <a:prstGeom prst="rect">
          <a:avLst/>
        </a:prstGeom>
        <a:solidFill>
          <a:schemeClr val="lt1">
            <a:hueOff val="0"/>
            <a:satOff val="0"/>
            <a:lumOff val="0"/>
            <a:alphaOff val="0"/>
          </a:schemeClr>
        </a:solidFill>
        <a:ln w="19050" cap="flat" cmpd="sng" algn="ctr">
          <a:solidFill>
            <a:schemeClr val="dk2">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71120" tIns="71120" rIns="71120" bIns="71120" numCol="1" spcCol="1270" anchor="ctr" anchorCtr="0">
          <a:noAutofit/>
        </a:bodyPr>
        <a:lstStyle/>
        <a:p>
          <a:pPr marL="0" lvl="0" indent="0" algn="ctr" defTabSz="444500">
            <a:lnSpc>
              <a:spcPct val="90000"/>
            </a:lnSpc>
            <a:spcBef>
              <a:spcPct val="0"/>
            </a:spcBef>
            <a:spcAft>
              <a:spcPct val="35000"/>
            </a:spcAft>
            <a:buNone/>
          </a:pPr>
          <a:r>
            <a:rPr lang="es-CO" sz="1000" kern="1200" dirty="0"/>
            <a:t>2. Revisión de las fuentes bibliográficas internas y externas.</a:t>
          </a:r>
        </a:p>
      </dsp:txBody>
      <dsp:txXfrm>
        <a:off x="2098471" y="1106"/>
        <a:ext cx="1537106" cy="922263"/>
      </dsp:txXfrm>
    </dsp:sp>
    <dsp:sp modelId="{BFC68A94-0394-4E75-B1D3-37CAD9A5E137}">
      <dsp:nvSpPr>
        <dsp:cNvPr id="0" name=""/>
        <dsp:cNvSpPr/>
      </dsp:nvSpPr>
      <dsp:spPr>
        <a:xfrm>
          <a:off x="976384" y="921570"/>
          <a:ext cx="3781281" cy="322934"/>
        </a:xfrm>
        <a:custGeom>
          <a:avLst/>
          <a:gdLst/>
          <a:ahLst/>
          <a:cxnLst/>
          <a:rect l="0" t="0" r="0" b="0"/>
          <a:pathLst>
            <a:path>
              <a:moveTo>
                <a:pt x="3781281" y="0"/>
              </a:moveTo>
              <a:lnTo>
                <a:pt x="3781281" y="178567"/>
              </a:lnTo>
              <a:lnTo>
                <a:pt x="0" y="178567"/>
              </a:lnTo>
              <a:lnTo>
                <a:pt x="0" y="322934"/>
              </a:lnTo>
            </a:path>
          </a:pathLst>
        </a:custGeom>
        <a:noFill/>
        <a:ln w="6350" cap="flat" cmpd="sng" algn="ctr">
          <a:solidFill>
            <a:schemeClr val="dk2">
              <a:hueOff val="0"/>
              <a:satOff val="0"/>
              <a:lumOff val="0"/>
              <a:alphaOff val="0"/>
            </a:schemeClr>
          </a:solidFill>
          <a:prstDash val="solid"/>
          <a:miter lim="800000"/>
          <a:tailEnd type="arrow"/>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CO" sz="500" kern="1200" dirty="0"/>
        </a:p>
      </dsp:txBody>
      <dsp:txXfrm>
        <a:off x="2772080" y="1081269"/>
        <a:ext cx="189888" cy="3535"/>
      </dsp:txXfrm>
    </dsp:sp>
    <dsp:sp modelId="{60F1A509-8088-403C-96F3-D60417EDA26C}">
      <dsp:nvSpPr>
        <dsp:cNvPr id="0" name=""/>
        <dsp:cNvSpPr/>
      </dsp:nvSpPr>
      <dsp:spPr>
        <a:xfrm>
          <a:off x="3989112" y="1106"/>
          <a:ext cx="1537106" cy="922263"/>
        </a:xfrm>
        <a:prstGeom prst="rect">
          <a:avLst/>
        </a:prstGeom>
        <a:solidFill>
          <a:schemeClr val="lt1">
            <a:hueOff val="0"/>
            <a:satOff val="0"/>
            <a:lumOff val="0"/>
            <a:alphaOff val="0"/>
          </a:schemeClr>
        </a:solidFill>
        <a:ln w="19050" cap="flat" cmpd="sng" algn="ctr">
          <a:solidFill>
            <a:schemeClr val="dk2">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71120" tIns="71120" rIns="71120" bIns="71120" numCol="1" spcCol="1270" anchor="ctr" anchorCtr="0">
          <a:noAutofit/>
        </a:bodyPr>
        <a:lstStyle/>
        <a:p>
          <a:pPr marL="0" lvl="0" indent="0" algn="ctr" defTabSz="444500">
            <a:lnSpc>
              <a:spcPct val="90000"/>
            </a:lnSpc>
            <a:spcBef>
              <a:spcPct val="0"/>
            </a:spcBef>
            <a:spcAft>
              <a:spcPct val="35000"/>
            </a:spcAft>
            <a:buNone/>
          </a:pPr>
          <a:r>
            <a:rPr lang="es-CO" sz="1000" kern="1200" dirty="0"/>
            <a:t>3. Revisión del mercado en al cual la Compañía dirige sus servicios.</a:t>
          </a:r>
        </a:p>
      </dsp:txBody>
      <dsp:txXfrm>
        <a:off x="3989112" y="1106"/>
        <a:ext cx="1537106" cy="922263"/>
      </dsp:txXfrm>
    </dsp:sp>
    <dsp:sp modelId="{53DB910A-5429-4006-91E8-12FDA044491A}">
      <dsp:nvSpPr>
        <dsp:cNvPr id="0" name=""/>
        <dsp:cNvSpPr/>
      </dsp:nvSpPr>
      <dsp:spPr>
        <a:xfrm>
          <a:off x="207831" y="1276904"/>
          <a:ext cx="1537106" cy="922263"/>
        </a:xfrm>
        <a:prstGeom prst="rect">
          <a:avLst/>
        </a:prstGeom>
        <a:solidFill>
          <a:schemeClr val="bg1"/>
        </a:solidFill>
        <a:ln w="19050" cap="flat" cmpd="sng" algn="ctr">
          <a:solidFill>
            <a:schemeClr val="dk2">
              <a:shade val="80000"/>
              <a:hueOff val="0"/>
              <a:satOff val="0"/>
              <a:lumOff val="0"/>
              <a:alphaOff val="0"/>
            </a:schemeClr>
          </a:solidFill>
          <a:prstDash val="solid"/>
          <a:miter lim="800000"/>
        </a:ln>
        <a:effectLst/>
      </dsp:spPr>
      <dsp:style>
        <a:lnRef idx="3">
          <a:scrgbClr r="0" g="0" b="0"/>
        </a:lnRef>
        <a:fillRef idx="1">
          <a:scrgbClr r="0" g="0" b="0"/>
        </a:fillRef>
        <a:effectRef idx="1">
          <a:scrgbClr r="0" g="0" b="0"/>
        </a:effectRef>
        <a:fontRef idx="minor">
          <a:schemeClr val="lt1"/>
        </a:fontRef>
      </dsp:style>
      <dsp:txBody>
        <a:bodyPr spcFirstLastPara="0" vert="horz" wrap="square" lIns="71120" tIns="71120" rIns="71120" bIns="71120" numCol="1" spcCol="1270" anchor="ctr" anchorCtr="0">
          <a:noAutofit/>
        </a:bodyPr>
        <a:lstStyle/>
        <a:p>
          <a:pPr marL="0" lvl="0" indent="0" algn="ctr" defTabSz="444500">
            <a:lnSpc>
              <a:spcPct val="90000"/>
            </a:lnSpc>
            <a:spcBef>
              <a:spcPct val="0"/>
            </a:spcBef>
            <a:spcAft>
              <a:spcPct val="35000"/>
            </a:spcAft>
            <a:buNone/>
          </a:pPr>
          <a:r>
            <a:rPr lang="es-CO" sz="1000" b="0" kern="1200" dirty="0"/>
            <a:t>4. Revisión a través de lluvia de ideas las opiniones de un grupo de expertos que conocen la actividad de CCF</a:t>
          </a:r>
        </a:p>
      </dsp:txBody>
      <dsp:txXfrm>
        <a:off x="207831" y="1276904"/>
        <a:ext cx="1537106" cy="922263"/>
      </dsp:txXfrm>
    </dsp:sp>
  </dsp:spTree>
</dsp:drawing>
</file>

<file path=xl/diagrams/layout1.xml><?xml version="1.0" encoding="utf-8"?>
<dgm:layoutDef xmlns:dgm="http://schemas.openxmlformats.org/drawingml/2006/diagram" xmlns:a="http://schemas.openxmlformats.org/drawingml/2006/main" uniqueId="urn:microsoft.com/office/officeart/2005/8/layout/cycle2">
  <dgm:title val=""/>
  <dgm:desc val=""/>
  <dgm:catLst>
    <dgm:cat type="cycle" pri="1000"/>
    <dgm:cat type="convert" pri="10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onstrLst>
      <dgm:constr type="w" for="ch" ptType="node" refType="w"/>
      <dgm:constr type="w" for="ch" ptType="sibTrans" refType="w" refFor="ch" refPtType="node" op="equ" fact="0.25"/>
      <dgm:constr type="sibSp" refType="w" refFor="ch" refPtType="node" fact="0.5"/>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sibTransForEach" axis="followSib" ptType="sibTrans" hideLastTrans="0" cnt="1">
            <dgm:layoutNode name="sibTrans">
              <dgm:choose name="Name11">
                <dgm:if name="Name12" axis="par ch" ptType="doc node" func="cnt" op="lt" val="3">
                  <dgm:alg type="conn">
                    <dgm:param type="begPts" val="radial"/>
                    <dgm:param type="endPts" val="radial"/>
                  </dgm:alg>
                </dgm:if>
                <dgm:else name="Name13">
                  <dgm:alg type="conn">
                    <dgm:param type="begPts" val="auto"/>
                    <dgm:param type="endPts" val="auto"/>
                  </dgm:alg>
                </dgm:else>
              </dgm:choose>
              <dgm:shape xmlns:r="http://schemas.openxmlformats.org/officeDocument/2006/relationships" type="conn" r:blip="">
                <dgm:adjLst/>
              </dgm:shape>
              <dgm:presOf axis="self"/>
              <dgm:constrLst>
                <dgm:constr type="h" refType="w" fact="1.35"/>
                <dgm:constr type="connDist"/>
                <dgm:constr type="w" for="ch" refType="connDist" fact="0.45"/>
                <dgm:constr type="h" for="ch" refType="h"/>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if>
        <dgm:else name="Name14"/>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bProcess3">
  <dgm:title val=""/>
  <dgm:desc val=""/>
  <dgm:catLst>
    <dgm:cat type="process" pri="18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bkpt" val="endCnv"/>
        </dgm:alg>
      </dgm:if>
      <dgm:else name="Name3">
        <dgm:alg type="snake">
          <dgm:param type="grDir" val="tR"/>
          <dgm:param type="flowDir" val="row"/>
          <dgm:param type="contDir" val="same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23"/>
      <dgm:constr type="sp" refType="w" refFor="ch" refForName="sibTrans" op="equ"/>
      <dgm:constr type="userB" for="des" forName="connectorText" refType="sp"/>
      <dgm:constr type="primFontSz" for="ch" ptType="node" op="equ" val="65"/>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ect" r:blip="">
          <dgm:adjLst/>
        </dgm:shape>
        <dgm:presOf axis="desOrSelf" ptType="node"/>
        <dgm:constrLst>
          <dgm:constr type="h" refType="w" fact="0.6"/>
        </dgm:constrLst>
        <dgm:ruleLst>
          <dgm:rule type="primFontSz" val="5" fact="NaN" max="NaN"/>
        </dgm:ruleLst>
      </dgm:layoutNode>
      <dgm:forEach name="sibTransForEach" axis="followSib" ptType="sibTrans" cnt="1">
        <dgm:layoutNode name="sibTrans">
          <dgm:choose name="Name4">
            <dgm:if name="Name5" axis="self" func="var" arg="dir" op="equ" val="norm">
              <dgm:alg type="conn">
                <dgm:param type="connRout" val="bend"/>
                <dgm:param type="dim" val="1D"/>
                <dgm:param type="begPts" val="midR bCtr"/>
                <dgm:param type="endPts" val="midL tCtr"/>
              </dgm:alg>
            </dgm:if>
            <dgm:else name="Name6">
              <dgm:alg type="conn">
                <dgm:param type="connRout" val="bend"/>
                <dgm:param type="dim" val="1D"/>
                <dgm:param type="begPts" val="midL bCtr"/>
                <dgm:param type="endPts" val="midR tCtr"/>
              </dgm:alg>
            </dgm:else>
          </dgm:choose>
          <dgm:shape xmlns:r="http://schemas.openxmlformats.org/officeDocument/2006/relationships" type="conn" r:blip="" zOrderOff="-2">
            <dgm:adjLst/>
          </dgm:shape>
          <dgm:presOf axis="self"/>
          <dgm:constrLst>
            <dgm:constr type="begPad" val="-0.05"/>
            <dgm:constr type="endPad" val="0.9"/>
            <dgm:constr type="userA" for="ch" refType="connDist"/>
          </dgm:constrLst>
          <dgm:ruleLst/>
          <dgm:layoutNode name="connectorText">
            <dgm:alg type="tx">
              <dgm:param type="autoTxRot" val="upr"/>
            </dgm:alg>
            <dgm:shape xmlns:r="http://schemas.openxmlformats.org/officeDocument/2006/relationships" type="rect" r:blip="" hideGeom="1">
              <dgm:adjLst/>
            </dgm:shape>
            <dgm:presOf axis="self"/>
            <dgm:constrLst>
              <dgm:constr type="userA"/>
              <dgm:constr type="userB"/>
              <dgm:constr type="w" refType="userA" fact="0.05"/>
              <dgm:constr type="h" refType="userB" fact="0.01"/>
              <dgm:constr type="lMarg" val="1"/>
              <dgm:constr type="rMarg" val="1"/>
              <dgm:constr type="tMarg"/>
              <dgm:constr type="bMarg"/>
            </dgm:constrLst>
            <dgm:ruleLst>
              <dgm:rule type="w" val="NaN" fact="0.6" max="NaN"/>
              <dgm:rule type="h" val="NaN" fact="0.6" max="NaN"/>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3.xml"/><Relationship Id="rId13" Type="http://schemas.openxmlformats.org/officeDocument/2006/relationships/image" Target="../media/image4.png"/><Relationship Id="rId3" Type="http://schemas.openxmlformats.org/officeDocument/2006/relationships/diagramQuickStyle" Target="../diagrams/quickStyle2.xml"/><Relationship Id="rId7" Type="http://schemas.openxmlformats.org/officeDocument/2006/relationships/diagramLayout" Target="../diagrams/layout3.xml"/><Relationship Id="rId12" Type="http://schemas.openxmlformats.org/officeDocument/2006/relationships/image" Target="../media/image3.png"/><Relationship Id="rId2" Type="http://schemas.openxmlformats.org/officeDocument/2006/relationships/diagramLayout" Target="../diagrams/layout2.xml"/><Relationship Id="rId16" Type="http://schemas.openxmlformats.org/officeDocument/2006/relationships/image" Target="../media/image1.png"/><Relationship Id="rId1" Type="http://schemas.openxmlformats.org/officeDocument/2006/relationships/diagramData" Target="../diagrams/data2.xml"/><Relationship Id="rId6" Type="http://schemas.openxmlformats.org/officeDocument/2006/relationships/diagramData" Target="../diagrams/data3.xml"/><Relationship Id="rId11" Type="http://schemas.openxmlformats.org/officeDocument/2006/relationships/image" Target="../media/image2.png"/><Relationship Id="rId5" Type="http://schemas.microsoft.com/office/2007/relationships/diagramDrawing" Target="../diagrams/drawing2.xml"/><Relationship Id="rId15" Type="http://schemas.openxmlformats.org/officeDocument/2006/relationships/image" Target="../media/image6.png"/><Relationship Id="rId10" Type="http://schemas.microsoft.com/office/2007/relationships/diagramDrawing" Target="../diagrams/drawing3.xml"/><Relationship Id="rId4" Type="http://schemas.openxmlformats.org/officeDocument/2006/relationships/diagramColors" Target="../diagrams/colors2.xml"/><Relationship Id="rId9" Type="http://schemas.openxmlformats.org/officeDocument/2006/relationships/diagramColors" Target="../diagrams/colors3.xml"/><Relationship Id="rId1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235185</xdr:colOff>
      <xdr:row>8</xdr:row>
      <xdr:rowOff>129351</xdr:rowOff>
    </xdr:from>
    <xdr:to>
      <xdr:col>6</xdr:col>
      <xdr:colOff>449439</xdr:colOff>
      <xdr:row>23</xdr:row>
      <xdr:rowOff>59030</xdr:rowOff>
    </xdr:to>
    <xdr:graphicFrame macro="">
      <xdr:nvGraphicFramePr>
        <xdr:cNvPr id="2" name="12 Diagrama">
          <a:extLst>
            <a:ext uri="{FF2B5EF4-FFF2-40B4-BE49-F238E27FC236}">
              <a16:creationId xmlns:a16="http://schemas.microsoft.com/office/drawing/2014/main" id="{97D31231-E1BA-4C06-A468-D1C80062366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470736</xdr:colOff>
      <xdr:row>0</xdr:row>
      <xdr:rowOff>0</xdr:rowOff>
    </xdr:from>
    <xdr:to>
      <xdr:col>1</xdr:col>
      <xdr:colOff>169995</xdr:colOff>
      <xdr:row>2</xdr:row>
      <xdr:rowOff>152400</xdr:rowOff>
    </xdr:to>
    <xdr:pic>
      <xdr:nvPicPr>
        <xdr:cNvPr id="3" name="Imagen 2">
          <a:extLst>
            <a:ext uri="{FF2B5EF4-FFF2-40B4-BE49-F238E27FC236}">
              <a16:creationId xmlns:a16="http://schemas.microsoft.com/office/drawing/2014/main" id="{C18BE195-469F-407C-B853-022D18169F5B}"/>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64659"/>
        <a:stretch>
          <a:fillRect/>
        </a:stretch>
      </xdr:blipFill>
      <xdr:spPr bwMode="auto">
        <a:xfrm>
          <a:off x="470736" y="0"/>
          <a:ext cx="1373654"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1288766</xdr:colOff>
      <xdr:row>0</xdr:row>
      <xdr:rowOff>0</xdr:rowOff>
    </xdr:from>
    <xdr:to>
      <xdr:col>0</xdr:col>
      <xdr:colOff>2666431</xdr:colOff>
      <xdr:row>2</xdr:row>
      <xdr:rowOff>179294</xdr:rowOff>
    </xdr:to>
    <xdr:pic>
      <xdr:nvPicPr>
        <xdr:cNvPr id="3" name="Imagen 2">
          <a:extLst>
            <a:ext uri="{FF2B5EF4-FFF2-40B4-BE49-F238E27FC236}">
              <a16:creationId xmlns:a16="http://schemas.microsoft.com/office/drawing/2014/main" id="{9B191933-A89C-4FC4-AB5D-7A45BD94A9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1288766" y="0"/>
          <a:ext cx="1377665" cy="560294"/>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280236</xdr:colOff>
      <xdr:row>0</xdr:row>
      <xdr:rowOff>0</xdr:rowOff>
    </xdr:from>
    <xdr:to>
      <xdr:col>1</xdr:col>
      <xdr:colOff>895901</xdr:colOff>
      <xdr:row>2</xdr:row>
      <xdr:rowOff>152400</xdr:rowOff>
    </xdr:to>
    <xdr:pic>
      <xdr:nvPicPr>
        <xdr:cNvPr id="4" name="Imagen 3">
          <a:extLst>
            <a:ext uri="{FF2B5EF4-FFF2-40B4-BE49-F238E27FC236}">
              <a16:creationId xmlns:a16="http://schemas.microsoft.com/office/drawing/2014/main" id="{A11BD91A-CF1C-4D31-934C-19C6621811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28023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885825</xdr:colOff>
      <xdr:row>0</xdr:row>
      <xdr:rowOff>0</xdr:rowOff>
    </xdr:from>
    <xdr:to>
      <xdr:col>1</xdr:col>
      <xdr:colOff>809625</xdr:colOff>
      <xdr:row>2</xdr:row>
      <xdr:rowOff>152400</xdr:rowOff>
    </xdr:to>
    <xdr:pic>
      <xdr:nvPicPr>
        <xdr:cNvPr id="3" name="Imagen 2">
          <a:extLst>
            <a:ext uri="{FF2B5EF4-FFF2-40B4-BE49-F238E27FC236}">
              <a16:creationId xmlns:a16="http://schemas.microsoft.com/office/drawing/2014/main" id="{916D8753-3E6E-4449-8198-FA06FE6FC3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85825" y="0"/>
          <a:ext cx="126682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280236</xdr:colOff>
      <xdr:row>0</xdr:row>
      <xdr:rowOff>0</xdr:rowOff>
    </xdr:from>
    <xdr:to>
      <xdr:col>1</xdr:col>
      <xdr:colOff>791126</xdr:colOff>
      <xdr:row>2</xdr:row>
      <xdr:rowOff>152400</xdr:rowOff>
    </xdr:to>
    <xdr:pic>
      <xdr:nvPicPr>
        <xdr:cNvPr id="3" name="Imagen 2">
          <a:extLst>
            <a:ext uri="{FF2B5EF4-FFF2-40B4-BE49-F238E27FC236}">
              <a16:creationId xmlns:a16="http://schemas.microsoft.com/office/drawing/2014/main" id="{4E78DDB2-7051-4777-9B29-91BF5E19B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28023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280236</xdr:colOff>
      <xdr:row>0</xdr:row>
      <xdr:rowOff>0</xdr:rowOff>
    </xdr:from>
    <xdr:to>
      <xdr:col>1</xdr:col>
      <xdr:colOff>486326</xdr:colOff>
      <xdr:row>2</xdr:row>
      <xdr:rowOff>152400</xdr:rowOff>
    </xdr:to>
    <xdr:pic>
      <xdr:nvPicPr>
        <xdr:cNvPr id="2" name="Imagen 1">
          <a:extLst>
            <a:ext uri="{FF2B5EF4-FFF2-40B4-BE49-F238E27FC236}">
              <a16:creationId xmlns:a16="http://schemas.microsoft.com/office/drawing/2014/main" id="{30371AA6-9EC4-4862-A48B-001EAD70AB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280236"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386069</xdr:colOff>
      <xdr:row>3</xdr:row>
      <xdr:rowOff>21167</xdr:rowOff>
    </xdr:from>
    <xdr:to>
      <xdr:col>1</xdr:col>
      <xdr:colOff>1001734</xdr:colOff>
      <xdr:row>5</xdr:row>
      <xdr:rowOff>154517</xdr:rowOff>
    </xdr:to>
    <xdr:pic>
      <xdr:nvPicPr>
        <xdr:cNvPr id="2" name="Imagen 1">
          <a:extLst>
            <a:ext uri="{FF2B5EF4-FFF2-40B4-BE49-F238E27FC236}">
              <a16:creationId xmlns:a16="http://schemas.microsoft.com/office/drawing/2014/main" id="{860E4D71-A908-46EB-98B7-8C93285906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386069" y="730250"/>
          <a:ext cx="1377665" cy="514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613610</xdr:colOff>
      <xdr:row>0</xdr:row>
      <xdr:rowOff>0</xdr:rowOff>
    </xdr:from>
    <xdr:to>
      <xdr:col>1</xdr:col>
      <xdr:colOff>1229275</xdr:colOff>
      <xdr:row>2</xdr:row>
      <xdr:rowOff>152400</xdr:rowOff>
    </xdr:to>
    <xdr:pic>
      <xdr:nvPicPr>
        <xdr:cNvPr id="2" name="Imagen 1">
          <a:extLst>
            <a:ext uri="{FF2B5EF4-FFF2-40B4-BE49-F238E27FC236}">
              <a16:creationId xmlns:a16="http://schemas.microsoft.com/office/drawing/2014/main" id="{DB72AF9F-BD8E-4DA0-9EFA-616F27783F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613610"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42110</xdr:colOff>
      <xdr:row>0</xdr:row>
      <xdr:rowOff>0</xdr:rowOff>
    </xdr:from>
    <xdr:to>
      <xdr:col>1</xdr:col>
      <xdr:colOff>695875</xdr:colOff>
      <xdr:row>2</xdr:row>
      <xdr:rowOff>152400</xdr:rowOff>
    </xdr:to>
    <xdr:pic>
      <xdr:nvPicPr>
        <xdr:cNvPr id="2" name="Imagen 1">
          <a:extLst>
            <a:ext uri="{FF2B5EF4-FFF2-40B4-BE49-F238E27FC236}">
              <a16:creationId xmlns:a16="http://schemas.microsoft.com/office/drawing/2014/main" id="{22B7A224-3F9F-4CB4-A78C-D39EFBEEE0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2110"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0</xdr:col>
      <xdr:colOff>1419775</xdr:colOff>
      <xdr:row>2</xdr:row>
      <xdr:rowOff>152400</xdr:rowOff>
    </xdr:to>
    <xdr:pic>
      <xdr:nvPicPr>
        <xdr:cNvPr id="2" name="Imagen 1">
          <a:extLst>
            <a:ext uri="{FF2B5EF4-FFF2-40B4-BE49-F238E27FC236}">
              <a16:creationId xmlns:a16="http://schemas.microsoft.com/office/drawing/2014/main" id="{5F581F44-1927-411D-B81D-F637B64A0A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104775" y="0"/>
          <a:ext cx="1315000"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42110</xdr:colOff>
      <xdr:row>0</xdr:row>
      <xdr:rowOff>0</xdr:rowOff>
    </xdr:from>
    <xdr:to>
      <xdr:col>0</xdr:col>
      <xdr:colOff>1419775</xdr:colOff>
      <xdr:row>2</xdr:row>
      <xdr:rowOff>152400</xdr:rowOff>
    </xdr:to>
    <xdr:pic>
      <xdr:nvPicPr>
        <xdr:cNvPr id="3" name="Imagen 2">
          <a:extLst>
            <a:ext uri="{FF2B5EF4-FFF2-40B4-BE49-F238E27FC236}">
              <a16:creationId xmlns:a16="http://schemas.microsoft.com/office/drawing/2014/main" id="{7778328F-8ED2-440D-A0C8-30A9A0A115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2110"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164</xdr:row>
      <xdr:rowOff>161925</xdr:rowOff>
    </xdr:from>
    <xdr:to>
      <xdr:col>6</xdr:col>
      <xdr:colOff>619125</xdr:colOff>
      <xdr:row>189</xdr:row>
      <xdr:rowOff>47189</xdr:rowOff>
    </xdr:to>
    <xdr:graphicFrame macro="">
      <xdr:nvGraphicFramePr>
        <xdr:cNvPr id="4" name="Diagrama 3">
          <a:extLst>
            <a:ext uri="{FF2B5EF4-FFF2-40B4-BE49-F238E27FC236}">
              <a16:creationId xmlns:a16="http://schemas.microsoft.com/office/drawing/2014/main" id="{41607896-440E-43D1-BE42-D3CD9973454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1323974</xdr:colOff>
      <xdr:row>167</xdr:row>
      <xdr:rowOff>85725</xdr:rowOff>
    </xdr:from>
    <xdr:to>
      <xdr:col>14</xdr:col>
      <xdr:colOff>495299</xdr:colOff>
      <xdr:row>179</xdr:row>
      <xdr:rowOff>0</xdr:rowOff>
    </xdr:to>
    <xdr:graphicFrame macro="">
      <xdr:nvGraphicFramePr>
        <xdr:cNvPr id="5" name="Diagrama 4">
          <a:extLst>
            <a:ext uri="{FF2B5EF4-FFF2-40B4-BE49-F238E27FC236}">
              <a16:creationId xmlns:a16="http://schemas.microsoft.com/office/drawing/2014/main" id="{DB19FEE9-5671-483C-9A0C-7E6DBB368C1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5</xdr:col>
      <xdr:colOff>469900</xdr:colOff>
      <xdr:row>83</xdr:row>
      <xdr:rowOff>92075</xdr:rowOff>
    </xdr:from>
    <xdr:to>
      <xdr:col>12</xdr:col>
      <xdr:colOff>284463</xdr:colOff>
      <xdr:row>105</xdr:row>
      <xdr:rowOff>92075</xdr:rowOff>
    </xdr:to>
    <xdr:sp macro="" textlink="">
      <xdr:nvSpPr>
        <xdr:cNvPr id="7" name="2 Marcador de contenido">
          <a:extLst>
            <a:ext uri="{FF2B5EF4-FFF2-40B4-BE49-F238E27FC236}">
              <a16:creationId xmlns:a16="http://schemas.microsoft.com/office/drawing/2014/main" id="{FDB61EEF-B3F6-45C5-BAF8-CB1047461EF4}"/>
            </a:ext>
          </a:extLst>
        </xdr:cNvPr>
        <xdr:cNvSpPr>
          <a:spLocks noGrp="1"/>
        </xdr:cNvSpPr>
      </xdr:nvSpPr>
      <xdr:spPr bwMode="auto">
        <a:xfrm>
          <a:off x="4324350" y="1577975"/>
          <a:ext cx="5770863" cy="4102100"/>
        </a:xfrm>
        <a:prstGeom prst="rect">
          <a:avLst/>
        </a:prstGeom>
        <a:noFill/>
        <a:ln>
          <a:noFill/>
        </a:ln>
        <a:extLst>
          <a:ext uri="{909E8E84-426E-40dd-AFC4-6F175D3DCCD1}">
            <a14:hiddenFill xmlns:r="http://schemas.openxmlformats.org/officeDocument/2006/relationships"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marL="342900" indent="-342900" algn="l" rtl="0" eaLnBrk="0" fontAlgn="base" hangingPunct="0">
            <a:spcBef>
              <a:spcPct val="20000"/>
            </a:spcBef>
            <a:spcAft>
              <a:spcPct val="0"/>
            </a:spcAft>
            <a:buFont typeface="Arial" panose="020B0604020202020204" pitchFamily="34" charset="0"/>
            <a:buChar char="•"/>
            <a:defRPr sz="2800" kern="1200">
              <a:solidFill>
                <a:schemeClr val="tx1"/>
              </a:solidFill>
              <a:latin typeface="+mn-lt"/>
              <a:ea typeface="+mn-ea"/>
              <a:cs typeface="+mn-cs"/>
            </a:defRPr>
          </a:lvl1pPr>
          <a:lvl2pPr marL="742950" indent="-285750" algn="l" rtl="0" eaLnBrk="0" fontAlgn="base" hangingPunct="0">
            <a:spcBef>
              <a:spcPct val="20000"/>
            </a:spcBef>
            <a:spcAft>
              <a:spcPct val="0"/>
            </a:spcAft>
            <a:buFont typeface="Arial" panose="020B0604020202020204" pitchFamily="34" charset="0"/>
            <a:buChar char="–"/>
            <a:defRPr sz="2400" kern="1200">
              <a:solidFill>
                <a:schemeClr val="tx1"/>
              </a:solidFill>
              <a:latin typeface="+mn-lt"/>
              <a:ea typeface="+mn-ea"/>
              <a:cs typeface="+mn-cs"/>
            </a:defRPr>
          </a:lvl2pPr>
          <a:lvl3pPr marL="1143000" indent="-228600" algn="l" rtl="0" eaLnBrk="0" fontAlgn="base" hangingPunct="0">
            <a:spcBef>
              <a:spcPct val="20000"/>
            </a:spcBef>
            <a:spcAft>
              <a:spcPct val="0"/>
            </a:spcAft>
            <a:buFont typeface="Arial" panose="020B0604020202020204" pitchFamily="34" charset="0"/>
            <a:buChar char="•"/>
            <a:defRPr sz="2000" kern="1200">
              <a:solidFill>
                <a:schemeClr val="tx1"/>
              </a:solidFill>
              <a:latin typeface="+mn-lt"/>
              <a:ea typeface="+mn-ea"/>
              <a:cs typeface="+mn-cs"/>
            </a:defRPr>
          </a:lvl3pPr>
          <a:lvl4pPr marL="1600200" indent="-228600" algn="l" rtl="0" eaLnBrk="0" fontAlgn="base" hangingPunct="0">
            <a:spcBef>
              <a:spcPct val="20000"/>
            </a:spcBef>
            <a:spcAft>
              <a:spcPct val="0"/>
            </a:spcAft>
            <a:buFont typeface="Arial" panose="020B0604020202020204" pitchFamily="34" charset="0"/>
            <a:buChar char="–"/>
            <a:defRPr kern="1200">
              <a:solidFill>
                <a:schemeClr val="tx1"/>
              </a:solidFill>
              <a:latin typeface="+mn-lt"/>
              <a:ea typeface="+mn-ea"/>
              <a:cs typeface="+mn-cs"/>
            </a:defRPr>
          </a:lvl4pPr>
          <a:lvl5pPr marL="2057400" indent="-228600" algn="l" rtl="0" eaLnBrk="0" fontAlgn="base" hangingPunct="0">
            <a:spcBef>
              <a:spcPct val="20000"/>
            </a:spcBef>
            <a:spcAft>
              <a:spcPct val="0"/>
            </a:spcAft>
            <a:buFont typeface="Arial" panose="020B0604020202020204" pitchFamily="34" charset="0"/>
            <a:buChar char="»"/>
            <a:defRPr kern="1200">
              <a:solidFill>
                <a:schemeClr val="tx1"/>
              </a:solidFill>
              <a:latin typeface="+mn-lt"/>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buNone/>
          </a:pPr>
          <a:endParaRPr lang="es-CO" sz="1600"/>
        </a:p>
        <a:p>
          <a:pPr marL="0" indent="0">
            <a:buNone/>
          </a:pPr>
          <a:r>
            <a:rPr lang="es-ES" sz="1200" b="1"/>
            <a:t>5.2.1 Identificación del</a:t>
          </a:r>
          <a:r>
            <a:rPr lang="es-ES" sz="1200" b="1" baseline="0"/>
            <a:t> Riesgo LA/FT/FPADM</a:t>
          </a:r>
          <a:endParaRPr lang="es-CO" sz="1200" b="1"/>
        </a:p>
        <a:p>
          <a:pPr marL="0" indent="0">
            <a:buNone/>
          </a:pPr>
          <a:r>
            <a:rPr lang="es-ES" sz="1200"/>
            <a:t>El Sistema debe permitirles a las Empresas</a:t>
          </a:r>
          <a:r>
            <a:rPr lang="es-ES" sz="1200" baseline="0"/>
            <a:t> obligadas </a:t>
          </a:r>
          <a:r>
            <a:rPr lang="es-ES" sz="1200">
              <a:solidFill>
                <a:srgbClr val="FF0000"/>
              </a:solidFill>
            </a:rPr>
            <a:t>identificar los factores de</a:t>
          </a:r>
          <a:r>
            <a:rPr lang="es-ES" sz="1200" baseline="0">
              <a:solidFill>
                <a:srgbClr val="FF0000"/>
              </a:solidFill>
            </a:rPr>
            <a:t> Riesgo</a:t>
          </a:r>
          <a:r>
            <a:rPr lang="es-ES" sz="1200">
              <a:solidFill>
                <a:srgbClr val="FF0000"/>
              </a:solidFill>
            </a:rPr>
            <a:t> LA/FT/FPADM</a:t>
          </a:r>
          <a:r>
            <a:rPr lang="es-ES" sz="1200">
              <a:solidFill>
                <a:schemeClr val="tx1"/>
              </a:solidFill>
            </a:rPr>
            <a:t>,</a:t>
          </a:r>
          <a:r>
            <a:rPr lang="es-ES" sz="1200" baseline="0">
              <a:solidFill>
                <a:schemeClr val="tx1"/>
              </a:solidFill>
            </a:rPr>
            <a:t> así como los </a:t>
          </a:r>
          <a:r>
            <a:rPr lang="es-ES" sz="1200">
              <a:solidFill>
                <a:srgbClr val="FF0000"/>
              </a:solidFill>
            </a:rPr>
            <a:t>riesgos asociados </a:t>
          </a:r>
          <a:r>
            <a:rPr lang="es-ES" sz="1200"/>
            <a:t>con éste.</a:t>
          </a:r>
          <a:endParaRPr lang="es-CO" sz="1200"/>
        </a:p>
        <a:p>
          <a:pPr marL="0" indent="0">
            <a:buNone/>
          </a:pPr>
          <a:r>
            <a:rPr lang="es-ES" sz="1200" kern="1200">
              <a:solidFill>
                <a:schemeClr val="tx1"/>
              </a:solidFill>
              <a:latin typeface="+mn-lt"/>
              <a:ea typeface="+mn-ea"/>
              <a:cs typeface="+mn-cs"/>
            </a:rPr>
            <a:t>Para identificar </a:t>
          </a:r>
          <a:r>
            <a:rPr lang="es-ES" sz="1200"/>
            <a:t>el Riesgo de LA/FT/FPADM las Empresas Obligadas deben, </a:t>
          </a:r>
          <a:r>
            <a:rPr lang="es-ES" sz="1200">
              <a:solidFill>
                <a:sysClr val="windowText" lastClr="000000"/>
              </a:solidFill>
            </a:rPr>
            <a:t>como mínimo:</a:t>
          </a:r>
          <a:endParaRPr lang="es-CO" sz="1200">
            <a:solidFill>
              <a:sysClr val="windowText" lastClr="000000"/>
            </a:solidFill>
          </a:endParaRPr>
        </a:p>
        <a:p>
          <a:pPr lvl="0"/>
          <a:r>
            <a:rPr lang="es-ES" sz="1200" u="none">
              <a:solidFill>
                <a:srgbClr val="FF0000"/>
              </a:solidFill>
            </a:rPr>
            <a:t>Clasificar los Factores de Riesgo </a:t>
          </a:r>
          <a:r>
            <a:rPr lang="es-ES" sz="1200" u="none">
              <a:solidFill>
                <a:sysClr val="windowText" lastClr="000000"/>
              </a:solidFill>
            </a:rPr>
            <a:t>LA/FT/FPADM de conformidad con la actividad económica de la Empresa Obligada y su materialidad. </a:t>
          </a:r>
        </a:p>
        <a:p>
          <a:pPr lvl="0"/>
          <a:r>
            <a:rPr lang="es-ES" sz="1200" u="none">
              <a:solidFill>
                <a:sysClr val="windowText" lastClr="000000"/>
              </a:solidFill>
            </a:rPr>
            <a:t>Establecer, una vez sean identificados, individualizados, segmentados y clasificados los Factores de Riesgo LA/FT/FPADM, las </a:t>
          </a:r>
          <a:r>
            <a:rPr lang="es-ES" sz="1200" u="none">
              <a:solidFill>
                <a:srgbClr val="FF0000"/>
              </a:solidFill>
            </a:rPr>
            <a:t>metodologías para identificar el riesgo específico de LA/FT/FPADM </a:t>
          </a:r>
          <a:r>
            <a:rPr lang="es-ES" sz="1200" u="none">
              <a:solidFill>
                <a:sysClr val="windowText" lastClr="000000"/>
              </a:solidFill>
            </a:rPr>
            <a:t>que puede llegar a enfrentar la Empresa Obligada, así como otros posibles riesgos asociados. Con base en esa clasificación y segmentación, se deben señalar, identificar e individualizar los riesgos.</a:t>
          </a:r>
        </a:p>
        <a:p>
          <a:pPr lvl="0"/>
          <a:r>
            <a:rPr lang="es-ES" sz="1200" u="none">
              <a:solidFill>
                <a:sysClr val="windowText" lastClr="000000"/>
              </a:solidFill>
            </a:rPr>
            <a:t>Establecer, una vez clasificados y segmentados los Factores de Riesgo LA/FT/FPADM, las </a:t>
          </a:r>
          <a:r>
            <a:rPr lang="es-ES" sz="1200" u="none">
              <a:solidFill>
                <a:srgbClr val="FF0000"/>
              </a:solidFill>
            </a:rPr>
            <a:t>condiciones de tiempo, modo y lugar</a:t>
          </a:r>
          <a:r>
            <a:rPr lang="es-ES" sz="1200" u="none">
              <a:solidFill>
                <a:sysClr val="windowText" lastClr="000000"/>
              </a:solidFill>
            </a:rPr>
            <a:t>, así como la relevancia y la prioridad con que se deben ejecutar las medidas de Debida Diligencia.</a:t>
          </a:r>
        </a:p>
        <a:p>
          <a:pPr lvl="0"/>
          <a:r>
            <a:rPr lang="es-ES" sz="1200" u="none">
              <a:solidFill>
                <a:sysClr val="windowText" lastClr="000000"/>
              </a:solidFill>
            </a:rPr>
            <a:t>Disponer e implementar los mecanismos y medidas que le permitan un adecuado conocimiento, identificación e individualización de los </a:t>
          </a:r>
          <a:r>
            <a:rPr lang="es-ES" sz="1200" u="none">
              <a:solidFill>
                <a:srgbClr val="FF0000"/>
              </a:solidFill>
            </a:rPr>
            <a:t>Factores de Riesgo LA/FT/FPADM </a:t>
          </a:r>
          <a:r>
            <a:rPr lang="es-ES" sz="1200" u="none">
              <a:solidFill>
                <a:sysClr val="windowText" lastClr="000000"/>
              </a:solidFill>
            </a:rPr>
            <a:t>que le resultan aplicables. </a:t>
          </a:r>
        </a:p>
        <a:p>
          <a:pPr lvl="0"/>
          <a:endParaRPr lang="es-ES" sz="1200" u="none">
            <a:solidFill>
              <a:sysClr val="windowText" lastClr="000000"/>
            </a:solidFill>
          </a:endParaRPr>
        </a:p>
        <a:p>
          <a:pPr lvl="0"/>
          <a:r>
            <a:rPr lang="es-ES" sz="1200" u="none">
              <a:solidFill>
                <a:sysClr val="windowText" lastClr="000000"/>
              </a:solidFill>
            </a:rPr>
            <a:t>5. Sistema de Autocontrol y Gestión del Riesgo LA/FT/FPADM - SAGRILAFT</a:t>
          </a:r>
        </a:p>
        <a:p>
          <a:pPr lvl="0"/>
          <a:r>
            <a:rPr lang="es-ES" sz="1200" u="none">
              <a:solidFill>
                <a:sysClr val="windowText" lastClr="000000"/>
              </a:solidFill>
            </a:rPr>
            <a:t>Las Empresas Obligadas, mencionadas en los numerales 4.1. y 4.2. del presente Capítulo X, deberán poner en marcha un SAGRILAFT, en los términos previstos en este Capítulo X. El SAGRILAFT deberá establecer, entre otros elementos, una Política LA/FT/FPADM y un manual de procedimientos de gestión del Riesgo LA/FT/FPADM. El SAGRILAFT deberá tener en cuenta los riesgos propios de la Empresa Obligada11 y la materialidad, relacionados con LA/FT/FPADM, para lo cual se debe analizar el tipo de negocio, la operación, el tamaño, las Áreas Geográficas donde opera y demás características particulares. Para los anteriores fines, las Empresas Obligadas deberán contar con una Matriz de Riesgo LA/FT/FPADM u otro mecanismo equivalente de evaluación del Riesgo LA/FT/FPADM que les permita medir y auditar su evolución.</a:t>
          </a:r>
        </a:p>
      </xdr:txBody>
    </xdr:sp>
    <xdr:clientData/>
  </xdr:twoCellAnchor>
  <xdr:twoCellAnchor editAs="oneCell">
    <xdr:from>
      <xdr:col>0</xdr:col>
      <xdr:colOff>209550</xdr:colOff>
      <xdr:row>83</xdr:row>
      <xdr:rowOff>37619</xdr:rowOff>
    </xdr:from>
    <xdr:to>
      <xdr:col>4</xdr:col>
      <xdr:colOff>564669</xdr:colOff>
      <xdr:row>110</xdr:row>
      <xdr:rowOff>1869</xdr:rowOff>
    </xdr:to>
    <xdr:pic>
      <xdr:nvPicPr>
        <xdr:cNvPr id="9" name="Imagen 8">
          <a:extLst>
            <a:ext uri="{FF2B5EF4-FFF2-40B4-BE49-F238E27FC236}">
              <a16:creationId xmlns:a16="http://schemas.microsoft.com/office/drawing/2014/main" id="{0AE59CD4-AFC1-4EB0-9BEA-16B9953B2180}"/>
            </a:ext>
          </a:extLst>
        </xdr:cNvPr>
        <xdr:cNvPicPr>
          <a:picLocks noChangeAspect="1"/>
        </xdr:cNvPicPr>
      </xdr:nvPicPr>
      <xdr:blipFill rotWithShape="1">
        <a:blip xmlns:r="http://schemas.openxmlformats.org/officeDocument/2006/relationships" r:embed="rId11"/>
        <a:srcRect l="29954" t="6501" r="30665" b="1043"/>
        <a:stretch/>
      </xdr:blipFill>
      <xdr:spPr>
        <a:xfrm>
          <a:off x="209550" y="17548225"/>
          <a:ext cx="3895725" cy="5207811"/>
        </a:xfrm>
        <a:prstGeom prst="rect">
          <a:avLst/>
        </a:prstGeom>
      </xdr:spPr>
    </xdr:pic>
    <xdr:clientData/>
  </xdr:twoCellAnchor>
  <xdr:twoCellAnchor editAs="oneCell">
    <xdr:from>
      <xdr:col>0</xdr:col>
      <xdr:colOff>348859</xdr:colOff>
      <xdr:row>143</xdr:row>
      <xdr:rowOff>171450</xdr:rowOff>
    </xdr:from>
    <xdr:to>
      <xdr:col>4</xdr:col>
      <xdr:colOff>469419</xdr:colOff>
      <xdr:row>154</xdr:row>
      <xdr:rowOff>9525</xdr:rowOff>
    </xdr:to>
    <xdr:pic>
      <xdr:nvPicPr>
        <xdr:cNvPr id="10" name="Imagen 9">
          <a:extLst>
            <a:ext uri="{FF2B5EF4-FFF2-40B4-BE49-F238E27FC236}">
              <a16:creationId xmlns:a16="http://schemas.microsoft.com/office/drawing/2014/main" id="{FAA54D6C-73C7-45C0-B714-FEB629ABA797}"/>
            </a:ext>
          </a:extLst>
        </xdr:cNvPr>
        <xdr:cNvPicPr>
          <a:picLocks noChangeAspect="1"/>
        </xdr:cNvPicPr>
      </xdr:nvPicPr>
      <xdr:blipFill rotWithShape="1">
        <a:blip xmlns:r="http://schemas.openxmlformats.org/officeDocument/2006/relationships" r:embed="rId12"/>
        <a:srcRect l="37487" t="11200" r="14485" b="24079"/>
        <a:stretch/>
      </xdr:blipFill>
      <xdr:spPr>
        <a:xfrm>
          <a:off x="348859" y="7058025"/>
          <a:ext cx="3670691" cy="1933575"/>
        </a:xfrm>
        <a:prstGeom prst="rect">
          <a:avLst/>
        </a:prstGeom>
      </xdr:spPr>
    </xdr:pic>
    <xdr:clientData/>
  </xdr:twoCellAnchor>
  <xdr:twoCellAnchor>
    <xdr:from>
      <xdr:col>6</xdr:col>
      <xdr:colOff>88900</xdr:colOff>
      <xdr:row>141</xdr:row>
      <xdr:rowOff>101600</xdr:rowOff>
    </xdr:from>
    <xdr:to>
      <xdr:col>12</xdr:col>
      <xdr:colOff>615950</xdr:colOff>
      <xdr:row>159</xdr:row>
      <xdr:rowOff>171450</xdr:rowOff>
    </xdr:to>
    <xdr:sp macro="" textlink="">
      <xdr:nvSpPr>
        <xdr:cNvPr id="2" name="CuadroTexto 1">
          <a:extLst>
            <a:ext uri="{FF2B5EF4-FFF2-40B4-BE49-F238E27FC236}">
              <a16:creationId xmlns:a16="http://schemas.microsoft.com/office/drawing/2014/main" id="{881E4EBA-D63E-CE79-2115-D7C60A85DC52}"/>
            </a:ext>
          </a:extLst>
        </xdr:cNvPr>
        <xdr:cNvSpPr txBox="1"/>
      </xdr:nvSpPr>
      <xdr:spPr>
        <a:xfrm>
          <a:off x="4705350" y="6426200"/>
          <a:ext cx="5721350" cy="338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Metodología:</a:t>
          </a:r>
          <a:r>
            <a:rPr lang="es-CO" sz="1100">
              <a:solidFill>
                <a:schemeClr val="dk1"/>
              </a:solidFill>
              <a:effectLst/>
              <a:latin typeface="+mn-lt"/>
              <a:ea typeface="+mn-ea"/>
              <a:cs typeface="+mn-cs"/>
            </a:rPr>
            <a:t> basada en los siguientes numerales de la Norma Técnica Colombiana ISO 31000:</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5.4.1 Comprensión de las organizaciones y su contexto: El análisis del contexto externo y el análisis del contexto interno.</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6.4.2 Identificación de Riesgos: “…..encontrar, reconocer y describir los riesgos que pueden ayudar o impedir a una organización lograr sus objetivos. Para la identificación de los riesgos es importante contar con información pertinente, apropiada y actualizada".</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6.4.3 Análisis de Riesgos: “…..implica una consideración detallada de incertidumbres, fuentes de riesgo, consecuencias, probabilidades, eventos, escenarios, controles y su efectividad". </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6.4.4 Evaluación de Riesgos: “…..implica comparar los resultados del análisis del riesgo con los criterios para riesgos establecidos para determinar cuándo se requiere una acción adicional".</a:t>
          </a:r>
        </a:p>
        <a:p>
          <a:endParaRPr lang="es-CO" sz="1100" kern="1200"/>
        </a:p>
      </xdr:txBody>
    </xdr:sp>
    <xdr:clientData/>
  </xdr:twoCellAnchor>
  <xdr:twoCellAnchor editAs="oneCell">
    <xdr:from>
      <xdr:col>0</xdr:col>
      <xdr:colOff>0</xdr:colOff>
      <xdr:row>56</xdr:row>
      <xdr:rowOff>187942</xdr:rowOff>
    </xdr:from>
    <xdr:to>
      <xdr:col>5</xdr:col>
      <xdr:colOff>93097</xdr:colOff>
      <xdr:row>77</xdr:row>
      <xdr:rowOff>67343</xdr:rowOff>
    </xdr:to>
    <xdr:pic>
      <xdr:nvPicPr>
        <xdr:cNvPr id="6" name="Imagen 5">
          <a:extLst>
            <a:ext uri="{FF2B5EF4-FFF2-40B4-BE49-F238E27FC236}">
              <a16:creationId xmlns:a16="http://schemas.microsoft.com/office/drawing/2014/main" id="{CEA81A6E-7FB9-D0BA-2858-A2EF5D4BDFCC}"/>
            </a:ext>
          </a:extLst>
        </xdr:cNvPr>
        <xdr:cNvPicPr>
          <a:picLocks noChangeAspect="1"/>
        </xdr:cNvPicPr>
      </xdr:nvPicPr>
      <xdr:blipFill rotWithShape="1">
        <a:blip xmlns:r="http://schemas.openxmlformats.org/officeDocument/2006/relationships" r:embed="rId13"/>
        <a:srcRect l="32466" t="12365" r="16061" b="5949"/>
        <a:stretch/>
      </xdr:blipFill>
      <xdr:spPr>
        <a:xfrm>
          <a:off x="0" y="1929381"/>
          <a:ext cx="4393779" cy="3920311"/>
        </a:xfrm>
        <a:prstGeom prst="rect">
          <a:avLst/>
        </a:prstGeom>
      </xdr:spPr>
    </xdr:pic>
    <xdr:clientData/>
  </xdr:twoCellAnchor>
  <xdr:oneCellAnchor>
    <xdr:from>
      <xdr:col>5</xdr:col>
      <xdr:colOff>567652</xdr:colOff>
      <xdr:row>56</xdr:row>
      <xdr:rowOff>48106</xdr:rowOff>
    </xdr:from>
    <xdr:ext cx="22175045" cy="4570225"/>
    <xdr:sp macro="" textlink="">
      <xdr:nvSpPr>
        <xdr:cNvPr id="8" name="CuadroTexto 7">
          <a:extLst>
            <a:ext uri="{FF2B5EF4-FFF2-40B4-BE49-F238E27FC236}">
              <a16:creationId xmlns:a16="http://schemas.microsoft.com/office/drawing/2014/main" id="{CCDCFD07-2572-04D3-D390-F3DCF857D97C}"/>
            </a:ext>
          </a:extLst>
        </xdr:cNvPr>
        <xdr:cNvSpPr txBox="1"/>
      </xdr:nvSpPr>
      <xdr:spPr>
        <a:xfrm>
          <a:off x="4377652" y="7398712"/>
          <a:ext cx="22175045" cy="457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kern="1200"/>
            <a:t>Fortaleció el régimen de gobernabilidad de las Cámaras de Comercio, definió funciones y generó marco de inhabilidades e incompatibilidades.</a:t>
          </a:r>
        </a:p>
        <a:p>
          <a:endParaRPr lang="es-CO" sz="1100" kern="1200"/>
        </a:p>
        <a:p>
          <a:r>
            <a:rPr lang="es-CO" sz="1100" b="1" i="0">
              <a:solidFill>
                <a:schemeClr val="tx1"/>
              </a:solidFill>
              <a:effectLst/>
              <a:latin typeface="+mn-lt"/>
              <a:ea typeface="+mn-ea"/>
              <a:cs typeface="+mn-cs"/>
            </a:rPr>
            <a:t>Artículo 4°. </a:t>
          </a:r>
          <a:r>
            <a:rPr lang="es-CO" sz="1100" b="1" i="1">
              <a:solidFill>
                <a:schemeClr val="tx1"/>
              </a:solidFill>
              <a:effectLst/>
              <a:latin typeface="+mn-lt"/>
              <a:ea typeface="+mn-ea"/>
              <a:cs typeface="+mn-cs"/>
            </a:rPr>
            <a:t>Funciones de las cámaras de comercio.</a:t>
          </a:r>
          <a:r>
            <a:rPr lang="es-CO" sz="1100" b="0" i="1">
              <a:solidFill>
                <a:schemeClr val="tx1"/>
              </a:solidFill>
              <a:effectLst/>
              <a:latin typeface="+mn-lt"/>
              <a:ea typeface="+mn-ea"/>
              <a:cs typeface="+mn-cs"/>
            </a:rPr>
            <a:t> </a:t>
          </a:r>
          <a:r>
            <a:rPr lang="es-CO" sz="1100" b="0" i="0">
              <a:solidFill>
                <a:schemeClr val="tx1"/>
              </a:solidFill>
              <a:effectLst/>
              <a:latin typeface="+mn-lt"/>
              <a:ea typeface="+mn-ea"/>
              <a:cs typeface="+mn-cs"/>
            </a:rPr>
            <a:t>Las cámaras de comercio ejercerán las funciones señaladas en el artículo </a:t>
          </a:r>
          <a:r>
            <a:rPr lang="es-CO" sz="1100" b="0" i="0" u="none" strike="noStrike">
              <a:solidFill>
                <a:schemeClr val="tx1"/>
              </a:solidFill>
              <a:effectLst/>
              <a:latin typeface="+mn-lt"/>
              <a:ea typeface="+mn-ea"/>
              <a:cs typeface="+mn-cs"/>
              <a:hlinkClick xmlns:r="http://schemas.openxmlformats.org/officeDocument/2006/relationships" r:id=""/>
            </a:rPr>
            <a:t>86</a:t>
          </a:r>
          <a:r>
            <a:rPr lang="es-CO" sz="1100" b="0" i="0">
              <a:solidFill>
                <a:schemeClr val="tx1"/>
              </a:solidFill>
              <a:effectLst/>
              <a:latin typeface="+mn-lt"/>
              <a:ea typeface="+mn-ea"/>
              <a:cs typeface="+mn-cs"/>
            </a:rPr>
            <a:t> del Código de Comercio y en las demás normas legales y reglamentarias y las que se establecen a continuación:</a:t>
          </a:r>
        </a:p>
        <a:p>
          <a:r>
            <a:rPr lang="es-CO" sz="1100" b="0" i="0">
              <a:solidFill>
                <a:schemeClr val="tx1"/>
              </a:solidFill>
              <a:effectLst/>
              <a:latin typeface="+mn-lt"/>
              <a:ea typeface="+mn-ea"/>
              <a:cs typeface="+mn-cs"/>
            </a:rPr>
            <a:t> 1. Servir de órgano consultivo del Gobierno nacional y, en consecuencia, estudiar los asuntos que este someta a su consideración y rendir los informes que le soliciten sobre la industria, el comercio y demás ramas relacionadas con sus actividades.</a:t>
          </a:r>
        </a:p>
        <a:p>
          <a:r>
            <a:rPr lang="es-CO" sz="1100" b="0" i="0">
              <a:solidFill>
                <a:schemeClr val="tx1"/>
              </a:solidFill>
              <a:effectLst/>
              <a:latin typeface="+mn-lt"/>
              <a:ea typeface="+mn-ea"/>
              <a:cs typeface="+mn-cs"/>
            </a:rPr>
            <a:t> 2. Adelantar, elaborar y promover investigaciones y estudios jurídicos, financieros, estadísticos y socioeconómicos, sobre temas de interés regional y general, que contribuyan al desarrollo de la comunidad y de la región donde operan.</a:t>
          </a:r>
        </a:p>
        <a:p>
          <a:r>
            <a:rPr lang="es-CO" sz="1100" b="0" i="0">
              <a:solidFill>
                <a:schemeClr val="tx1"/>
              </a:solidFill>
              <a:effectLst/>
              <a:latin typeface="+mn-lt"/>
              <a:ea typeface="+mn-ea"/>
              <a:cs typeface="+mn-cs"/>
            </a:rPr>
            <a:t> 3. Llevar los registros públicos encomendados a ellas por la ley y certificar sobre los actos y documentos allí inscritos.</a:t>
          </a:r>
        </a:p>
        <a:p>
          <a:r>
            <a:rPr lang="es-CO" sz="1100" b="0" i="0">
              <a:solidFill>
                <a:schemeClr val="tx1"/>
              </a:solidFill>
              <a:effectLst/>
              <a:latin typeface="+mn-lt"/>
              <a:ea typeface="+mn-ea"/>
              <a:cs typeface="+mn-cs"/>
            </a:rPr>
            <a:t> 4. Recopilar y certificar la costumbre mercantil mediante investigación realizada por cada Cámara de Comercio dentro de su propia jurisdicción. La investigación tendrá por objeto establecer las prácticas o reglas de conducta comercial observadas en forma pública, uniforme, reiterada y general, siempre que no se opongan a normas legales vigentes.</a:t>
          </a:r>
        </a:p>
        <a:p>
          <a:r>
            <a:rPr lang="es-CO" sz="1100" b="0" i="0">
              <a:solidFill>
                <a:schemeClr val="tx1"/>
              </a:solidFill>
              <a:effectLst/>
              <a:latin typeface="+mn-lt"/>
              <a:ea typeface="+mn-ea"/>
              <a:cs typeface="+mn-cs"/>
            </a:rPr>
            <a:t> 5. Crear centros de arbitraje, conciliación y amigable composición por medio de los cuales se ofrezcan los servicios propios de los métodos alternos de solución de conflictos, de acuerdo con las disposiciones legales.</a:t>
          </a:r>
        </a:p>
        <a:p>
          <a:r>
            <a:rPr lang="es-CO" sz="1100" b="0" i="0">
              <a:solidFill>
                <a:schemeClr val="tx1"/>
              </a:solidFill>
              <a:effectLst/>
              <a:latin typeface="+mn-lt"/>
              <a:ea typeface="+mn-ea"/>
              <a:cs typeface="+mn-cs"/>
            </a:rPr>
            <a:t> 6. Adelantar acciones y programas dirigidos a dotar a la región de las instalaciones necesarias para la organización y realización de ferias, exposiciones, eventos artísticos, culturales, científicos y académicos, entre otros, que sean de interés para la comunidad empresarial de la jurisdicción de la respectiva Cámara de Comercio.</a:t>
          </a:r>
        </a:p>
        <a:p>
          <a:r>
            <a:rPr lang="es-CO" sz="1100" b="0" i="0">
              <a:solidFill>
                <a:schemeClr val="tx1"/>
              </a:solidFill>
              <a:effectLst/>
              <a:latin typeface="+mn-lt"/>
              <a:ea typeface="+mn-ea"/>
              <a:cs typeface="+mn-cs"/>
            </a:rPr>
            <a:t> 7. Participar en la creación y operación de centros de eventos, convenciones y recintos feriales de acuerdo con lo dispuesto en la Ley </a:t>
          </a:r>
          <a:r>
            <a:rPr lang="es-CO" sz="1100" b="0" i="0" u="none" strike="noStrike">
              <a:solidFill>
                <a:schemeClr val="tx1"/>
              </a:solidFill>
              <a:effectLst/>
              <a:latin typeface="+mn-lt"/>
              <a:ea typeface="+mn-ea"/>
              <a:cs typeface="+mn-cs"/>
              <a:hlinkClick xmlns:r="http://schemas.openxmlformats.org/officeDocument/2006/relationships" r:id=""/>
            </a:rPr>
            <a:t>1558</a:t>
          </a:r>
          <a:r>
            <a:rPr lang="es-CO" sz="1100" b="0" i="0">
              <a:solidFill>
                <a:schemeClr val="tx1"/>
              </a:solidFill>
              <a:effectLst/>
              <a:latin typeface="+mn-lt"/>
              <a:ea typeface="+mn-ea"/>
              <a:cs typeface="+mn-cs"/>
            </a:rPr>
            <a:t> de 2012 y las demás normas que las sustituyan, modifiquen o adicionen.</a:t>
          </a:r>
        </a:p>
        <a:p>
          <a:r>
            <a:rPr lang="es-CO" sz="1100" b="0" i="0">
              <a:solidFill>
                <a:schemeClr val="tx1"/>
              </a:solidFill>
              <a:effectLst/>
              <a:latin typeface="+mn-lt"/>
              <a:ea typeface="+mn-ea"/>
              <a:cs typeface="+mn-cs"/>
            </a:rPr>
            <a:t> 8. Promover la formalización, el fortalecimiento y la innovación empresarial, así como desarrollar actividades de capacitación en las áreas comercial e industrial y otras de interés regional, a través de cursos especializados, seminarios, conferencias y publicaciones.</a:t>
          </a:r>
        </a:p>
        <a:p>
          <a:r>
            <a:rPr lang="es-CO" sz="1100" b="0" i="0">
              <a:solidFill>
                <a:schemeClr val="tx1"/>
              </a:solidFill>
              <a:effectLst/>
              <a:latin typeface="+mn-lt"/>
              <a:ea typeface="+mn-ea"/>
              <a:cs typeface="+mn-cs"/>
            </a:rPr>
            <a:t> 9. Promover el desarrollo regional y empresarial, el mejoramiento de la competitividad y participar en programas nacionales de esta índole.</a:t>
          </a:r>
        </a:p>
        <a:p>
          <a:r>
            <a:rPr lang="es-CO" sz="1100" b="0" i="0">
              <a:solidFill>
                <a:schemeClr val="tx1"/>
              </a:solidFill>
              <a:effectLst/>
              <a:latin typeface="+mn-lt"/>
              <a:ea typeface="+mn-ea"/>
              <a:cs typeface="+mn-cs"/>
            </a:rPr>
            <a:t> 10. Promover la afiliación de los comerciantes inscritos que cumplan los requisitos señalados en la ley, con el fin de estimular la participación empresarial en la gestión de las cámaras de comercio y el acceso a los servicios y programas especiales.</a:t>
          </a:r>
        </a:p>
        <a:p>
          <a:r>
            <a:rPr lang="es-CO" sz="1100" b="0" i="0">
              <a:solidFill>
                <a:schemeClr val="tx1"/>
              </a:solidFill>
              <a:effectLst/>
              <a:latin typeface="+mn-lt"/>
              <a:ea typeface="+mn-ea"/>
              <a:cs typeface="+mn-cs"/>
            </a:rPr>
            <a:t> 11. Prestar servicios de información empresarial originada exclusivamente en los registros públicos, para lo cual podrán cobrar solo los costos de producción de la misma.</a:t>
          </a:r>
        </a:p>
        <a:p>
          <a:r>
            <a:rPr lang="es-CO" sz="1100" b="0" i="0">
              <a:solidFill>
                <a:schemeClr val="tx1"/>
              </a:solidFill>
              <a:effectLst/>
              <a:latin typeface="+mn-lt"/>
              <a:ea typeface="+mn-ea"/>
              <a:cs typeface="+mn-cs"/>
            </a:rPr>
            <a:t> 12. Prestar servicios remunerados de información de valor agregado que incorpore datos de otras fuentes.</a:t>
          </a:r>
        </a:p>
        <a:p>
          <a:r>
            <a:rPr lang="es-CO" sz="1100" b="0" i="0">
              <a:solidFill>
                <a:schemeClr val="tx1"/>
              </a:solidFill>
              <a:effectLst/>
              <a:latin typeface="+mn-lt"/>
              <a:ea typeface="+mn-ea"/>
              <a:cs typeface="+mn-cs"/>
            </a:rPr>
            <a:t> 13. Desempeñar y promover actividades de veeduría cívica en temas de interés general de su correspondiente jurisdicción.</a:t>
          </a:r>
        </a:p>
        <a:p>
          <a:r>
            <a:rPr lang="es-CO" sz="1100" b="0" i="0">
              <a:solidFill>
                <a:schemeClr val="tx1"/>
              </a:solidFill>
              <a:effectLst/>
              <a:latin typeface="+mn-lt"/>
              <a:ea typeface="+mn-ea"/>
              <a:cs typeface="+mn-cs"/>
            </a:rPr>
            <a:t> 14. Promover programas, y actividades en favor de los sectores productivos de las regiones en que les corresponde actuar, así como la promoción de la cultura, la educación, la recreación y el turismo.</a:t>
          </a:r>
        </a:p>
        <a:p>
          <a:r>
            <a:rPr lang="es-CO" sz="1100" b="0" i="0">
              <a:solidFill>
                <a:schemeClr val="tx1"/>
              </a:solidFill>
              <a:effectLst/>
              <a:latin typeface="+mn-lt"/>
              <a:ea typeface="+mn-ea"/>
              <a:cs typeface="+mn-cs"/>
            </a:rPr>
            <a:t> 15. Participar en actividades que tiendan al fortalecimiento del sector empresarial, siempre y cuando se pueda demostrar que el proyecto representa un avance tecnológico o suple necesidades o implica el desarrollo para la región.</a:t>
          </a:r>
        </a:p>
        <a:p>
          <a:r>
            <a:rPr lang="es-CO" sz="1100" b="0" i="0">
              <a:solidFill>
                <a:schemeClr val="tx1"/>
              </a:solidFill>
              <a:effectLst/>
              <a:latin typeface="+mn-lt"/>
              <a:ea typeface="+mn-ea"/>
              <a:cs typeface="+mn-cs"/>
            </a:rPr>
            <a:t> 16. Mantener disponibles programas y servicios especiales para sus afiliados.</a:t>
          </a:r>
        </a:p>
        <a:p>
          <a:r>
            <a:rPr lang="es-CO" sz="1100" b="0" i="0">
              <a:solidFill>
                <a:schemeClr val="tx1"/>
              </a:solidFill>
              <a:effectLst/>
              <a:latin typeface="+mn-lt"/>
              <a:ea typeface="+mn-ea"/>
              <a:cs typeface="+mn-cs"/>
            </a:rPr>
            <a:t> 17. Disponer de los servicios tecnológicos necesarios para el cumplimiento y debido desarrollo de sus funciones registrales y la prestación eficiente de sus servicios.</a:t>
          </a:r>
        </a:p>
        <a:p>
          <a:r>
            <a:rPr lang="es-CO" sz="1100" b="0" i="0">
              <a:solidFill>
                <a:schemeClr val="tx1"/>
              </a:solidFill>
              <a:effectLst/>
              <a:latin typeface="+mn-lt"/>
              <a:ea typeface="+mn-ea"/>
              <a:cs typeface="+mn-cs"/>
            </a:rPr>
            <a:t> 18. Publicar la noticia mercantil de que trata el numeral 4 del artículo 86 del Código de Comercio, que podrá hacerse en los boletines u órganos de publicidad de las cámaras de comercio, a través de Internet o por cualquier medio electrónico que lo permita.</a:t>
          </a:r>
        </a:p>
        <a:p>
          <a:r>
            <a:rPr lang="es-CO" sz="1100" b="0" i="0">
              <a:solidFill>
                <a:schemeClr val="tx1"/>
              </a:solidFill>
              <a:effectLst/>
              <a:latin typeface="+mn-lt"/>
              <a:ea typeface="+mn-ea"/>
              <a:cs typeface="+mn-cs"/>
            </a:rPr>
            <a:t> 19. Realizar aportes y contribuciones a toda clase de programas y proyectos de desarrollo económico, social y cultural en el que la nación o los entes territoriales, así como sus entidades descentralizadas y entidades sin ánimo de lucro tengan interés o hayan comprometido sus recursos.</a:t>
          </a:r>
        </a:p>
        <a:p>
          <a:r>
            <a:rPr lang="es-CO" sz="1100" b="0" i="0">
              <a:solidFill>
                <a:schemeClr val="tx1"/>
              </a:solidFill>
              <a:effectLst/>
              <a:latin typeface="+mn-lt"/>
              <a:ea typeface="+mn-ea"/>
              <a:cs typeface="+mn-cs"/>
            </a:rPr>
            <a:t> 20. Participar en programas regionales, nacionales e internacionales cuyo fin sea el desarrollo económico, cultural o social en Colombia.</a:t>
          </a:r>
        </a:p>
        <a:p>
          <a:r>
            <a:rPr lang="es-CO" sz="1100" b="0" i="0">
              <a:solidFill>
                <a:schemeClr val="tx1"/>
              </a:solidFill>
              <a:effectLst/>
              <a:latin typeface="+mn-lt"/>
              <a:ea typeface="+mn-ea"/>
              <a:cs typeface="+mn-cs"/>
            </a:rPr>
            <a:t> 21. Gestionar la consecución de recursos de cooperación internacional para el desarrollo de sus actividades.</a:t>
          </a:r>
        </a:p>
        <a:p>
          <a:r>
            <a:rPr lang="es-CO" sz="1100" b="0" i="0">
              <a:solidFill>
                <a:schemeClr val="tx1"/>
              </a:solidFill>
              <a:effectLst/>
              <a:latin typeface="+mn-lt"/>
              <a:ea typeface="+mn-ea"/>
              <a:cs typeface="+mn-cs"/>
            </a:rPr>
            <a:t> 22. Prestar los servicios de entidades de certificación previsto en la Ley </a:t>
          </a:r>
          <a:r>
            <a:rPr lang="es-CO" sz="1100" b="0" i="0" u="none" strike="noStrike">
              <a:solidFill>
                <a:schemeClr val="tx1"/>
              </a:solidFill>
              <a:effectLst/>
              <a:latin typeface="+mn-lt"/>
              <a:ea typeface="+mn-ea"/>
              <a:cs typeface="+mn-cs"/>
              <a:hlinkClick xmlns:r="http://schemas.openxmlformats.org/officeDocument/2006/relationships" r:id=""/>
            </a:rPr>
            <a:t>527</a:t>
          </a:r>
          <a:r>
            <a:rPr lang="es-CO" sz="1100" b="0" i="0">
              <a:solidFill>
                <a:schemeClr val="tx1"/>
              </a:solidFill>
              <a:effectLst/>
              <a:latin typeface="+mn-lt"/>
              <a:ea typeface="+mn-ea"/>
              <a:cs typeface="+mn-cs"/>
            </a:rPr>
            <a:t> de 1999, de manera directa o mediante la asociación con otras personas naturales o jurídicas.</a:t>
          </a:r>
        </a:p>
        <a:p>
          <a:r>
            <a:rPr lang="es-CO" sz="1100" b="0" i="0">
              <a:solidFill>
                <a:schemeClr val="tx1"/>
              </a:solidFill>
              <a:effectLst/>
              <a:latin typeface="+mn-lt"/>
              <a:ea typeface="+mn-ea"/>
              <a:cs typeface="+mn-cs"/>
            </a:rPr>
            <a:t> 23. Administrar individualmente o en su conjunto cualquier otro registro público de personas, bienes, o servicios que se deriven de funciones atribuidas a entidades públicas con el fin de conferir publicidad a actos o documentos, siempre que tales registros se desarrollen en virtud de autorización legal y de vínculos contractuales de tipo habilitante que celebren con dichas entidades</a:t>
          </a:r>
        </a:p>
      </xdr:txBody>
    </xdr:sp>
    <xdr:clientData/>
  </xdr:oneCellAnchor>
  <xdr:twoCellAnchor editAs="oneCell">
    <xdr:from>
      <xdr:col>0</xdr:col>
      <xdr:colOff>0</xdr:colOff>
      <xdr:row>9</xdr:row>
      <xdr:rowOff>105836</xdr:rowOff>
    </xdr:from>
    <xdr:to>
      <xdr:col>5</xdr:col>
      <xdr:colOff>553426</xdr:colOff>
      <xdr:row>29</xdr:row>
      <xdr:rowOff>211670</xdr:rowOff>
    </xdr:to>
    <xdr:pic>
      <xdr:nvPicPr>
        <xdr:cNvPr id="11" name="Imagen 10">
          <a:extLst>
            <a:ext uri="{FF2B5EF4-FFF2-40B4-BE49-F238E27FC236}">
              <a16:creationId xmlns:a16="http://schemas.microsoft.com/office/drawing/2014/main" id="{D573D7D8-190E-8E5A-75E2-C8B174FFA114}"/>
            </a:ext>
          </a:extLst>
        </xdr:cNvPr>
        <xdr:cNvPicPr>
          <a:picLocks noChangeAspect="1"/>
        </xdr:cNvPicPr>
      </xdr:nvPicPr>
      <xdr:blipFill rotWithShape="1">
        <a:blip xmlns:r="http://schemas.openxmlformats.org/officeDocument/2006/relationships" r:embed="rId14"/>
        <a:srcRect t="11181" r="53926" b="5818"/>
        <a:stretch/>
      </xdr:blipFill>
      <xdr:spPr>
        <a:xfrm>
          <a:off x="0" y="1250760"/>
          <a:ext cx="4854108" cy="4916440"/>
        </a:xfrm>
        <a:prstGeom prst="rect">
          <a:avLst/>
        </a:prstGeom>
      </xdr:spPr>
    </xdr:pic>
    <xdr:clientData/>
  </xdr:twoCellAnchor>
  <xdr:oneCellAnchor>
    <xdr:from>
      <xdr:col>5</xdr:col>
      <xdr:colOff>692727</xdr:colOff>
      <xdr:row>9</xdr:row>
      <xdr:rowOff>211666</xdr:rowOff>
    </xdr:from>
    <xdr:ext cx="6379197" cy="1470146"/>
    <xdr:sp macro="" textlink="">
      <xdr:nvSpPr>
        <xdr:cNvPr id="12" name="CuadroTexto 11">
          <a:extLst>
            <a:ext uri="{FF2B5EF4-FFF2-40B4-BE49-F238E27FC236}">
              <a16:creationId xmlns:a16="http://schemas.microsoft.com/office/drawing/2014/main" id="{61B1C28C-79D3-A501-173C-9D72A56B0473}"/>
            </a:ext>
          </a:extLst>
        </xdr:cNvPr>
        <xdr:cNvSpPr txBox="1"/>
      </xdr:nvSpPr>
      <xdr:spPr>
        <a:xfrm>
          <a:off x="4993409" y="2126287"/>
          <a:ext cx="6379197" cy="1470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i="0" u="none" strike="noStrike">
              <a:solidFill>
                <a:schemeClr val="tx1"/>
              </a:solidFill>
              <a:effectLst/>
              <a:latin typeface="+mn-lt"/>
              <a:ea typeface="+mn-ea"/>
              <a:cs typeface="+mn-cs"/>
            </a:rPr>
            <a:t>ARTICULO 38. </a:t>
          </a:r>
          <a:r>
            <a:rPr lang="es-CO" sz="1100" b="0" i="0">
              <a:solidFill>
                <a:schemeClr val="tx1"/>
              </a:solidFill>
              <a:effectLst/>
              <a:latin typeface="+mn-lt"/>
              <a:ea typeface="+mn-ea"/>
              <a:cs typeface="+mn-cs"/>
            </a:rPr>
            <a:t>Se garantiza el derecho de libre asociación para el desarrollo de las distintas actividades que las personas realizan en sociedad.</a:t>
          </a:r>
        </a:p>
        <a:p>
          <a:endParaRPr lang="es-CO" sz="1100" b="0" i="0" kern="1200">
            <a:solidFill>
              <a:schemeClr val="tx1"/>
            </a:solidFill>
            <a:effectLst/>
            <a:latin typeface="+mn-lt"/>
            <a:ea typeface="+mn-ea"/>
            <a:cs typeface="+mn-cs"/>
          </a:endParaRPr>
        </a:p>
        <a:p>
          <a:r>
            <a:rPr lang="es-CO" sz="1100" b="1" i="0" u="none" strike="noStrike">
              <a:solidFill>
                <a:schemeClr val="tx1"/>
              </a:solidFill>
              <a:effectLst/>
              <a:latin typeface="+mn-lt"/>
              <a:ea typeface="+mn-ea"/>
              <a:cs typeface="+mn-cs"/>
            </a:rPr>
            <a:t>ARTICULO 210. </a:t>
          </a:r>
          <a:r>
            <a:rPr lang="es-CO" sz="1100" b="0" i="0">
              <a:solidFill>
                <a:schemeClr val="tx1"/>
              </a:solidFill>
              <a:effectLst/>
              <a:latin typeface="+mn-lt"/>
              <a:ea typeface="+mn-ea"/>
              <a:cs typeface="+mn-cs"/>
            </a:rPr>
            <a:t>Las entidades del orden nacional descentralizadas por servicios sólo pueden ser creadas por ley o por autorización de ésta, con fundamento en los principios que orientan la actividad administrativa.</a:t>
          </a:r>
        </a:p>
        <a:p>
          <a:r>
            <a:rPr lang="es-CO" sz="1100" b="0" i="0">
              <a:solidFill>
                <a:schemeClr val="tx1"/>
              </a:solidFill>
              <a:effectLst/>
              <a:latin typeface="+mn-lt"/>
              <a:ea typeface="+mn-ea"/>
              <a:cs typeface="+mn-cs"/>
            </a:rPr>
            <a:t>Los particulares pueden cumplir funciones administrativas en las condiciones que señale la ley.</a:t>
          </a:r>
        </a:p>
        <a:p>
          <a:r>
            <a:rPr lang="es-CO" sz="1100" b="0" i="0">
              <a:solidFill>
                <a:schemeClr val="tx1"/>
              </a:solidFill>
              <a:effectLst/>
              <a:latin typeface="+mn-lt"/>
              <a:ea typeface="+mn-ea"/>
              <a:cs typeface="+mn-cs"/>
            </a:rPr>
            <a:t>La ley establecerá el régimen jurídico de las entidades descentralizadas y la responsabilidad de sus presidentes, directores o gerentes.</a:t>
          </a:r>
        </a:p>
      </xdr:txBody>
    </xdr:sp>
    <xdr:clientData/>
  </xdr:oneCellAnchor>
  <xdr:twoCellAnchor editAs="oneCell">
    <xdr:from>
      <xdr:col>0</xdr:col>
      <xdr:colOff>221289</xdr:colOff>
      <xdr:row>31</xdr:row>
      <xdr:rowOff>153941</xdr:rowOff>
    </xdr:from>
    <xdr:to>
      <xdr:col>5</xdr:col>
      <xdr:colOff>156594</xdr:colOff>
      <xdr:row>49</xdr:row>
      <xdr:rowOff>211667</xdr:rowOff>
    </xdr:to>
    <xdr:pic>
      <xdr:nvPicPr>
        <xdr:cNvPr id="13" name="Imagen 12">
          <a:extLst>
            <a:ext uri="{FF2B5EF4-FFF2-40B4-BE49-F238E27FC236}">
              <a16:creationId xmlns:a16="http://schemas.microsoft.com/office/drawing/2014/main" id="{66D7EE4A-770E-1824-28A8-7A55F01DD7A0}"/>
            </a:ext>
          </a:extLst>
        </xdr:cNvPr>
        <xdr:cNvPicPr>
          <a:picLocks noChangeAspect="1"/>
        </xdr:cNvPicPr>
      </xdr:nvPicPr>
      <xdr:blipFill rotWithShape="1">
        <a:blip xmlns:r="http://schemas.openxmlformats.org/officeDocument/2006/relationships" r:embed="rId15"/>
        <a:srcRect t="10786" r="54444" b="5291"/>
        <a:stretch/>
      </xdr:blipFill>
      <xdr:spPr>
        <a:xfrm>
          <a:off x="221289" y="6542426"/>
          <a:ext cx="4235987" cy="4387271"/>
        </a:xfrm>
        <a:prstGeom prst="rect">
          <a:avLst/>
        </a:prstGeom>
      </xdr:spPr>
    </xdr:pic>
    <xdr:clientData/>
  </xdr:twoCellAnchor>
  <xdr:oneCellAnchor>
    <xdr:from>
      <xdr:col>6</xdr:col>
      <xdr:colOff>163560</xdr:colOff>
      <xdr:row>31</xdr:row>
      <xdr:rowOff>86590</xdr:rowOff>
    </xdr:from>
    <xdr:ext cx="7696970" cy="5086905"/>
    <xdr:sp macro="" textlink="">
      <xdr:nvSpPr>
        <xdr:cNvPr id="14" name="CuadroTexto 13">
          <a:extLst>
            <a:ext uri="{FF2B5EF4-FFF2-40B4-BE49-F238E27FC236}">
              <a16:creationId xmlns:a16="http://schemas.microsoft.com/office/drawing/2014/main" id="{03EA573B-270C-B338-9E80-5C396FB20B44}"/>
            </a:ext>
          </a:extLst>
        </xdr:cNvPr>
        <xdr:cNvSpPr txBox="1"/>
      </xdr:nvSpPr>
      <xdr:spPr>
        <a:xfrm>
          <a:off x="4733636" y="6475075"/>
          <a:ext cx="7696970" cy="5086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baseline="0">
              <a:solidFill>
                <a:schemeClr val="tx1"/>
              </a:solidFill>
              <a:effectLst/>
              <a:latin typeface="+mn-lt"/>
              <a:ea typeface="+mn-ea"/>
              <a:cs typeface="+mn-cs"/>
            </a:rPr>
            <a:t>Regula el Registro Mercantil </a:t>
          </a:r>
        </a:p>
        <a:p>
          <a:endParaRPr lang="es-ES" sz="1100" b="0" i="0" baseline="0">
            <a:solidFill>
              <a:schemeClr val="tx1"/>
            </a:solidFill>
            <a:effectLst/>
            <a:latin typeface="+mn-lt"/>
            <a:ea typeface="+mn-ea"/>
            <a:cs typeface="+mn-cs"/>
          </a:endParaRPr>
        </a:p>
        <a:p>
          <a:r>
            <a:rPr lang="es-CO" sz="1100" b="1" i="0" u="none" strike="noStrike">
              <a:solidFill>
                <a:schemeClr val="tx1"/>
              </a:solidFill>
              <a:effectLst/>
              <a:latin typeface="+mn-lt"/>
              <a:ea typeface="+mn-ea"/>
              <a:cs typeface="+mn-cs"/>
            </a:rPr>
            <a:t>TÍTULO III.</a:t>
          </a:r>
          <a:endParaRPr lang="es-CO" sz="1100" b="0" i="0">
            <a:solidFill>
              <a:schemeClr val="tx1"/>
            </a:solidFill>
            <a:effectLst/>
            <a:latin typeface="+mn-lt"/>
            <a:ea typeface="+mn-ea"/>
            <a:cs typeface="+mn-cs"/>
          </a:endParaRPr>
        </a:p>
        <a:p>
          <a:r>
            <a:rPr lang="es-CO" sz="1100" b="1" i="0">
              <a:solidFill>
                <a:schemeClr val="tx1"/>
              </a:solidFill>
              <a:effectLst/>
              <a:latin typeface="+mn-lt"/>
              <a:ea typeface="+mn-ea"/>
              <a:cs typeface="+mn-cs"/>
            </a:rPr>
            <a:t>DEL REGISTRO MERCANTIL</a:t>
          </a:r>
          <a:endParaRPr lang="es-CO" sz="1100" b="0" i="0">
            <a:solidFill>
              <a:schemeClr val="tx1"/>
            </a:solidFill>
            <a:effectLst/>
            <a:latin typeface="+mn-lt"/>
            <a:ea typeface="+mn-ea"/>
            <a:cs typeface="+mn-cs"/>
          </a:endParaRPr>
        </a:p>
        <a:p>
          <a:r>
            <a:rPr lang="es-CO" sz="1100" b="1" i="0" u="none" strike="noStrike">
              <a:solidFill>
                <a:schemeClr val="tx1"/>
              </a:solidFill>
              <a:effectLst/>
              <a:latin typeface="+mn-lt"/>
              <a:ea typeface="+mn-ea"/>
              <a:cs typeface="+mn-cs"/>
            </a:rPr>
            <a:t>ARTÍCULO 26. &lt;REGISTRO MERCANTIL - OBJETO - CALIDAD&gt;.</a:t>
          </a:r>
          <a:r>
            <a:rPr lang="es-CO" sz="1100" b="0" i="0">
              <a:solidFill>
                <a:schemeClr val="tx1"/>
              </a:solidFill>
              <a:effectLst/>
              <a:latin typeface="+mn-lt"/>
              <a:ea typeface="+mn-ea"/>
              <a:cs typeface="+mn-cs"/>
            </a:rPr>
            <a:t> El registro mercantil tendrá por objeto llevar la matrícula de los comerciantes y de los establecimientos de comercio, así como la inscripción de todos los actos, libros y documentos respecto de los cuales la ley exigiere esa formalidad.</a:t>
          </a:r>
        </a:p>
        <a:p>
          <a:r>
            <a:rPr lang="es-CO" sz="1100" b="0" i="0">
              <a:solidFill>
                <a:schemeClr val="tx1"/>
              </a:solidFill>
              <a:effectLst/>
              <a:latin typeface="+mn-lt"/>
              <a:ea typeface="+mn-ea"/>
              <a:cs typeface="+mn-cs"/>
            </a:rPr>
            <a:t>El registro mercantil será público. Cualquier persona podrá examinar los libros y archivos en que fuere llevado, tomar anotaciones de sus asientos o actos y obtener copias de los mismos.</a:t>
          </a:r>
        </a:p>
        <a:p>
          <a:r>
            <a:rPr lang="es-CO" sz="1100" b="1" i="0" u="none" strike="noStrike">
              <a:solidFill>
                <a:schemeClr val="tx1"/>
              </a:solidFill>
              <a:effectLst/>
              <a:latin typeface="+mn-lt"/>
              <a:ea typeface="+mn-ea"/>
              <a:cs typeface="+mn-cs"/>
            </a:rPr>
            <a:t>ARTÍCULO 27. &lt;COMPETENCIA DE LAS CÁMARAS DE COMERCIO PARA LLEVAR EL REGISTRO MERCANTIL - COMPETENCIAS DE LA SUPERINTENDENCIA DE INDUSTRIA Y COMERCIO&gt;.</a:t>
          </a:r>
          <a:r>
            <a:rPr lang="es-CO" sz="1100" b="0" i="0">
              <a:solidFill>
                <a:schemeClr val="tx1"/>
              </a:solidFill>
              <a:effectLst/>
              <a:latin typeface="+mn-lt"/>
              <a:ea typeface="+mn-ea"/>
              <a:cs typeface="+mn-cs"/>
            </a:rPr>
            <a:t> &lt;Ver Notas de Vigencia&gt; El registro mercantil se llevará por las cámaras de comercio, pero la Superintendencia de Industria y Comercio* determinará los libros necesarios para cumplir esa finalidad, la forma de hacer las inscripciones y dará las instrucciones que tiendan al perfeccionamiento de la institución.</a:t>
          </a:r>
        </a:p>
        <a:p>
          <a:endParaRPr lang="es-CO" sz="1100" b="0" i="0" baseline="0">
            <a:solidFill>
              <a:schemeClr val="tx1"/>
            </a:solidFill>
            <a:effectLst/>
            <a:latin typeface="+mn-lt"/>
            <a:ea typeface="+mn-ea"/>
            <a:cs typeface="+mn-cs"/>
          </a:endParaRPr>
        </a:p>
        <a:p>
          <a:r>
            <a:rPr lang="es-CO" sz="1100" b="0" i="0" baseline="0">
              <a:solidFill>
                <a:schemeClr val="tx1"/>
              </a:solidFill>
              <a:effectLst/>
              <a:latin typeface="+mn-lt"/>
              <a:ea typeface="+mn-ea"/>
              <a:cs typeface="+mn-cs"/>
            </a:rPr>
            <a:t>Regula </a:t>
          </a:r>
          <a:r>
            <a:rPr lang="x-none" sz="1100" b="0" i="0" baseline="0">
              <a:solidFill>
                <a:schemeClr val="tx1"/>
              </a:solidFill>
              <a:effectLst/>
              <a:latin typeface="+mn-lt"/>
              <a:ea typeface="+mn-ea"/>
              <a:cs typeface="+mn-cs"/>
            </a:rPr>
            <a:t>la naturaleza y funciones de las Cámaras de Comercio</a:t>
          </a:r>
          <a:endParaRPr lang="es-CO" sz="1100" b="0" i="0" baseline="0">
            <a:solidFill>
              <a:schemeClr val="tx1"/>
            </a:solidFill>
            <a:effectLst/>
            <a:latin typeface="+mn-lt"/>
            <a:ea typeface="+mn-ea"/>
            <a:cs typeface="+mn-cs"/>
          </a:endParaRPr>
        </a:p>
        <a:p>
          <a:endParaRPr lang="es-CO" sz="1100" b="0" i="0" kern="1200" baseline="0">
            <a:solidFill>
              <a:schemeClr val="tx1"/>
            </a:solidFill>
            <a:effectLst/>
            <a:latin typeface="+mn-lt"/>
            <a:ea typeface="+mn-ea"/>
            <a:cs typeface="+mn-cs"/>
          </a:endParaRPr>
        </a:p>
        <a:p>
          <a:r>
            <a:rPr lang="es-CO" sz="1100" b="1" i="0" u="none" strike="noStrike">
              <a:solidFill>
                <a:schemeClr val="tx1"/>
              </a:solidFill>
              <a:effectLst/>
              <a:latin typeface="+mn-lt"/>
              <a:ea typeface="+mn-ea"/>
              <a:cs typeface="+mn-cs"/>
            </a:rPr>
            <a:t>TÍTULO VI.</a:t>
          </a:r>
          <a:endParaRPr lang="es-CO" sz="1100" b="0" i="0">
            <a:solidFill>
              <a:schemeClr val="tx1"/>
            </a:solidFill>
            <a:effectLst/>
            <a:latin typeface="+mn-lt"/>
            <a:ea typeface="+mn-ea"/>
            <a:cs typeface="+mn-cs"/>
          </a:endParaRPr>
        </a:p>
        <a:p>
          <a:r>
            <a:rPr lang="es-CO" sz="1100" b="1" i="0">
              <a:solidFill>
                <a:schemeClr val="tx1"/>
              </a:solidFill>
              <a:effectLst/>
              <a:latin typeface="+mn-lt"/>
              <a:ea typeface="+mn-ea"/>
              <a:cs typeface="+mn-cs"/>
            </a:rPr>
            <a:t>DE LAS CÁMARAS DE COMERCIO</a:t>
          </a:r>
          <a:endParaRPr lang="es-CO" sz="1100" b="0" i="0">
            <a:solidFill>
              <a:schemeClr val="tx1"/>
            </a:solidFill>
            <a:effectLst/>
            <a:latin typeface="+mn-lt"/>
            <a:ea typeface="+mn-ea"/>
            <a:cs typeface="+mn-cs"/>
          </a:endParaRPr>
        </a:p>
        <a:p>
          <a:r>
            <a:rPr lang="es-CO" sz="1100" b="1" i="0" u="none" strike="noStrike">
              <a:solidFill>
                <a:schemeClr val="tx1"/>
              </a:solidFill>
              <a:effectLst/>
              <a:latin typeface="+mn-lt"/>
              <a:ea typeface="+mn-ea"/>
              <a:cs typeface="+mn-cs"/>
            </a:rPr>
            <a:t>ARTÍCULO 78. &lt;DEFINICIÓN DE CÁMARA DE COMERCIO&gt;.</a:t>
          </a:r>
          <a:r>
            <a:rPr lang="es-CO" sz="1100" b="0" i="0">
              <a:solidFill>
                <a:schemeClr val="tx1"/>
              </a:solidFill>
              <a:effectLst/>
              <a:latin typeface="+mn-lt"/>
              <a:ea typeface="+mn-ea"/>
              <a:cs typeface="+mn-cs"/>
            </a:rPr>
            <a:t> Las cámaras de comercio son instituciones de orden legal con personería jurídica, creadas por el Gobierno Nacional, de oficio o a petición de los comerciantes del territorio donde hayan de operar. Dichas entidades serán representadas por sus respectivos presidentes.</a:t>
          </a:r>
        </a:p>
        <a:p>
          <a:r>
            <a:rPr lang="es-CO" sz="1100" b="0" i="0" u="none" strike="noStrike">
              <a:solidFill>
                <a:schemeClr val="tx1"/>
              </a:solidFill>
              <a:effectLst/>
              <a:latin typeface="+mn-lt"/>
              <a:ea typeface="+mn-ea"/>
              <a:cs typeface="+mn-cs"/>
            </a:rPr>
            <a:t>Jurisprudencia Vigencia</a:t>
          </a:r>
          <a:endParaRPr lang="es-CO" sz="1100" b="0" i="0">
            <a:solidFill>
              <a:schemeClr val="tx1"/>
            </a:solidFill>
            <a:effectLst/>
            <a:latin typeface="+mn-lt"/>
            <a:ea typeface="+mn-ea"/>
            <a:cs typeface="+mn-cs"/>
          </a:endParaRPr>
        </a:p>
        <a:p>
          <a:r>
            <a:rPr lang="es-CO" sz="1100" b="1" i="0" u="none" strike="noStrike">
              <a:solidFill>
                <a:schemeClr val="tx1"/>
              </a:solidFill>
              <a:effectLst/>
              <a:latin typeface="+mn-lt"/>
              <a:ea typeface="+mn-ea"/>
              <a:cs typeface="+mn-cs"/>
            </a:rPr>
            <a:t>ARTÍCULO 79. </a:t>
          </a:r>
          <a:r>
            <a:rPr lang="es-CO" sz="1100" b="1" i="1" u="none" strike="noStrike">
              <a:solidFill>
                <a:schemeClr val="tx1"/>
              </a:solidFill>
              <a:effectLst/>
              <a:latin typeface="+mn-lt"/>
              <a:ea typeface="+mn-ea"/>
              <a:cs typeface="+mn-cs"/>
            </a:rPr>
            <a:t>ADMINISTRACIÓN </a:t>
          </a:r>
          <a:r>
            <a:rPr lang="es-CO" sz="1100" b="1" i="0" u="none" strike="noStrike">
              <a:solidFill>
                <a:schemeClr val="tx1"/>
              </a:solidFill>
              <a:effectLst/>
              <a:latin typeface="+mn-lt"/>
              <a:ea typeface="+mn-ea"/>
              <a:cs typeface="+mn-cs"/>
            </a:rPr>
            <a:t>Y </a:t>
          </a:r>
          <a:r>
            <a:rPr lang="es-CO" sz="1100" b="1" i="1" u="none" strike="noStrike">
              <a:solidFill>
                <a:schemeClr val="tx1"/>
              </a:solidFill>
              <a:effectLst/>
              <a:latin typeface="+mn-lt"/>
              <a:ea typeface="+mn-ea"/>
              <a:cs typeface="+mn-cs"/>
            </a:rPr>
            <a:t>DIRECCIÓN DE LAS CÁMARAS DE COMERCIO.</a:t>
          </a:r>
          <a:r>
            <a:rPr lang="es-CO" sz="1100" b="1" i="0">
              <a:solidFill>
                <a:schemeClr val="tx1"/>
              </a:solidFill>
              <a:effectLst/>
              <a:latin typeface="+mn-lt"/>
              <a:ea typeface="+mn-ea"/>
              <a:cs typeface="+mn-cs"/>
            </a:rPr>
            <a:t> &lt;</a:t>
          </a:r>
          <a:r>
            <a:rPr lang="es-CO" sz="1100" b="0" i="0">
              <a:solidFill>
                <a:schemeClr val="tx1"/>
              </a:solidFill>
              <a:effectLst/>
              <a:latin typeface="+mn-lt"/>
              <a:ea typeface="+mn-ea"/>
              <a:cs typeface="+mn-cs"/>
            </a:rPr>
            <a:t>Artículo modificado por el artículo </a:t>
          </a:r>
          <a:r>
            <a:rPr lang="es-CO" sz="1100" b="0" i="0" u="none" strike="noStrike">
              <a:solidFill>
                <a:schemeClr val="tx1"/>
              </a:solidFill>
              <a:effectLst/>
              <a:latin typeface="+mn-lt"/>
              <a:ea typeface="+mn-ea"/>
              <a:cs typeface="+mn-cs"/>
              <a:hlinkClick xmlns:r="http://schemas.openxmlformats.org/officeDocument/2006/relationships" r:id=""/>
            </a:rPr>
            <a:t>1</a:t>
          </a:r>
          <a:r>
            <a:rPr lang="es-CO" sz="1100" b="0" i="0">
              <a:solidFill>
                <a:schemeClr val="tx1"/>
              </a:solidFill>
              <a:effectLst/>
              <a:latin typeface="+mn-lt"/>
              <a:ea typeface="+mn-ea"/>
              <a:cs typeface="+mn-cs"/>
            </a:rPr>
            <a:t> de la Ley 1727 de 2014. El nuevo texto es el siguiente:&gt; Las Cámaras de Comercio estarán administradas y gobernadas por los comerciantes inscritos en el registro mercantil que tengan la calidad de afiliados.</a:t>
          </a:r>
        </a:p>
        <a:p>
          <a:r>
            <a:rPr lang="es-CO" sz="1100" b="0" i="0">
              <a:solidFill>
                <a:schemeClr val="tx1"/>
              </a:solidFill>
              <a:effectLst/>
              <a:latin typeface="+mn-lt"/>
              <a:ea typeface="+mn-ea"/>
              <a:cs typeface="+mn-cs"/>
            </a:rPr>
            <a:t>El Gobierno Nacional determinará la jurisdicción de cada Cámara, teniendo en cuenta la continuidad geográfica y los vínculos comerciales de los municipios que agrupare, dentro de la cual ejercerá sus funciones.</a:t>
          </a:r>
        </a:p>
        <a:p>
          <a:endParaRPr lang="es-CO" sz="1100" kern="1200"/>
        </a:p>
      </xdr:txBody>
    </xdr:sp>
    <xdr:clientData/>
  </xdr:oneCellAnchor>
  <xdr:twoCellAnchor editAs="oneCell">
    <xdr:from>
      <xdr:col>0</xdr:col>
      <xdr:colOff>280236</xdr:colOff>
      <xdr:row>0</xdr:row>
      <xdr:rowOff>0</xdr:rowOff>
    </xdr:from>
    <xdr:to>
      <xdr:col>1</xdr:col>
      <xdr:colOff>880441</xdr:colOff>
      <xdr:row>2</xdr:row>
      <xdr:rowOff>152400</xdr:rowOff>
    </xdr:to>
    <xdr:pic>
      <xdr:nvPicPr>
        <xdr:cNvPr id="3" name="Imagen 2">
          <a:extLst>
            <a:ext uri="{FF2B5EF4-FFF2-40B4-BE49-F238E27FC236}">
              <a16:creationId xmlns:a16="http://schemas.microsoft.com/office/drawing/2014/main" id="{7933CE6A-DF63-4999-A0A1-2B5ABBC7E62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64659"/>
        <a:stretch>
          <a:fillRect/>
        </a:stretch>
      </xdr:blipFill>
      <xdr:spPr bwMode="auto">
        <a:xfrm>
          <a:off x="280236" y="0"/>
          <a:ext cx="1373654"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42110</xdr:colOff>
      <xdr:row>0</xdr:row>
      <xdr:rowOff>0</xdr:rowOff>
    </xdr:from>
    <xdr:to>
      <xdr:col>0</xdr:col>
      <xdr:colOff>1419775</xdr:colOff>
      <xdr:row>2</xdr:row>
      <xdr:rowOff>152400</xdr:rowOff>
    </xdr:to>
    <xdr:pic>
      <xdr:nvPicPr>
        <xdr:cNvPr id="2" name="Imagen 1">
          <a:extLst>
            <a:ext uri="{FF2B5EF4-FFF2-40B4-BE49-F238E27FC236}">
              <a16:creationId xmlns:a16="http://schemas.microsoft.com/office/drawing/2014/main" id="{DEBF613B-54BD-4483-BB4B-4B4A3C9A1F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2110" y="0"/>
          <a:ext cx="1377665"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647228</xdr:colOff>
      <xdr:row>0</xdr:row>
      <xdr:rowOff>67235</xdr:rowOff>
    </xdr:from>
    <xdr:to>
      <xdr:col>1</xdr:col>
      <xdr:colOff>1100968</xdr:colOff>
      <xdr:row>2</xdr:row>
      <xdr:rowOff>362510</xdr:rowOff>
    </xdr:to>
    <xdr:pic>
      <xdr:nvPicPr>
        <xdr:cNvPr id="2" name="Imagen 1">
          <a:extLst>
            <a:ext uri="{FF2B5EF4-FFF2-40B4-BE49-F238E27FC236}">
              <a16:creationId xmlns:a16="http://schemas.microsoft.com/office/drawing/2014/main" id="{98F9694B-6B0D-4BF3-A682-53CF94BD13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647228" y="67235"/>
          <a:ext cx="1372622" cy="676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704378</xdr:colOff>
      <xdr:row>0</xdr:row>
      <xdr:rowOff>19050</xdr:rowOff>
    </xdr:from>
    <xdr:to>
      <xdr:col>1</xdr:col>
      <xdr:colOff>1320043</xdr:colOff>
      <xdr:row>2</xdr:row>
      <xdr:rowOff>314325</xdr:rowOff>
    </xdr:to>
    <xdr:pic>
      <xdr:nvPicPr>
        <xdr:cNvPr id="3" name="Imagen 2">
          <a:extLst>
            <a:ext uri="{FF2B5EF4-FFF2-40B4-BE49-F238E27FC236}">
              <a16:creationId xmlns:a16="http://schemas.microsoft.com/office/drawing/2014/main" id="{62E8CE02-9122-409A-9590-43BAF63031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704378" y="19050"/>
          <a:ext cx="1377665" cy="676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440532</xdr:colOff>
      <xdr:row>0</xdr:row>
      <xdr:rowOff>19050</xdr:rowOff>
    </xdr:from>
    <xdr:to>
      <xdr:col>1</xdr:col>
      <xdr:colOff>1320044</xdr:colOff>
      <xdr:row>2</xdr:row>
      <xdr:rowOff>381000</xdr:rowOff>
    </xdr:to>
    <xdr:pic>
      <xdr:nvPicPr>
        <xdr:cNvPr id="2" name="Imagen 1">
          <a:extLst>
            <a:ext uri="{FF2B5EF4-FFF2-40B4-BE49-F238E27FC236}">
              <a16:creationId xmlns:a16="http://schemas.microsoft.com/office/drawing/2014/main" id="{D2BC80A3-7FAD-4003-8DF4-35E2386887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40532" y="19050"/>
          <a:ext cx="1641512" cy="7429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85253</xdr:colOff>
      <xdr:row>0</xdr:row>
      <xdr:rowOff>1</xdr:rowOff>
    </xdr:from>
    <xdr:to>
      <xdr:col>0</xdr:col>
      <xdr:colOff>1462918</xdr:colOff>
      <xdr:row>2</xdr:row>
      <xdr:rowOff>171451</xdr:rowOff>
    </xdr:to>
    <xdr:pic>
      <xdr:nvPicPr>
        <xdr:cNvPr id="2" name="Imagen 1">
          <a:extLst>
            <a:ext uri="{FF2B5EF4-FFF2-40B4-BE49-F238E27FC236}">
              <a16:creationId xmlns:a16="http://schemas.microsoft.com/office/drawing/2014/main" id="{0A4F7319-C65E-4FF3-8E75-F6A3FF4033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5253" y="1"/>
          <a:ext cx="1377665" cy="5524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85253</xdr:colOff>
      <xdr:row>0</xdr:row>
      <xdr:rowOff>1</xdr:rowOff>
    </xdr:from>
    <xdr:to>
      <xdr:col>0</xdr:col>
      <xdr:colOff>1462918</xdr:colOff>
      <xdr:row>2</xdr:row>
      <xdr:rowOff>171451</xdr:rowOff>
    </xdr:to>
    <xdr:pic>
      <xdr:nvPicPr>
        <xdr:cNvPr id="2" name="Imagen 1">
          <a:extLst>
            <a:ext uri="{FF2B5EF4-FFF2-40B4-BE49-F238E27FC236}">
              <a16:creationId xmlns:a16="http://schemas.microsoft.com/office/drawing/2014/main" id="{7EA3C365-8338-47DE-A2BF-44B84EAFA0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5253" y="1"/>
          <a:ext cx="1377665" cy="55245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809403</xdr:colOff>
      <xdr:row>0</xdr:row>
      <xdr:rowOff>0</xdr:rowOff>
    </xdr:from>
    <xdr:to>
      <xdr:col>1</xdr:col>
      <xdr:colOff>2181133</xdr:colOff>
      <xdr:row>2</xdr:row>
      <xdr:rowOff>152400</xdr:rowOff>
    </xdr:to>
    <xdr:pic>
      <xdr:nvPicPr>
        <xdr:cNvPr id="2" name="Imagen 1">
          <a:extLst>
            <a:ext uri="{FF2B5EF4-FFF2-40B4-BE49-F238E27FC236}">
              <a16:creationId xmlns:a16="http://schemas.microsoft.com/office/drawing/2014/main" id="{72B8C2AC-EE11-45B8-A963-01A5145EDB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936403" y="0"/>
          <a:ext cx="1371730"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454025</xdr:colOff>
      <xdr:row>7</xdr:row>
      <xdr:rowOff>41275</xdr:rowOff>
    </xdr:from>
    <xdr:to>
      <xdr:col>5</xdr:col>
      <xdr:colOff>622300</xdr:colOff>
      <xdr:row>9</xdr:row>
      <xdr:rowOff>73660</xdr:rowOff>
    </xdr:to>
    <xdr:pic>
      <xdr:nvPicPr>
        <xdr:cNvPr id="2" name="Imagen 1">
          <a:extLst>
            <a:ext uri="{FF2B5EF4-FFF2-40B4-BE49-F238E27FC236}">
              <a16:creationId xmlns:a16="http://schemas.microsoft.com/office/drawing/2014/main" id="{5832A23E-05B6-F92B-3541-8A607003BC6B}"/>
            </a:ext>
          </a:extLst>
        </xdr:cNvPr>
        <xdr:cNvPicPr>
          <a:picLocks noChangeAspect="1"/>
        </xdr:cNvPicPr>
      </xdr:nvPicPr>
      <xdr:blipFill rotWithShape="1">
        <a:blip xmlns:r="http://schemas.openxmlformats.org/officeDocument/2006/relationships" r:embed="rId1"/>
        <a:srcRect l="44128" t="40733" r="21588" b="-1509"/>
        <a:stretch>
          <a:fillRect/>
        </a:stretch>
      </xdr:blipFill>
      <xdr:spPr bwMode="auto">
        <a:xfrm>
          <a:off x="454025" y="1622425"/>
          <a:ext cx="4197350" cy="40805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1421079</xdr:colOff>
      <xdr:row>7</xdr:row>
      <xdr:rowOff>12700</xdr:rowOff>
    </xdr:from>
    <xdr:to>
      <xdr:col>10</xdr:col>
      <xdr:colOff>469900</xdr:colOff>
      <xdr:row>7</xdr:row>
      <xdr:rowOff>2889250</xdr:rowOff>
    </xdr:to>
    <xdr:pic>
      <xdr:nvPicPr>
        <xdr:cNvPr id="3" name="Imagen 2" descr="Interfaz de usuario gráfica, Texto&#10;&#10;El contenido generado por IA puede ser incorrecto.">
          <a:extLst>
            <a:ext uri="{FF2B5EF4-FFF2-40B4-BE49-F238E27FC236}">
              <a16:creationId xmlns:a16="http://schemas.microsoft.com/office/drawing/2014/main" id="{5BB208AB-617B-8210-BA77-507106304076}"/>
            </a:ext>
          </a:extLst>
        </xdr:cNvPr>
        <xdr:cNvPicPr>
          <a:picLocks noChangeAspect="1"/>
        </xdr:cNvPicPr>
      </xdr:nvPicPr>
      <xdr:blipFill rotWithShape="1">
        <a:blip xmlns:r="http://schemas.openxmlformats.org/officeDocument/2006/relationships" r:embed="rId2"/>
        <a:srcRect l="24214" t="23536" r="2014" b="13097"/>
        <a:stretch>
          <a:fillRect/>
        </a:stretch>
      </xdr:blipFill>
      <xdr:spPr bwMode="auto">
        <a:xfrm>
          <a:off x="6212154" y="1593850"/>
          <a:ext cx="5678221" cy="28765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280236</xdr:colOff>
      <xdr:row>0</xdr:row>
      <xdr:rowOff>0</xdr:rowOff>
    </xdr:from>
    <xdr:to>
      <xdr:col>1</xdr:col>
      <xdr:colOff>880441</xdr:colOff>
      <xdr:row>2</xdr:row>
      <xdr:rowOff>152400</xdr:rowOff>
    </xdr:to>
    <xdr:pic>
      <xdr:nvPicPr>
        <xdr:cNvPr id="5" name="Imagen 4">
          <a:extLst>
            <a:ext uri="{FF2B5EF4-FFF2-40B4-BE49-F238E27FC236}">
              <a16:creationId xmlns:a16="http://schemas.microsoft.com/office/drawing/2014/main" id="{DEE65D81-55F6-40DC-9922-3CD2355E92D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64659"/>
        <a:stretch>
          <a:fillRect/>
        </a:stretch>
      </xdr:blipFill>
      <xdr:spPr bwMode="auto">
        <a:xfrm>
          <a:off x="280236" y="0"/>
          <a:ext cx="1371730"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823161</xdr:colOff>
      <xdr:row>0</xdr:row>
      <xdr:rowOff>0</xdr:rowOff>
    </xdr:from>
    <xdr:to>
      <xdr:col>1</xdr:col>
      <xdr:colOff>242266</xdr:colOff>
      <xdr:row>2</xdr:row>
      <xdr:rowOff>180974</xdr:rowOff>
    </xdr:to>
    <xdr:pic>
      <xdr:nvPicPr>
        <xdr:cNvPr id="2" name="Imagen 1">
          <a:extLst>
            <a:ext uri="{FF2B5EF4-FFF2-40B4-BE49-F238E27FC236}">
              <a16:creationId xmlns:a16="http://schemas.microsoft.com/office/drawing/2014/main" id="{0FCCBDD2-F6BB-46C0-B02A-FB9A78CD3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823161" y="0"/>
          <a:ext cx="1371730" cy="561974"/>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394536</xdr:colOff>
      <xdr:row>0</xdr:row>
      <xdr:rowOff>0</xdr:rowOff>
    </xdr:from>
    <xdr:to>
      <xdr:col>1</xdr:col>
      <xdr:colOff>947116</xdr:colOff>
      <xdr:row>2</xdr:row>
      <xdr:rowOff>180974</xdr:rowOff>
    </xdr:to>
    <xdr:pic>
      <xdr:nvPicPr>
        <xdr:cNvPr id="3" name="Imagen 2">
          <a:extLst>
            <a:ext uri="{FF2B5EF4-FFF2-40B4-BE49-F238E27FC236}">
              <a16:creationId xmlns:a16="http://schemas.microsoft.com/office/drawing/2014/main" id="{B770F1D5-1108-42C2-BE9C-AAF3823BCF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394536" y="0"/>
          <a:ext cx="1371730" cy="561974"/>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735849</xdr:colOff>
      <xdr:row>0</xdr:row>
      <xdr:rowOff>0</xdr:rowOff>
    </xdr:from>
    <xdr:to>
      <xdr:col>0</xdr:col>
      <xdr:colOff>2107579</xdr:colOff>
      <xdr:row>2</xdr:row>
      <xdr:rowOff>161924</xdr:rowOff>
    </xdr:to>
    <xdr:pic>
      <xdr:nvPicPr>
        <xdr:cNvPr id="2" name="Imagen 1">
          <a:extLst>
            <a:ext uri="{FF2B5EF4-FFF2-40B4-BE49-F238E27FC236}">
              <a16:creationId xmlns:a16="http://schemas.microsoft.com/office/drawing/2014/main" id="{FA6F29AC-34C5-41BD-8E6B-4377964D64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735849" y="0"/>
          <a:ext cx="1371730" cy="558799"/>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466725</xdr:colOff>
      <xdr:row>0</xdr:row>
      <xdr:rowOff>0</xdr:rowOff>
    </xdr:from>
    <xdr:to>
      <xdr:col>1</xdr:col>
      <xdr:colOff>514901</xdr:colOff>
      <xdr:row>2</xdr:row>
      <xdr:rowOff>152400</xdr:rowOff>
    </xdr:to>
    <xdr:pic>
      <xdr:nvPicPr>
        <xdr:cNvPr id="3" name="Imagen 2">
          <a:extLst>
            <a:ext uri="{FF2B5EF4-FFF2-40B4-BE49-F238E27FC236}">
              <a16:creationId xmlns:a16="http://schemas.microsoft.com/office/drawing/2014/main" id="{315F94E6-F104-4004-B584-E91FC0B4BD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66725" y="0"/>
          <a:ext cx="1257851" cy="53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466725</xdr:colOff>
      <xdr:row>0</xdr:row>
      <xdr:rowOff>0</xdr:rowOff>
    </xdr:from>
    <xdr:to>
      <xdr:col>1</xdr:col>
      <xdr:colOff>38651</xdr:colOff>
      <xdr:row>2</xdr:row>
      <xdr:rowOff>152400</xdr:rowOff>
    </xdr:to>
    <xdr:pic>
      <xdr:nvPicPr>
        <xdr:cNvPr id="2" name="Imagen 1">
          <a:extLst>
            <a:ext uri="{FF2B5EF4-FFF2-40B4-BE49-F238E27FC236}">
              <a16:creationId xmlns:a16="http://schemas.microsoft.com/office/drawing/2014/main" id="{67C51E4D-06A0-4E29-B045-C370CA21BC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4659"/>
        <a:stretch>
          <a:fillRect/>
        </a:stretch>
      </xdr:blipFill>
      <xdr:spPr bwMode="auto">
        <a:xfrm>
          <a:off x="466725" y="0"/>
          <a:ext cx="1257851" cy="533400"/>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3" Type="http://schemas.openxmlformats.org/officeDocument/2006/relationships/hyperlink" Target="https://ccfacatativa.org.co/media/j4ldik0z/organigrama-1.pdf" TargetMode="External"/><Relationship Id="rId2" Type="http://schemas.openxmlformats.org/officeDocument/2006/relationships/hyperlink" Target="https://ccfacatativa.org.co/media/wq5advcp/mapa-de-procesos-ca-mara-de-comercio-de-facatativa.pdf" TargetMode="External"/><Relationship Id="rId1" Type="http://schemas.openxmlformats.org/officeDocument/2006/relationships/hyperlink" Target="https://ccfacatativa.org.co/media/53bnmr2f/resoluci%C3%B3n-no-102-2016-nuevo-codigo-de-etica-de-la-ccf.pdf" TargetMode="External"/><Relationship Id="rId5" Type="http://schemas.openxmlformats.org/officeDocument/2006/relationships/drawing" Target="../drawings/drawing3.xml"/><Relationship Id="rId4" Type="http://schemas.openxmlformats.org/officeDocument/2006/relationships/hyperlink" Target="https://ccfacatativa.org.co/nuestra-camara/listado-de-colaboradores-y-junta-directiv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biblioteca.gafilat.org/wp-content/uploads/2024/07/Informe-de-Tipologias-Regionales-de-LA-2021-2022.pdf" TargetMode="External"/><Relationship Id="rId13" Type="http://schemas.openxmlformats.org/officeDocument/2006/relationships/hyperlink" Target="https://www.uiaf.gov.co/indice-de-contenidos" TargetMode="External"/><Relationship Id="rId3" Type="http://schemas.openxmlformats.org/officeDocument/2006/relationships/hyperlink" Target="https://biblioteca.gafilat.org/wp-content/uploads/2024/04/Informe-de-Tipologias-Regionales-de-LA-2019-2020-GAFILAT.pdf" TargetMode="External"/><Relationship Id="rId7" Type="http://schemas.openxmlformats.org/officeDocument/2006/relationships/hyperlink" Target="https://biblioteca.gafilat.org/wp-content/uploads/2024/04/Informe-de-Tipologias-Regionales-de-LA-2019-2020-GAFILAT.pdf" TargetMode="External"/><Relationship Id="rId12" Type="http://schemas.openxmlformats.org/officeDocument/2006/relationships/hyperlink" Target="https://www.uiaf.gov.co/indice-de-contenidos" TargetMode="External"/><Relationship Id="rId2" Type="http://schemas.openxmlformats.org/officeDocument/2006/relationships/hyperlink" Target="https://biblioteca.gafilat.org/wp-content/uploads/2024/04/Informe-de-Tipologias-Regionales-de-LA-2019-2020-GAFILAT.pdf" TargetMode="External"/><Relationship Id="rId1" Type="http://schemas.openxmlformats.org/officeDocument/2006/relationships/hyperlink" Target="https://biblioteca.gafilat.org/wp-content/uploads/2024/04/Informe-de-Tipologias-Regionales-de-LA-2019-2020-GAFILAT.pdf" TargetMode="External"/><Relationship Id="rId6" Type="http://schemas.openxmlformats.org/officeDocument/2006/relationships/hyperlink" Target="https://biblioteca.gafilat.org/wp-content/uploads/2024/04/Informe-de-Tipologias-Regionales-de-LA-2019-2020-GAFILAT.pdf" TargetMode="External"/><Relationship Id="rId11" Type="http://schemas.openxmlformats.org/officeDocument/2006/relationships/hyperlink" Target="https://biblioteca.gafilat.org/wp-content/uploads/2024/07/Informe-de-Tipologias-Regionales-de-LA-2021-2022.pdf" TargetMode="External"/><Relationship Id="rId5" Type="http://schemas.openxmlformats.org/officeDocument/2006/relationships/hyperlink" Target="https://biblioteca.gafilat.org/wp-content/uploads/2024/04/Informe-de-Tipologias-Regionales-de-LA-2019-2020-GAFILAT.pdf" TargetMode="External"/><Relationship Id="rId10" Type="http://schemas.openxmlformats.org/officeDocument/2006/relationships/hyperlink" Target="https://biblioteca.gafilat.org/wp-content/uploads/2024/07/Informe-de-Tipologias-Regionales-de-LA-2021-2022.pdf" TargetMode="External"/><Relationship Id="rId4" Type="http://schemas.openxmlformats.org/officeDocument/2006/relationships/hyperlink" Target="https://biblioteca.gafilat.org/wp-content/uploads/2024/04/Informe-de-Tipologias-Regionales-de-LA-2019-2020-GAFILAT.pdf" TargetMode="External"/><Relationship Id="rId9" Type="http://schemas.openxmlformats.org/officeDocument/2006/relationships/hyperlink" Target="https://biblioteca.gafilat.org/wp-content/uploads/2024/07/Informe-de-Tipologias-Regionales-de-LA-2021-2022.pdf" TargetMode="External"/><Relationship Id="rId1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1"/>
  <sheetViews>
    <sheetView showGridLines="0" zoomScale="95" zoomScaleNormal="95" workbookViewId="0">
      <selection activeCell="K13" sqref="K13"/>
    </sheetView>
  </sheetViews>
  <sheetFormatPr baseColWidth="10" defaultColWidth="10.85546875" defaultRowHeight="15"/>
  <cols>
    <col min="1" max="1" width="25.140625" customWidth="1"/>
    <col min="5" max="5" width="12.85546875" customWidth="1"/>
    <col min="6" max="6" width="13.7109375" customWidth="1"/>
    <col min="7" max="7" width="32.85546875" customWidth="1"/>
    <col min="9" max="9" width="36.7109375" style="38" customWidth="1"/>
  </cols>
  <sheetData>
    <row r="1" spans="1:9">
      <c r="A1" s="457"/>
      <c r="B1" s="458"/>
      <c r="C1" s="463" t="s">
        <v>2596</v>
      </c>
      <c r="D1" s="464"/>
      <c r="E1" s="464"/>
      <c r="F1" s="464"/>
      <c r="G1" s="465"/>
      <c r="H1" s="451" t="s">
        <v>2591</v>
      </c>
      <c r="I1" s="27" t="s">
        <v>2595</v>
      </c>
    </row>
    <row r="2" spans="1:9">
      <c r="A2" s="459"/>
      <c r="B2" s="460"/>
      <c r="C2" s="466"/>
      <c r="D2" s="467"/>
      <c r="E2" s="467"/>
      <c r="F2" s="467"/>
      <c r="G2" s="468"/>
      <c r="H2" s="451" t="s">
        <v>2592</v>
      </c>
      <c r="I2" s="27">
        <v>0</v>
      </c>
    </row>
    <row r="3" spans="1:9">
      <c r="A3" s="461"/>
      <c r="B3" s="462"/>
      <c r="C3" s="469"/>
      <c r="D3" s="470"/>
      <c r="E3" s="470"/>
      <c r="F3" s="470"/>
      <c r="G3" s="471"/>
      <c r="H3" s="451" t="s">
        <v>2593</v>
      </c>
      <c r="I3" s="27" t="s">
        <v>2598</v>
      </c>
    </row>
    <row r="5" spans="1:9" ht="21">
      <c r="A5" s="456" t="s">
        <v>0</v>
      </c>
      <c r="B5" s="456"/>
      <c r="C5" s="456"/>
      <c r="D5" s="456"/>
      <c r="E5" s="456"/>
      <c r="F5" s="456"/>
      <c r="G5" s="456"/>
      <c r="H5" s="456"/>
    </row>
    <row r="6" spans="1:9" ht="18.75">
      <c r="A6" s="2" t="s">
        <v>2588</v>
      </c>
    </row>
    <row r="7" spans="1:9" ht="15.75">
      <c r="A7" s="7" t="s">
        <v>1</v>
      </c>
      <c r="B7" s="24"/>
      <c r="C7" s="24"/>
      <c r="D7" s="24"/>
      <c r="E7" s="24"/>
      <c r="F7" s="24"/>
      <c r="G7" s="24"/>
      <c r="H7" s="24"/>
    </row>
    <row r="12" spans="1:9" ht="30">
      <c r="I12" s="40" t="s">
        <v>2</v>
      </c>
    </row>
    <row r="13" spans="1:9" ht="30">
      <c r="I13" s="38" t="s">
        <v>3</v>
      </c>
    </row>
    <row r="14" spans="1:9" ht="61.5" customHeight="1">
      <c r="I14" s="38" t="s">
        <v>4</v>
      </c>
    </row>
    <row r="15" spans="1:9" ht="50.25" customHeight="1">
      <c r="I15" s="38" t="s">
        <v>5</v>
      </c>
    </row>
    <row r="17" spans="9:9">
      <c r="I17" s="40" t="s">
        <v>6</v>
      </c>
    </row>
    <row r="19" spans="9:9" ht="61.5" customHeight="1">
      <c r="I19" s="87" t="s">
        <v>7</v>
      </c>
    </row>
    <row r="21" spans="9:9" ht="56.25" customHeight="1">
      <c r="I21" s="41" t="s">
        <v>8</v>
      </c>
    </row>
  </sheetData>
  <mergeCells count="3">
    <mergeCell ref="A5:H5"/>
    <mergeCell ref="A1:B3"/>
    <mergeCell ref="C1:G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BFDE9-15B9-4D58-8C6D-6C7874ED3E24}">
  <dimension ref="A1:BH75"/>
  <sheetViews>
    <sheetView showGridLines="0" topLeftCell="B1" zoomScale="85" zoomScaleNormal="85" workbookViewId="0">
      <selection activeCell="H5" sqref="H5"/>
    </sheetView>
  </sheetViews>
  <sheetFormatPr baseColWidth="10" defaultColWidth="11.42578125" defaultRowHeight="15"/>
  <cols>
    <col min="1" max="1" width="40.5703125" customWidth="1"/>
    <col min="2" max="2" width="26.85546875" customWidth="1"/>
    <col min="3" max="3" width="25.140625" style="405" customWidth="1"/>
    <col min="4" max="4" width="25.85546875" style="38" customWidth="1"/>
    <col min="5" max="5" width="48.5703125" style="5" customWidth="1"/>
    <col min="6" max="6" width="17.5703125" customWidth="1"/>
    <col min="7" max="7" width="21.5703125" customWidth="1"/>
    <col min="8" max="8" width="21.140625" customWidth="1"/>
    <col min="9" max="11" width="17.5703125" customWidth="1"/>
    <col min="12" max="12" width="19.85546875" customWidth="1"/>
    <col min="13" max="60" width="17.5703125" customWidth="1"/>
  </cols>
  <sheetData>
    <row r="1" spans="1:60" ht="15" customHeight="1">
      <c r="A1" s="457"/>
      <c r="B1" s="458"/>
      <c r="C1" s="463" t="s">
        <v>2597</v>
      </c>
      <c r="D1" s="464"/>
      <c r="E1" s="464"/>
      <c r="F1" s="464"/>
      <c r="G1" s="451" t="s">
        <v>2591</v>
      </c>
      <c r="H1" s="27" t="s">
        <v>2595</v>
      </c>
    </row>
    <row r="2" spans="1:60" ht="15" customHeight="1">
      <c r="A2" s="459"/>
      <c r="B2" s="460"/>
      <c r="C2" s="466"/>
      <c r="D2" s="467"/>
      <c r="E2" s="467"/>
      <c r="F2" s="467"/>
      <c r="G2" s="451" t="s">
        <v>2592</v>
      </c>
      <c r="H2" s="27">
        <v>0</v>
      </c>
    </row>
    <row r="3" spans="1:60" ht="15" customHeight="1">
      <c r="A3" s="461"/>
      <c r="B3" s="462"/>
      <c r="C3" s="469"/>
      <c r="D3" s="470"/>
      <c r="E3" s="470"/>
      <c r="F3" s="470"/>
      <c r="G3" s="451" t="s">
        <v>2593</v>
      </c>
      <c r="H3" s="27" t="s">
        <v>2598</v>
      </c>
    </row>
    <row r="4" spans="1:60" ht="21">
      <c r="A4" s="35" t="str">
        <f>Inicio!A5</f>
        <v>CÁMARA DE COMERCIO DE FACATATIVA</v>
      </c>
      <c r="B4" s="35"/>
      <c r="C4" s="35"/>
      <c r="D4" s="35"/>
      <c r="E4" s="35"/>
    </row>
    <row r="5" spans="1:60" ht="18.75">
      <c r="A5" s="2" t="str">
        <f>Inicio!A6</f>
        <v>Sistema de Autocontrol y Gestión del Riesgo Integral de LA/FT/FPADM - RMM del SAGRILAFT</v>
      </c>
      <c r="B5" s="416"/>
      <c r="C5" s="416"/>
      <c r="D5" s="416"/>
      <c r="E5" s="416"/>
    </row>
    <row r="6" spans="1:60" ht="15.75">
      <c r="A6" s="7" t="s">
        <v>2508</v>
      </c>
    </row>
    <row r="7" spans="1:60" ht="15.75">
      <c r="A7" s="39"/>
    </row>
    <row r="8" spans="1:60" ht="33.950000000000003" customHeight="1">
      <c r="F8" s="580" t="s">
        <v>2509</v>
      </c>
      <c r="G8" s="580"/>
      <c r="H8" s="580"/>
      <c r="I8" s="580"/>
      <c r="J8" s="580"/>
      <c r="K8" s="579" t="s">
        <v>2510</v>
      </c>
      <c r="L8" s="579"/>
      <c r="M8" s="579"/>
      <c r="N8" s="579"/>
      <c r="O8" s="579"/>
      <c r="P8" s="580" t="s">
        <v>2511</v>
      </c>
      <c r="Q8" s="580"/>
      <c r="R8" s="580"/>
      <c r="S8" s="580"/>
      <c r="T8" s="580"/>
      <c r="U8" s="579" t="s">
        <v>2512</v>
      </c>
      <c r="V8" s="579"/>
      <c r="W8" s="579"/>
      <c r="X8" s="579"/>
      <c r="Y8" s="579"/>
      <c r="Z8" s="580" t="s">
        <v>2513</v>
      </c>
      <c r="AA8" s="580"/>
      <c r="AB8" s="580"/>
      <c r="AC8" s="580"/>
      <c r="AD8" s="580"/>
      <c r="AE8" s="579" t="s">
        <v>2514</v>
      </c>
      <c r="AF8" s="579"/>
      <c r="AG8" s="579"/>
      <c r="AH8" s="579"/>
      <c r="AI8" s="579"/>
      <c r="AJ8" s="580" t="s">
        <v>2515</v>
      </c>
      <c r="AK8" s="580"/>
      <c r="AL8" s="580"/>
      <c r="AM8" s="580"/>
      <c r="AN8" s="580"/>
      <c r="AO8" s="579" t="s">
        <v>2516</v>
      </c>
      <c r="AP8" s="579"/>
      <c r="AQ8" s="579"/>
      <c r="AR8" s="579"/>
      <c r="AS8" s="579"/>
      <c r="AT8" s="580" t="s">
        <v>2517</v>
      </c>
      <c r="AU8" s="580"/>
      <c r="AV8" s="580"/>
      <c r="AW8" s="580"/>
      <c r="AX8" s="580"/>
      <c r="AY8" s="579" t="s">
        <v>2518</v>
      </c>
      <c r="AZ8" s="579"/>
      <c r="BA8" s="579"/>
      <c r="BB8" s="579"/>
      <c r="BC8" s="579"/>
      <c r="BD8" s="580" t="s">
        <v>2519</v>
      </c>
      <c r="BE8" s="580"/>
      <c r="BF8" s="580"/>
      <c r="BG8" s="580"/>
      <c r="BH8" s="580"/>
    </row>
    <row r="9" spans="1:60" s="3" customFormat="1" ht="51" customHeight="1">
      <c r="A9" s="417" t="s">
        <v>2520</v>
      </c>
      <c r="B9" s="418" t="s">
        <v>2521</v>
      </c>
      <c r="C9" s="417" t="s">
        <v>2522</v>
      </c>
      <c r="D9" s="417" t="s">
        <v>1407</v>
      </c>
      <c r="E9" s="417" t="s">
        <v>2523</v>
      </c>
      <c r="F9" s="419" t="s">
        <v>2524</v>
      </c>
      <c r="G9" s="420" t="s">
        <v>2525</v>
      </c>
      <c r="H9" s="420" t="s">
        <v>2526</v>
      </c>
      <c r="I9" s="420" t="s">
        <v>2527</v>
      </c>
      <c r="J9" s="420" t="s">
        <v>2528</v>
      </c>
      <c r="K9" s="421" t="s">
        <v>2524</v>
      </c>
      <c r="L9" s="422" t="s">
        <v>2525</v>
      </c>
      <c r="M9" s="422" t="s">
        <v>2526</v>
      </c>
      <c r="N9" s="422" t="s">
        <v>2527</v>
      </c>
      <c r="O9" s="422" t="s">
        <v>2528</v>
      </c>
      <c r="P9" s="423" t="s">
        <v>2524</v>
      </c>
      <c r="Q9" s="424" t="s">
        <v>2525</v>
      </c>
      <c r="R9" s="424" t="s">
        <v>2526</v>
      </c>
      <c r="S9" s="424" t="s">
        <v>2527</v>
      </c>
      <c r="T9" s="424" t="s">
        <v>2528</v>
      </c>
      <c r="U9" s="421" t="s">
        <v>2524</v>
      </c>
      <c r="V9" s="422" t="s">
        <v>2525</v>
      </c>
      <c r="W9" s="422" t="s">
        <v>2526</v>
      </c>
      <c r="X9" s="422" t="s">
        <v>2527</v>
      </c>
      <c r="Y9" s="422" t="s">
        <v>2528</v>
      </c>
      <c r="Z9" s="423" t="s">
        <v>2524</v>
      </c>
      <c r="AA9" s="424" t="s">
        <v>2525</v>
      </c>
      <c r="AB9" s="424" t="s">
        <v>2526</v>
      </c>
      <c r="AC9" s="424" t="s">
        <v>2527</v>
      </c>
      <c r="AD9" s="424" t="s">
        <v>2528</v>
      </c>
      <c r="AE9" s="421" t="s">
        <v>2524</v>
      </c>
      <c r="AF9" s="422" t="s">
        <v>2525</v>
      </c>
      <c r="AG9" s="422" t="s">
        <v>2526</v>
      </c>
      <c r="AH9" s="422" t="s">
        <v>2527</v>
      </c>
      <c r="AI9" s="422" t="s">
        <v>2528</v>
      </c>
      <c r="AJ9" s="423" t="s">
        <v>2524</v>
      </c>
      <c r="AK9" s="424" t="s">
        <v>2525</v>
      </c>
      <c r="AL9" s="424" t="s">
        <v>2526</v>
      </c>
      <c r="AM9" s="424" t="s">
        <v>2527</v>
      </c>
      <c r="AN9" s="424" t="s">
        <v>2528</v>
      </c>
      <c r="AO9" s="421" t="s">
        <v>2524</v>
      </c>
      <c r="AP9" s="422" t="s">
        <v>2525</v>
      </c>
      <c r="AQ9" s="422" t="s">
        <v>2526</v>
      </c>
      <c r="AR9" s="422" t="s">
        <v>2527</v>
      </c>
      <c r="AS9" s="422" t="s">
        <v>2528</v>
      </c>
      <c r="AT9" s="423" t="s">
        <v>2524</v>
      </c>
      <c r="AU9" s="424" t="s">
        <v>2525</v>
      </c>
      <c r="AV9" s="424" t="s">
        <v>2526</v>
      </c>
      <c r="AW9" s="424" t="s">
        <v>2527</v>
      </c>
      <c r="AX9" s="424" t="s">
        <v>2528</v>
      </c>
      <c r="AY9" s="421" t="s">
        <v>2524</v>
      </c>
      <c r="AZ9" s="422" t="s">
        <v>2525</v>
      </c>
      <c r="BA9" s="422" t="s">
        <v>2526</v>
      </c>
      <c r="BB9" s="422" t="s">
        <v>2527</v>
      </c>
      <c r="BC9" s="422" t="s">
        <v>2528</v>
      </c>
      <c r="BD9" s="423" t="s">
        <v>2524</v>
      </c>
      <c r="BE9" s="424" t="s">
        <v>2525</v>
      </c>
      <c r="BF9" s="424" t="s">
        <v>2526</v>
      </c>
      <c r="BG9" s="424" t="s">
        <v>2527</v>
      </c>
      <c r="BH9" s="424" t="s">
        <v>2528</v>
      </c>
    </row>
    <row r="10" spans="1:60" s="3" customFormat="1" ht="14.45" customHeight="1">
      <c r="A10" s="510" t="s">
        <v>2529</v>
      </c>
      <c r="B10" s="576" t="str">
        <f>'Factor riesgo Segmentado'!B10</f>
        <v>Clientes</v>
      </c>
      <c r="C10" s="534" t="str">
        <f>'Factor riesgo Segmentado'!C10</f>
        <v>Arrendamiento de espacios</v>
      </c>
      <c r="D10" s="125" t="str">
        <f>'Factor riesgo Segmentado'!D10</f>
        <v>Naturales</v>
      </c>
      <c r="E10" s="21" t="str">
        <f>'Factor riesgo Segmentado'!H7</f>
        <v>Clientes / Arrendamiento de espacios / Naturales</v>
      </c>
      <c r="F10" s="581" t="s">
        <v>2530</v>
      </c>
      <c r="G10" s="581" t="s">
        <v>2531</v>
      </c>
      <c r="H10" s="581" t="s">
        <v>2343</v>
      </c>
      <c r="I10" s="581" t="s">
        <v>1648</v>
      </c>
      <c r="J10" s="581" t="s">
        <v>2532</v>
      </c>
      <c r="K10" s="582" t="s">
        <v>2530</v>
      </c>
      <c r="L10" s="582" t="s">
        <v>2533</v>
      </c>
      <c r="M10" s="582" t="s">
        <v>2343</v>
      </c>
      <c r="N10" s="582" t="s">
        <v>1648</v>
      </c>
      <c r="O10" s="582" t="s">
        <v>2532</v>
      </c>
      <c r="P10" s="575" t="s">
        <v>2534</v>
      </c>
      <c r="Q10" s="575"/>
      <c r="R10" s="575"/>
      <c r="S10" s="575"/>
      <c r="T10" s="575"/>
      <c r="U10" s="582" t="s">
        <v>2535</v>
      </c>
      <c r="V10" s="582"/>
      <c r="W10" s="582"/>
      <c r="X10" s="582"/>
      <c r="Y10" s="582"/>
      <c r="Z10" s="575" t="s">
        <v>2530</v>
      </c>
      <c r="AA10" s="575" t="s">
        <v>2536</v>
      </c>
      <c r="AB10" s="575" t="s">
        <v>2343</v>
      </c>
      <c r="AC10" s="575" t="s">
        <v>1648</v>
      </c>
      <c r="AD10" s="575" t="s">
        <v>2532</v>
      </c>
      <c r="AE10" s="582" t="s">
        <v>2530</v>
      </c>
      <c r="AF10" s="582" t="s">
        <v>2537</v>
      </c>
      <c r="AG10" s="582" t="s">
        <v>2343</v>
      </c>
      <c r="AH10" s="582" t="s">
        <v>1648</v>
      </c>
      <c r="AI10" s="582" t="s">
        <v>2532</v>
      </c>
      <c r="AJ10" s="575" t="s">
        <v>2530</v>
      </c>
      <c r="AK10" s="575" t="s">
        <v>2538</v>
      </c>
      <c r="AL10" s="581" t="s">
        <v>2343</v>
      </c>
      <c r="AM10" s="575" t="s">
        <v>1648</v>
      </c>
      <c r="AN10" s="575" t="s">
        <v>2532</v>
      </c>
      <c r="AO10" s="582" t="s">
        <v>2539</v>
      </c>
      <c r="AP10" s="583" t="s">
        <v>2540</v>
      </c>
      <c r="AQ10" s="582" t="s">
        <v>2343</v>
      </c>
      <c r="AR10" s="582" t="s">
        <v>1648</v>
      </c>
      <c r="AS10" s="582" t="s">
        <v>2532</v>
      </c>
      <c r="AT10" s="575" t="s">
        <v>2541</v>
      </c>
      <c r="AU10" s="584" t="s">
        <v>2542</v>
      </c>
      <c r="AV10" s="581" t="s">
        <v>2343</v>
      </c>
      <c r="AW10" s="575" t="s">
        <v>1648</v>
      </c>
      <c r="AX10" s="575" t="s">
        <v>2532</v>
      </c>
      <c r="AY10" s="582" t="s">
        <v>2543</v>
      </c>
      <c r="AZ10" s="582" t="s">
        <v>2544</v>
      </c>
      <c r="BA10" s="582" t="s">
        <v>2343</v>
      </c>
      <c r="BB10" s="582" t="s">
        <v>1648</v>
      </c>
      <c r="BC10" s="582" t="s">
        <v>2532</v>
      </c>
      <c r="BD10" s="575" t="s">
        <v>2545</v>
      </c>
      <c r="BE10" s="575" t="s">
        <v>2546</v>
      </c>
      <c r="BF10" s="575" t="s">
        <v>2547</v>
      </c>
      <c r="BG10" s="575" t="s">
        <v>1648</v>
      </c>
      <c r="BH10" s="575" t="s">
        <v>2548</v>
      </c>
    </row>
    <row r="11" spans="1:60" s="3" customFormat="1">
      <c r="A11" s="510"/>
      <c r="B11" s="577"/>
      <c r="C11" s="535"/>
      <c r="D11" s="523" t="str">
        <f>'Factor riesgo Segmentado'!D11</f>
        <v>Jurídicos</v>
      </c>
      <c r="E11" s="21" t="str">
        <f>'Factor riesgo Segmentado'!H8</f>
        <v>Clientes / Arrendamiento de espacios / Jurídicos / Privadas</v>
      </c>
      <c r="F11" s="581"/>
      <c r="G11" s="581"/>
      <c r="H11" s="581"/>
      <c r="I11" s="581"/>
      <c r="J11" s="581"/>
      <c r="K11" s="582"/>
      <c r="L11" s="582"/>
      <c r="M11" s="582"/>
      <c r="N11" s="582"/>
      <c r="O11" s="582"/>
      <c r="P11" s="575"/>
      <c r="Q11" s="575"/>
      <c r="R11" s="575"/>
      <c r="S11" s="575"/>
      <c r="T11" s="575"/>
      <c r="U11" s="582"/>
      <c r="V11" s="582"/>
      <c r="W11" s="582"/>
      <c r="X11" s="582"/>
      <c r="Y11" s="582"/>
      <c r="Z11" s="575"/>
      <c r="AA11" s="575"/>
      <c r="AB11" s="575"/>
      <c r="AC11" s="575"/>
      <c r="AD11" s="575"/>
      <c r="AE11" s="582"/>
      <c r="AF11" s="582"/>
      <c r="AG11" s="582"/>
      <c r="AH11" s="582"/>
      <c r="AI11" s="582"/>
      <c r="AJ11" s="575"/>
      <c r="AK11" s="575"/>
      <c r="AL11" s="581"/>
      <c r="AM11" s="575"/>
      <c r="AN11" s="575"/>
      <c r="AO11" s="582"/>
      <c r="AP11" s="583"/>
      <c r="AQ11" s="582"/>
      <c r="AR11" s="582"/>
      <c r="AS11" s="582"/>
      <c r="AT11" s="575"/>
      <c r="AU11" s="584"/>
      <c r="AV11" s="581"/>
      <c r="AW11" s="575"/>
      <c r="AX11" s="575"/>
      <c r="AY11" s="582"/>
      <c r="AZ11" s="582"/>
      <c r="BA11" s="582"/>
      <c r="BB11" s="582"/>
      <c r="BC11" s="582"/>
      <c r="BD11" s="575"/>
      <c r="BE11" s="575"/>
      <c r="BF11" s="575"/>
      <c r="BG11" s="575"/>
      <c r="BH11" s="575"/>
    </row>
    <row r="12" spans="1:60" s="3" customFormat="1" ht="25.5">
      <c r="A12" s="510"/>
      <c r="B12" s="577"/>
      <c r="C12" s="536"/>
      <c r="D12" s="533"/>
      <c r="E12" s="21" t="str">
        <f>'Factor riesgo Segmentado'!H9</f>
        <v>Clientes / Arrendamiento de espacios / Jurídicos  / Públicas</v>
      </c>
      <c r="F12" s="581"/>
      <c r="G12" s="581"/>
      <c r="H12" s="581"/>
      <c r="I12" s="581"/>
      <c r="J12" s="581"/>
      <c r="K12" s="582"/>
      <c r="L12" s="582"/>
      <c r="M12" s="582"/>
      <c r="N12" s="582"/>
      <c r="O12" s="582"/>
      <c r="P12" s="575"/>
      <c r="Q12" s="575"/>
      <c r="R12" s="575"/>
      <c r="S12" s="575"/>
      <c r="T12" s="575"/>
      <c r="U12" s="582"/>
      <c r="V12" s="582"/>
      <c r="W12" s="582"/>
      <c r="X12" s="582"/>
      <c r="Y12" s="582"/>
      <c r="Z12" s="575"/>
      <c r="AA12" s="575"/>
      <c r="AB12" s="575"/>
      <c r="AC12" s="575"/>
      <c r="AD12" s="575"/>
      <c r="AE12" s="582"/>
      <c r="AF12" s="582"/>
      <c r="AG12" s="582"/>
      <c r="AH12" s="582"/>
      <c r="AI12" s="582"/>
      <c r="AJ12" s="575"/>
      <c r="AK12" s="575"/>
      <c r="AL12" s="581"/>
      <c r="AM12" s="575"/>
      <c r="AN12" s="575"/>
      <c r="AO12" s="582"/>
      <c r="AP12" s="583"/>
      <c r="AQ12" s="582"/>
      <c r="AR12" s="582"/>
      <c r="AS12" s="582"/>
      <c r="AT12" s="575"/>
      <c r="AU12" s="584"/>
      <c r="AV12" s="581"/>
      <c r="AW12" s="575"/>
      <c r="AX12" s="575"/>
      <c r="AY12" s="582"/>
      <c r="AZ12" s="582"/>
      <c r="BA12" s="582"/>
      <c r="BB12" s="582"/>
      <c r="BC12" s="582"/>
      <c r="BD12" s="575"/>
      <c r="BE12" s="575"/>
      <c r="BF12" s="575"/>
      <c r="BG12" s="575"/>
      <c r="BH12" s="575"/>
    </row>
    <row r="13" spans="1:60" s="3" customFormat="1">
      <c r="A13" s="510"/>
      <c r="B13" s="577"/>
      <c r="C13" s="534" t="str">
        <f>'Factor riesgo Segmentado'!C13</f>
        <v>Capacitaciones</v>
      </c>
      <c r="D13" s="125" t="str">
        <f>'Factor riesgo Segmentado'!D13</f>
        <v>Naturales</v>
      </c>
      <c r="E13" s="21" t="str">
        <f>'Factor riesgo Segmentado'!H10</f>
        <v>Clientes / Capacitaciones / Naturales</v>
      </c>
      <c r="F13" s="581"/>
      <c r="G13" s="581"/>
      <c r="H13" s="581"/>
      <c r="I13" s="581"/>
      <c r="J13" s="581"/>
      <c r="K13" s="582"/>
      <c r="L13" s="582"/>
      <c r="M13" s="582"/>
      <c r="N13" s="582"/>
      <c r="O13" s="582"/>
      <c r="P13" s="575"/>
      <c r="Q13" s="575"/>
      <c r="R13" s="575"/>
      <c r="S13" s="575"/>
      <c r="T13" s="575"/>
      <c r="U13" s="582"/>
      <c r="V13" s="582"/>
      <c r="W13" s="582"/>
      <c r="X13" s="582"/>
      <c r="Y13" s="582"/>
      <c r="Z13" s="575"/>
      <c r="AA13" s="575"/>
      <c r="AB13" s="575"/>
      <c r="AC13" s="575"/>
      <c r="AD13" s="575"/>
      <c r="AE13" s="582"/>
      <c r="AF13" s="582"/>
      <c r="AG13" s="582"/>
      <c r="AH13" s="582"/>
      <c r="AI13" s="582"/>
      <c r="AJ13" s="575"/>
      <c r="AK13" s="575"/>
      <c r="AL13" s="581"/>
      <c r="AM13" s="575"/>
      <c r="AN13" s="575"/>
      <c r="AO13" s="582"/>
      <c r="AP13" s="583"/>
      <c r="AQ13" s="582"/>
      <c r="AR13" s="582"/>
      <c r="AS13" s="582"/>
      <c r="AT13" s="575"/>
      <c r="AU13" s="584"/>
      <c r="AV13" s="581"/>
      <c r="AW13" s="575"/>
      <c r="AX13" s="575"/>
      <c r="AY13" s="582"/>
      <c r="AZ13" s="582"/>
      <c r="BA13" s="582"/>
      <c r="BB13" s="582"/>
      <c r="BC13" s="582"/>
      <c r="BD13" s="575"/>
      <c r="BE13" s="575"/>
      <c r="BF13" s="575"/>
      <c r="BG13" s="575"/>
      <c r="BH13" s="575"/>
    </row>
    <row r="14" spans="1:60" s="3" customFormat="1">
      <c r="A14" s="510"/>
      <c r="B14" s="577"/>
      <c r="C14" s="535"/>
      <c r="D14" s="523" t="str">
        <f>'Factor riesgo Segmentado'!D14</f>
        <v>Jurídicos</v>
      </c>
      <c r="E14" s="21" t="str">
        <f>'Factor riesgo Segmentado'!H11</f>
        <v>Clientes / Capacitaciones / Jurídicos / Privadas</v>
      </c>
      <c r="F14" s="581"/>
      <c r="G14" s="581"/>
      <c r="H14" s="581"/>
      <c r="I14" s="581"/>
      <c r="J14" s="581"/>
      <c r="K14" s="582"/>
      <c r="L14" s="582"/>
      <c r="M14" s="582"/>
      <c r="N14" s="582"/>
      <c r="O14" s="582"/>
      <c r="P14" s="575"/>
      <c r="Q14" s="575"/>
      <c r="R14" s="575"/>
      <c r="S14" s="575"/>
      <c r="T14" s="575"/>
      <c r="U14" s="582"/>
      <c r="V14" s="582"/>
      <c r="W14" s="582"/>
      <c r="X14" s="582"/>
      <c r="Y14" s="582"/>
      <c r="Z14" s="575"/>
      <c r="AA14" s="575"/>
      <c r="AB14" s="575"/>
      <c r="AC14" s="575"/>
      <c r="AD14" s="575"/>
      <c r="AE14" s="582"/>
      <c r="AF14" s="582"/>
      <c r="AG14" s="582"/>
      <c r="AH14" s="582"/>
      <c r="AI14" s="582"/>
      <c r="AJ14" s="575"/>
      <c r="AK14" s="575"/>
      <c r="AL14" s="581"/>
      <c r="AM14" s="575"/>
      <c r="AN14" s="575"/>
      <c r="AO14" s="582"/>
      <c r="AP14" s="583"/>
      <c r="AQ14" s="582"/>
      <c r="AR14" s="582"/>
      <c r="AS14" s="582"/>
      <c r="AT14" s="575"/>
      <c r="AU14" s="584"/>
      <c r="AV14" s="581"/>
      <c r="AW14" s="575"/>
      <c r="AX14" s="575"/>
      <c r="AY14" s="582"/>
      <c r="AZ14" s="582"/>
      <c r="BA14" s="582"/>
      <c r="BB14" s="582"/>
      <c r="BC14" s="582"/>
      <c r="BD14" s="575"/>
      <c r="BE14" s="575"/>
      <c r="BF14" s="575"/>
      <c r="BG14" s="575"/>
      <c r="BH14" s="575"/>
    </row>
    <row r="15" spans="1:60" s="3" customFormat="1">
      <c r="A15" s="510"/>
      <c r="B15" s="577"/>
      <c r="C15" s="536"/>
      <c r="D15" s="533"/>
      <c r="E15" s="21" t="str">
        <f>'Factor riesgo Segmentado'!H12</f>
        <v>Clientes / Capacitaciones / Jurídicos  / Públicas</v>
      </c>
      <c r="F15" s="581"/>
      <c r="G15" s="581"/>
      <c r="H15" s="581"/>
      <c r="I15" s="581"/>
      <c r="J15" s="581"/>
      <c r="K15" s="582"/>
      <c r="L15" s="582"/>
      <c r="M15" s="582"/>
      <c r="N15" s="582"/>
      <c r="O15" s="582"/>
      <c r="P15" s="575"/>
      <c r="Q15" s="575"/>
      <c r="R15" s="575"/>
      <c r="S15" s="575"/>
      <c r="T15" s="575"/>
      <c r="U15" s="582"/>
      <c r="V15" s="582"/>
      <c r="W15" s="582"/>
      <c r="X15" s="582"/>
      <c r="Y15" s="582"/>
      <c r="Z15" s="575"/>
      <c r="AA15" s="575"/>
      <c r="AB15" s="575"/>
      <c r="AC15" s="575"/>
      <c r="AD15" s="575"/>
      <c r="AE15" s="582"/>
      <c r="AF15" s="582"/>
      <c r="AG15" s="582"/>
      <c r="AH15" s="582"/>
      <c r="AI15" s="582"/>
      <c r="AJ15" s="575"/>
      <c r="AK15" s="575"/>
      <c r="AL15" s="581"/>
      <c r="AM15" s="575"/>
      <c r="AN15" s="575"/>
      <c r="AO15" s="582"/>
      <c r="AP15" s="583"/>
      <c r="AQ15" s="582"/>
      <c r="AR15" s="582"/>
      <c r="AS15" s="582"/>
      <c r="AT15" s="575"/>
      <c r="AU15" s="584"/>
      <c r="AV15" s="581"/>
      <c r="AW15" s="575"/>
      <c r="AX15" s="575"/>
      <c r="AY15" s="582"/>
      <c r="AZ15" s="582"/>
      <c r="BA15" s="582"/>
      <c r="BB15" s="582"/>
      <c r="BC15" s="582"/>
      <c r="BD15" s="575"/>
      <c r="BE15" s="575"/>
      <c r="BF15" s="575"/>
      <c r="BG15" s="575"/>
      <c r="BH15" s="575"/>
    </row>
    <row r="16" spans="1:60" s="3" customFormat="1">
      <c r="A16" s="510"/>
      <c r="B16" s="577"/>
      <c r="C16" s="573" t="str">
        <f>'Factor riesgo Segmentado'!C16</f>
        <v>Afiliados</v>
      </c>
      <c r="D16" s="262" t="str">
        <f>'Factor riesgo Segmentado'!D16</f>
        <v>Naturales</v>
      </c>
      <c r="E16" s="21" t="str">
        <f>'Factor riesgo Segmentado'!H13</f>
        <v>Clientes / Afiliados / Naturales</v>
      </c>
      <c r="F16" s="581"/>
      <c r="G16" s="581"/>
      <c r="H16" s="581"/>
      <c r="I16" s="581"/>
      <c r="J16" s="581"/>
      <c r="K16" s="582"/>
      <c r="L16" s="582"/>
      <c r="M16" s="582"/>
      <c r="N16" s="582"/>
      <c r="O16" s="582"/>
      <c r="P16" s="575"/>
      <c r="Q16" s="575"/>
      <c r="R16" s="575"/>
      <c r="S16" s="575"/>
      <c r="T16" s="575"/>
      <c r="U16" s="582"/>
      <c r="V16" s="582"/>
      <c r="W16" s="582"/>
      <c r="X16" s="582"/>
      <c r="Y16" s="582"/>
      <c r="Z16" s="575"/>
      <c r="AA16" s="575"/>
      <c r="AB16" s="575"/>
      <c r="AC16" s="575"/>
      <c r="AD16" s="575"/>
      <c r="AE16" s="582"/>
      <c r="AF16" s="582"/>
      <c r="AG16" s="582"/>
      <c r="AH16" s="582"/>
      <c r="AI16" s="582"/>
      <c r="AJ16" s="575"/>
      <c r="AK16" s="575"/>
      <c r="AL16" s="581"/>
      <c r="AM16" s="575"/>
      <c r="AN16" s="575"/>
      <c r="AO16" s="582"/>
      <c r="AP16" s="583"/>
      <c r="AQ16" s="582"/>
      <c r="AR16" s="582"/>
      <c r="AS16" s="582"/>
      <c r="AT16" s="575"/>
      <c r="AU16" s="584"/>
      <c r="AV16" s="581"/>
      <c r="AW16" s="575"/>
      <c r="AX16" s="575"/>
      <c r="AY16" s="582"/>
      <c r="AZ16" s="582"/>
      <c r="BA16" s="582"/>
      <c r="BB16" s="582"/>
      <c r="BC16" s="582"/>
      <c r="BD16" s="575"/>
      <c r="BE16" s="575"/>
      <c r="BF16" s="575"/>
      <c r="BG16" s="575"/>
      <c r="BH16" s="575"/>
    </row>
    <row r="17" spans="1:60" s="3" customFormat="1">
      <c r="A17" s="510"/>
      <c r="B17" s="577"/>
      <c r="C17" s="574"/>
      <c r="D17" s="262" t="str">
        <f>'Factor riesgo Segmentado'!D17</f>
        <v>Jurídicos</v>
      </c>
      <c r="E17" s="21" t="str">
        <f>'Factor riesgo Segmentado'!H14</f>
        <v>Clientes / Afiliados / Jurídicos</v>
      </c>
      <c r="F17" s="581"/>
      <c r="G17" s="581"/>
      <c r="H17" s="581"/>
      <c r="I17" s="581"/>
      <c r="J17" s="581"/>
      <c r="K17" s="582"/>
      <c r="L17" s="582"/>
      <c r="M17" s="582"/>
      <c r="N17" s="582"/>
      <c r="O17" s="582"/>
      <c r="P17" s="575"/>
      <c r="Q17" s="575"/>
      <c r="R17" s="575"/>
      <c r="S17" s="575"/>
      <c r="T17" s="575"/>
      <c r="U17" s="582"/>
      <c r="V17" s="582"/>
      <c r="W17" s="582"/>
      <c r="X17" s="582"/>
      <c r="Y17" s="582"/>
      <c r="Z17" s="575"/>
      <c r="AA17" s="575"/>
      <c r="AB17" s="575"/>
      <c r="AC17" s="575"/>
      <c r="AD17" s="575"/>
      <c r="AE17" s="582"/>
      <c r="AF17" s="582"/>
      <c r="AG17" s="582"/>
      <c r="AH17" s="582"/>
      <c r="AI17" s="582"/>
      <c r="AJ17" s="575"/>
      <c r="AK17" s="575"/>
      <c r="AL17" s="581"/>
      <c r="AM17" s="575"/>
      <c r="AN17" s="575"/>
      <c r="AO17" s="582"/>
      <c r="AP17" s="583"/>
      <c r="AQ17" s="582"/>
      <c r="AR17" s="582"/>
      <c r="AS17" s="582"/>
      <c r="AT17" s="575"/>
      <c r="AU17" s="584"/>
      <c r="AV17" s="581"/>
      <c r="AW17" s="575"/>
      <c r="AX17" s="575"/>
      <c r="AY17" s="582"/>
      <c r="AZ17" s="582"/>
      <c r="BA17" s="582"/>
      <c r="BB17" s="582"/>
      <c r="BC17" s="582"/>
      <c r="BD17" s="575"/>
      <c r="BE17" s="575"/>
      <c r="BF17" s="575"/>
      <c r="BG17" s="575"/>
      <c r="BH17" s="575"/>
    </row>
    <row r="18" spans="1:60" s="3" customFormat="1">
      <c r="A18" s="510"/>
      <c r="B18" s="577"/>
      <c r="C18" s="534" t="str">
        <f>'Factor riesgo Segmentado'!C18</f>
        <v>Conciliación y arbitraje</v>
      </c>
      <c r="D18" s="125" t="str">
        <f>'Factor riesgo Segmentado'!D18</f>
        <v>Naturales</v>
      </c>
      <c r="E18" s="21" t="str">
        <f>'Factor riesgo Segmentado'!H15</f>
        <v>No aplica</v>
      </c>
      <c r="F18" s="581"/>
      <c r="G18" s="581"/>
      <c r="H18" s="581"/>
      <c r="I18" s="581"/>
      <c r="J18" s="581"/>
      <c r="K18" s="582"/>
      <c r="L18" s="582"/>
      <c r="M18" s="582"/>
      <c r="N18" s="582"/>
      <c r="O18" s="582"/>
      <c r="P18" s="575"/>
      <c r="Q18" s="575"/>
      <c r="R18" s="575"/>
      <c r="S18" s="575"/>
      <c r="T18" s="575"/>
      <c r="U18" s="582"/>
      <c r="V18" s="582"/>
      <c r="W18" s="582"/>
      <c r="X18" s="582"/>
      <c r="Y18" s="582"/>
      <c r="Z18" s="575"/>
      <c r="AA18" s="575"/>
      <c r="AB18" s="575"/>
      <c r="AC18" s="575"/>
      <c r="AD18" s="575"/>
      <c r="AE18" s="582"/>
      <c r="AF18" s="582"/>
      <c r="AG18" s="582"/>
      <c r="AH18" s="582"/>
      <c r="AI18" s="582"/>
      <c r="AJ18" s="575"/>
      <c r="AK18" s="575"/>
      <c r="AL18" s="581"/>
      <c r="AM18" s="575"/>
      <c r="AN18" s="575"/>
      <c r="AO18" s="582"/>
      <c r="AP18" s="583"/>
      <c r="AQ18" s="582"/>
      <c r="AR18" s="582"/>
      <c r="AS18" s="582"/>
      <c r="AT18" s="575"/>
      <c r="AU18" s="584"/>
      <c r="AV18" s="581"/>
      <c r="AW18" s="575"/>
      <c r="AX18" s="575"/>
      <c r="AY18" s="582"/>
      <c r="AZ18" s="582"/>
      <c r="BA18" s="582"/>
      <c r="BB18" s="582"/>
      <c r="BC18" s="582"/>
      <c r="BD18" s="575"/>
      <c r="BE18" s="575"/>
      <c r="BF18" s="575"/>
      <c r="BG18" s="575"/>
      <c r="BH18" s="575"/>
    </row>
    <row r="19" spans="1:60" s="3" customFormat="1">
      <c r="A19" s="510"/>
      <c r="B19" s="578"/>
      <c r="C19" s="535"/>
      <c r="D19" s="125" t="str">
        <f>'Factor riesgo Segmentado'!D19</f>
        <v>Jurídicos</v>
      </c>
      <c r="E19" s="21" t="str">
        <f>'Factor riesgo Segmentado'!H16</f>
        <v>No aplica</v>
      </c>
      <c r="F19" s="581"/>
      <c r="G19" s="581"/>
      <c r="H19" s="581"/>
      <c r="I19" s="581"/>
      <c r="J19" s="581"/>
      <c r="K19" s="582"/>
      <c r="L19" s="582"/>
      <c r="M19" s="582"/>
      <c r="N19" s="582"/>
      <c r="O19" s="582"/>
      <c r="P19" s="575"/>
      <c r="Q19" s="575"/>
      <c r="R19" s="575"/>
      <c r="S19" s="575"/>
      <c r="T19" s="575"/>
      <c r="U19" s="582"/>
      <c r="V19" s="582"/>
      <c r="W19" s="582"/>
      <c r="X19" s="582"/>
      <c r="Y19" s="582"/>
      <c r="Z19" s="575"/>
      <c r="AA19" s="575"/>
      <c r="AB19" s="575"/>
      <c r="AC19" s="575"/>
      <c r="AD19" s="575"/>
      <c r="AE19" s="582"/>
      <c r="AF19" s="582"/>
      <c r="AG19" s="582"/>
      <c r="AH19" s="582"/>
      <c r="AI19" s="582"/>
      <c r="AJ19" s="575"/>
      <c r="AK19" s="575"/>
      <c r="AL19" s="581"/>
      <c r="AM19" s="575"/>
      <c r="AN19" s="575"/>
      <c r="AO19" s="582"/>
      <c r="AP19" s="583"/>
      <c r="AQ19" s="582"/>
      <c r="AR19" s="582"/>
      <c r="AS19" s="582"/>
      <c r="AT19" s="575"/>
      <c r="AU19" s="584"/>
      <c r="AV19" s="581"/>
      <c r="AW19" s="575"/>
      <c r="AX19" s="575"/>
      <c r="AY19" s="582"/>
      <c r="AZ19" s="582"/>
      <c r="BA19" s="582"/>
      <c r="BB19" s="582"/>
      <c r="BC19" s="582"/>
      <c r="BD19" s="575"/>
      <c r="BE19" s="575"/>
      <c r="BF19" s="575"/>
      <c r="BG19" s="575"/>
      <c r="BH19" s="575"/>
    </row>
    <row r="20" spans="1:60" s="3" customFormat="1" ht="14.45" customHeight="1">
      <c r="A20" s="510"/>
      <c r="B20" s="525" t="str">
        <f>'Factor riesgo Segmentado'!B21</f>
        <v>Usuarios</v>
      </c>
      <c r="C20" s="534" t="str">
        <f>'Factor riesgo Segmentado'!C21</f>
        <v>Registros Públicos</v>
      </c>
      <c r="D20" s="126" t="str">
        <f>'Factor riesgo Segmentado'!D21</f>
        <v>Naturales</v>
      </c>
      <c r="E20" s="21" t="str">
        <f>'Factor riesgo Segmentado'!H18</f>
        <v>No aplica</v>
      </c>
      <c r="F20" s="581" t="s">
        <v>1908</v>
      </c>
      <c r="G20" s="581" t="s">
        <v>2549</v>
      </c>
      <c r="H20" s="581" t="s">
        <v>2342</v>
      </c>
      <c r="I20" s="581" t="s">
        <v>1648</v>
      </c>
      <c r="J20" s="581" t="s">
        <v>2532</v>
      </c>
      <c r="K20" s="582" t="s">
        <v>1908</v>
      </c>
      <c r="L20" s="582" t="s">
        <v>2549</v>
      </c>
      <c r="M20" s="582" t="s">
        <v>2342</v>
      </c>
      <c r="N20" s="582" t="s">
        <v>1648</v>
      </c>
      <c r="O20" s="582" t="s">
        <v>2532</v>
      </c>
      <c r="P20" s="581" t="s">
        <v>2550</v>
      </c>
      <c r="Q20" s="581"/>
      <c r="R20" s="581"/>
      <c r="S20" s="581"/>
      <c r="T20" s="581"/>
      <c r="U20" s="582" t="s">
        <v>2550</v>
      </c>
      <c r="V20" s="582"/>
      <c r="W20" s="582"/>
      <c r="X20" s="582"/>
      <c r="Y20" s="582"/>
      <c r="Z20" s="581" t="s">
        <v>2551</v>
      </c>
      <c r="AA20" s="581"/>
      <c r="AB20" s="581"/>
      <c r="AC20" s="581"/>
      <c r="AD20" s="581"/>
      <c r="AE20" s="582" t="s">
        <v>1908</v>
      </c>
      <c r="AF20" s="582" t="s">
        <v>2549</v>
      </c>
      <c r="AG20" s="582" t="s">
        <v>2342</v>
      </c>
      <c r="AH20" s="582" t="s">
        <v>1648</v>
      </c>
      <c r="AI20" s="582" t="s">
        <v>2532</v>
      </c>
      <c r="AJ20" s="581" t="s">
        <v>1908</v>
      </c>
      <c r="AK20" s="581" t="s">
        <v>2549</v>
      </c>
      <c r="AL20" s="581" t="s">
        <v>2342</v>
      </c>
      <c r="AM20" s="581" t="s">
        <v>1648</v>
      </c>
      <c r="AN20" s="581" t="s">
        <v>2532</v>
      </c>
      <c r="AO20" s="582" t="s">
        <v>2552</v>
      </c>
      <c r="AP20" s="582"/>
      <c r="AQ20" s="582"/>
      <c r="AR20" s="582"/>
      <c r="AS20" s="582"/>
      <c r="AT20" s="581" t="s">
        <v>1908</v>
      </c>
      <c r="AU20" s="581" t="s">
        <v>2549</v>
      </c>
      <c r="AV20" s="581" t="s">
        <v>2342</v>
      </c>
      <c r="AW20" s="581" t="s">
        <v>1648</v>
      </c>
      <c r="AX20" s="581" t="s">
        <v>2532</v>
      </c>
      <c r="AY20" s="582" t="s">
        <v>1908</v>
      </c>
      <c r="AZ20" s="582" t="s">
        <v>2549</v>
      </c>
      <c r="BA20" s="582" t="s">
        <v>2342</v>
      </c>
      <c r="BB20" s="582" t="s">
        <v>1648</v>
      </c>
      <c r="BC20" s="582" t="s">
        <v>2532</v>
      </c>
      <c r="BD20" s="581" t="s">
        <v>2553</v>
      </c>
      <c r="BE20" s="581" t="s">
        <v>2546</v>
      </c>
      <c r="BF20" s="581" t="s">
        <v>2547</v>
      </c>
      <c r="BG20" s="581" t="s">
        <v>1648</v>
      </c>
      <c r="BH20" s="581" t="s">
        <v>2548</v>
      </c>
    </row>
    <row r="21" spans="1:60" s="3" customFormat="1">
      <c r="A21" s="510"/>
      <c r="B21" s="527"/>
      <c r="C21" s="535"/>
      <c r="D21" s="126" t="str">
        <f>'Factor riesgo Segmentado'!D22</f>
        <v>Jurídicos</v>
      </c>
      <c r="E21" s="21" t="str">
        <f>'Factor riesgo Segmentado'!H19</f>
        <v>No aplica</v>
      </c>
      <c r="F21" s="581"/>
      <c r="G21" s="581"/>
      <c r="H21" s="581"/>
      <c r="I21" s="581"/>
      <c r="J21" s="581"/>
      <c r="K21" s="582"/>
      <c r="L21" s="582"/>
      <c r="M21" s="582"/>
      <c r="N21" s="582"/>
      <c r="O21" s="582"/>
      <c r="P21" s="581"/>
      <c r="Q21" s="581"/>
      <c r="R21" s="581"/>
      <c r="S21" s="581"/>
      <c r="T21" s="581"/>
      <c r="U21" s="582"/>
      <c r="V21" s="582"/>
      <c r="W21" s="582"/>
      <c r="X21" s="582"/>
      <c r="Y21" s="582"/>
      <c r="Z21" s="581"/>
      <c r="AA21" s="581"/>
      <c r="AB21" s="581"/>
      <c r="AC21" s="581"/>
      <c r="AD21" s="581"/>
      <c r="AE21" s="582"/>
      <c r="AF21" s="582"/>
      <c r="AG21" s="582"/>
      <c r="AH21" s="582"/>
      <c r="AI21" s="582"/>
      <c r="AJ21" s="581"/>
      <c r="AK21" s="581"/>
      <c r="AL21" s="581"/>
      <c r="AM21" s="581"/>
      <c r="AN21" s="581"/>
      <c r="AO21" s="582"/>
      <c r="AP21" s="582"/>
      <c r="AQ21" s="582"/>
      <c r="AR21" s="582"/>
      <c r="AS21" s="582"/>
      <c r="AT21" s="581"/>
      <c r="AU21" s="581"/>
      <c r="AV21" s="581"/>
      <c r="AW21" s="581"/>
      <c r="AX21" s="581"/>
      <c r="AY21" s="582"/>
      <c r="AZ21" s="582"/>
      <c r="BA21" s="582"/>
      <c r="BB21" s="582"/>
      <c r="BC21" s="582"/>
      <c r="BD21" s="581"/>
      <c r="BE21" s="581"/>
      <c r="BF21" s="581"/>
      <c r="BG21" s="581"/>
      <c r="BH21" s="581"/>
    </row>
    <row r="22" spans="1:60" s="3" customFormat="1">
      <c r="A22" s="510"/>
      <c r="B22" s="527"/>
      <c r="C22" s="534" t="str">
        <f>'Factor riesgo Segmentado'!C23</f>
        <v>Expedición de certificados</v>
      </c>
      <c r="D22" s="126" t="str">
        <f>'Factor riesgo Segmentado'!D23</f>
        <v>Naturales</v>
      </c>
      <c r="E22" s="21" t="str">
        <f>'Factor riesgo Segmentado'!H20</f>
        <v>No aplica</v>
      </c>
      <c r="F22" s="581"/>
      <c r="G22" s="581"/>
      <c r="H22" s="581"/>
      <c r="I22" s="581"/>
      <c r="J22" s="581"/>
      <c r="K22" s="582"/>
      <c r="L22" s="582"/>
      <c r="M22" s="582"/>
      <c r="N22" s="582"/>
      <c r="O22" s="582"/>
      <c r="P22" s="581"/>
      <c r="Q22" s="581"/>
      <c r="R22" s="581"/>
      <c r="S22" s="581"/>
      <c r="T22" s="581"/>
      <c r="U22" s="582"/>
      <c r="V22" s="582"/>
      <c r="W22" s="582"/>
      <c r="X22" s="582"/>
      <c r="Y22" s="582"/>
      <c r="Z22" s="581"/>
      <c r="AA22" s="581"/>
      <c r="AB22" s="581"/>
      <c r="AC22" s="581"/>
      <c r="AD22" s="581"/>
      <c r="AE22" s="582"/>
      <c r="AF22" s="582"/>
      <c r="AG22" s="582"/>
      <c r="AH22" s="582"/>
      <c r="AI22" s="582"/>
      <c r="AJ22" s="581"/>
      <c r="AK22" s="581"/>
      <c r="AL22" s="581"/>
      <c r="AM22" s="581"/>
      <c r="AN22" s="581"/>
      <c r="AO22" s="582"/>
      <c r="AP22" s="582"/>
      <c r="AQ22" s="582"/>
      <c r="AR22" s="582"/>
      <c r="AS22" s="582"/>
      <c r="AT22" s="581"/>
      <c r="AU22" s="581"/>
      <c r="AV22" s="581"/>
      <c r="AW22" s="581"/>
      <c r="AX22" s="581"/>
      <c r="AY22" s="582"/>
      <c r="AZ22" s="582"/>
      <c r="BA22" s="582"/>
      <c r="BB22" s="582"/>
      <c r="BC22" s="582"/>
      <c r="BD22" s="581"/>
      <c r="BE22" s="581"/>
      <c r="BF22" s="581"/>
      <c r="BG22" s="581"/>
      <c r="BH22" s="581"/>
    </row>
    <row r="23" spans="1:60" s="3" customFormat="1">
      <c r="A23" s="510"/>
      <c r="B23" s="527"/>
      <c r="C23" s="536"/>
      <c r="D23" s="126" t="str">
        <f>'Factor riesgo Segmentado'!D24</f>
        <v>Jurídicos</v>
      </c>
      <c r="E23" s="21" t="str">
        <f>'Factor riesgo Segmentado'!H21</f>
        <v>No aplica</v>
      </c>
      <c r="F23" s="581"/>
      <c r="G23" s="581"/>
      <c r="H23" s="581"/>
      <c r="I23" s="581"/>
      <c r="J23" s="581"/>
      <c r="K23" s="582"/>
      <c r="L23" s="582"/>
      <c r="M23" s="582"/>
      <c r="N23" s="582"/>
      <c r="O23" s="582"/>
      <c r="P23" s="581"/>
      <c r="Q23" s="581"/>
      <c r="R23" s="581"/>
      <c r="S23" s="581"/>
      <c r="T23" s="581"/>
      <c r="U23" s="582"/>
      <c r="V23" s="582"/>
      <c r="W23" s="582"/>
      <c r="X23" s="582"/>
      <c r="Y23" s="582"/>
      <c r="Z23" s="581"/>
      <c r="AA23" s="581"/>
      <c r="AB23" s="581"/>
      <c r="AC23" s="581"/>
      <c r="AD23" s="581"/>
      <c r="AE23" s="582"/>
      <c r="AF23" s="582"/>
      <c r="AG23" s="582"/>
      <c r="AH23" s="582"/>
      <c r="AI23" s="582"/>
      <c r="AJ23" s="581"/>
      <c r="AK23" s="581"/>
      <c r="AL23" s="581"/>
      <c r="AM23" s="581"/>
      <c r="AN23" s="581"/>
      <c r="AO23" s="582"/>
      <c r="AP23" s="582"/>
      <c r="AQ23" s="582"/>
      <c r="AR23" s="582"/>
      <c r="AS23" s="582"/>
      <c r="AT23" s="581"/>
      <c r="AU23" s="581"/>
      <c r="AV23" s="581"/>
      <c r="AW23" s="581"/>
      <c r="AX23" s="581"/>
      <c r="AY23" s="582"/>
      <c r="AZ23" s="582"/>
      <c r="BA23" s="582"/>
      <c r="BB23" s="582"/>
      <c r="BC23" s="582"/>
      <c r="BD23" s="581"/>
      <c r="BE23" s="581"/>
      <c r="BF23" s="581"/>
      <c r="BG23" s="581"/>
      <c r="BH23" s="581"/>
    </row>
    <row r="24" spans="1:60" s="3" customFormat="1">
      <c r="A24" s="510"/>
      <c r="B24" s="527"/>
      <c r="C24" s="534" t="str">
        <f>'Factor riesgo Segmentado'!C25</f>
        <v>Información Empresarial</v>
      </c>
      <c r="D24" s="126" t="str">
        <f>'Factor riesgo Segmentado'!D25</f>
        <v>Naturales</v>
      </c>
      <c r="E24" s="21" t="str">
        <f>'Factor riesgo Segmentado'!H22</f>
        <v>Usuarios / Información Empresarial / Naturales</v>
      </c>
      <c r="F24" s="581"/>
      <c r="G24" s="581"/>
      <c r="H24" s="581"/>
      <c r="I24" s="581"/>
      <c r="J24" s="581"/>
      <c r="K24" s="582"/>
      <c r="L24" s="582"/>
      <c r="M24" s="582"/>
      <c r="N24" s="582"/>
      <c r="O24" s="582"/>
      <c r="P24" s="581"/>
      <c r="Q24" s="581"/>
      <c r="R24" s="581"/>
      <c r="S24" s="581"/>
      <c r="T24" s="581"/>
      <c r="U24" s="582"/>
      <c r="V24" s="582"/>
      <c r="W24" s="582"/>
      <c r="X24" s="582"/>
      <c r="Y24" s="582"/>
      <c r="Z24" s="581"/>
      <c r="AA24" s="581"/>
      <c r="AB24" s="581"/>
      <c r="AC24" s="581"/>
      <c r="AD24" s="581"/>
      <c r="AE24" s="582"/>
      <c r="AF24" s="582"/>
      <c r="AG24" s="582"/>
      <c r="AH24" s="582"/>
      <c r="AI24" s="582"/>
      <c r="AJ24" s="581"/>
      <c r="AK24" s="581"/>
      <c r="AL24" s="581"/>
      <c r="AM24" s="581"/>
      <c r="AN24" s="581"/>
      <c r="AO24" s="582"/>
      <c r="AP24" s="582"/>
      <c r="AQ24" s="582"/>
      <c r="AR24" s="582"/>
      <c r="AS24" s="582"/>
      <c r="AT24" s="581"/>
      <c r="AU24" s="581"/>
      <c r="AV24" s="581"/>
      <c r="AW24" s="581"/>
      <c r="AX24" s="581"/>
      <c r="AY24" s="582"/>
      <c r="AZ24" s="582"/>
      <c r="BA24" s="582"/>
      <c r="BB24" s="582"/>
      <c r="BC24" s="582"/>
      <c r="BD24" s="581"/>
      <c r="BE24" s="581"/>
      <c r="BF24" s="581"/>
      <c r="BG24" s="581"/>
      <c r="BH24" s="581"/>
    </row>
    <row r="25" spans="1:60" s="3" customFormat="1">
      <c r="A25" s="510"/>
      <c r="B25" s="527"/>
      <c r="C25" s="536"/>
      <c r="D25" s="126" t="str">
        <f>'Factor riesgo Segmentado'!D26</f>
        <v>Jurídicos</v>
      </c>
      <c r="E25" s="21" t="str">
        <f>'Factor riesgo Segmentado'!H23</f>
        <v>Usuarios / Información Empresarial / Jurídicos</v>
      </c>
      <c r="F25" s="581"/>
      <c r="G25" s="581"/>
      <c r="H25" s="581"/>
      <c r="I25" s="581"/>
      <c r="J25" s="581"/>
      <c r="K25" s="582"/>
      <c r="L25" s="582"/>
      <c r="M25" s="582"/>
      <c r="N25" s="582"/>
      <c r="O25" s="582"/>
      <c r="P25" s="581"/>
      <c r="Q25" s="581"/>
      <c r="R25" s="581"/>
      <c r="S25" s="581"/>
      <c r="T25" s="581"/>
      <c r="U25" s="582"/>
      <c r="V25" s="582"/>
      <c r="W25" s="582"/>
      <c r="X25" s="582"/>
      <c r="Y25" s="582"/>
      <c r="Z25" s="581"/>
      <c r="AA25" s="581"/>
      <c r="AB25" s="581"/>
      <c r="AC25" s="581"/>
      <c r="AD25" s="581"/>
      <c r="AE25" s="582"/>
      <c r="AF25" s="582"/>
      <c r="AG25" s="582"/>
      <c r="AH25" s="582"/>
      <c r="AI25" s="582"/>
      <c r="AJ25" s="581"/>
      <c r="AK25" s="581"/>
      <c r="AL25" s="581"/>
      <c r="AM25" s="581"/>
      <c r="AN25" s="581"/>
      <c r="AO25" s="582"/>
      <c r="AP25" s="582"/>
      <c r="AQ25" s="582"/>
      <c r="AR25" s="582"/>
      <c r="AS25" s="582"/>
      <c r="AT25" s="581"/>
      <c r="AU25" s="581"/>
      <c r="AV25" s="581"/>
      <c r="AW25" s="581"/>
      <c r="AX25" s="581"/>
      <c r="AY25" s="582"/>
      <c r="AZ25" s="582"/>
      <c r="BA25" s="582"/>
      <c r="BB25" s="582"/>
      <c r="BC25" s="582"/>
      <c r="BD25" s="581"/>
      <c r="BE25" s="581"/>
      <c r="BF25" s="581"/>
      <c r="BG25" s="581"/>
      <c r="BH25" s="581"/>
    </row>
    <row r="26" spans="1:60" s="3" customFormat="1" ht="25.5">
      <c r="A26" s="510"/>
      <c r="B26" s="527"/>
      <c r="C26" s="534" t="str">
        <f>'Factor riesgo Segmentado'!C27</f>
        <v>Beneficiarios de Programas y Proyectos</v>
      </c>
      <c r="D26" s="126" t="str">
        <f>'Factor riesgo Segmentado'!D27</f>
        <v>Naturales</v>
      </c>
      <c r="E26" s="21" t="str">
        <f>'Factor riesgo Segmentado'!H24</f>
        <v>Usuarios / Beneficiarios de Programas y Proyectos / Naturales</v>
      </c>
      <c r="F26" s="581"/>
      <c r="G26" s="581"/>
      <c r="H26" s="581"/>
      <c r="I26" s="581"/>
      <c r="J26" s="581"/>
      <c r="K26" s="582"/>
      <c r="L26" s="582"/>
      <c r="M26" s="582"/>
      <c r="N26" s="582"/>
      <c r="O26" s="582"/>
      <c r="P26" s="581"/>
      <c r="Q26" s="581"/>
      <c r="R26" s="581"/>
      <c r="S26" s="581"/>
      <c r="T26" s="581"/>
      <c r="U26" s="582"/>
      <c r="V26" s="582"/>
      <c r="W26" s="582"/>
      <c r="X26" s="582"/>
      <c r="Y26" s="582"/>
      <c r="Z26" s="581"/>
      <c r="AA26" s="581"/>
      <c r="AB26" s="581"/>
      <c r="AC26" s="581"/>
      <c r="AD26" s="581"/>
      <c r="AE26" s="582"/>
      <c r="AF26" s="582"/>
      <c r="AG26" s="582"/>
      <c r="AH26" s="582"/>
      <c r="AI26" s="582"/>
      <c r="AJ26" s="581"/>
      <c r="AK26" s="581"/>
      <c r="AL26" s="581"/>
      <c r="AM26" s="581"/>
      <c r="AN26" s="581"/>
      <c r="AO26" s="582"/>
      <c r="AP26" s="582"/>
      <c r="AQ26" s="582"/>
      <c r="AR26" s="582"/>
      <c r="AS26" s="582"/>
      <c r="AT26" s="581"/>
      <c r="AU26" s="581"/>
      <c r="AV26" s="581"/>
      <c r="AW26" s="581"/>
      <c r="AX26" s="581"/>
      <c r="AY26" s="582"/>
      <c r="AZ26" s="582"/>
      <c r="BA26" s="582"/>
      <c r="BB26" s="582"/>
      <c r="BC26" s="582"/>
      <c r="BD26" s="581"/>
      <c r="BE26" s="581"/>
      <c r="BF26" s="581"/>
      <c r="BG26" s="581"/>
      <c r="BH26" s="581"/>
    </row>
    <row r="27" spans="1:60" s="3" customFormat="1" ht="25.5">
      <c r="A27" s="510"/>
      <c r="B27" s="528"/>
      <c r="C27" s="536">
        <f>'Factor riesgo Segmentado'!C28</f>
        <v>0</v>
      </c>
      <c r="D27" s="126" t="str">
        <f>'Factor riesgo Segmentado'!D28</f>
        <v>Jurídicos</v>
      </c>
      <c r="E27" s="21" t="str">
        <f>'Factor riesgo Segmentado'!H25</f>
        <v>Usuarios / Beneficiarios de Programas y Proyectos / Jurídicos</v>
      </c>
      <c r="F27" s="581"/>
      <c r="G27" s="581"/>
      <c r="H27" s="581"/>
      <c r="I27" s="581"/>
      <c r="J27" s="581"/>
      <c r="K27" s="582"/>
      <c r="L27" s="582"/>
      <c r="M27" s="582"/>
      <c r="N27" s="582"/>
      <c r="O27" s="582"/>
      <c r="P27" s="581"/>
      <c r="Q27" s="581"/>
      <c r="R27" s="581"/>
      <c r="S27" s="581"/>
      <c r="T27" s="581"/>
      <c r="U27" s="582"/>
      <c r="V27" s="582"/>
      <c r="W27" s="582"/>
      <c r="X27" s="582"/>
      <c r="Y27" s="582"/>
      <c r="Z27" s="581"/>
      <c r="AA27" s="581"/>
      <c r="AB27" s="581"/>
      <c r="AC27" s="581"/>
      <c r="AD27" s="581"/>
      <c r="AE27" s="582"/>
      <c r="AF27" s="582"/>
      <c r="AG27" s="582"/>
      <c r="AH27" s="582"/>
      <c r="AI27" s="582"/>
      <c r="AJ27" s="581"/>
      <c r="AK27" s="581"/>
      <c r="AL27" s="581"/>
      <c r="AM27" s="581"/>
      <c r="AN27" s="581"/>
      <c r="AO27" s="582"/>
      <c r="AP27" s="582"/>
      <c r="AQ27" s="582"/>
      <c r="AR27" s="582"/>
      <c r="AS27" s="582"/>
      <c r="AT27" s="581"/>
      <c r="AU27" s="581"/>
      <c r="AV27" s="581"/>
      <c r="AW27" s="581"/>
      <c r="AX27" s="581"/>
      <c r="AY27" s="582"/>
      <c r="AZ27" s="582"/>
      <c r="BA27" s="582"/>
      <c r="BB27" s="582"/>
      <c r="BC27" s="582"/>
      <c r="BD27" s="581"/>
      <c r="BE27" s="581"/>
      <c r="BF27" s="581"/>
      <c r="BG27" s="581"/>
      <c r="BH27" s="581"/>
    </row>
    <row r="28" spans="1:60" s="3" customFormat="1" ht="14.45" customHeight="1">
      <c r="A28" s="510"/>
      <c r="B28" s="571" t="str">
        <f>'Factor riesgo Segmentado'!B30</f>
        <v>Proveedores / Contratistas</v>
      </c>
      <c r="C28" s="539" t="str">
        <f>'Factor riesgo Segmentado'!C30</f>
        <v>Servicios y alquileres</v>
      </c>
      <c r="D28" s="129" t="str">
        <f>'Factor riesgo Segmentado'!D30</f>
        <v>Naturales</v>
      </c>
      <c r="E28" s="21" t="str">
        <f>'Factor riesgo Segmentado'!H27</f>
        <v>Proveedores / Servicios / Naturales</v>
      </c>
      <c r="F28" s="581" t="s">
        <v>2530</v>
      </c>
      <c r="G28" s="581" t="s">
        <v>2554</v>
      </c>
      <c r="H28" s="581" t="s">
        <v>2268</v>
      </c>
      <c r="I28" s="581" t="s">
        <v>1648</v>
      </c>
      <c r="J28" s="581" t="s">
        <v>2532</v>
      </c>
      <c r="K28" s="582" t="s">
        <v>2530</v>
      </c>
      <c r="L28" s="582" t="s">
        <v>2533</v>
      </c>
      <c r="M28" s="582" t="s">
        <v>2268</v>
      </c>
      <c r="N28" s="582" t="s">
        <v>1648</v>
      </c>
      <c r="O28" s="582" t="s">
        <v>2532</v>
      </c>
      <c r="P28" s="575" t="s">
        <v>2555</v>
      </c>
      <c r="Q28" s="575"/>
      <c r="R28" s="575"/>
      <c r="S28" s="575"/>
      <c r="T28" s="575"/>
      <c r="U28" s="582" t="s">
        <v>2555</v>
      </c>
      <c r="V28" s="582"/>
      <c r="W28" s="582"/>
      <c r="X28" s="582"/>
      <c r="Y28" s="582"/>
      <c r="Z28" s="575" t="s">
        <v>2530</v>
      </c>
      <c r="AA28" s="575" t="s">
        <v>2536</v>
      </c>
      <c r="AB28" s="581" t="s">
        <v>2268</v>
      </c>
      <c r="AC28" s="575" t="s">
        <v>1648</v>
      </c>
      <c r="AD28" s="575" t="s">
        <v>2532</v>
      </c>
      <c r="AE28" s="582" t="s">
        <v>2530</v>
      </c>
      <c r="AF28" s="582" t="s">
        <v>2556</v>
      </c>
      <c r="AG28" s="582" t="s">
        <v>2268</v>
      </c>
      <c r="AH28" s="582" t="s">
        <v>1648</v>
      </c>
      <c r="AI28" s="582" t="s">
        <v>2532</v>
      </c>
      <c r="AJ28" s="575" t="s">
        <v>2530</v>
      </c>
      <c r="AK28" s="575" t="s">
        <v>2557</v>
      </c>
      <c r="AL28" s="581" t="s">
        <v>2268</v>
      </c>
      <c r="AM28" s="575" t="s">
        <v>1648</v>
      </c>
      <c r="AN28" s="575" t="s">
        <v>2532</v>
      </c>
      <c r="AO28" s="582" t="s">
        <v>2558</v>
      </c>
      <c r="AP28" s="582" t="s">
        <v>2559</v>
      </c>
      <c r="AQ28" s="582" t="s">
        <v>2268</v>
      </c>
      <c r="AR28" s="582" t="s">
        <v>1648</v>
      </c>
      <c r="AS28" s="582" t="s">
        <v>2532</v>
      </c>
      <c r="AT28" s="575" t="s">
        <v>2541</v>
      </c>
      <c r="AU28" s="575" t="s">
        <v>2542</v>
      </c>
      <c r="AV28" s="581" t="s">
        <v>2268</v>
      </c>
      <c r="AW28" s="575" t="s">
        <v>1648</v>
      </c>
      <c r="AX28" s="575" t="s">
        <v>2532</v>
      </c>
      <c r="AY28" s="582" t="s">
        <v>2543</v>
      </c>
      <c r="AZ28" s="582" t="s">
        <v>2544</v>
      </c>
      <c r="BA28" s="582" t="s">
        <v>2268</v>
      </c>
      <c r="BB28" s="582" t="s">
        <v>1648</v>
      </c>
      <c r="BC28" s="582" t="s">
        <v>2532</v>
      </c>
      <c r="BD28" s="575" t="s">
        <v>2545</v>
      </c>
      <c r="BE28" s="575" t="s">
        <v>2546</v>
      </c>
      <c r="BF28" s="575" t="s">
        <v>2547</v>
      </c>
      <c r="BG28" s="575" t="s">
        <v>1648</v>
      </c>
      <c r="BH28" s="575" t="s">
        <v>2548</v>
      </c>
    </row>
    <row r="29" spans="1:60" s="3" customFormat="1">
      <c r="A29" s="510"/>
      <c r="B29" s="572"/>
      <c r="C29" s="540"/>
      <c r="D29" s="129" t="str">
        <f>'Factor riesgo Segmentado'!D31</f>
        <v>Jurídicas</v>
      </c>
      <c r="E29" s="21" t="str">
        <f>'Factor riesgo Segmentado'!H28</f>
        <v>Proveedores / Servicios / Jurídicas</v>
      </c>
      <c r="F29" s="581"/>
      <c r="G29" s="581"/>
      <c r="H29" s="581"/>
      <c r="I29" s="581"/>
      <c r="J29" s="581"/>
      <c r="K29" s="582"/>
      <c r="L29" s="582"/>
      <c r="M29" s="582"/>
      <c r="N29" s="582"/>
      <c r="O29" s="582"/>
      <c r="P29" s="575"/>
      <c r="Q29" s="575"/>
      <c r="R29" s="575"/>
      <c r="S29" s="575"/>
      <c r="T29" s="575"/>
      <c r="U29" s="582"/>
      <c r="V29" s="582"/>
      <c r="W29" s="582"/>
      <c r="X29" s="582"/>
      <c r="Y29" s="582"/>
      <c r="Z29" s="575"/>
      <c r="AA29" s="575"/>
      <c r="AB29" s="581"/>
      <c r="AC29" s="575"/>
      <c r="AD29" s="575"/>
      <c r="AE29" s="582"/>
      <c r="AF29" s="582"/>
      <c r="AG29" s="582"/>
      <c r="AH29" s="582"/>
      <c r="AI29" s="582"/>
      <c r="AJ29" s="575"/>
      <c r="AK29" s="575"/>
      <c r="AL29" s="581"/>
      <c r="AM29" s="575"/>
      <c r="AN29" s="575"/>
      <c r="AO29" s="582"/>
      <c r="AP29" s="582"/>
      <c r="AQ29" s="582"/>
      <c r="AR29" s="582"/>
      <c r="AS29" s="582"/>
      <c r="AT29" s="575"/>
      <c r="AU29" s="575"/>
      <c r="AV29" s="581"/>
      <c r="AW29" s="575"/>
      <c r="AX29" s="575"/>
      <c r="AY29" s="582"/>
      <c r="AZ29" s="582"/>
      <c r="BA29" s="582"/>
      <c r="BB29" s="582"/>
      <c r="BC29" s="582"/>
      <c r="BD29" s="575"/>
      <c r="BE29" s="575"/>
      <c r="BF29" s="575"/>
      <c r="BG29" s="575"/>
      <c r="BH29" s="575"/>
    </row>
    <row r="30" spans="1:60" s="3" customFormat="1">
      <c r="A30" s="510"/>
      <c r="B30" s="572"/>
      <c r="C30" s="537" t="str">
        <f>'Factor riesgo Segmentado'!C32</f>
        <v>Publicidad</v>
      </c>
      <c r="D30" s="129" t="str">
        <f>'Factor riesgo Segmentado'!D32</f>
        <v>Naturales</v>
      </c>
      <c r="E30" s="21" t="str">
        <f>'Factor riesgo Segmentado'!H29</f>
        <v>Proveedores / Publicidad  / Naturales</v>
      </c>
      <c r="F30" s="581"/>
      <c r="G30" s="581"/>
      <c r="H30" s="581"/>
      <c r="I30" s="581"/>
      <c r="J30" s="581"/>
      <c r="K30" s="582"/>
      <c r="L30" s="582"/>
      <c r="M30" s="582"/>
      <c r="N30" s="582"/>
      <c r="O30" s="582"/>
      <c r="P30" s="575"/>
      <c r="Q30" s="575"/>
      <c r="R30" s="575"/>
      <c r="S30" s="575"/>
      <c r="T30" s="575"/>
      <c r="U30" s="582"/>
      <c r="V30" s="582"/>
      <c r="W30" s="582"/>
      <c r="X30" s="582"/>
      <c r="Y30" s="582"/>
      <c r="Z30" s="575"/>
      <c r="AA30" s="575"/>
      <c r="AB30" s="581"/>
      <c r="AC30" s="575"/>
      <c r="AD30" s="575"/>
      <c r="AE30" s="582"/>
      <c r="AF30" s="582"/>
      <c r="AG30" s="582"/>
      <c r="AH30" s="582"/>
      <c r="AI30" s="582"/>
      <c r="AJ30" s="575"/>
      <c r="AK30" s="575"/>
      <c r="AL30" s="581"/>
      <c r="AM30" s="575"/>
      <c r="AN30" s="575"/>
      <c r="AO30" s="582"/>
      <c r="AP30" s="582"/>
      <c r="AQ30" s="582"/>
      <c r="AR30" s="582"/>
      <c r="AS30" s="582"/>
      <c r="AT30" s="575"/>
      <c r="AU30" s="575"/>
      <c r="AV30" s="581"/>
      <c r="AW30" s="575"/>
      <c r="AX30" s="575"/>
      <c r="AY30" s="582"/>
      <c r="AZ30" s="582"/>
      <c r="BA30" s="582"/>
      <c r="BB30" s="582"/>
      <c r="BC30" s="582"/>
      <c r="BD30" s="575"/>
      <c r="BE30" s="575"/>
      <c r="BF30" s="575"/>
      <c r="BG30" s="575"/>
      <c r="BH30" s="575"/>
    </row>
    <row r="31" spans="1:60" s="3" customFormat="1">
      <c r="A31" s="510"/>
      <c r="B31" s="572"/>
      <c r="C31" s="538"/>
      <c r="D31" s="129" t="str">
        <f>'Factor riesgo Segmentado'!D33</f>
        <v>Jurídicas</v>
      </c>
      <c r="E31" s="21" t="str">
        <f>'Factor riesgo Segmentado'!H30</f>
        <v>Proveedores / Publicidad  / Jurídicas</v>
      </c>
      <c r="F31" s="581"/>
      <c r="G31" s="581"/>
      <c r="H31" s="581"/>
      <c r="I31" s="581"/>
      <c r="J31" s="581"/>
      <c r="K31" s="582"/>
      <c r="L31" s="582"/>
      <c r="M31" s="582"/>
      <c r="N31" s="582"/>
      <c r="O31" s="582"/>
      <c r="P31" s="575"/>
      <c r="Q31" s="575"/>
      <c r="R31" s="575"/>
      <c r="S31" s="575"/>
      <c r="T31" s="575"/>
      <c r="U31" s="582"/>
      <c r="V31" s="582"/>
      <c r="W31" s="582"/>
      <c r="X31" s="582"/>
      <c r="Y31" s="582"/>
      <c r="Z31" s="575"/>
      <c r="AA31" s="575"/>
      <c r="AB31" s="581"/>
      <c r="AC31" s="575"/>
      <c r="AD31" s="575"/>
      <c r="AE31" s="582"/>
      <c r="AF31" s="582"/>
      <c r="AG31" s="582"/>
      <c r="AH31" s="582"/>
      <c r="AI31" s="582"/>
      <c r="AJ31" s="575"/>
      <c r="AK31" s="575"/>
      <c r="AL31" s="581"/>
      <c r="AM31" s="575"/>
      <c r="AN31" s="575"/>
      <c r="AO31" s="582"/>
      <c r="AP31" s="582"/>
      <c r="AQ31" s="582"/>
      <c r="AR31" s="582"/>
      <c r="AS31" s="582"/>
      <c r="AT31" s="575"/>
      <c r="AU31" s="575"/>
      <c r="AV31" s="581"/>
      <c r="AW31" s="575"/>
      <c r="AX31" s="575"/>
      <c r="AY31" s="582"/>
      <c r="AZ31" s="582"/>
      <c r="BA31" s="582"/>
      <c r="BB31" s="582"/>
      <c r="BC31" s="582"/>
      <c r="BD31" s="575"/>
      <c r="BE31" s="575"/>
      <c r="BF31" s="575"/>
      <c r="BG31" s="575"/>
      <c r="BH31" s="575"/>
    </row>
    <row r="32" spans="1:60" s="3" customFormat="1">
      <c r="A32" s="510"/>
      <c r="B32" s="572"/>
      <c r="C32" s="537" t="str">
        <f>'Factor riesgo Segmentado'!C34</f>
        <v>Compras generales</v>
      </c>
      <c r="D32" s="129" t="str">
        <f>'Factor riesgo Segmentado'!D34</f>
        <v>Naturales</v>
      </c>
      <c r="E32" s="21" t="str">
        <f>'Factor riesgo Segmentado'!H31</f>
        <v>Proveedores / Compras generales  / Naturales</v>
      </c>
      <c r="F32" s="581"/>
      <c r="G32" s="581"/>
      <c r="H32" s="581"/>
      <c r="I32" s="581"/>
      <c r="J32" s="581"/>
      <c r="K32" s="582"/>
      <c r="L32" s="582"/>
      <c r="M32" s="582"/>
      <c r="N32" s="582"/>
      <c r="O32" s="582"/>
      <c r="P32" s="575"/>
      <c r="Q32" s="575"/>
      <c r="R32" s="575"/>
      <c r="S32" s="575"/>
      <c r="T32" s="575"/>
      <c r="U32" s="582"/>
      <c r="V32" s="582"/>
      <c r="W32" s="582"/>
      <c r="X32" s="582"/>
      <c r="Y32" s="582"/>
      <c r="Z32" s="575"/>
      <c r="AA32" s="575"/>
      <c r="AB32" s="581"/>
      <c r="AC32" s="575"/>
      <c r="AD32" s="575"/>
      <c r="AE32" s="582"/>
      <c r="AF32" s="582"/>
      <c r="AG32" s="582"/>
      <c r="AH32" s="582"/>
      <c r="AI32" s="582"/>
      <c r="AJ32" s="575"/>
      <c r="AK32" s="575"/>
      <c r="AL32" s="581"/>
      <c r="AM32" s="575"/>
      <c r="AN32" s="575"/>
      <c r="AO32" s="582"/>
      <c r="AP32" s="582"/>
      <c r="AQ32" s="582"/>
      <c r="AR32" s="582"/>
      <c r="AS32" s="582"/>
      <c r="AT32" s="575"/>
      <c r="AU32" s="575"/>
      <c r="AV32" s="581"/>
      <c r="AW32" s="575"/>
      <c r="AX32" s="575"/>
      <c r="AY32" s="582"/>
      <c r="AZ32" s="582"/>
      <c r="BA32" s="582"/>
      <c r="BB32" s="582"/>
      <c r="BC32" s="582"/>
      <c r="BD32" s="575"/>
      <c r="BE32" s="575"/>
      <c r="BF32" s="575"/>
      <c r="BG32" s="575"/>
      <c r="BH32" s="575"/>
    </row>
    <row r="33" spans="1:60" s="3" customFormat="1">
      <c r="A33" s="510"/>
      <c r="B33" s="572"/>
      <c r="C33" s="538"/>
      <c r="D33" s="129" t="str">
        <f>'Factor riesgo Segmentado'!D35</f>
        <v>Jurídicas</v>
      </c>
      <c r="E33" s="21" t="str">
        <f>'Factor riesgo Segmentado'!H32</f>
        <v>Proveedores / Compras generales  / Jurídicas</v>
      </c>
      <c r="F33" s="581"/>
      <c r="G33" s="581"/>
      <c r="H33" s="581"/>
      <c r="I33" s="581"/>
      <c r="J33" s="581"/>
      <c r="K33" s="582"/>
      <c r="L33" s="582"/>
      <c r="M33" s="582"/>
      <c r="N33" s="582"/>
      <c r="O33" s="582"/>
      <c r="P33" s="575"/>
      <c r="Q33" s="575"/>
      <c r="R33" s="575"/>
      <c r="S33" s="575"/>
      <c r="T33" s="575"/>
      <c r="U33" s="582"/>
      <c r="V33" s="582"/>
      <c r="W33" s="582"/>
      <c r="X33" s="582"/>
      <c r="Y33" s="582"/>
      <c r="Z33" s="575"/>
      <c r="AA33" s="575"/>
      <c r="AB33" s="581"/>
      <c r="AC33" s="575"/>
      <c r="AD33" s="575"/>
      <c r="AE33" s="582"/>
      <c r="AF33" s="582"/>
      <c r="AG33" s="582"/>
      <c r="AH33" s="582"/>
      <c r="AI33" s="582"/>
      <c r="AJ33" s="575"/>
      <c r="AK33" s="575"/>
      <c r="AL33" s="581"/>
      <c r="AM33" s="575"/>
      <c r="AN33" s="575"/>
      <c r="AO33" s="582"/>
      <c r="AP33" s="582"/>
      <c r="AQ33" s="582"/>
      <c r="AR33" s="582"/>
      <c r="AS33" s="582"/>
      <c r="AT33" s="575"/>
      <c r="AU33" s="575"/>
      <c r="AV33" s="581"/>
      <c r="AW33" s="575"/>
      <c r="AX33" s="575"/>
      <c r="AY33" s="582"/>
      <c r="AZ33" s="582"/>
      <c r="BA33" s="582"/>
      <c r="BB33" s="582"/>
      <c r="BC33" s="582"/>
      <c r="BD33" s="575"/>
      <c r="BE33" s="575"/>
      <c r="BF33" s="575"/>
      <c r="BG33" s="575"/>
      <c r="BH33" s="575"/>
    </row>
    <row r="34" spans="1:60" s="3" customFormat="1">
      <c r="A34" s="510"/>
      <c r="B34" s="572"/>
      <c r="C34" s="539" t="str">
        <f>'Factor riesgo Segmentado'!C36</f>
        <v>Consultorías</v>
      </c>
      <c r="D34" s="129" t="str">
        <f>'Factor riesgo Segmentado'!D36</f>
        <v>Naturales</v>
      </c>
      <c r="E34" s="21" t="str">
        <f>'Factor riesgo Segmentado'!H33</f>
        <v>Proveedores / Consultorías / Naturales</v>
      </c>
      <c r="F34" s="581"/>
      <c r="G34" s="581"/>
      <c r="H34" s="581"/>
      <c r="I34" s="581"/>
      <c r="J34" s="581"/>
      <c r="K34" s="582"/>
      <c r="L34" s="582"/>
      <c r="M34" s="582"/>
      <c r="N34" s="582"/>
      <c r="O34" s="582"/>
      <c r="P34" s="575"/>
      <c r="Q34" s="575"/>
      <c r="R34" s="575"/>
      <c r="S34" s="575"/>
      <c r="T34" s="575"/>
      <c r="U34" s="582"/>
      <c r="V34" s="582"/>
      <c r="W34" s="582"/>
      <c r="X34" s="582"/>
      <c r="Y34" s="582"/>
      <c r="Z34" s="575"/>
      <c r="AA34" s="575"/>
      <c r="AB34" s="581"/>
      <c r="AC34" s="575"/>
      <c r="AD34" s="575"/>
      <c r="AE34" s="582"/>
      <c r="AF34" s="582"/>
      <c r="AG34" s="582"/>
      <c r="AH34" s="582"/>
      <c r="AI34" s="582"/>
      <c r="AJ34" s="575"/>
      <c r="AK34" s="575"/>
      <c r="AL34" s="581"/>
      <c r="AM34" s="575"/>
      <c r="AN34" s="575"/>
      <c r="AO34" s="582"/>
      <c r="AP34" s="582"/>
      <c r="AQ34" s="582"/>
      <c r="AR34" s="582"/>
      <c r="AS34" s="582"/>
      <c r="AT34" s="575"/>
      <c r="AU34" s="575"/>
      <c r="AV34" s="581"/>
      <c r="AW34" s="575"/>
      <c r="AX34" s="575"/>
      <c r="AY34" s="582"/>
      <c r="AZ34" s="582"/>
      <c r="BA34" s="582"/>
      <c r="BB34" s="582"/>
      <c r="BC34" s="582"/>
      <c r="BD34" s="575"/>
      <c r="BE34" s="575"/>
      <c r="BF34" s="575"/>
      <c r="BG34" s="575"/>
      <c r="BH34" s="575"/>
    </row>
    <row r="35" spans="1:60" s="3" customFormat="1">
      <c r="A35" s="510"/>
      <c r="B35" s="572"/>
      <c r="C35" s="540"/>
      <c r="D35" s="129" t="str">
        <f>'Factor riesgo Segmentado'!D37</f>
        <v>Jurídicas</v>
      </c>
      <c r="E35" s="21" t="str">
        <f>'Factor riesgo Segmentado'!H34</f>
        <v>Proveedores / Consultorías / Jurídicas</v>
      </c>
      <c r="F35" s="581"/>
      <c r="G35" s="581"/>
      <c r="H35" s="581"/>
      <c r="I35" s="581"/>
      <c r="J35" s="581"/>
      <c r="K35" s="582"/>
      <c r="L35" s="582"/>
      <c r="M35" s="582"/>
      <c r="N35" s="582"/>
      <c r="O35" s="582"/>
      <c r="P35" s="575"/>
      <c r="Q35" s="575"/>
      <c r="R35" s="575"/>
      <c r="S35" s="575"/>
      <c r="T35" s="575"/>
      <c r="U35" s="582"/>
      <c r="V35" s="582"/>
      <c r="W35" s="582"/>
      <c r="X35" s="582"/>
      <c r="Y35" s="582"/>
      <c r="Z35" s="575"/>
      <c r="AA35" s="575"/>
      <c r="AB35" s="581"/>
      <c r="AC35" s="575"/>
      <c r="AD35" s="575"/>
      <c r="AE35" s="582"/>
      <c r="AF35" s="582"/>
      <c r="AG35" s="582"/>
      <c r="AH35" s="582"/>
      <c r="AI35" s="582"/>
      <c r="AJ35" s="575"/>
      <c r="AK35" s="575"/>
      <c r="AL35" s="581"/>
      <c r="AM35" s="575"/>
      <c r="AN35" s="575"/>
      <c r="AO35" s="582"/>
      <c r="AP35" s="582"/>
      <c r="AQ35" s="582"/>
      <c r="AR35" s="582"/>
      <c r="AS35" s="582"/>
      <c r="AT35" s="575"/>
      <c r="AU35" s="575"/>
      <c r="AV35" s="581"/>
      <c r="AW35" s="575"/>
      <c r="AX35" s="575"/>
      <c r="AY35" s="582"/>
      <c r="AZ35" s="582"/>
      <c r="BA35" s="582"/>
      <c r="BB35" s="582"/>
      <c r="BC35" s="582"/>
      <c r="BD35" s="575"/>
      <c r="BE35" s="575"/>
      <c r="BF35" s="575"/>
      <c r="BG35" s="575"/>
      <c r="BH35" s="575"/>
    </row>
    <row r="36" spans="1:60" s="3" customFormat="1" ht="14.45" customHeight="1">
      <c r="A36" s="510"/>
      <c r="B36" s="572"/>
      <c r="C36" s="539" t="str">
        <f>'Factor riesgo Segmentado'!C38</f>
        <v>Muebles e inmuebles, mantenimiento de maquinaria y equipo</v>
      </c>
      <c r="D36" s="129" t="str">
        <f>'Factor riesgo Segmentado'!D38</f>
        <v>Naturales</v>
      </c>
      <c r="E36" s="21" t="str">
        <f>'Factor riesgo Segmentado'!H35</f>
        <v>Proveedores / Arrendamiento de inmuebles, maquinaria y equipo / Naturales</v>
      </c>
      <c r="F36" s="581"/>
      <c r="G36" s="581"/>
      <c r="H36" s="581"/>
      <c r="I36" s="581"/>
      <c r="J36" s="581"/>
      <c r="K36" s="582"/>
      <c r="L36" s="582"/>
      <c r="M36" s="582"/>
      <c r="N36" s="582"/>
      <c r="O36" s="582"/>
      <c r="P36" s="575"/>
      <c r="Q36" s="575"/>
      <c r="R36" s="575"/>
      <c r="S36" s="575"/>
      <c r="T36" s="575"/>
      <c r="U36" s="582"/>
      <c r="V36" s="582"/>
      <c r="W36" s="582"/>
      <c r="X36" s="582"/>
      <c r="Y36" s="582"/>
      <c r="Z36" s="575"/>
      <c r="AA36" s="575"/>
      <c r="AB36" s="581"/>
      <c r="AC36" s="575"/>
      <c r="AD36" s="575"/>
      <c r="AE36" s="582"/>
      <c r="AF36" s="582"/>
      <c r="AG36" s="582"/>
      <c r="AH36" s="582"/>
      <c r="AI36" s="582"/>
      <c r="AJ36" s="575"/>
      <c r="AK36" s="575"/>
      <c r="AL36" s="581"/>
      <c r="AM36" s="575"/>
      <c r="AN36" s="575"/>
      <c r="AO36" s="582"/>
      <c r="AP36" s="582"/>
      <c r="AQ36" s="582"/>
      <c r="AR36" s="582"/>
      <c r="AS36" s="582"/>
      <c r="AT36" s="575"/>
      <c r="AU36" s="575"/>
      <c r="AV36" s="581"/>
      <c r="AW36" s="575"/>
      <c r="AX36" s="575"/>
      <c r="AY36" s="582"/>
      <c r="AZ36" s="582"/>
      <c r="BA36" s="582"/>
      <c r="BB36" s="582"/>
      <c r="BC36" s="582"/>
      <c r="BD36" s="575"/>
      <c r="BE36" s="575"/>
      <c r="BF36" s="575"/>
      <c r="BG36" s="575"/>
      <c r="BH36" s="575"/>
    </row>
    <row r="37" spans="1:60" s="3" customFormat="1" ht="25.5">
      <c r="A37" s="510"/>
      <c r="B37" s="572"/>
      <c r="C37" s="540"/>
      <c r="D37" s="129" t="str">
        <f>'Factor riesgo Segmentado'!D39</f>
        <v>Jurídicas</v>
      </c>
      <c r="E37" s="21" t="str">
        <f>'Factor riesgo Segmentado'!H36</f>
        <v>Proveedores / Arrendamiento de inmuebles, maquinaria y equipo / Jurídicas</v>
      </c>
      <c r="F37" s="581"/>
      <c r="G37" s="581"/>
      <c r="H37" s="581"/>
      <c r="I37" s="581"/>
      <c r="J37" s="581"/>
      <c r="K37" s="582"/>
      <c r="L37" s="582"/>
      <c r="M37" s="582"/>
      <c r="N37" s="582"/>
      <c r="O37" s="582"/>
      <c r="P37" s="575"/>
      <c r="Q37" s="575"/>
      <c r="R37" s="575"/>
      <c r="S37" s="575"/>
      <c r="T37" s="575"/>
      <c r="U37" s="582"/>
      <c r="V37" s="582"/>
      <c r="W37" s="582"/>
      <c r="X37" s="582"/>
      <c r="Y37" s="582"/>
      <c r="Z37" s="575"/>
      <c r="AA37" s="575"/>
      <c r="AB37" s="581"/>
      <c r="AC37" s="575"/>
      <c r="AD37" s="575"/>
      <c r="AE37" s="582"/>
      <c r="AF37" s="582"/>
      <c r="AG37" s="582"/>
      <c r="AH37" s="582"/>
      <c r="AI37" s="582"/>
      <c r="AJ37" s="575"/>
      <c r="AK37" s="575"/>
      <c r="AL37" s="581"/>
      <c r="AM37" s="575"/>
      <c r="AN37" s="575"/>
      <c r="AO37" s="582"/>
      <c r="AP37" s="582"/>
      <c r="AQ37" s="582"/>
      <c r="AR37" s="582"/>
      <c r="AS37" s="582"/>
      <c r="AT37" s="575"/>
      <c r="AU37" s="575"/>
      <c r="AV37" s="581"/>
      <c r="AW37" s="575"/>
      <c r="AX37" s="575"/>
      <c r="AY37" s="582"/>
      <c r="AZ37" s="582"/>
      <c r="BA37" s="582"/>
      <c r="BB37" s="582"/>
      <c r="BC37" s="582"/>
      <c r="BD37" s="575"/>
      <c r="BE37" s="575"/>
      <c r="BF37" s="575"/>
      <c r="BG37" s="575"/>
      <c r="BH37" s="575"/>
    </row>
    <row r="38" spans="1:60" s="3" customFormat="1">
      <c r="A38" s="510"/>
      <c r="B38" s="572"/>
      <c r="C38" s="537" t="str">
        <f>'Factor riesgo Segmentado'!C40</f>
        <v>Servicios de tecnologia</v>
      </c>
      <c r="D38" s="129" t="str">
        <f>'Factor riesgo Segmentado'!D40</f>
        <v>Naturales</v>
      </c>
      <c r="E38" s="21" t="str">
        <f>'Factor riesgo Segmentado'!H37</f>
        <v>Proveedores / Tecnologia / Naturales</v>
      </c>
      <c r="F38" s="581"/>
      <c r="G38" s="581"/>
      <c r="H38" s="581"/>
      <c r="I38" s="581"/>
      <c r="J38" s="581"/>
      <c r="K38" s="582"/>
      <c r="L38" s="582"/>
      <c r="M38" s="582"/>
      <c r="N38" s="582"/>
      <c r="O38" s="582"/>
      <c r="P38" s="575"/>
      <c r="Q38" s="575"/>
      <c r="R38" s="575"/>
      <c r="S38" s="575"/>
      <c r="T38" s="575"/>
      <c r="U38" s="582"/>
      <c r="V38" s="582"/>
      <c r="W38" s="582"/>
      <c r="X38" s="582"/>
      <c r="Y38" s="582"/>
      <c r="Z38" s="575"/>
      <c r="AA38" s="575"/>
      <c r="AB38" s="581"/>
      <c r="AC38" s="575"/>
      <c r="AD38" s="575"/>
      <c r="AE38" s="582"/>
      <c r="AF38" s="582"/>
      <c r="AG38" s="582"/>
      <c r="AH38" s="582"/>
      <c r="AI38" s="582"/>
      <c r="AJ38" s="575"/>
      <c r="AK38" s="575"/>
      <c r="AL38" s="581"/>
      <c r="AM38" s="575"/>
      <c r="AN38" s="575"/>
      <c r="AO38" s="582"/>
      <c r="AP38" s="582"/>
      <c r="AQ38" s="582"/>
      <c r="AR38" s="582"/>
      <c r="AS38" s="582"/>
      <c r="AT38" s="575"/>
      <c r="AU38" s="575"/>
      <c r="AV38" s="581"/>
      <c r="AW38" s="575"/>
      <c r="AX38" s="575"/>
      <c r="AY38" s="582"/>
      <c r="AZ38" s="582"/>
      <c r="BA38" s="582"/>
      <c r="BB38" s="582"/>
      <c r="BC38" s="582"/>
      <c r="BD38" s="575"/>
      <c r="BE38" s="575"/>
      <c r="BF38" s="575"/>
      <c r="BG38" s="575"/>
      <c r="BH38" s="575"/>
    </row>
    <row r="39" spans="1:60" s="3" customFormat="1">
      <c r="A39" s="510"/>
      <c r="B39" s="572"/>
      <c r="C39" s="538"/>
      <c r="D39" s="129" t="str">
        <f>'Factor riesgo Segmentado'!D41</f>
        <v>Jurídicas</v>
      </c>
      <c r="E39" s="21" t="str">
        <f>'Factor riesgo Segmentado'!H38</f>
        <v>Proveedores / Tecnologia / Jurídicas</v>
      </c>
      <c r="F39" s="581"/>
      <c r="G39" s="581"/>
      <c r="H39" s="581"/>
      <c r="I39" s="581"/>
      <c r="J39" s="581"/>
      <c r="K39" s="582"/>
      <c r="L39" s="582"/>
      <c r="M39" s="582"/>
      <c r="N39" s="582"/>
      <c r="O39" s="582"/>
      <c r="P39" s="575"/>
      <c r="Q39" s="575"/>
      <c r="R39" s="575"/>
      <c r="S39" s="575"/>
      <c r="T39" s="575"/>
      <c r="U39" s="582"/>
      <c r="V39" s="582"/>
      <c r="W39" s="582"/>
      <c r="X39" s="582"/>
      <c r="Y39" s="582"/>
      <c r="Z39" s="575"/>
      <c r="AA39" s="575"/>
      <c r="AB39" s="581"/>
      <c r="AC39" s="575"/>
      <c r="AD39" s="575"/>
      <c r="AE39" s="582"/>
      <c r="AF39" s="582"/>
      <c r="AG39" s="582"/>
      <c r="AH39" s="582"/>
      <c r="AI39" s="582"/>
      <c r="AJ39" s="575"/>
      <c r="AK39" s="575"/>
      <c r="AL39" s="581"/>
      <c r="AM39" s="575"/>
      <c r="AN39" s="575"/>
      <c r="AO39" s="582"/>
      <c r="AP39" s="582"/>
      <c r="AQ39" s="582"/>
      <c r="AR39" s="582"/>
      <c r="AS39" s="582"/>
      <c r="AT39" s="575"/>
      <c r="AU39" s="575"/>
      <c r="AV39" s="581"/>
      <c r="AW39" s="575"/>
      <c r="AX39" s="575"/>
      <c r="AY39" s="582"/>
      <c r="AZ39" s="582"/>
      <c r="BA39" s="582"/>
      <c r="BB39" s="582"/>
      <c r="BC39" s="582"/>
      <c r="BD39" s="575"/>
      <c r="BE39" s="575"/>
      <c r="BF39" s="575"/>
      <c r="BG39" s="575"/>
      <c r="BH39" s="575"/>
    </row>
    <row r="40" spans="1:60" s="3" customFormat="1" ht="14.45" customHeight="1">
      <c r="A40" s="510"/>
      <c r="B40" s="572"/>
      <c r="C40" s="539" t="str">
        <f>'Factor riesgo Segmentado'!C42</f>
        <v>Servicio de alojamiento y eventos empresariales</v>
      </c>
      <c r="D40" s="129" t="str">
        <f>'Factor riesgo Segmentado'!D42</f>
        <v>Naturales</v>
      </c>
      <c r="E40" s="21" t="str">
        <f>'Factor riesgo Segmentado'!H39</f>
        <v>Proveedores /Servicio de alojamiento y eventos empresariales / Naturales</v>
      </c>
      <c r="F40" s="581"/>
      <c r="G40" s="581"/>
      <c r="H40" s="581"/>
      <c r="I40" s="581"/>
      <c r="J40" s="581"/>
      <c r="K40" s="582"/>
      <c r="L40" s="582"/>
      <c r="M40" s="582"/>
      <c r="N40" s="582"/>
      <c r="O40" s="582"/>
      <c r="P40" s="575"/>
      <c r="Q40" s="575"/>
      <c r="R40" s="575"/>
      <c r="S40" s="575"/>
      <c r="T40" s="575"/>
      <c r="U40" s="582"/>
      <c r="V40" s="582"/>
      <c r="W40" s="582"/>
      <c r="X40" s="582"/>
      <c r="Y40" s="582"/>
      <c r="Z40" s="575"/>
      <c r="AA40" s="575"/>
      <c r="AB40" s="581"/>
      <c r="AC40" s="575"/>
      <c r="AD40" s="575"/>
      <c r="AE40" s="582"/>
      <c r="AF40" s="582"/>
      <c r="AG40" s="582"/>
      <c r="AH40" s="582"/>
      <c r="AI40" s="582"/>
      <c r="AJ40" s="575"/>
      <c r="AK40" s="575"/>
      <c r="AL40" s="581"/>
      <c r="AM40" s="575"/>
      <c r="AN40" s="575"/>
      <c r="AO40" s="582"/>
      <c r="AP40" s="582"/>
      <c r="AQ40" s="582"/>
      <c r="AR40" s="582"/>
      <c r="AS40" s="582"/>
      <c r="AT40" s="575"/>
      <c r="AU40" s="575"/>
      <c r="AV40" s="581"/>
      <c r="AW40" s="575"/>
      <c r="AX40" s="575"/>
      <c r="AY40" s="582"/>
      <c r="AZ40" s="582"/>
      <c r="BA40" s="582"/>
      <c r="BB40" s="582"/>
      <c r="BC40" s="582"/>
      <c r="BD40" s="575"/>
      <c r="BE40" s="575"/>
      <c r="BF40" s="575"/>
      <c r="BG40" s="575"/>
      <c r="BH40" s="575"/>
    </row>
    <row r="41" spans="1:60" s="3" customFormat="1" ht="14.45" customHeight="1">
      <c r="A41" s="510"/>
      <c r="B41" s="572"/>
      <c r="C41" s="540"/>
      <c r="D41" s="129" t="str">
        <f>'Factor riesgo Segmentado'!D43</f>
        <v>Jurídicas</v>
      </c>
      <c r="E41" s="21" t="str">
        <f>'Factor riesgo Segmentado'!H40</f>
        <v>Proveedores / Servicio de alojamiento y eventos empresariales/ Jurídicas</v>
      </c>
      <c r="F41" s="581"/>
      <c r="G41" s="581"/>
      <c r="H41" s="581"/>
      <c r="I41" s="581"/>
      <c r="J41" s="581"/>
      <c r="K41" s="582"/>
      <c r="L41" s="582"/>
      <c r="M41" s="582"/>
      <c r="N41" s="582"/>
      <c r="O41" s="582"/>
      <c r="P41" s="575"/>
      <c r="Q41" s="575"/>
      <c r="R41" s="575"/>
      <c r="S41" s="575"/>
      <c r="T41" s="575"/>
      <c r="U41" s="582"/>
      <c r="V41" s="582"/>
      <c r="W41" s="582"/>
      <c r="X41" s="582"/>
      <c r="Y41" s="582"/>
      <c r="Z41" s="575"/>
      <c r="AA41" s="575"/>
      <c r="AB41" s="581"/>
      <c r="AC41" s="575"/>
      <c r="AD41" s="575"/>
      <c r="AE41" s="582"/>
      <c r="AF41" s="582"/>
      <c r="AG41" s="582"/>
      <c r="AH41" s="582"/>
      <c r="AI41" s="582"/>
      <c r="AJ41" s="575"/>
      <c r="AK41" s="575"/>
      <c r="AL41" s="581"/>
      <c r="AM41" s="575"/>
      <c r="AN41" s="575"/>
      <c r="AO41" s="582"/>
      <c r="AP41" s="582"/>
      <c r="AQ41" s="582"/>
      <c r="AR41" s="582"/>
      <c r="AS41" s="582"/>
      <c r="AT41" s="575"/>
      <c r="AU41" s="575"/>
      <c r="AV41" s="581"/>
      <c r="AW41" s="575"/>
      <c r="AX41" s="575"/>
      <c r="AY41" s="582"/>
      <c r="AZ41" s="582"/>
      <c r="BA41" s="582"/>
      <c r="BB41" s="582"/>
      <c r="BC41" s="582"/>
      <c r="BD41" s="575"/>
      <c r="BE41" s="575"/>
      <c r="BF41" s="575"/>
      <c r="BG41" s="575"/>
      <c r="BH41" s="575"/>
    </row>
    <row r="42" spans="1:60" s="3" customFormat="1">
      <c r="A42" s="510"/>
      <c r="B42" s="572"/>
      <c r="C42" s="376" t="str">
        <f>'Factor riesgo Segmentado'!C44</f>
        <v>Servicios educativos</v>
      </c>
      <c r="D42" s="129" t="str">
        <f>'Factor riesgo Segmentado'!D44</f>
        <v>Jurídicas</v>
      </c>
      <c r="E42" s="21" t="str">
        <f>'Factor riesgo Segmentado'!H41</f>
        <v>Proveedores / Entidades educativas / Jurídicas</v>
      </c>
      <c r="F42" s="581"/>
      <c r="G42" s="581"/>
      <c r="H42" s="581"/>
      <c r="I42" s="581"/>
      <c r="J42" s="581"/>
      <c r="K42" s="582"/>
      <c r="L42" s="582"/>
      <c r="M42" s="582"/>
      <c r="N42" s="582"/>
      <c r="O42" s="582"/>
      <c r="P42" s="575"/>
      <c r="Q42" s="575"/>
      <c r="R42" s="575"/>
      <c r="S42" s="575"/>
      <c r="T42" s="575"/>
      <c r="U42" s="582"/>
      <c r="V42" s="582"/>
      <c r="W42" s="582"/>
      <c r="X42" s="582"/>
      <c r="Y42" s="582"/>
      <c r="Z42" s="575"/>
      <c r="AA42" s="575"/>
      <c r="AB42" s="581"/>
      <c r="AC42" s="575"/>
      <c r="AD42" s="575"/>
      <c r="AE42" s="582"/>
      <c r="AF42" s="582"/>
      <c r="AG42" s="582"/>
      <c r="AH42" s="582"/>
      <c r="AI42" s="582"/>
      <c r="AJ42" s="575"/>
      <c r="AK42" s="575"/>
      <c r="AL42" s="581"/>
      <c r="AM42" s="575"/>
      <c r="AN42" s="575"/>
      <c r="AO42" s="582"/>
      <c r="AP42" s="582"/>
      <c r="AQ42" s="582"/>
      <c r="AR42" s="582"/>
      <c r="AS42" s="582"/>
      <c r="AT42" s="575"/>
      <c r="AU42" s="575"/>
      <c r="AV42" s="581"/>
      <c r="AW42" s="575"/>
      <c r="AX42" s="575"/>
      <c r="AY42" s="582"/>
      <c r="AZ42" s="582"/>
      <c r="BA42" s="582"/>
      <c r="BB42" s="582"/>
      <c r="BC42" s="582"/>
      <c r="BD42" s="575"/>
      <c r="BE42" s="575"/>
      <c r="BF42" s="575"/>
      <c r="BG42" s="575"/>
      <c r="BH42" s="575"/>
    </row>
    <row r="43" spans="1:60" s="3" customFormat="1">
      <c r="A43" s="510"/>
      <c r="B43" s="572"/>
      <c r="C43" s="375" t="str">
        <f>'Factor riesgo Segmentado'!C45</f>
        <v>Asesorías Jurídicas</v>
      </c>
      <c r="D43" s="129" t="str">
        <f>'Factor riesgo Segmentado'!D45</f>
        <v>Naturales</v>
      </c>
      <c r="E43" s="21" t="str">
        <f>'Factor riesgo Segmentado'!H42</f>
        <v>Proveedores / Asesorías jurídicas / Naturales</v>
      </c>
      <c r="F43" s="581"/>
      <c r="G43" s="581"/>
      <c r="H43" s="581"/>
      <c r="I43" s="581"/>
      <c r="J43" s="581"/>
      <c r="K43" s="582"/>
      <c r="L43" s="582"/>
      <c r="M43" s="582"/>
      <c r="N43" s="582"/>
      <c r="O43" s="582"/>
      <c r="P43" s="575"/>
      <c r="Q43" s="575"/>
      <c r="R43" s="575"/>
      <c r="S43" s="575"/>
      <c r="T43" s="575"/>
      <c r="U43" s="582"/>
      <c r="V43" s="582"/>
      <c r="W43" s="582"/>
      <c r="X43" s="582"/>
      <c r="Y43" s="582"/>
      <c r="Z43" s="575"/>
      <c r="AA43" s="575"/>
      <c r="AB43" s="581"/>
      <c r="AC43" s="575"/>
      <c r="AD43" s="575"/>
      <c r="AE43" s="582"/>
      <c r="AF43" s="582"/>
      <c r="AG43" s="582"/>
      <c r="AH43" s="582"/>
      <c r="AI43" s="582"/>
      <c r="AJ43" s="575"/>
      <c r="AK43" s="575"/>
      <c r="AL43" s="581"/>
      <c r="AM43" s="575"/>
      <c r="AN43" s="575"/>
      <c r="AO43" s="582"/>
      <c r="AP43" s="582"/>
      <c r="AQ43" s="582"/>
      <c r="AR43" s="582"/>
      <c r="AS43" s="582"/>
      <c r="AT43" s="575"/>
      <c r="AU43" s="575"/>
      <c r="AV43" s="581"/>
      <c r="AW43" s="575"/>
      <c r="AX43" s="575"/>
      <c r="AY43" s="582"/>
      <c r="AZ43" s="582"/>
      <c r="BA43" s="582"/>
      <c r="BB43" s="582"/>
      <c r="BC43" s="582"/>
      <c r="BD43" s="575"/>
      <c r="BE43" s="575"/>
      <c r="BF43" s="575"/>
      <c r="BG43" s="575"/>
      <c r="BH43" s="575"/>
    </row>
    <row r="44" spans="1:60" s="3" customFormat="1">
      <c r="A44" s="510"/>
      <c r="B44" s="527"/>
      <c r="C44" s="377" t="str">
        <f>'Factor riesgo Segmentado'!C46</f>
        <v>Servicios públicos</v>
      </c>
      <c r="D44" s="129" t="str">
        <f>'Factor riesgo Segmentado'!D46</f>
        <v>Jurídicas</v>
      </c>
      <c r="E44" s="21" t="str">
        <f>'Factor riesgo Segmentado'!H43</f>
        <v>Proveedores / Servicios públicos / Jurídicas</v>
      </c>
      <c r="F44" s="581"/>
      <c r="G44" s="581"/>
      <c r="H44" s="581"/>
      <c r="I44" s="581"/>
      <c r="J44" s="581"/>
      <c r="K44" s="582"/>
      <c r="L44" s="582"/>
      <c r="M44" s="582"/>
      <c r="N44" s="582"/>
      <c r="O44" s="582"/>
      <c r="P44" s="575"/>
      <c r="Q44" s="575"/>
      <c r="R44" s="575"/>
      <c r="S44" s="575"/>
      <c r="T44" s="575"/>
      <c r="U44" s="582"/>
      <c r="V44" s="582"/>
      <c r="W44" s="582"/>
      <c r="X44" s="582"/>
      <c r="Y44" s="582"/>
      <c r="Z44" s="575"/>
      <c r="AA44" s="575"/>
      <c r="AB44" s="581"/>
      <c r="AC44" s="575"/>
      <c r="AD44" s="575"/>
      <c r="AE44" s="582"/>
      <c r="AF44" s="582"/>
      <c r="AG44" s="582"/>
      <c r="AH44" s="582"/>
      <c r="AI44" s="582"/>
      <c r="AJ44" s="575"/>
      <c r="AK44" s="575"/>
      <c r="AL44" s="581"/>
      <c r="AM44" s="575"/>
      <c r="AN44" s="575"/>
      <c r="AO44" s="582"/>
      <c r="AP44" s="582"/>
      <c r="AQ44" s="582"/>
      <c r="AR44" s="582"/>
      <c r="AS44" s="582"/>
      <c r="AT44" s="575"/>
      <c r="AU44" s="575"/>
      <c r="AV44" s="581"/>
      <c r="AW44" s="575"/>
      <c r="AX44" s="575"/>
      <c r="AY44" s="582"/>
      <c r="AZ44" s="582"/>
      <c r="BA44" s="582"/>
      <c r="BB44" s="582"/>
      <c r="BC44" s="582"/>
      <c r="BD44" s="575"/>
      <c r="BE44" s="575"/>
      <c r="BF44" s="575"/>
      <c r="BG44" s="575"/>
      <c r="BH44" s="575"/>
    </row>
    <row r="45" spans="1:60" s="3" customFormat="1">
      <c r="A45" s="510"/>
      <c r="B45" s="527"/>
      <c r="C45" s="118" t="str">
        <f>'Factor riesgo Segmentado'!C47</f>
        <v>Obligaciones Legales</v>
      </c>
      <c r="D45" s="129" t="str">
        <f>'Factor riesgo Segmentado'!D47</f>
        <v>Jurídicas</v>
      </c>
      <c r="E45" s="21" t="str">
        <f>'Factor riesgo Segmentado'!H44</f>
        <v>Proveedores / Obligaciones Legales / Jurídicas</v>
      </c>
      <c r="F45" s="581"/>
      <c r="G45" s="581"/>
      <c r="H45" s="581"/>
      <c r="I45" s="581"/>
      <c r="J45" s="581"/>
      <c r="K45" s="582"/>
      <c r="L45" s="582"/>
      <c r="M45" s="582"/>
      <c r="N45" s="582"/>
      <c r="O45" s="582"/>
      <c r="P45" s="575"/>
      <c r="Q45" s="575"/>
      <c r="R45" s="575"/>
      <c r="S45" s="575"/>
      <c r="T45" s="575"/>
      <c r="U45" s="582"/>
      <c r="V45" s="582"/>
      <c r="W45" s="582"/>
      <c r="X45" s="582"/>
      <c r="Y45" s="582"/>
      <c r="Z45" s="575"/>
      <c r="AA45" s="575"/>
      <c r="AB45" s="581"/>
      <c r="AC45" s="575"/>
      <c r="AD45" s="575"/>
      <c r="AE45" s="582"/>
      <c r="AF45" s="582"/>
      <c r="AG45" s="582"/>
      <c r="AH45" s="582"/>
      <c r="AI45" s="582"/>
      <c r="AJ45" s="575"/>
      <c r="AK45" s="575"/>
      <c r="AL45" s="581"/>
      <c r="AM45" s="575"/>
      <c r="AN45" s="575"/>
      <c r="AO45" s="582"/>
      <c r="AP45" s="582"/>
      <c r="AQ45" s="582"/>
      <c r="AR45" s="582"/>
      <c r="AS45" s="582"/>
      <c r="AT45" s="575"/>
      <c r="AU45" s="575"/>
      <c r="AV45" s="581"/>
      <c r="AW45" s="575"/>
      <c r="AX45" s="575"/>
      <c r="AY45" s="582"/>
      <c r="AZ45" s="582"/>
      <c r="BA45" s="582"/>
      <c r="BB45" s="582"/>
      <c r="BC45" s="582"/>
      <c r="BD45" s="575"/>
      <c r="BE45" s="575"/>
      <c r="BF45" s="575"/>
      <c r="BG45" s="575"/>
      <c r="BH45" s="575"/>
    </row>
    <row r="46" spans="1:60" s="3" customFormat="1">
      <c r="A46" s="510"/>
      <c r="B46" s="527"/>
      <c r="C46" s="374" t="str">
        <f>'Factor riesgo Segmentado'!C48</f>
        <v>Financieros</v>
      </c>
      <c r="D46" s="129" t="str">
        <f>'Factor riesgo Segmentado'!D48</f>
        <v>Jurídicas</v>
      </c>
      <c r="E46" s="21" t="str">
        <f>'Factor riesgo Segmentado'!H45</f>
        <v>Proveedores / Financieros / Jurídicas</v>
      </c>
      <c r="F46" s="581"/>
      <c r="G46" s="581"/>
      <c r="H46" s="581"/>
      <c r="I46" s="581"/>
      <c r="J46" s="581"/>
      <c r="K46" s="582"/>
      <c r="L46" s="582"/>
      <c r="M46" s="582"/>
      <c r="N46" s="582"/>
      <c r="O46" s="582"/>
      <c r="P46" s="575"/>
      <c r="Q46" s="575"/>
      <c r="R46" s="575"/>
      <c r="S46" s="575"/>
      <c r="T46" s="575"/>
      <c r="U46" s="582"/>
      <c r="V46" s="582"/>
      <c r="W46" s="582"/>
      <c r="X46" s="582"/>
      <c r="Y46" s="582"/>
      <c r="Z46" s="575"/>
      <c r="AA46" s="575"/>
      <c r="AB46" s="581"/>
      <c r="AC46" s="575"/>
      <c r="AD46" s="575"/>
      <c r="AE46" s="582"/>
      <c r="AF46" s="582"/>
      <c r="AG46" s="582"/>
      <c r="AH46" s="582"/>
      <c r="AI46" s="582"/>
      <c r="AJ46" s="575"/>
      <c r="AK46" s="575"/>
      <c r="AL46" s="581"/>
      <c r="AM46" s="575"/>
      <c r="AN46" s="575"/>
      <c r="AO46" s="582"/>
      <c r="AP46" s="582"/>
      <c r="AQ46" s="582"/>
      <c r="AR46" s="582"/>
      <c r="AS46" s="582"/>
      <c r="AT46" s="575"/>
      <c r="AU46" s="575"/>
      <c r="AV46" s="581"/>
      <c r="AW46" s="575"/>
      <c r="AX46" s="575"/>
      <c r="AY46" s="582"/>
      <c r="AZ46" s="582"/>
      <c r="BA46" s="582"/>
      <c r="BB46" s="582"/>
      <c r="BC46" s="582"/>
      <c r="BD46" s="575"/>
      <c r="BE46" s="575"/>
      <c r="BF46" s="575"/>
      <c r="BG46" s="575"/>
      <c r="BH46" s="575"/>
    </row>
    <row r="47" spans="1:60" s="3" customFormat="1" ht="30.6" customHeight="1">
      <c r="A47" s="510"/>
      <c r="B47" s="353" t="str">
        <f>'Factor riesgo Segmentado'!B50</f>
        <v>Empleados</v>
      </c>
      <c r="C47" s="380" t="str">
        <f>'Factor riesgo Segmentado'!C50</f>
        <v xml:space="preserve">Directos </v>
      </c>
      <c r="D47" s="352" t="str">
        <f>'Factor riesgo Segmentado'!D50</f>
        <v>Naturales</v>
      </c>
      <c r="E47" s="21" t="str">
        <f>'Factor riesgo Segmentado'!H47</f>
        <v>Empleados / Directos  / Naturales</v>
      </c>
      <c r="F47" s="436" t="s">
        <v>2560</v>
      </c>
      <c r="G47" s="436" t="s">
        <v>2561</v>
      </c>
      <c r="H47" s="436" t="s">
        <v>2095</v>
      </c>
      <c r="I47" s="436" t="s">
        <v>1648</v>
      </c>
      <c r="J47" s="436" t="s">
        <v>2532</v>
      </c>
      <c r="K47" s="437" t="s">
        <v>2560</v>
      </c>
      <c r="L47" s="437" t="s">
        <v>2561</v>
      </c>
      <c r="M47" s="437" t="s">
        <v>2095</v>
      </c>
      <c r="N47" s="437" t="s">
        <v>1648</v>
      </c>
      <c r="O47" s="437" t="s">
        <v>2532</v>
      </c>
      <c r="P47" s="575" t="s">
        <v>2562</v>
      </c>
      <c r="Q47" s="575"/>
      <c r="R47" s="575"/>
      <c r="S47" s="575"/>
      <c r="T47" s="575"/>
      <c r="U47" s="582" t="s">
        <v>2562</v>
      </c>
      <c r="V47" s="582"/>
      <c r="W47" s="582"/>
      <c r="X47" s="582"/>
      <c r="Y47" s="582"/>
      <c r="Z47" s="575" t="s">
        <v>2563</v>
      </c>
      <c r="AA47" s="575"/>
      <c r="AB47" s="575"/>
      <c r="AC47" s="575"/>
      <c r="AD47" s="575"/>
      <c r="AE47" s="437" t="s">
        <v>2564</v>
      </c>
      <c r="AF47" s="437" t="s">
        <v>2565</v>
      </c>
      <c r="AG47" s="437" t="s">
        <v>2095</v>
      </c>
      <c r="AH47" s="437" t="s">
        <v>1648</v>
      </c>
      <c r="AI47" s="437" t="s">
        <v>2532</v>
      </c>
      <c r="AJ47" s="438" t="s">
        <v>2564</v>
      </c>
      <c r="AK47" s="438" t="s">
        <v>2566</v>
      </c>
      <c r="AL47" s="436" t="s">
        <v>2095</v>
      </c>
      <c r="AM47" s="438" t="s">
        <v>1648</v>
      </c>
      <c r="AN47" s="438" t="s">
        <v>2532</v>
      </c>
      <c r="AO47" s="437" t="s">
        <v>2567</v>
      </c>
      <c r="AP47" s="437" t="s">
        <v>2568</v>
      </c>
      <c r="AQ47" s="437" t="s">
        <v>2095</v>
      </c>
      <c r="AR47" s="437" t="s">
        <v>1648</v>
      </c>
      <c r="AS47" s="437" t="s">
        <v>2532</v>
      </c>
      <c r="AT47" s="438" t="s">
        <v>2569</v>
      </c>
      <c r="AU47" s="438" t="s">
        <v>2570</v>
      </c>
      <c r="AV47" s="436" t="s">
        <v>2095</v>
      </c>
      <c r="AW47" s="438" t="s">
        <v>1648</v>
      </c>
      <c r="AX47" s="438" t="s">
        <v>2532</v>
      </c>
      <c r="AY47" s="437" t="s">
        <v>2530</v>
      </c>
      <c r="AZ47" s="437" t="s">
        <v>2544</v>
      </c>
      <c r="BA47" s="437" t="s">
        <v>2095</v>
      </c>
      <c r="BB47" s="437" t="s">
        <v>1648</v>
      </c>
      <c r="BC47" s="437" t="s">
        <v>2532</v>
      </c>
      <c r="BD47" s="439" t="s">
        <v>2553</v>
      </c>
      <c r="BE47" s="438" t="s">
        <v>2546</v>
      </c>
      <c r="BF47" s="438" t="s">
        <v>2547</v>
      </c>
      <c r="BG47" s="438" t="s">
        <v>1648</v>
      </c>
      <c r="BH47" s="438" t="s">
        <v>2548</v>
      </c>
    </row>
    <row r="48" spans="1:60" s="3" customFormat="1" ht="14.45" customHeight="1">
      <c r="A48" s="510"/>
      <c r="B48" s="525" t="str">
        <f>'Factor riesgo Segmentado'!B52</f>
        <v>Aliados</v>
      </c>
      <c r="C48" s="135" t="str">
        <f>'Factor riesgo Segmentado'!C52</f>
        <v>Conciliación y arbitraje</v>
      </c>
      <c r="D48" s="129" t="str">
        <f>'Factor riesgo Segmentado'!D52</f>
        <v>Naturales</v>
      </c>
      <c r="E48" s="21" t="str">
        <f>'Factor riesgo Segmentado'!H49</f>
        <v>No aplica</v>
      </c>
      <c r="F48" s="512" t="s">
        <v>2571</v>
      </c>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7"/>
      <c r="BE48" s="426"/>
      <c r="BF48" s="426"/>
      <c r="BG48" s="426"/>
      <c r="BH48" s="426"/>
    </row>
    <row r="49" spans="1:60" s="3" customFormat="1" ht="14.45" customHeight="1">
      <c r="A49" s="510"/>
      <c r="B49" s="526"/>
      <c r="C49" s="531" t="str">
        <f>'Factor riesgo Segmentado'!C53</f>
        <v>Programas y proyectos</v>
      </c>
      <c r="D49" s="523" t="str">
        <f>'Factor riesgo Segmentado'!D53</f>
        <v>Jurídicos</v>
      </c>
      <c r="E49" s="21" t="str">
        <f>'Factor riesgo Segmentado'!H50</f>
        <v>Aliados / Programas y Proyectos / Jurídicos / Públicos / Oficiales</v>
      </c>
      <c r="F49" s="512"/>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7"/>
      <c r="BE49" s="426"/>
      <c r="BF49" s="426"/>
      <c r="BG49" s="426"/>
      <c r="BH49" s="426"/>
    </row>
    <row r="50" spans="1:60" s="3" customFormat="1" ht="14.45" customHeight="1">
      <c r="A50" s="510"/>
      <c r="B50" s="527"/>
      <c r="C50" s="532"/>
      <c r="D50" s="529"/>
      <c r="E50" s="21" t="str">
        <f>'Factor riesgo Segmentado'!H51</f>
        <v>Aliados / Programas y Proyectos / Jurídicos / Privados / Esales</v>
      </c>
      <c r="F50" s="512"/>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7"/>
      <c r="BE50" s="426"/>
      <c r="BF50" s="426"/>
      <c r="BG50" s="426"/>
      <c r="BH50" s="426"/>
    </row>
    <row r="51" spans="1:60" s="3" customFormat="1" ht="25.5">
      <c r="A51" s="510"/>
      <c r="B51" s="528"/>
      <c r="C51" s="530"/>
      <c r="D51" s="524"/>
      <c r="E51" s="21" t="str">
        <f>'Factor riesgo Segmentado'!H52</f>
        <v>Aliados / Programas y Proyectos / Jurídicos / Privados / Empresariales</v>
      </c>
      <c r="F51" s="512"/>
      <c r="G51" s="426"/>
      <c r="H51" s="426"/>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7"/>
      <c r="BE51" s="426"/>
      <c r="BF51" s="426"/>
      <c r="BG51" s="426"/>
      <c r="BH51" s="426"/>
    </row>
    <row r="52" spans="1:60" s="3" customFormat="1" ht="44.1" customHeight="1">
      <c r="A52" s="510" t="s">
        <v>2572</v>
      </c>
      <c r="B52" s="522" t="str">
        <f>'Factor riesgo Segmentado'!B61</f>
        <v>Propia</v>
      </c>
      <c r="C52" s="27" t="str">
        <f>'Factor riesgo Segmentado'!C61</f>
        <v>Fuerza comercial</v>
      </c>
      <c r="D52" s="430"/>
      <c r="E52" s="21" t="str">
        <f>'Factor riesgo Segmentado'!H58</f>
        <v>Canales de Distribución / Propia / Fuerza Comercial</v>
      </c>
      <c r="F52" s="512" t="s">
        <v>2573</v>
      </c>
      <c r="G52" s="426"/>
      <c r="H52" s="426"/>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8"/>
    </row>
    <row r="53" spans="1:60" s="3" customFormat="1" ht="44.1" customHeight="1">
      <c r="A53" s="510"/>
      <c r="B53" s="522"/>
      <c r="C53" s="27" t="str">
        <f>'Factor riesgo Segmentado'!C62</f>
        <v>Digital</v>
      </c>
      <c r="D53" s="430"/>
      <c r="E53" s="21" t="str">
        <f>'Factor riesgo Segmentado'!H59</f>
        <v>Canales de Distribución / Propia / Digital</v>
      </c>
      <c r="F53" s="512"/>
      <c r="G53" s="426"/>
      <c r="H53" s="426"/>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8"/>
    </row>
    <row r="54" spans="1:60" s="3" customFormat="1" ht="14.45" customHeight="1">
      <c r="A54" s="510" t="s">
        <v>2574</v>
      </c>
      <c r="B54" s="519" t="str">
        <f>'Factor riesgo Segmentado'!B65</f>
        <v>Servicios</v>
      </c>
      <c r="C54" s="21" t="str">
        <f>'Factor riesgo Segmentado'!C65</f>
        <v>Registros Públicos</v>
      </c>
      <c r="D54" s="381"/>
      <c r="E54" s="21" t="str">
        <f>'Factor riesgo Segmentado'!H62</f>
        <v>Servicios / Registros Públicos</v>
      </c>
      <c r="F54" s="512" t="s">
        <v>2575</v>
      </c>
      <c r="G54" s="426"/>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8"/>
    </row>
    <row r="55" spans="1:60" s="3" customFormat="1">
      <c r="A55" s="510"/>
      <c r="B55" s="519"/>
      <c r="C55" s="21" t="str">
        <f>'Factor riesgo Segmentado'!C66</f>
        <v>Afiliaciones</v>
      </c>
      <c r="D55" s="381"/>
      <c r="E55" s="21" t="str">
        <f>'Factor riesgo Segmentado'!H63</f>
        <v>Servicios /Afiliaciones</v>
      </c>
      <c r="F55" s="512"/>
      <c r="G55" s="426"/>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8"/>
    </row>
    <row r="56" spans="1:60" s="3" customFormat="1" ht="25.5">
      <c r="A56" s="510"/>
      <c r="B56" s="519"/>
      <c r="C56" s="21" t="str">
        <f>'Factor riesgo Segmentado'!C67</f>
        <v>Alquileres</v>
      </c>
      <c r="D56" s="406" t="str">
        <f>'Factor riesgo Segmentado'!D67</f>
        <v>Auditorios, carpas, salones empresariales</v>
      </c>
      <c r="E56" s="21" t="str">
        <f>'Factor riesgo Segmentado'!H64</f>
        <v>Servicios / Auditorios</v>
      </c>
      <c r="F56" s="512"/>
      <c r="G56" s="426"/>
      <c r="H56" s="42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8"/>
    </row>
    <row r="57" spans="1:60" s="3" customFormat="1">
      <c r="A57" s="510"/>
      <c r="B57" s="519"/>
      <c r="C57" s="21" t="str">
        <f>'Factor riesgo Segmentado'!C68</f>
        <v>Capacitación</v>
      </c>
      <c r="D57" s="381"/>
      <c r="E57" s="21" t="str">
        <f>'Factor riesgo Segmentado'!H65</f>
        <v>Servicios / Capacitación</v>
      </c>
      <c r="F57" s="512"/>
      <c r="G57" s="426"/>
      <c r="H57" s="426"/>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8"/>
    </row>
    <row r="58" spans="1:60" s="3" customFormat="1">
      <c r="A58" s="510"/>
      <c r="B58" s="519"/>
      <c r="C58" s="21" t="str">
        <f>'Factor riesgo Segmentado'!C69</f>
        <v>Información comercial</v>
      </c>
      <c r="D58" s="381"/>
      <c r="E58" s="21" t="str">
        <f>'Factor riesgo Segmentado'!H66</f>
        <v>Servicios / Información comercial</v>
      </c>
      <c r="F58" s="512"/>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8"/>
    </row>
    <row r="59" spans="1:60" s="3" customFormat="1">
      <c r="A59" s="510"/>
      <c r="B59" s="519"/>
      <c r="C59" s="21" t="str">
        <f>'Factor riesgo Segmentado'!C70</f>
        <v>Conciliación y arbitraje</v>
      </c>
      <c r="D59" s="381"/>
      <c r="E59" s="21" t="str">
        <f>'Factor riesgo Segmentado'!H67</f>
        <v>Servicios / Conciliación y arbitraje</v>
      </c>
      <c r="F59" s="512"/>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8"/>
    </row>
    <row r="60" spans="1:60" s="3" customFormat="1">
      <c r="A60" s="510"/>
      <c r="B60" s="519"/>
      <c r="C60" s="21" t="str">
        <f>'Factor riesgo Segmentado'!C71</f>
        <v>Programas de fortalecimiento</v>
      </c>
      <c r="D60" s="381"/>
      <c r="E60" s="21" t="str">
        <f>'Factor riesgo Segmentado'!H68</f>
        <v>Servicios / Programas de fortalecimiento</v>
      </c>
      <c r="F60" s="512"/>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8"/>
    </row>
    <row r="61" spans="1:60" s="3" customFormat="1" ht="25.5">
      <c r="A61" s="510"/>
      <c r="B61" s="519" t="str">
        <f>'Factor riesgo Segmentado'!B74</f>
        <v>Fijos</v>
      </c>
      <c r="C61" s="20" t="str">
        <f>'Factor riesgo Segmentado'!C74</f>
        <v>Construcciones y edificaciones</v>
      </c>
      <c r="D61" s="429"/>
      <c r="E61" s="21" t="str">
        <f>'Factor riesgo Segmentado'!H71</f>
        <v>Activos / Fijos / Construcciones y edificaciones</v>
      </c>
      <c r="F61" s="512" t="s">
        <v>2576</v>
      </c>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8"/>
    </row>
    <row r="62" spans="1:60" s="3" customFormat="1" ht="14.45" customHeight="1">
      <c r="A62" s="510"/>
      <c r="B62" s="561"/>
      <c r="C62" s="20" t="str">
        <f>'Factor riesgo Segmentado'!C75</f>
        <v>Maquinaria y equipo</v>
      </c>
      <c r="D62" s="441"/>
      <c r="E62" s="21" t="str">
        <f>'Factor riesgo Segmentado'!H72</f>
        <v>Activos / Fijos / Maquinaria y equipo</v>
      </c>
      <c r="F62" s="512"/>
      <c r="G62" s="426"/>
      <c r="H62" s="426"/>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8"/>
    </row>
    <row r="63" spans="1:60" s="3" customFormat="1" ht="25.5">
      <c r="A63" s="510"/>
      <c r="B63" s="561"/>
      <c r="C63" s="20" t="str">
        <f>'Factor riesgo Segmentado'!C76</f>
        <v>Equipo de cómputo y telecomunicaciones</v>
      </c>
      <c r="D63" s="441"/>
      <c r="E63" s="21" t="str">
        <f>'Factor riesgo Segmentado'!H73</f>
        <v>Activos / Fijos / Equipo de cómputo y telecomunicaciones</v>
      </c>
      <c r="F63" s="512"/>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8"/>
    </row>
    <row r="64" spans="1:60" s="3" customFormat="1">
      <c r="A64" s="510"/>
      <c r="B64" s="561"/>
      <c r="C64" s="20" t="str">
        <f>'Factor riesgo Segmentado'!C77</f>
        <v>Equipo de oficina</v>
      </c>
      <c r="D64" s="441"/>
      <c r="E64" s="21" t="str">
        <f>'Factor riesgo Segmentado'!H74</f>
        <v>Activos / Fijos / Equipo Oficina</v>
      </c>
      <c r="F64" s="512"/>
      <c r="G64" s="426"/>
      <c r="H64" s="426"/>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8"/>
    </row>
    <row r="65" spans="1:60" s="3" customFormat="1">
      <c r="A65" s="510"/>
      <c r="B65" s="561"/>
      <c r="C65" s="20" t="str">
        <f>'Factor riesgo Segmentado'!C78</f>
        <v>Vehículos</v>
      </c>
      <c r="D65" s="441"/>
      <c r="E65" s="21" t="str">
        <f>'Factor riesgo Segmentado'!H75</f>
        <v>Activos / Fijos / Vehículos</v>
      </c>
      <c r="F65" s="512"/>
      <c r="G65" s="426"/>
      <c r="H65" s="426"/>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8"/>
    </row>
    <row r="66" spans="1:60" s="3" customFormat="1" ht="24.75" customHeight="1">
      <c r="A66" s="510" t="s">
        <v>2577</v>
      </c>
      <c r="B66" s="552" t="str">
        <f>'Factor riesgo Segmentado'!B81</f>
        <v>Nacional</v>
      </c>
      <c r="C66" s="555" t="str">
        <f>'Factor riesgo Segmentado'!C81</f>
        <v>Ubicación contraparte / Compra y venta de servicios</v>
      </c>
      <c r="D66" s="425" t="str">
        <f>'Factor riesgo Segmentado'!D81</f>
        <v>Nivel de riesgo muy alto</v>
      </c>
      <c r="E66" s="21" t="str">
        <f>'Factor riesgo Segmentado'!H78</f>
        <v>Nacional / Nivel riesgo muy alto</v>
      </c>
      <c r="F66" s="512" t="s">
        <v>2578</v>
      </c>
      <c r="G66" s="426"/>
      <c r="H66" s="426"/>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8"/>
    </row>
    <row r="67" spans="1:60" s="3" customFormat="1" ht="24.75" customHeight="1">
      <c r="A67" s="510"/>
      <c r="B67" s="553"/>
      <c r="C67" s="553"/>
      <c r="D67" s="425" t="str">
        <f>'Factor riesgo Segmentado'!D82</f>
        <v>Nivel de riesgo alto</v>
      </c>
      <c r="E67" s="21" t="str">
        <f>'Factor riesgo Segmentado'!H79</f>
        <v>Nacional / Nivel riesgo alto</v>
      </c>
      <c r="F67" s="512"/>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8"/>
    </row>
    <row r="68" spans="1:60" s="3" customFormat="1" ht="24.75" customHeight="1">
      <c r="A68" s="510"/>
      <c r="B68" s="553"/>
      <c r="C68" s="553"/>
      <c r="D68" s="425" t="str">
        <f>'Factor riesgo Segmentado'!D83</f>
        <v>Nivel de riesgo medio</v>
      </c>
      <c r="E68" s="21" t="str">
        <f>'Factor riesgo Segmentado'!H80</f>
        <v>Nacional / Nivel riesgo medio</v>
      </c>
      <c r="F68" s="512"/>
      <c r="G68" s="426"/>
      <c r="H68" s="426"/>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8"/>
    </row>
    <row r="69" spans="1:60" s="3" customFormat="1" ht="24.75" customHeight="1">
      <c r="A69" s="510"/>
      <c r="B69" s="554"/>
      <c r="C69" s="554"/>
      <c r="D69" s="425" t="str">
        <f>'Factor riesgo Segmentado'!D84</f>
        <v>Nivel de riesgo bajo</v>
      </c>
      <c r="E69" s="21" t="str">
        <f>'Factor riesgo Segmentado'!H81</f>
        <v>Nacional / Nivel riesgo bajo</v>
      </c>
      <c r="F69" s="512"/>
      <c r="G69" s="426"/>
      <c r="H69" s="426"/>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8"/>
    </row>
    <row r="70" spans="1:60" s="3" customFormat="1" ht="26.45" customHeight="1">
      <c r="A70" s="510"/>
      <c r="B70" s="552" t="str">
        <f>'Factor riesgo Segmentado'!B85</f>
        <v>Internacional</v>
      </c>
      <c r="C70" s="555" t="str">
        <f>'Factor riesgo Segmentado'!C85</f>
        <v>Ubicación contraparte / Compra y venta de servicios</v>
      </c>
      <c r="D70" s="21" t="str">
        <f>'Factor riesgo Segmentado'!D85</f>
        <v>Bloqueadas por organismos internacionales</v>
      </c>
      <c r="E70" s="585" t="str">
        <f>'Factor riesgo Segmentado'!H82</f>
        <v>Internacional / Bloqueadas</v>
      </c>
      <c r="F70" s="512"/>
      <c r="G70" s="426"/>
      <c r="H70" s="426"/>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8"/>
    </row>
    <row r="71" spans="1:60" s="3" customFormat="1">
      <c r="A71" s="510"/>
      <c r="B71" s="553"/>
      <c r="C71" s="553"/>
      <c r="D71" s="21" t="str">
        <f>'Factor riesgo Segmentado'!D86</f>
        <v>Paraísos Fiscales</v>
      </c>
      <c r="E71" s="586"/>
      <c r="F71" s="512"/>
      <c r="G71" s="426"/>
      <c r="H71" s="426"/>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8"/>
    </row>
    <row r="72" spans="1:60" s="3" customFormat="1" ht="24.75" customHeight="1">
      <c r="A72" s="510"/>
      <c r="B72" s="553"/>
      <c r="C72" s="553"/>
      <c r="D72" s="425" t="str">
        <f>'Factor riesgo Segmentado'!D87</f>
        <v>Nivel de riesgo muy alto</v>
      </c>
      <c r="E72" s="21" t="str">
        <f>'Factor riesgo Segmentado'!H84</f>
        <v>Internacional / Nivel riesgo muy alto</v>
      </c>
      <c r="F72" s="512"/>
      <c r="G72" s="426"/>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8"/>
    </row>
    <row r="73" spans="1:60" s="3" customFormat="1" ht="24.75" customHeight="1">
      <c r="A73" s="510"/>
      <c r="B73" s="553"/>
      <c r="C73" s="553"/>
      <c r="D73" s="425" t="str">
        <f>'Factor riesgo Segmentado'!D88</f>
        <v>Nivel de riesgo alto</v>
      </c>
      <c r="E73" s="21" t="str">
        <f>'Factor riesgo Segmentado'!H85</f>
        <v>Internacional / Nivel riesgo alto</v>
      </c>
      <c r="F73" s="512"/>
      <c r="G73" s="426"/>
      <c r="H73" s="426"/>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8"/>
    </row>
    <row r="74" spans="1:60" s="3" customFormat="1" ht="24.75" customHeight="1">
      <c r="A74" s="510"/>
      <c r="B74" s="553"/>
      <c r="C74" s="553"/>
      <c r="D74" s="425" t="str">
        <f>'Factor riesgo Segmentado'!D89</f>
        <v>Nivel de riesgo medio</v>
      </c>
      <c r="E74" s="21" t="str">
        <f>'Factor riesgo Segmentado'!H86</f>
        <v>Internacional / Nivel riesgo medio</v>
      </c>
      <c r="F74" s="512"/>
      <c r="G74" s="426"/>
      <c r="H74" s="426"/>
      <c r="I74" s="426"/>
      <c r="J74" s="426"/>
      <c r="K74" s="426"/>
      <c r="L74" s="426"/>
      <c r="M74" s="426"/>
      <c r="N74" s="426"/>
      <c r="O74" s="426"/>
      <c r="P74" s="426"/>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8"/>
    </row>
    <row r="75" spans="1:60" s="3" customFormat="1" ht="24.75" customHeight="1">
      <c r="A75" s="510"/>
      <c r="B75" s="554"/>
      <c r="C75" s="554"/>
      <c r="D75" s="425" t="str">
        <f>'Factor riesgo Segmentado'!D90</f>
        <v>Nivel de riesgo bajo</v>
      </c>
      <c r="E75" s="21" t="str">
        <f>'Factor riesgo Segmentado'!H87</f>
        <v>Internacional / Nivel riesgo bajo</v>
      </c>
      <c r="F75" s="512"/>
      <c r="G75" s="426"/>
      <c r="H75" s="426"/>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8"/>
    </row>
  </sheetData>
  <mergeCells count="189">
    <mergeCell ref="P47:T47"/>
    <mergeCell ref="U47:Y47"/>
    <mergeCell ref="Z47:AD47"/>
    <mergeCell ref="F48:F51"/>
    <mergeCell ref="A66:A75"/>
    <mergeCell ref="F66:F75"/>
    <mergeCell ref="A52:A53"/>
    <mergeCell ref="F52:F53"/>
    <mergeCell ref="A54:A65"/>
    <mergeCell ref="F54:F60"/>
    <mergeCell ref="F61:F65"/>
    <mergeCell ref="E70:E71"/>
    <mergeCell ref="D49:D51"/>
    <mergeCell ref="B52:B53"/>
    <mergeCell ref="B54:B60"/>
    <mergeCell ref="B61:B65"/>
    <mergeCell ref="B66:B69"/>
    <mergeCell ref="C66:C69"/>
    <mergeCell ref="B70:B75"/>
    <mergeCell ref="C70:C75"/>
    <mergeCell ref="AS28:AS46"/>
    <mergeCell ref="AA28:AA46"/>
    <mergeCell ref="AB28:AB46"/>
    <mergeCell ref="AC28:AC46"/>
    <mergeCell ref="BH28:BH46"/>
    <mergeCell ref="BB28:BB46"/>
    <mergeCell ref="BC28:BC46"/>
    <mergeCell ref="BD28:BD46"/>
    <mergeCell ref="BE28:BE46"/>
    <mergeCell ref="BF28:BF46"/>
    <mergeCell ref="BG28:BG46"/>
    <mergeCell ref="AV28:AV46"/>
    <mergeCell ref="AW28:AW46"/>
    <mergeCell ref="AX28:AX46"/>
    <mergeCell ref="AY28:AY46"/>
    <mergeCell ref="AZ28:AZ46"/>
    <mergeCell ref="BA28:BA46"/>
    <mergeCell ref="AL20:AL27"/>
    <mergeCell ref="AM20:AM27"/>
    <mergeCell ref="P20:T27"/>
    <mergeCell ref="BA20:BA27"/>
    <mergeCell ref="BB20:BB27"/>
    <mergeCell ref="BC20:BC27"/>
    <mergeCell ref="O28:O46"/>
    <mergeCell ref="AT28:AT46"/>
    <mergeCell ref="AU28:AU46"/>
    <mergeCell ref="AJ28:AJ46"/>
    <mergeCell ref="AK28:AK46"/>
    <mergeCell ref="AL28:AL46"/>
    <mergeCell ref="AM28:AM46"/>
    <mergeCell ref="AN28:AN46"/>
    <mergeCell ref="AO28:AO46"/>
    <mergeCell ref="AD28:AD46"/>
    <mergeCell ref="AE28:AE46"/>
    <mergeCell ref="AF28:AF46"/>
    <mergeCell ref="AG28:AG46"/>
    <mergeCell ref="AH28:AH46"/>
    <mergeCell ref="AI28:AI46"/>
    <mergeCell ref="AP28:AP46"/>
    <mergeCell ref="AQ28:AQ46"/>
    <mergeCell ref="AR28:AR46"/>
    <mergeCell ref="U28:Y46"/>
    <mergeCell ref="Z28:Z46"/>
    <mergeCell ref="J28:J46"/>
    <mergeCell ref="K28:K46"/>
    <mergeCell ref="L28:L46"/>
    <mergeCell ref="M28:M46"/>
    <mergeCell ref="N28:N46"/>
    <mergeCell ref="BD20:BD27"/>
    <mergeCell ref="BE20:BE27"/>
    <mergeCell ref="U20:Y27"/>
    <mergeCell ref="Z20:AD27"/>
    <mergeCell ref="AE20:AE27"/>
    <mergeCell ref="AF20:AF27"/>
    <mergeCell ref="AG20:AG27"/>
    <mergeCell ref="J20:J27"/>
    <mergeCell ref="K20:K27"/>
    <mergeCell ref="L20:L27"/>
    <mergeCell ref="M20:M27"/>
    <mergeCell ref="N20:N27"/>
    <mergeCell ref="O20:O27"/>
    <mergeCell ref="AH20:AH27"/>
    <mergeCell ref="AI20:AI27"/>
    <mergeCell ref="AJ20:AJ27"/>
    <mergeCell ref="AK20:AK27"/>
    <mergeCell ref="AN20:AN27"/>
    <mergeCell ref="AO20:AS27"/>
    <mergeCell ref="AT20:AT27"/>
    <mergeCell ref="AU20:AU27"/>
    <mergeCell ref="AV20:AV27"/>
    <mergeCell ref="AW20:AW27"/>
    <mergeCell ref="H20:H27"/>
    <mergeCell ref="I20:I27"/>
    <mergeCell ref="BF10:BF19"/>
    <mergeCell ref="AN10:AN19"/>
    <mergeCell ref="AO10:AO19"/>
    <mergeCell ref="AH10:AH19"/>
    <mergeCell ref="AI10:AI19"/>
    <mergeCell ref="AJ10:AJ19"/>
    <mergeCell ref="AK10:AK19"/>
    <mergeCell ref="AL10:AL19"/>
    <mergeCell ref="AM10:AM19"/>
    <mergeCell ref="AE10:AE19"/>
    <mergeCell ref="AF10:AF19"/>
    <mergeCell ref="AG10:AG19"/>
    <mergeCell ref="N10:N19"/>
    <mergeCell ref="O10:O19"/>
    <mergeCell ref="P10:T19"/>
    <mergeCell ref="U10:Y19"/>
    <mergeCell ref="AX20:AX27"/>
    <mergeCell ref="AY20:AY27"/>
    <mergeCell ref="AZ20:AZ27"/>
    <mergeCell ref="AP10:AP19"/>
    <mergeCell ref="AQ10:AQ19"/>
    <mergeCell ref="AR10:AR19"/>
    <mergeCell ref="AS10:AS19"/>
    <mergeCell ref="BG10:BG19"/>
    <mergeCell ref="BH10:BH19"/>
    <mergeCell ref="AZ10:AZ19"/>
    <mergeCell ref="BA10:BA19"/>
    <mergeCell ref="BB10:BB19"/>
    <mergeCell ref="BC10:BC19"/>
    <mergeCell ref="BD10:BD19"/>
    <mergeCell ref="BE10:BE19"/>
    <mergeCell ref="AT10:AT19"/>
    <mergeCell ref="AU10:AU19"/>
    <mergeCell ref="AV10:AV19"/>
    <mergeCell ref="AW10:AW19"/>
    <mergeCell ref="AX10:AX19"/>
    <mergeCell ref="AY10:AY19"/>
    <mergeCell ref="BF20:BF27"/>
    <mergeCell ref="AY8:BC8"/>
    <mergeCell ref="BD8:BH8"/>
    <mergeCell ref="A10:A51"/>
    <mergeCell ref="C10:C12"/>
    <mergeCell ref="F10:F19"/>
    <mergeCell ref="G10:G19"/>
    <mergeCell ref="F8:J8"/>
    <mergeCell ref="K8:O8"/>
    <mergeCell ref="P8:T8"/>
    <mergeCell ref="U8:Y8"/>
    <mergeCell ref="Z8:AD8"/>
    <mergeCell ref="AE8:AI8"/>
    <mergeCell ref="H10:H19"/>
    <mergeCell ref="I10:I19"/>
    <mergeCell ref="J10:J19"/>
    <mergeCell ref="K10:K19"/>
    <mergeCell ref="L10:L19"/>
    <mergeCell ref="M10:M19"/>
    <mergeCell ref="AJ8:AN8"/>
    <mergeCell ref="AO8:AS8"/>
    <mergeCell ref="AT8:AX8"/>
    <mergeCell ref="AB10:AB19"/>
    <mergeCell ref="BG20:BG27"/>
    <mergeCell ref="BH20:BH27"/>
    <mergeCell ref="B48:B51"/>
    <mergeCell ref="C49:C51"/>
    <mergeCell ref="AC10:AC19"/>
    <mergeCell ref="AD10:AD19"/>
    <mergeCell ref="B10:B19"/>
    <mergeCell ref="D11:D12"/>
    <mergeCell ref="C13:C15"/>
    <mergeCell ref="D14:D15"/>
    <mergeCell ref="C16:C17"/>
    <mergeCell ref="C18:C19"/>
    <mergeCell ref="B20:B27"/>
    <mergeCell ref="C20:C21"/>
    <mergeCell ref="C22:C23"/>
    <mergeCell ref="C24:C25"/>
    <mergeCell ref="C26:C27"/>
    <mergeCell ref="Z10:Z19"/>
    <mergeCell ref="AA10:AA19"/>
    <mergeCell ref="F28:F46"/>
    <mergeCell ref="G28:G46"/>
    <mergeCell ref="H28:H46"/>
    <mergeCell ref="I28:I46"/>
    <mergeCell ref="F20:F27"/>
    <mergeCell ref="G20:G27"/>
    <mergeCell ref="P28:T46"/>
    <mergeCell ref="A1:B3"/>
    <mergeCell ref="C1:F3"/>
    <mergeCell ref="B28:B46"/>
    <mergeCell ref="C28:C29"/>
    <mergeCell ref="C30:C31"/>
    <mergeCell ref="C32:C33"/>
    <mergeCell ref="C34:C35"/>
    <mergeCell ref="C36:C37"/>
    <mergeCell ref="C38:C39"/>
    <mergeCell ref="C40:C4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74"/>
  <sheetViews>
    <sheetView showGridLines="0" topLeftCell="C1" zoomScale="90" zoomScaleNormal="90" workbookViewId="0">
      <selection activeCell="I5" sqref="I5"/>
    </sheetView>
  </sheetViews>
  <sheetFormatPr baseColWidth="10" defaultColWidth="11.42578125" defaultRowHeight="15"/>
  <cols>
    <col min="2" max="2" width="29.85546875" customWidth="1"/>
    <col min="3" max="3" width="21.28515625" customWidth="1"/>
    <col min="4" max="4" width="20" customWidth="1"/>
    <col min="5" max="5" width="30.85546875" customWidth="1"/>
    <col min="6" max="6" width="24.5703125" bestFit="1" customWidth="1"/>
    <col min="7" max="7" width="21.28515625" customWidth="1"/>
    <col min="8" max="8" width="26.85546875" customWidth="1"/>
    <col min="9" max="9" width="49.140625" customWidth="1"/>
    <col min="10" max="10" width="40.85546875" customWidth="1"/>
  </cols>
  <sheetData>
    <row r="1" spans="1:10">
      <c r="A1" s="457"/>
      <c r="B1" s="458"/>
      <c r="C1" s="587" t="s">
        <v>2597</v>
      </c>
      <c r="D1" s="588"/>
      <c r="E1" s="588"/>
      <c r="F1" s="588"/>
      <c r="G1" s="589"/>
      <c r="H1" s="451" t="s">
        <v>2591</v>
      </c>
      <c r="I1" s="27" t="s">
        <v>2595</v>
      </c>
    </row>
    <row r="2" spans="1:10">
      <c r="A2" s="459"/>
      <c r="B2" s="460"/>
      <c r="C2" s="590"/>
      <c r="D2" s="591"/>
      <c r="E2" s="591"/>
      <c r="F2" s="591"/>
      <c r="G2" s="592"/>
      <c r="H2" s="451" t="s">
        <v>2592</v>
      </c>
      <c r="I2" s="27">
        <v>0</v>
      </c>
    </row>
    <row r="3" spans="1:10">
      <c r="A3" s="461"/>
      <c r="B3" s="462"/>
      <c r="C3" s="593"/>
      <c r="D3" s="594"/>
      <c r="E3" s="594"/>
      <c r="F3" s="594"/>
      <c r="G3" s="595"/>
      <c r="H3" s="451" t="s">
        <v>2593</v>
      </c>
      <c r="I3" s="27" t="s">
        <v>2598</v>
      </c>
    </row>
    <row r="4" spans="1:10" ht="21">
      <c r="A4" s="35" t="str">
        <f>Inicio!A5</f>
        <v>CÁMARA DE COMERCIO DE FACATATIVA</v>
      </c>
    </row>
    <row r="5" spans="1:10" ht="19.5" thickBot="1">
      <c r="A5" s="2" t="str">
        <f>Inicio!A6</f>
        <v>Sistema de Autocontrol y Gestión del Riesgo Integral de LA/FT/FPADM - RMM del SAGRILAFT</v>
      </c>
    </row>
    <row r="6" spans="1:10" ht="21">
      <c r="A6" s="7" t="s">
        <v>1550</v>
      </c>
      <c r="J6" s="444"/>
    </row>
    <row r="7" spans="1:10">
      <c r="J7" s="666" t="s">
        <v>1557</v>
      </c>
    </row>
    <row r="8" spans="1:10" s="6" customFormat="1" ht="15.75" thickBot="1">
      <c r="A8"/>
      <c r="B8"/>
      <c r="C8"/>
      <c r="D8"/>
      <c r="E8"/>
      <c r="F8"/>
      <c r="G8"/>
      <c r="H8"/>
      <c r="I8"/>
      <c r="J8" s="666"/>
    </row>
    <row r="9" spans="1:10" ht="21">
      <c r="A9" s="442" t="s">
        <v>1551</v>
      </c>
      <c r="B9" s="443"/>
      <c r="C9" s="443"/>
      <c r="D9" s="443"/>
      <c r="E9" s="443"/>
      <c r="F9" s="443"/>
      <c r="G9" s="443"/>
      <c r="H9" s="443"/>
      <c r="I9" s="443"/>
      <c r="J9" s="596" t="s">
        <v>1564</v>
      </c>
    </row>
    <row r="10" spans="1:10" ht="15.95" customHeight="1">
      <c r="A10" s="162" t="s">
        <v>1552</v>
      </c>
      <c r="B10" s="163" t="s">
        <v>1553</v>
      </c>
      <c r="C10" s="632" t="s">
        <v>1554</v>
      </c>
      <c r="D10" s="632"/>
      <c r="E10" s="632"/>
      <c r="F10" s="632" t="s">
        <v>1555</v>
      </c>
      <c r="G10" s="632"/>
      <c r="H10" s="632"/>
      <c r="I10" s="665" t="s">
        <v>1556</v>
      </c>
      <c r="J10" s="596"/>
    </row>
    <row r="11" spans="1:10" ht="45">
      <c r="A11" s="174" t="s">
        <v>1558</v>
      </c>
      <c r="B11" s="315" t="s">
        <v>1559</v>
      </c>
      <c r="C11" s="667" t="s">
        <v>1560</v>
      </c>
      <c r="D11" s="667"/>
      <c r="E11" s="667"/>
      <c r="F11" s="667" t="s">
        <v>1561</v>
      </c>
      <c r="G11" s="667"/>
      <c r="H11" s="667"/>
      <c r="I11" s="632"/>
      <c r="J11" s="596"/>
    </row>
    <row r="12" spans="1:10" ht="33.75">
      <c r="A12" s="608" t="s">
        <v>1562</v>
      </c>
      <c r="B12" s="610" t="s">
        <v>1563</v>
      </c>
      <c r="C12" s="612" t="s">
        <v>220</v>
      </c>
      <c r="D12" s="652" t="s">
        <v>27</v>
      </c>
      <c r="E12" s="316" t="s">
        <v>1414</v>
      </c>
      <c r="F12" s="316" t="s">
        <v>2089</v>
      </c>
      <c r="G12" s="316" t="s">
        <v>2088</v>
      </c>
      <c r="H12" s="316" t="s">
        <v>2090</v>
      </c>
      <c r="I12" s="626" t="s">
        <v>2065</v>
      </c>
      <c r="J12" s="597"/>
    </row>
    <row r="13" spans="1:10">
      <c r="A13" s="608"/>
      <c r="B13" s="610"/>
      <c r="C13" s="612"/>
      <c r="D13" s="652"/>
      <c r="E13" s="316" t="s">
        <v>1422</v>
      </c>
      <c r="F13" s="661" t="s">
        <v>2084</v>
      </c>
      <c r="G13" s="661" t="s">
        <v>2085</v>
      </c>
      <c r="H13" s="661" t="s">
        <v>2087</v>
      </c>
      <c r="I13" s="626"/>
      <c r="J13" s="597"/>
    </row>
    <row r="14" spans="1:10" ht="114" customHeight="1">
      <c r="A14" s="608"/>
      <c r="B14" s="610"/>
      <c r="C14" s="612"/>
      <c r="D14" s="652"/>
      <c r="E14" s="316" t="s">
        <v>1426</v>
      </c>
      <c r="F14" s="662"/>
      <c r="G14" s="662"/>
      <c r="H14" s="662"/>
      <c r="I14" s="626"/>
      <c r="J14" s="597"/>
    </row>
    <row r="15" spans="1:10" ht="36.75" customHeight="1">
      <c r="A15" s="609"/>
      <c r="B15" s="611"/>
      <c r="C15" s="612"/>
      <c r="D15" s="652" t="s">
        <v>1434</v>
      </c>
      <c r="E15" s="316" t="s">
        <v>1439</v>
      </c>
      <c r="F15" s="316" t="s">
        <v>2109</v>
      </c>
      <c r="G15" s="316" t="s">
        <v>2106</v>
      </c>
      <c r="H15" s="316" t="s">
        <v>2091</v>
      </c>
      <c r="I15" s="611"/>
      <c r="J15" s="597"/>
    </row>
    <row r="16" spans="1:10" ht="102.75" customHeight="1">
      <c r="A16" s="609"/>
      <c r="B16" s="611"/>
      <c r="C16" s="612"/>
      <c r="D16" s="652"/>
      <c r="E16" s="316" t="s">
        <v>1442</v>
      </c>
      <c r="F16" s="316" t="s">
        <v>2084</v>
      </c>
      <c r="G16" s="316" t="s">
        <v>2085</v>
      </c>
      <c r="H16" s="316" t="s">
        <v>2086</v>
      </c>
      <c r="I16" s="611"/>
      <c r="J16" s="597"/>
    </row>
    <row r="17" spans="1:10" ht="15.95" customHeight="1">
      <c r="A17" s="609"/>
      <c r="B17" s="611"/>
      <c r="C17" s="612"/>
      <c r="D17" s="652" t="s">
        <v>1446</v>
      </c>
      <c r="E17" s="166" t="s">
        <v>2057</v>
      </c>
      <c r="F17" s="653" t="s">
        <v>2093</v>
      </c>
      <c r="G17" s="653" t="s">
        <v>2092</v>
      </c>
      <c r="H17" s="653" t="s">
        <v>2094</v>
      </c>
      <c r="I17" s="611"/>
      <c r="J17" s="597"/>
    </row>
    <row r="18" spans="1:10" ht="23.25" customHeight="1">
      <c r="A18" s="609"/>
      <c r="B18" s="611"/>
      <c r="C18" s="612"/>
      <c r="D18" s="652"/>
      <c r="E18" s="167" t="s">
        <v>1172</v>
      </c>
      <c r="F18" s="654"/>
      <c r="G18" s="654"/>
      <c r="H18" s="654"/>
      <c r="I18" s="611"/>
      <c r="J18" s="597"/>
    </row>
    <row r="19" spans="1:10" ht="15.95" customHeight="1">
      <c r="A19" s="609"/>
      <c r="B19" s="611"/>
      <c r="C19" s="612"/>
      <c r="D19" s="652"/>
      <c r="E19" s="167" t="s">
        <v>1455</v>
      </c>
      <c r="F19" s="654"/>
      <c r="G19" s="654"/>
      <c r="H19" s="654"/>
      <c r="I19" s="611"/>
      <c r="J19" s="597"/>
    </row>
    <row r="20" spans="1:10" ht="24" customHeight="1">
      <c r="A20" s="609"/>
      <c r="B20" s="611"/>
      <c r="C20" s="612"/>
      <c r="D20" s="652"/>
      <c r="E20" s="166" t="s">
        <v>1458</v>
      </c>
      <c r="F20" s="654"/>
      <c r="G20" s="654"/>
      <c r="H20" s="654"/>
      <c r="I20" s="611"/>
      <c r="J20" s="597"/>
    </row>
    <row r="21" spans="1:10" ht="15.95" customHeight="1">
      <c r="A21" s="609"/>
      <c r="B21" s="611"/>
      <c r="C21" s="612"/>
      <c r="D21" s="652"/>
      <c r="E21" s="166" t="s">
        <v>2071</v>
      </c>
      <c r="F21" s="654"/>
      <c r="G21" s="654"/>
      <c r="H21" s="654"/>
      <c r="I21" s="611"/>
      <c r="J21" s="597"/>
    </row>
    <row r="22" spans="1:10" ht="15.95" customHeight="1">
      <c r="A22" s="609"/>
      <c r="B22" s="611"/>
      <c r="C22" s="612"/>
      <c r="D22" s="652"/>
      <c r="E22" s="167" t="s">
        <v>2055</v>
      </c>
      <c r="F22" s="654"/>
      <c r="G22" s="654"/>
      <c r="H22" s="654"/>
      <c r="I22" s="611"/>
      <c r="J22" s="597"/>
    </row>
    <row r="23" spans="1:10" ht="15.95" customHeight="1">
      <c r="A23" s="609"/>
      <c r="B23" s="611"/>
      <c r="C23" s="612"/>
      <c r="D23" s="652"/>
      <c r="E23" s="166" t="s">
        <v>1465</v>
      </c>
      <c r="F23" s="654"/>
      <c r="G23" s="654"/>
      <c r="H23" s="654"/>
      <c r="I23" s="611"/>
      <c r="J23" s="597"/>
    </row>
    <row r="24" spans="1:10" ht="15.95" customHeight="1">
      <c r="A24" s="609"/>
      <c r="B24" s="611"/>
      <c r="C24" s="612"/>
      <c r="D24" s="652"/>
      <c r="E24" s="167" t="s">
        <v>2056</v>
      </c>
      <c r="F24" s="654"/>
      <c r="G24" s="654"/>
      <c r="H24" s="654"/>
      <c r="I24" s="611"/>
      <c r="J24" s="597"/>
    </row>
    <row r="25" spans="1:10" ht="15.95" customHeight="1">
      <c r="A25" s="609"/>
      <c r="B25" s="611"/>
      <c r="C25" s="612"/>
      <c r="D25" s="652"/>
      <c r="E25" s="167" t="s">
        <v>1469</v>
      </c>
      <c r="F25" s="654"/>
      <c r="G25" s="654"/>
      <c r="H25" s="654"/>
      <c r="I25" s="611"/>
      <c r="J25" s="597"/>
    </row>
    <row r="26" spans="1:10" ht="22.5" customHeight="1">
      <c r="A26" s="609"/>
      <c r="B26" s="611"/>
      <c r="C26" s="612"/>
      <c r="D26" s="652"/>
      <c r="E26" s="166" t="s">
        <v>1471</v>
      </c>
      <c r="F26" s="654"/>
      <c r="G26" s="654"/>
      <c r="H26" s="654"/>
      <c r="I26" s="611"/>
      <c r="J26" s="597"/>
    </row>
    <row r="27" spans="1:10">
      <c r="A27" s="609"/>
      <c r="B27" s="611"/>
      <c r="C27" s="612"/>
      <c r="D27" s="652"/>
      <c r="E27" s="166" t="s">
        <v>1473</v>
      </c>
      <c r="F27" s="654"/>
      <c r="G27" s="654"/>
      <c r="H27" s="654"/>
      <c r="I27" s="611"/>
      <c r="J27" s="597"/>
    </row>
    <row r="28" spans="1:10">
      <c r="A28" s="609"/>
      <c r="B28" s="611"/>
      <c r="C28" s="612"/>
      <c r="D28" s="652"/>
      <c r="E28" s="167" t="s">
        <v>1476</v>
      </c>
      <c r="F28" s="654"/>
      <c r="G28" s="654"/>
      <c r="H28" s="654"/>
      <c r="I28" s="611"/>
      <c r="J28" s="597"/>
    </row>
    <row r="29" spans="1:10" ht="23.25" customHeight="1">
      <c r="A29" s="609"/>
      <c r="B29" s="611"/>
      <c r="C29" s="612"/>
      <c r="D29" s="317" t="s">
        <v>2066</v>
      </c>
      <c r="E29" s="316" t="s">
        <v>1565</v>
      </c>
      <c r="F29" s="316" t="s">
        <v>2095</v>
      </c>
      <c r="G29" s="316" t="s">
        <v>2096</v>
      </c>
      <c r="H29" s="166" t="s">
        <v>2589</v>
      </c>
      <c r="I29" s="611"/>
      <c r="J29" s="597"/>
    </row>
    <row r="30" spans="1:10" ht="22.5">
      <c r="A30" s="609"/>
      <c r="B30" s="611"/>
      <c r="C30" s="612"/>
      <c r="D30" s="317" t="s">
        <v>1482</v>
      </c>
      <c r="E30" s="316" t="s">
        <v>1483</v>
      </c>
      <c r="F30" s="316" t="s">
        <v>2084</v>
      </c>
      <c r="G30" s="316" t="s">
        <v>2097</v>
      </c>
      <c r="H30" s="316" t="s">
        <v>2098</v>
      </c>
      <c r="I30" s="611"/>
      <c r="J30" s="606" t="s">
        <v>1569</v>
      </c>
    </row>
    <row r="31" spans="1:10" ht="56.25">
      <c r="A31" s="609"/>
      <c r="B31" s="611"/>
      <c r="C31" s="641" t="s">
        <v>1566</v>
      </c>
      <c r="D31" s="663" t="s">
        <v>1498</v>
      </c>
      <c r="E31" s="316" t="s">
        <v>1499</v>
      </c>
      <c r="F31" s="316" t="s">
        <v>2102</v>
      </c>
      <c r="G31" s="316" t="s">
        <v>2103</v>
      </c>
      <c r="H31" s="316" t="s">
        <v>2104</v>
      </c>
      <c r="I31" s="611"/>
      <c r="J31" s="606"/>
    </row>
    <row r="32" spans="1:10" ht="22.5">
      <c r="A32" s="609"/>
      <c r="B32" s="611"/>
      <c r="C32" s="641"/>
      <c r="D32" s="664"/>
      <c r="E32" s="316" t="s">
        <v>1501</v>
      </c>
      <c r="F32" s="316" t="s">
        <v>2100</v>
      </c>
      <c r="G32" s="316" t="s">
        <v>2101</v>
      </c>
      <c r="H32" s="316" t="s">
        <v>2099</v>
      </c>
      <c r="I32" s="611"/>
      <c r="J32" s="606"/>
    </row>
    <row r="33" spans="1:10" ht="33.75">
      <c r="A33" s="627" t="s">
        <v>1567</v>
      </c>
      <c r="B33" s="600" t="s">
        <v>1568</v>
      </c>
      <c r="C33" s="630" t="s">
        <v>220</v>
      </c>
      <c r="D33" s="651" t="s">
        <v>27</v>
      </c>
      <c r="E33" s="385" t="s">
        <v>1414</v>
      </c>
      <c r="F33" s="385" t="s">
        <v>2089</v>
      </c>
      <c r="G33" s="385" t="s">
        <v>2088</v>
      </c>
      <c r="H33" s="385" t="s">
        <v>2090</v>
      </c>
      <c r="I33" s="605" t="s">
        <v>2067</v>
      </c>
      <c r="J33" s="597"/>
    </row>
    <row r="34" spans="1:10">
      <c r="A34" s="627"/>
      <c r="B34" s="600"/>
      <c r="C34" s="630"/>
      <c r="D34" s="651"/>
      <c r="E34" s="385" t="s">
        <v>1422</v>
      </c>
      <c r="F34" s="657" t="s">
        <v>2084</v>
      </c>
      <c r="G34" s="657" t="s">
        <v>2085</v>
      </c>
      <c r="H34" s="657" t="s">
        <v>2087</v>
      </c>
      <c r="I34" s="605"/>
      <c r="J34" s="597"/>
    </row>
    <row r="35" spans="1:10" ht="103.5" customHeight="1">
      <c r="A35" s="627"/>
      <c r="B35" s="600"/>
      <c r="C35" s="630"/>
      <c r="D35" s="651"/>
      <c r="E35" s="385" t="s">
        <v>1426</v>
      </c>
      <c r="F35" s="658"/>
      <c r="G35" s="658"/>
      <c r="H35" s="658"/>
      <c r="I35" s="605"/>
      <c r="J35" s="597"/>
    </row>
    <row r="36" spans="1:10" ht="45">
      <c r="A36" s="609"/>
      <c r="B36" s="611"/>
      <c r="C36" s="630"/>
      <c r="D36" s="651" t="s">
        <v>1434</v>
      </c>
      <c r="E36" s="385" t="s">
        <v>1439</v>
      </c>
      <c r="F36" s="385" t="s">
        <v>2109</v>
      </c>
      <c r="G36" s="385" t="s">
        <v>2106</v>
      </c>
      <c r="H36" s="385" t="s">
        <v>2091</v>
      </c>
      <c r="I36" s="611"/>
      <c r="J36" s="597"/>
    </row>
    <row r="37" spans="1:10" ht="90">
      <c r="A37" s="609"/>
      <c r="B37" s="611"/>
      <c r="C37" s="630"/>
      <c r="D37" s="651"/>
      <c r="E37" s="385" t="s">
        <v>1442</v>
      </c>
      <c r="F37" s="385" t="s">
        <v>2084</v>
      </c>
      <c r="G37" s="385" t="s">
        <v>2085</v>
      </c>
      <c r="H37" s="385" t="s">
        <v>2086</v>
      </c>
      <c r="I37" s="611"/>
      <c r="J37" s="597"/>
    </row>
    <row r="38" spans="1:10">
      <c r="A38" s="609"/>
      <c r="B38" s="611"/>
      <c r="C38" s="630"/>
      <c r="D38" s="651" t="s">
        <v>1446</v>
      </c>
      <c r="E38" s="385" t="s">
        <v>2057</v>
      </c>
      <c r="F38" s="656" t="s">
        <v>2093</v>
      </c>
      <c r="G38" s="656" t="s">
        <v>2092</v>
      </c>
      <c r="H38" s="656" t="s">
        <v>2094</v>
      </c>
      <c r="I38" s="611"/>
      <c r="J38" s="597"/>
    </row>
    <row r="39" spans="1:10">
      <c r="A39" s="609"/>
      <c r="B39" s="611"/>
      <c r="C39" s="630"/>
      <c r="D39" s="651"/>
      <c r="E39" s="386" t="s">
        <v>1172</v>
      </c>
      <c r="F39" s="654"/>
      <c r="G39" s="654"/>
      <c r="H39" s="654"/>
      <c r="I39" s="611"/>
      <c r="J39" s="597"/>
    </row>
    <row r="40" spans="1:10">
      <c r="A40" s="609"/>
      <c r="B40" s="611"/>
      <c r="C40" s="630"/>
      <c r="D40" s="651"/>
      <c r="E40" s="386" t="s">
        <v>1455</v>
      </c>
      <c r="F40" s="654"/>
      <c r="G40" s="654"/>
      <c r="H40" s="654"/>
      <c r="I40" s="611"/>
      <c r="J40" s="597"/>
    </row>
    <row r="41" spans="1:10">
      <c r="A41" s="609"/>
      <c r="B41" s="611"/>
      <c r="C41" s="630"/>
      <c r="D41" s="651"/>
      <c r="E41" s="385" t="s">
        <v>1458</v>
      </c>
      <c r="F41" s="654"/>
      <c r="G41" s="654"/>
      <c r="H41" s="654"/>
      <c r="I41" s="611"/>
      <c r="J41" s="597"/>
    </row>
    <row r="42" spans="1:10" ht="22.5">
      <c r="A42" s="609"/>
      <c r="B42" s="611"/>
      <c r="C42" s="630"/>
      <c r="D42" s="651"/>
      <c r="E42" s="385" t="s">
        <v>2071</v>
      </c>
      <c r="F42" s="654"/>
      <c r="G42" s="654"/>
      <c r="H42" s="654"/>
      <c r="I42" s="611"/>
      <c r="J42" s="597"/>
    </row>
    <row r="43" spans="1:10">
      <c r="A43" s="609"/>
      <c r="B43" s="611"/>
      <c r="C43" s="630"/>
      <c r="D43" s="651"/>
      <c r="E43" s="386" t="s">
        <v>2055</v>
      </c>
      <c r="F43" s="654"/>
      <c r="G43" s="654"/>
      <c r="H43" s="654"/>
      <c r="I43" s="611"/>
      <c r="J43" s="597"/>
    </row>
    <row r="44" spans="1:10" ht="22.5">
      <c r="A44" s="609"/>
      <c r="B44" s="611"/>
      <c r="C44" s="630"/>
      <c r="D44" s="651"/>
      <c r="E44" s="385" t="s">
        <v>1465</v>
      </c>
      <c r="F44" s="654"/>
      <c r="G44" s="654"/>
      <c r="H44" s="654"/>
      <c r="I44" s="611"/>
      <c r="J44" s="597"/>
    </row>
    <row r="45" spans="1:10">
      <c r="A45" s="609"/>
      <c r="B45" s="611"/>
      <c r="C45" s="630"/>
      <c r="D45" s="651"/>
      <c r="E45" s="386" t="s">
        <v>2056</v>
      </c>
      <c r="F45" s="654"/>
      <c r="G45" s="654"/>
      <c r="H45" s="654"/>
      <c r="I45" s="611"/>
      <c r="J45" s="597"/>
    </row>
    <row r="46" spans="1:10">
      <c r="A46" s="609"/>
      <c r="B46" s="611"/>
      <c r="C46" s="630"/>
      <c r="D46" s="651"/>
      <c r="E46" s="386" t="s">
        <v>1469</v>
      </c>
      <c r="F46" s="654"/>
      <c r="G46" s="654"/>
      <c r="H46" s="654"/>
      <c r="I46" s="611"/>
      <c r="J46" s="597"/>
    </row>
    <row r="47" spans="1:10">
      <c r="A47" s="609"/>
      <c r="B47" s="611"/>
      <c r="C47" s="630"/>
      <c r="D47" s="651"/>
      <c r="E47" s="385" t="s">
        <v>1471</v>
      </c>
      <c r="F47" s="654"/>
      <c r="G47" s="654"/>
      <c r="H47" s="654"/>
      <c r="I47" s="611"/>
      <c r="J47" s="597"/>
    </row>
    <row r="48" spans="1:10">
      <c r="A48" s="609"/>
      <c r="B48" s="611"/>
      <c r="C48" s="630"/>
      <c r="D48" s="651"/>
      <c r="E48" s="385" t="s">
        <v>1473</v>
      </c>
      <c r="F48" s="654"/>
      <c r="G48" s="654"/>
      <c r="H48" s="654"/>
      <c r="I48" s="611"/>
      <c r="J48" s="597"/>
    </row>
    <row r="49" spans="1:10">
      <c r="A49" s="609"/>
      <c r="B49" s="611"/>
      <c r="C49" s="630"/>
      <c r="D49" s="651"/>
      <c r="E49" s="386" t="s">
        <v>1476</v>
      </c>
      <c r="F49" s="654"/>
      <c r="G49" s="654"/>
      <c r="H49" s="654"/>
      <c r="I49" s="611"/>
      <c r="J49" s="597"/>
    </row>
    <row r="50" spans="1:10" ht="33.75">
      <c r="A50" s="609"/>
      <c r="B50" s="611"/>
      <c r="C50" s="630"/>
      <c r="D50" s="384" t="s">
        <v>2066</v>
      </c>
      <c r="E50" s="385" t="s">
        <v>1565</v>
      </c>
      <c r="F50" s="385" t="s">
        <v>2095</v>
      </c>
      <c r="G50" s="385" t="s">
        <v>2096</v>
      </c>
      <c r="H50" s="318" t="s">
        <v>2589</v>
      </c>
      <c r="I50" s="611"/>
      <c r="J50" s="597"/>
    </row>
    <row r="51" spans="1:10" ht="22.5">
      <c r="A51" s="609"/>
      <c r="B51" s="611"/>
      <c r="C51" s="630"/>
      <c r="D51" s="384" t="s">
        <v>1482</v>
      </c>
      <c r="E51" s="385" t="s">
        <v>1483</v>
      </c>
      <c r="F51" s="385" t="s">
        <v>2084</v>
      </c>
      <c r="G51" s="385" t="s">
        <v>2097</v>
      </c>
      <c r="H51" s="385" t="s">
        <v>2098</v>
      </c>
      <c r="I51" s="611"/>
      <c r="J51" s="596" t="s">
        <v>1572</v>
      </c>
    </row>
    <row r="52" spans="1:10" ht="15.6" customHeight="1">
      <c r="A52" s="609"/>
      <c r="B52" s="611"/>
      <c r="C52" s="655" t="s">
        <v>1566</v>
      </c>
      <c r="D52" s="659" t="s">
        <v>1498</v>
      </c>
      <c r="E52" s="385" t="s">
        <v>1499</v>
      </c>
      <c r="F52" s="385" t="s">
        <v>2102</v>
      </c>
      <c r="G52" s="385" t="s">
        <v>2103</v>
      </c>
      <c r="H52" s="385" t="s">
        <v>2590</v>
      </c>
      <c r="I52" s="611"/>
      <c r="J52" s="596"/>
    </row>
    <row r="53" spans="1:10" ht="22.5">
      <c r="A53" s="609"/>
      <c r="B53" s="611"/>
      <c r="C53" s="655"/>
      <c r="D53" s="660"/>
      <c r="E53" s="385" t="s">
        <v>1501</v>
      </c>
      <c r="F53" s="385" t="s">
        <v>2100</v>
      </c>
      <c r="G53" s="385" t="s">
        <v>2101</v>
      </c>
      <c r="H53" s="385" t="s">
        <v>2099</v>
      </c>
      <c r="I53" s="611"/>
      <c r="J53" s="596"/>
    </row>
    <row r="54" spans="1:10" ht="33.75">
      <c r="A54" s="608" t="s">
        <v>1570</v>
      </c>
      <c r="B54" s="610" t="s">
        <v>1571</v>
      </c>
      <c r="C54" s="612" t="s">
        <v>220</v>
      </c>
      <c r="D54" s="652" t="s">
        <v>27</v>
      </c>
      <c r="E54" s="316" t="s">
        <v>1414</v>
      </c>
      <c r="F54" s="316" t="s">
        <v>2089</v>
      </c>
      <c r="G54" s="316" t="s">
        <v>2088</v>
      </c>
      <c r="H54" s="316" t="s">
        <v>2090</v>
      </c>
      <c r="I54" s="626" t="s">
        <v>2068</v>
      </c>
      <c r="J54" s="597"/>
    </row>
    <row r="55" spans="1:10">
      <c r="A55" s="608"/>
      <c r="B55" s="610"/>
      <c r="C55" s="612"/>
      <c r="D55" s="652"/>
      <c r="E55" s="316" t="s">
        <v>1422</v>
      </c>
      <c r="F55" s="661" t="s">
        <v>2084</v>
      </c>
      <c r="G55" s="661" t="s">
        <v>2085</v>
      </c>
      <c r="H55" s="661" t="s">
        <v>2087</v>
      </c>
      <c r="I55" s="626"/>
      <c r="J55" s="597"/>
    </row>
    <row r="56" spans="1:10" ht="15.6" customHeight="1">
      <c r="A56" s="608"/>
      <c r="B56" s="610"/>
      <c r="C56" s="612"/>
      <c r="D56" s="652"/>
      <c r="E56" s="316" t="s">
        <v>1426</v>
      </c>
      <c r="F56" s="662"/>
      <c r="G56" s="662"/>
      <c r="H56" s="662"/>
      <c r="I56" s="626"/>
      <c r="J56" s="597"/>
    </row>
    <row r="57" spans="1:10" ht="15.6" customHeight="1">
      <c r="A57" s="609"/>
      <c r="B57" s="611"/>
      <c r="C57" s="612"/>
      <c r="D57" s="652" t="s">
        <v>1434</v>
      </c>
      <c r="E57" s="316" t="s">
        <v>1439</v>
      </c>
      <c r="F57" s="316" t="s">
        <v>2109</v>
      </c>
      <c r="G57" s="316" t="s">
        <v>2106</v>
      </c>
      <c r="H57" s="316" t="s">
        <v>2091</v>
      </c>
      <c r="I57" s="611"/>
      <c r="J57" s="597"/>
    </row>
    <row r="58" spans="1:10" ht="15.6" customHeight="1">
      <c r="A58" s="609"/>
      <c r="B58" s="611"/>
      <c r="C58" s="612"/>
      <c r="D58" s="652"/>
      <c r="E58" s="316" t="s">
        <v>1442</v>
      </c>
      <c r="F58" s="316" t="s">
        <v>2084</v>
      </c>
      <c r="G58" s="316" t="s">
        <v>2085</v>
      </c>
      <c r="H58" s="316" t="s">
        <v>2086</v>
      </c>
      <c r="I58" s="611"/>
      <c r="J58" s="597"/>
    </row>
    <row r="59" spans="1:10" ht="15.6" customHeight="1">
      <c r="A59" s="609"/>
      <c r="B59" s="611"/>
      <c r="C59" s="612"/>
      <c r="D59" s="652" t="s">
        <v>1446</v>
      </c>
      <c r="E59" s="166" t="s">
        <v>2057</v>
      </c>
      <c r="F59" s="653" t="s">
        <v>2093</v>
      </c>
      <c r="G59" s="653" t="s">
        <v>2092</v>
      </c>
      <c r="H59" s="653" t="s">
        <v>2094</v>
      </c>
      <c r="I59" s="611"/>
      <c r="J59" s="597"/>
    </row>
    <row r="60" spans="1:10" ht="15.6" customHeight="1">
      <c r="A60" s="609"/>
      <c r="B60" s="611"/>
      <c r="C60" s="612"/>
      <c r="D60" s="652"/>
      <c r="E60" s="167" t="s">
        <v>1172</v>
      </c>
      <c r="F60" s="654"/>
      <c r="G60" s="654"/>
      <c r="H60" s="654"/>
      <c r="I60" s="611"/>
      <c r="J60" s="597"/>
    </row>
    <row r="61" spans="1:10" ht="15.6" customHeight="1">
      <c r="A61" s="609"/>
      <c r="B61" s="611"/>
      <c r="C61" s="612"/>
      <c r="D61" s="652"/>
      <c r="E61" s="167" t="s">
        <v>1455</v>
      </c>
      <c r="F61" s="654"/>
      <c r="G61" s="654"/>
      <c r="H61" s="654"/>
      <c r="I61" s="611"/>
      <c r="J61" s="597"/>
    </row>
    <row r="62" spans="1:10" ht="15.6" customHeight="1">
      <c r="A62" s="609"/>
      <c r="B62" s="611"/>
      <c r="C62" s="612"/>
      <c r="D62" s="652"/>
      <c r="E62" s="166" t="s">
        <v>1458</v>
      </c>
      <c r="F62" s="654"/>
      <c r="G62" s="654"/>
      <c r="H62" s="654"/>
      <c r="I62" s="611"/>
      <c r="J62" s="597"/>
    </row>
    <row r="63" spans="1:10" ht="15.6" customHeight="1">
      <c r="A63" s="609"/>
      <c r="B63" s="611"/>
      <c r="C63" s="612"/>
      <c r="D63" s="652"/>
      <c r="E63" s="166" t="s">
        <v>2071</v>
      </c>
      <c r="F63" s="654"/>
      <c r="G63" s="654"/>
      <c r="H63" s="654"/>
      <c r="I63" s="611"/>
      <c r="J63" s="597"/>
    </row>
    <row r="64" spans="1:10" ht="15.6" customHeight="1">
      <c r="A64" s="609"/>
      <c r="B64" s="611"/>
      <c r="C64" s="612"/>
      <c r="D64" s="652"/>
      <c r="E64" s="167" t="s">
        <v>2055</v>
      </c>
      <c r="F64" s="654"/>
      <c r="G64" s="654"/>
      <c r="H64" s="654"/>
      <c r="I64" s="611"/>
      <c r="J64" s="597"/>
    </row>
    <row r="65" spans="1:10" ht="15.6" customHeight="1">
      <c r="A65" s="609"/>
      <c r="B65" s="611"/>
      <c r="C65" s="612"/>
      <c r="D65" s="652"/>
      <c r="E65" s="166" t="s">
        <v>1465</v>
      </c>
      <c r="F65" s="654"/>
      <c r="G65" s="654"/>
      <c r="H65" s="654"/>
      <c r="I65" s="611"/>
      <c r="J65" s="597"/>
    </row>
    <row r="66" spans="1:10" ht="15.6" customHeight="1">
      <c r="A66" s="609"/>
      <c r="B66" s="611"/>
      <c r="C66" s="612"/>
      <c r="D66" s="652"/>
      <c r="E66" s="167" t="s">
        <v>2056</v>
      </c>
      <c r="F66" s="654"/>
      <c r="G66" s="654"/>
      <c r="H66" s="654"/>
      <c r="I66" s="611"/>
      <c r="J66" s="597"/>
    </row>
    <row r="67" spans="1:10" ht="15.6" customHeight="1">
      <c r="A67" s="609"/>
      <c r="B67" s="611"/>
      <c r="C67" s="612"/>
      <c r="D67" s="652"/>
      <c r="E67" s="167" t="s">
        <v>1469</v>
      </c>
      <c r="F67" s="654"/>
      <c r="G67" s="654"/>
      <c r="H67" s="654"/>
      <c r="I67" s="611"/>
      <c r="J67" s="597"/>
    </row>
    <row r="68" spans="1:10">
      <c r="A68" s="609"/>
      <c r="B68" s="611"/>
      <c r="C68" s="612"/>
      <c r="D68" s="652"/>
      <c r="E68" s="166" t="s">
        <v>1471</v>
      </c>
      <c r="F68" s="654"/>
      <c r="G68" s="654"/>
      <c r="H68" s="654"/>
      <c r="I68" s="611"/>
      <c r="J68" s="597"/>
    </row>
    <row r="69" spans="1:10">
      <c r="A69" s="609"/>
      <c r="B69" s="611"/>
      <c r="C69" s="612"/>
      <c r="D69" s="652"/>
      <c r="E69" s="166" t="s">
        <v>1473</v>
      </c>
      <c r="F69" s="654"/>
      <c r="G69" s="654"/>
      <c r="H69" s="654"/>
      <c r="I69" s="611"/>
      <c r="J69" s="597"/>
    </row>
    <row r="70" spans="1:10">
      <c r="A70" s="609"/>
      <c r="B70" s="611"/>
      <c r="C70" s="612"/>
      <c r="D70" s="652"/>
      <c r="E70" s="167" t="s">
        <v>1476</v>
      </c>
      <c r="F70" s="654"/>
      <c r="G70" s="654"/>
      <c r="H70" s="654"/>
      <c r="I70" s="611"/>
      <c r="J70" s="597"/>
    </row>
    <row r="71" spans="1:10" ht="33.75">
      <c r="A71" s="609"/>
      <c r="B71" s="611"/>
      <c r="C71" s="612"/>
      <c r="D71" s="317" t="s">
        <v>2066</v>
      </c>
      <c r="E71" s="316" t="s">
        <v>1565</v>
      </c>
      <c r="F71" s="316" t="s">
        <v>2095</v>
      </c>
      <c r="G71" s="316" t="s">
        <v>2096</v>
      </c>
      <c r="H71" s="166" t="s">
        <v>2589</v>
      </c>
      <c r="I71" s="611"/>
      <c r="J71" s="597"/>
    </row>
    <row r="72" spans="1:10" ht="22.5">
      <c r="A72" s="609"/>
      <c r="B72" s="611"/>
      <c r="C72" s="612"/>
      <c r="D72" s="317" t="s">
        <v>1482</v>
      </c>
      <c r="E72" s="316" t="s">
        <v>1483</v>
      </c>
      <c r="F72" s="316" t="s">
        <v>2084</v>
      </c>
      <c r="G72" s="316" t="s">
        <v>2097</v>
      </c>
      <c r="H72" s="316" t="s">
        <v>2098</v>
      </c>
      <c r="I72" s="611"/>
      <c r="J72" s="606" t="s">
        <v>1572</v>
      </c>
    </row>
    <row r="73" spans="1:10" ht="56.25">
      <c r="A73" s="609"/>
      <c r="B73" s="611"/>
      <c r="C73" s="641" t="s">
        <v>1566</v>
      </c>
      <c r="D73" s="663" t="s">
        <v>1498</v>
      </c>
      <c r="E73" s="316" t="s">
        <v>1499</v>
      </c>
      <c r="F73" s="316" t="s">
        <v>2102</v>
      </c>
      <c r="G73" s="316" t="s">
        <v>2103</v>
      </c>
      <c r="H73" s="316" t="s">
        <v>2590</v>
      </c>
      <c r="I73" s="611"/>
      <c r="J73" s="606"/>
    </row>
    <row r="74" spans="1:10" ht="22.5">
      <c r="A74" s="609"/>
      <c r="B74" s="611"/>
      <c r="C74" s="641"/>
      <c r="D74" s="664"/>
      <c r="E74" s="316" t="s">
        <v>1501</v>
      </c>
      <c r="F74" s="316" t="s">
        <v>2100</v>
      </c>
      <c r="G74" s="316" t="s">
        <v>2101</v>
      </c>
      <c r="H74" s="316" t="s">
        <v>2099</v>
      </c>
      <c r="I74" s="611"/>
      <c r="J74" s="606"/>
    </row>
    <row r="75" spans="1:10" ht="33.75">
      <c r="A75" s="627" t="s">
        <v>1573</v>
      </c>
      <c r="B75" s="600" t="s">
        <v>1574</v>
      </c>
      <c r="C75" s="630" t="s">
        <v>220</v>
      </c>
      <c r="D75" s="651" t="s">
        <v>27</v>
      </c>
      <c r="E75" s="385" t="s">
        <v>1414</v>
      </c>
      <c r="F75" s="385" t="s">
        <v>2089</v>
      </c>
      <c r="G75" s="385" t="s">
        <v>2088</v>
      </c>
      <c r="H75" s="385" t="s">
        <v>2090</v>
      </c>
      <c r="I75" s="618" t="s">
        <v>2069</v>
      </c>
      <c r="J75" s="597"/>
    </row>
    <row r="76" spans="1:10">
      <c r="A76" s="627"/>
      <c r="B76" s="600"/>
      <c r="C76" s="630"/>
      <c r="D76" s="651"/>
      <c r="E76" s="385" t="s">
        <v>1422</v>
      </c>
      <c r="F76" s="657" t="s">
        <v>2084</v>
      </c>
      <c r="G76" s="657" t="s">
        <v>2085</v>
      </c>
      <c r="H76" s="657" t="s">
        <v>2087</v>
      </c>
      <c r="I76" s="618"/>
      <c r="J76" s="597"/>
    </row>
    <row r="77" spans="1:10" ht="14.45" customHeight="1">
      <c r="A77" s="627"/>
      <c r="B77" s="600"/>
      <c r="C77" s="630"/>
      <c r="D77" s="651"/>
      <c r="E77" s="385" t="s">
        <v>1426</v>
      </c>
      <c r="F77" s="658"/>
      <c r="G77" s="658"/>
      <c r="H77" s="658"/>
      <c r="I77" s="618"/>
      <c r="J77" s="597"/>
    </row>
    <row r="78" spans="1:10" ht="45">
      <c r="A78" s="609"/>
      <c r="B78" s="611"/>
      <c r="C78" s="630"/>
      <c r="D78" s="651" t="s">
        <v>1434</v>
      </c>
      <c r="E78" s="385" t="s">
        <v>1439</v>
      </c>
      <c r="F78" s="385" t="s">
        <v>2109</v>
      </c>
      <c r="G78" s="385" t="s">
        <v>2106</v>
      </c>
      <c r="H78" s="385" t="s">
        <v>2091</v>
      </c>
      <c r="I78" s="611"/>
      <c r="J78" s="597"/>
    </row>
    <row r="79" spans="1:10" ht="90">
      <c r="A79" s="609"/>
      <c r="B79" s="611"/>
      <c r="C79" s="630"/>
      <c r="D79" s="651"/>
      <c r="E79" s="385" t="s">
        <v>1442</v>
      </c>
      <c r="F79" s="385" t="s">
        <v>2084</v>
      </c>
      <c r="G79" s="385" t="s">
        <v>2085</v>
      </c>
      <c r="H79" s="385" t="s">
        <v>2086</v>
      </c>
      <c r="I79" s="611"/>
      <c r="J79" s="597"/>
    </row>
    <row r="80" spans="1:10">
      <c r="A80" s="609"/>
      <c r="B80" s="611"/>
      <c r="C80" s="630"/>
      <c r="D80" s="651" t="s">
        <v>1446</v>
      </c>
      <c r="E80" s="385" t="s">
        <v>2057</v>
      </c>
      <c r="F80" s="656" t="s">
        <v>2093</v>
      </c>
      <c r="G80" s="656" t="s">
        <v>2092</v>
      </c>
      <c r="H80" s="656" t="s">
        <v>2094</v>
      </c>
      <c r="I80" s="611"/>
      <c r="J80" s="597"/>
    </row>
    <row r="81" spans="1:10">
      <c r="A81" s="609"/>
      <c r="B81" s="611"/>
      <c r="C81" s="630"/>
      <c r="D81" s="651"/>
      <c r="E81" s="386" t="s">
        <v>1172</v>
      </c>
      <c r="F81" s="654"/>
      <c r="G81" s="654"/>
      <c r="H81" s="654"/>
      <c r="I81" s="611"/>
      <c r="J81" s="597"/>
    </row>
    <row r="82" spans="1:10">
      <c r="A82" s="609"/>
      <c r="B82" s="611"/>
      <c r="C82" s="630"/>
      <c r="D82" s="651"/>
      <c r="E82" s="386" t="s">
        <v>1455</v>
      </c>
      <c r="F82" s="654"/>
      <c r="G82" s="654"/>
      <c r="H82" s="654"/>
      <c r="I82" s="611"/>
      <c r="J82" s="597"/>
    </row>
    <row r="83" spans="1:10">
      <c r="A83" s="609"/>
      <c r="B83" s="611"/>
      <c r="C83" s="630"/>
      <c r="D83" s="651"/>
      <c r="E83" s="385" t="s">
        <v>1458</v>
      </c>
      <c r="F83" s="654"/>
      <c r="G83" s="654"/>
      <c r="H83" s="654"/>
      <c r="I83" s="611"/>
      <c r="J83" s="597"/>
    </row>
    <row r="84" spans="1:10" ht="22.5">
      <c r="A84" s="609"/>
      <c r="B84" s="611"/>
      <c r="C84" s="630"/>
      <c r="D84" s="651"/>
      <c r="E84" s="385" t="s">
        <v>2071</v>
      </c>
      <c r="F84" s="654"/>
      <c r="G84" s="654"/>
      <c r="H84" s="654"/>
      <c r="I84" s="611"/>
      <c r="J84" s="597"/>
    </row>
    <row r="85" spans="1:10">
      <c r="A85" s="609"/>
      <c r="B85" s="611"/>
      <c r="C85" s="630"/>
      <c r="D85" s="651"/>
      <c r="E85" s="386" t="s">
        <v>2055</v>
      </c>
      <c r="F85" s="654"/>
      <c r="G85" s="654"/>
      <c r="H85" s="654"/>
      <c r="I85" s="611"/>
      <c r="J85" s="597"/>
    </row>
    <row r="86" spans="1:10" ht="22.5">
      <c r="A86" s="609"/>
      <c r="B86" s="611"/>
      <c r="C86" s="630"/>
      <c r="D86" s="651"/>
      <c r="E86" s="385" t="s">
        <v>1465</v>
      </c>
      <c r="F86" s="654"/>
      <c r="G86" s="654"/>
      <c r="H86" s="654"/>
      <c r="I86" s="611"/>
      <c r="J86" s="597"/>
    </row>
    <row r="87" spans="1:10">
      <c r="A87" s="609"/>
      <c r="B87" s="611"/>
      <c r="C87" s="630"/>
      <c r="D87" s="651"/>
      <c r="E87" s="386" t="s">
        <v>2056</v>
      </c>
      <c r="F87" s="654"/>
      <c r="G87" s="654"/>
      <c r="H87" s="654"/>
      <c r="I87" s="611"/>
      <c r="J87" s="597"/>
    </row>
    <row r="88" spans="1:10">
      <c r="A88" s="609"/>
      <c r="B88" s="611"/>
      <c r="C88" s="630"/>
      <c r="D88" s="651"/>
      <c r="E88" s="386" t="s">
        <v>1469</v>
      </c>
      <c r="F88" s="654"/>
      <c r="G88" s="654"/>
      <c r="H88" s="654"/>
      <c r="I88" s="611"/>
      <c r="J88" s="597"/>
    </row>
    <row r="89" spans="1:10">
      <c r="A89" s="609"/>
      <c r="B89" s="611"/>
      <c r="C89" s="630"/>
      <c r="D89" s="651"/>
      <c r="E89" s="385" t="s">
        <v>1471</v>
      </c>
      <c r="F89" s="654"/>
      <c r="G89" s="654"/>
      <c r="H89" s="654"/>
      <c r="I89" s="611"/>
      <c r="J89" s="597"/>
    </row>
    <row r="90" spans="1:10">
      <c r="A90" s="609"/>
      <c r="B90" s="611"/>
      <c r="C90" s="630"/>
      <c r="D90" s="651"/>
      <c r="E90" s="385" t="s">
        <v>1473</v>
      </c>
      <c r="F90" s="654"/>
      <c r="G90" s="654"/>
      <c r="H90" s="654"/>
      <c r="I90" s="611"/>
      <c r="J90" s="597"/>
    </row>
    <row r="91" spans="1:10">
      <c r="A91" s="609"/>
      <c r="B91" s="611"/>
      <c r="C91" s="630"/>
      <c r="D91" s="651"/>
      <c r="E91" s="386" t="s">
        <v>1476</v>
      </c>
      <c r="F91" s="654"/>
      <c r="G91" s="654"/>
      <c r="H91" s="654"/>
      <c r="I91" s="611"/>
      <c r="J91" s="597"/>
    </row>
    <row r="92" spans="1:10" ht="33.75">
      <c r="A92" s="609"/>
      <c r="B92" s="611"/>
      <c r="C92" s="630"/>
      <c r="D92" s="384" t="s">
        <v>2066</v>
      </c>
      <c r="E92" s="385" t="s">
        <v>1565</v>
      </c>
      <c r="F92" s="385" t="s">
        <v>2095</v>
      </c>
      <c r="G92" s="385" t="s">
        <v>2096</v>
      </c>
      <c r="H92" s="318" t="s">
        <v>2589</v>
      </c>
      <c r="I92" s="611"/>
      <c r="J92" s="597"/>
    </row>
    <row r="93" spans="1:10" ht="20.25" customHeight="1">
      <c r="A93" s="609"/>
      <c r="B93" s="611"/>
      <c r="C93" s="630"/>
      <c r="D93" s="384" t="s">
        <v>1482</v>
      </c>
      <c r="E93" s="385" t="s">
        <v>1483</v>
      </c>
      <c r="F93" s="385" t="s">
        <v>2084</v>
      </c>
      <c r="G93" s="385" t="s">
        <v>2097</v>
      </c>
      <c r="H93" s="385" t="s">
        <v>2098</v>
      </c>
      <c r="I93" s="611"/>
      <c r="J93" s="596" t="s">
        <v>1578</v>
      </c>
    </row>
    <row r="94" spans="1:10" ht="20.25" customHeight="1">
      <c r="A94" s="609"/>
      <c r="B94" s="611"/>
      <c r="C94" s="655" t="s">
        <v>1566</v>
      </c>
      <c r="D94" s="659" t="s">
        <v>1498</v>
      </c>
      <c r="E94" s="385" t="s">
        <v>1499</v>
      </c>
      <c r="F94" s="385" t="s">
        <v>2102</v>
      </c>
      <c r="G94" s="385" t="s">
        <v>2103</v>
      </c>
      <c r="H94" s="385" t="s">
        <v>2590</v>
      </c>
      <c r="I94" s="611"/>
      <c r="J94" s="596"/>
    </row>
    <row r="95" spans="1:10" ht="20.25" customHeight="1">
      <c r="A95" s="609"/>
      <c r="B95" s="611"/>
      <c r="C95" s="655"/>
      <c r="D95" s="660"/>
      <c r="E95" s="385" t="s">
        <v>1501</v>
      </c>
      <c r="F95" s="385" t="s">
        <v>2100</v>
      </c>
      <c r="G95" s="385" t="s">
        <v>2101</v>
      </c>
      <c r="H95" s="385" t="s">
        <v>2099</v>
      </c>
      <c r="I95" s="611"/>
      <c r="J95" s="596"/>
    </row>
    <row r="96" spans="1:10" ht="15.75" customHeight="1">
      <c r="A96" s="608" t="s">
        <v>1575</v>
      </c>
      <c r="B96" s="610" t="s">
        <v>1576</v>
      </c>
      <c r="C96" s="612" t="s">
        <v>220</v>
      </c>
      <c r="D96" s="613" t="s">
        <v>27</v>
      </c>
      <c r="E96" s="166" t="s">
        <v>1414</v>
      </c>
      <c r="F96" s="166" t="s">
        <v>2089</v>
      </c>
      <c r="G96" s="166" t="s">
        <v>2088</v>
      </c>
      <c r="H96" s="166" t="s">
        <v>2090</v>
      </c>
      <c r="I96" s="626" t="s">
        <v>1577</v>
      </c>
      <c r="J96" s="597"/>
    </row>
    <row r="97" spans="1:10" ht="15.75" customHeight="1">
      <c r="A97" s="608"/>
      <c r="B97" s="610"/>
      <c r="C97" s="612"/>
      <c r="D97" s="613"/>
      <c r="E97" s="166" t="s">
        <v>1422</v>
      </c>
      <c r="F97" s="649" t="s">
        <v>2084</v>
      </c>
      <c r="G97" s="649" t="s">
        <v>2085</v>
      </c>
      <c r="H97" s="649" t="s">
        <v>2087</v>
      </c>
      <c r="I97" s="626"/>
      <c r="J97" s="597"/>
    </row>
    <row r="98" spans="1:10" ht="15.75" customHeight="1">
      <c r="A98" s="608"/>
      <c r="B98" s="610"/>
      <c r="C98" s="612"/>
      <c r="D98" s="613"/>
      <c r="E98" s="166" t="s">
        <v>1426</v>
      </c>
      <c r="F98" s="650"/>
      <c r="G98" s="650"/>
      <c r="H98" s="650"/>
      <c r="I98" s="626"/>
      <c r="J98" s="597"/>
    </row>
    <row r="99" spans="1:10" ht="15.75" customHeight="1">
      <c r="A99" s="609"/>
      <c r="B99" s="611"/>
      <c r="C99" s="612"/>
      <c r="D99" s="613" t="s">
        <v>1446</v>
      </c>
      <c r="E99" s="166" t="s">
        <v>2057</v>
      </c>
      <c r="F99" s="614" t="s">
        <v>2093</v>
      </c>
      <c r="G99" s="614" t="s">
        <v>2092</v>
      </c>
      <c r="H99" s="614" t="s">
        <v>2094</v>
      </c>
      <c r="I99" s="611"/>
      <c r="J99" s="597"/>
    </row>
    <row r="100" spans="1:10" ht="15.75" customHeight="1">
      <c r="A100" s="609"/>
      <c r="B100" s="611"/>
      <c r="C100" s="612"/>
      <c r="D100" s="613"/>
      <c r="E100" s="167" t="s">
        <v>1172</v>
      </c>
      <c r="F100" s="615"/>
      <c r="G100" s="615"/>
      <c r="H100" s="615"/>
      <c r="I100" s="611"/>
      <c r="J100" s="597"/>
    </row>
    <row r="101" spans="1:10" ht="15.75" customHeight="1">
      <c r="A101" s="609"/>
      <c r="B101" s="611"/>
      <c r="C101" s="612"/>
      <c r="D101" s="613"/>
      <c r="E101" s="167" t="s">
        <v>1455</v>
      </c>
      <c r="F101" s="615"/>
      <c r="G101" s="615"/>
      <c r="H101" s="615"/>
      <c r="I101" s="611"/>
      <c r="J101" s="597"/>
    </row>
    <row r="102" spans="1:10" ht="15.75" customHeight="1">
      <c r="A102" s="609"/>
      <c r="B102" s="611"/>
      <c r="C102" s="612"/>
      <c r="D102" s="613"/>
      <c r="E102" s="166" t="s">
        <v>1458</v>
      </c>
      <c r="F102" s="615"/>
      <c r="G102" s="615"/>
      <c r="H102" s="615"/>
      <c r="I102" s="611"/>
      <c r="J102" s="597"/>
    </row>
    <row r="103" spans="1:10" ht="15.75" customHeight="1">
      <c r="A103" s="609"/>
      <c r="B103" s="611"/>
      <c r="C103" s="612"/>
      <c r="D103" s="613"/>
      <c r="E103" s="166" t="s">
        <v>2071</v>
      </c>
      <c r="F103" s="615"/>
      <c r="G103" s="615"/>
      <c r="H103" s="615"/>
      <c r="I103" s="611"/>
      <c r="J103" s="597"/>
    </row>
    <row r="104" spans="1:10" ht="15.75" customHeight="1">
      <c r="A104" s="609"/>
      <c r="B104" s="611"/>
      <c r="C104" s="612"/>
      <c r="D104" s="613"/>
      <c r="E104" s="167" t="s">
        <v>2055</v>
      </c>
      <c r="F104" s="615"/>
      <c r="G104" s="615"/>
      <c r="H104" s="615"/>
      <c r="I104" s="611"/>
      <c r="J104" s="597"/>
    </row>
    <row r="105" spans="1:10" ht="24" customHeight="1">
      <c r="A105" s="609"/>
      <c r="B105" s="611"/>
      <c r="C105" s="612"/>
      <c r="D105" s="613"/>
      <c r="E105" s="166" t="s">
        <v>1465</v>
      </c>
      <c r="F105" s="615"/>
      <c r="G105" s="615"/>
      <c r="H105" s="615"/>
      <c r="I105" s="611"/>
      <c r="J105" s="597"/>
    </row>
    <row r="106" spans="1:10" ht="32.25" customHeight="1">
      <c r="A106" s="609"/>
      <c r="B106" s="611"/>
      <c r="C106" s="612"/>
      <c r="D106" s="613"/>
      <c r="E106" s="167" t="s">
        <v>2056</v>
      </c>
      <c r="F106" s="615"/>
      <c r="G106" s="615"/>
      <c r="H106" s="615"/>
      <c r="I106" s="611"/>
      <c r="J106" s="597"/>
    </row>
    <row r="107" spans="1:10" ht="33.75" customHeight="1">
      <c r="A107" s="609"/>
      <c r="B107" s="611"/>
      <c r="C107" s="612"/>
      <c r="D107" s="613"/>
      <c r="E107" s="167" t="s">
        <v>1469</v>
      </c>
      <c r="F107" s="615"/>
      <c r="G107" s="615"/>
      <c r="H107" s="615"/>
      <c r="I107" s="611"/>
      <c r="J107" s="597"/>
    </row>
    <row r="108" spans="1:10" ht="22.5" customHeight="1">
      <c r="A108" s="609"/>
      <c r="B108" s="611"/>
      <c r="C108" s="612"/>
      <c r="D108" s="613"/>
      <c r="E108" s="166" t="s">
        <v>1471</v>
      </c>
      <c r="F108" s="615"/>
      <c r="G108" s="615"/>
      <c r="H108" s="615"/>
      <c r="I108" s="611"/>
      <c r="J108" s="597"/>
    </row>
    <row r="109" spans="1:10" ht="15.75" customHeight="1">
      <c r="A109" s="609"/>
      <c r="B109" s="611"/>
      <c r="C109" s="612"/>
      <c r="D109" s="613"/>
      <c r="E109" s="166" t="s">
        <v>1473</v>
      </c>
      <c r="F109" s="615"/>
      <c r="G109" s="615"/>
      <c r="H109" s="615"/>
      <c r="I109" s="611"/>
      <c r="J109" s="597"/>
    </row>
    <row r="110" spans="1:10">
      <c r="A110" s="609"/>
      <c r="B110" s="611"/>
      <c r="C110" s="612"/>
      <c r="D110" s="613"/>
      <c r="E110" s="167" t="s">
        <v>1476</v>
      </c>
      <c r="F110" s="615"/>
      <c r="G110" s="615"/>
      <c r="H110" s="615"/>
      <c r="I110" s="611"/>
      <c r="J110" s="597"/>
    </row>
    <row r="111" spans="1:10" ht="15.75" customHeight="1">
      <c r="A111" s="609"/>
      <c r="B111" s="611"/>
      <c r="C111" s="612"/>
      <c r="D111" s="356" t="s">
        <v>2066</v>
      </c>
      <c r="E111" s="166" t="s">
        <v>1565</v>
      </c>
      <c r="F111" s="166" t="s">
        <v>2095</v>
      </c>
      <c r="G111" s="166" t="s">
        <v>2096</v>
      </c>
      <c r="H111" s="166" t="s">
        <v>2589</v>
      </c>
      <c r="I111" s="611"/>
      <c r="J111" s="597"/>
    </row>
    <row r="112" spans="1:10" ht="22.5">
      <c r="A112" s="609"/>
      <c r="B112" s="611"/>
      <c r="C112" s="612"/>
      <c r="D112" s="356" t="s">
        <v>1482</v>
      </c>
      <c r="E112" s="166" t="s">
        <v>1483</v>
      </c>
      <c r="F112" s="166" t="s">
        <v>2084</v>
      </c>
      <c r="G112" s="166" t="s">
        <v>2097</v>
      </c>
      <c r="H112" s="166" t="s">
        <v>2098</v>
      </c>
      <c r="I112" s="611"/>
      <c r="J112" s="646" t="s">
        <v>1578</v>
      </c>
    </row>
    <row r="113" spans="1:10" ht="15.75" customHeight="1">
      <c r="A113" s="609"/>
      <c r="B113" s="611"/>
      <c r="C113" s="641" t="s">
        <v>1566</v>
      </c>
      <c r="D113" s="639" t="s">
        <v>1498</v>
      </c>
      <c r="E113" s="166" t="s">
        <v>1499</v>
      </c>
      <c r="F113" s="166" t="s">
        <v>2102</v>
      </c>
      <c r="G113" s="166" t="s">
        <v>2103</v>
      </c>
      <c r="H113" s="166" t="s">
        <v>2590</v>
      </c>
      <c r="I113" s="611"/>
      <c r="J113" s="646"/>
    </row>
    <row r="114" spans="1:10" ht="15.75" customHeight="1">
      <c r="A114" s="609"/>
      <c r="B114" s="611"/>
      <c r="C114" s="641"/>
      <c r="D114" s="640"/>
      <c r="E114" s="166" t="s">
        <v>1501</v>
      </c>
      <c r="F114" s="166" t="s">
        <v>2100</v>
      </c>
      <c r="G114" s="166" t="s">
        <v>2101</v>
      </c>
      <c r="H114" s="166" t="s">
        <v>2099</v>
      </c>
      <c r="I114" s="611"/>
      <c r="J114" s="646"/>
    </row>
    <row r="115" spans="1:10" ht="15.75" customHeight="1">
      <c r="A115" s="627" t="s">
        <v>1579</v>
      </c>
      <c r="B115" s="600" t="s">
        <v>1580</v>
      </c>
      <c r="C115" s="630" t="s">
        <v>220</v>
      </c>
      <c r="D115" s="642" t="s">
        <v>27</v>
      </c>
      <c r="E115" s="318" t="s">
        <v>1414</v>
      </c>
      <c r="F115" s="318" t="s">
        <v>2089</v>
      </c>
      <c r="G115" s="318" t="s">
        <v>2088</v>
      </c>
      <c r="H115" s="318" t="s">
        <v>2090</v>
      </c>
      <c r="I115" s="618" t="s">
        <v>1581</v>
      </c>
      <c r="J115" s="646"/>
    </row>
    <row r="116" spans="1:10" ht="15.75" customHeight="1">
      <c r="A116" s="627"/>
      <c r="B116" s="600"/>
      <c r="C116" s="630"/>
      <c r="D116" s="642"/>
      <c r="E116" s="318" t="s">
        <v>1422</v>
      </c>
      <c r="F116" s="623" t="s">
        <v>2084</v>
      </c>
      <c r="G116" s="623" t="s">
        <v>2085</v>
      </c>
      <c r="H116" s="623" t="s">
        <v>2087</v>
      </c>
      <c r="I116" s="618"/>
      <c r="J116" s="646"/>
    </row>
    <row r="117" spans="1:10" ht="15.75" customHeight="1">
      <c r="A117" s="627"/>
      <c r="B117" s="600"/>
      <c r="C117" s="630"/>
      <c r="D117" s="642"/>
      <c r="E117" s="318" t="s">
        <v>1426</v>
      </c>
      <c r="F117" s="625"/>
      <c r="G117" s="625"/>
      <c r="H117" s="625"/>
      <c r="I117" s="618"/>
      <c r="J117" s="646"/>
    </row>
    <row r="118" spans="1:10" ht="15.75" customHeight="1">
      <c r="A118" s="627"/>
      <c r="B118" s="600"/>
      <c r="C118" s="630"/>
      <c r="D118" s="642" t="s">
        <v>1446</v>
      </c>
      <c r="E118" s="318" t="s">
        <v>2057</v>
      </c>
      <c r="F118" s="647" t="s">
        <v>2093</v>
      </c>
      <c r="G118" s="647" t="s">
        <v>2092</v>
      </c>
      <c r="H118" s="647" t="s">
        <v>2094</v>
      </c>
      <c r="I118" s="618"/>
      <c r="J118" s="646"/>
    </row>
    <row r="119" spans="1:10" ht="15.75" customHeight="1">
      <c r="A119" s="627"/>
      <c r="B119" s="600"/>
      <c r="C119" s="630"/>
      <c r="D119" s="642"/>
      <c r="E119" s="388" t="s">
        <v>1172</v>
      </c>
      <c r="F119" s="648"/>
      <c r="G119" s="648"/>
      <c r="H119" s="648"/>
      <c r="I119" s="618"/>
      <c r="J119" s="646"/>
    </row>
    <row r="120" spans="1:10" ht="15.75" customHeight="1">
      <c r="A120" s="627"/>
      <c r="B120" s="600"/>
      <c r="C120" s="630"/>
      <c r="D120" s="642"/>
      <c r="E120" s="388" t="s">
        <v>1455</v>
      </c>
      <c r="F120" s="648"/>
      <c r="G120" s="648"/>
      <c r="H120" s="648"/>
      <c r="I120" s="618"/>
      <c r="J120" s="646"/>
    </row>
    <row r="121" spans="1:10" ht="15.75" customHeight="1">
      <c r="A121" s="627"/>
      <c r="B121" s="600"/>
      <c r="C121" s="630"/>
      <c r="D121" s="642"/>
      <c r="E121" s="318" t="s">
        <v>1458</v>
      </c>
      <c r="F121" s="648"/>
      <c r="G121" s="648"/>
      <c r="H121" s="648"/>
      <c r="I121" s="618"/>
      <c r="J121" s="646"/>
    </row>
    <row r="122" spans="1:10" ht="15.75" customHeight="1">
      <c r="A122" s="627"/>
      <c r="B122" s="600"/>
      <c r="C122" s="630"/>
      <c r="D122" s="642"/>
      <c r="E122" s="318" t="s">
        <v>2071</v>
      </c>
      <c r="F122" s="648"/>
      <c r="G122" s="648"/>
      <c r="H122" s="648"/>
      <c r="I122" s="618"/>
      <c r="J122" s="597"/>
    </row>
    <row r="123" spans="1:10" ht="15.75" customHeight="1">
      <c r="A123" s="627"/>
      <c r="B123" s="600"/>
      <c r="C123" s="630"/>
      <c r="D123" s="642"/>
      <c r="E123" s="388" t="s">
        <v>2055</v>
      </c>
      <c r="F123" s="648"/>
      <c r="G123" s="648"/>
      <c r="H123" s="648"/>
      <c r="I123" s="618"/>
      <c r="J123" s="597"/>
    </row>
    <row r="124" spans="1:10" ht="24.75" customHeight="1">
      <c r="A124" s="627"/>
      <c r="B124" s="600"/>
      <c r="C124" s="630"/>
      <c r="D124" s="642"/>
      <c r="E124" s="318" t="s">
        <v>1465</v>
      </c>
      <c r="F124" s="648"/>
      <c r="G124" s="648"/>
      <c r="H124" s="648"/>
      <c r="I124" s="618"/>
      <c r="J124" s="597"/>
    </row>
    <row r="125" spans="1:10" ht="15.75" customHeight="1">
      <c r="A125" s="609"/>
      <c r="B125" s="611"/>
      <c r="C125" s="630"/>
      <c r="D125" s="642"/>
      <c r="E125" s="388" t="s">
        <v>2056</v>
      </c>
      <c r="F125" s="648"/>
      <c r="G125" s="648"/>
      <c r="H125" s="648"/>
      <c r="I125" s="611"/>
      <c r="J125" s="597"/>
    </row>
    <row r="126" spans="1:10" ht="30.75" customHeight="1">
      <c r="A126" s="609"/>
      <c r="B126" s="611"/>
      <c r="C126" s="630"/>
      <c r="D126" s="642"/>
      <c r="E126" s="388" t="s">
        <v>1469</v>
      </c>
      <c r="F126" s="648"/>
      <c r="G126" s="648"/>
      <c r="H126" s="648"/>
      <c r="I126" s="611"/>
      <c r="J126" s="597"/>
    </row>
    <row r="127" spans="1:10">
      <c r="A127" s="609"/>
      <c r="B127" s="611"/>
      <c r="C127" s="630"/>
      <c r="D127" s="642"/>
      <c r="E127" s="318" t="s">
        <v>1471</v>
      </c>
      <c r="F127" s="648"/>
      <c r="G127" s="648"/>
      <c r="H127" s="648"/>
      <c r="I127" s="611"/>
      <c r="J127" s="597"/>
    </row>
    <row r="128" spans="1:10" ht="15.75" customHeight="1">
      <c r="A128" s="609"/>
      <c r="B128" s="611"/>
      <c r="C128" s="630"/>
      <c r="D128" s="642"/>
      <c r="E128" s="318" t="s">
        <v>1473</v>
      </c>
      <c r="F128" s="648"/>
      <c r="G128" s="648"/>
      <c r="H128" s="648"/>
      <c r="I128" s="611"/>
      <c r="J128" s="597"/>
    </row>
    <row r="129" spans="1:10">
      <c r="A129" s="609"/>
      <c r="B129" s="611"/>
      <c r="C129" s="630"/>
      <c r="D129" s="642"/>
      <c r="E129" s="388" t="s">
        <v>1476</v>
      </c>
      <c r="F129" s="648"/>
      <c r="G129" s="648"/>
      <c r="H129" s="648"/>
      <c r="I129" s="611"/>
      <c r="J129" s="597"/>
    </row>
    <row r="130" spans="1:10" ht="33.75">
      <c r="A130" s="609"/>
      <c r="B130" s="611"/>
      <c r="C130" s="630"/>
      <c r="D130" s="387" t="s">
        <v>2066</v>
      </c>
      <c r="E130" s="318" t="s">
        <v>1565</v>
      </c>
      <c r="F130" s="318" t="s">
        <v>2095</v>
      </c>
      <c r="G130" s="318" t="s">
        <v>2096</v>
      </c>
      <c r="H130" s="318" t="s">
        <v>2589</v>
      </c>
      <c r="I130" s="611"/>
      <c r="J130" s="597"/>
    </row>
    <row r="131" spans="1:10" ht="22.5">
      <c r="A131" s="609"/>
      <c r="B131" s="611"/>
      <c r="C131" s="630"/>
      <c r="D131" s="387" t="s">
        <v>1482</v>
      </c>
      <c r="E131" s="318" t="s">
        <v>1483</v>
      </c>
      <c r="F131" s="318" t="s">
        <v>2084</v>
      </c>
      <c r="G131" s="318" t="s">
        <v>2097</v>
      </c>
      <c r="H131" s="318" t="s">
        <v>2098</v>
      </c>
      <c r="I131" s="611"/>
      <c r="J131" s="596" t="s">
        <v>1583</v>
      </c>
    </row>
    <row r="132" spans="1:10" ht="18.75" customHeight="1">
      <c r="A132" s="609"/>
      <c r="B132" s="611"/>
      <c r="C132" s="643" t="s">
        <v>1566</v>
      </c>
      <c r="D132" s="644" t="s">
        <v>1498</v>
      </c>
      <c r="E132" s="318" t="s">
        <v>1499</v>
      </c>
      <c r="F132" s="318" t="s">
        <v>2102</v>
      </c>
      <c r="G132" s="318" t="s">
        <v>2103</v>
      </c>
      <c r="H132" s="318" t="s">
        <v>2104</v>
      </c>
      <c r="I132" s="611"/>
      <c r="J132" s="596"/>
    </row>
    <row r="133" spans="1:10" ht="22.5">
      <c r="A133" s="609"/>
      <c r="B133" s="611"/>
      <c r="C133" s="643"/>
      <c r="D133" s="645"/>
      <c r="E133" s="318" t="s">
        <v>1501</v>
      </c>
      <c r="F133" s="318" t="s">
        <v>2100</v>
      </c>
      <c r="G133" s="318" t="s">
        <v>2101</v>
      </c>
      <c r="H133" s="318" t="s">
        <v>2099</v>
      </c>
      <c r="I133" s="611"/>
      <c r="J133" s="597"/>
    </row>
    <row r="134" spans="1:10" ht="23.1" customHeight="1">
      <c r="A134" s="608" t="s">
        <v>1582</v>
      </c>
      <c r="B134" s="610" t="s">
        <v>2116</v>
      </c>
      <c r="C134" s="612" t="s">
        <v>220</v>
      </c>
      <c r="D134" s="356" t="s">
        <v>2066</v>
      </c>
      <c r="E134" s="166" t="s">
        <v>1565</v>
      </c>
      <c r="F134" s="166" t="s">
        <v>2095</v>
      </c>
      <c r="G134" s="166" t="s">
        <v>2096</v>
      </c>
      <c r="H134" s="166" t="s">
        <v>2589</v>
      </c>
      <c r="I134" s="626" t="s">
        <v>2070</v>
      </c>
      <c r="J134" s="597"/>
    </row>
    <row r="135" spans="1:10" ht="27" customHeight="1">
      <c r="A135" s="608"/>
      <c r="B135" s="610"/>
      <c r="C135" s="612"/>
      <c r="D135" s="356" t="s">
        <v>1482</v>
      </c>
      <c r="E135" s="166" t="s">
        <v>1483</v>
      </c>
      <c r="F135" s="166" t="s">
        <v>2084</v>
      </c>
      <c r="G135" s="166" t="s">
        <v>2097</v>
      </c>
      <c r="H135" s="166" t="s">
        <v>2098</v>
      </c>
      <c r="I135" s="626"/>
      <c r="J135" s="606" t="s">
        <v>1588</v>
      </c>
    </row>
    <row r="136" spans="1:10" ht="27" customHeight="1">
      <c r="A136" s="609"/>
      <c r="B136" s="611"/>
      <c r="C136" s="641" t="s">
        <v>1566</v>
      </c>
      <c r="D136" s="639" t="s">
        <v>1498</v>
      </c>
      <c r="E136" s="166" t="s">
        <v>1499</v>
      </c>
      <c r="F136" s="166" t="s">
        <v>2102</v>
      </c>
      <c r="G136" s="166" t="s">
        <v>2103</v>
      </c>
      <c r="H136" s="166" t="s">
        <v>2590</v>
      </c>
      <c r="I136" s="611"/>
      <c r="J136" s="606"/>
    </row>
    <row r="137" spans="1:10" ht="27" customHeight="1">
      <c r="A137" s="609"/>
      <c r="B137" s="611"/>
      <c r="C137" s="641"/>
      <c r="D137" s="640"/>
      <c r="E137" s="166" t="s">
        <v>1501</v>
      </c>
      <c r="F137" s="166" t="s">
        <v>2100</v>
      </c>
      <c r="G137" s="166" t="s">
        <v>2101</v>
      </c>
      <c r="H137" s="166" t="s">
        <v>2099</v>
      </c>
      <c r="I137" s="611"/>
      <c r="J137" s="606"/>
    </row>
    <row r="138" spans="1:10" ht="27" customHeight="1">
      <c r="A138" s="627" t="s">
        <v>1584</v>
      </c>
      <c r="B138" s="600" t="s">
        <v>1585</v>
      </c>
      <c r="C138" s="630" t="s">
        <v>1586</v>
      </c>
      <c r="D138" s="632" t="s">
        <v>1520</v>
      </c>
      <c r="E138" s="143" t="s">
        <v>1521</v>
      </c>
      <c r="F138" s="603" t="s">
        <v>2108</v>
      </c>
      <c r="G138" s="603" t="s">
        <v>2107</v>
      </c>
      <c r="H138" s="603" t="s">
        <v>2105</v>
      </c>
      <c r="I138" s="605" t="s">
        <v>1587</v>
      </c>
      <c r="J138" s="597"/>
    </row>
    <row r="139" spans="1:10" ht="27" customHeight="1">
      <c r="A139" s="627"/>
      <c r="B139" s="600"/>
      <c r="C139" s="630"/>
      <c r="D139" s="633"/>
      <c r="E139" s="143" t="s">
        <v>1523</v>
      </c>
      <c r="F139" s="631"/>
      <c r="G139" s="631"/>
      <c r="H139" s="631"/>
      <c r="I139" s="605"/>
      <c r="J139" s="597"/>
    </row>
    <row r="140" spans="1:10" ht="32.1" customHeight="1">
      <c r="A140" s="627"/>
      <c r="B140" s="600"/>
      <c r="C140" s="630"/>
      <c r="D140" s="633"/>
      <c r="E140" s="143" t="s">
        <v>1525</v>
      </c>
      <c r="F140" s="631"/>
      <c r="G140" s="631"/>
      <c r="H140" s="631"/>
      <c r="I140" s="605"/>
      <c r="J140" s="596" t="s">
        <v>1592</v>
      </c>
    </row>
    <row r="141" spans="1:10" ht="32.1" customHeight="1">
      <c r="A141" s="609"/>
      <c r="B141" s="611"/>
      <c r="C141" s="611"/>
      <c r="D141" s="633"/>
      <c r="E141" s="143" t="s">
        <v>1527</v>
      </c>
      <c r="F141" s="631"/>
      <c r="G141" s="631"/>
      <c r="H141" s="631"/>
      <c r="I141" s="611"/>
      <c r="J141" s="597"/>
    </row>
    <row r="142" spans="1:10" ht="32.1" customHeight="1">
      <c r="A142" s="609"/>
      <c r="B142" s="611"/>
      <c r="C142" s="611"/>
      <c r="D142" s="633"/>
      <c r="E142" s="143" t="s">
        <v>2082</v>
      </c>
      <c r="F142" s="631"/>
      <c r="G142" s="631"/>
      <c r="H142" s="631"/>
      <c r="I142" s="611"/>
      <c r="J142" s="597"/>
    </row>
    <row r="143" spans="1:10" ht="32.1" customHeight="1">
      <c r="A143" s="608" t="s">
        <v>1589</v>
      </c>
      <c r="B143" s="610" t="s">
        <v>1590</v>
      </c>
      <c r="C143" s="612" t="s">
        <v>1586</v>
      </c>
      <c r="D143" s="634" t="s">
        <v>1520</v>
      </c>
      <c r="E143" s="354" t="s">
        <v>1521</v>
      </c>
      <c r="F143" s="636" t="s">
        <v>2108</v>
      </c>
      <c r="G143" s="636" t="s">
        <v>2107</v>
      </c>
      <c r="H143" s="636" t="s">
        <v>2105</v>
      </c>
      <c r="I143" s="626" t="s">
        <v>1591</v>
      </c>
      <c r="J143" s="597"/>
    </row>
    <row r="144" spans="1:10" ht="32.1" customHeight="1">
      <c r="A144" s="609"/>
      <c r="B144" s="611"/>
      <c r="C144" s="611"/>
      <c r="D144" s="635"/>
      <c r="E144" s="354" t="s">
        <v>1523</v>
      </c>
      <c r="F144" s="637"/>
      <c r="G144" s="637"/>
      <c r="H144" s="637"/>
      <c r="I144" s="611"/>
      <c r="J144" s="597"/>
    </row>
    <row r="145" spans="1:10" ht="15.75" customHeight="1">
      <c r="A145" s="609"/>
      <c r="B145" s="611"/>
      <c r="C145" s="611"/>
      <c r="D145" s="635"/>
      <c r="E145" s="354" t="s">
        <v>1525</v>
      </c>
      <c r="F145" s="637"/>
      <c r="G145" s="637"/>
      <c r="H145" s="637"/>
      <c r="I145" s="611"/>
      <c r="J145" s="638" t="s">
        <v>1595</v>
      </c>
    </row>
    <row r="146" spans="1:10" ht="15.75" customHeight="1">
      <c r="A146" s="609"/>
      <c r="B146" s="611"/>
      <c r="C146" s="611"/>
      <c r="D146" s="635"/>
      <c r="E146" s="354" t="s">
        <v>1527</v>
      </c>
      <c r="F146" s="637"/>
      <c r="G146" s="637"/>
      <c r="H146" s="637"/>
      <c r="I146" s="611"/>
      <c r="J146" s="638"/>
    </row>
    <row r="147" spans="1:10" ht="15.75" customHeight="1">
      <c r="A147" s="609"/>
      <c r="B147" s="611"/>
      <c r="C147" s="611"/>
      <c r="D147" s="635"/>
      <c r="E147" s="354" t="s">
        <v>2082</v>
      </c>
      <c r="F147" s="637"/>
      <c r="G147" s="637"/>
      <c r="H147" s="637"/>
      <c r="I147" s="611"/>
      <c r="J147" s="638"/>
    </row>
    <row r="148" spans="1:10" ht="15.75" customHeight="1">
      <c r="A148" s="627" t="s">
        <v>1593</v>
      </c>
      <c r="B148" s="600" t="s">
        <v>1594</v>
      </c>
      <c r="C148" s="271" t="s">
        <v>220</v>
      </c>
      <c r="D148" s="271" t="s">
        <v>1482</v>
      </c>
      <c r="E148" s="318" t="s">
        <v>1483</v>
      </c>
      <c r="F148" s="318" t="s">
        <v>2084</v>
      </c>
      <c r="G148" s="318" t="s">
        <v>2097</v>
      </c>
      <c r="H148" s="318" t="s">
        <v>2098</v>
      </c>
      <c r="I148" s="618" t="s">
        <v>1591</v>
      </c>
      <c r="J148" s="638"/>
    </row>
    <row r="149" spans="1:10" ht="15.75" customHeight="1">
      <c r="A149" s="627"/>
      <c r="B149" s="600"/>
      <c r="C149" s="630" t="s">
        <v>1596</v>
      </c>
      <c r="D149" s="632" t="s">
        <v>1447</v>
      </c>
      <c r="E149" s="217" t="s">
        <v>1435</v>
      </c>
      <c r="F149" s="623" t="s">
        <v>2112</v>
      </c>
      <c r="G149" s="623" t="s">
        <v>2113</v>
      </c>
      <c r="H149" s="623" t="s">
        <v>2114</v>
      </c>
      <c r="I149" s="618"/>
      <c r="J149" s="638"/>
    </row>
    <row r="150" spans="1:10" ht="15.75" customHeight="1">
      <c r="A150" s="627"/>
      <c r="B150" s="600"/>
      <c r="C150" s="630"/>
      <c r="D150" s="632"/>
      <c r="E150" s="217" t="s">
        <v>1506</v>
      </c>
      <c r="F150" s="624"/>
      <c r="G150" s="624"/>
      <c r="H150" s="624"/>
      <c r="I150" s="618"/>
      <c r="J150" s="638"/>
    </row>
    <row r="151" spans="1:10" ht="15.75" customHeight="1">
      <c r="A151" s="627"/>
      <c r="B151" s="600"/>
      <c r="C151" s="630"/>
      <c r="D151" s="632"/>
      <c r="E151" s="217" t="s">
        <v>2079</v>
      </c>
      <c r="F151" s="624"/>
      <c r="G151" s="624"/>
      <c r="H151" s="624"/>
      <c r="I151" s="618"/>
      <c r="J151" s="638"/>
    </row>
    <row r="152" spans="1:10" ht="23.45" customHeight="1">
      <c r="A152" s="627"/>
      <c r="B152" s="600"/>
      <c r="C152" s="630"/>
      <c r="D152" s="632"/>
      <c r="E152" s="217" t="s">
        <v>1509</v>
      </c>
      <c r="F152" s="624"/>
      <c r="G152" s="624"/>
      <c r="H152" s="624"/>
      <c r="I152" s="618"/>
      <c r="J152" s="638"/>
    </row>
    <row r="153" spans="1:10" ht="15.75" customHeight="1">
      <c r="A153" s="627"/>
      <c r="B153" s="600"/>
      <c r="C153" s="630"/>
      <c r="D153" s="632"/>
      <c r="E153" s="217" t="s">
        <v>1511</v>
      </c>
      <c r="F153" s="624"/>
      <c r="G153" s="624"/>
      <c r="H153" s="624"/>
      <c r="I153" s="618"/>
      <c r="J153" s="638"/>
    </row>
    <row r="154" spans="1:10" ht="15.75" customHeight="1">
      <c r="A154" s="627"/>
      <c r="B154" s="600"/>
      <c r="C154" s="630"/>
      <c r="D154" s="632"/>
      <c r="E154" s="217" t="s">
        <v>1430</v>
      </c>
      <c r="F154" s="624"/>
      <c r="G154" s="624"/>
      <c r="H154" s="624"/>
      <c r="I154" s="618"/>
      <c r="J154" s="638"/>
    </row>
    <row r="155" spans="1:10" ht="15.75" customHeight="1">
      <c r="A155" s="627"/>
      <c r="B155" s="600"/>
      <c r="C155" s="611"/>
      <c r="D155" s="632"/>
      <c r="E155" s="217" t="s">
        <v>1514</v>
      </c>
      <c r="F155" s="625"/>
      <c r="G155" s="625"/>
      <c r="H155" s="625"/>
      <c r="I155" s="618"/>
      <c r="J155" s="638"/>
    </row>
    <row r="156" spans="1:10" ht="15.75" customHeight="1">
      <c r="A156" s="627"/>
      <c r="B156" s="600"/>
      <c r="C156" s="628" t="s">
        <v>1586</v>
      </c>
      <c r="D156" s="619" t="s">
        <v>1520</v>
      </c>
      <c r="E156" s="355" t="s">
        <v>1521</v>
      </c>
      <c r="F156" s="621" t="s">
        <v>2108</v>
      </c>
      <c r="G156" s="621" t="s">
        <v>2107</v>
      </c>
      <c r="H156" s="621" t="s">
        <v>2105</v>
      </c>
      <c r="I156" s="618"/>
      <c r="J156" s="638"/>
    </row>
    <row r="157" spans="1:10" ht="15.75" customHeight="1">
      <c r="A157" s="627"/>
      <c r="B157" s="600"/>
      <c r="C157" s="629"/>
      <c r="D157" s="620"/>
      <c r="E157" s="355" t="s">
        <v>1523</v>
      </c>
      <c r="F157" s="622"/>
      <c r="G157" s="622"/>
      <c r="H157" s="622"/>
      <c r="I157" s="618"/>
      <c r="J157" s="638"/>
    </row>
    <row r="158" spans="1:10" ht="18" customHeight="1">
      <c r="A158" s="627"/>
      <c r="B158" s="600"/>
      <c r="C158" s="629"/>
      <c r="D158" s="620"/>
      <c r="E158" s="355" t="s">
        <v>1525</v>
      </c>
      <c r="F158" s="622"/>
      <c r="G158" s="622"/>
      <c r="H158" s="622"/>
      <c r="I158" s="618"/>
      <c r="J158" s="596" t="s">
        <v>1600</v>
      </c>
    </row>
    <row r="159" spans="1:10" ht="18" customHeight="1">
      <c r="A159" s="627"/>
      <c r="B159" s="600"/>
      <c r="C159" s="629"/>
      <c r="D159" s="620"/>
      <c r="E159" s="355" t="s">
        <v>1527</v>
      </c>
      <c r="F159" s="622"/>
      <c r="G159" s="622"/>
      <c r="H159" s="622"/>
      <c r="I159" s="618"/>
      <c r="J159" s="596"/>
    </row>
    <row r="160" spans="1:10" ht="18" customHeight="1">
      <c r="A160" s="627"/>
      <c r="B160" s="600"/>
      <c r="C160" s="629"/>
      <c r="D160" s="620"/>
      <c r="E160" s="355" t="s">
        <v>2082</v>
      </c>
      <c r="F160" s="622"/>
      <c r="G160" s="622"/>
      <c r="H160" s="622"/>
      <c r="I160" s="618"/>
      <c r="J160" s="596"/>
    </row>
    <row r="161" spans="1:10" ht="18" customHeight="1">
      <c r="A161" s="608" t="s">
        <v>1597</v>
      </c>
      <c r="B161" s="610" t="s">
        <v>1598</v>
      </c>
      <c r="C161" s="612" t="s">
        <v>220</v>
      </c>
      <c r="D161" s="613" t="s">
        <v>1446</v>
      </c>
      <c r="E161" s="166" t="s">
        <v>2057</v>
      </c>
      <c r="F161" s="614" t="s">
        <v>2093</v>
      </c>
      <c r="G161" s="614" t="s">
        <v>2092</v>
      </c>
      <c r="H161" s="614" t="s">
        <v>2094</v>
      </c>
      <c r="I161" s="626" t="s">
        <v>1599</v>
      </c>
      <c r="J161" s="596"/>
    </row>
    <row r="162" spans="1:10" ht="18" customHeight="1">
      <c r="A162" s="608"/>
      <c r="B162" s="610"/>
      <c r="C162" s="612"/>
      <c r="D162" s="613"/>
      <c r="E162" s="167" t="s">
        <v>1172</v>
      </c>
      <c r="F162" s="615"/>
      <c r="G162" s="615"/>
      <c r="H162" s="615"/>
      <c r="I162" s="626"/>
      <c r="J162" s="596"/>
    </row>
    <row r="163" spans="1:10" ht="18" customHeight="1">
      <c r="A163" s="608"/>
      <c r="B163" s="610"/>
      <c r="C163" s="612"/>
      <c r="D163" s="613"/>
      <c r="E163" s="167" t="s">
        <v>1455</v>
      </c>
      <c r="F163" s="615"/>
      <c r="G163" s="615"/>
      <c r="H163" s="615"/>
      <c r="I163" s="626"/>
      <c r="J163" s="596"/>
    </row>
    <row r="164" spans="1:10" ht="18" customHeight="1">
      <c r="A164" s="608"/>
      <c r="B164" s="610"/>
      <c r="C164" s="612"/>
      <c r="D164" s="613"/>
      <c r="E164" s="166" t="s">
        <v>1458</v>
      </c>
      <c r="F164" s="615"/>
      <c r="G164" s="615"/>
      <c r="H164" s="615"/>
      <c r="I164" s="626"/>
      <c r="J164" s="596"/>
    </row>
    <row r="165" spans="1:10" ht="18" customHeight="1">
      <c r="A165" s="608"/>
      <c r="B165" s="610"/>
      <c r="C165" s="612"/>
      <c r="D165" s="613"/>
      <c r="E165" s="166" t="s">
        <v>2071</v>
      </c>
      <c r="F165" s="615"/>
      <c r="G165" s="615"/>
      <c r="H165" s="615"/>
      <c r="I165" s="626"/>
      <c r="J165" s="596"/>
    </row>
    <row r="166" spans="1:10" ht="18" customHeight="1">
      <c r="A166" s="608"/>
      <c r="B166" s="610"/>
      <c r="C166" s="612"/>
      <c r="D166" s="613"/>
      <c r="E166" s="167" t="s">
        <v>2055</v>
      </c>
      <c r="F166" s="615"/>
      <c r="G166" s="615"/>
      <c r="H166" s="615"/>
      <c r="I166" s="626"/>
      <c r="J166" s="596"/>
    </row>
    <row r="167" spans="1:10" ht="18" customHeight="1">
      <c r="A167" s="608"/>
      <c r="B167" s="610"/>
      <c r="C167" s="612"/>
      <c r="D167" s="613"/>
      <c r="E167" s="166" t="s">
        <v>1465</v>
      </c>
      <c r="F167" s="615"/>
      <c r="G167" s="615"/>
      <c r="H167" s="615"/>
      <c r="I167" s="626"/>
      <c r="J167" s="596"/>
    </row>
    <row r="168" spans="1:10" ht="15.75" customHeight="1">
      <c r="A168" s="608"/>
      <c r="B168" s="610"/>
      <c r="C168" s="612"/>
      <c r="D168" s="613"/>
      <c r="E168" s="167" t="s">
        <v>2056</v>
      </c>
      <c r="F168" s="615"/>
      <c r="G168" s="615"/>
      <c r="H168" s="615"/>
      <c r="I168" s="626"/>
      <c r="J168" s="597"/>
    </row>
    <row r="169" spans="1:10" ht="15.75" customHeight="1">
      <c r="A169" s="608"/>
      <c r="B169" s="610"/>
      <c r="C169" s="612"/>
      <c r="D169" s="613"/>
      <c r="E169" s="167" t="s">
        <v>1469</v>
      </c>
      <c r="F169" s="615"/>
      <c r="G169" s="615"/>
      <c r="H169" s="615"/>
      <c r="I169" s="626"/>
      <c r="J169" s="597"/>
    </row>
    <row r="170" spans="1:10" ht="55.5" customHeight="1">
      <c r="A170" s="608"/>
      <c r="B170" s="610"/>
      <c r="C170" s="612"/>
      <c r="D170" s="613"/>
      <c r="E170" s="166" t="s">
        <v>1471</v>
      </c>
      <c r="F170" s="615"/>
      <c r="G170" s="615"/>
      <c r="H170" s="615"/>
      <c r="I170" s="626"/>
      <c r="J170" s="606" t="s">
        <v>1604</v>
      </c>
    </row>
    <row r="171" spans="1:10" ht="66" customHeight="1" thickBot="1">
      <c r="A171" s="609"/>
      <c r="B171" s="611"/>
      <c r="C171" s="611"/>
      <c r="D171" s="613"/>
      <c r="E171" s="166" t="s">
        <v>1473</v>
      </c>
      <c r="F171" s="615"/>
      <c r="G171" s="615"/>
      <c r="H171" s="615"/>
      <c r="I171" s="611"/>
      <c r="J171" s="607"/>
    </row>
    <row r="172" spans="1:10">
      <c r="A172" s="609"/>
      <c r="B172" s="611"/>
      <c r="C172" s="611"/>
      <c r="D172" s="613"/>
      <c r="E172" s="167" t="s">
        <v>1476</v>
      </c>
      <c r="F172" s="615"/>
      <c r="G172" s="615"/>
      <c r="H172" s="615"/>
      <c r="I172" s="611"/>
    </row>
    <row r="173" spans="1:10">
      <c r="A173" s="598" t="s">
        <v>1601</v>
      </c>
      <c r="B173" s="600" t="s">
        <v>2117</v>
      </c>
      <c r="C173" s="602" t="s">
        <v>1602</v>
      </c>
      <c r="D173" s="168" t="s">
        <v>1532</v>
      </c>
      <c r="E173" s="616" t="s">
        <v>1533</v>
      </c>
      <c r="F173" s="603" t="s">
        <v>2115</v>
      </c>
      <c r="G173" s="603" t="s">
        <v>2115</v>
      </c>
      <c r="H173" s="603" t="s">
        <v>2115</v>
      </c>
      <c r="I173" s="605" t="s">
        <v>1603</v>
      </c>
    </row>
    <row r="174" spans="1:10" ht="15.75" thickBot="1">
      <c r="A174" s="599"/>
      <c r="B174" s="601"/>
      <c r="C174" s="601"/>
      <c r="D174" s="169" t="s">
        <v>1542</v>
      </c>
      <c r="E174" s="617"/>
      <c r="F174" s="604"/>
      <c r="G174" s="604"/>
      <c r="H174" s="604"/>
      <c r="I174" s="601"/>
    </row>
  </sheetData>
  <mergeCells count="159">
    <mergeCell ref="I10:I11"/>
    <mergeCell ref="J7:J8"/>
    <mergeCell ref="C11:E11"/>
    <mergeCell ref="F11:H11"/>
    <mergeCell ref="I33:I53"/>
    <mergeCell ref="J30:J50"/>
    <mergeCell ref="D36:D37"/>
    <mergeCell ref="A33:A53"/>
    <mergeCell ref="B33:B53"/>
    <mergeCell ref="C33:C51"/>
    <mergeCell ref="D33:D35"/>
    <mergeCell ref="H17:H28"/>
    <mergeCell ref="I12:I32"/>
    <mergeCell ref="J9:J29"/>
    <mergeCell ref="D15:D16"/>
    <mergeCell ref="A12:A32"/>
    <mergeCell ref="B12:B32"/>
    <mergeCell ref="C12:C30"/>
    <mergeCell ref="D12:D14"/>
    <mergeCell ref="D17:D28"/>
    <mergeCell ref="F17:F28"/>
    <mergeCell ref="H13:H14"/>
    <mergeCell ref="D31:D32"/>
    <mergeCell ref="F34:F35"/>
    <mergeCell ref="D38:D49"/>
    <mergeCell ref="F38:F49"/>
    <mergeCell ref="G38:G49"/>
    <mergeCell ref="C31:C32"/>
    <mergeCell ref="F13:F14"/>
    <mergeCell ref="G13:G14"/>
    <mergeCell ref="D73:D74"/>
    <mergeCell ref="C10:E10"/>
    <mergeCell ref="F10:H10"/>
    <mergeCell ref="G34:G35"/>
    <mergeCell ref="H34:H35"/>
    <mergeCell ref="D52:D53"/>
    <mergeCell ref="F55:F56"/>
    <mergeCell ref="G55:G56"/>
    <mergeCell ref="H55:H56"/>
    <mergeCell ref="G17:G28"/>
    <mergeCell ref="H38:H49"/>
    <mergeCell ref="A54:A74"/>
    <mergeCell ref="B54:B74"/>
    <mergeCell ref="C54:C72"/>
    <mergeCell ref="D54:D56"/>
    <mergeCell ref="D59:D70"/>
    <mergeCell ref="F59:F70"/>
    <mergeCell ref="G59:G70"/>
    <mergeCell ref="C94:C95"/>
    <mergeCell ref="D80:D91"/>
    <mergeCell ref="F80:F91"/>
    <mergeCell ref="G80:G91"/>
    <mergeCell ref="C73:C74"/>
    <mergeCell ref="D78:D79"/>
    <mergeCell ref="D57:D58"/>
    <mergeCell ref="F76:F77"/>
    <mergeCell ref="G76:G77"/>
    <mergeCell ref="D94:D95"/>
    <mergeCell ref="A96:A114"/>
    <mergeCell ref="B96:B114"/>
    <mergeCell ref="C96:C112"/>
    <mergeCell ref="D96:D98"/>
    <mergeCell ref="F97:F98"/>
    <mergeCell ref="G97:G98"/>
    <mergeCell ref="H97:H98"/>
    <mergeCell ref="D113:D114"/>
    <mergeCell ref="A75:A95"/>
    <mergeCell ref="B75:B95"/>
    <mergeCell ref="C75:C93"/>
    <mergeCell ref="D75:D77"/>
    <mergeCell ref="C113:C114"/>
    <mergeCell ref="H76:H77"/>
    <mergeCell ref="H80:H91"/>
    <mergeCell ref="I96:I114"/>
    <mergeCell ref="C132:C133"/>
    <mergeCell ref="I115:I133"/>
    <mergeCell ref="F116:F117"/>
    <mergeCell ref="G116:G117"/>
    <mergeCell ref="H116:H117"/>
    <mergeCell ref="D132:D133"/>
    <mergeCell ref="J93:J111"/>
    <mergeCell ref="D99:D110"/>
    <mergeCell ref="F99:F110"/>
    <mergeCell ref="G99:G110"/>
    <mergeCell ref="H99:H110"/>
    <mergeCell ref="J112:J130"/>
    <mergeCell ref="D118:D129"/>
    <mergeCell ref="F118:F129"/>
    <mergeCell ref="G118:G129"/>
    <mergeCell ref="H118:H129"/>
    <mergeCell ref="I75:I95"/>
    <mergeCell ref="J72:J92"/>
    <mergeCell ref="I54:I74"/>
    <mergeCell ref="J51:J71"/>
    <mergeCell ref="H59:H70"/>
    <mergeCell ref="C52:C53"/>
    <mergeCell ref="C149:C155"/>
    <mergeCell ref="D149:D155"/>
    <mergeCell ref="I143:I147"/>
    <mergeCell ref="J140:J144"/>
    <mergeCell ref="I134:I137"/>
    <mergeCell ref="J131:J134"/>
    <mergeCell ref="D136:D137"/>
    <mergeCell ref="A134:A137"/>
    <mergeCell ref="B134:B137"/>
    <mergeCell ref="C134:C135"/>
    <mergeCell ref="C136:C137"/>
    <mergeCell ref="A115:A133"/>
    <mergeCell ref="B115:B133"/>
    <mergeCell ref="C115:C131"/>
    <mergeCell ref="D115:D117"/>
    <mergeCell ref="F149:F155"/>
    <mergeCell ref="G149:G155"/>
    <mergeCell ref="H149:H155"/>
    <mergeCell ref="I161:I172"/>
    <mergeCell ref="A148:A160"/>
    <mergeCell ref="B148:B160"/>
    <mergeCell ref="C156:C160"/>
    <mergeCell ref="I138:I142"/>
    <mergeCell ref="J135:J139"/>
    <mergeCell ref="A143:A147"/>
    <mergeCell ref="B143:B147"/>
    <mergeCell ref="C143:C147"/>
    <mergeCell ref="A138:A142"/>
    <mergeCell ref="B138:B142"/>
    <mergeCell ref="C138:C142"/>
    <mergeCell ref="F138:F142"/>
    <mergeCell ref="G138:G142"/>
    <mergeCell ref="H138:H142"/>
    <mergeCell ref="D138:D142"/>
    <mergeCell ref="D143:D147"/>
    <mergeCell ref="F143:F147"/>
    <mergeCell ref="G143:G147"/>
    <mergeCell ref="H143:H147"/>
    <mergeCell ref="J145:J157"/>
    <mergeCell ref="C1:G3"/>
    <mergeCell ref="A1:B3"/>
    <mergeCell ref="J158:J169"/>
    <mergeCell ref="A173:A174"/>
    <mergeCell ref="B173:B174"/>
    <mergeCell ref="C173:C174"/>
    <mergeCell ref="F173:F174"/>
    <mergeCell ref="G173:G174"/>
    <mergeCell ref="H173:H174"/>
    <mergeCell ref="I173:I174"/>
    <mergeCell ref="J170:J171"/>
    <mergeCell ref="A161:A172"/>
    <mergeCell ref="B161:B172"/>
    <mergeCell ref="C161:C172"/>
    <mergeCell ref="D161:D172"/>
    <mergeCell ref="F161:F172"/>
    <mergeCell ref="G161:G172"/>
    <mergeCell ref="H161:H172"/>
    <mergeCell ref="E173:E174"/>
    <mergeCell ref="I148:I160"/>
    <mergeCell ref="D156:D160"/>
    <mergeCell ref="F156:F160"/>
    <mergeCell ref="G156:G160"/>
    <mergeCell ref="H156:H160"/>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9"/>
  <sheetViews>
    <sheetView showGridLines="0" topLeftCell="E1" workbookViewId="0">
      <selection activeCell="I10" sqref="I10"/>
    </sheetView>
  </sheetViews>
  <sheetFormatPr baseColWidth="10" defaultColWidth="11.42578125" defaultRowHeight="15"/>
  <cols>
    <col min="1" max="1" width="20.140625" customWidth="1"/>
    <col min="2" max="2" width="27.42578125" customWidth="1"/>
    <col min="3" max="3" width="42.28515625" customWidth="1"/>
    <col min="4" max="4" width="46.140625" customWidth="1"/>
    <col min="5" max="5" width="37" customWidth="1"/>
    <col min="6" max="6" width="35.5703125" customWidth="1"/>
    <col min="7" max="7" width="24.7109375" customWidth="1"/>
    <col min="8" max="8" width="24.42578125" customWidth="1"/>
    <col min="9" max="9" width="30" customWidth="1"/>
    <col min="10" max="10" width="44.7109375" customWidth="1"/>
    <col min="11" max="11" width="30.140625" customWidth="1"/>
    <col min="12" max="12" width="27.85546875" customWidth="1"/>
  </cols>
  <sheetData>
    <row r="1" spans="1:9" ht="15" customHeight="1">
      <c r="A1" s="457"/>
      <c r="B1" s="458"/>
      <c r="C1" s="669" t="s">
        <v>2597</v>
      </c>
      <c r="D1" s="670"/>
      <c r="E1" s="670"/>
      <c r="F1" s="670"/>
      <c r="G1" s="671"/>
      <c r="H1" s="451" t="s">
        <v>2591</v>
      </c>
      <c r="I1" s="27" t="s">
        <v>2595</v>
      </c>
    </row>
    <row r="2" spans="1:9" ht="15" customHeight="1">
      <c r="A2" s="459"/>
      <c r="B2" s="460"/>
      <c r="C2" s="672"/>
      <c r="D2" s="673"/>
      <c r="E2" s="673"/>
      <c r="F2" s="673"/>
      <c r="G2" s="674"/>
      <c r="H2" s="451" t="s">
        <v>2592</v>
      </c>
      <c r="I2" s="27">
        <v>0</v>
      </c>
    </row>
    <row r="3" spans="1:9" ht="15" customHeight="1">
      <c r="A3" s="461"/>
      <c r="B3" s="462"/>
      <c r="C3" s="675"/>
      <c r="D3" s="676"/>
      <c r="E3" s="676"/>
      <c r="F3" s="676"/>
      <c r="G3" s="677"/>
      <c r="H3" s="451" t="s">
        <v>2593</v>
      </c>
      <c r="I3" s="27" t="s">
        <v>2598</v>
      </c>
    </row>
    <row r="5" spans="1:9" ht="21">
      <c r="A5" s="35" t="str">
        <f>Inicio!A5</f>
        <v>CÁMARA DE COMERCIO DE FACATATIVA</v>
      </c>
    </row>
    <row r="6" spans="1:9" ht="18.75">
      <c r="A6" s="2" t="str">
        <f>Inicio!A6</f>
        <v>Sistema de Autocontrol y Gestión del Riesgo Integral de LA/FT/FPADM - RMM del SAGRILAFT</v>
      </c>
    </row>
    <row r="7" spans="1:9" ht="15.75">
      <c r="A7" s="76" t="s">
        <v>1605</v>
      </c>
    </row>
    <row r="9" spans="1:9" ht="18.75">
      <c r="A9" s="591" t="s">
        <v>1606</v>
      </c>
      <c r="B9" s="591"/>
      <c r="C9" s="591"/>
      <c r="D9" s="591"/>
    </row>
    <row r="10" spans="1:9" ht="38.25">
      <c r="A10" s="19" t="s">
        <v>1607</v>
      </c>
      <c r="B10" s="19" t="s">
        <v>1608</v>
      </c>
      <c r="C10" s="19" t="s">
        <v>1609</v>
      </c>
      <c r="D10" s="19" t="s">
        <v>1610</v>
      </c>
    </row>
    <row r="11" spans="1:9" ht="31.5">
      <c r="A11" s="77">
        <v>1</v>
      </c>
      <c r="B11" s="77" t="s">
        <v>1611</v>
      </c>
      <c r="C11" s="78" t="s">
        <v>1612</v>
      </c>
      <c r="D11" s="79" t="s">
        <v>1613</v>
      </c>
    </row>
    <row r="12" spans="1:9" ht="31.5">
      <c r="A12" s="77">
        <v>2</v>
      </c>
      <c r="B12" s="77" t="s">
        <v>1614</v>
      </c>
      <c r="C12" s="78" t="s">
        <v>1615</v>
      </c>
      <c r="D12" s="79" t="s">
        <v>1616</v>
      </c>
    </row>
    <row r="13" spans="1:9" ht="31.5">
      <c r="A13" s="77">
        <v>3</v>
      </c>
      <c r="B13" s="77" t="s">
        <v>1617</v>
      </c>
      <c r="C13" s="78" t="s">
        <v>1618</v>
      </c>
      <c r="D13" s="79" t="s">
        <v>1619</v>
      </c>
    </row>
    <row r="14" spans="1:9" ht="31.5">
      <c r="A14" s="77">
        <v>4</v>
      </c>
      <c r="B14" s="77" t="s">
        <v>1620</v>
      </c>
      <c r="C14" s="78" t="s">
        <v>1621</v>
      </c>
      <c r="D14" s="79" t="s">
        <v>1622</v>
      </c>
    </row>
    <row r="15" spans="1:9" ht="31.5">
      <c r="A15" s="77">
        <v>5</v>
      </c>
      <c r="B15" s="77" t="s">
        <v>1623</v>
      </c>
      <c r="C15" s="78" t="s">
        <v>1624</v>
      </c>
      <c r="D15" s="79" t="s">
        <v>1625</v>
      </c>
    </row>
    <row r="23" spans="1:6" ht="18.75">
      <c r="A23" s="668" t="s">
        <v>1626</v>
      </c>
      <c r="B23" s="668"/>
      <c r="C23" s="668"/>
      <c r="D23" s="668"/>
      <c r="E23" s="668"/>
      <c r="F23" s="668"/>
    </row>
    <row r="24" spans="1:6" ht="38.25">
      <c r="A24" s="19" t="s">
        <v>1627</v>
      </c>
      <c r="B24" s="19" t="s">
        <v>1628</v>
      </c>
      <c r="C24" s="19" t="s">
        <v>1629</v>
      </c>
      <c r="D24" s="19" t="s">
        <v>1630</v>
      </c>
      <c r="E24" s="19" t="s">
        <v>1631</v>
      </c>
      <c r="F24" s="19" t="s">
        <v>1632</v>
      </c>
    </row>
    <row r="25" spans="1:6" ht="90">
      <c r="A25" s="77">
        <v>1</v>
      </c>
      <c r="B25" s="77" t="s">
        <v>1633</v>
      </c>
      <c r="C25" s="80" t="s">
        <v>1634</v>
      </c>
      <c r="D25" s="80" t="s">
        <v>1635</v>
      </c>
      <c r="E25" s="80" t="s">
        <v>1636</v>
      </c>
      <c r="F25" s="80" t="s">
        <v>1637</v>
      </c>
    </row>
    <row r="26" spans="1:6" ht="75">
      <c r="A26" s="77">
        <v>2</v>
      </c>
      <c r="B26" s="77" t="s">
        <v>1638</v>
      </c>
      <c r="C26" s="80" t="s">
        <v>1639</v>
      </c>
      <c r="D26" s="80" t="s">
        <v>1640</v>
      </c>
      <c r="E26" s="80" t="s">
        <v>1641</v>
      </c>
      <c r="F26" s="80" t="s">
        <v>1642</v>
      </c>
    </row>
    <row r="27" spans="1:6" ht="120">
      <c r="A27" s="77">
        <v>3</v>
      </c>
      <c r="B27" s="77" t="s">
        <v>1643</v>
      </c>
      <c r="C27" s="80" t="s">
        <v>1644</v>
      </c>
      <c r="D27" s="81" t="s">
        <v>1645</v>
      </c>
      <c r="E27" s="80" t="s">
        <v>1646</v>
      </c>
      <c r="F27" s="80" t="s">
        <v>1647</v>
      </c>
    </row>
    <row r="28" spans="1:6" ht="75">
      <c r="A28" s="77">
        <v>4</v>
      </c>
      <c r="B28" s="77" t="s">
        <v>1648</v>
      </c>
      <c r="C28" s="80" t="s">
        <v>1649</v>
      </c>
      <c r="D28" s="80" t="s">
        <v>1650</v>
      </c>
      <c r="E28" s="80" t="s">
        <v>1651</v>
      </c>
      <c r="F28" s="80" t="s">
        <v>1652</v>
      </c>
    </row>
    <row r="29" spans="1:6" ht="165">
      <c r="A29" s="77">
        <v>5</v>
      </c>
      <c r="B29" s="77" t="s">
        <v>1653</v>
      </c>
      <c r="C29" s="80" t="s">
        <v>1654</v>
      </c>
      <c r="D29" s="80" t="s">
        <v>1655</v>
      </c>
      <c r="E29" s="80" t="s">
        <v>1656</v>
      </c>
      <c r="F29" s="80" t="s">
        <v>1657</v>
      </c>
    </row>
  </sheetData>
  <mergeCells count="4">
    <mergeCell ref="A9:D9"/>
    <mergeCell ref="A23:F23"/>
    <mergeCell ref="A1:B3"/>
    <mergeCell ref="C1:G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222"/>
  <sheetViews>
    <sheetView showGridLines="0" workbookViewId="0">
      <selection activeCell="I4" sqref="I4"/>
    </sheetView>
  </sheetViews>
  <sheetFormatPr baseColWidth="10" defaultColWidth="11.42578125" defaultRowHeight="15"/>
  <cols>
    <col min="1" max="1" width="13" style="6" customWidth="1"/>
    <col min="2" max="2" width="16.140625" style="6" customWidth="1"/>
    <col min="3" max="5" width="11.42578125" style="6"/>
    <col min="6" max="6" width="18.85546875" style="6" customWidth="1"/>
    <col min="7" max="7" width="43.28515625" style="6" customWidth="1"/>
    <col min="8" max="8" width="11.42578125" style="6"/>
    <col min="9" max="9" width="22.42578125" style="6" customWidth="1"/>
    <col min="10" max="16384" width="11.42578125" style="6"/>
  </cols>
  <sheetData>
    <row r="1" spans="1:15" ht="15" customHeight="1">
      <c r="A1" s="457"/>
      <c r="B1" s="458"/>
      <c r="C1" s="463" t="s">
        <v>2597</v>
      </c>
      <c r="D1" s="464"/>
      <c r="E1" s="464"/>
      <c r="F1" s="464"/>
      <c r="G1" s="465"/>
      <c r="H1" s="451" t="s">
        <v>2591</v>
      </c>
      <c r="I1" s="27" t="s">
        <v>2595</v>
      </c>
    </row>
    <row r="2" spans="1:15" ht="15" customHeight="1">
      <c r="A2" s="459"/>
      <c r="B2" s="460"/>
      <c r="C2" s="466"/>
      <c r="D2" s="467"/>
      <c r="E2" s="467"/>
      <c r="F2" s="467"/>
      <c r="G2" s="468"/>
      <c r="H2" s="451" t="s">
        <v>2592</v>
      </c>
      <c r="I2" s="27">
        <v>0</v>
      </c>
    </row>
    <row r="3" spans="1:15" ht="15" customHeight="1">
      <c r="A3" s="461"/>
      <c r="B3" s="462"/>
      <c r="C3" s="469"/>
      <c r="D3" s="470"/>
      <c r="E3" s="470"/>
      <c r="F3" s="470"/>
      <c r="G3" s="471"/>
      <c r="H3" s="451" t="s">
        <v>2593</v>
      </c>
      <c r="I3" s="27" t="s">
        <v>2598</v>
      </c>
    </row>
    <row r="4" spans="1:15" ht="21">
      <c r="A4" s="35" t="str">
        <f>Inicio!A5</f>
        <v>CÁMARA DE COMERCIO DE FACATATIVA</v>
      </c>
    </row>
    <row r="5" spans="1:15" ht="18.75">
      <c r="A5" s="2" t="str">
        <f>Inicio!A6</f>
        <v>Sistema de Autocontrol y Gestión del Riesgo Integral de LA/FT/FPADM - RMM del SAGRILAFT</v>
      </c>
    </row>
    <row r="6" spans="1:15" ht="15.75">
      <c r="A6" s="76" t="s">
        <v>1658</v>
      </c>
    </row>
    <row r="8" spans="1:15">
      <c r="A8" s="6" t="s">
        <v>1659</v>
      </c>
    </row>
    <row r="10" spans="1:15">
      <c r="A10" s="6" t="s">
        <v>1660</v>
      </c>
    </row>
    <row r="12" spans="1:15" ht="42" customHeight="1">
      <c r="A12" s="678" t="s">
        <v>1661</v>
      </c>
      <c r="B12" s="678"/>
      <c r="C12" s="678"/>
      <c r="D12" s="678"/>
      <c r="E12" s="678"/>
      <c r="F12" s="678"/>
      <c r="G12" s="678"/>
      <c r="H12" s="678"/>
      <c r="I12" s="678"/>
      <c r="J12" s="678"/>
      <c r="K12" s="678"/>
      <c r="L12" s="678"/>
      <c r="M12" s="678"/>
      <c r="N12" s="12"/>
      <c r="O12" s="12"/>
    </row>
    <row r="14" spans="1:15">
      <c r="A14" s="6" t="s">
        <v>1662</v>
      </c>
    </row>
    <row r="16" spans="1:15" ht="33.75" customHeight="1">
      <c r="A16" s="678" t="s">
        <v>1663</v>
      </c>
      <c r="B16" s="678"/>
      <c r="C16" s="678"/>
      <c r="D16" s="678"/>
      <c r="E16" s="678"/>
      <c r="F16" s="678"/>
      <c r="G16" s="678"/>
      <c r="H16" s="678"/>
      <c r="I16" s="678"/>
      <c r="J16" s="678"/>
      <c r="K16" s="678"/>
      <c r="L16" s="678"/>
      <c r="M16" s="678"/>
      <c r="N16" s="678"/>
      <c r="O16" s="678"/>
    </row>
    <row r="18" spans="1:15" ht="39" customHeight="1">
      <c r="A18" s="678" t="s">
        <v>1664</v>
      </c>
      <c r="B18" s="678"/>
      <c r="C18" s="678"/>
      <c r="D18" s="678"/>
      <c r="E18" s="678"/>
      <c r="F18" s="678"/>
      <c r="G18" s="678"/>
      <c r="H18" s="678"/>
      <c r="I18" s="678"/>
      <c r="J18" s="678"/>
      <c r="K18" s="678"/>
      <c r="L18" s="678"/>
      <c r="M18" s="678"/>
      <c r="N18" s="678"/>
      <c r="O18" s="678"/>
    </row>
    <row r="20" spans="1:15">
      <c r="A20" s="6" t="s">
        <v>1665</v>
      </c>
    </row>
    <row r="22" spans="1:15" ht="39" customHeight="1">
      <c r="A22" s="678" t="s">
        <v>1666</v>
      </c>
      <c r="B22" s="678"/>
      <c r="C22" s="678"/>
      <c r="D22" s="678"/>
      <c r="E22" s="678"/>
      <c r="F22" s="678"/>
      <c r="G22" s="678"/>
      <c r="H22" s="678"/>
      <c r="I22" s="678"/>
      <c r="J22" s="678"/>
      <c r="K22" s="678"/>
      <c r="L22" s="678"/>
      <c r="M22" s="678"/>
      <c r="N22" s="678"/>
      <c r="O22" s="678"/>
    </row>
    <row r="23" spans="1:15">
      <c r="A23" t="s">
        <v>1667</v>
      </c>
    </row>
    <row r="24" spans="1:15">
      <c r="A24" t="s">
        <v>1668</v>
      </c>
    </row>
    <row r="25" spans="1:15">
      <c r="A25" t="s">
        <v>1669</v>
      </c>
    </row>
    <row r="26" spans="1:15">
      <c r="A26" t="s">
        <v>1670</v>
      </c>
    </row>
    <row r="27" spans="1:15">
      <c r="A27" t="s">
        <v>1671</v>
      </c>
    </row>
    <row r="29" spans="1:15" ht="32.1" customHeight="1">
      <c r="A29" s="678" t="s">
        <v>1672</v>
      </c>
      <c r="B29" s="678"/>
      <c r="C29" s="678"/>
      <c r="D29" s="678"/>
      <c r="E29" s="678"/>
      <c r="F29" s="678"/>
      <c r="G29" s="678"/>
      <c r="H29" s="678"/>
      <c r="I29" s="678"/>
      <c r="J29" s="678"/>
      <c r="K29" s="678"/>
      <c r="L29" s="678"/>
      <c r="M29" s="678"/>
    </row>
    <row r="30" spans="1:15">
      <c r="A30" s="82"/>
      <c r="B30" s="82"/>
      <c r="C30" s="82"/>
      <c r="D30" s="82"/>
      <c r="E30" s="82"/>
      <c r="F30" s="82"/>
      <c r="G30" s="82"/>
      <c r="H30" s="82"/>
      <c r="I30" s="82"/>
      <c r="J30" s="82"/>
      <c r="K30" s="82"/>
      <c r="L30" s="82"/>
      <c r="M30" s="82"/>
    </row>
    <row r="31" spans="1:15">
      <c r="A31" s="83" t="s">
        <v>1673</v>
      </c>
      <c r="B31" s="83" t="s">
        <v>1633</v>
      </c>
      <c r="C31" s="83" t="s">
        <v>1638</v>
      </c>
      <c r="D31" s="83" t="s">
        <v>1643</v>
      </c>
      <c r="E31" s="83" t="s">
        <v>1648</v>
      </c>
      <c r="F31" s="83" t="s">
        <v>1653</v>
      </c>
      <c r="G31" s="82"/>
      <c r="H31" s="82"/>
      <c r="I31" s="82"/>
      <c r="J31" s="82"/>
      <c r="K31" s="82"/>
      <c r="L31" s="82"/>
      <c r="M31" s="82"/>
    </row>
    <row r="32" spans="1:15">
      <c r="A32" s="84" t="s">
        <v>1674</v>
      </c>
      <c r="B32" s="80"/>
      <c r="C32" s="80"/>
      <c r="D32" s="80"/>
      <c r="E32" s="80"/>
      <c r="F32" s="80"/>
      <c r="G32" s="82"/>
      <c r="H32" s="82"/>
      <c r="I32" s="82"/>
      <c r="J32" s="82"/>
      <c r="K32" s="82"/>
      <c r="L32" s="82"/>
      <c r="M32" s="82"/>
    </row>
    <row r="33" spans="1:15">
      <c r="A33" s="84" t="s">
        <v>1675</v>
      </c>
      <c r="B33" s="80"/>
      <c r="C33" s="80"/>
      <c r="D33" s="80"/>
      <c r="E33" s="80"/>
      <c r="F33" s="80"/>
      <c r="G33" s="82"/>
      <c r="H33" s="82"/>
      <c r="I33" s="82"/>
      <c r="J33" s="82"/>
      <c r="K33" s="82"/>
      <c r="L33" s="82"/>
      <c r="M33" s="82"/>
    </row>
    <row r="34" spans="1:15">
      <c r="A34" s="84" t="s">
        <v>1676</v>
      </c>
      <c r="B34" s="80"/>
      <c r="C34" s="80"/>
      <c r="D34" s="80"/>
      <c r="E34" s="80"/>
      <c r="F34" s="80"/>
      <c r="G34" s="82"/>
      <c r="H34" s="82"/>
      <c r="I34" s="82"/>
      <c r="J34" s="82"/>
      <c r="K34" s="82"/>
      <c r="L34" s="82"/>
      <c r="M34" s="82"/>
    </row>
    <row r="35" spans="1:15">
      <c r="A35" s="84" t="s">
        <v>1677</v>
      </c>
      <c r="B35" s="80"/>
      <c r="C35" s="80"/>
      <c r="D35" s="80"/>
      <c r="E35" s="80"/>
      <c r="F35" s="80"/>
      <c r="G35" s="82"/>
      <c r="H35" s="82"/>
      <c r="I35" s="82"/>
      <c r="J35" s="82"/>
      <c r="K35" s="82"/>
      <c r="L35" s="82"/>
      <c r="M35" s="82"/>
    </row>
    <row r="36" spans="1:15">
      <c r="A36" s="85"/>
      <c r="B36" s="85"/>
      <c r="C36" s="85"/>
      <c r="D36" s="85"/>
      <c r="E36" s="86"/>
    </row>
    <row r="39" spans="1:15" ht="32.25" customHeight="1">
      <c r="A39" s="678" t="s">
        <v>1678</v>
      </c>
      <c r="B39" s="678"/>
      <c r="C39" s="678"/>
      <c r="D39" s="678"/>
      <c r="E39" s="678"/>
      <c r="F39" s="678"/>
      <c r="G39" s="678"/>
      <c r="H39" s="678"/>
      <c r="I39" s="678"/>
      <c r="J39" s="678"/>
      <c r="K39" s="678"/>
      <c r="L39" s="678"/>
      <c r="M39" s="678"/>
      <c r="N39" s="678"/>
      <c r="O39" s="678"/>
    </row>
    <row r="40" spans="1:15">
      <c r="A40" t="s">
        <v>1667</v>
      </c>
    </row>
    <row r="41" spans="1:15">
      <c r="A41" t="s">
        <v>1668</v>
      </c>
    </row>
    <row r="42" spans="1:15">
      <c r="A42" t="s">
        <v>1669</v>
      </c>
    </row>
    <row r="43" spans="1:15">
      <c r="A43" t="s">
        <v>1670</v>
      </c>
    </row>
    <row r="44" spans="1:15">
      <c r="A44" t="s">
        <v>1671</v>
      </c>
    </row>
    <row r="46" spans="1:15" ht="32.1" customHeight="1">
      <c r="A46" s="678" t="s">
        <v>1679</v>
      </c>
      <c r="B46" s="678"/>
      <c r="C46" s="678"/>
      <c r="D46" s="678"/>
      <c r="E46" s="678"/>
      <c r="F46" s="678"/>
      <c r="G46" s="678"/>
      <c r="H46" s="678"/>
      <c r="I46" s="678"/>
      <c r="J46" s="678"/>
      <c r="K46" s="678"/>
      <c r="L46" s="678"/>
      <c r="M46" s="678"/>
    </row>
    <row r="47" spans="1:15">
      <c r="A47" s="82"/>
      <c r="B47" s="82"/>
      <c r="C47" s="82"/>
      <c r="D47" s="82"/>
      <c r="E47" s="82"/>
      <c r="F47" s="82"/>
      <c r="G47" s="82"/>
      <c r="H47" s="82"/>
      <c r="I47" s="82"/>
      <c r="J47" s="82"/>
      <c r="K47" s="82"/>
      <c r="L47" s="82"/>
      <c r="M47" s="82"/>
    </row>
    <row r="48" spans="1:15">
      <c r="A48" s="83" t="s">
        <v>1673</v>
      </c>
      <c r="B48" s="83" t="s">
        <v>1633</v>
      </c>
      <c r="C48" s="83" t="s">
        <v>1638</v>
      </c>
      <c r="D48" s="83" t="s">
        <v>1643</v>
      </c>
      <c r="E48" s="83" t="s">
        <v>1648</v>
      </c>
      <c r="F48" s="83" t="s">
        <v>1653</v>
      </c>
      <c r="G48" s="82"/>
      <c r="H48" s="82"/>
      <c r="I48" s="82"/>
      <c r="J48" s="82"/>
      <c r="K48" s="82"/>
      <c r="L48" s="82"/>
      <c r="M48" s="82"/>
    </row>
    <row r="49" spans="1:15">
      <c r="A49" s="84" t="s">
        <v>1674</v>
      </c>
      <c r="B49" s="80"/>
      <c r="C49" s="80"/>
      <c r="D49" s="80"/>
      <c r="E49" s="80"/>
      <c r="F49" s="80"/>
      <c r="G49" s="82"/>
      <c r="H49" s="82"/>
      <c r="I49" s="82"/>
      <c r="J49" s="82"/>
      <c r="K49" s="82"/>
      <c r="L49" s="82"/>
      <c r="M49" s="82"/>
    </row>
    <row r="50" spans="1:15">
      <c r="A50" s="84" t="s">
        <v>1675</v>
      </c>
      <c r="B50" s="80"/>
      <c r="C50" s="80"/>
      <c r="D50" s="80"/>
      <c r="E50" s="80"/>
      <c r="F50" s="80"/>
      <c r="G50" s="82"/>
      <c r="H50" s="82"/>
      <c r="I50" s="82"/>
      <c r="J50" s="82"/>
      <c r="K50" s="82"/>
      <c r="L50" s="82"/>
      <c r="M50" s="82"/>
    </row>
    <row r="51" spans="1:15">
      <c r="A51" s="84" t="s">
        <v>1676</v>
      </c>
      <c r="B51" s="80"/>
      <c r="C51" s="80"/>
      <c r="D51" s="80"/>
      <c r="E51" s="80"/>
      <c r="F51" s="80"/>
      <c r="G51" s="82"/>
      <c r="H51" s="82"/>
      <c r="I51" s="82"/>
      <c r="J51" s="82"/>
      <c r="K51" s="82"/>
      <c r="L51" s="82"/>
      <c r="M51" s="82"/>
    </row>
    <row r="52" spans="1:15">
      <c r="A52" s="84" t="s">
        <v>1677</v>
      </c>
      <c r="B52" s="80"/>
      <c r="C52" s="80"/>
      <c r="D52" s="80"/>
      <c r="E52" s="80"/>
      <c r="F52" s="80"/>
      <c r="G52" s="82"/>
      <c r="H52" s="82"/>
      <c r="I52" s="82"/>
      <c r="J52" s="82"/>
      <c r="K52" s="82"/>
      <c r="L52" s="82"/>
      <c r="M52" s="82"/>
    </row>
    <row r="53" spans="1:15">
      <c r="A53" s="85"/>
      <c r="B53" s="85"/>
      <c r="C53" s="85"/>
      <c r="D53" s="85"/>
      <c r="E53" s="86"/>
    </row>
    <row r="56" spans="1:15" ht="28.5" customHeight="1">
      <c r="A56" s="678" t="s">
        <v>1680</v>
      </c>
      <c r="B56" s="678"/>
      <c r="C56" s="678"/>
      <c r="D56" s="678"/>
      <c r="E56" s="678"/>
      <c r="F56" s="678"/>
      <c r="G56" s="678"/>
      <c r="H56" s="678"/>
      <c r="I56" s="678"/>
      <c r="J56" s="678"/>
      <c r="K56" s="678"/>
      <c r="L56" s="678"/>
      <c r="M56" s="678"/>
      <c r="N56" s="678"/>
      <c r="O56" s="678"/>
    </row>
    <row r="57" spans="1:15">
      <c r="A57" t="s">
        <v>1667</v>
      </c>
    </row>
    <row r="58" spans="1:15">
      <c r="A58" t="s">
        <v>1668</v>
      </c>
    </row>
    <row r="59" spans="1:15">
      <c r="A59" t="s">
        <v>1669</v>
      </c>
    </row>
    <row r="60" spans="1:15">
      <c r="A60" t="s">
        <v>1670</v>
      </c>
    </row>
    <row r="61" spans="1:15">
      <c r="A61" t="s">
        <v>1671</v>
      </c>
    </row>
    <row r="63" spans="1:15" ht="26.1" customHeight="1">
      <c r="A63" s="678" t="s">
        <v>1681</v>
      </c>
      <c r="B63" s="678"/>
      <c r="C63" s="678"/>
      <c r="D63" s="678"/>
      <c r="E63" s="678"/>
      <c r="F63" s="678"/>
      <c r="G63" s="678"/>
      <c r="H63" s="678"/>
      <c r="I63" s="678"/>
      <c r="J63" s="678"/>
      <c r="K63" s="678"/>
      <c r="L63" s="678"/>
      <c r="M63" s="678"/>
    </row>
    <row r="64" spans="1:15">
      <c r="A64" s="82"/>
      <c r="B64" s="82"/>
      <c r="C64" s="82"/>
      <c r="D64" s="82"/>
      <c r="E64" s="82"/>
      <c r="F64" s="82"/>
      <c r="G64" s="82"/>
      <c r="H64" s="82"/>
      <c r="I64" s="82"/>
      <c r="J64" s="82"/>
      <c r="K64" s="82"/>
      <c r="L64" s="82"/>
      <c r="M64" s="82"/>
    </row>
    <row r="65" spans="1:15">
      <c r="A65" s="83" t="s">
        <v>1673</v>
      </c>
      <c r="B65" s="83" t="s">
        <v>1633</v>
      </c>
      <c r="C65" s="83" t="s">
        <v>1638</v>
      </c>
      <c r="D65" s="83" t="s">
        <v>1643</v>
      </c>
      <c r="E65" s="83" t="s">
        <v>1648</v>
      </c>
      <c r="F65" s="83" t="s">
        <v>1653</v>
      </c>
      <c r="G65" s="82"/>
      <c r="H65" s="82"/>
      <c r="I65" s="82"/>
      <c r="J65" s="82"/>
      <c r="K65" s="82"/>
      <c r="L65" s="82"/>
      <c r="M65" s="82"/>
    </row>
    <row r="66" spans="1:15">
      <c r="A66" s="84" t="s">
        <v>1674</v>
      </c>
      <c r="B66" s="80"/>
      <c r="C66" s="80"/>
      <c r="D66" s="80"/>
      <c r="E66" s="80"/>
      <c r="F66" s="80"/>
      <c r="G66" s="82"/>
      <c r="H66" s="82"/>
      <c r="I66" s="82"/>
      <c r="J66" s="82"/>
      <c r="K66" s="82"/>
      <c r="L66" s="82"/>
      <c r="M66" s="82"/>
    </row>
    <row r="67" spans="1:15">
      <c r="A67" s="84" t="s">
        <v>1675</v>
      </c>
      <c r="B67" s="80"/>
      <c r="C67" s="80"/>
      <c r="D67" s="80"/>
      <c r="E67" s="80"/>
      <c r="F67" s="80"/>
      <c r="G67" s="82"/>
      <c r="H67" s="82"/>
      <c r="I67" s="82"/>
      <c r="J67" s="82"/>
      <c r="K67" s="82"/>
      <c r="L67" s="82"/>
      <c r="M67" s="82"/>
    </row>
    <row r="68" spans="1:15">
      <c r="A68" s="84" t="s">
        <v>1676</v>
      </c>
      <c r="B68" s="80"/>
      <c r="C68" s="80"/>
      <c r="D68" s="80"/>
      <c r="E68" s="80"/>
      <c r="F68" s="80"/>
      <c r="G68" s="82"/>
      <c r="H68" s="82"/>
      <c r="I68" s="82"/>
      <c r="J68" s="82"/>
      <c r="K68" s="82"/>
      <c r="L68" s="82"/>
      <c r="M68" s="82"/>
    </row>
    <row r="69" spans="1:15">
      <c r="A69" s="84" t="s">
        <v>1677</v>
      </c>
      <c r="B69" s="80"/>
      <c r="C69" s="80"/>
      <c r="D69" s="80"/>
      <c r="E69" s="80"/>
      <c r="F69" s="80"/>
      <c r="G69" s="82"/>
      <c r="H69" s="82"/>
      <c r="I69" s="82"/>
      <c r="J69" s="82"/>
      <c r="K69" s="82"/>
      <c r="L69" s="82"/>
      <c r="M69" s="82"/>
    </row>
    <row r="73" spans="1:15" ht="33.75" customHeight="1">
      <c r="A73" s="678" t="s">
        <v>2182</v>
      </c>
      <c r="B73" s="678"/>
      <c r="C73" s="678"/>
      <c r="D73" s="678"/>
      <c r="E73" s="678"/>
      <c r="F73" s="678"/>
      <c r="G73" s="678"/>
      <c r="H73" s="678"/>
      <c r="I73" s="678"/>
      <c r="J73" s="678"/>
      <c r="K73" s="678"/>
      <c r="L73" s="678"/>
      <c r="M73" s="678"/>
      <c r="N73" s="678"/>
      <c r="O73" s="678"/>
    </row>
    <row r="74" spans="1:15">
      <c r="A74" t="s">
        <v>1667</v>
      </c>
    </row>
    <row r="75" spans="1:15">
      <c r="A75" t="s">
        <v>1668</v>
      </c>
    </row>
    <row r="76" spans="1:15">
      <c r="A76" t="s">
        <v>1669</v>
      </c>
    </row>
    <row r="77" spans="1:15">
      <c r="A77" t="s">
        <v>1670</v>
      </c>
    </row>
    <row r="78" spans="1:15">
      <c r="A78" t="s">
        <v>1671</v>
      </c>
    </row>
    <row r="80" spans="1:15" ht="31.5" customHeight="1">
      <c r="A80" s="678" t="s">
        <v>1682</v>
      </c>
      <c r="B80" s="678"/>
      <c r="C80" s="678"/>
      <c r="D80" s="678"/>
      <c r="E80" s="678"/>
      <c r="F80" s="678"/>
      <c r="G80" s="678"/>
      <c r="H80" s="678"/>
      <c r="I80" s="678"/>
      <c r="J80" s="678"/>
      <c r="K80" s="678"/>
      <c r="L80" s="678"/>
      <c r="M80" s="678"/>
    </row>
    <row r="81" spans="1:15">
      <c r="A81" s="82"/>
      <c r="B81" s="82"/>
      <c r="C81" s="82"/>
      <c r="D81" s="82"/>
      <c r="E81" s="82"/>
      <c r="F81" s="82"/>
      <c r="G81" s="82"/>
      <c r="H81" s="82"/>
      <c r="I81" s="82"/>
      <c r="J81" s="82"/>
      <c r="K81" s="82"/>
      <c r="L81" s="82"/>
      <c r="M81" s="82"/>
    </row>
    <row r="82" spans="1:15">
      <c r="A82" s="83" t="s">
        <v>1673</v>
      </c>
      <c r="B82" s="83" t="s">
        <v>1633</v>
      </c>
      <c r="C82" s="83" t="s">
        <v>1638</v>
      </c>
      <c r="D82" s="83" t="s">
        <v>1643</v>
      </c>
      <c r="E82" s="83" t="s">
        <v>1648</v>
      </c>
      <c r="F82" s="83" t="s">
        <v>1653</v>
      </c>
      <c r="G82" s="82"/>
      <c r="H82" s="82"/>
      <c r="I82" s="82"/>
      <c r="J82" s="82"/>
      <c r="K82" s="82"/>
      <c r="L82" s="82"/>
      <c r="M82" s="82"/>
    </row>
    <row r="83" spans="1:15">
      <c r="A83" s="84" t="s">
        <v>1674</v>
      </c>
      <c r="B83" s="80"/>
      <c r="C83" s="80"/>
      <c r="D83" s="80"/>
      <c r="E83" s="80"/>
      <c r="F83" s="80"/>
      <c r="G83" s="82"/>
      <c r="H83" s="82"/>
      <c r="I83" s="82"/>
      <c r="J83" s="82"/>
      <c r="K83" s="82"/>
      <c r="L83" s="82"/>
      <c r="M83" s="82"/>
    </row>
    <row r="84" spans="1:15">
      <c r="A84" s="84" t="s">
        <v>1675</v>
      </c>
      <c r="B84" s="80"/>
      <c r="C84" s="80"/>
      <c r="D84" s="80"/>
      <c r="E84" s="80"/>
      <c r="F84" s="80"/>
      <c r="G84" s="82"/>
      <c r="H84" s="82"/>
      <c r="I84" s="82"/>
      <c r="J84" s="82"/>
      <c r="K84" s="82"/>
      <c r="L84" s="82"/>
      <c r="M84" s="82"/>
    </row>
    <row r="85" spans="1:15">
      <c r="A85" s="84" t="s">
        <v>1676</v>
      </c>
      <c r="B85" s="80"/>
      <c r="C85" s="80"/>
      <c r="D85" s="80"/>
      <c r="E85" s="80"/>
      <c r="F85" s="80"/>
      <c r="G85" s="82"/>
      <c r="H85" s="82"/>
      <c r="I85" s="82"/>
      <c r="J85" s="82"/>
      <c r="K85" s="82"/>
      <c r="L85" s="82"/>
      <c r="M85" s="82"/>
    </row>
    <row r="86" spans="1:15">
      <c r="A86" s="84" t="s">
        <v>1677</v>
      </c>
      <c r="B86" s="80"/>
      <c r="C86" s="80"/>
      <c r="D86" s="80"/>
      <c r="E86" s="80"/>
      <c r="F86" s="80"/>
      <c r="G86" s="82"/>
      <c r="H86" s="82"/>
      <c r="I86" s="82"/>
      <c r="J86" s="82"/>
      <c r="K86" s="82"/>
      <c r="L86" s="82"/>
      <c r="M86" s="82"/>
    </row>
    <row r="87" spans="1:15">
      <c r="A87" s="85"/>
      <c r="B87" s="85"/>
      <c r="C87" s="85"/>
      <c r="D87" s="85"/>
      <c r="E87" s="86"/>
    </row>
    <row r="90" spans="1:15" ht="30.75" customHeight="1">
      <c r="A90" s="678" t="s">
        <v>2183</v>
      </c>
      <c r="B90" s="678"/>
      <c r="C90" s="678"/>
      <c r="D90" s="678"/>
      <c r="E90" s="678"/>
      <c r="F90" s="678"/>
      <c r="G90" s="678"/>
      <c r="H90" s="678"/>
      <c r="I90" s="678"/>
      <c r="J90" s="678"/>
      <c r="K90" s="678"/>
      <c r="L90" s="678"/>
      <c r="M90" s="678"/>
      <c r="N90" s="678"/>
      <c r="O90" s="678"/>
    </row>
    <row r="91" spans="1:15">
      <c r="A91" t="s">
        <v>1667</v>
      </c>
    </row>
    <row r="92" spans="1:15">
      <c r="A92" t="s">
        <v>1668</v>
      </c>
    </row>
    <row r="93" spans="1:15">
      <c r="A93" t="s">
        <v>1669</v>
      </c>
    </row>
    <row r="94" spans="1:15">
      <c r="A94" t="s">
        <v>1670</v>
      </c>
    </row>
    <row r="95" spans="1:15">
      <c r="A95" t="s">
        <v>1671</v>
      </c>
    </row>
    <row r="97" spans="1:15" ht="30" customHeight="1">
      <c r="A97" s="678" t="s">
        <v>1683</v>
      </c>
      <c r="B97" s="678"/>
      <c r="C97" s="678"/>
      <c r="D97" s="678"/>
      <c r="E97" s="678"/>
      <c r="F97" s="678"/>
      <c r="G97" s="678"/>
      <c r="H97" s="678"/>
      <c r="I97" s="678"/>
      <c r="J97" s="678"/>
      <c r="K97" s="678"/>
      <c r="L97" s="678"/>
      <c r="M97" s="678"/>
    </row>
    <row r="98" spans="1:15">
      <c r="A98" s="82"/>
      <c r="B98" s="82"/>
      <c r="C98" s="82"/>
      <c r="D98" s="82"/>
      <c r="E98" s="82"/>
      <c r="F98" s="82"/>
      <c r="G98" s="82"/>
      <c r="H98" s="82"/>
      <c r="I98" s="82"/>
      <c r="J98" s="82"/>
      <c r="K98" s="82"/>
      <c r="L98" s="82"/>
      <c r="M98" s="82"/>
    </row>
    <row r="99" spans="1:15">
      <c r="A99" s="83" t="s">
        <v>1673</v>
      </c>
      <c r="B99" s="83" t="s">
        <v>1633</v>
      </c>
      <c r="C99" s="83" t="s">
        <v>1638</v>
      </c>
      <c r="D99" s="83" t="s">
        <v>1643</v>
      </c>
      <c r="E99" s="83" t="s">
        <v>1648</v>
      </c>
      <c r="F99" s="83" t="s">
        <v>1653</v>
      </c>
      <c r="G99" s="82"/>
      <c r="H99" s="82"/>
      <c r="I99" s="82"/>
      <c r="J99" s="82"/>
      <c r="K99" s="82"/>
      <c r="L99" s="82"/>
      <c r="M99" s="82"/>
    </row>
    <row r="100" spans="1:15">
      <c r="A100" s="84" t="s">
        <v>1674</v>
      </c>
      <c r="B100" s="80"/>
      <c r="C100" s="80"/>
      <c r="D100" s="80"/>
      <c r="E100" s="80"/>
      <c r="F100" s="80"/>
      <c r="G100" s="82"/>
      <c r="H100" s="82"/>
      <c r="I100" s="82"/>
      <c r="J100" s="82"/>
      <c r="K100" s="82"/>
      <c r="L100" s="82"/>
      <c r="M100" s="82"/>
    </row>
    <row r="101" spans="1:15">
      <c r="A101" s="84" t="s">
        <v>1675</v>
      </c>
      <c r="B101" s="80"/>
      <c r="C101" s="80"/>
      <c r="D101" s="80"/>
      <c r="E101" s="80"/>
      <c r="F101" s="80"/>
      <c r="G101" s="82"/>
      <c r="H101" s="82"/>
      <c r="I101" s="82"/>
      <c r="J101" s="82"/>
      <c r="K101" s="82"/>
      <c r="L101" s="82"/>
      <c r="M101" s="82"/>
    </row>
    <row r="102" spans="1:15">
      <c r="A102" s="84" t="s">
        <v>1676</v>
      </c>
      <c r="B102" s="80"/>
      <c r="C102" s="80"/>
      <c r="D102" s="80"/>
      <c r="E102" s="80"/>
      <c r="F102" s="80"/>
      <c r="G102" s="82"/>
      <c r="H102" s="82"/>
      <c r="I102" s="82"/>
      <c r="J102" s="82"/>
      <c r="K102" s="82"/>
      <c r="L102" s="82"/>
      <c r="M102" s="82"/>
    </row>
    <row r="103" spans="1:15">
      <c r="A103" s="84" t="s">
        <v>1677</v>
      </c>
      <c r="B103" s="80"/>
      <c r="C103" s="80"/>
      <c r="D103" s="80"/>
      <c r="E103" s="80"/>
      <c r="F103" s="80"/>
      <c r="G103" s="82"/>
      <c r="H103" s="82"/>
      <c r="I103" s="82"/>
      <c r="J103" s="82"/>
      <c r="K103" s="82"/>
      <c r="L103" s="82"/>
      <c r="M103" s="82"/>
    </row>
    <row r="104" spans="1:15">
      <c r="A104" s="85"/>
      <c r="B104" s="85"/>
      <c r="C104" s="85"/>
      <c r="D104" s="85"/>
      <c r="E104" s="86"/>
    </row>
    <row r="107" spans="1:15" ht="33" customHeight="1">
      <c r="A107" s="678" t="s">
        <v>2184</v>
      </c>
      <c r="B107" s="678"/>
      <c r="C107" s="678"/>
      <c r="D107" s="678"/>
      <c r="E107" s="678"/>
      <c r="F107" s="678"/>
      <c r="G107" s="678"/>
      <c r="H107" s="678"/>
      <c r="I107" s="678"/>
      <c r="J107" s="678"/>
      <c r="K107" s="678"/>
      <c r="L107" s="678"/>
      <c r="M107" s="678"/>
      <c r="N107" s="678"/>
      <c r="O107" s="678"/>
    </row>
    <row r="108" spans="1:15">
      <c r="A108" t="s">
        <v>1667</v>
      </c>
    </row>
    <row r="109" spans="1:15">
      <c r="A109" t="s">
        <v>1668</v>
      </c>
    </row>
    <row r="110" spans="1:15">
      <c r="A110" t="s">
        <v>1669</v>
      </c>
    </row>
    <row r="111" spans="1:15">
      <c r="A111" t="s">
        <v>1670</v>
      </c>
    </row>
    <row r="112" spans="1:15">
      <c r="A112" t="s">
        <v>1671</v>
      </c>
    </row>
    <row r="114" spans="1:15" ht="36" customHeight="1">
      <c r="A114" s="678" t="s">
        <v>1684</v>
      </c>
      <c r="B114" s="678"/>
      <c r="C114" s="678"/>
      <c r="D114" s="678"/>
      <c r="E114" s="678"/>
      <c r="F114" s="678"/>
      <c r="G114" s="678"/>
      <c r="H114" s="678"/>
      <c r="I114" s="678"/>
      <c r="J114" s="678"/>
      <c r="K114" s="678"/>
      <c r="L114" s="678"/>
      <c r="M114" s="678"/>
    </row>
    <row r="115" spans="1:15">
      <c r="A115" s="82"/>
      <c r="B115" s="82"/>
      <c r="C115" s="82"/>
      <c r="D115" s="82"/>
      <c r="E115" s="82"/>
      <c r="F115" s="82"/>
      <c r="G115" s="82"/>
      <c r="H115" s="82"/>
      <c r="I115" s="82"/>
      <c r="J115" s="82"/>
      <c r="K115" s="82"/>
      <c r="L115" s="82"/>
      <c r="M115" s="82"/>
    </row>
    <row r="116" spans="1:15">
      <c r="A116" s="83" t="s">
        <v>1673</v>
      </c>
      <c r="B116" s="83" t="s">
        <v>1633</v>
      </c>
      <c r="C116" s="83" t="s">
        <v>1638</v>
      </c>
      <c r="D116" s="83" t="s">
        <v>1643</v>
      </c>
      <c r="E116" s="83" t="s">
        <v>1648</v>
      </c>
      <c r="F116" s="83" t="s">
        <v>1653</v>
      </c>
      <c r="G116" s="82"/>
      <c r="H116" s="82"/>
      <c r="I116" s="82"/>
      <c r="J116" s="82"/>
      <c r="K116" s="82"/>
      <c r="L116" s="82"/>
      <c r="M116" s="82"/>
    </row>
    <row r="117" spans="1:15">
      <c r="A117" s="84" t="s">
        <v>1674</v>
      </c>
      <c r="B117" s="80"/>
      <c r="C117" s="80"/>
      <c r="D117" s="80"/>
      <c r="E117" s="80"/>
      <c r="F117" s="80"/>
      <c r="G117" s="82"/>
      <c r="H117" s="82"/>
      <c r="I117" s="82"/>
      <c r="J117" s="82"/>
      <c r="K117" s="82"/>
      <c r="L117" s="82"/>
      <c r="M117" s="82"/>
    </row>
    <row r="118" spans="1:15">
      <c r="A118" s="84" t="s">
        <v>1675</v>
      </c>
      <c r="B118" s="80"/>
      <c r="C118" s="80"/>
      <c r="D118" s="80"/>
      <c r="E118" s="80"/>
      <c r="F118" s="80"/>
      <c r="G118" s="82"/>
      <c r="H118" s="82"/>
      <c r="I118" s="82"/>
      <c r="J118" s="82"/>
      <c r="K118" s="82"/>
      <c r="L118" s="82"/>
      <c r="M118" s="82"/>
    </row>
    <row r="119" spans="1:15">
      <c r="A119" s="84" t="s">
        <v>1676</v>
      </c>
      <c r="B119" s="80"/>
      <c r="C119" s="80"/>
      <c r="D119" s="80"/>
      <c r="E119" s="80"/>
      <c r="F119" s="80"/>
      <c r="G119" s="82"/>
      <c r="H119" s="82"/>
      <c r="I119" s="82"/>
      <c r="J119" s="82"/>
      <c r="K119" s="82"/>
      <c r="L119" s="82"/>
      <c r="M119" s="82"/>
    </row>
    <row r="120" spans="1:15">
      <c r="A120" s="84" t="s">
        <v>1677</v>
      </c>
      <c r="B120" s="80"/>
      <c r="C120" s="80"/>
      <c r="D120" s="80"/>
      <c r="E120" s="80"/>
      <c r="F120" s="80"/>
      <c r="G120" s="82"/>
      <c r="H120" s="82"/>
      <c r="I120" s="82"/>
      <c r="J120" s="82"/>
      <c r="K120" s="82"/>
      <c r="L120" s="82"/>
      <c r="M120" s="82"/>
    </row>
    <row r="121" spans="1:15">
      <c r="A121" s="85"/>
      <c r="B121" s="85"/>
      <c r="C121" s="85"/>
      <c r="D121" s="85"/>
      <c r="E121" s="86"/>
    </row>
    <row r="124" spans="1:15" ht="35.25" customHeight="1">
      <c r="A124" s="678" t="s">
        <v>2185</v>
      </c>
      <c r="B124" s="678"/>
      <c r="C124" s="678"/>
      <c r="D124" s="678"/>
      <c r="E124" s="678"/>
      <c r="F124" s="678"/>
      <c r="G124" s="678"/>
      <c r="H124" s="678"/>
      <c r="I124" s="678"/>
      <c r="J124" s="678"/>
      <c r="K124" s="678"/>
      <c r="L124" s="678"/>
      <c r="M124" s="678"/>
      <c r="N124" s="678"/>
      <c r="O124" s="678"/>
    </row>
    <row r="125" spans="1:15">
      <c r="A125" t="s">
        <v>1667</v>
      </c>
    </row>
    <row r="126" spans="1:15">
      <c r="A126" t="s">
        <v>1668</v>
      </c>
    </row>
    <row r="127" spans="1:15">
      <c r="A127" t="s">
        <v>1669</v>
      </c>
    </row>
    <row r="128" spans="1:15">
      <c r="A128" t="s">
        <v>1670</v>
      </c>
    </row>
    <row r="129" spans="1:15">
      <c r="A129" t="s">
        <v>1671</v>
      </c>
    </row>
    <row r="131" spans="1:15" ht="30.6" customHeight="1">
      <c r="A131" s="678" t="s">
        <v>1685</v>
      </c>
      <c r="B131" s="678"/>
      <c r="C131" s="678"/>
      <c r="D131" s="678"/>
      <c r="E131" s="678"/>
      <c r="F131" s="678"/>
      <c r="G131" s="678"/>
      <c r="H131" s="678"/>
      <c r="I131" s="678"/>
      <c r="J131" s="678"/>
      <c r="K131" s="678"/>
      <c r="L131" s="678"/>
      <c r="M131" s="678"/>
    </row>
    <row r="132" spans="1:15">
      <c r="A132" s="82"/>
      <c r="B132" s="82"/>
      <c r="C132" s="82"/>
      <c r="D132" s="82"/>
      <c r="E132" s="82"/>
      <c r="F132" s="82"/>
      <c r="G132" s="82"/>
      <c r="H132" s="82"/>
      <c r="I132" s="82"/>
      <c r="J132" s="82"/>
      <c r="K132" s="82"/>
      <c r="L132" s="82"/>
      <c r="M132" s="82"/>
    </row>
    <row r="133" spans="1:15">
      <c r="A133" s="83" t="s">
        <v>1673</v>
      </c>
      <c r="B133" s="83" t="s">
        <v>1633</v>
      </c>
      <c r="C133" s="83" t="s">
        <v>1638</v>
      </c>
      <c r="D133" s="83" t="s">
        <v>1643</v>
      </c>
      <c r="E133" s="83" t="s">
        <v>1648</v>
      </c>
      <c r="F133" s="83" t="s">
        <v>1653</v>
      </c>
      <c r="G133" s="82"/>
      <c r="H133" s="82"/>
      <c r="I133" s="82"/>
      <c r="J133" s="82"/>
      <c r="K133" s="82"/>
      <c r="L133" s="82"/>
      <c r="M133" s="82"/>
    </row>
    <row r="134" spans="1:15">
      <c r="A134" s="84" t="s">
        <v>1674</v>
      </c>
      <c r="B134" s="80"/>
      <c r="C134" s="80"/>
      <c r="D134" s="80"/>
      <c r="E134" s="80"/>
      <c r="F134" s="80"/>
      <c r="G134" s="82"/>
      <c r="H134" s="82"/>
      <c r="I134" s="82"/>
      <c r="J134" s="82"/>
      <c r="K134" s="82"/>
      <c r="L134" s="82"/>
      <c r="M134" s="82"/>
    </row>
    <row r="135" spans="1:15">
      <c r="A135" s="84" t="s">
        <v>1675</v>
      </c>
      <c r="B135" s="80"/>
      <c r="C135" s="80"/>
      <c r="D135" s="80"/>
      <c r="E135" s="80"/>
      <c r="F135" s="80"/>
      <c r="G135" s="82"/>
      <c r="H135" s="82"/>
      <c r="I135" s="82"/>
      <c r="J135" s="82"/>
      <c r="K135" s="82"/>
      <c r="L135" s="82"/>
      <c r="M135" s="82"/>
    </row>
    <row r="136" spans="1:15">
      <c r="A136" s="84" t="s">
        <v>1676</v>
      </c>
      <c r="B136" s="80"/>
      <c r="C136" s="80"/>
      <c r="D136" s="80"/>
      <c r="E136" s="80"/>
      <c r="F136" s="80"/>
      <c r="G136" s="82"/>
      <c r="H136" s="82"/>
      <c r="I136" s="82"/>
      <c r="J136" s="82"/>
      <c r="K136" s="82"/>
      <c r="L136" s="82"/>
      <c r="M136" s="82"/>
    </row>
    <row r="137" spans="1:15">
      <c r="A137" s="84" t="s">
        <v>1677</v>
      </c>
      <c r="B137" s="80"/>
      <c r="C137" s="80"/>
      <c r="D137" s="80"/>
      <c r="E137" s="80"/>
      <c r="F137" s="80"/>
      <c r="G137" s="82"/>
      <c r="H137" s="82"/>
      <c r="I137" s="82"/>
      <c r="J137" s="82"/>
      <c r="K137" s="82"/>
      <c r="L137" s="82"/>
      <c r="M137" s="82"/>
    </row>
    <row r="141" spans="1:15" ht="34.5" customHeight="1">
      <c r="A141" s="678" t="s">
        <v>1686</v>
      </c>
      <c r="B141" s="678"/>
      <c r="C141" s="678"/>
      <c r="D141" s="678"/>
      <c r="E141" s="678"/>
      <c r="F141" s="678"/>
      <c r="G141" s="678"/>
      <c r="H141" s="678"/>
      <c r="I141" s="678"/>
      <c r="J141" s="678"/>
      <c r="K141" s="678"/>
      <c r="L141" s="678"/>
      <c r="M141" s="678"/>
      <c r="N141" s="678"/>
      <c r="O141" s="678"/>
    </row>
    <row r="142" spans="1:15">
      <c r="A142" t="s">
        <v>1667</v>
      </c>
    </row>
    <row r="143" spans="1:15">
      <c r="A143" t="s">
        <v>1668</v>
      </c>
    </row>
    <row r="144" spans="1:15">
      <c r="A144" t="s">
        <v>1669</v>
      </c>
    </row>
    <row r="145" spans="1:15">
      <c r="A145" t="s">
        <v>1670</v>
      </c>
    </row>
    <row r="146" spans="1:15">
      <c r="A146" t="s">
        <v>1671</v>
      </c>
    </row>
    <row r="148" spans="1:15" ht="26.1" customHeight="1">
      <c r="A148" s="678" t="s">
        <v>1687</v>
      </c>
      <c r="B148" s="678"/>
      <c r="C148" s="678"/>
      <c r="D148" s="678"/>
      <c r="E148" s="678"/>
      <c r="F148" s="678"/>
      <c r="G148" s="678"/>
      <c r="H148" s="678"/>
      <c r="I148" s="678"/>
      <c r="J148" s="678"/>
      <c r="K148" s="678"/>
      <c r="L148" s="678"/>
      <c r="M148" s="678"/>
    </row>
    <row r="149" spans="1:15">
      <c r="A149" s="82"/>
      <c r="B149" s="82"/>
      <c r="C149" s="82"/>
      <c r="D149" s="82"/>
      <c r="E149" s="82"/>
      <c r="F149" s="82"/>
      <c r="G149" s="82"/>
      <c r="H149" s="82"/>
      <c r="I149" s="82"/>
      <c r="J149" s="82"/>
      <c r="K149" s="82"/>
      <c r="L149" s="82"/>
      <c r="M149" s="82"/>
    </row>
    <row r="150" spans="1:15">
      <c r="A150" s="83" t="s">
        <v>1673</v>
      </c>
      <c r="B150" s="83" t="s">
        <v>1633</v>
      </c>
      <c r="C150" s="83" t="s">
        <v>1638</v>
      </c>
      <c r="D150" s="83" t="s">
        <v>1643</v>
      </c>
      <c r="E150" s="83" t="s">
        <v>1648</v>
      </c>
      <c r="F150" s="83" t="s">
        <v>1653</v>
      </c>
      <c r="G150" s="82"/>
      <c r="H150" s="82"/>
      <c r="I150" s="82"/>
      <c r="J150" s="82"/>
      <c r="K150" s="82"/>
      <c r="L150" s="82"/>
      <c r="M150" s="82"/>
    </row>
    <row r="151" spans="1:15">
      <c r="A151" s="84" t="s">
        <v>1674</v>
      </c>
      <c r="B151" s="80"/>
      <c r="C151" s="80"/>
      <c r="D151" s="80"/>
      <c r="E151" s="80"/>
      <c r="F151" s="80"/>
      <c r="G151" s="82"/>
      <c r="H151" s="82"/>
      <c r="I151" s="82"/>
      <c r="J151" s="82"/>
      <c r="K151" s="82"/>
      <c r="L151" s="82"/>
      <c r="M151" s="82"/>
    </row>
    <row r="152" spans="1:15">
      <c r="A152" s="84" t="s">
        <v>1675</v>
      </c>
      <c r="B152" s="80"/>
      <c r="C152" s="80"/>
      <c r="D152" s="80"/>
      <c r="E152" s="80"/>
      <c r="F152" s="80"/>
      <c r="G152" s="82"/>
      <c r="H152" s="82"/>
      <c r="I152" s="82"/>
      <c r="J152" s="82"/>
      <c r="K152" s="82"/>
      <c r="L152" s="82"/>
      <c r="M152" s="82"/>
    </row>
    <row r="153" spans="1:15">
      <c r="A153" s="84" t="s">
        <v>1676</v>
      </c>
      <c r="B153" s="80"/>
      <c r="C153" s="80"/>
      <c r="D153" s="80"/>
      <c r="E153" s="80"/>
      <c r="F153" s="80"/>
      <c r="G153" s="82"/>
      <c r="H153" s="82"/>
      <c r="I153" s="82"/>
      <c r="J153" s="82"/>
      <c r="K153" s="82"/>
      <c r="L153" s="82"/>
      <c r="M153" s="82"/>
    </row>
    <row r="154" spans="1:15">
      <c r="A154" s="84" t="s">
        <v>1677</v>
      </c>
      <c r="B154" s="80"/>
      <c r="C154" s="80"/>
      <c r="D154" s="80"/>
      <c r="E154" s="80"/>
      <c r="F154" s="80"/>
      <c r="G154" s="82"/>
      <c r="H154" s="82"/>
      <c r="I154" s="82"/>
      <c r="J154" s="82"/>
      <c r="K154" s="82"/>
      <c r="L154" s="82"/>
      <c r="M154" s="82"/>
    </row>
    <row r="158" spans="1:15" ht="36.75" customHeight="1">
      <c r="A158" s="678" t="s">
        <v>2186</v>
      </c>
      <c r="B158" s="678"/>
      <c r="C158" s="678"/>
      <c r="D158" s="678"/>
      <c r="E158" s="678"/>
      <c r="F158" s="678"/>
      <c r="G158" s="678"/>
      <c r="H158" s="678"/>
      <c r="I158" s="678"/>
      <c r="J158" s="678"/>
      <c r="K158" s="678"/>
      <c r="L158" s="678"/>
      <c r="M158" s="678"/>
      <c r="N158" s="678"/>
      <c r="O158" s="678"/>
    </row>
    <row r="159" spans="1:15">
      <c r="A159" t="s">
        <v>1667</v>
      </c>
    </row>
    <row r="160" spans="1:15">
      <c r="A160" t="s">
        <v>1668</v>
      </c>
    </row>
    <row r="161" spans="1:15">
      <c r="A161" t="s">
        <v>1669</v>
      </c>
    </row>
    <row r="162" spans="1:15">
      <c r="A162" t="s">
        <v>1670</v>
      </c>
    </row>
    <row r="163" spans="1:15">
      <c r="A163" t="s">
        <v>1671</v>
      </c>
    </row>
    <row r="165" spans="1:15" ht="33" customHeight="1">
      <c r="A165" s="678" t="s">
        <v>1688</v>
      </c>
      <c r="B165" s="678"/>
      <c r="C165" s="678"/>
      <c r="D165" s="678"/>
      <c r="E165" s="678"/>
      <c r="F165" s="678"/>
      <c r="G165" s="678"/>
      <c r="H165" s="678"/>
      <c r="I165" s="678"/>
      <c r="J165" s="678"/>
      <c r="K165" s="678"/>
      <c r="L165" s="678"/>
      <c r="M165" s="678"/>
    </row>
    <row r="166" spans="1:15">
      <c r="A166" s="82"/>
      <c r="B166" s="82"/>
      <c r="C166" s="82"/>
      <c r="D166" s="82"/>
      <c r="E166" s="82"/>
      <c r="F166" s="82"/>
      <c r="G166" s="82"/>
      <c r="H166" s="82"/>
      <c r="I166" s="82"/>
      <c r="J166" s="82"/>
      <c r="K166" s="82"/>
      <c r="L166" s="82"/>
      <c r="M166" s="82"/>
    </row>
    <row r="167" spans="1:15">
      <c r="A167" s="83" t="s">
        <v>1673</v>
      </c>
      <c r="B167" s="83" t="s">
        <v>1633</v>
      </c>
      <c r="C167" s="83" t="s">
        <v>1638</v>
      </c>
      <c r="D167" s="83" t="s">
        <v>1643</v>
      </c>
      <c r="E167" s="83" t="s">
        <v>1648</v>
      </c>
      <c r="F167" s="83" t="s">
        <v>1653</v>
      </c>
      <c r="G167" s="82"/>
      <c r="H167" s="82"/>
      <c r="I167" s="82"/>
      <c r="J167" s="82"/>
      <c r="K167" s="82"/>
      <c r="L167" s="82"/>
      <c r="M167" s="82"/>
    </row>
    <row r="168" spans="1:15">
      <c r="A168" s="84" t="s">
        <v>1674</v>
      </c>
      <c r="B168" s="80"/>
      <c r="C168" s="80"/>
      <c r="D168" s="80"/>
      <c r="E168" s="80"/>
      <c r="F168" s="80"/>
      <c r="G168" s="82"/>
      <c r="H168" s="82"/>
      <c r="I168" s="82"/>
      <c r="J168" s="82"/>
      <c r="K168" s="82"/>
      <c r="L168" s="82"/>
      <c r="M168" s="82"/>
    </row>
    <row r="169" spans="1:15">
      <c r="A169" s="84" t="s">
        <v>1675</v>
      </c>
      <c r="B169" s="80"/>
      <c r="C169" s="80"/>
      <c r="D169" s="80"/>
      <c r="E169" s="80"/>
      <c r="F169" s="80"/>
      <c r="G169" s="82"/>
      <c r="H169" s="82"/>
      <c r="I169" s="82"/>
      <c r="J169" s="82"/>
      <c r="K169" s="82"/>
      <c r="L169" s="82"/>
      <c r="M169" s="82"/>
    </row>
    <row r="170" spans="1:15">
      <c r="A170" s="84" t="s">
        <v>1676</v>
      </c>
      <c r="B170" s="80"/>
      <c r="C170" s="80"/>
      <c r="D170" s="80"/>
      <c r="E170" s="80"/>
      <c r="F170" s="80"/>
      <c r="G170" s="82"/>
      <c r="H170" s="82"/>
      <c r="I170" s="82"/>
      <c r="J170" s="82"/>
      <c r="K170" s="82"/>
      <c r="L170" s="82"/>
      <c r="M170" s="82"/>
    </row>
    <row r="171" spans="1:15">
      <c r="A171" s="84" t="s">
        <v>1677</v>
      </c>
      <c r="B171" s="80"/>
      <c r="C171" s="80"/>
      <c r="D171" s="80"/>
      <c r="E171" s="80"/>
      <c r="F171" s="80"/>
      <c r="G171" s="82"/>
      <c r="H171" s="82"/>
      <c r="I171" s="82"/>
      <c r="J171" s="82"/>
      <c r="K171" s="82"/>
      <c r="L171" s="82"/>
      <c r="M171" s="82"/>
    </row>
    <row r="175" spans="1:15" ht="29.45" customHeight="1">
      <c r="A175" s="678" t="s">
        <v>2187</v>
      </c>
      <c r="B175" s="678"/>
      <c r="C175" s="678"/>
      <c r="D175" s="678"/>
      <c r="E175" s="678"/>
      <c r="F175" s="678"/>
      <c r="G175" s="678"/>
      <c r="H175" s="678"/>
      <c r="I175" s="678"/>
      <c r="J175" s="678"/>
      <c r="K175" s="678"/>
      <c r="L175" s="678"/>
      <c r="M175" s="678"/>
      <c r="N175" s="678"/>
      <c r="O175" s="678"/>
    </row>
    <row r="176" spans="1:15">
      <c r="A176" t="s">
        <v>1667</v>
      </c>
    </row>
    <row r="177" spans="1:15">
      <c r="A177" t="s">
        <v>1668</v>
      </c>
    </row>
    <row r="178" spans="1:15">
      <c r="A178" t="s">
        <v>1669</v>
      </c>
    </row>
    <row r="179" spans="1:15">
      <c r="A179" t="s">
        <v>1670</v>
      </c>
    </row>
    <row r="180" spans="1:15">
      <c r="A180" t="s">
        <v>1671</v>
      </c>
    </row>
    <row r="182" spans="1:15" ht="31.5" customHeight="1">
      <c r="A182" s="678" t="s">
        <v>1689</v>
      </c>
      <c r="B182" s="678"/>
      <c r="C182" s="678"/>
      <c r="D182" s="678"/>
      <c r="E182" s="678"/>
      <c r="F182" s="678"/>
      <c r="G182" s="678"/>
      <c r="H182" s="678"/>
      <c r="I182" s="678"/>
      <c r="J182" s="678"/>
      <c r="K182" s="678"/>
      <c r="L182" s="678"/>
      <c r="M182" s="678"/>
    </row>
    <row r="183" spans="1:15">
      <c r="A183" s="82"/>
      <c r="B183" s="82"/>
      <c r="C183" s="82"/>
      <c r="D183" s="82"/>
      <c r="E183" s="82"/>
      <c r="F183" s="82"/>
      <c r="G183" s="82"/>
      <c r="H183" s="82"/>
      <c r="I183" s="82"/>
      <c r="J183" s="82"/>
      <c r="K183" s="82"/>
      <c r="L183" s="82"/>
      <c r="M183" s="82"/>
    </row>
    <row r="184" spans="1:15">
      <c r="A184" s="83" t="s">
        <v>1673</v>
      </c>
      <c r="B184" s="83" t="s">
        <v>1633</v>
      </c>
      <c r="C184" s="83" t="s">
        <v>1638</v>
      </c>
      <c r="D184" s="83" t="s">
        <v>1643</v>
      </c>
      <c r="E184" s="83" t="s">
        <v>1648</v>
      </c>
      <c r="F184" s="83" t="s">
        <v>1653</v>
      </c>
      <c r="G184" s="82"/>
      <c r="H184" s="82"/>
      <c r="I184" s="82"/>
      <c r="J184" s="82"/>
      <c r="K184" s="82"/>
      <c r="L184" s="82"/>
      <c r="M184" s="82"/>
    </row>
    <row r="185" spans="1:15">
      <c r="A185" s="84" t="s">
        <v>1674</v>
      </c>
      <c r="B185" s="80"/>
      <c r="C185" s="80"/>
      <c r="D185" s="80"/>
      <c r="E185" s="80"/>
      <c r="F185" s="80"/>
      <c r="G185" s="82"/>
      <c r="H185" s="82"/>
      <c r="I185" s="82"/>
      <c r="J185" s="82"/>
      <c r="K185" s="82"/>
      <c r="L185" s="82"/>
      <c r="M185" s="82"/>
    </row>
    <row r="186" spans="1:15">
      <c r="A186" s="84" t="s">
        <v>1675</v>
      </c>
      <c r="B186" s="80"/>
      <c r="C186" s="80"/>
      <c r="D186" s="80"/>
      <c r="E186" s="80"/>
      <c r="F186" s="80"/>
      <c r="G186" s="82"/>
      <c r="H186" s="82"/>
      <c r="I186" s="82"/>
      <c r="J186" s="82"/>
      <c r="K186" s="82"/>
      <c r="L186" s="82"/>
      <c r="M186" s="82"/>
    </row>
    <row r="187" spans="1:15">
      <c r="A187" s="84" t="s">
        <v>1676</v>
      </c>
      <c r="B187" s="80"/>
      <c r="C187" s="80"/>
      <c r="D187" s="80"/>
      <c r="E187" s="80"/>
      <c r="F187" s="80"/>
      <c r="G187" s="82"/>
      <c r="H187" s="82"/>
      <c r="I187" s="82"/>
      <c r="J187" s="82"/>
      <c r="K187" s="82"/>
      <c r="L187" s="82"/>
      <c r="M187" s="82"/>
    </row>
    <row r="188" spans="1:15">
      <c r="A188" s="84" t="s">
        <v>1677</v>
      </c>
      <c r="B188" s="80"/>
      <c r="C188" s="80"/>
      <c r="D188" s="80"/>
      <c r="E188" s="80"/>
      <c r="F188" s="80"/>
      <c r="G188" s="82"/>
      <c r="H188" s="82"/>
      <c r="I188" s="82"/>
      <c r="J188" s="82"/>
      <c r="K188" s="82"/>
      <c r="L188" s="82"/>
      <c r="M188" s="82"/>
    </row>
    <row r="192" spans="1:15" ht="29.1" customHeight="1">
      <c r="A192" s="678" t="s">
        <v>2188</v>
      </c>
      <c r="B192" s="678"/>
      <c r="C192" s="678"/>
      <c r="D192" s="678"/>
      <c r="E192" s="678"/>
      <c r="F192" s="678"/>
      <c r="G192" s="678"/>
      <c r="H192" s="678"/>
      <c r="I192" s="678"/>
      <c r="J192" s="678"/>
      <c r="K192" s="678"/>
      <c r="L192" s="678"/>
      <c r="M192" s="678"/>
      <c r="N192" s="678"/>
      <c r="O192" s="678"/>
    </row>
    <row r="193" spans="1:13">
      <c r="A193" t="s">
        <v>1667</v>
      </c>
    </row>
    <row r="194" spans="1:13">
      <c r="A194" t="s">
        <v>1668</v>
      </c>
    </row>
    <row r="195" spans="1:13">
      <c r="A195" t="s">
        <v>1669</v>
      </c>
    </row>
    <row r="196" spans="1:13">
      <c r="A196" t="s">
        <v>1670</v>
      </c>
    </row>
    <row r="197" spans="1:13">
      <c r="A197" t="s">
        <v>1671</v>
      </c>
    </row>
    <row r="199" spans="1:13" ht="30" customHeight="1">
      <c r="A199" s="678" t="s">
        <v>1690</v>
      </c>
      <c r="B199" s="678"/>
      <c r="C199" s="678"/>
      <c r="D199" s="678"/>
      <c r="E199" s="678"/>
      <c r="F199" s="678"/>
      <c r="G199" s="678"/>
      <c r="H199" s="678"/>
      <c r="I199" s="678"/>
      <c r="J199" s="678"/>
      <c r="K199" s="678"/>
      <c r="L199" s="678"/>
      <c r="M199" s="678"/>
    </row>
    <row r="200" spans="1:13">
      <c r="A200" s="82"/>
      <c r="B200" s="82"/>
      <c r="C200" s="82"/>
      <c r="D200" s="82"/>
      <c r="E200" s="82"/>
      <c r="F200" s="82"/>
      <c r="G200" s="82"/>
      <c r="H200" s="82"/>
      <c r="I200" s="82"/>
      <c r="J200" s="82"/>
      <c r="K200" s="82"/>
      <c r="L200" s="82"/>
      <c r="M200" s="82"/>
    </row>
    <row r="201" spans="1:13">
      <c r="A201" s="83" t="s">
        <v>1673</v>
      </c>
      <c r="B201" s="83" t="s">
        <v>1633</v>
      </c>
      <c r="C201" s="83" t="s">
        <v>1638</v>
      </c>
      <c r="D201" s="83" t="s">
        <v>1643</v>
      </c>
      <c r="E201" s="83" t="s">
        <v>1648</v>
      </c>
      <c r="F201" s="83" t="s">
        <v>1653</v>
      </c>
      <c r="G201" s="82"/>
      <c r="H201" s="82"/>
      <c r="I201" s="82"/>
      <c r="J201" s="82"/>
      <c r="K201" s="82"/>
      <c r="L201" s="82"/>
      <c r="M201" s="82"/>
    </row>
    <row r="202" spans="1:13">
      <c r="A202" s="84" t="s">
        <v>1674</v>
      </c>
      <c r="B202" s="80"/>
      <c r="C202" s="80"/>
      <c r="D202" s="80"/>
      <c r="E202" s="80"/>
      <c r="F202" s="80"/>
      <c r="G202" s="82"/>
      <c r="H202" s="82"/>
      <c r="I202" s="82"/>
      <c r="J202" s="82"/>
      <c r="K202" s="82"/>
      <c r="L202" s="82"/>
      <c r="M202" s="82"/>
    </row>
    <row r="203" spans="1:13">
      <c r="A203" s="84" t="s">
        <v>1675</v>
      </c>
      <c r="B203" s="80"/>
      <c r="C203" s="80"/>
      <c r="D203" s="80"/>
      <c r="E203" s="80"/>
      <c r="F203" s="80"/>
      <c r="G203" s="82"/>
      <c r="H203" s="82"/>
      <c r="I203" s="82"/>
      <c r="J203" s="82"/>
      <c r="K203" s="82"/>
      <c r="L203" s="82"/>
      <c r="M203" s="82"/>
    </row>
    <row r="204" spans="1:13">
      <c r="A204" s="84" t="s">
        <v>1676</v>
      </c>
      <c r="B204" s="80"/>
      <c r="C204" s="80"/>
      <c r="D204" s="80"/>
      <c r="E204" s="80"/>
      <c r="F204" s="80"/>
      <c r="G204" s="82"/>
      <c r="H204" s="82"/>
      <c r="I204" s="82"/>
      <c r="J204" s="82"/>
      <c r="K204" s="82"/>
      <c r="L204" s="82"/>
      <c r="M204" s="82"/>
    </row>
    <row r="205" spans="1:13">
      <c r="A205" s="84" t="s">
        <v>1677</v>
      </c>
      <c r="B205" s="80"/>
      <c r="C205" s="80"/>
      <c r="D205" s="80"/>
      <c r="E205" s="80"/>
      <c r="F205" s="80"/>
      <c r="G205" s="82"/>
      <c r="H205" s="82"/>
      <c r="I205" s="82"/>
      <c r="J205" s="82"/>
      <c r="K205" s="82"/>
      <c r="L205" s="82"/>
      <c r="M205" s="82"/>
    </row>
    <row r="209" spans="1:15" ht="34.5" customHeight="1">
      <c r="A209" s="678" t="s">
        <v>2189</v>
      </c>
      <c r="B209" s="678"/>
      <c r="C209" s="678"/>
      <c r="D209" s="678"/>
      <c r="E209" s="678"/>
      <c r="F209" s="678"/>
      <c r="G209" s="678"/>
      <c r="H209" s="678"/>
      <c r="I209" s="678"/>
      <c r="J209" s="678"/>
      <c r="K209" s="678"/>
      <c r="L209" s="678"/>
      <c r="M209" s="678"/>
      <c r="N209" s="678"/>
      <c r="O209" s="678"/>
    </row>
    <row r="210" spans="1:15">
      <c r="A210" t="s">
        <v>1667</v>
      </c>
    </row>
    <row r="211" spans="1:15">
      <c r="A211" t="s">
        <v>1668</v>
      </c>
    </row>
    <row r="212" spans="1:15">
      <c r="A212" t="s">
        <v>1669</v>
      </c>
    </row>
    <row r="213" spans="1:15">
      <c r="A213" t="s">
        <v>1670</v>
      </c>
    </row>
    <row r="214" spans="1:15">
      <c r="A214" t="s">
        <v>1671</v>
      </c>
    </row>
    <row r="216" spans="1:15" ht="34.5" customHeight="1">
      <c r="A216" s="678" t="s">
        <v>1691</v>
      </c>
      <c r="B216" s="678"/>
      <c r="C216" s="678"/>
      <c r="D216" s="678"/>
      <c r="E216" s="678"/>
      <c r="F216" s="678"/>
      <c r="G216" s="678"/>
      <c r="H216" s="678"/>
      <c r="I216" s="678"/>
      <c r="J216" s="678"/>
      <c r="K216" s="678"/>
      <c r="L216" s="678"/>
      <c r="M216" s="678"/>
    </row>
    <row r="217" spans="1:15">
      <c r="A217" s="82"/>
      <c r="B217" s="82"/>
      <c r="C217" s="82"/>
      <c r="D217" s="82"/>
      <c r="E217" s="82"/>
      <c r="F217" s="82"/>
      <c r="G217" s="82"/>
      <c r="H217" s="82"/>
      <c r="I217" s="82"/>
      <c r="J217" s="82"/>
      <c r="K217" s="82"/>
      <c r="L217" s="82"/>
      <c r="M217" s="82"/>
    </row>
    <row r="218" spans="1:15">
      <c r="A218" s="83" t="s">
        <v>1673</v>
      </c>
      <c r="B218" s="83" t="s">
        <v>1633</v>
      </c>
      <c r="C218" s="83" t="s">
        <v>1638</v>
      </c>
      <c r="D218" s="83" t="s">
        <v>1643</v>
      </c>
      <c r="E218" s="83" t="s">
        <v>1648</v>
      </c>
      <c r="F218" s="83" t="s">
        <v>1653</v>
      </c>
      <c r="G218" s="82"/>
      <c r="H218" s="82"/>
      <c r="I218" s="82"/>
      <c r="J218" s="82"/>
      <c r="K218" s="82"/>
      <c r="L218" s="82"/>
      <c r="M218" s="82"/>
    </row>
    <row r="219" spans="1:15">
      <c r="A219" s="84" t="s">
        <v>1674</v>
      </c>
      <c r="B219" s="80"/>
      <c r="C219" s="80"/>
      <c r="D219" s="80"/>
      <c r="E219" s="80"/>
      <c r="F219" s="80"/>
      <c r="G219" s="82"/>
      <c r="H219" s="82"/>
      <c r="I219" s="82"/>
      <c r="J219" s="82"/>
      <c r="K219" s="82"/>
      <c r="L219" s="82"/>
      <c r="M219" s="82"/>
    </row>
    <row r="220" spans="1:15">
      <c r="A220" s="84" t="s">
        <v>1675</v>
      </c>
      <c r="B220" s="80"/>
      <c r="C220" s="80"/>
      <c r="D220" s="80"/>
      <c r="E220" s="80"/>
      <c r="F220" s="80"/>
      <c r="G220" s="82"/>
      <c r="H220" s="82"/>
      <c r="I220" s="82"/>
      <c r="J220" s="82"/>
      <c r="K220" s="82"/>
      <c r="L220" s="82"/>
      <c r="M220" s="82"/>
    </row>
    <row r="221" spans="1:15">
      <c r="A221" s="84" t="s">
        <v>1676</v>
      </c>
      <c r="B221" s="80"/>
      <c r="C221" s="80"/>
      <c r="D221" s="80"/>
      <c r="E221" s="80"/>
      <c r="F221" s="80"/>
      <c r="G221" s="82"/>
      <c r="H221" s="82"/>
      <c r="I221" s="82"/>
      <c r="J221" s="82"/>
      <c r="K221" s="82"/>
      <c r="L221" s="82"/>
      <c r="M221" s="82"/>
    </row>
    <row r="222" spans="1:15">
      <c r="A222" s="84" t="s">
        <v>1677</v>
      </c>
      <c r="B222" s="80"/>
      <c r="C222" s="80"/>
      <c r="D222" s="80"/>
      <c r="E222" s="80"/>
      <c r="F222" s="80"/>
      <c r="G222" s="82"/>
      <c r="H222" s="82"/>
      <c r="I222" s="82"/>
      <c r="J222" s="82"/>
      <c r="K222" s="82"/>
      <c r="L222" s="82"/>
      <c r="M222" s="82"/>
    </row>
  </sheetData>
  <mergeCells count="43">
    <mergeCell ref="A199:M199"/>
    <mergeCell ref="A209:M209"/>
    <mergeCell ref="N209:O209"/>
    <mergeCell ref="A216:M216"/>
    <mergeCell ref="A165:M165"/>
    <mergeCell ref="A175:M175"/>
    <mergeCell ref="N175:O175"/>
    <mergeCell ref="A182:M182"/>
    <mergeCell ref="A192:M192"/>
    <mergeCell ref="N192:O192"/>
    <mergeCell ref="A131:M131"/>
    <mergeCell ref="A141:M141"/>
    <mergeCell ref="N141:O141"/>
    <mergeCell ref="A148:M148"/>
    <mergeCell ref="A158:M158"/>
    <mergeCell ref="N158:O158"/>
    <mergeCell ref="A97:M97"/>
    <mergeCell ref="A107:M107"/>
    <mergeCell ref="N107:O107"/>
    <mergeCell ref="A114:M114"/>
    <mergeCell ref="A124:M124"/>
    <mergeCell ref="N124:O124"/>
    <mergeCell ref="A63:M63"/>
    <mergeCell ref="A73:M73"/>
    <mergeCell ref="N73:O73"/>
    <mergeCell ref="A80:M80"/>
    <mergeCell ref="A90:M90"/>
    <mergeCell ref="N90:O90"/>
    <mergeCell ref="A29:M29"/>
    <mergeCell ref="A39:M39"/>
    <mergeCell ref="N39:O39"/>
    <mergeCell ref="A46:M46"/>
    <mergeCell ref="A56:M56"/>
    <mergeCell ref="N56:O56"/>
    <mergeCell ref="A1:B3"/>
    <mergeCell ref="C1:G3"/>
    <mergeCell ref="A22:M22"/>
    <mergeCell ref="N22:O22"/>
    <mergeCell ref="A12:M12"/>
    <mergeCell ref="A16:M16"/>
    <mergeCell ref="N16:O16"/>
    <mergeCell ref="A18:M18"/>
    <mergeCell ref="N18:O1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32"/>
  <sheetViews>
    <sheetView showGridLines="0" workbookViewId="0">
      <selection activeCell="C1" sqref="C1:G3"/>
    </sheetView>
  </sheetViews>
  <sheetFormatPr baseColWidth="10" defaultColWidth="10.85546875" defaultRowHeight="15"/>
  <cols>
    <col min="1" max="1" width="17.5703125" customWidth="1"/>
    <col min="2" max="2" width="12.85546875" customWidth="1"/>
    <col min="3" max="3" width="23.140625" customWidth="1"/>
    <col min="5" max="5" width="14.85546875" customWidth="1"/>
    <col min="6" max="7" width="24.28515625" customWidth="1"/>
    <col min="8" max="8" width="24.140625" customWidth="1"/>
    <col min="9" max="65" width="24.28515625" customWidth="1"/>
  </cols>
  <sheetData>
    <row r="1" spans="1:65">
      <c r="A1" s="457"/>
      <c r="B1" s="458"/>
      <c r="C1" s="463" t="s">
        <v>2597</v>
      </c>
      <c r="D1" s="464"/>
      <c r="E1" s="464"/>
      <c r="F1" s="464"/>
      <c r="G1" s="465"/>
      <c r="H1" s="451" t="s">
        <v>2591</v>
      </c>
      <c r="I1" s="27" t="s">
        <v>2595</v>
      </c>
    </row>
    <row r="2" spans="1:65">
      <c r="A2" s="459"/>
      <c r="B2" s="460"/>
      <c r="C2" s="466"/>
      <c r="D2" s="467"/>
      <c r="E2" s="467"/>
      <c r="F2" s="467"/>
      <c r="G2" s="468"/>
      <c r="H2" s="451" t="s">
        <v>2592</v>
      </c>
      <c r="I2" s="27">
        <v>0</v>
      </c>
    </row>
    <row r="3" spans="1:65">
      <c r="A3" s="461"/>
      <c r="B3" s="462"/>
      <c r="C3" s="469"/>
      <c r="D3" s="470"/>
      <c r="E3" s="470"/>
      <c r="F3" s="470"/>
      <c r="G3" s="471"/>
      <c r="H3" s="451" t="s">
        <v>2593</v>
      </c>
      <c r="I3" s="27" t="s">
        <v>2594</v>
      </c>
    </row>
    <row r="5" spans="1:65" ht="21">
      <c r="A5" s="35" t="str">
        <f>Inicio!A5</f>
        <v>CÁMARA DE COMERCIO DE FACATATIVA</v>
      </c>
    </row>
    <row r="6" spans="1:65" ht="18.75">
      <c r="A6" s="2" t="str">
        <f>Inicio!A6</f>
        <v>Sistema de Autocontrol y Gestión del Riesgo Integral de LA/FT/FPADM - RMM del SAGRILAFT</v>
      </c>
    </row>
    <row r="7" spans="1:65" ht="15.75">
      <c r="A7" s="7" t="s">
        <v>1692</v>
      </c>
    </row>
    <row r="8" spans="1:65" ht="15.75" thickBot="1"/>
    <row r="9" spans="1:65" ht="124.5" thickBot="1">
      <c r="A9" s="319" t="s">
        <v>1693</v>
      </c>
      <c r="B9" s="320" t="s">
        <v>1694</v>
      </c>
      <c r="C9" s="320" t="s">
        <v>1695</v>
      </c>
      <c r="D9" s="320" t="s">
        <v>1696</v>
      </c>
      <c r="E9" s="320" t="s">
        <v>1892</v>
      </c>
      <c r="F9" s="321" t="s">
        <v>1697</v>
      </c>
      <c r="G9" s="321" t="s">
        <v>1698</v>
      </c>
      <c r="H9" s="321" t="s">
        <v>1699</v>
      </c>
      <c r="I9" s="321" t="s">
        <v>1700</v>
      </c>
      <c r="J9" s="321" t="s">
        <v>1701</v>
      </c>
      <c r="K9" s="321" t="s">
        <v>1702</v>
      </c>
      <c r="L9" s="321" t="s">
        <v>1703</v>
      </c>
      <c r="M9" s="321" t="s">
        <v>1704</v>
      </c>
      <c r="N9" s="321" t="s">
        <v>1705</v>
      </c>
      <c r="O9" s="321" t="s">
        <v>1706</v>
      </c>
      <c r="P9" s="321" t="s">
        <v>1707</v>
      </c>
      <c r="Q9" s="321" t="s">
        <v>1708</v>
      </c>
      <c r="R9" s="321" t="s">
        <v>1709</v>
      </c>
      <c r="S9" s="321" t="s">
        <v>1710</v>
      </c>
      <c r="T9" s="321" t="s">
        <v>1711</v>
      </c>
      <c r="U9" s="321" t="s">
        <v>1712</v>
      </c>
      <c r="V9" s="321" t="s">
        <v>1713</v>
      </c>
      <c r="W9" s="321" t="s">
        <v>1714</v>
      </c>
      <c r="X9" s="321" t="s">
        <v>1715</v>
      </c>
      <c r="Y9" s="321" t="s">
        <v>1716</v>
      </c>
      <c r="Z9" s="321" t="s">
        <v>1717</v>
      </c>
      <c r="AA9" s="321" t="s">
        <v>1718</v>
      </c>
      <c r="AB9" s="321" t="s">
        <v>1719</v>
      </c>
      <c r="AC9" s="321" t="s">
        <v>1720</v>
      </c>
      <c r="AD9" s="321" t="s">
        <v>1721</v>
      </c>
      <c r="AE9" s="321" t="s">
        <v>1722</v>
      </c>
      <c r="AF9" s="321" t="s">
        <v>1723</v>
      </c>
      <c r="AG9" s="321" t="s">
        <v>1724</v>
      </c>
      <c r="AH9" s="321" t="s">
        <v>1725</v>
      </c>
      <c r="AI9" s="321" t="s">
        <v>1726</v>
      </c>
      <c r="AJ9" s="321" t="s">
        <v>1727</v>
      </c>
      <c r="AK9" s="321" t="s">
        <v>1728</v>
      </c>
      <c r="AL9" s="321" t="s">
        <v>1729</v>
      </c>
      <c r="AM9" s="321" t="s">
        <v>1730</v>
      </c>
      <c r="AN9" s="321" t="s">
        <v>1731</v>
      </c>
      <c r="AO9" s="321" t="s">
        <v>1732</v>
      </c>
      <c r="AP9" s="321" t="s">
        <v>1733</v>
      </c>
      <c r="AQ9" s="321" t="s">
        <v>1734</v>
      </c>
      <c r="AR9" s="321" t="s">
        <v>1735</v>
      </c>
      <c r="AS9" s="321" t="s">
        <v>1736</v>
      </c>
      <c r="AT9" s="321" t="s">
        <v>1737</v>
      </c>
      <c r="AU9" s="321" t="s">
        <v>1738</v>
      </c>
      <c r="AV9" s="321" t="s">
        <v>1739</v>
      </c>
      <c r="AW9" s="321" t="s">
        <v>1740</v>
      </c>
      <c r="AX9" s="321" t="s">
        <v>1741</v>
      </c>
      <c r="AY9" s="321" t="s">
        <v>1742</v>
      </c>
      <c r="AZ9" s="321" t="s">
        <v>1743</v>
      </c>
      <c r="BA9" s="321" t="s">
        <v>1744</v>
      </c>
      <c r="BB9" s="321" t="s">
        <v>1745</v>
      </c>
      <c r="BC9" s="321" t="s">
        <v>1746</v>
      </c>
      <c r="BD9" s="321" t="s">
        <v>1747</v>
      </c>
      <c r="BE9" s="321" t="s">
        <v>1748</v>
      </c>
      <c r="BF9" s="321" t="s">
        <v>1749</v>
      </c>
      <c r="BG9" s="321" t="s">
        <v>1750</v>
      </c>
      <c r="BH9" s="321" t="s">
        <v>1751</v>
      </c>
      <c r="BI9" s="321" t="s">
        <v>2118</v>
      </c>
      <c r="BJ9" s="321" t="s">
        <v>1752</v>
      </c>
      <c r="BK9" s="321" t="s">
        <v>1753</v>
      </c>
      <c r="BL9" s="321" t="s">
        <v>1754</v>
      </c>
      <c r="BM9" s="322" t="s">
        <v>1755</v>
      </c>
    </row>
    <row r="10" spans="1:65" ht="39" thickBot="1">
      <c r="A10" s="398">
        <v>45855.460150462961</v>
      </c>
      <c r="B10" s="396" t="s">
        <v>2119</v>
      </c>
      <c r="C10" s="396" t="s">
        <v>2120</v>
      </c>
      <c r="D10" s="396" t="s">
        <v>2121</v>
      </c>
      <c r="E10" s="396" t="s">
        <v>2211</v>
      </c>
      <c r="F10" s="396" t="s">
        <v>1667</v>
      </c>
      <c r="G10" s="396" t="s">
        <v>1653</v>
      </c>
      <c r="H10" s="396" t="s">
        <v>1648</v>
      </c>
      <c r="I10" s="396" t="s">
        <v>1643</v>
      </c>
      <c r="J10" s="396" t="s">
        <v>1638</v>
      </c>
      <c r="K10" s="396" t="s">
        <v>1667</v>
      </c>
      <c r="L10" s="396" t="s">
        <v>1653</v>
      </c>
      <c r="M10" s="396" t="s">
        <v>1648</v>
      </c>
      <c r="N10" s="396" t="s">
        <v>1643</v>
      </c>
      <c r="O10" s="396" t="s">
        <v>1638</v>
      </c>
      <c r="P10" s="396" t="s">
        <v>1667</v>
      </c>
      <c r="Q10" s="396" t="s">
        <v>1653</v>
      </c>
      <c r="R10" s="396" t="s">
        <v>1648</v>
      </c>
      <c r="S10" s="396" t="s">
        <v>1643</v>
      </c>
      <c r="T10" s="396" t="s">
        <v>1638</v>
      </c>
      <c r="U10" s="396" t="s">
        <v>1667</v>
      </c>
      <c r="V10" s="396" t="s">
        <v>1653</v>
      </c>
      <c r="W10" s="396" t="s">
        <v>1648</v>
      </c>
      <c r="X10" s="396" t="s">
        <v>1643</v>
      </c>
      <c r="Y10" s="396" t="s">
        <v>1638</v>
      </c>
      <c r="Z10" s="396" t="s">
        <v>1667</v>
      </c>
      <c r="AA10" s="396" t="s">
        <v>1653</v>
      </c>
      <c r="AB10" s="396" t="s">
        <v>1648</v>
      </c>
      <c r="AC10" s="396" t="s">
        <v>1643</v>
      </c>
      <c r="AD10" s="396" t="s">
        <v>1638</v>
      </c>
      <c r="AE10" s="396" t="s">
        <v>1667</v>
      </c>
      <c r="AF10" s="396" t="s">
        <v>1653</v>
      </c>
      <c r="AG10" s="396" t="s">
        <v>1648</v>
      </c>
      <c r="AH10" s="396" t="s">
        <v>1643</v>
      </c>
      <c r="AI10" s="396" t="s">
        <v>1638</v>
      </c>
      <c r="AJ10" s="396" t="s">
        <v>1667</v>
      </c>
      <c r="AK10" s="396" t="s">
        <v>1653</v>
      </c>
      <c r="AL10" s="396" t="s">
        <v>1648</v>
      </c>
      <c r="AM10" s="396" t="s">
        <v>1643</v>
      </c>
      <c r="AN10" s="396" t="s">
        <v>1638</v>
      </c>
      <c r="AO10" s="396" t="s">
        <v>1667</v>
      </c>
      <c r="AP10" s="396" t="s">
        <v>1653</v>
      </c>
      <c r="AQ10" s="396" t="s">
        <v>1648</v>
      </c>
      <c r="AR10" s="396" t="s">
        <v>1643</v>
      </c>
      <c r="AS10" s="396" t="s">
        <v>1638</v>
      </c>
      <c r="AT10" s="396" t="s">
        <v>1667</v>
      </c>
      <c r="AU10" s="396" t="s">
        <v>1653</v>
      </c>
      <c r="AV10" s="396" t="s">
        <v>1648</v>
      </c>
      <c r="AW10" s="396" t="s">
        <v>1643</v>
      </c>
      <c r="AX10" s="396" t="s">
        <v>1638</v>
      </c>
      <c r="AY10" s="396" t="s">
        <v>1667</v>
      </c>
      <c r="AZ10" s="396" t="s">
        <v>1653</v>
      </c>
      <c r="BA10" s="396" t="s">
        <v>1648</v>
      </c>
      <c r="BB10" s="396" t="s">
        <v>1643</v>
      </c>
      <c r="BC10" s="396" t="s">
        <v>1638</v>
      </c>
      <c r="BD10" s="396" t="s">
        <v>1667</v>
      </c>
      <c r="BE10" s="396" t="s">
        <v>1653</v>
      </c>
      <c r="BF10" s="396" t="s">
        <v>1648</v>
      </c>
      <c r="BG10" s="396" t="s">
        <v>1643</v>
      </c>
      <c r="BH10" s="396" t="s">
        <v>1638</v>
      </c>
      <c r="BI10" s="396" t="s">
        <v>1667</v>
      </c>
      <c r="BJ10" s="396" t="s">
        <v>1653</v>
      </c>
      <c r="BK10" s="396" t="s">
        <v>1648</v>
      </c>
      <c r="BL10" s="396" t="s">
        <v>1643</v>
      </c>
      <c r="BM10" s="399" t="s">
        <v>1638</v>
      </c>
    </row>
    <row r="11" spans="1:65" ht="51.75" thickBot="1">
      <c r="A11" s="400">
        <v>45855.464143518519</v>
      </c>
      <c r="B11" s="397" t="s">
        <v>2122</v>
      </c>
      <c r="C11" s="397" t="s">
        <v>2123</v>
      </c>
      <c r="D11" s="397" t="s">
        <v>2124</v>
      </c>
      <c r="E11" s="397" t="s">
        <v>2212</v>
      </c>
      <c r="F11" s="397" t="s">
        <v>1668</v>
      </c>
      <c r="G11" s="397" t="s">
        <v>1648</v>
      </c>
      <c r="H11" s="397" t="s">
        <v>1643</v>
      </c>
      <c r="I11" s="397" t="s">
        <v>1643</v>
      </c>
      <c r="J11" s="397" t="s">
        <v>1638</v>
      </c>
      <c r="K11" s="397" t="s">
        <v>1669</v>
      </c>
      <c r="L11" s="397" t="s">
        <v>1648</v>
      </c>
      <c r="M11" s="397" t="s">
        <v>1643</v>
      </c>
      <c r="N11" s="397" t="s">
        <v>1643</v>
      </c>
      <c r="O11" s="397" t="s">
        <v>1638</v>
      </c>
      <c r="P11" s="397" t="s">
        <v>1668</v>
      </c>
      <c r="Q11" s="397" t="s">
        <v>1648</v>
      </c>
      <c r="R11" s="397" t="s">
        <v>1643</v>
      </c>
      <c r="S11" s="397" t="s">
        <v>1643</v>
      </c>
      <c r="T11" s="397" t="s">
        <v>1638</v>
      </c>
      <c r="U11" s="397" t="s">
        <v>1669</v>
      </c>
      <c r="V11" s="397" t="s">
        <v>1643</v>
      </c>
      <c r="W11" s="397" t="s">
        <v>1638</v>
      </c>
      <c r="X11" s="397" t="s">
        <v>1638</v>
      </c>
      <c r="Y11" s="397" t="s">
        <v>1633</v>
      </c>
      <c r="Z11" s="397" t="s">
        <v>1669</v>
      </c>
      <c r="AA11" s="397" t="s">
        <v>1643</v>
      </c>
      <c r="AB11" s="397" t="s">
        <v>1638</v>
      </c>
      <c r="AC11" s="397" t="s">
        <v>1638</v>
      </c>
      <c r="AD11" s="397" t="s">
        <v>1633</v>
      </c>
      <c r="AE11" s="397" t="s">
        <v>1669</v>
      </c>
      <c r="AF11" s="397" t="s">
        <v>1648</v>
      </c>
      <c r="AG11" s="397" t="s">
        <v>1643</v>
      </c>
      <c r="AH11" s="397" t="s">
        <v>1638</v>
      </c>
      <c r="AI11" s="397" t="s">
        <v>1633</v>
      </c>
      <c r="AJ11" s="397" t="s">
        <v>1668</v>
      </c>
      <c r="AK11" s="397" t="s">
        <v>1643</v>
      </c>
      <c r="AL11" s="397" t="s">
        <v>1638</v>
      </c>
      <c r="AM11" s="397" t="s">
        <v>1638</v>
      </c>
      <c r="AN11" s="397" t="s">
        <v>1633</v>
      </c>
      <c r="AO11" s="397" t="s">
        <v>1667</v>
      </c>
      <c r="AP11" s="397" t="s">
        <v>1633</v>
      </c>
      <c r="AQ11" s="397" t="s">
        <v>1633</v>
      </c>
      <c r="AR11" s="397" t="s">
        <v>1633</v>
      </c>
      <c r="AS11" s="397" t="s">
        <v>1633</v>
      </c>
      <c r="AT11" s="397" t="s">
        <v>1667</v>
      </c>
      <c r="AU11" s="397" t="s">
        <v>1633</v>
      </c>
      <c r="AV11" s="397" t="s">
        <v>1633</v>
      </c>
      <c r="AW11" s="397" t="s">
        <v>1633</v>
      </c>
      <c r="AX11" s="397" t="s">
        <v>1633</v>
      </c>
      <c r="AY11" s="397" t="s">
        <v>1670</v>
      </c>
      <c r="AZ11" s="397" t="s">
        <v>1643</v>
      </c>
      <c r="BA11" s="397" t="s">
        <v>1638</v>
      </c>
      <c r="BB11" s="397" t="s">
        <v>1633</v>
      </c>
      <c r="BC11" s="397" t="s">
        <v>1633</v>
      </c>
      <c r="BD11" s="397" t="s">
        <v>1670</v>
      </c>
      <c r="BE11" s="397" t="s">
        <v>1638</v>
      </c>
      <c r="BF11" s="397" t="s">
        <v>1633</v>
      </c>
      <c r="BG11" s="397" t="s">
        <v>1633</v>
      </c>
      <c r="BH11" s="397" t="s">
        <v>1633</v>
      </c>
      <c r="BI11" s="397" t="s">
        <v>1667</v>
      </c>
      <c r="BJ11" s="397" t="s">
        <v>1633</v>
      </c>
      <c r="BK11" s="397" t="s">
        <v>1633</v>
      </c>
      <c r="BL11" s="397" t="s">
        <v>1633</v>
      </c>
      <c r="BM11" s="399" t="s">
        <v>1633</v>
      </c>
    </row>
    <row r="12" spans="1:65" ht="51.75" thickBot="1">
      <c r="A12" s="398">
        <v>45855.464328703703</v>
      </c>
      <c r="B12" s="396" t="s">
        <v>2125</v>
      </c>
      <c r="C12" s="396" t="s">
        <v>2126</v>
      </c>
      <c r="D12" s="396" t="s">
        <v>2127</v>
      </c>
      <c r="E12" s="396" t="s">
        <v>2213</v>
      </c>
      <c r="F12" s="396" t="s">
        <v>1667</v>
      </c>
      <c r="G12" s="396" t="s">
        <v>1648</v>
      </c>
      <c r="H12" s="396" t="s">
        <v>1648</v>
      </c>
      <c r="I12" s="396" t="s">
        <v>1633</v>
      </c>
      <c r="J12" s="396" t="s">
        <v>1633</v>
      </c>
      <c r="K12" s="396" t="s">
        <v>1667</v>
      </c>
      <c r="L12" s="396" t="s">
        <v>1648</v>
      </c>
      <c r="M12" s="396" t="s">
        <v>1648</v>
      </c>
      <c r="N12" s="396" t="s">
        <v>1648</v>
      </c>
      <c r="O12" s="396" t="s">
        <v>1633</v>
      </c>
      <c r="P12" s="396" t="s">
        <v>1667</v>
      </c>
      <c r="Q12" s="396" t="s">
        <v>1648</v>
      </c>
      <c r="R12" s="396" t="s">
        <v>1648</v>
      </c>
      <c r="S12" s="396" t="s">
        <v>1633</v>
      </c>
      <c r="T12" s="396" t="s">
        <v>1633</v>
      </c>
      <c r="U12" s="396" t="s">
        <v>1667</v>
      </c>
      <c r="V12" s="396" t="s">
        <v>1648</v>
      </c>
      <c r="W12" s="396" t="s">
        <v>1648</v>
      </c>
      <c r="X12" s="396" t="s">
        <v>1633</v>
      </c>
      <c r="Y12" s="396" t="s">
        <v>1633</v>
      </c>
      <c r="Z12" s="396" t="s">
        <v>1667</v>
      </c>
      <c r="AA12" s="396" t="s">
        <v>1648</v>
      </c>
      <c r="AB12" s="396" t="s">
        <v>1648</v>
      </c>
      <c r="AC12" s="396" t="s">
        <v>1633</v>
      </c>
      <c r="AD12" s="396" t="s">
        <v>1633</v>
      </c>
      <c r="AE12" s="396" t="s">
        <v>1667</v>
      </c>
      <c r="AF12" s="396" t="s">
        <v>1648</v>
      </c>
      <c r="AG12" s="396" t="s">
        <v>1648</v>
      </c>
      <c r="AH12" s="396" t="s">
        <v>1633</v>
      </c>
      <c r="AI12" s="396" t="s">
        <v>1633</v>
      </c>
      <c r="AJ12" s="396" t="s">
        <v>1667</v>
      </c>
      <c r="AK12" s="396" t="s">
        <v>1648</v>
      </c>
      <c r="AL12" s="396" t="s">
        <v>1648</v>
      </c>
      <c r="AM12" s="396" t="s">
        <v>1633</v>
      </c>
      <c r="AN12" s="396" t="s">
        <v>1633</v>
      </c>
      <c r="AO12" s="396" t="s">
        <v>1667</v>
      </c>
      <c r="AP12" s="396" t="s">
        <v>1648</v>
      </c>
      <c r="AQ12" s="396" t="s">
        <v>1648</v>
      </c>
      <c r="AR12" s="396" t="s">
        <v>1633</v>
      </c>
      <c r="AS12" s="396" t="s">
        <v>1633</v>
      </c>
      <c r="AT12" s="396" t="s">
        <v>1667</v>
      </c>
      <c r="AU12" s="396" t="s">
        <v>1648</v>
      </c>
      <c r="AV12" s="396" t="s">
        <v>1648</v>
      </c>
      <c r="AW12" s="396" t="s">
        <v>1633</v>
      </c>
      <c r="AX12" s="396" t="s">
        <v>1633</v>
      </c>
      <c r="AY12" s="396" t="s">
        <v>1667</v>
      </c>
      <c r="AZ12" s="396" t="s">
        <v>1648</v>
      </c>
      <c r="BA12" s="396" t="s">
        <v>1648</v>
      </c>
      <c r="BB12" s="396" t="s">
        <v>1633</v>
      </c>
      <c r="BC12" s="396" t="s">
        <v>1633</v>
      </c>
      <c r="BD12" s="396" t="s">
        <v>1667</v>
      </c>
      <c r="BE12" s="396" t="s">
        <v>1648</v>
      </c>
      <c r="BF12" s="396" t="s">
        <v>1648</v>
      </c>
      <c r="BG12" s="396" t="s">
        <v>1633</v>
      </c>
      <c r="BH12" s="396" t="s">
        <v>1633</v>
      </c>
      <c r="BI12" s="396" t="s">
        <v>1667</v>
      </c>
      <c r="BJ12" s="396" t="s">
        <v>1648</v>
      </c>
      <c r="BK12" s="396" t="s">
        <v>1648</v>
      </c>
      <c r="BL12" s="396" t="s">
        <v>1633</v>
      </c>
      <c r="BM12" s="399" t="s">
        <v>1633</v>
      </c>
    </row>
    <row r="13" spans="1:65" ht="51.75" thickBot="1">
      <c r="A13" s="400">
        <v>45855.465405092589</v>
      </c>
      <c r="B13" s="397" t="s">
        <v>2128</v>
      </c>
      <c r="C13" s="397" t="s">
        <v>2084</v>
      </c>
      <c r="D13" s="397" t="s">
        <v>2129</v>
      </c>
      <c r="E13" s="397" t="s">
        <v>2214</v>
      </c>
      <c r="F13" s="397" t="s">
        <v>1668</v>
      </c>
      <c r="G13" s="397" t="s">
        <v>1648</v>
      </c>
      <c r="H13" s="397" t="s">
        <v>1648</v>
      </c>
      <c r="I13" s="397" t="s">
        <v>1638</v>
      </c>
      <c r="J13" s="397" t="s">
        <v>1643</v>
      </c>
      <c r="K13" s="397" t="s">
        <v>1668</v>
      </c>
      <c r="L13" s="397" t="s">
        <v>1653</v>
      </c>
      <c r="M13" s="397" t="s">
        <v>1648</v>
      </c>
      <c r="N13" s="397" t="s">
        <v>1638</v>
      </c>
      <c r="O13" s="397" t="s">
        <v>1643</v>
      </c>
      <c r="P13" s="397" t="s">
        <v>1667</v>
      </c>
      <c r="Q13" s="397" t="s">
        <v>1648</v>
      </c>
      <c r="R13" s="397" t="s">
        <v>1648</v>
      </c>
      <c r="S13" s="397" t="s">
        <v>1638</v>
      </c>
      <c r="T13" s="397" t="s">
        <v>1643</v>
      </c>
      <c r="U13" s="397" t="s">
        <v>1668</v>
      </c>
      <c r="V13" s="397" t="s">
        <v>1648</v>
      </c>
      <c r="W13" s="397" t="s">
        <v>1648</v>
      </c>
      <c r="X13" s="397" t="s">
        <v>1648</v>
      </c>
      <c r="Y13" s="397" t="s">
        <v>1643</v>
      </c>
      <c r="Z13" s="397" t="s">
        <v>1668</v>
      </c>
      <c r="AA13" s="397" t="s">
        <v>1653</v>
      </c>
      <c r="AB13" s="397" t="s">
        <v>1648</v>
      </c>
      <c r="AC13" s="397" t="s">
        <v>1633</v>
      </c>
      <c r="AD13" s="397" t="s">
        <v>1638</v>
      </c>
      <c r="AE13" s="397" t="s">
        <v>1668</v>
      </c>
      <c r="AF13" s="397" t="s">
        <v>1648</v>
      </c>
      <c r="AG13" s="397" t="s">
        <v>1648</v>
      </c>
      <c r="AH13" s="397" t="s">
        <v>1633</v>
      </c>
      <c r="AI13" s="397" t="s">
        <v>1633</v>
      </c>
      <c r="AJ13" s="397" t="s">
        <v>1669</v>
      </c>
      <c r="AK13" s="397" t="s">
        <v>1648</v>
      </c>
      <c r="AL13" s="397" t="s">
        <v>1648</v>
      </c>
      <c r="AM13" s="397" t="s">
        <v>1638</v>
      </c>
      <c r="AN13" s="397" t="s">
        <v>1638</v>
      </c>
      <c r="AO13" s="397" t="s">
        <v>1667</v>
      </c>
      <c r="AP13" s="397" t="s">
        <v>1648</v>
      </c>
      <c r="AQ13" s="397" t="s">
        <v>1648</v>
      </c>
      <c r="AR13" s="397" t="s">
        <v>1638</v>
      </c>
      <c r="AS13" s="397" t="s">
        <v>1633</v>
      </c>
      <c r="AT13" s="397" t="s">
        <v>1667</v>
      </c>
      <c r="AU13" s="397" t="s">
        <v>1648</v>
      </c>
      <c r="AV13" s="397" t="s">
        <v>1648</v>
      </c>
      <c r="AW13" s="397" t="s">
        <v>1648</v>
      </c>
      <c r="AX13" s="397" t="s">
        <v>1648</v>
      </c>
      <c r="AY13" s="397" t="s">
        <v>1667</v>
      </c>
      <c r="AZ13" s="397" t="s">
        <v>1653</v>
      </c>
      <c r="BA13" s="397" t="s">
        <v>1648</v>
      </c>
      <c r="BB13" s="397" t="s">
        <v>1648</v>
      </c>
      <c r="BC13" s="397" t="s">
        <v>1638</v>
      </c>
      <c r="BD13" s="397" t="s">
        <v>1668</v>
      </c>
      <c r="BE13" s="397" t="s">
        <v>1648</v>
      </c>
      <c r="BF13" s="397" t="s">
        <v>1643</v>
      </c>
      <c r="BG13" s="397" t="s">
        <v>1638</v>
      </c>
      <c r="BH13" s="397" t="s">
        <v>1638</v>
      </c>
      <c r="BI13" s="397" t="s">
        <v>1667</v>
      </c>
      <c r="BJ13" s="397" t="s">
        <v>1653</v>
      </c>
      <c r="BK13" s="397" t="s">
        <v>1648</v>
      </c>
      <c r="BL13" s="397" t="s">
        <v>1648</v>
      </c>
      <c r="BM13" s="399" t="s">
        <v>1648</v>
      </c>
    </row>
    <row r="14" spans="1:65" ht="39" thickBot="1">
      <c r="A14" s="398">
        <v>45855.466782407406</v>
      </c>
      <c r="B14" s="396" t="s">
        <v>2130</v>
      </c>
      <c r="C14" s="396" t="s">
        <v>2131</v>
      </c>
      <c r="D14" s="396" t="s">
        <v>2132</v>
      </c>
      <c r="E14" s="396" t="s">
        <v>2211</v>
      </c>
      <c r="F14" s="396" t="s">
        <v>1667</v>
      </c>
      <c r="G14" s="396" t="s">
        <v>1633</v>
      </c>
      <c r="H14" s="396" t="s">
        <v>1633</v>
      </c>
      <c r="I14" s="396" t="s">
        <v>1633</v>
      </c>
      <c r="J14" s="396" t="s">
        <v>1633</v>
      </c>
      <c r="K14" s="396" t="s">
        <v>1667</v>
      </c>
      <c r="L14" s="396" t="s">
        <v>1633</v>
      </c>
      <c r="M14" s="396" t="s">
        <v>1633</v>
      </c>
      <c r="N14" s="396" t="s">
        <v>1633</v>
      </c>
      <c r="O14" s="396" t="s">
        <v>1633</v>
      </c>
      <c r="P14" s="396" t="s">
        <v>1667</v>
      </c>
      <c r="Q14" s="396" t="s">
        <v>1633</v>
      </c>
      <c r="R14" s="396" t="s">
        <v>1633</v>
      </c>
      <c r="S14" s="396" t="s">
        <v>1633</v>
      </c>
      <c r="T14" s="396" t="s">
        <v>1633</v>
      </c>
      <c r="U14" s="396" t="s">
        <v>1667</v>
      </c>
      <c r="V14" s="396" t="s">
        <v>1633</v>
      </c>
      <c r="W14" s="396" t="s">
        <v>1633</v>
      </c>
      <c r="X14" s="396" t="s">
        <v>1633</v>
      </c>
      <c r="Y14" s="396" t="s">
        <v>1633</v>
      </c>
      <c r="Z14" s="396" t="s">
        <v>1667</v>
      </c>
      <c r="AA14" s="396" t="s">
        <v>1633</v>
      </c>
      <c r="AB14" s="396" t="s">
        <v>1633</v>
      </c>
      <c r="AC14" s="396" t="s">
        <v>1633</v>
      </c>
      <c r="AD14" s="396" t="s">
        <v>1633</v>
      </c>
      <c r="AE14" s="396" t="s">
        <v>1667</v>
      </c>
      <c r="AF14" s="396" t="s">
        <v>1633</v>
      </c>
      <c r="AG14" s="396" t="s">
        <v>1633</v>
      </c>
      <c r="AH14" s="396" t="s">
        <v>1633</v>
      </c>
      <c r="AI14" s="396" t="s">
        <v>1633</v>
      </c>
      <c r="AJ14" s="396" t="s">
        <v>1667</v>
      </c>
      <c r="AK14" s="396" t="s">
        <v>1633</v>
      </c>
      <c r="AL14" s="396" t="s">
        <v>1633</v>
      </c>
      <c r="AM14" s="396" t="s">
        <v>1633</v>
      </c>
      <c r="AN14" s="396" t="s">
        <v>1633</v>
      </c>
      <c r="AO14" s="396" t="s">
        <v>1668</v>
      </c>
      <c r="AP14" s="396" t="s">
        <v>1633</v>
      </c>
      <c r="AQ14" s="396" t="s">
        <v>1633</v>
      </c>
      <c r="AR14" s="396" t="s">
        <v>1633</v>
      </c>
      <c r="AS14" s="396" t="s">
        <v>1633</v>
      </c>
      <c r="AT14" s="396" t="s">
        <v>1667</v>
      </c>
      <c r="AU14" s="396" t="s">
        <v>1633</v>
      </c>
      <c r="AV14" s="396" t="s">
        <v>1633</v>
      </c>
      <c r="AW14" s="396" t="s">
        <v>1633</v>
      </c>
      <c r="AX14" s="396" t="s">
        <v>1633</v>
      </c>
      <c r="AY14" s="396" t="s">
        <v>1667</v>
      </c>
      <c r="AZ14" s="396" t="s">
        <v>1633</v>
      </c>
      <c r="BA14" s="396" t="s">
        <v>1633</v>
      </c>
      <c r="BB14" s="396" t="s">
        <v>1633</v>
      </c>
      <c r="BC14" s="396" t="s">
        <v>1633</v>
      </c>
      <c r="BD14" s="396" t="s">
        <v>1667</v>
      </c>
      <c r="BE14" s="396" t="s">
        <v>1633</v>
      </c>
      <c r="BF14" s="396" t="s">
        <v>1633</v>
      </c>
      <c r="BG14" s="396" t="s">
        <v>1633</v>
      </c>
      <c r="BH14" s="396" t="s">
        <v>1633</v>
      </c>
      <c r="BI14" s="396" t="s">
        <v>1667</v>
      </c>
      <c r="BJ14" s="396" t="s">
        <v>1638</v>
      </c>
      <c r="BK14" s="396" t="s">
        <v>1633</v>
      </c>
      <c r="BL14" s="396" t="s">
        <v>1633</v>
      </c>
      <c r="BM14" s="399" t="s">
        <v>1633</v>
      </c>
    </row>
    <row r="15" spans="1:65" ht="39" thickBot="1">
      <c r="A15" s="400">
        <v>45855.467523148145</v>
      </c>
      <c r="B15" s="397" t="s">
        <v>2133</v>
      </c>
      <c r="C15" s="397" t="s">
        <v>2134</v>
      </c>
      <c r="D15" s="397" t="s">
        <v>2135</v>
      </c>
      <c r="E15" s="397" t="s">
        <v>2215</v>
      </c>
      <c r="F15" s="397" t="s">
        <v>1667</v>
      </c>
      <c r="G15" s="397" t="s">
        <v>1648</v>
      </c>
      <c r="H15" s="397" t="s">
        <v>1643</v>
      </c>
      <c r="I15" s="397" t="s">
        <v>1643</v>
      </c>
      <c r="J15" s="397" t="s">
        <v>1638</v>
      </c>
      <c r="K15" s="397" t="s">
        <v>1668</v>
      </c>
      <c r="L15" s="397" t="s">
        <v>1648</v>
      </c>
      <c r="M15" s="397" t="s">
        <v>1643</v>
      </c>
      <c r="N15" s="397" t="s">
        <v>1638</v>
      </c>
      <c r="O15" s="397" t="s">
        <v>1638</v>
      </c>
      <c r="P15" s="397" t="s">
        <v>1668</v>
      </c>
      <c r="Q15" s="397" t="s">
        <v>1648</v>
      </c>
      <c r="R15" s="397" t="s">
        <v>1643</v>
      </c>
      <c r="S15" s="397" t="s">
        <v>1638</v>
      </c>
      <c r="T15" s="397" t="s">
        <v>1638</v>
      </c>
      <c r="U15" s="397" t="s">
        <v>1670</v>
      </c>
      <c r="V15" s="397" t="s">
        <v>1648</v>
      </c>
      <c r="W15" s="397" t="s">
        <v>1643</v>
      </c>
      <c r="X15" s="397" t="s">
        <v>1643</v>
      </c>
      <c r="Y15" s="397" t="s">
        <v>1638</v>
      </c>
      <c r="Z15" s="397" t="s">
        <v>1670</v>
      </c>
      <c r="AA15" s="397" t="s">
        <v>1648</v>
      </c>
      <c r="AB15" s="397" t="s">
        <v>1648</v>
      </c>
      <c r="AC15" s="397" t="s">
        <v>1643</v>
      </c>
      <c r="AD15" s="397" t="s">
        <v>1638</v>
      </c>
      <c r="AE15" s="397" t="s">
        <v>1670</v>
      </c>
      <c r="AF15" s="397" t="s">
        <v>1643</v>
      </c>
      <c r="AG15" s="397" t="s">
        <v>1638</v>
      </c>
      <c r="AH15" s="397" t="s">
        <v>1638</v>
      </c>
      <c r="AI15" s="397" t="s">
        <v>1633</v>
      </c>
      <c r="AJ15" s="397" t="s">
        <v>1668</v>
      </c>
      <c r="AK15" s="397" t="s">
        <v>1648</v>
      </c>
      <c r="AL15" s="397" t="s">
        <v>1643</v>
      </c>
      <c r="AM15" s="397" t="s">
        <v>1638</v>
      </c>
      <c r="AN15" s="397" t="s">
        <v>1638</v>
      </c>
      <c r="AO15" s="397" t="s">
        <v>1667</v>
      </c>
      <c r="AP15" s="397" t="s">
        <v>1638</v>
      </c>
      <c r="AQ15" s="397" t="s">
        <v>1638</v>
      </c>
      <c r="AR15" s="397" t="s">
        <v>1638</v>
      </c>
      <c r="AS15" s="397" t="s">
        <v>1638</v>
      </c>
      <c r="AT15" s="397" t="s">
        <v>1667</v>
      </c>
      <c r="AU15" s="397" t="s">
        <v>1638</v>
      </c>
      <c r="AV15" s="397" t="s">
        <v>1638</v>
      </c>
      <c r="AW15" s="397" t="s">
        <v>1638</v>
      </c>
      <c r="AX15" s="397" t="s">
        <v>1638</v>
      </c>
      <c r="AY15" s="397" t="s">
        <v>1670</v>
      </c>
      <c r="AZ15" s="397" t="s">
        <v>1643</v>
      </c>
      <c r="BA15" s="397" t="s">
        <v>1638</v>
      </c>
      <c r="BB15" s="397" t="s">
        <v>1638</v>
      </c>
      <c r="BC15" s="397" t="s">
        <v>1638</v>
      </c>
      <c r="BD15" s="397" t="s">
        <v>1668</v>
      </c>
      <c r="BE15" s="397" t="s">
        <v>1648</v>
      </c>
      <c r="BF15" s="397" t="s">
        <v>1643</v>
      </c>
      <c r="BG15" s="397" t="s">
        <v>1643</v>
      </c>
      <c r="BH15" s="397" t="s">
        <v>1643</v>
      </c>
      <c r="BI15" s="397" t="s">
        <v>1668</v>
      </c>
      <c r="BJ15" s="397" t="s">
        <v>1643</v>
      </c>
      <c r="BK15" s="397" t="s">
        <v>1638</v>
      </c>
      <c r="BL15" s="397" t="s">
        <v>1638</v>
      </c>
      <c r="BM15" s="399" t="s">
        <v>1633</v>
      </c>
    </row>
    <row r="16" spans="1:65" ht="39" thickBot="1">
      <c r="A16" s="398">
        <v>45855.467581018522</v>
      </c>
      <c r="B16" s="396" t="s">
        <v>2136</v>
      </c>
      <c r="C16" s="396" t="s">
        <v>2137</v>
      </c>
      <c r="D16" s="396" t="s">
        <v>2138</v>
      </c>
      <c r="E16" s="397" t="s">
        <v>2216</v>
      </c>
      <c r="F16" s="396" t="s">
        <v>1668</v>
      </c>
      <c r="G16" s="396" t="s">
        <v>1648</v>
      </c>
      <c r="H16" s="396" t="s">
        <v>1653</v>
      </c>
      <c r="I16" s="396" t="s">
        <v>1648</v>
      </c>
      <c r="J16" s="396" t="s">
        <v>1643</v>
      </c>
      <c r="K16" s="396" t="s">
        <v>1667</v>
      </c>
      <c r="L16" s="396" t="s">
        <v>1643</v>
      </c>
      <c r="M16" s="396" t="s">
        <v>1648</v>
      </c>
      <c r="N16" s="396" t="s">
        <v>1638</v>
      </c>
      <c r="O16" s="396" t="s">
        <v>1633</v>
      </c>
      <c r="P16" s="396" t="s">
        <v>1667</v>
      </c>
      <c r="Q16" s="396" t="s">
        <v>1648</v>
      </c>
      <c r="R16" s="396" t="s">
        <v>1653</v>
      </c>
      <c r="S16" s="396" t="s">
        <v>1648</v>
      </c>
      <c r="T16" s="396" t="s">
        <v>1633</v>
      </c>
      <c r="U16" s="396" t="s">
        <v>1667</v>
      </c>
      <c r="V16" s="396" t="s">
        <v>1638</v>
      </c>
      <c r="W16" s="396" t="s">
        <v>1638</v>
      </c>
      <c r="X16" s="396" t="s">
        <v>1638</v>
      </c>
      <c r="Y16" s="396" t="s">
        <v>1633</v>
      </c>
      <c r="Z16" s="396" t="s">
        <v>1667</v>
      </c>
      <c r="AA16" s="396" t="s">
        <v>1648</v>
      </c>
      <c r="AB16" s="396" t="s">
        <v>1648</v>
      </c>
      <c r="AC16" s="396" t="s">
        <v>1648</v>
      </c>
      <c r="AD16" s="396" t="s">
        <v>1648</v>
      </c>
      <c r="AE16" s="396" t="s">
        <v>1668</v>
      </c>
      <c r="AF16" s="396" t="s">
        <v>1648</v>
      </c>
      <c r="AG16" s="396" t="s">
        <v>1653</v>
      </c>
      <c r="AH16" s="396" t="s">
        <v>1648</v>
      </c>
      <c r="AI16" s="396" t="s">
        <v>1648</v>
      </c>
      <c r="AJ16" s="396" t="s">
        <v>1667</v>
      </c>
      <c r="AK16" s="396" t="s">
        <v>1638</v>
      </c>
      <c r="AL16" s="396" t="s">
        <v>1643</v>
      </c>
      <c r="AM16" s="396" t="s">
        <v>1643</v>
      </c>
      <c r="AN16" s="396" t="s">
        <v>1633</v>
      </c>
      <c r="AO16" s="396" t="s">
        <v>1667</v>
      </c>
      <c r="AP16" s="396" t="s">
        <v>1648</v>
      </c>
      <c r="AQ16" s="396" t="s">
        <v>1648</v>
      </c>
      <c r="AR16" s="396" t="s">
        <v>1643</v>
      </c>
      <c r="AS16" s="396" t="s">
        <v>1633</v>
      </c>
      <c r="AT16" s="396" t="s">
        <v>1667</v>
      </c>
      <c r="AU16" s="396" t="s">
        <v>1648</v>
      </c>
      <c r="AV16" s="396" t="s">
        <v>1653</v>
      </c>
      <c r="AW16" s="396" t="s">
        <v>1643</v>
      </c>
      <c r="AX16" s="396" t="s">
        <v>1633</v>
      </c>
      <c r="AY16" s="396" t="s">
        <v>1667</v>
      </c>
      <c r="AZ16" s="396" t="s">
        <v>1653</v>
      </c>
      <c r="BA16" s="396" t="s">
        <v>1653</v>
      </c>
      <c r="BB16" s="396" t="s">
        <v>1648</v>
      </c>
      <c r="BC16" s="396" t="s">
        <v>1633</v>
      </c>
      <c r="BD16" s="396" t="s">
        <v>1667</v>
      </c>
      <c r="BE16" s="396" t="s">
        <v>1653</v>
      </c>
      <c r="BF16" s="396" t="s">
        <v>1653</v>
      </c>
      <c r="BG16" s="396" t="s">
        <v>1648</v>
      </c>
      <c r="BH16" s="396" t="s">
        <v>1633</v>
      </c>
      <c r="BI16" s="396" t="s">
        <v>1667</v>
      </c>
      <c r="BJ16" s="396" t="s">
        <v>1653</v>
      </c>
      <c r="BK16" s="396" t="s">
        <v>1653</v>
      </c>
      <c r="BL16" s="396" t="s">
        <v>1653</v>
      </c>
      <c r="BM16" s="399" t="s">
        <v>1633</v>
      </c>
    </row>
    <row r="17" spans="1:65" ht="102.75" thickBot="1">
      <c r="A17" s="400">
        <v>45855.468171296299</v>
      </c>
      <c r="B17" s="397" t="s">
        <v>2139</v>
      </c>
      <c r="C17" s="397" t="s">
        <v>2140</v>
      </c>
      <c r="D17" s="397" t="s">
        <v>2141</v>
      </c>
      <c r="E17" s="397" t="s">
        <v>2232</v>
      </c>
      <c r="F17" s="397" t="s">
        <v>1669</v>
      </c>
      <c r="G17" s="397" t="s">
        <v>1643</v>
      </c>
      <c r="H17" s="397" t="s">
        <v>1648</v>
      </c>
      <c r="I17" s="397" t="s">
        <v>1633</v>
      </c>
      <c r="J17" s="397" t="s">
        <v>1633</v>
      </c>
      <c r="K17" s="397" t="s">
        <v>1669</v>
      </c>
      <c r="L17" s="397" t="s">
        <v>1648</v>
      </c>
      <c r="M17" s="397" t="s">
        <v>1648</v>
      </c>
      <c r="N17" s="397" t="s">
        <v>1638</v>
      </c>
      <c r="O17" s="397" t="s">
        <v>1633</v>
      </c>
      <c r="P17" s="397" t="s">
        <v>1669</v>
      </c>
      <c r="Q17" s="397" t="s">
        <v>1648</v>
      </c>
      <c r="R17" s="397" t="s">
        <v>1648</v>
      </c>
      <c r="S17" s="397" t="s">
        <v>1643</v>
      </c>
      <c r="T17" s="397" t="s">
        <v>1638</v>
      </c>
      <c r="U17" s="397" t="s">
        <v>1669</v>
      </c>
      <c r="V17" s="397" t="s">
        <v>1648</v>
      </c>
      <c r="W17" s="397" t="s">
        <v>1643</v>
      </c>
      <c r="X17" s="397" t="s">
        <v>1638</v>
      </c>
      <c r="Y17" s="397" t="s">
        <v>1638</v>
      </c>
      <c r="Z17" s="397" t="s">
        <v>1669</v>
      </c>
      <c r="AA17" s="397" t="s">
        <v>1648</v>
      </c>
      <c r="AB17" s="397" t="s">
        <v>1648</v>
      </c>
      <c r="AC17" s="397" t="s">
        <v>1643</v>
      </c>
      <c r="AD17" s="397" t="s">
        <v>1638</v>
      </c>
      <c r="AE17" s="397" t="s">
        <v>1669</v>
      </c>
      <c r="AF17" s="397" t="s">
        <v>1643</v>
      </c>
      <c r="AG17" s="397" t="s">
        <v>1643</v>
      </c>
      <c r="AH17" s="397" t="s">
        <v>1638</v>
      </c>
      <c r="AI17" s="397" t="s">
        <v>1638</v>
      </c>
      <c r="AJ17" s="397" t="s">
        <v>1669</v>
      </c>
      <c r="AK17" s="397" t="s">
        <v>1643</v>
      </c>
      <c r="AL17" s="397" t="s">
        <v>1643</v>
      </c>
      <c r="AM17" s="397" t="s">
        <v>1633</v>
      </c>
      <c r="AN17" s="397" t="s">
        <v>1633</v>
      </c>
      <c r="AO17" s="397" t="s">
        <v>1669</v>
      </c>
      <c r="AP17" s="397" t="s">
        <v>1648</v>
      </c>
      <c r="AQ17" s="397" t="s">
        <v>1648</v>
      </c>
      <c r="AR17" s="397" t="s">
        <v>1643</v>
      </c>
      <c r="AS17" s="397" t="s">
        <v>1633</v>
      </c>
      <c r="AT17" s="397" t="s">
        <v>1669</v>
      </c>
      <c r="AU17" s="397" t="s">
        <v>1643</v>
      </c>
      <c r="AV17" s="397" t="s">
        <v>1648</v>
      </c>
      <c r="AW17" s="397" t="s">
        <v>1638</v>
      </c>
      <c r="AX17" s="397" t="s">
        <v>1633</v>
      </c>
      <c r="AY17" s="397" t="s">
        <v>1670</v>
      </c>
      <c r="AZ17" s="397" t="s">
        <v>1648</v>
      </c>
      <c r="BA17" s="397" t="s">
        <v>1648</v>
      </c>
      <c r="BB17" s="397" t="s">
        <v>1648</v>
      </c>
      <c r="BC17" s="397" t="s">
        <v>1638</v>
      </c>
      <c r="BD17" s="397" t="s">
        <v>1667</v>
      </c>
      <c r="BE17" s="397" t="s">
        <v>1653</v>
      </c>
      <c r="BF17" s="397" t="s">
        <v>1653</v>
      </c>
      <c r="BG17" s="397" t="s">
        <v>1643</v>
      </c>
      <c r="BH17" s="397" t="s">
        <v>1638</v>
      </c>
      <c r="BI17" s="397" t="s">
        <v>1667</v>
      </c>
      <c r="BJ17" s="397" t="s">
        <v>1653</v>
      </c>
      <c r="BK17" s="397" t="s">
        <v>1653</v>
      </c>
      <c r="BL17" s="397" t="s">
        <v>1643</v>
      </c>
      <c r="BM17" s="399" t="s">
        <v>1638</v>
      </c>
    </row>
    <row r="18" spans="1:65" ht="51.75" thickBot="1">
      <c r="A18" s="398">
        <v>45855.468518518515</v>
      </c>
      <c r="B18" s="396" t="s">
        <v>2142</v>
      </c>
      <c r="C18" s="396" t="s">
        <v>2143</v>
      </c>
      <c r="D18" s="396" t="s">
        <v>2144</v>
      </c>
      <c r="E18" s="396" t="s">
        <v>2214</v>
      </c>
      <c r="F18" s="396" t="s">
        <v>1667</v>
      </c>
      <c r="G18" s="396" t="s">
        <v>1633</v>
      </c>
      <c r="H18" s="396" t="s">
        <v>1638</v>
      </c>
      <c r="I18" s="396" t="s">
        <v>1643</v>
      </c>
      <c r="J18" s="396" t="s">
        <v>1633</v>
      </c>
      <c r="K18" s="396" t="s">
        <v>1667</v>
      </c>
      <c r="L18" s="396" t="s">
        <v>1633</v>
      </c>
      <c r="M18" s="396" t="s">
        <v>1638</v>
      </c>
      <c r="N18" s="396" t="s">
        <v>1633</v>
      </c>
      <c r="O18" s="396" t="s">
        <v>1638</v>
      </c>
      <c r="P18" s="396" t="s">
        <v>1668</v>
      </c>
      <c r="Q18" s="396" t="s">
        <v>1633</v>
      </c>
      <c r="R18" s="396" t="s">
        <v>1633</v>
      </c>
      <c r="S18" s="396" t="s">
        <v>1633</v>
      </c>
      <c r="T18" s="396" t="s">
        <v>1633</v>
      </c>
      <c r="U18" s="396" t="s">
        <v>1667</v>
      </c>
      <c r="V18" s="396" t="s">
        <v>1633</v>
      </c>
      <c r="W18" s="396" t="s">
        <v>1638</v>
      </c>
      <c r="X18" s="396" t="s">
        <v>1633</v>
      </c>
      <c r="Y18" s="396" t="s">
        <v>1633</v>
      </c>
      <c r="Z18" s="396" t="s">
        <v>1667</v>
      </c>
      <c r="AA18" s="396" t="s">
        <v>1633</v>
      </c>
      <c r="AB18" s="396" t="s">
        <v>1633</v>
      </c>
      <c r="AC18" s="396" t="s">
        <v>1633</v>
      </c>
      <c r="AD18" s="396" t="s">
        <v>1633</v>
      </c>
      <c r="AE18" s="396" t="s">
        <v>1667</v>
      </c>
      <c r="AF18" s="396" t="s">
        <v>1638</v>
      </c>
      <c r="AG18" s="396" t="s">
        <v>1633</v>
      </c>
      <c r="AH18" s="396" t="s">
        <v>1638</v>
      </c>
      <c r="AI18" s="396" t="s">
        <v>1633</v>
      </c>
      <c r="AJ18" s="396" t="s">
        <v>1668</v>
      </c>
      <c r="AK18" s="396" t="s">
        <v>1633</v>
      </c>
      <c r="AL18" s="396" t="s">
        <v>1633</v>
      </c>
      <c r="AM18" s="396" t="s">
        <v>1633</v>
      </c>
      <c r="AN18" s="396" t="s">
        <v>1633</v>
      </c>
      <c r="AO18" s="396" t="s">
        <v>1667</v>
      </c>
      <c r="AP18" s="396" t="s">
        <v>1633</v>
      </c>
      <c r="AQ18" s="396" t="s">
        <v>1633</v>
      </c>
      <c r="AR18" s="396" t="s">
        <v>1633</v>
      </c>
      <c r="AS18" s="396" t="s">
        <v>1633</v>
      </c>
      <c r="AT18" s="396" t="s">
        <v>1667</v>
      </c>
      <c r="AU18" s="396" t="s">
        <v>1633</v>
      </c>
      <c r="AV18" s="396" t="s">
        <v>1633</v>
      </c>
      <c r="AW18" s="396" t="s">
        <v>1638</v>
      </c>
      <c r="AX18" s="396" t="s">
        <v>1633</v>
      </c>
      <c r="AY18" s="396" t="s">
        <v>1667</v>
      </c>
      <c r="AZ18" s="396" t="s">
        <v>1633</v>
      </c>
      <c r="BA18" s="396" t="s">
        <v>1638</v>
      </c>
      <c r="BB18" s="396" t="s">
        <v>1633</v>
      </c>
      <c r="BC18" s="396" t="s">
        <v>1633</v>
      </c>
      <c r="BD18" s="396" t="s">
        <v>1667</v>
      </c>
      <c r="BE18" s="396" t="s">
        <v>1638</v>
      </c>
      <c r="BF18" s="396" t="s">
        <v>1633</v>
      </c>
      <c r="BG18" s="396" t="s">
        <v>1633</v>
      </c>
      <c r="BH18" s="396" t="s">
        <v>1638</v>
      </c>
      <c r="BI18" s="396" t="s">
        <v>1667</v>
      </c>
      <c r="BJ18" s="396" t="s">
        <v>1633</v>
      </c>
      <c r="BK18" s="396" t="s">
        <v>1638</v>
      </c>
      <c r="BL18" s="396" t="s">
        <v>1638</v>
      </c>
      <c r="BM18" s="399" t="s">
        <v>1633</v>
      </c>
    </row>
    <row r="19" spans="1:65" ht="51.75" thickBot="1">
      <c r="A19" s="400">
        <v>45855.468726851854</v>
      </c>
      <c r="B19" s="397" t="s">
        <v>2145</v>
      </c>
      <c r="C19" s="397" t="s">
        <v>2146</v>
      </c>
      <c r="D19" s="397" t="s">
        <v>2147</v>
      </c>
      <c r="E19" s="397" t="s">
        <v>2215</v>
      </c>
      <c r="F19" s="397" t="s">
        <v>1668</v>
      </c>
      <c r="G19" s="397" t="s">
        <v>1648</v>
      </c>
      <c r="H19" s="397" t="s">
        <v>1643</v>
      </c>
      <c r="I19" s="397" t="s">
        <v>1643</v>
      </c>
      <c r="J19" s="397" t="s">
        <v>1638</v>
      </c>
      <c r="K19" s="397" t="s">
        <v>1668</v>
      </c>
      <c r="L19" s="397" t="s">
        <v>1643</v>
      </c>
      <c r="M19" s="397" t="s">
        <v>1638</v>
      </c>
      <c r="N19" s="397" t="s">
        <v>1633</v>
      </c>
      <c r="O19" s="397" t="s">
        <v>1633</v>
      </c>
      <c r="P19" s="397" t="s">
        <v>1668</v>
      </c>
      <c r="Q19" s="397" t="s">
        <v>1643</v>
      </c>
      <c r="R19" s="397" t="s">
        <v>1638</v>
      </c>
      <c r="S19" s="397" t="s">
        <v>1633</v>
      </c>
      <c r="T19" s="397" t="s">
        <v>1633</v>
      </c>
      <c r="U19" s="397" t="s">
        <v>1668</v>
      </c>
      <c r="V19" s="397" t="s">
        <v>1643</v>
      </c>
      <c r="W19" s="397" t="s">
        <v>1633</v>
      </c>
      <c r="X19" s="397" t="s">
        <v>1633</v>
      </c>
      <c r="Y19" s="397" t="s">
        <v>1633</v>
      </c>
      <c r="Z19" s="397" t="s">
        <v>1669</v>
      </c>
      <c r="AA19" s="397" t="s">
        <v>1643</v>
      </c>
      <c r="AB19" s="397" t="s">
        <v>1638</v>
      </c>
      <c r="AC19" s="397" t="s">
        <v>1633</v>
      </c>
      <c r="AD19" s="397" t="s">
        <v>1633</v>
      </c>
      <c r="AE19" s="397" t="s">
        <v>1669</v>
      </c>
      <c r="AF19" s="397" t="s">
        <v>1648</v>
      </c>
      <c r="AG19" s="397" t="s">
        <v>1638</v>
      </c>
      <c r="AH19" s="397" t="s">
        <v>1633</v>
      </c>
      <c r="AI19" s="397" t="s">
        <v>1638</v>
      </c>
      <c r="AJ19" s="397" t="s">
        <v>1668</v>
      </c>
      <c r="AK19" s="397" t="s">
        <v>1643</v>
      </c>
      <c r="AL19" s="397" t="s">
        <v>1633</v>
      </c>
      <c r="AM19" s="397" t="s">
        <v>1633</v>
      </c>
      <c r="AN19" s="397" t="s">
        <v>1633</v>
      </c>
      <c r="AO19" s="397" t="s">
        <v>1667</v>
      </c>
      <c r="AP19" s="397" t="s">
        <v>1648</v>
      </c>
      <c r="AQ19" s="397" t="s">
        <v>1638</v>
      </c>
      <c r="AR19" s="397" t="s">
        <v>1643</v>
      </c>
      <c r="AS19" s="397" t="s">
        <v>1633</v>
      </c>
      <c r="AT19" s="397" t="s">
        <v>1667</v>
      </c>
      <c r="AU19" s="397" t="s">
        <v>1643</v>
      </c>
      <c r="AV19" s="397" t="s">
        <v>1638</v>
      </c>
      <c r="AW19" s="397" t="s">
        <v>1638</v>
      </c>
      <c r="AX19" s="397" t="s">
        <v>1633</v>
      </c>
      <c r="AY19" s="397" t="s">
        <v>1669</v>
      </c>
      <c r="AZ19" s="397" t="s">
        <v>1648</v>
      </c>
      <c r="BA19" s="397" t="s">
        <v>1638</v>
      </c>
      <c r="BB19" s="397" t="s">
        <v>1638</v>
      </c>
      <c r="BC19" s="397" t="s">
        <v>1633</v>
      </c>
      <c r="BD19" s="397" t="s">
        <v>1667</v>
      </c>
      <c r="BE19" s="397" t="s">
        <v>1643</v>
      </c>
      <c r="BF19" s="397" t="s">
        <v>1638</v>
      </c>
      <c r="BG19" s="397" t="s">
        <v>1633</v>
      </c>
      <c r="BH19" s="397" t="s">
        <v>1633</v>
      </c>
      <c r="BI19" s="397" t="s">
        <v>1668</v>
      </c>
      <c r="BJ19" s="397" t="s">
        <v>1643</v>
      </c>
      <c r="BK19" s="397" t="s">
        <v>1638</v>
      </c>
      <c r="BL19" s="397" t="s">
        <v>1633</v>
      </c>
      <c r="BM19" s="399" t="s">
        <v>1633</v>
      </c>
    </row>
    <row r="20" spans="1:65" ht="102.75" thickBot="1">
      <c r="A20" s="398">
        <v>45855.469097222223</v>
      </c>
      <c r="B20" s="396" t="s">
        <v>2148</v>
      </c>
      <c r="C20" s="396" t="s">
        <v>2149</v>
      </c>
      <c r="D20" s="396" t="s">
        <v>2150</v>
      </c>
      <c r="E20" s="397" t="s">
        <v>2233</v>
      </c>
      <c r="F20" s="396" t="s">
        <v>1669</v>
      </c>
      <c r="G20" s="396" t="s">
        <v>1648</v>
      </c>
      <c r="H20" s="396" t="s">
        <v>1643</v>
      </c>
      <c r="I20" s="396" t="s">
        <v>1633</v>
      </c>
      <c r="J20" s="396" t="s">
        <v>1633</v>
      </c>
      <c r="K20" s="396" t="s">
        <v>1669</v>
      </c>
      <c r="L20" s="396" t="s">
        <v>1643</v>
      </c>
      <c r="M20" s="396" t="s">
        <v>1638</v>
      </c>
      <c r="N20" s="396" t="s">
        <v>1633</v>
      </c>
      <c r="O20" s="396" t="s">
        <v>1633</v>
      </c>
      <c r="P20" s="396" t="s">
        <v>1669</v>
      </c>
      <c r="Q20" s="396" t="s">
        <v>1643</v>
      </c>
      <c r="R20" s="396" t="s">
        <v>1633</v>
      </c>
      <c r="S20" s="396" t="s">
        <v>1633</v>
      </c>
      <c r="T20" s="396" t="s">
        <v>1633</v>
      </c>
      <c r="U20" s="396" t="s">
        <v>1668</v>
      </c>
      <c r="V20" s="396" t="s">
        <v>1643</v>
      </c>
      <c r="W20" s="396" t="s">
        <v>1633</v>
      </c>
      <c r="X20" s="396" t="s">
        <v>1633</v>
      </c>
      <c r="Y20" s="396" t="s">
        <v>1633</v>
      </c>
      <c r="Z20" s="396" t="s">
        <v>1668</v>
      </c>
      <c r="AA20" s="396" t="s">
        <v>1648</v>
      </c>
      <c r="AB20" s="396" t="s">
        <v>1643</v>
      </c>
      <c r="AC20" s="396" t="s">
        <v>1643</v>
      </c>
      <c r="AD20" s="396" t="s">
        <v>1633</v>
      </c>
      <c r="AE20" s="396" t="s">
        <v>1669</v>
      </c>
      <c r="AF20" s="396" t="s">
        <v>1648</v>
      </c>
      <c r="AG20" s="396" t="s">
        <v>1643</v>
      </c>
      <c r="AH20" s="396" t="s">
        <v>1638</v>
      </c>
      <c r="AI20" s="396" t="s">
        <v>1633</v>
      </c>
      <c r="AJ20" s="396" t="s">
        <v>1668</v>
      </c>
      <c r="AK20" s="396" t="s">
        <v>1648</v>
      </c>
      <c r="AL20" s="396" t="s">
        <v>1638</v>
      </c>
      <c r="AM20" s="396" t="s">
        <v>1638</v>
      </c>
      <c r="AN20" s="396" t="s">
        <v>1633</v>
      </c>
      <c r="AO20" s="396" t="s">
        <v>1668</v>
      </c>
      <c r="AP20" s="396" t="s">
        <v>1643</v>
      </c>
      <c r="AQ20" s="396" t="s">
        <v>1633</v>
      </c>
      <c r="AR20" s="396" t="s">
        <v>1633</v>
      </c>
      <c r="AS20" s="396" t="s">
        <v>1633</v>
      </c>
      <c r="AT20" s="396" t="s">
        <v>1667</v>
      </c>
      <c r="AU20" s="396" t="s">
        <v>1633</v>
      </c>
      <c r="AV20" s="396" t="s">
        <v>1633</v>
      </c>
      <c r="AW20" s="396" t="s">
        <v>1633</v>
      </c>
      <c r="AX20" s="396" t="s">
        <v>1633</v>
      </c>
      <c r="AY20" s="396" t="s">
        <v>1669</v>
      </c>
      <c r="AZ20" s="396" t="s">
        <v>1648</v>
      </c>
      <c r="BA20" s="396" t="s">
        <v>1643</v>
      </c>
      <c r="BB20" s="396" t="s">
        <v>1633</v>
      </c>
      <c r="BC20" s="396" t="s">
        <v>1633</v>
      </c>
      <c r="BD20" s="396" t="s">
        <v>1667</v>
      </c>
      <c r="BE20" s="396" t="s">
        <v>1633</v>
      </c>
      <c r="BF20" s="396" t="s">
        <v>1633</v>
      </c>
      <c r="BG20" s="396" t="s">
        <v>1633</v>
      </c>
      <c r="BH20" s="396" t="s">
        <v>1633</v>
      </c>
      <c r="BI20" s="396" t="s">
        <v>1668</v>
      </c>
      <c r="BJ20" s="396" t="s">
        <v>1633</v>
      </c>
      <c r="BK20" s="396" t="s">
        <v>1633</v>
      </c>
      <c r="BL20" s="396" t="s">
        <v>1633</v>
      </c>
      <c r="BM20" s="399" t="s">
        <v>1633</v>
      </c>
    </row>
    <row r="21" spans="1:65" ht="102.75" thickBot="1">
      <c r="A21" s="400">
        <v>45855.470925925925</v>
      </c>
      <c r="B21" s="397" t="s">
        <v>2151</v>
      </c>
      <c r="C21" s="397" t="s">
        <v>2152</v>
      </c>
      <c r="D21" s="397" t="s">
        <v>2153</v>
      </c>
      <c r="E21" s="397" t="s">
        <v>2233</v>
      </c>
      <c r="F21" s="397" t="s">
        <v>1668</v>
      </c>
      <c r="G21" s="397" t="s">
        <v>1653</v>
      </c>
      <c r="H21" s="397" t="s">
        <v>1653</v>
      </c>
      <c r="I21" s="397" t="s">
        <v>1653</v>
      </c>
      <c r="J21" s="397" t="s">
        <v>1653</v>
      </c>
      <c r="K21" s="397" t="s">
        <v>1668</v>
      </c>
      <c r="L21" s="397" t="s">
        <v>1653</v>
      </c>
      <c r="M21" s="397" t="s">
        <v>1648</v>
      </c>
      <c r="N21" s="397" t="s">
        <v>1648</v>
      </c>
      <c r="O21" s="397" t="s">
        <v>1643</v>
      </c>
      <c r="P21" s="397" t="s">
        <v>1668</v>
      </c>
      <c r="Q21" s="397" t="s">
        <v>1653</v>
      </c>
      <c r="R21" s="397" t="s">
        <v>1653</v>
      </c>
      <c r="S21" s="397" t="s">
        <v>1653</v>
      </c>
      <c r="T21" s="397" t="s">
        <v>1653</v>
      </c>
      <c r="U21" s="397" t="s">
        <v>1668</v>
      </c>
      <c r="V21" s="397" t="s">
        <v>1648</v>
      </c>
      <c r="W21" s="397" t="s">
        <v>1648</v>
      </c>
      <c r="X21" s="397" t="s">
        <v>1648</v>
      </c>
      <c r="Y21" s="397" t="s">
        <v>1648</v>
      </c>
      <c r="Z21" s="397" t="s">
        <v>1668</v>
      </c>
      <c r="AA21" s="397" t="s">
        <v>1648</v>
      </c>
      <c r="AB21" s="397" t="s">
        <v>1653</v>
      </c>
      <c r="AC21" s="397" t="s">
        <v>1643</v>
      </c>
      <c r="AD21" s="397" t="s">
        <v>1638</v>
      </c>
      <c r="AE21" s="397" t="s">
        <v>1668</v>
      </c>
      <c r="AF21" s="397" t="s">
        <v>1648</v>
      </c>
      <c r="AG21" s="397" t="s">
        <v>1653</v>
      </c>
      <c r="AH21" s="397" t="s">
        <v>1643</v>
      </c>
      <c r="AI21" s="397" t="s">
        <v>1638</v>
      </c>
      <c r="AJ21" s="397" t="s">
        <v>1668</v>
      </c>
      <c r="AK21" s="397" t="s">
        <v>1648</v>
      </c>
      <c r="AL21" s="397" t="s">
        <v>1653</v>
      </c>
      <c r="AM21" s="397" t="s">
        <v>1643</v>
      </c>
      <c r="AN21" s="397" t="s">
        <v>1638</v>
      </c>
      <c r="AO21" s="397" t="s">
        <v>1668</v>
      </c>
      <c r="AP21" s="397" t="s">
        <v>1648</v>
      </c>
      <c r="AQ21" s="397" t="s">
        <v>1653</v>
      </c>
      <c r="AR21" s="397" t="s">
        <v>1643</v>
      </c>
      <c r="AS21" s="397" t="s">
        <v>1638</v>
      </c>
      <c r="AT21" s="397" t="s">
        <v>1668</v>
      </c>
      <c r="AU21" s="397" t="s">
        <v>1648</v>
      </c>
      <c r="AV21" s="397" t="s">
        <v>1653</v>
      </c>
      <c r="AW21" s="397" t="s">
        <v>1643</v>
      </c>
      <c r="AX21" s="397" t="s">
        <v>1638</v>
      </c>
      <c r="AY21" s="397" t="s">
        <v>1668</v>
      </c>
      <c r="AZ21" s="397" t="s">
        <v>1648</v>
      </c>
      <c r="BA21" s="397" t="s">
        <v>1653</v>
      </c>
      <c r="BB21" s="397" t="s">
        <v>1643</v>
      </c>
      <c r="BC21" s="397" t="s">
        <v>1638</v>
      </c>
      <c r="BD21" s="397" t="s">
        <v>1668</v>
      </c>
      <c r="BE21" s="397" t="s">
        <v>1648</v>
      </c>
      <c r="BF21" s="397" t="s">
        <v>1653</v>
      </c>
      <c r="BG21" s="397" t="s">
        <v>1643</v>
      </c>
      <c r="BH21" s="397" t="s">
        <v>1638</v>
      </c>
      <c r="BI21" s="397" t="s">
        <v>1668</v>
      </c>
      <c r="BJ21" s="397" t="s">
        <v>1648</v>
      </c>
      <c r="BK21" s="397" t="s">
        <v>1653</v>
      </c>
      <c r="BL21" s="397" t="s">
        <v>1643</v>
      </c>
      <c r="BM21" s="399" t="s">
        <v>1638</v>
      </c>
    </row>
    <row r="22" spans="1:65" ht="64.5" thickBot="1">
      <c r="A22" s="398">
        <v>45855.471087962964</v>
      </c>
      <c r="B22" s="396" t="s">
        <v>2154</v>
      </c>
      <c r="C22" s="396" t="s">
        <v>2143</v>
      </c>
      <c r="D22" s="396" t="s">
        <v>2155</v>
      </c>
      <c r="E22" s="396" t="s">
        <v>2214</v>
      </c>
      <c r="F22" s="396" t="s">
        <v>1671</v>
      </c>
      <c r="G22" s="396" t="s">
        <v>1648</v>
      </c>
      <c r="H22" s="396" t="s">
        <v>1653</v>
      </c>
      <c r="I22" s="396" t="s">
        <v>1648</v>
      </c>
      <c r="J22" s="396" t="s">
        <v>1648</v>
      </c>
      <c r="K22" s="396" t="s">
        <v>1670</v>
      </c>
      <c r="L22" s="396" t="s">
        <v>1653</v>
      </c>
      <c r="M22" s="396" t="s">
        <v>1653</v>
      </c>
      <c r="N22" s="396" t="s">
        <v>1648</v>
      </c>
      <c r="O22" s="396" t="s">
        <v>1648</v>
      </c>
      <c r="P22" s="396" t="s">
        <v>1670</v>
      </c>
      <c r="Q22" s="396" t="s">
        <v>1648</v>
      </c>
      <c r="R22" s="396" t="s">
        <v>1648</v>
      </c>
      <c r="S22" s="396" t="s">
        <v>1648</v>
      </c>
      <c r="T22" s="396" t="s">
        <v>1648</v>
      </c>
      <c r="U22" s="396" t="s">
        <v>1670</v>
      </c>
      <c r="V22" s="396" t="s">
        <v>1638</v>
      </c>
      <c r="W22" s="396" t="s">
        <v>1633</v>
      </c>
      <c r="X22" s="396" t="s">
        <v>1638</v>
      </c>
      <c r="Y22" s="396" t="s">
        <v>1643</v>
      </c>
      <c r="Z22" s="396" t="s">
        <v>1670</v>
      </c>
      <c r="AA22" s="396" t="s">
        <v>1643</v>
      </c>
      <c r="AB22" s="396" t="s">
        <v>1643</v>
      </c>
      <c r="AC22" s="396" t="s">
        <v>1643</v>
      </c>
      <c r="AD22" s="396" t="s">
        <v>1643</v>
      </c>
      <c r="AE22" s="396" t="s">
        <v>1670</v>
      </c>
      <c r="AF22" s="396" t="s">
        <v>1653</v>
      </c>
      <c r="AG22" s="396" t="s">
        <v>1653</v>
      </c>
      <c r="AH22" s="396" t="s">
        <v>1648</v>
      </c>
      <c r="AI22" s="396" t="s">
        <v>1648</v>
      </c>
      <c r="AJ22" s="396" t="s">
        <v>1670</v>
      </c>
      <c r="AK22" s="396" t="s">
        <v>1648</v>
      </c>
      <c r="AL22" s="396" t="s">
        <v>1648</v>
      </c>
      <c r="AM22" s="396" t="s">
        <v>1648</v>
      </c>
      <c r="AN22" s="396" t="s">
        <v>1643</v>
      </c>
      <c r="AO22" s="396" t="s">
        <v>1670</v>
      </c>
      <c r="AP22" s="396" t="s">
        <v>1643</v>
      </c>
      <c r="AQ22" s="396" t="s">
        <v>1648</v>
      </c>
      <c r="AR22" s="396" t="s">
        <v>1648</v>
      </c>
      <c r="AS22" s="396" t="s">
        <v>1643</v>
      </c>
      <c r="AT22" s="396" t="s">
        <v>1670</v>
      </c>
      <c r="AU22" s="396" t="s">
        <v>1638</v>
      </c>
      <c r="AV22" s="396" t="s">
        <v>1648</v>
      </c>
      <c r="AW22" s="396" t="s">
        <v>1648</v>
      </c>
      <c r="AX22" s="396" t="s">
        <v>1643</v>
      </c>
      <c r="AY22" s="396" t="s">
        <v>1670</v>
      </c>
      <c r="AZ22" s="396" t="s">
        <v>1638</v>
      </c>
      <c r="BA22" s="396" t="s">
        <v>1648</v>
      </c>
      <c r="BB22" s="396" t="s">
        <v>1648</v>
      </c>
      <c r="BC22" s="396" t="s">
        <v>1643</v>
      </c>
      <c r="BD22" s="396" t="s">
        <v>1669</v>
      </c>
      <c r="BE22" s="396" t="s">
        <v>1648</v>
      </c>
      <c r="BF22" s="396" t="s">
        <v>1648</v>
      </c>
      <c r="BG22" s="396" t="s">
        <v>1648</v>
      </c>
      <c r="BH22" s="396" t="s">
        <v>1648</v>
      </c>
      <c r="BI22" s="396" t="s">
        <v>1669</v>
      </c>
      <c r="BJ22" s="396" t="s">
        <v>1638</v>
      </c>
      <c r="BK22" s="396" t="s">
        <v>1638</v>
      </c>
      <c r="BL22" s="396" t="s">
        <v>1643</v>
      </c>
      <c r="BM22" s="399" t="s">
        <v>1643</v>
      </c>
    </row>
    <row r="23" spans="1:65" ht="64.5" thickBot="1">
      <c r="A23" s="400">
        <v>45855.471759259257</v>
      </c>
      <c r="B23" s="397" t="s">
        <v>2156</v>
      </c>
      <c r="C23" s="397" t="s">
        <v>2143</v>
      </c>
      <c r="D23" s="397" t="s">
        <v>2157</v>
      </c>
      <c r="E23" s="397" t="s">
        <v>2245</v>
      </c>
      <c r="F23" s="397" t="s">
        <v>1670</v>
      </c>
      <c r="G23" s="397" t="s">
        <v>1643</v>
      </c>
      <c r="H23" s="397" t="s">
        <v>1633</v>
      </c>
      <c r="I23" s="397" t="s">
        <v>1633</v>
      </c>
      <c r="J23" s="397" t="s">
        <v>1633</v>
      </c>
      <c r="K23" s="397" t="s">
        <v>1670</v>
      </c>
      <c r="L23" s="397" t="s">
        <v>1633</v>
      </c>
      <c r="M23" s="397" t="s">
        <v>1633</v>
      </c>
      <c r="N23" s="397" t="s">
        <v>1633</v>
      </c>
      <c r="O23" s="397" t="s">
        <v>1633</v>
      </c>
      <c r="P23" s="397" t="s">
        <v>1670</v>
      </c>
      <c r="Q23" s="397" t="s">
        <v>1643</v>
      </c>
      <c r="R23" s="397" t="s">
        <v>1633</v>
      </c>
      <c r="S23" s="397" t="s">
        <v>1643</v>
      </c>
      <c r="T23" s="397" t="s">
        <v>1633</v>
      </c>
      <c r="U23" s="397" t="s">
        <v>1670</v>
      </c>
      <c r="V23" s="397" t="s">
        <v>1633</v>
      </c>
      <c r="W23" s="397" t="s">
        <v>1643</v>
      </c>
      <c r="X23" s="397" t="s">
        <v>1633</v>
      </c>
      <c r="Y23" s="397" t="s">
        <v>1643</v>
      </c>
      <c r="Z23" s="397" t="s">
        <v>1671</v>
      </c>
      <c r="AA23" s="397" t="s">
        <v>1633</v>
      </c>
      <c r="AB23" s="397" t="s">
        <v>1633</v>
      </c>
      <c r="AC23" s="397" t="s">
        <v>1633</v>
      </c>
      <c r="AD23" s="397" t="s">
        <v>1633</v>
      </c>
      <c r="AE23" s="397" t="s">
        <v>1670</v>
      </c>
      <c r="AF23" s="397" t="s">
        <v>1643</v>
      </c>
      <c r="AG23" s="397" t="s">
        <v>1643</v>
      </c>
      <c r="AH23" s="397" t="s">
        <v>1643</v>
      </c>
      <c r="AI23" s="397" t="s">
        <v>1643</v>
      </c>
      <c r="AJ23" s="397" t="s">
        <v>1670</v>
      </c>
      <c r="AK23" s="397" t="s">
        <v>1643</v>
      </c>
      <c r="AL23" s="397" t="s">
        <v>1643</v>
      </c>
      <c r="AM23" s="397" t="s">
        <v>1643</v>
      </c>
      <c r="AN23" s="397" t="s">
        <v>1643</v>
      </c>
      <c r="AO23" s="397" t="s">
        <v>1670</v>
      </c>
      <c r="AP23" s="397" t="s">
        <v>1643</v>
      </c>
      <c r="AQ23" s="397" t="s">
        <v>1643</v>
      </c>
      <c r="AR23" s="397" t="s">
        <v>1643</v>
      </c>
      <c r="AS23" s="397" t="s">
        <v>1643</v>
      </c>
      <c r="AT23" s="397" t="s">
        <v>1670</v>
      </c>
      <c r="AU23" s="397" t="s">
        <v>1643</v>
      </c>
      <c r="AV23" s="397" t="s">
        <v>1643</v>
      </c>
      <c r="AW23" s="397" t="s">
        <v>1643</v>
      </c>
      <c r="AX23" s="397" t="s">
        <v>1643</v>
      </c>
      <c r="AY23" s="397" t="s">
        <v>1670</v>
      </c>
      <c r="AZ23" s="397" t="s">
        <v>1633</v>
      </c>
      <c r="BA23" s="397" t="s">
        <v>1643</v>
      </c>
      <c r="BB23" s="397" t="s">
        <v>1643</v>
      </c>
      <c r="BC23" s="397" t="s">
        <v>1643</v>
      </c>
      <c r="BD23" s="397" t="s">
        <v>1670</v>
      </c>
      <c r="BE23" s="397" t="s">
        <v>1633</v>
      </c>
      <c r="BF23" s="397" t="s">
        <v>1633</v>
      </c>
      <c r="BG23" s="397" t="s">
        <v>1633</v>
      </c>
      <c r="BH23" s="397" t="s">
        <v>1633</v>
      </c>
      <c r="BI23" s="397" t="s">
        <v>1670</v>
      </c>
      <c r="BJ23" s="397" t="s">
        <v>1643</v>
      </c>
      <c r="BK23" s="397" t="s">
        <v>1643</v>
      </c>
      <c r="BL23" s="397" t="s">
        <v>1643</v>
      </c>
      <c r="BM23" s="399" t="s">
        <v>1643</v>
      </c>
    </row>
    <row r="24" spans="1:65" ht="39" thickBot="1">
      <c r="A24" s="398">
        <v>45855.481134259258</v>
      </c>
      <c r="B24" s="396" t="s">
        <v>2158</v>
      </c>
      <c r="C24" s="396" t="s">
        <v>2140</v>
      </c>
      <c r="D24" s="396" t="s">
        <v>2159</v>
      </c>
      <c r="E24" s="396" t="s">
        <v>2215</v>
      </c>
      <c r="F24" s="396" t="s">
        <v>1669</v>
      </c>
      <c r="G24" s="396" t="s">
        <v>1643</v>
      </c>
      <c r="H24" s="396" t="s">
        <v>1633</v>
      </c>
      <c r="I24" s="396" t="s">
        <v>1633</v>
      </c>
      <c r="J24" s="396" t="s">
        <v>1633</v>
      </c>
      <c r="K24" s="396" t="s">
        <v>1669</v>
      </c>
      <c r="L24" s="396" t="s">
        <v>1638</v>
      </c>
      <c r="M24" s="396" t="s">
        <v>1633</v>
      </c>
      <c r="N24" s="396" t="s">
        <v>1638</v>
      </c>
      <c r="O24" s="396" t="s">
        <v>1633</v>
      </c>
      <c r="P24" s="396" t="s">
        <v>1668</v>
      </c>
      <c r="Q24" s="396" t="s">
        <v>1638</v>
      </c>
      <c r="R24" s="396" t="s">
        <v>1633</v>
      </c>
      <c r="S24" s="396" t="s">
        <v>1633</v>
      </c>
      <c r="T24" s="396" t="s">
        <v>1633</v>
      </c>
      <c r="U24" s="396" t="s">
        <v>1668</v>
      </c>
      <c r="V24" s="396" t="s">
        <v>1638</v>
      </c>
      <c r="W24" s="396" t="s">
        <v>1633</v>
      </c>
      <c r="X24" s="396" t="s">
        <v>1633</v>
      </c>
      <c r="Y24" s="396" t="s">
        <v>1633</v>
      </c>
      <c r="Z24" s="396" t="s">
        <v>1669</v>
      </c>
      <c r="AA24" s="396" t="s">
        <v>1643</v>
      </c>
      <c r="AB24" s="396" t="s">
        <v>1638</v>
      </c>
      <c r="AC24" s="396" t="s">
        <v>1638</v>
      </c>
      <c r="AD24" s="396" t="s">
        <v>1633</v>
      </c>
      <c r="AE24" s="396" t="s">
        <v>1669</v>
      </c>
      <c r="AF24" s="396" t="s">
        <v>1643</v>
      </c>
      <c r="AG24" s="396" t="s">
        <v>1633</v>
      </c>
      <c r="AH24" s="396" t="s">
        <v>1638</v>
      </c>
      <c r="AI24" s="396" t="s">
        <v>1633</v>
      </c>
      <c r="AJ24" s="396" t="s">
        <v>1668</v>
      </c>
      <c r="AK24" s="396" t="s">
        <v>1633</v>
      </c>
      <c r="AL24" s="396" t="s">
        <v>1633</v>
      </c>
      <c r="AM24" s="396" t="s">
        <v>1633</v>
      </c>
      <c r="AN24" s="396" t="s">
        <v>1633</v>
      </c>
      <c r="AO24" s="396" t="s">
        <v>1668</v>
      </c>
      <c r="AP24" s="396" t="s">
        <v>1633</v>
      </c>
      <c r="AQ24" s="396" t="s">
        <v>1633</v>
      </c>
      <c r="AR24" s="396" t="s">
        <v>1633</v>
      </c>
      <c r="AS24" s="396" t="s">
        <v>1633</v>
      </c>
      <c r="AT24" s="396" t="s">
        <v>1667</v>
      </c>
      <c r="AU24" s="396" t="s">
        <v>1633</v>
      </c>
      <c r="AV24" s="396" t="s">
        <v>1633</v>
      </c>
      <c r="AW24" s="396" t="s">
        <v>1633</v>
      </c>
      <c r="AX24" s="396" t="s">
        <v>1633</v>
      </c>
      <c r="AY24" s="396" t="s">
        <v>1670</v>
      </c>
      <c r="AZ24" s="396" t="s">
        <v>1648</v>
      </c>
      <c r="BA24" s="396" t="s">
        <v>1643</v>
      </c>
      <c r="BB24" s="396" t="s">
        <v>1643</v>
      </c>
      <c r="BC24" s="396" t="s">
        <v>1633</v>
      </c>
      <c r="BD24" s="396" t="s">
        <v>1667</v>
      </c>
      <c r="BE24" s="396" t="s">
        <v>1633</v>
      </c>
      <c r="BF24" s="396" t="s">
        <v>1633</v>
      </c>
      <c r="BG24" s="396" t="s">
        <v>1633</v>
      </c>
      <c r="BH24" s="396" t="s">
        <v>1633</v>
      </c>
      <c r="BI24" s="396" t="s">
        <v>1668</v>
      </c>
      <c r="BJ24" s="396" t="s">
        <v>1633</v>
      </c>
      <c r="BK24" s="396" t="s">
        <v>1633</v>
      </c>
      <c r="BL24" s="396" t="s">
        <v>1633</v>
      </c>
      <c r="BM24" s="399" t="s">
        <v>1633</v>
      </c>
    </row>
    <row r="25" spans="1:65" ht="90" thickBot="1">
      <c r="A25" s="400">
        <v>45857.898472222223</v>
      </c>
      <c r="B25" s="397" t="s">
        <v>2160</v>
      </c>
      <c r="C25" s="397" t="s">
        <v>2161</v>
      </c>
      <c r="D25" s="397" t="s">
        <v>2162</v>
      </c>
      <c r="E25" s="397" t="s">
        <v>2214</v>
      </c>
      <c r="F25" s="397" t="s">
        <v>1667</v>
      </c>
      <c r="G25" s="397" t="s">
        <v>1653</v>
      </c>
      <c r="H25" s="397" t="s">
        <v>1653</v>
      </c>
      <c r="I25" s="397" t="s">
        <v>1648</v>
      </c>
      <c r="J25" s="397" t="s">
        <v>1643</v>
      </c>
      <c r="K25" s="397" t="s">
        <v>1668</v>
      </c>
      <c r="L25" s="397" t="s">
        <v>1648</v>
      </c>
      <c r="M25" s="397" t="s">
        <v>1648</v>
      </c>
      <c r="N25" s="397" t="s">
        <v>1643</v>
      </c>
      <c r="O25" s="397" t="s">
        <v>1638</v>
      </c>
      <c r="P25" s="397" t="s">
        <v>1669</v>
      </c>
      <c r="Q25" s="397" t="s">
        <v>1643</v>
      </c>
      <c r="R25" s="397" t="s">
        <v>1648</v>
      </c>
      <c r="S25" s="397" t="s">
        <v>1643</v>
      </c>
      <c r="T25" s="397" t="s">
        <v>1638</v>
      </c>
      <c r="U25" s="397" t="s">
        <v>1669</v>
      </c>
      <c r="V25" s="397" t="s">
        <v>1643</v>
      </c>
      <c r="W25" s="397" t="s">
        <v>1648</v>
      </c>
      <c r="X25" s="397" t="s">
        <v>1643</v>
      </c>
      <c r="Y25" s="397" t="s">
        <v>1643</v>
      </c>
      <c r="Z25" s="397" t="s">
        <v>1669</v>
      </c>
      <c r="AA25" s="397" t="s">
        <v>1648</v>
      </c>
      <c r="AB25" s="397" t="s">
        <v>1653</v>
      </c>
      <c r="AC25" s="397" t="s">
        <v>1648</v>
      </c>
      <c r="AD25" s="397" t="s">
        <v>1643</v>
      </c>
      <c r="AE25" s="397" t="s">
        <v>1669</v>
      </c>
      <c r="AF25" s="397" t="s">
        <v>1648</v>
      </c>
      <c r="AG25" s="397" t="s">
        <v>1648</v>
      </c>
      <c r="AH25" s="397" t="s">
        <v>1643</v>
      </c>
      <c r="AI25" s="397" t="s">
        <v>1643</v>
      </c>
      <c r="AJ25" s="397" t="s">
        <v>1669</v>
      </c>
      <c r="AK25" s="397" t="s">
        <v>1653</v>
      </c>
      <c r="AL25" s="397" t="s">
        <v>1653</v>
      </c>
      <c r="AM25" s="397" t="s">
        <v>1648</v>
      </c>
      <c r="AN25" s="397" t="s">
        <v>1648</v>
      </c>
      <c r="AO25" s="397" t="s">
        <v>1668</v>
      </c>
      <c r="AP25" s="397" t="s">
        <v>1643</v>
      </c>
      <c r="AQ25" s="397" t="s">
        <v>1648</v>
      </c>
      <c r="AR25" s="397" t="s">
        <v>1643</v>
      </c>
      <c r="AS25" s="397" t="s">
        <v>1638</v>
      </c>
      <c r="AT25" s="397" t="s">
        <v>1669</v>
      </c>
      <c r="AU25" s="397" t="s">
        <v>1643</v>
      </c>
      <c r="AV25" s="397" t="s">
        <v>1648</v>
      </c>
      <c r="AW25" s="397" t="s">
        <v>1643</v>
      </c>
      <c r="AX25" s="397" t="s">
        <v>1638</v>
      </c>
      <c r="AY25" s="397" t="s">
        <v>1667</v>
      </c>
      <c r="AZ25" s="397" t="s">
        <v>1653</v>
      </c>
      <c r="BA25" s="397" t="s">
        <v>1653</v>
      </c>
      <c r="BB25" s="397" t="s">
        <v>1648</v>
      </c>
      <c r="BC25" s="397" t="s">
        <v>1648</v>
      </c>
      <c r="BD25" s="397" t="s">
        <v>1667</v>
      </c>
      <c r="BE25" s="397" t="s">
        <v>1648</v>
      </c>
      <c r="BF25" s="397" t="s">
        <v>1653</v>
      </c>
      <c r="BG25" s="397" t="s">
        <v>1643</v>
      </c>
      <c r="BH25" s="397" t="s">
        <v>1643</v>
      </c>
      <c r="BI25" s="397" t="s">
        <v>1667</v>
      </c>
      <c r="BJ25" s="397" t="s">
        <v>1648</v>
      </c>
      <c r="BK25" s="397" t="s">
        <v>1653</v>
      </c>
      <c r="BL25" s="397" t="s">
        <v>1643</v>
      </c>
      <c r="BM25" s="399" t="s">
        <v>1648</v>
      </c>
    </row>
    <row r="26" spans="1:65" ht="39" thickBot="1">
      <c r="A26" s="398">
        <v>45860.367280092592</v>
      </c>
      <c r="B26" s="396" t="s">
        <v>2163</v>
      </c>
      <c r="C26" s="396" t="s">
        <v>2164</v>
      </c>
      <c r="D26" s="396" t="s">
        <v>2165</v>
      </c>
      <c r="E26" s="396" t="s">
        <v>2217</v>
      </c>
      <c r="F26" s="396" t="s">
        <v>1667</v>
      </c>
      <c r="G26" s="396" t="s">
        <v>1648</v>
      </c>
      <c r="H26" s="396" t="s">
        <v>1648</v>
      </c>
      <c r="I26" s="396" t="s">
        <v>1648</v>
      </c>
      <c r="J26" s="396" t="s">
        <v>1648</v>
      </c>
      <c r="K26" s="396" t="s">
        <v>1667</v>
      </c>
      <c r="L26" s="396" t="s">
        <v>1648</v>
      </c>
      <c r="M26" s="396" t="s">
        <v>1648</v>
      </c>
      <c r="N26" s="396" t="s">
        <v>1648</v>
      </c>
      <c r="O26" s="396" t="s">
        <v>1648</v>
      </c>
      <c r="P26" s="396" t="s">
        <v>1667</v>
      </c>
      <c r="Q26" s="396" t="s">
        <v>1648</v>
      </c>
      <c r="R26" s="396" t="s">
        <v>1648</v>
      </c>
      <c r="S26" s="396" t="s">
        <v>1648</v>
      </c>
      <c r="T26" s="396" t="s">
        <v>1648</v>
      </c>
      <c r="U26" s="396" t="s">
        <v>1667</v>
      </c>
      <c r="V26" s="396" t="s">
        <v>1648</v>
      </c>
      <c r="W26" s="396" t="s">
        <v>1648</v>
      </c>
      <c r="X26" s="396" t="s">
        <v>1648</v>
      </c>
      <c r="Y26" s="396" t="s">
        <v>1648</v>
      </c>
      <c r="Z26" s="396" t="s">
        <v>1667</v>
      </c>
      <c r="AA26" s="396" t="s">
        <v>1648</v>
      </c>
      <c r="AB26" s="396" t="s">
        <v>1648</v>
      </c>
      <c r="AC26" s="396" t="s">
        <v>1648</v>
      </c>
      <c r="AD26" s="396" t="s">
        <v>1648</v>
      </c>
      <c r="AE26" s="396" t="s">
        <v>1667</v>
      </c>
      <c r="AF26" s="396" t="s">
        <v>1648</v>
      </c>
      <c r="AG26" s="396" t="s">
        <v>1648</v>
      </c>
      <c r="AH26" s="396" t="s">
        <v>1648</v>
      </c>
      <c r="AI26" s="396" t="s">
        <v>1648</v>
      </c>
      <c r="AJ26" s="396" t="s">
        <v>1667</v>
      </c>
      <c r="AK26" s="396" t="s">
        <v>1648</v>
      </c>
      <c r="AL26" s="396" t="s">
        <v>1648</v>
      </c>
      <c r="AM26" s="396" t="s">
        <v>1648</v>
      </c>
      <c r="AN26" s="396" t="s">
        <v>1648</v>
      </c>
      <c r="AO26" s="396" t="s">
        <v>1667</v>
      </c>
      <c r="AP26" s="396" t="s">
        <v>1648</v>
      </c>
      <c r="AQ26" s="396" t="s">
        <v>1648</v>
      </c>
      <c r="AR26" s="396" t="s">
        <v>1648</v>
      </c>
      <c r="AS26" s="396" t="s">
        <v>1648</v>
      </c>
      <c r="AT26" s="396" t="s">
        <v>1667</v>
      </c>
      <c r="AU26" s="396" t="s">
        <v>1653</v>
      </c>
      <c r="AV26" s="396" t="s">
        <v>1653</v>
      </c>
      <c r="AW26" s="396" t="s">
        <v>1653</v>
      </c>
      <c r="AX26" s="396" t="s">
        <v>1643</v>
      </c>
      <c r="AY26" s="396" t="s">
        <v>1667</v>
      </c>
      <c r="AZ26" s="396" t="s">
        <v>1653</v>
      </c>
      <c r="BA26" s="396" t="s">
        <v>1653</v>
      </c>
      <c r="BB26" s="396" t="s">
        <v>1648</v>
      </c>
      <c r="BC26" s="396" t="s">
        <v>1643</v>
      </c>
      <c r="BD26" s="396" t="s">
        <v>1668</v>
      </c>
      <c r="BE26" s="396" t="s">
        <v>1648</v>
      </c>
      <c r="BF26" s="396" t="s">
        <v>1648</v>
      </c>
      <c r="BG26" s="396" t="s">
        <v>1648</v>
      </c>
      <c r="BH26" s="396" t="s">
        <v>1648</v>
      </c>
      <c r="BI26" s="396" t="s">
        <v>1667</v>
      </c>
      <c r="BJ26" s="396" t="s">
        <v>1648</v>
      </c>
      <c r="BK26" s="396" t="s">
        <v>1648</v>
      </c>
      <c r="BL26" s="396" t="s">
        <v>1648</v>
      </c>
      <c r="BM26" s="399" t="s">
        <v>1648</v>
      </c>
    </row>
    <row r="27" spans="1:65" ht="51.75" thickBot="1">
      <c r="A27" s="400">
        <v>45860.431944444441</v>
      </c>
      <c r="B27" s="397" t="s">
        <v>2166</v>
      </c>
      <c r="C27" s="397" t="s">
        <v>2167</v>
      </c>
      <c r="D27" s="397" t="s">
        <v>2168</v>
      </c>
      <c r="E27" s="397" t="s">
        <v>2218</v>
      </c>
      <c r="F27" s="397" t="s">
        <v>1667</v>
      </c>
      <c r="G27" s="397" t="s">
        <v>1633</v>
      </c>
      <c r="H27" s="397" t="s">
        <v>1633</v>
      </c>
      <c r="I27" s="397" t="s">
        <v>1633</v>
      </c>
      <c r="J27" s="397" t="s">
        <v>1633</v>
      </c>
      <c r="K27" s="397" t="s">
        <v>1667</v>
      </c>
      <c r="L27" s="397" t="s">
        <v>1633</v>
      </c>
      <c r="M27" s="397" t="s">
        <v>1633</v>
      </c>
      <c r="N27" s="397" t="s">
        <v>1633</v>
      </c>
      <c r="O27" s="397" t="s">
        <v>1633</v>
      </c>
      <c r="P27" s="397" t="s">
        <v>1667</v>
      </c>
      <c r="Q27" s="397" t="s">
        <v>1633</v>
      </c>
      <c r="R27" s="397" t="s">
        <v>1633</v>
      </c>
      <c r="S27" s="397" t="s">
        <v>1633</v>
      </c>
      <c r="T27" s="397" t="s">
        <v>1633</v>
      </c>
      <c r="U27" s="397" t="s">
        <v>1667</v>
      </c>
      <c r="V27" s="397" t="s">
        <v>1633</v>
      </c>
      <c r="W27" s="397" t="s">
        <v>1633</v>
      </c>
      <c r="X27" s="397" t="s">
        <v>1633</v>
      </c>
      <c r="Y27" s="397" t="s">
        <v>1633</v>
      </c>
      <c r="Z27" s="397" t="s">
        <v>1668</v>
      </c>
      <c r="AA27" s="397" t="s">
        <v>1633</v>
      </c>
      <c r="AB27" s="397" t="s">
        <v>1633</v>
      </c>
      <c r="AC27" s="397" t="s">
        <v>1633</v>
      </c>
      <c r="AD27" s="397" t="s">
        <v>1633</v>
      </c>
      <c r="AE27" s="397" t="s">
        <v>1667</v>
      </c>
      <c r="AF27" s="397" t="s">
        <v>1633</v>
      </c>
      <c r="AG27" s="397" t="s">
        <v>1633</v>
      </c>
      <c r="AH27" s="397" t="s">
        <v>1633</v>
      </c>
      <c r="AI27" s="397" t="s">
        <v>1633</v>
      </c>
      <c r="AJ27" s="397" t="s">
        <v>1667</v>
      </c>
      <c r="AK27" s="397" t="s">
        <v>1633</v>
      </c>
      <c r="AL27" s="397" t="s">
        <v>1633</v>
      </c>
      <c r="AM27" s="397" t="s">
        <v>1633</v>
      </c>
      <c r="AN27" s="397" t="s">
        <v>1633</v>
      </c>
      <c r="AO27" s="397" t="s">
        <v>1668</v>
      </c>
      <c r="AP27" s="397" t="s">
        <v>1633</v>
      </c>
      <c r="AQ27" s="397" t="s">
        <v>1633</v>
      </c>
      <c r="AR27" s="397" t="s">
        <v>1633</v>
      </c>
      <c r="AS27" s="397" t="s">
        <v>1633</v>
      </c>
      <c r="AT27" s="397" t="s">
        <v>1667</v>
      </c>
      <c r="AU27" s="397" t="s">
        <v>1633</v>
      </c>
      <c r="AV27" s="397" t="s">
        <v>1633</v>
      </c>
      <c r="AW27" s="397" t="s">
        <v>1633</v>
      </c>
      <c r="AX27" s="397" t="s">
        <v>1633</v>
      </c>
      <c r="AY27" s="397" t="s">
        <v>1667</v>
      </c>
      <c r="AZ27" s="397" t="s">
        <v>1633</v>
      </c>
      <c r="BA27" s="397" t="s">
        <v>1633</v>
      </c>
      <c r="BB27" s="397" t="s">
        <v>1633</v>
      </c>
      <c r="BC27" s="397" t="s">
        <v>1633</v>
      </c>
      <c r="BD27" s="397" t="s">
        <v>1667</v>
      </c>
      <c r="BE27" s="397" t="s">
        <v>1633</v>
      </c>
      <c r="BF27" s="397" t="s">
        <v>1633</v>
      </c>
      <c r="BG27" s="397" t="s">
        <v>1633</v>
      </c>
      <c r="BH27" s="397" t="s">
        <v>1633</v>
      </c>
      <c r="BI27" s="397" t="s">
        <v>1667</v>
      </c>
      <c r="BJ27" s="397" t="s">
        <v>1633</v>
      </c>
      <c r="BK27" s="397" t="s">
        <v>1633</v>
      </c>
      <c r="BL27" s="397" t="s">
        <v>1633</v>
      </c>
      <c r="BM27" s="399" t="s">
        <v>1633</v>
      </c>
    </row>
    <row r="28" spans="1:65" ht="51.75" thickBot="1">
      <c r="A28" s="398">
        <v>45860.448171296295</v>
      </c>
      <c r="B28" s="396" t="s">
        <v>2169</v>
      </c>
      <c r="C28" s="396" t="s">
        <v>2143</v>
      </c>
      <c r="D28" s="396" t="s">
        <v>2170</v>
      </c>
      <c r="E28" s="397" t="s">
        <v>2214</v>
      </c>
      <c r="F28" s="396" t="s">
        <v>1667</v>
      </c>
      <c r="G28" s="396" t="s">
        <v>1653</v>
      </c>
      <c r="H28" s="396" t="s">
        <v>1653</v>
      </c>
      <c r="I28" s="396" t="s">
        <v>1648</v>
      </c>
      <c r="J28" s="396" t="s">
        <v>1643</v>
      </c>
      <c r="K28" s="396" t="s">
        <v>1668</v>
      </c>
      <c r="L28" s="396" t="s">
        <v>1648</v>
      </c>
      <c r="M28" s="396" t="s">
        <v>1648</v>
      </c>
      <c r="N28" s="396" t="s">
        <v>1643</v>
      </c>
      <c r="O28" s="396" t="s">
        <v>1638</v>
      </c>
      <c r="P28" s="396" t="s">
        <v>1669</v>
      </c>
      <c r="Q28" s="396" t="s">
        <v>1643</v>
      </c>
      <c r="R28" s="396" t="s">
        <v>1648</v>
      </c>
      <c r="S28" s="396" t="s">
        <v>1643</v>
      </c>
      <c r="T28" s="396" t="s">
        <v>1638</v>
      </c>
      <c r="U28" s="396" t="s">
        <v>1669</v>
      </c>
      <c r="V28" s="396" t="s">
        <v>1643</v>
      </c>
      <c r="W28" s="396" t="s">
        <v>1648</v>
      </c>
      <c r="X28" s="396" t="s">
        <v>1643</v>
      </c>
      <c r="Y28" s="396" t="s">
        <v>1643</v>
      </c>
      <c r="Z28" s="396" t="s">
        <v>1669</v>
      </c>
      <c r="AA28" s="396" t="s">
        <v>1648</v>
      </c>
      <c r="AB28" s="396" t="s">
        <v>1653</v>
      </c>
      <c r="AC28" s="396" t="s">
        <v>1648</v>
      </c>
      <c r="AD28" s="396" t="s">
        <v>1643</v>
      </c>
      <c r="AE28" s="396" t="s">
        <v>1669</v>
      </c>
      <c r="AF28" s="396" t="s">
        <v>1648</v>
      </c>
      <c r="AG28" s="396" t="s">
        <v>1648</v>
      </c>
      <c r="AH28" s="396" t="s">
        <v>1643</v>
      </c>
      <c r="AI28" s="396" t="s">
        <v>1643</v>
      </c>
      <c r="AJ28" s="396" t="s">
        <v>1669</v>
      </c>
      <c r="AK28" s="396" t="s">
        <v>1653</v>
      </c>
      <c r="AL28" s="396" t="s">
        <v>1653</v>
      </c>
      <c r="AM28" s="396" t="s">
        <v>1648</v>
      </c>
      <c r="AN28" s="396" t="s">
        <v>1648</v>
      </c>
      <c r="AO28" s="396" t="s">
        <v>1668</v>
      </c>
      <c r="AP28" s="396" t="s">
        <v>1643</v>
      </c>
      <c r="AQ28" s="396" t="s">
        <v>1648</v>
      </c>
      <c r="AR28" s="396" t="s">
        <v>1643</v>
      </c>
      <c r="AS28" s="396" t="s">
        <v>1638</v>
      </c>
      <c r="AT28" s="396" t="s">
        <v>1669</v>
      </c>
      <c r="AU28" s="396" t="s">
        <v>1643</v>
      </c>
      <c r="AV28" s="396" t="s">
        <v>1648</v>
      </c>
      <c r="AW28" s="396" t="s">
        <v>1643</v>
      </c>
      <c r="AX28" s="396" t="s">
        <v>1638</v>
      </c>
      <c r="AY28" s="396" t="s">
        <v>1667</v>
      </c>
      <c r="AZ28" s="396" t="s">
        <v>1653</v>
      </c>
      <c r="BA28" s="396" t="s">
        <v>1653</v>
      </c>
      <c r="BB28" s="396" t="s">
        <v>1648</v>
      </c>
      <c r="BC28" s="396" t="s">
        <v>1648</v>
      </c>
      <c r="BD28" s="396" t="s">
        <v>1667</v>
      </c>
      <c r="BE28" s="396" t="s">
        <v>1648</v>
      </c>
      <c r="BF28" s="396" t="s">
        <v>1653</v>
      </c>
      <c r="BG28" s="396" t="s">
        <v>1643</v>
      </c>
      <c r="BH28" s="396" t="s">
        <v>1648</v>
      </c>
      <c r="BI28" s="396" t="s">
        <v>1667</v>
      </c>
      <c r="BJ28" s="396" t="s">
        <v>1648</v>
      </c>
      <c r="BK28" s="396" t="s">
        <v>1653</v>
      </c>
      <c r="BL28" s="396" t="s">
        <v>1643</v>
      </c>
      <c r="BM28" s="399" t="s">
        <v>1648</v>
      </c>
    </row>
    <row r="29" spans="1:65" ht="115.5" thickBot="1">
      <c r="A29" s="400">
        <v>45860.689259259256</v>
      </c>
      <c r="B29" s="397" t="s">
        <v>2171</v>
      </c>
      <c r="C29" s="397" t="s">
        <v>2172</v>
      </c>
      <c r="D29" s="397" t="s">
        <v>2173</v>
      </c>
      <c r="E29" s="397" t="s">
        <v>2214</v>
      </c>
      <c r="F29" s="397" t="s">
        <v>1667</v>
      </c>
      <c r="G29" s="397" t="s">
        <v>1653</v>
      </c>
      <c r="H29" s="397" t="s">
        <v>1653</v>
      </c>
      <c r="I29" s="397" t="s">
        <v>1648</v>
      </c>
      <c r="J29" s="397" t="s">
        <v>1648</v>
      </c>
      <c r="K29" s="397" t="s">
        <v>1669</v>
      </c>
      <c r="L29" s="397" t="s">
        <v>1653</v>
      </c>
      <c r="M29" s="397" t="s">
        <v>1653</v>
      </c>
      <c r="N29" s="397" t="s">
        <v>1648</v>
      </c>
      <c r="O29" s="397" t="s">
        <v>1643</v>
      </c>
      <c r="P29" s="397" t="s">
        <v>1669</v>
      </c>
      <c r="Q29" s="397" t="s">
        <v>1653</v>
      </c>
      <c r="R29" s="397" t="s">
        <v>1653</v>
      </c>
      <c r="S29" s="397" t="s">
        <v>1648</v>
      </c>
      <c r="T29" s="397" t="s">
        <v>1638</v>
      </c>
      <c r="U29" s="397" t="s">
        <v>1668</v>
      </c>
      <c r="V29" s="397" t="s">
        <v>1648</v>
      </c>
      <c r="W29" s="397" t="s">
        <v>1648</v>
      </c>
      <c r="X29" s="397" t="s">
        <v>1643</v>
      </c>
      <c r="Y29" s="397" t="s">
        <v>1638</v>
      </c>
      <c r="Z29" s="397" t="s">
        <v>1669</v>
      </c>
      <c r="AA29" s="397" t="s">
        <v>1643</v>
      </c>
      <c r="AB29" s="397" t="s">
        <v>1648</v>
      </c>
      <c r="AC29" s="397" t="s">
        <v>1643</v>
      </c>
      <c r="AD29" s="397" t="s">
        <v>1638</v>
      </c>
      <c r="AE29" s="397" t="s">
        <v>1669</v>
      </c>
      <c r="AF29" s="397" t="s">
        <v>1643</v>
      </c>
      <c r="AG29" s="397" t="s">
        <v>1648</v>
      </c>
      <c r="AH29" s="397" t="s">
        <v>1643</v>
      </c>
      <c r="AI29" s="397" t="s">
        <v>1643</v>
      </c>
      <c r="AJ29" s="397" t="s">
        <v>1669</v>
      </c>
      <c r="AK29" s="397" t="s">
        <v>1648</v>
      </c>
      <c r="AL29" s="397" t="s">
        <v>1653</v>
      </c>
      <c r="AM29" s="397" t="s">
        <v>1648</v>
      </c>
      <c r="AN29" s="397" t="s">
        <v>1643</v>
      </c>
      <c r="AO29" s="397" t="s">
        <v>1669</v>
      </c>
      <c r="AP29" s="397" t="s">
        <v>1653</v>
      </c>
      <c r="AQ29" s="397" t="s">
        <v>1653</v>
      </c>
      <c r="AR29" s="397" t="s">
        <v>1648</v>
      </c>
      <c r="AS29" s="397" t="s">
        <v>1648</v>
      </c>
      <c r="AT29" s="397" t="s">
        <v>1669</v>
      </c>
      <c r="AU29" s="397" t="s">
        <v>1653</v>
      </c>
      <c r="AV29" s="397" t="s">
        <v>1653</v>
      </c>
      <c r="AW29" s="397" t="s">
        <v>1648</v>
      </c>
      <c r="AX29" s="397" t="s">
        <v>1648</v>
      </c>
      <c r="AY29" s="397" t="s">
        <v>1669</v>
      </c>
      <c r="AZ29" s="397" t="s">
        <v>1653</v>
      </c>
      <c r="BA29" s="397" t="s">
        <v>1653</v>
      </c>
      <c r="BB29" s="397" t="s">
        <v>1648</v>
      </c>
      <c r="BC29" s="397" t="s">
        <v>1648</v>
      </c>
      <c r="BD29" s="397" t="s">
        <v>1669</v>
      </c>
      <c r="BE29" s="397" t="s">
        <v>1653</v>
      </c>
      <c r="BF29" s="397" t="s">
        <v>1653</v>
      </c>
      <c r="BG29" s="397" t="s">
        <v>1648</v>
      </c>
      <c r="BH29" s="397" t="s">
        <v>1648</v>
      </c>
      <c r="BI29" s="397" t="s">
        <v>1669</v>
      </c>
      <c r="BJ29" s="397" t="s">
        <v>1653</v>
      </c>
      <c r="BK29" s="397" t="s">
        <v>1653</v>
      </c>
      <c r="BL29" s="397" t="s">
        <v>1648</v>
      </c>
      <c r="BM29" s="399" t="s">
        <v>1648</v>
      </c>
    </row>
    <row r="30" spans="1:65" ht="51.75" thickBot="1">
      <c r="A30" s="398">
        <v>45880.688391203701</v>
      </c>
      <c r="B30" s="396" t="s">
        <v>2174</v>
      </c>
      <c r="C30" s="396" t="s">
        <v>2175</v>
      </c>
      <c r="D30" s="396" t="s">
        <v>2176</v>
      </c>
      <c r="E30" s="397" t="s">
        <v>2214</v>
      </c>
      <c r="F30" s="396" t="s">
        <v>1668</v>
      </c>
      <c r="G30" s="396" t="s">
        <v>1648</v>
      </c>
      <c r="H30" s="396" t="s">
        <v>1648</v>
      </c>
      <c r="I30" s="396" t="s">
        <v>1643</v>
      </c>
      <c r="J30" s="396" t="s">
        <v>1638</v>
      </c>
      <c r="K30" s="396" t="s">
        <v>1670</v>
      </c>
      <c r="L30" s="396" t="s">
        <v>1643</v>
      </c>
      <c r="M30" s="396" t="s">
        <v>1643</v>
      </c>
      <c r="N30" s="396" t="s">
        <v>1643</v>
      </c>
      <c r="O30" s="396" t="s">
        <v>1643</v>
      </c>
      <c r="P30" s="396" t="s">
        <v>1669</v>
      </c>
      <c r="Q30" s="396" t="s">
        <v>1643</v>
      </c>
      <c r="R30" s="396" t="s">
        <v>1643</v>
      </c>
      <c r="S30" s="396" t="s">
        <v>1643</v>
      </c>
      <c r="T30" s="396" t="s">
        <v>1643</v>
      </c>
      <c r="U30" s="396" t="s">
        <v>1669</v>
      </c>
      <c r="V30" s="396" t="s">
        <v>1643</v>
      </c>
      <c r="W30" s="396" t="s">
        <v>1643</v>
      </c>
      <c r="X30" s="396" t="s">
        <v>1643</v>
      </c>
      <c r="Y30" s="396" t="s">
        <v>1643</v>
      </c>
      <c r="Z30" s="396" t="s">
        <v>1667</v>
      </c>
      <c r="AA30" s="396" t="s">
        <v>1648</v>
      </c>
      <c r="AB30" s="396" t="s">
        <v>1648</v>
      </c>
      <c r="AC30" s="396" t="s">
        <v>1648</v>
      </c>
      <c r="AD30" s="396" t="s">
        <v>1648</v>
      </c>
      <c r="AE30" s="396" t="s">
        <v>1667</v>
      </c>
      <c r="AF30" s="396" t="s">
        <v>1648</v>
      </c>
      <c r="AG30" s="396" t="s">
        <v>1648</v>
      </c>
      <c r="AH30" s="396" t="s">
        <v>1648</v>
      </c>
      <c r="AI30" s="396" t="s">
        <v>1648</v>
      </c>
      <c r="AJ30" s="396" t="s">
        <v>1668</v>
      </c>
      <c r="AK30" s="396" t="s">
        <v>1643</v>
      </c>
      <c r="AL30" s="396" t="s">
        <v>1643</v>
      </c>
      <c r="AM30" s="396" t="s">
        <v>1643</v>
      </c>
      <c r="AN30" s="396" t="s">
        <v>1643</v>
      </c>
      <c r="AO30" s="396" t="s">
        <v>1667</v>
      </c>
      <c r="AP30" s="396" t="s">
        <v>1643</v>
      </c>
      <c r="AQ30" s="396" t="s">
        <v>1643</v>
      </c>
      <c r="AR30" s="396" t="s">
        <v>1643</v>
      </c>
      <c r="AS30" s="396" t="s">
        <v>1643</v>
      </c>
      <c r="AT30" s="396" t="s">
        <v>1667</v>
      </c>
      <c r="AU30" s="396" t="s">
        <v>1643</v>
      </c>
      <c r="AV30" s="396" t="s">
        <v>1643</v>
      </c>
      <c r="AW30" s="396" t="s">
        <v>1643</v>
      </c>
      <c r="AX30" s="396" t="s">
        <v>1643</v>
      </c>
      <c r="AY30" s="396" t="s">
        <v>1667</v>
      </c>
      <c r="AZ30" s="396" t="s">
        <v>1643</v>
      </c>
      <c r="BA30" s="396" t="s">
        <v>1643</v>
      </c>
      <c r="BB30" s="396" t="s">
        <v>1643</v>
      </c>
      <c r="BC30" s="396" t="s">
        <v>1643</v>
      </c>
      <c r="BD30" s="396" t="s">
        <v>1667</v>
      </c>
      <c r="BE30" s="396" t="s">
        <v>1643</v>
      </c>
      <c r="BF30" s="396" t="s">
        <v>1643</v>
      </c>
      <c r="BG30" s="396" t="s">
        <v>1643</v>
      </c>
      <c r="BH30" s="396" t="s">
        <v>1643</v>
      </c>
      <c r="BI30" s="396" t="s">
        <v>1667</v>
      </c>
      <c r="BJ30" s="396" t="s">
        <v>1648</v>
      </c>
      <c r="BK30" s="396" t="s">
        <v>1648</v>
      </c>
      <c r="BL30" s="396" t="s">
        <v>1648</v>
      </c>
      <c r="BM30" s="399" t="s">
        <v>1648</v>
      </c>
    </row>
    <row r="31" spans="1:65" ht="90" thickBot="1">
      <c r="A31" s="400">
        <v>45880.692291666666</v>
      </c>
      <c r="B31" s="397" t="s">
        <v>2177</v>
      </c>
      <c r="C31" s="397" t="s">
        <v>2161</v>
      </c>
      <c r="D31" s="397" t="s">
        <v>2178</v>
      </c>
      <c r="E31" s="397" t="s">
        <v>2219</v>
      </c>
      <c r="F31" s="397" t="s">
        <v>1667</v>
      </c>
      <c r="G31" s="397" t="s">
        <v>1648</v>
      </c>
      <c r="H31" s="397" t="s">
        <v>1648</v>
      </c>
      <c r="I31" s="397" t="s">
        <v>1653</v>
      </c>
      <c r="J31" s="397" t="s">
        <v>1643</v>
      </c>
      <c r="K31" s="397" t="s">
        <v>1668</v>
      </c>
      <c r="L31" s="397" t="s">
        <v>1648</v>
      </c>
      <c r="M31" s="397" t="s">
        <v>1648</v>
      </c>
      <c r="N31" s="397" t="s">
        <v>1643</v>
      </c>
      <c r="O31" s="397" t="s">
        <v>1643</v>
      </c>
      <c r="P31" s="397" t="s">
        <v>1667</v>
      </c>
      <c r="Q31" s="397" t="s">
        <v>1648</v>
      </c>
      <c r="R31" s="397" t="s">
        <v>1648</v>
      </c>
      <c r="S31" s="397" t="s">
        <v>1643</v>
      </c>
      <c r="T31" s="397" t="s">
        <v>1643</v>
      </c>
      <c r="U31" s="397" t="s">
        <v>1668</v>
      </c>
      <c r="V31" s="397" t="s">
        <v>1648</v>
      </c>
      <c r="W31" s="397" t="s">
        <v>1643</v>
      </c>
      <c r="X31" s="397" t="s">
        <v>1643</v>
      </c>
      <c r="Y31" s="397" t="s">
        <v>1643</v>
      </c>
      <c r="Z31" s="397" t="s">
        <v>1668</v>
      </c>
      <c r="AA31" s="397" t="s">
        <v>1648</v>
      </c>
      <c r="AB31" s="397" t="s">
        <v>1648</v>
      </c>
      <c r="AC31" s="397" t="s">
        <v>1648</v>
      </c>
      <c r="AD31" s="397" t="s">
        <v>1648</v>
      </c>
      <c r="AE31" s="397" t="s">
        <v>1667</v>
      </c>
      <c r="AF31" s="397" t="s">
        <v>1648</v>
      </c>
      <c r="AG31" s="397" t="s">
        <v>1648</v>
      </c>
      <c r="AH31" s="397" t="s">
        <v>1648</v>
      </c>
      <c r="AI31" s="397" t="s">
        <v>1648</v>
      </c>
      <c r="AJ31" s="397" t="s">
        <v>1667</v>
      </c>
      <c r="AK31" s="397" t="s">
        <v>1648</v>
      </c>
      <c r="AL31" s="397" t="s">
        <v>1648</v>
      </c>
      <c r="AM31" s="397" t="s">
        <v>1648</v>
      </c>
      <c r="AN31" s="397" t="s">
        <v>1648</v>
      </c>
      <c r="AO31" s="397" t="s">
        <v>1667</v>
      </c>
      <c r="AP31" s="397" t="s">
        <v>1648</v>
      </c>
      <c r="AQ31" s="397" t="s">
        <v>1648</v>
      </c>
      <c r="AR31" s="397" t="s">
        <v>1643</v>
      </c>
      <c r="AS31" s="397" t="s">
        <v>1643</v>
      </c>
      <c r="AT31" s="397" t="s">
        <v>1667</v>
      </c>
      <c r="AU31" s="397" t="s">
        <v>1648</v>
      </c>
      <c r="AV31" s="397" t="s">
        <v>1648</v>
      </c>
      <c r="AW31" s="397" t="s">
        <v>1648</v>
      </c>
      <c r="AX31" s="397" t="s">
        <v>1643</v>
      </c>
      <c r="AY31" s="397" t="s">
        <v>1667</v>
      </c>
      <c r="AZ31" s="397" t="s">
        <v>1648</v>
      </c>
      <c r="BA31" s="397" t="s">
        <v>1648</v>
      </c>
      <c r="BB31" s="397" t="s">
        <v>1648</v>
      </c>
      <c r="BC31" s="397" t="s">
        <v>1648</v>
      </c>
      <c r="BD31" s="397" t="s">
        <v>1667</v>
      </c>
      <c r="BE31" s="397" t="s">
        <v>1648</v>
      </c>
      <c r="BF31" s="397" t="s">
        <v>1648</v>
      </c>
      <c r="BG31" s="397" t="s">
        <v>1648</v>
      </c>
      <c r="BH31" s="397" t="s">
        <v>1648</v>
      </c>
      <c r="BI31" s="397" t="s">
        <v>1667</v>
      </c>
      <c r="BJ31" s="397" t="s">
        <v>1648</v>
      </c>
      <c r="BK31" s="397" t="s">
        <v>1648</v>
      </c>
      <c r="BL31" s="397" t="s">
        <v>1643</v>
      </c>
      <c r="BM31" s="399" t="s">
        <v>1643</v>
      </c>
    </row>
    <row r="32" spans="1:65" ht="51.75" thickBot="1">
      <c r="A32" s="401">
        <v>45880.716284722221</v>
      </c>
      <c r="B32" s="402" t="s">
        <v>2179</v>
      </c>
      <c r="C32" s="402" t="s">
        <v>2180</v>
      </c>
      <c r="D32" s="402" t="s">
        <v>2181</v>
      </c>
      <c r="E32" s="403" t="s">
        <v>2219</v>
      </c>
      <c r="F32" s="402" t="s">
        <v>1667</v>
      </c>
      <c r="G32" s="402" t="s">
        <v>1648</v>
      </c>
      <c r="H32" s="402" t="s">
        <v>1648</v>
      </c>
      <c r="I32" s="402" t="s">
        <v>1643</v>
      </c>
      <c r="J32" s="402" t="s">
        <v>1643</v>
      </c>
      <c r="K32" s="402" t="s">
        <v>1667</v>
      </c>
      <c r="L32" s="402" t="s">
        <v>1648</v>
      </c>
      <c r="M32" s="402" t="s">
        <v>1648</v>
      </c>
      <c r="N32" s="402" t="s">
        <v>1643</v>
      </c>
      <c r="O32" s="402" t="s">
        <v>1643</v>
      </c>
      <c r="P32" s="402" t="s">
        <v>1668</v>
      </c>
      <c r="Q32" s="402" t="s">
        <v>1643</v>
      </c>
      <c r="R32" s="402" t="s">
        <v>1648</v>
      </c>
      <c r="S32" s="402" t="s">
        <v>1643</v>
      </c>
      <c r="T32" s="402" t="s">
        <v>1643</v>
      </c>
      <c r="U32" s="402" t="s">
        <v>1668</v>
      </c>
      <c r="V32" s="402" t="s">
        <v>1643</v>
      </c>
      <c r="W32" s="402" t="s">
        <v>1648</v>
      </c>
      <c r="X32" s="402" t="s">
        <v>1643</v>
      </c>
      <c r="Y32" s="402" t="s">
        <v>1643</v>
      </c>
      <c r="Z32" s="402" t="s">
        <v>1668</v>
      </c>
      <c r="AA32" s="402" t="s">
        <v>1648</v>
      </c>
      <c r="AB32" s="402" t="s">
        <v>1648</v>
      </c>
      <c r="AC32" s="402" t="s">
        <v>1643</v>
      </c>
      <c r="AD32" s="402" t="s">
        <v>1643</v>
      </c>
      <c r="AE32" s="402" t="s">
        <v>1668</v>
      </c>
      <c r="AF32" s="402" t="s">
        <v>1648</v>
      </c>
      <c r="AG32" s="402" t="s">
        <v>1648</v>
      </c>
      <c r="AH32" s="402" t="s">
        <v>1643</v>
      </c>
      <c r="AI32" s="402" t="s">
        <v>1643</v>
      </c>
      <c r="AJ32" s="402" t="s">
        <v>1668</v>
      </c>
      <c r="AK32" s="402" t="s">
        <v>1648</v>
      </c>
      <c r="AL32" s="402" t="s">
        <v>1648</v>
      </c>
      <c r="AM32" s="402" t="s">
        <v>1643</v>
      </c>
      <c r="AN32" s="402" t="s">
        <v>1643</v>
      </c>
      <c r="AO32" s="402" t="s">
        <v>1667</v>
      </c>
      <c r="AP32" s="402" t="s">
        <v>1643</v>
      </c>
      <c r="AQ32" s="402" t="s">
        <v>1643</v>
      </c>
      <c r="AR32" s="402" t="s">
        <v>1638</v>
      </c>
      <c r="AS32" s="402" t="s">
        <v>1638</v>
      </c>
      <c r="AT32" s="402" t="s">
        <v>1667</v>
      </c>
      <c r="AU32" s="402" t="s">
        <v>1643</v>
      </c>
      <c r="AV32" s="402" t="s">
        <v>1648</v>
      </c>
      <c r="AW32" s="402" t="s">
        <v>1638</v>
      </c>
      <c r="AX32" s="402" t="s">
        <v>1638</v>
      </c>
      <c r="AY32" s="402" t="s">
        <v>1667</v>
      </c>
      <c r="AZ32" s="402" t="s">
        <v>1648</v>
      </c>
      <c r="BA32" s="402" t="s">
        <v>1648</v>
      </c>
      <c r="BB32" s="402" t="s">
        <v>1643</v>
      </c>
      <c r="BC32" s="402" t="s">
        <v>1643</v>
      </c>
      <c r="BD32" s="402" t="s">
        <v>1667</v>
      </c>
      <c r="BE32" s="402" t="s">
        <v>1648</v>
      </c>
      <c r="BF32" s="402" t="s">
        <v>1648</v>
      </c>
      <c r="BG32" s="402" t="s">
        <v>1643</v>
      </c>
      <c r="BH32" s="402" t="s">
        <v>1643</v>
      </c>
      <c r="BI32" s="402" t="s">
        <v>1667</v>
      </c>
      <c r="BJ32" s="402" t="s">
        <v>1643</v>
      </c>
      <c r="BK32" s="402" t="s">
        <v>1648</v>
      </c>
      <c r="BL32" s="402" t="s">
        <v>1638</v>
      </c>
      <c r="BM32" s="404" t="s">
        <v>1638</v>
      </c>
    </row>
  </sheetData>
  <mergeCells count="2">
    <mergeCell ref="A1:B3"/>
    <mergeCell ref="C1:G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A174"/>
  <sheetViews>
    <sheetView showGridLines="0" topLeftCell="A4" zoomScale="90" zoomScaleNormal="90" workbookViewId="0">
      <pane xSplit="6" ySplit="8" topLeftCell="H12" activePane="bottomRight" state="frozen"/>
      <selection activeCell="EG9" sqref="EG9:EG11"/>
      <selection pane="topRight" activeCell="EG9" sqref="EG9:EG11"/>
      <selection pane="bottomLeft" activeCell="EG9" sqref="EG9:EG11"/>
      <selection pane="bottomRight" activeCell="J5" sqref="J5"/>
    </sheetView>
  </sheetViews>
  <sheetFormatPr baseColWidth="10" defaultColWidth="11.42578125" defaultRowHeight="15"/>
  <cols>
    <col min="2" max="2" width="25" style="38" customWidth="1"/>
    <col min="3" max="3" width="18.85546875" bestFit="1" customWidth="1"/>
    <col min="4" max="4" width="22.28515625" style="5" customWidth="1"/>
    <col min="5" max="5" width="26.140625" style="38" hidden="1" customWidth="1"/>
    <col min="6" max="6" width="55" customWidth="1"/>
    <col min="9" max="9" width="21.85546875" customWidth="1"/>
  </cols>
  <sheetData>
    <row r="1" spans="1:131" ht="21">
      <c r="A1" s="35" t="str">
        <f>Inicio!A5</f>
        <v>CÁMARA DE COMERCIO DE FACATATIVA</v>
      </c>
    </row>
    <row r="2" spans="1:131" ht="18.75">
      <c r="A2" s="2" t="str">
        <f>Inicio!A6</f>
        <v>Sistema de Autocontrol y Gestión del Riesgo Integral de LA/FT/FPADM - RMM del SAGRILAFT</v>
      </c>
    </row>
    <row r="3" spans="1:131" ht="15.75">
      <c r="A3" s="7" t="s">
        <v>1756</v>
      </c>
    </row>
    <row r="4" spans="1:131">
      <c r="A4" s="457"/>
      <c r="B4" s="458"/>
      <c r="C4" s="463" t="s">
        <v>2597</v>
      </c>
      <c r="D4" s="464"/>
      <c r="E4" s="464"/>
      <c r="F4" s="464"/>
      <c r="G4" s="465"/>
      <c r="H4" s="451" t="s">
        <v>2591</v>
      </c>
      <c r="I4" s="27" t="s">
        <v>2595</v>
      </c>
    </row>
    <row r="5" spans="1:131">
      <c r="A5" s="459"/>
      <c r="B5" s="460"/>
      <c r="C5" s="466"/>
      <c r="D5" s="467"/>
      <c r="E5" s="467"/>
      <c r="F5" s="467"/>
      <c r="G5" s="468"/>
      <c r="H5" s="451" t="s">
        <v>2592</v>
      </c>
      <c r="I5" s="27">
        <v>0</v>
      </c>
    </row>
    <row r="6" spans="1:131" ht="15.75" thickBot="1">
      <c r="A6" s="461"/>
      <c r="B6" s="462"/>
      <c r="C6" s="469"/>
      <c r="D6" s="470"/>
      <c r="E6" s="470"/>
      <c r="F6" s="470"/>
      <c r="G6" s="471"/>
      <c r="H6" s="451" t="s">
        <v>2593</v>
      </c>
      <c r="I6" s="27" t="s">
        <v>2598</v>
      </c>
    </row>
    <row r="7" spans="1:131" ht="16.5" thickBot="1">
      <c r="G7" s="818" t="s">
        <v>2190</v>
      </c>
      <c r="H7" s="819"/>
      <c r="I7" s="819"/>
      <c r="J7" s="819"/>
      <c r="K7" s="820"/>
      <c r="L7" s="821" t="s">
        <v>2193</v>
      </c>
      <c r="M7" s="800"/>
      <c r="N7" s="800"/>
      <c r="O7" s="800"/>
      <c r="P7" s="822"/>
      <c r="Q7" s="821" t="s">
        <v>2196</v>
      </c>
      <c r="R7" s="800"/>
      <c r="S7" s="800"/>
      <c r="T7" s="800"/>
      <c r="U7" s="822"/>
      <c r="V7" s="821" t="s">
        <v>2199</v>
      </c>
      <c r="W7" s="800"/>
      <c r="X7" s="800"/>
      <c r="Y7" s="800"/>
      <c r="Z7" s="822"/>
      <c r="AA7" s="821" t="s">
        <v>2202</v>
      </c>
      <c r="AB7" s="800"/>
      <c r="AC7" s="800"/>
      <c r="AD7" s="800"/>
      <c r="AE7" s="822"/>
      <c r="AF7" s="821" t="s">
        <v>2204</v>
      </c>
      <c r="AG7" s="800"/>
      <c r="AH7" s="800"/>
      <c r="AI7" s="800"/>
      <c r="AJ7" s="822"/>
      <c r="AK7" s="821" t="s">
        <v>2207</v>
      </c>
      <c r="AL7" s="800"/>
      <c r="AM7" s="800"/>
      <c r="AN7" s="800"/>
      <c r="AO7" s="822"/>
      <c r="AP7" s="821" t="s">
        <v>2220</v>
      </c>
      <c r="AQ7" s="800"/>
      <c r="AR7" s="800"/>
      <c r="AS7" s="800"/>
      <c r="AT7" s="801"/>
      <c r="AU7" s="799" t="s">
        <v>2223</v>
      </c>
      <c r="AV7" s="800"/>
      <c r="AW7" s="800"/>
      <c r="AX7" s="800"/>
      <c r="AY7" s="822"/>
      <c r="AZ7" s="821" t="s">
        <v>2226</v>
      </c>
      <c r="BA7" s="800"/>
      <c r="BB7" s="800"/>
      <c r="BC7" s="800"/>
      <c r="BD7" s="801"/>
      <c r="BE7" s="799" t="s">
        <v>2229</v>
      </c>
      <c r="BF7" s="800"/>
      <c r="BG7" s="800"/>
      <c r="BH7" s="800"/>
      <c r="BI7" s="822"/>
      <c r="BJ7" s="821" t="s">
        <v>2234</v>
      </c>
      <c r="BK7" s="800"/>
      <c r="BL7" s="800"/>
      <c r="BM7" s="800"/>
      <c r="BN7" s="801"/>
      <c r="BO7" s="799" t="s">
        <v>2241</v>
      </c>
      <c r="BP7" s="800"/>
      <c r="BQ7" s="800"/>
      <c r="BR7" s="800"/>
      <c r="BS7" s="822"/>
      <c r="BT7" s="821" t="s">
        <v>2243</v>
      </c>
      <c r="BU7" s="800"/>
      <c r="BV7" s="800"/>
      <c r="BW7" s="800"/>
      <c r="BX7" s="801"/>
      <c r="BY7" s="799" t="s">
        <v>2246</v>
      </c>
      <c r="BZ7" s="800"/>
      <c r="CA7" s="800"/>
      <c r="CB7" s="800"/>
      <c r="CC7" s="822"/>
      <c r="CD7" s="821" t="s">
        <v>2248</v>
      </c>
      <c r="CE7" s="800"/>
      <c r="CF7" s="800"/>
      <c r="CG7" s="800"/>
      <c r="CH7" s="801"/>
      <c r="CI7" s="799" t="s">
        <v>2249</v>
      </c>
      <c r="CJ7" s="800"/>
      <c r="CK7" s="800"/>
      <c r="CL7" s="800"/>
      <c r="CM7" s="822"/>
      <c r="CN7" s="821" t="s">
        <v>2252</v>
      </c>
      <c r="CO7" s="800"/>
      <c r="CP7" s="800"/>
      <c r="CQ7" s="800"/>
      <c r="CR7" s="801"/>
      <c r="CS7" s="799" t="s">
        <v>2255</v>
      </c>
      <c r="CT7" s="800"/>
      <c r="CU7" s="800"/>
      <c r="CV7" s="800"/>
      <c r="CW7" s="822"/>
      <c r="CX7" s="821" t="s">
        <v>2257</v>
      </c>
      <c r="CY7" s="800"/>
      <c r="CZ7" s="800"/>
      <c r="DA7" s="800"/>
      <c r="DB7" s="801"/>
      <c r="DC7" s="799" t="s">
        <v>2260</v>
      </c>
      <c r="DD7" s="800"/>
      <c r="DE7" s="800"/>
      <c r="DF7" s="800"/>
      <c r="DG7" s="822"/>
      <c r="DH7" s="821" t="s">
        <v>2263</v>
      </c>
      <c r="DI7" s="800"/>
      <c r="DJ7" s="800"/>
      <c r="DK7" s="800"/>
      <c r="DL7" s="801"/>
      <c r="DM7" s="799" t="s">
        <v>2265</v>
      </c>
      <c r="DN7" s="800"/>
      <c r="DO7" s="800"/>
      <c r="DP7" s="800"/>
      <c r="DQ7" s="822"/>
      <c r="DR7" s="821" t="s">
        <v>1757</v>
      </c>
      <c r="DS7" s="800"/>
      <c r="DT7" s="800"/>
      <c r="DU7" s="800"/>
      <c r="DV7" s="801"/>
      <c r="DW7" s="799" t="s">
        <v>1758</v>
      </c>
      <c r="DX7" s="800"/>
      <c r="DY7" s="800"/>
      <c r="DZ7" s="800"/>
      <c r="EA7" s="801"/>
    </row>
    <row r="8" spans="1:131" ht="15.75" thickBot="1">
      <c r="G8" s="802" t="s">
        <v>2192</v>
      </c>
      <c r="H8" s="803"/>
      <c r="I8" s="803"/>
      <c r="J8" s="803"/>
      <c r="K8" s="804"/>
      <c r="L8" s="805" t="s">
        <v>2194</v>
      </c>
      <c r="M8" s="806"/>
      <c r="N8" s="806"/>
      <c r="O8" s="806"/>
      <c r="P8" s="807"/>
      <c r="Q8" s="805" t="s">
        <v>2197</v>
      </c>
      <c r="R8" s="806"/>
      <c r="S8" s="806"/>
      <c r="T8" s="806"/>
      <c r="U8" s="807"/>
      <c r="V8" s="805" t="s">
        <v>2200</v>
      </c>
      <c r="W8" s="806"/>
      <c r="X8" s="806"/>
      <c r="Y8" s="806"/>
      <c r="Z8" s="807"/>
      <c r="AA8" s="805" t="s">
        <v>2203</v>
      </c>
      <c r="AB8" s="806"/>
      <c r="AC8" s="806"/>
      <c r="AD8" s="806"/>
      <c r="AE8" s="807"/>
      <c r="AF8" s="805" t="s">
        <v>2205</v>
      </c>
      <c r="AG8" s="806"/>
      <c r="AH8" s="806"/>
      <c r="AI8" s="806"/>
      <c r="AJ8" s="807"/>
      <c r="AK8" s="805" t="s">
        <v>2208</v>
      </c>
      <c r="AL8" s="806"/>
      <c r="AM8" s="806"/>
      <c r="AN8" s="806"/>
      <c r="AO8" s="807"/>
      <c r="AP8" s="805" t="s">
        <v>2221</v>
      </c>
      <c r="AQ8" s="806"/>
      <c r="AR8" s="806"/>
      <c r="AS8" s="806"/>
      <c r="AT8" s="812"/>
      <c r="AU8" s="813" t="s">
        <v>2225</v>
      </c>
      <c r="AV8" s="806"/>
      <c r="AW8" s="806"/>
      <c r="AX8" s="806"/>
      <c r="AY8" s="807"/>
      <c r="AZ8" s="805" t="s">
        <v>2228</v>
      </c>
      <c r="BA8" s="806"/>
      <c r="BB8" s="806"/>
      <c r="BC8" s="806"/>
      <c r="BD8" s="812"/>
      <c r="BE8" s="813" t="s">
        <v>2231</v>
      </c>
      <c r="BF8" s="806"/>
      <c r="BG8" s="806"/>
      <c r="BH8" s="806"/>
      <c r="BI8" s="807"/>
      <c r="BJ8" s="805" t="s">
        <v>2236</v>
      </c>
      <c r="BK8" s="806"/>
      <c r="BL8" s="806"/>
      <c r="BM8" s="806"/>
      <c r="BN8" s="812"/>
      <c r="BO8" s="813" t="s">
        <v>2242</v>
      </c>
      <c r="BP8" s="806"/>
      <c r="BQ8" s="806"/>
      <c r="BR8" s="806"/>
      <c r="BS8" s="807"/>
      <c r="BT8" s="805" t="s">
        <v>2244</v>
      </c>
      <c r="BU8" s="806"/>
      <c r="BV8" s="806"/>
      <c r="BW8" s="806"/>
      <c r="BX8" s="812"/>
      <c r="BY8" s="813" t="s">
        <v>2247</v>
      </c>
      <c r="BZ8" s="806"/>
      <c r="CA8" s="806"/>
      <c r="CB8" s="806"/>
      <c r="CC8" s="807"/>
      <c r="CD8" s="805" t="s">
        <v>2242</v>
      </c>
      <c r="CE8" s="806"/>
      <c r="CF8" s="806"/>
      <c r="CG8" s="806"/>
      <c r="CH8" s="812"/>
      <c r="CI8" s="813" t="s">
        <v>2251</v>
      </c>
      <c r="CJ8" s="806"/>
      <c r="CK8" s="806"/>
      <c r="CL8" s="806"/>
      <c r="CM8" s="807"/>
      <c r="CN8" s="805" t="s">
        <v>2253</v>
      </c>
      <c r="CO8" s="806"/>
      <c r="CP8" s="806"/>
      <c r="CQ8" s="806"/>
      <c r="CR8" s="812"/>
      <c r="CS8" s="813" t="s">
        <v>2256</v>
      </c>
      <c r="CT8" s="806"/>
      <c r="CU8" s="806"/>
      <c r="CV8" s="806"/>
      <c r="CW8" s="807"/>
      <c r="CX8" s="805" t="s">
        <v>2259</v>
      </c>
      <c r="CY8" s="806"/>
      <c r="CZ8" s="806"/>
      <c r="DA8" s="806"/>
      <c r="DB8" s="812"/>
      <c r="DC8" s="813" t="s">
        <v>2261</v>
      </c>
      <c r="DD8" s="806"/>
      <c r="DE8" s="806"/>
      <c r="DF8" s="806"/>
      <c r="DG8" s="807"/>
      <c r="DH8" s="805" t="s">
        <v>2264</v>
      </c>
      <c r="DI8" s="806"/>
      <c r="DJ8" s="806"/>
      <c r="DK8" s="806"/>
      <c r="DL8" s="812"/>
      <c r="DM8" s="813" t="s">
        <v>2267</v>
      </c>
      <c r="DN8" s="806"/>
      <c r="DO8" s="806"/>
      <c r="DP8" s="806"/>
      <c r="DQ8" s="807"/>
      <c r="DR8" s="805" t="s">
        <v>1759</v>
      </c>
      <c r="DS8" s="806"/>
      <c r="DT8" s="806"/>
      <c r="DU8" s="806"/>
      <c r="DV8" s="812"/>
      <c r="DW8" s="813" t="s">
        <v>1759</v>
      </c>
      <c r="DX8" s="806"/>
      <c r="DY8" s="806"/>
      <c r="DZ8" s="806"/>
      <c r="EA8" s="812"/>
    </row>
    <row r="9" spans="1:131" ht="21" customHeight="1">
      <c r="A9" s="815" t="str">
        <f>'Eventos de riesgo LA-FT-FPADM'!A9</f>
        <v>EVENTOS DE RIESGO LA/FT/FPADM</v>
      </c>
      <c r="B9" s="816"/>
      <c r="C9" s="816"/>
      <c r="D9" s="816"/>
      <c r="E9" s="817"/>
      <c r="G9" s="808" t="s">
        <v>2191</v>
      </c>
      <c r="H9" s="809"/>
      <c r="I9" s="809"/>
      <c r="J9" s="809"/>
      <c r="K9" s="814"/>
      <c r="L9" s="808" t="s">
        <v>2195</v>
      </c>
      <c r="M9" s="809"/>
      <c r="N9" s="809"/>
      <c r="O9" s="809"/>
      <c r="P9" s="814"/>
      <c r="Q9" s="808" t="s">
        <v>2198</v>
      </c>
      <c r="R9" s="809"/>
      <c r="S9" s="809"/>
      <c r="T9" s="809"/>
      <c r="U9" s="814"/>
      <c r="V9" s="808" t="s">
        <v>2201</v>
      </c>
      <c r="W9" s="809"/>
      <c r="X9" s="809"/>
      <c r="Y9" s="809"/>
      <c r="Z9" s="814"/>
      <c r="AA9" s="808" t="s">
        <v>2191</v>
      </c>
      <c r="AB9" s="809"/>
      <c r="AC9" s="809"/>
      <c r="AD9" s="809"/>
      <c r="AE9" s="814"/>
      <c r="AF9" s="808" t="s">
        <v>2206</v>
      </c>
      <c r="AG9" s="809"/>
      <c r="AH9" s="809"/>
      <c r="AI9" s="809"/>
      <c r="AJ9" s="814"/>
      <c r="AK9" s="808" t="s">
        <v>2206</v>
      </c>
      <c r="AL9" s="809"/>
      <c r="AM9" s="809"/>
      <c r="AN9" s="809"/>
      <c r="AO9" s="814"/>
      <c r="AP9" s="808" t="s">
        <v>2222</v>
      </c>
      <c r="AQ9" s="809"/>
      <c r="AR9" s="809"/>
      <c r="AS9" s="809"/>
      <c r="AT9" s="810"/>
      <c r="AU9" s="811" t="s">
        <v>2224</v>
      </c>
      <c r="AV9" s="809"/>
      <c r="AW9" s="809"/>
      <c r="AX9" s="809"/>
      <c r="AY9" s="814"/>
      <c r="AZ9" s="808" t="s">
        <v>2227</v>
      </c>
      <c r="BA9" s="809"/>
      <c r="BB9" s="809"/>
      <c r="BC9" s="809"/>
      <c r="BD9" s="810"/>
      <c r="BE9" s="811" t="s">
        <v>2230</v>
      </c>
      <c r="BF9" s="809"/>
      <c r="BG9" s="809"/>
      <c r="BH9" s="809"/>
      <c r="BI9" s="814"/>
      <c r="BJ9" s="808" t="s">
        <v>2235</v>
      </c>
      <c r="BK9" s="809"/>
      <c r="BL9" s="809"/>
      <c r="BM9" s="809"/>
      <c r="BN9" s="810"/>
      <c r="BO9" s="811" t="s">
        <v>2224</v>
      </c>
      <c r="BP9" s="809"/>
      <c r="BQ9" s="809"/>
      <c r="BR9" s="809"/>
      <c r="BS9" s="814"/>
      <c r="BT9" s="808" t="s">
        <v>2224</v>
      </c>
      <c r="BU9" s="809"/>
      <c r="BV9" s="809"/>
      <c r="BW9" s="809"/>
      <c r="BX9" s="810"/>
      <c r="BY9" s="811" t="s">
        <v>2222</v>
      </c>
      <c r="BZ9" s="809"/>
      <c r="CA9" s="809"/>
      <c r="CB9" s="809"/>
      <c r="CC9" s="814"/>
      <c r="CD9" s="808" t="s">
        <v>2224</v>
      </c>
      <c r="CE9" s="809"/>
      <c r="CF9" s="809"/>
      <c r="CG9" s="809"/>
      <c r="CH9" s="810"/>
      <c r="CI9" s="811" t="s">
        <v>2250</v>
      </c>
      <c r="CJ9" s="809"/>
      <c r="CK9" s="809"/>
      <c r="CL9" s="809"/>
      <c r="CM9" s="814"/>
      <c r="CN9" s="808" t="s">
        <v>2254</v>
      </c>
      <c r="CO9" s="809"/>
      <c r="CP9" s="809"/>
      <c r="CQ9" s="809"/>
      <c r="CR9" s="810"/>
      <c r="CS9" s="811" t="s">
        <v>2224</v>
      </c>
      <c r="CT9" s="809"/>
      <c r="CU9" s="809"/>
      <c r="CV9" s="809"/>
      <c r="CW9" s="814"/>
      <c r="CX9" s="808" t="s">
        <v>2258</v>
      </c>
      <c r="CY9" s="809"/>
      <c r="CZ9" s="809"/>
      <c r="DA9" s="809"/>
      <c r="DB9" s="810"/>
      <c r="DC9" s="811" t="s">
        <v>2262</v>
      </c>
      <c r="DD9" s="809"/>
      <c r="DE9" s="809"/>
      <c r="DF9" s="809"/>
      <c r="DG9" s="814"/>
      <c r="DH9" s="808" t="s">
        <v>2224</v>
      </c>
      <c r="DI9" s="809"/>
      <c r="DJ9" s="809"/>
      <c r="DK9" s="809"/>
      <c r="DL9" s="810"/>
      <c r="DM9" s="811" t="s">
        <v>2266</v>
      </c>
      <c r="DN9" s="809"/>
      <c r="DO9" s="809"/>
      <c r="DP9" s="809"/>
      <c r="DQ9" s="814"/>
      <c r="DR9" s="808" t="s">
        <v>1760</v>
      </c>
      <c r="DS9" s="809"/>
      <c r="DT9" s="809"/>
      <c r="DU9" s="809"/>
      <c r="DV9" s="810"/>
      <c r="DW9" s="811" t="s">
        <v>1760</v>
      </c>
      <c r="DX9" s="809"/>
      <c r="DY9" s="809"/>
      <c r="DZ9" s="809"/>
      <c r="EA9" s="810"/>
    </row>
    <row r="10" spans="1:131" ht="15.75">
      <c r="A10" s="162" t="str">
        <f>'Eventos de riesgo LA-FT-FPADM'!A10</f>
        <v xml:space="preserve">Código </v>
      </c>
      <c r="B10" s="162" t="str">
        <f>'Eventos de riesgo LA-FT-FPADM'!B10</f>
        <v xml:space="preserve">Evento de Riesgo </v>
      </c>
      <c r="C10" s="632" t="str">
        <f>'Eventos de riesgo LA-FT-FPADM'!C10</f>
        <v>Factor de Riesgo Segmentado</v>
      </c>
      <c r="D10" s="632"/>
      <c r="E10" s="666"/>
      <c r="G10" s="798" t="s">
        <v>1761</v>
      </c>
      <c r="H10" s="794" t="s">
        <v>1673</v>
      </c>
      <c r="I10" s="794"/>
      <c r="J10" s="794"/>
      <c r="K10" s="797"/>
      <c r="L10" s="798" t="s">
        <v>1761</v>
      </c>
      <c r="M10" s="794" t="s">
        <v>1673</v>
      </c>
      <c r="N10" s="794"/>
      <c r="O10" s="794"/>
      <c r="P10" s="797"/>
      <c r="Q10" s="798" t="s">
        <v>1761</v>
      </c>
      <c r="R10" s="794" t="s">
        <v>1673</v>
      </c>
      <c r="S10" s="794"/>
      <c r="T10" s="794"/>
      <c r="U10" s="797"/>
      <c r="V10" s="798" t="s">
        <v>1761</v>
      </c>
      <c r="W10" s="794" t="s">
        <v>1673</v>
      </c>
      <c r="X10" s="794"/>
      <c r="Y10" s="794"/>
      <c r="Z10" s="797"/>
      <c r="AA10" s="798" t="s">
        <v>1761</v>
      </c>
      <c r="AB10" s="794" t="s">
        <v>1673</v>
      </c>
      <c r="AC10" s="794"/>
      <c r="AD10" s="794"/>
      <c r="AE10" s="797"/>
      <c r="AF10" s="798" t="s">
        <v>1761</v>
      </c>
      <c r="AG10" s="794" t="s">
        <v>1673</v>
      </c>
      <c r="AH10" s="794"/>
      <c r="AI10" s="794"/>
      <c r="AJ10" s="797"/>
      <c r="AK10" s="798" t="s">
        <v>1761</v>
      </c>
      <c r="AL10" s="794" t="s">
        <v>1673</v>
      </c>
      <c r="AM10" s="794"/>
      <c r="AN10" s="794"/>
      <c r="AO10" s="797"/>
      <c r="AP10" s="798" t="s">
        <v>1761</v>
      </c>
      <c r="AQ10" s="794" t="s">
        <v>1673</v>
      </c>
      <c r="AR10" s="794"/>
      <c r="AS10" s="794"/>
      <c r="AT10" s="795"/>
      <c r="AU10" s="796" t="s">
        <v>1761</v>
      </c>
      <c r="AV10" s="794" t="s">
        <v>1673</v>
      </c>
      <c r="AW10" s="794"/>
      <c r="AX10" s="794"/>
      <c r="AY10" s="797"/>
      <c r="AZ10" s="798" t="s">
        <v>1761</v>
      </c>
      <c r="BA10" s="794" t="s">
        <v>1673</v>
      </c>
      <c r="BB10" s="794"/>
      <c r="BC10" s="794"/>
      <c r="BD10" s="795"/>
      <c r="BE10" s="796" t="s">
        <v>1761</v>
      </c>
      <c r="BF10" s="794" t="s">
        <v>1673</v>
      </c>
      <c r="BG10" s="794"/>
      <c r="BH10" s="794"/>
      <c r="BI10" s="797"/>
      <c r="BJ10" s="798" t="s">
        <v>1761</v>
      </c>
      <c r="BK10" s="794" t="s">
        <v>1673</v>
      </c>
      <c r="BL10" s="794"/>
      <c r="BM10" s="794"/>
      <c r="BN10" s="795"/>
      <c r="BO10" s="796" t="s">
        <v>1761</v>
      </c>
      <c r="BP10" s="794" t="s">
        <v>1673</v>
      </c>
      <c r="BQ10" s="794"/>
      <c r="BR10" s="794"/>
      <c r="BS10" s="797"/>
      <c r="BT10" s="798" t="s">
        <v>1761</v>
      </c>
      <c r="BU10" s="794" t="s">
        <v>1673</v>
      </c>
      <c r="BV10" s="794"/>
      <c r="BW10" s="794"/>
      <c r="BX10" s="795"/>
      <c r="BY10" s="796" t="s">
        <v>1761</v>
      </c>
      <c r="BZ10" s="794" t="s">
        <v>1673</v>
      </c>
      <c r="CA10" s="794"/>
      <c r="CB10" s="794"/>
      <c r="CC10" s="797"/>
      <c r="CD10" s="798" t="s">
        <v>1761</v>
      </c>
      <c r="CE10" s="794" t="s">
        <v>1673</v>
      </c>
      <c r="CF10" s="794"/>
      <c r="CG10" s="794"/>
      <c r="CH10" s="795"/>
      <c r="CI10" s="796" t="s">
        <v>1761</v>
      </c>
      <c r="CJ10" s="794" t="s">
        <v>1673</v>
      </c>
      <c r="CK10" s="794"/>
      <c r="CL10" s="794"/>
      <c r="CM10" s="797"/>
      <c r="CN10" s="798" t="s">
        <v>1761</v>
      </c>
      <c r="CO10" s="794" t="s">
        <v>1673</v>
      </c>
      <c r="CP10" s="794"/>
      <c r="CQ10" s="794"/>
      <c r="CR10" s="795"/>
      <c r="CS10" s="796" t="s">
        <v>1761</v>
      </c>
      <c r="CT10" s="794" t="s">
        <v>1673</v>
      </c>
      <c r="CU10" s="794"/>
      <c r="CV10" s="794"/>
      <c r="CW10" s="797"/>
      <c r="CX10" s="798" t="s">
        <v>1761</v>
      </c>
      <c r="CY10" s="794" t="s">
        <v>1673</v>
      </c>
      <c r="CZ10" s="794"/>
      <c r="DA10" s="794"/>
      <c r="DB10" s="795"/>
      <c r="DC10" s="796" t="s">
        <v>1761</v>
      </c>
      <c r="DD10" s="794" t="s">
        <v>1673</v>
      </c>
      <c r="DE10" s="794"/>
      <c r="DF10" s="794"/>
      <c r="DG10" s="797"/>
      <c r="DH10" s="798" t="s">
        <v>1761</v>
      </c>
      <c r="DI10" s="794" t="s">
        <v>1673</v>
      </c>
      <c r="DJ10" s="794"/>
      <c r="DK10" s="794"/>
      <c r="DL10" s="795"/>
      <c r="DM10" s="796" t="s">
        <v>1761</v>
      </c>
      <c r="DN10" s="794" t="s">
        <v>1673</v>
      </c>
      <c r="DO10" s="794"/>
      <c r="DP10" s="794"/>
      <c r="DQ10" s="797"/>
      <c r="DR10" s="798" t="s">
        <v>1761</v>
      </c>
      <c r="DS10" s="794" t="s">
        <v>1673</v>
      </c>
      <c r="DT10" s="794"/>
      <c r="DU10" s="794"/>
      <c r="DV10" s="795"/>
      <c r="DW10" s="796" t="s">
        <v>1761</v>
      </c>
      <c r="DX10" s="794" t="s">
        <v>1673</v>
      </c>
      <c r="DY10" s="794"/>
      <c r="DZ10" s="794"/>
      <c r="EA10" s="795"/>
    </row>
    <row r="11" spans="1:131" s="6" customFormat="1" ht="31.5" customHeight="1">
      <c r="A11" s="164" t="str">
        <f>'Eventos de riesgo LA-FT-FPADM'!A11</f>
        <v xml:space="preserve">Código de identificación del evento de riesgo </v>
      </c>
      <c r="B11" s="165" t="str">
        <f>'Eventos de riesgo LA-FT-FPADM'!B11</f>
        <v xml:space="preserve">Evento por el cual se puede generar el riesgo  ¿Qué puede suceder? </v>
      </c>
      <c r="C11" s="790" t="str">
        <f>'Eventos de riesgo LA-FT-FPADM'!C11</f>
        <v>Quién puede ocasionar el riesgo</v>
      </c>
      <c r="D11" s="790"/>
      <c r="E11" s="791"/>
      <c r="G11" s="798"/>
      <c r="H11" s="170" t="s">
        <v>1674</v>
      </c>
      <c r="I11" s="170" t="s">
        <v>1675</v>
      </c>
      <c r="J11" s="170" t="s">
        <v>1676</v>
      </c>
      <c r="K11" s="171" t="s">
        <v>1677</v>
      </c>
      <c r="L11" s="798"/>
      <c r="M11" s="170" t="s">
        <v>1674</v>
      </c>
      <c r="N11" s="170" t="s">
        <v>1675</v>
      </c>
      <c r="O11" s="170" t="s">
        <v>1676</v>
      </c>
      <c r="P11" s="171" t="s">
        <v>1677</v>
      </c>
      <c r="Q11" s="798"/>
      <c r="R11" s="170" t="s">
        <v>1674</v>
      </c>
      <c r="S11" s="170" t="s">
        <v>1675</v>
      </c>
      <c r="T11" s="170" t="s">
        <v>1676</v>
      </c>
      <c r="U11" s="171" t="s">
        <v>1677</v>
      </c>
      <c r="V11" s="798"/>
      <c r="W11" s="170" t="s">
        <v>1674</v>
      </c>
      <c r="X11" s="170" t="s">
        <v>1675</v>
      </c>
      <c r="Y11" s="170" t="s">
        <v>1676</v>
      </c>
      <c r="Z11" s="171" t="s">
        <v>1677</v>
      </c>
      <c r="AA11" s="798"/>
      <c r="AB11" s="170" t="s">
        <v>1674</v>
      </c>
      <c r="AC11" s="170" t="s">
        <v>1675</v>
      </c>
      <c r="AD11" s="170" t="s">
        <v>1676</v>
      </c>
      <c r="AE11" s="171" t="s">
        <v>1677</v>
      </c>
      <c r="AF11" s="798"/>
      <c r="AG11" s="170" t="s">
        <v>1674</v>
      </c>
      <c r="AH11" s="170" t="s">
        <v>1675</v>
      </c>
      <c r="AI11" s="170" t="s">
        <v>1676</v>
      </c>
      <c r="AJ11" s="171" t="s">
        <v>1677</v>
      </c>
      <c r="AK11" s="798"/>
      <c r="AL11" s="170" t="s">
        <v>1674</v>
      </c>
      <c r="AM11" s="170" t="s">
        <v>1675</v>
      </c>
      <c r="AN11" s="170" t="s">
        <v>1676</v>
      </c>
      <c r="AO11" s="171" t="s">
        <v>1677</v>
      </c>
      <c r="AP11" s="798"/>
      <c r="AQ11" s="170" t="s">
        <v>1674</v>
      </c>
      <c r="AR11" s="170" t="s">
        <v>1675</v>
      </c>
      <c r="AS11" s="170" t="s">
        <v>1676</v>
      </c>
      <c r="AT11" s="172" t="s">
        <v>1677</v>
      </c>
      <c r="AU11" s="796"/>
      <c r="AV11" s="170" t="s">
        <v>1674</v>
      </c>
      <c r="AW11" s="170" t="s">
        <v>1675</v>
      </c>
      <c r="AX11" s="170" t="s">
        <v>1676</v>
      </c>
      <c r="AY11" s="171" t="s">
        <v>1677</v>
      </c>
      <c r="AZ11" s="798"/>
      <c r="BA11" s="170" t="s">
        <v>1674</v>
      </c>
      <c r="BB11" s="170" t="s">
        <v>1675</v>
      </c>
      <c r="BC11" s="170" t="s">
        <v>1676</v>
      </c>
      <c r="BD11" s="172" t="s">
        <v>1677</v>
      </c>
      <c r="BE11" s="796"/>
      <c r="BF11" s="170" t="s">
        <v>1674</v>
      </c>
      <c r="BG11" s="170" t="s">
        <v>1675</v>
      </c>
      <c r="BH11" s="170" t="s">
        <v>1676</v>
      </c>
      <c r="BI11" s="171" t="s">
        <v>1677</v>
      </c>
      <c r="BJ11" s="798"/>
      <c r="BK11" s="170" t="s">
        <v>1674</v>
      </c>
      <c r="BL11" s="170" t="s">
        <v>1675</v>
      </c>
      <c r="BM11" s="170" t="s">
        <v>1676</v>
      </c>
      <c r="BN11" s="172" t="s">
        <v>1677</v>
      </c>
      <c r="BO11" s="796"/>
      <c r="BP11" s="170" t="s">
        <v>1674</v>
      </c>
      <c r="BQ11" s="170" t="s">
        <v>1675</v>
      </c>
      <c r="BR11" s="170" t="s">
        <v>1676</v>
      </c>
      <c r="BS11" s="171" t="s">
        <v>1677</v>
      </c>
      <c r="BT11" s="798"/>
      <c r="BU11" s="170" t="s">
        <v>1674</v>
      </c>
      <c r="BV11" s="170" t="s">
        <v>1675</v>
      </c>
      <c r="BW11" s="170" t="s">
        <v>1676</v>
      </c>
      <c r="BX11" s="172" t="s">
        <v>1677</v>
      </c>
      <c r="BY11" s="796"/>
      <c r="BZ11" s="170" t="s">
        <v>1674</v>
      </c>
      <c r="CA11" s="170" t="s">
        <v>1675</v>
      </c>
      <c r="CB11" s="170" t="s">
        <v>1676</v>
      </c>
      <c r="CC11" s="171" t="s">
        <v>1677</v>
      </c>
      <c r="CD11" s="798"/>
      <c r="CE11" s="170" t="s">
        <v>1674</v>
      </c>
      <c r="CF11" s="170" t="s">
        <v>1675</v>
      </c>
      <c r="CG11" s="170" t="s">
        <v>1676</v>
      </c>
      <c r="CH11" s="172" t="s">
        <v>1677</v>
      </c>
      <c r="CI11" s="796"/>
      <c r="CJ11" s="170" t="s">
        <v>1674</v>
      </c>
      <c r="CK11" s="170" t="s">
        <v>1675</v>
      </c>
      <c r="CL11" s="170" t="s">
        <v>1676</v>
      </c>
      <c r="CM11" s="171" t="s">
        <v>1677</v>
      </c>
      <c r="CN11" s="798"/>
      <c r="CO11" s="170" t="s">
        <v>1674</v>
      </c>
      <c r="CP11" s="170" t="s">
        <v>1675</v>
      </c>
      <c r="CQ11" s="170" t="s">
        <v>1676</v>
      </c>
      <c r="CR11" s="172" t="s">
        <v>1677</v>
      </c>
      <c r="CS11" s="796"/>
      <c r="CT11" s="170" t="s">
        <v>1674</v>
      </c>
      <c r="CU11" s="170" t="s">
        <v>1675</v>
      </c>
      <c r="CV11" s="170" t="s">
        <v>1676</v>
      </c>
      <c r="CW11" s="171" t="s">
        <v>1677</v>
      </c>
      <c r="CX11" s="798"/>
      <c r="CY11" s="170" t="s">
        <v>1674</v>
      </c>
      <c r="CZ11" s="170" t="s">
        <v>1675</v>
      </c>
      <c r="DA11" s="170" t="s">
        <v>1676</v>
      </c>
      <c r="DB11" s="172" t="s">
        <v>1677</v>
      </c>
      <c r="DC11" s="796"/>
      <c r="DD11" s="170" t="s">
        <v>1674</v>
      </c>
      <c r="DE11" s="170" t="s">
        <v>1675</v>
      </c>
      <c r="DF11" s="170" t="s">
        <v>1676</v>
      </c>
      <c r="DG11" s="171" t="s">
        <v>1677</v>
      </c>
      <c r="DH11" s="798"/>
      <c r="DI11" s="170" t="s">
        <v>1674</v>
      </c>
      <c r="DJ11" s="170" t="s">
        <v>1675</v>
      </c>
      <c r="DK11" s="170" t="s">
        <v>1676</v>
      </c>
      <c r="DL11" s="172" t="s">
        <v>1677</v>
      </c>
      <c r="DM11" s="796"/>
      <c r="DN11" s="170" t="s">
        <v>1674</v>
      </c>
      <c r="DO11" s="170" t="s">
        <v>1675</v>
      </c>
      <c r="DP11" s="170" t="s">
        <v>1676</v>
      </c>
      <c r="DQ11" s="171" t="s">
        <v>1677</v>
      </c>
      <c r="DR11" s="798"/>
      <c r="DS11" s="170" t="s">
        <v>1674</v>
      </c>
      <c r="DT11" s="170" t="s">
        <v>1675</v>
      </c>
      <c r="DU11" s="170" t="s">
        <v>1676</v>
      </c>
      <c r="DV11" s="172" t="s">
        <v>1677</v>
      </c>
      <c r="DW11" s="796"/>
      <c r="DX11" s="170" t="s">
        <v>1674</v>
      </c>
      <c r="DY11" s="170" t="s">
        <v>1675</v>
      </c>
      <c r="DZ11" s="170" t="s">
        <v>1676</v>
      </c>
      <c r="EA11" s="172" t="s">
        <v>1677</v>
      </c>
    </row>
    <row r="12" spans="1:131" ht="15" customHeight="1">
      <c r="A12" s="714" t="str">
        <f>'Eventos de riesgo LA-FT-FPADM'!A12</f>
        <v>R1</v>
      </c>
      <c r="B12" s="718" t="str">
        <f>'Eventos de riesgo LA-FT-FPADM'!B12</f>
        <v xml:space="preserve">Tener vínculos con contrapartes registradas en lista vinculante ONU, lista del consejo de seguridad colombiana, o restrictiva OFAC.  </v>
      </c>
      <c r="C12" s="722" t="str">
        <f>'Eventos de riesgo LA-FT-FPADM'!C12</f>
        <v>Contraparte</v>
      </c>
      <c r="D12" s="722" t="str">
        <f>'Eventos de riesgo LA-FT-FPADM'!D12</f>
        <v>Clientes</v>
      </c>
      <c r="E12" s="173" t="str">
        <f>'Eventos de riesgo LA-FT-FPADM'!E12</f>
        <v>Arrendamiento de espacios</v>
      </c>
      <c r="G12" s="771"/>
      <c r="H12" s="768"/>
      <c r="I12" s="768"/>
      <c r="J12" s="768"/>
      <c r="K12" s="769"/>
      <c r="L12" s="771">
        <v>2</v>
      </c>
      <c r="M12" s="768">
        <v>4</v>
      </c>
      <c r="N12" s="768">
        <v>3</v>
      </c>
      <c r="O12" s="768">
        <v>3</v>
      </c>
      <c r="P12" s="769">
        <v>2</v>
      </c>
      <c r="Q12" s="771"/>
      <c r="R12" s="768"/>
      <c r="S12" s="768"/>
      <c r="T12" s="768"/>
      <c r="U12" s="769"/>
      <c r="V12" s="771">
        <v>2</v>
      </c>
      <c r="W12" s="768">
        <v>4</v>
      </c>
      <c r="X12" s="768">
        <v>4</v>
      </c>
      <c r="Y12" s="768">
        <v>2</v>
      </c>
      <c r="Z12" s="769">
        <v>3</v>
      </c>
      <c r="AA12" s="771"/>
      <c r="AB12" s="768"/>
      <c r="AC12" s="768"/>
      <c r="AD12" s="768"/>
      <c r="AE12" s="769"/>
      <c r="AF12" s="771"/>
      <c r="AG12" s="768"/>
      <c r="AH12" s="768"/>
      <c r="AI12" s="768"/>
      <c r="AJ12" s="769"/>
      <c r="AK12" s="771"/>
      <c r="AL12" s="768"/>
      <c r="AM12" s="768"/>
      <c r="AN12" s="768"/>
      <c r="AO12" s="769"/>
      <c r="AP12" s="771">
        <v>3</v>
      </c>
      <c r="AQ12" s="768">
        <v>3</v>
      </c>
      <c r="AR12" s="768">
        <v>4</v>
      </c>
      <c r="AS12" s="768">
        <v>1</v>
      </c>
      <c r="AT12" s="770">
        <v>1</v>
      </c>
      <c r="AU12" s="772">
        <v>1</v>
      </c>
      <c r="AV12" s="768">
        <v>1</v>
      </c>
      <c r="AW12" s="768">
        <v>2</v>
      </c>
      <c r="AX12" s="768">
        <v>3</v>
      </c>
      <c r="AY12" s="769">
        <v>1</v>
      </c>
      <c r="AZ12" s="771"/>
      <c r="BA12" s="768"/>
      <c r="BB12" s="768"/>
      <c r="BC12" s="768"/>
      <c r="BD12" s="770"/>
      <c r="BE12" s="772">
        <v>3</v>
      </c>
      <c r="BF12" s="768">
        <v>4</v>
      </c>
      <c r="BG12" s="768">
        <v>3</v>
      </c>
      <c r="BH12" s="768">
        <v>1</v>
      </c>
      <c r="BI12" s="769">
        <v>1</v>
      </c>
      <c r="BJ12" s="771">
        <v>2</v>
      </c>
      <c r="BK12" s="768">
        <v>5</v>
      </c>
      <c r="BL12" s="756">
        <v>5</v>
      </c>
      <c r="BM12" s="756">
        <v>5</v>
      </c>
      <c r="BN12" s="770">
        <v>5</v>
      </c>
      <c r="BO12" s="772">
        <v>5</v>
      </c>
      <c r="BP12" s="768">
        <v>4</v>
      </c>
      <c r="BQ12" s="768">
        <v>5</v>
      </c>
      <c r="BR12" s="768">
        <v>4</v>
      </c>
      <c r="BS12" s="769">
        <v>4</v>
      </c>
      <c r="BT12" s="771">
        <v>4</v>
      </c>
      <c r="BU12" s="768">
        <v>3</v>
      </c>
      <c r="BV12" s="768">
        <v>1</v>
      </c>
      <c r="BW12" s="768">
        <v>1</v>
      </c>
      <c r="BX12" s="770">
        <v>1</v>
      </c>
      <c r="BY12" s="771"/>
      <c r="BZ12" s="768"/>
      <c r="CA12" s="768"/>
      <c r="CB12" s="768"/>
      <c r="CC12" s="770"/>
      <c r="CD12" s="771">
        <v>1</v>
      </c>
      <c r="CE12" s="768">
        <v>5</v>
      </c>
      <c r="CF12" s="768">
        <v>5</v>
      </c>
      <c r="CG12" s="768">
        <v>4</v>
      </c>
      <c r="CH12" s="770">
        <v>3</v>
      </c>
      <c r="CI12" s="772"/>
      <c r="CJ12" s="768"/>
      <c r="CK12" s="768"/>
      <c r="CL12" s="768"/>
      <c r="CM12" s="769"/>
      <c r="CN12" s="771"/>
      <c r="CO12" s="768"/>
      <c r="CP12" s="768"/>
      <c r="CQ12" s="768"/>
      <c r="CR12" s="770"/>
      <c r="CS12" s="772">
        <v>1</v>
      </c>
      <c r="CT12" s="768">
        <v>5</v>
      </c>
      <c r="CU12" s="768">
        <v>5</v>
      </c>
      <c r="CV12" s="768">
        <v>4</v>
      </c>
      <c r="CW12" s="769">
        <v>3</v>
      </c>
      <c r="CX12" s="771">
        <v>1</v>
      </c>
      <c r="CY12" s="768">
        <v>5</v>
      </c>
      <c r="CZ12" s="768">
        <v>5</v>
      </c>
      <c r="DA12" s="768">
        <v>4</v>
      </c>
      <c r="DB12" s="770">
        <v>4</v>
      </c>
      <c r="DC12" s="772">
        <v>2</v>
      </c>
      <c r="DD12" s="768">
        <v>4</v>
      </c>
      <c r="DE12" s="768">
        <v>4</v>
      </c>
      <c r="DF12" s="768">
        <v>3</v>
      </c>
      <c r="DG12" s="769">
        <v>2</v>
      </c>
      <c r="DH12" s="771">
        <v>1</v>
      </c>
      <c r="DI12" s="768">
        <v>4</v>
      </c>
      <c r="DJ12" s="768">
        <v>4</v>
      </c>
      <c r="DK12" s="768">
        <v>5</v>
      </c>
      <c r="DL12" s="770">
        <v>3</v>
      </c>
      <c r="DM12" s="772">
        <v>1</v>
      </c>
      <c r="DN12" s="768">
        <v>4</v>
      </c>
      <c r="DO12" s="768">
        <v>4</v>
      </c>
      <c r="DP12" s="768">
        <v>3</v>
      </c>
      <c r="DQ12" s="769">
        <v>3</v>
      </c>
      <c r="DR12" s="771"/>
      <c r="DS12" s="768"/>
      <c r="DT12" s="768"/>
      <c r="DU12" s="768"/>
      <c r="DV12" s="770"/>
      <c r="DW12" s="772"/>
      <c r="DX12" s="768"/>
      <c r="DY12" s="768"/>
      <c r="DZ12" s="768"/>
      <c r="EA12" s="770"/>
    </row>
    <row r="13" spans="1:131" ht="15" customHeight="1">
      <c r="A13" s="715"/>
      <c r="B13" s="719"/>
      <c r="C13" s="723"/>
      <c r="D13" s="723"/>
      <c r="E13" s="173" t="str">
        <f>'Eventos de riesgo LA-FT-FPADM'!E13</f>
        <v>Capacitaciones</v>
      </c>
      <c r="G13" s="771"/>
      <c r="H13" s="768"/>
      <c r="I13" s="768"/>
      <c r="J13" s="768"/>
      <c r="K13" s="769"/>
      <c r="L13" s="771"/>
      <c r="M13" s="768"/>
      <c r="N13" s="768"/>
      <c r="O13" s="768"/>
      <c r="P13" s="769"/>
      <c r="Q13" s="771"/>
      <c r="R13" s="768"/>
      <c r="S13" s="768"/>
      <c r="T13" s="768"/>
      <c r="U13" s="769"/>
      <c r="V13" s="771"/>
      <c r="W13" s="768"/>
      <c r="X13" s="768"/>
      <c r="Y13" s="768"/>
      <c r="Z13" s="769"/>
      <c r="AA13" s="771"/>
      <c r="AB13" s="768"/>
      <c r="AC13" s="768"/>
      <c r="AD13" s="768"/>
      <c r="AE13" s="769"/>
      <c r="AF13" s="771"/>
      <c r="AG13" s="768"/>
      <c r="AH13" s="768"/>
      <c r="AI13" s="768"/>
      <c r="AJ13" s="769"/>
      <c r="AK13" s="771"/>
      <c r="AL13" s="768"/>
      <c r="AM13" s="768"/>
      <c r="AN13" s="768"/>
      <c r="AO13" s="769"/>
      <c r="AP13" s="771"/>
      <c r="AQ13" s="768"/>
      <c r="AR13" s="768"/>
      <c r="AS13" s="768"/>
      <c r="AT13" s="770"/>
      <c r="AU13" s="772"/>
      <c r="AV13" s="768"/>
      <c r="AW13" s="768"/>
      <c r="AX13" s="768"/>
      <c r="AY13" s="769"/>
      <c r="AZ13" s="771"/>
      <c r="BA13" s="768"/>
      <c r="BB13" s="768"/>
      <c r="BC13" s="768"/>
      <c r="BD13" s="770"/>
      <c r="BE13" s="772"/>
      <c r="BF13" s="768"/>
      <c r="BG13" s="768"/>
      <c r="BH13" s="768"/>
      <c r="BI13" s="769"/>
      <c r="BJ13" s="771"/>
      <c r="BK13" s="768"/>
      <c r="BL13" s="788"/>
      <c r="BM13" s="788"/>
      <c r="BN13" s="770"/>
      <c r="BO13" s="772"/>
      <c r="BP13" s="768"/>
      <c r="BQ13" s="768"/>
      <c r="BR13" s="768"/>
      <c r="BS13" s="769"/>
      <c r="BT13" s="771"/>
      <c r="BU13" s="768"/>
      <c r="BV13" s="768"/>
      <c r="BW13" s="768"/>
      <c r="BX13" s="770"/>
      <c r="BY13" s="771"/>
      <c r="BZ13" s="768"/>
      <c r="CA13" s="768"/>
      <c r="CB13" s="768"/>
      <c r="CC13" s="770"/>
      <c r="CD13" s="771"/>
      <c r="CE13" s="768"/>
      <c r="CF13" s="768"/>
      <c r="CG13" s="768"/>
      <c r="CH13" s="770"/>
      <c r="CI13" s="772"/>
      <c r="CJ13" s="768"/>
      <c r="CK13" s="768"/>
      <c r="CL13" s="768"/>
      <c r="CM13" s="769"/>
      <c r="CN13" s="771"/>
      <c r="CO13" s="768"/>
      <c r="CP13" s="768"/>
      <c r="CQ13" s="768"/>
      <c r="CR13" s="770"/>
      <c r="CS13" s="772"/>
      <c r="CT13" s="768"/>
      <c r="CU13" s="768"/>
      <c r="CV13" s="768"/>
      <c r="CW13" s="769"/>
      <c r="CX13" s="771"/>
      <c r="CY13" s="768"/>
      <c r="CZ13" s="768"/>
      <c r="DA13" s="768"/>
      <c r="DB13" s="770"/>
      <c r="DC13" s="772"/>
      <c r="DD13" s="768"/>
      <c r="DE13" s="768"/>
      <c r="DF13" s="768"/>
      <c r="DG13" s="769"/>
      <c r="DH13" s="771"/>
      <c r="DI13" s="768"/>
      <c r="DJ13" s="768"/>
      <c r="DK13" s="768"/>
      <c r="DL13" s="770"/>
      <c r="DM13" s="772"/>
      <c r="DN13" s="768"/>
      <c r="DO13" s="768"/>
      <c r="DP13" s="768"/>
      <c r="DQ13" s="769"/>
      <c r="DR13" s="771"/>
      <c r="DS13" s="768"/>
      <c r="DT13" s="768"/>
      <c r="DU13" s="768"/>
      <c r="DV13" s="770"/>
      <c r="DW13" s="772"/>
      <c r="DX13" s="768"/>
      <c r="DY13" s="768"/>
      <c r="DZ13" s="768"/>
      <c r="EA13" s="770"/>
    </row>
    <row r="14" spans="1:131" ht="15" customHeight="1">
      <c r="A14" s="715"/>
      <c r="B14" s="719"/>
      <c r="C14" s="723"/>
      <c r="D14" s="723"/>
      <c r="E14" s="173" t="str">
        <f>'Eventos de riesgo LA-FT-FPADM'!E14</f>
        <v>Afiliados</v>
      </c>
      <c r="G14" s="771"/>
      <c r="H14" s="768"/>
      <c r="I14" s="768"/>
      <c r="J14" s="768"/>
      <c r="K14" s="769"/>
      <c r="L14" s="771"/>
      <c r="M14" s="768"/>
      <c r="N14" s="768"/>
      <c r="O14" s="768"/>
      <c r="P14" s="769"/>
      <c r="Q14" s="771"/>
      <c r="R14" s="768"/>
      <c r="S14" s="768"/>
      <c r="T14" s="768"/>
      <c r="U14" s="769"/>
      <c r="V14" s="771"/>
      <c r="W14" s="768"/>
      <c r="X14" s="768"/>
      <c r="Y14" s="768"/>
      <c r="Z14" s="769"/>
      <c r="AA14" s="771"/>
      <c r="AB14" s="768"/>
      <c r="AC14" s="768"/>
      <c r="AD14" s="768"/>
      <c r="AE14" s="769"/>
      <c r="AF14" s="771"/>
      <c r="AG14" s="768"/>
      <c r="AH14" s="768"/>
      <c r="AI14" s="768"/>
      <c r="AJ14" s="769"/>
      <c r="AK14" s="771"/>
      <c r="AL14" s="768"/>
      <c r="AM14" s="768"/>
      <c r="AN14" s="768"/>
      <c r="AO14" s="769"/>
      <c r="AP14" s="771"/>
      <c r="AQ14" s="768"/>
      <c r="AR14" s="768"/>
      <c r="AS14" s="768"/>
      <c r="AT14" s="770"/>
      <c r="AU14" s="772"/>
      <c r="AV14" s="768"/>
      <c r="AW14" s="768"/>
      <c r="AX14" s="768"/>
      <c r="AY14" s="769"/>
      <c r="AZ14" s="771"/>
      <c r="BA14" s="768"/>
      <c r="BB14" s="768"/>
      <c r="BC14" s="768"/>
      <c r="BD14" s="770"/>
      <c r="BE14" s="772"/>
      <c r="BF14" s="768"/>
      <c r="BG14" s="768"/>
      <c r="BH14" s="768"/>
      <c r="BI14" s="769"/>
      <c r="BJ14" s="771"/>
      <c r="BK14" s="768"/>
      <c r="BL14" s="788"/>
      <c r="BM14" s="788"/>
      <c r="BN14" s="770"/>
      <c r="BO14" s="772"/>
      <c r="BP14" s="768"/>
      <c r="BQ14" s="768"/>
      <c r="BR14" s="768"/>
      <c r="BS14" s="769"/>
      <c r="BT14" s="771"/>
      <c r="BU14" s="768"/>
      <c r="BV14" s="768"/>
      <c r="BW14" s="768"/>
      <c r="BX14" s="770"/>
      <c r="BY14" s="771"/>
      <c r="BZ14" s="768"/>
      <c r="CA14" s="768"/>
      <c r="CB14" s="768"/>
      <c r="CC14" s="770"/>
      <c r="CD14" s="771"/>
      <c r="CE14" s="768"/>
      <c r="CF14" s="768"/>
      <c r="CG14" s="768"/>
      <c r="CH14" s="770"/>
      <c r="CI14" s="772"/>
      <c r="CJ14" s="768"/>
      <c r="CK14" s="768"/>
      <c r="CL14" s="768"/>
      <c r="CM14" s="769"/>
      <c r="CN14" s="771"/>
      <c r="CO14" s="768"/>
      <c r="CP14" s="768"/>
      <c r="CQ14" s="768"/>
      <c r="CR14" s="770"/>
      <c r="CS14" s="772"/>
      <c r="CT14" s="768"/>
      <c r="CU14" s="768"/>
      <c r="CV14" s="768"/>
      <c r="CW14" s="769"/>
      <c r="CX14" s="771"/>
      <c r="CY14" s="768"/>
      <c r="CZ14" s="768"/>
      <c r="DA14" s="768"/>
      <c r="DB14" s="770"/>
      <c r="DC14" s="772"/>
      <c r="DD14" s="768"/>
      <c r="DE14" s="768"/>
      <c r="DF14" s="768"/>
      <c r="DG14" s="769"/>
      <c r="DH14" s="771"/>
      <c r="DI14" s="768"/>
      <c r="DJ14" s="768"/>
      <c r="DK14" s="768"/>
      <c r="DL14" s="770"/>
      <c r="DM14" s="772"/>
      <c r="DN14" s="768"/>
      <c r="DO14" s="768"/>
      <c r="DP14" s="768"/>
      <c r="DQ14" s="769"/>
      <c r="DR14" s="771"/>
      <c r="DS14" s="768"/>
      <c r="DT14" s="768"/>
      <c r="DU14" s="768"/>
      <c r="DV14" s="770"/>
      <c r="DW14" s="772"/>
      <c r="DX14" s="768"/>
      <c r="DY14" s="768"/>
      <c r="DZ14" s="768"/>
      <c r="EA14" s="770"/>
    </row>
    <row r="15" spans="1:131" ht="15" customHeight="1">
      <c r="A15" s="716"/>
      <c r="B15" s="720"/>
      <c r="C15" s="723"/>
      <c r="D15" s="722" t="str">
        <f>'Eventos de riesgo LA-FT-FPADM'!D15</f>
        <v>Usuarios</v>
      </c>
      <c r="E15" s="173" t="str">
        <f>'Eventos de riesgo LA-FT-FPADM'!E15</f>
        <v>Información Empresarial</v>
      </c>
      <c r="G15" s="771"/>
      <c r="H15" s="768"/>
      <c r="I15" s="768"/>
      <c r="J15" s="768"/>
      <c r="K15" s="769"/>
      <c r="L15" s="771"/>
      <c r="M15" s="768"/>
      <c r="N15" s="768"/>
      <c r="O15" s="768"/>
      <c r="P15" s="769"/>
      <c r="Q15" s="771">
        <v>1</v>
      </c>
      <c r="R15" s="768">
        <v>4</v>
      </c>
      <c r="S15" s="768">
        <v>4</v>
      </c>
      <c r="T15" s="768">
        <v>1</v>
      </c>
      <c r="U15" s="769">
        <v>1</v>
      </c>
      <c r="V15" s="771">
        <v>2</v>
      </c>
      <c r="W15" s="768">
        <v>4</v>
      </c>
      <c r="X15" s="768">
        <v>4</v>
      </c>
      <c r="Y15" s="768">
        <v>2</v>
      </c>
      <c r="Z15" s="769">
        <v>3</v>
      </c>
      <c r="AA15" s="771"/>
      <c r="AB15" s="768"/>
      <c r="AC15" s="768"/>
      <c r="AD15" s="768"/>
      <c r="AE15" s="769"/>
      <c r="AF15" s="771"/>
      <c r="AG15" s="768"/>
      <c r="AH15" s="768"/>
      <c r="AI15" s="768"/>
      <c r="AJ15" s="769"/>
      <c r="AK15" s="771"/>
      <c r="AL15" s="768"/>
      <c r="AM15" s="768"/>
      <c r="AN15" s="768"/>
      <c r="AO15" s="769"/>
      <c r="AP15" s="771">
        <v>3</v>
      </c>
      <c r="AQ15" s="768">
        <v>3</v>
      </c>
      <c r="AR15" s="768">
        <v>4</v>
      </c>
      <c r="AS15" s="768">
        <v>1</v>
      </c>
      <c r="AT15" s="770">
        <v>1</v>
      </c>
      <c r="AU15" s="772">
        <v>1</v>
      </c>
      <c r="AV15" s="768">
        <v>1</v>
      </c>
      <c r="AW15" s="768">
        <v>2</v>
      </c>
      <c r="AX15" s="768">
        <v>3</v>
      </c>
      <c r="AY15" s="769">
        <v>1</v>
      </c>
      <c r="AZ15" s="771"/>
      <c r="BA15" s="768"/>
      <c r="BB15" s="768"/>
      <c r="BC15" s="768"/>
      <c r="BD15" s="770"/>
      <c r="BE15" s="772">
        <v>3</v>
      </c>
      <c r="BF15" s="768">
        <v>4</v>
      </c>
      <c r="BG15" s="768">
        <v>3</v>
      </c>
      <c r="BH15" s="768">
        <v>1</v>
      </c>
      <c r="BI15" s="769">
        <v>1</v>
      </c>
      <c r="BJ15" s="771">
        <v>2</v>
      </c>
      <c r="BK15" s="768">
        <v>5</v>
      </c>
      <c r="BL15" s="756">
        <v>5</v>
      </c>
      <c r="BM15" s="756">
        <v>5</v>
      </c>
      <c r="BN15" s="760">
        <v>5</v>
      </c>
      <c r="BO15" s="772">
        <v>5</v>
      </c>
      <c r="BP15" s="768">
        <v>4</v>
      </c>
      <c r="BQ15" s="768">
        <v>5</v>
      </c>
      <c r="BR15" s="768">
        <v>4</v>
      </c>
      <c r="BS15" s="769">
        <v>4</v>
      </c>
      <c r="BT15" s="771">
        <v>4</v>
      </c>
      <c r="BU15" s="768">
        <v>3</v>
      </c>
      <c r="BV15" s="768">
        <v>1</v>
      </c>
      <c r="BW15" s="768">
        <v>1</v>
      </c>
      <c r="BX15" s="770">
        <v>1</v>
      </c>
      <c r="BY15" s="771"/>
      <c r="BZ15" s="768"/>
      <c r="CA15" s="768"/>
      <c r="CB15" s="768"/>
      <c r="CC15" s="770"/>
      <c r="CD15" s="771">
        <v>1</v>
      </c>
      <c r="CE15" s="768">
        <v>5</v>
      </c>
      <c r="CF15" s="768">
        <v>5</v>
      </c>
      <c r="CG15" s="768">
        <v>4</v>
      </c>
      <c r="CH15" s="770">
        <v>3</v>
      </c>
      <c r="CI15" s="772"/>
      <c r="CJ15" s="768"/>
      <c r="CK15" s="768"/>
      <c r="CL15" s="768"/>
      <c r="CM15" s="769"/>
      <c r="CN15" s="771">
        <v>1</v>
      </c>
      <c r="CO15" s="768">
        <v>1</v>
      </c>
      <c r="CP15" s="768">
        <v>1</v>
      </c>
      <c r="CQ15" s="768">
        <v>1</v>
      </c>
      <c r="CR15" s="770">
        <v>1</v>
      </c>
      <c r="CS15" s="772">
        <v>1</v>
      </c>
      <c r="CT15" s="768">
        <v>5</v>
      </c>
      <c r="CU15" s="768">
        <v>5</v>
      </c>
      <c r="CV15" s="768">
        <v>4</v>
      </c>
      <c r="CW15" s="769">
        <v>3</v>
      </c>
      <c r="CX15" s="771">
        <v>1</v>
      </c>
      <c r="CY15" s="768">
        <v>5</v>
      </c>
      <c r="CZ15" s="768">
        <v>5</v>
      </c>
      <c r="DA15" s="768">
        <v>4</v>
      </c>
      <c r="DB15" s="770">
        <v>4</v>
      </c>
      <c r="DC15" s="772">
        <v>2</v>
      </c>
      <c r="DD15" s="768">
        <v>4</v>
      </c>
      <c r="DE15" s="768">
        <v>4</v>
      </c>
      <c r="DF15" s="768">
        <v>3</v>
      </c>
      <c r="DG15" s="769">
        <v>2</v>
      </c>
      <c r="DH15" s="771"/>
      <c r="DI15" s="768"/>
      <c r="DJ15" s="768"/>
      <c r="DK15" s="768"/>
      <c r="DL15" s="770"/>
      <c r="DM15" s="772"/>
      <c r="DN15" s="768"/>
      <c r="DO15" s="768"/>
      <c r="DP15" s="768"/>
      <c r="DQ15" s="769"/>
      <c r="DR15" s="771"/>
      <c r="DS15" s="768"/>
      <c r="DT15" s="768"/>
      <c r="DU15" s="768"/>
      <c r="DV15" s="770"/>
      <c r="DW15" s="772"/>
      <c r="DX15" s="768"/>
      <c r="DY15" s="768"/>
      <c r="DZ15" s="768"/>
      <c r="EA15" s="770"/>
    </row>
    <row r="16" spans="1:131" ht="15" customHeight="1">
      <c r="A16" s="716"/>
      <c r="B16" s="720"/>
      <c r="C16" s="723"/>
      <c r="D16" s="723"/>
      <c r="E16" s="173" t="str">
        <f>'Eventos de riesgo LA-FT-FPADM'!E16</f>
        <v>Beneficiarios de Programas y Proyectos</v>
      </c>
      <c r="G16" s="771"/>
      <c r="H16" s="768"/>
      <c r="I16" s="768"/>
      <c r="J16" s="768"/>
      <c r="K16" s="769"/>
      <c r="L16" s="771"/>
      <c r="M16" s="768"/>
      <c r="N16" s="768"/>
      <c r="O16" s="768"/>
      <c r="P16" s="769"/>
      <c r="Q16" s="771"/>
      <c r="R16" s="768"/>
      <c r="S16" s="768"/>
      <c r="T16" s="768"/>
      <c r="U16" s="769"/>
      <c r="V16" s="771"/>
      <c r="W16" s="768"/>
      <c r="X16" s="768"/>
      <c r="Y16" s="768"/>
      <c r="Z16" s="769"/>
      <c r="AA16" s="771"/>
      <c r="AB16" s="768"/>
      <c r="AC16" s="768"/>
      <c r="AD16" s="768"/>
      <c r="AE16" s="769"/>
      <c r="AF16" s="771"/>
      <c r="AG16" s="768"/>
      <c r="AH16" s="768"/>
      <c r="AI16" s="768"/>
      <c r="AJ16" s="769"/>
      <c r="AK16" s="771"/>
      <c r="AL16" s="768"/>
      <c r="AM16" s="768"/>
      <c r="AN16" s="768"/>
      <c r="AO16" s="769"/>
      <c r="AP16" s="771"/>
      <c r="AQ16" s="768"/>
      <c r="AR16" s="768"/>
      <c r="AS16" s="768"/>
      <c r="AT16" s="770"/>
      <c r="AU16" s="772"/>
      <c r="AV16" s="768"/>
      <c r="AW16" s="768"/>
      <c r="AX16" s="768"/>
      <c r="AY16" s="769"/>
      <c r="AZ16" s="771"/>
      <c r="BA16" s="768"/>
      <c r="BB16" s="768"/>
      <c r="BC16" s="768"/>
      <c r="BD16" s="770"/>
      <c r="BE16" s="772"/>
      <c r="BF16" s="768"/>
      <c r="BG16" s="768"/>
      <c r="BH16" s="768"/>
      <c r="BI16" s="769"/>
      <c r="BJ16" s="771"/>
      <c r="BK16" s="768"/>
      <c r="BL16" s="788"/>
      <c r="BM16" s="788"/>
      <c r="BN16" s="789"/>
      <c r="BO16" s="772"/>
      <c r="BP16" s="768"/>
      <c r="BQ16" s="768"/>
      <c r="BR16" s="768"/>
      <c r="BS16" s="769"/>
      <c r="BT16" s="771"/>
      <c r="BU16" s="768"/>
      <c r="BV16" s="768"/>
      <c r="BW16" s="768"/>
      <c r="BX16" s="770"/>
      <c r="BY16" s="771"/>
      <c r="BZ16" s="768"/>
      <c r="CA16" s="768"/>
      <c r="CB16" s="768"/>
      <c r="CC16" s="770"/>
      <c r="CD16" s="771"/>
      <c r="CE16" s="768"/>
      <c r="CF16" s="768"/>
      <c r="CG16" s="768"/>
      <c r="CH16" s="770"/>
      <c r="CI16" s="772"/>
      <c r="CJ16" s="768"/>
      <c r="CK16" s="768"/>
      <c r="CL16" s="768"/>
      <c r="CM16" s="769"/>
      <c r="CN16" s="771"/>
      <c r="CO16" s="768"/>
      <c r="CP16" s="768"/>
      <c r="CQ16" s="768"/>
      <c r="CR16" s="770"/>
      <c r="CS16" s="772"/>
      <c r="CT16" s="768"/>
      <c r="CU16" s="768"/>
      <c r="CV16" s="768"/>
      <c r="CW16" s="769"/>
      <c r="CX16" s="771"/>
      <c r="CY16" s="768"/>
      <c r="CZ16" s="768"/>
      <c r="DA16" s="768"/>
      <c r="DB16" s="770"/>
      <c r="DC16" s="772"/>
      <c r="DD16" s="768"/>
      <c r="DE16" s="768"/>
      <c r="DF16" s="768"/>
      <c r="DG16" s="769"/>
      <c r="DH16" s="771"/>
      <c r="DI16" s="768"/>
      <c r="DJ16" s="768"/>
      <c r="DK16" s="768"/>
      <c r="DL16" s="770"/>
      <c r="DM16" s="772"/>
      <c r="DN16" s="768"/>
      <c r="DO16" s="768"/>
      <c r="DP16" s="768"/>
      <c r="DQ16" s="769"/>
      <c r="DR16" s="771"/>
      <c r="DS16" s="768"/>
      <c r="DT16" s="768"/>
      <c r="DU16" s="768"/>
      <c r="DV16" s="770"/>
      <c r="DW16" s="772"/>
      <c r="DX16" s="768"/>
      <c r="DY16" s="768"/>
      <c r="DZ16" s="768"/>
      <c r="EA16" s="770"/>
    </row>
    <row r="17" spans="1:131" ht="15" customHeight="1">
      <c r="A17" s="716"/>
      <c r="B17" s="720"/>
      <c r="C17" s="723"/>
      <c r="D17" s="775" t="str">
        <f>'Eventos de riesgo LA-FT-FPADM'!D17</f>
        <v>Proveedores / Contratistas</v>
      </c>
      <c r="E17" s="173" t="str">
        <f>'Eventos de riesgo LA-FT-FPADM'!E17</f>
        <v>Servicios y alquileres</v>
      </c>
      <c r="G17" s="765"/>
      <c r="H17" s="766"/>
      <c r="I17" s="766"/>
      <c r="J17" s="766"/>
      <c r="K17" s="767"/>
      <c r="L17" s="765"/>
      <c r="M17" s="766"/>
      <c r="N17" s="766"/>
      <c r="O17" s="766"/>
      <c r="P17" s="767"/>
      <c r="Q17" s="765"/>
      <c r="R17" s="766"/>
      <c r="S17" s="766"/>
      <c r="T17" s="766"/>
      <c r="U17" s="767"/>
      <c r="V17" s="765"/>
      <c r="W17" s="766"/>
      <c r="X17" s="766"/>
      <c r="Y17" s="766"/>
      <c r="Z17" s="767"/>
      <c r="AA17" s="765"/>
      <c r="AB17" s="766"/>
      <c r="AC17" s="766"/>
      <c r="AD17" s="766"/>
      <c r="AE17" s="767"/>
      <c r="AF17" s="765">
        <v>1</v>
      </c>
      <c r="AG17" s="766">
        <v>4</v>
      </c>
      <c r="AH17" s="766">
        <v>3</v>
      </c>
      <c r="AI17" s="766">
        <v>3</v>
      </c>
      <c r="AJ17" s="767">
        <v>2</v>
      </c>
      <c r="AK17" s="765">
        <v>2</v>
      </c>
      <c r="AL17" s="766">
        <v>4</v>
      </c>
      <c r="AM17" s="766">
        <v>5</v>
      </c>
      <c r="AN17" s="766">
        <v>4</v>
      </c>
      <c r="AO17" s="767">
        <v>3</v>
      </c>
      <c r="AP17" s="765">
        <v>3</v>
      </c>
      <c r="AQ17" s="766">
        <v>3</v>
      </c>
      <c r="AR17" s="766">
        <v>4</v>
      </c>
      <c r="AS17" s="766">
        <v>1</v>
      </c>
      <c r="AT17" s="773">
        <v>1</v>
      </c>
      <c r="AU17" s="774"/>
      <c r="AV17" s="766"/>
      <c r="AW17" s="766"/>
      <c r="AX17" s="766"/>
      <c r="AY17" s="767"/>
      <c r="AZ17" s="765">
        <v>2</v>
      </c>
      <c r="BA17" s="766">
        <v>4</v>
      </c>
      <c r="BB17" s="766">
        <v>3</v>
      </c>
      <c r="BC17" s="766">
        <v>3</v>
      </c>
      <c r="BD17" s="773">
        <v>2</v>
      </c>
      <c r="BE17" s="774">
        <v>3</v>
      </c>
      <c r="BF17" s="766">
        <v>4</v>
      </c>
      <c r="BG17" s="766">
        <v>3</v>
      </c>
      <c r="BH17" s="766">
        <v>1</v>
      </c>
      <c r="BI17" s="767">
        <v>1</v>
      </c>
      <c r="BJ17" s="765">
        <v>2</v>
      </c>
      <c r="BK17" s="766">
        <v>5</v>
      </c>
      <c r="BL17" s="778">
        <v>5</v>
      </c>
      <c r="BM17" s="778">
        <v>5</v>
      </c>
      <c r="BN17" s="781">
        <v>5</v>
      </c>
      <c r="BO17" s="774"/>
      <c r="BP17" s="766"/>
      <c r="BQ17" s="766"/>
      <c r="BR17" s="766"/>
      <c r="BS17" s="767"/>
      <c r="BT17" s="765"/>
      <c r="BU17" s="766"/>
      <c r="BV17" s="766"/>
      <c r="BW17" s="766"/>
      <c r="BX17" s="773"/>
      <c r="BY17" s="765">
        <v>3</v>
      </c>
      <c r="BZ17" s="766">
        <v>3</v>
      </c>
      <c r="CA17" s="766">
        <v>1</v>
      </c>
      <c r="CB17" s="766">
        <v>1</v>
      </c>
      <c r="CC17" s="773">
        <v>1</v>
      </c>
      <c r="CD17" s="765"/>
      <c r="CE17" s="766"/>
      <c r="CF17" s="766"/>
      <c r="CG17" s="766"/>
      <c r="CH17" s="773"/>
      <c r="CI17" s="774"/>
      <c r="CJ17" s="766"/>
      <c r="CK17" s="766"/>
      <c r="CL17" s="766"/>
      <c r="CM17" s="767"/>
      <c r="CN17" s="765"/>
      <c r="CO17" s="766"/>
      <c r="CP17" s="766"/>
      <c r="CQ17" s="766"/>
      <c r="CR17" s="773"/>
      <c r="CS17" s="774"/>
      <c r="CT17" s="766"/>
      <c r="CU17" s="766"/>
      <c r="CV17" s="766"/>
      <c r="CW17" s="767"/>
      <c r="CX17" s="765"/>
      <c r="CY17" s="766"/>
      <c r="CZ17" s="766"/>
      <c r="DA17" s="766"/>
      <c r="DB17" s="773"/>
      <c r="DC17" s="774"/>
      <c r="DD17" s="766"/>
      <c r="DE17" s="766"/>
      <c r="DF17" s="766"/>
      <c r="DG17" s="767"/>
      <c r="DH17" s="765"/>
      <c r="DI17" s="766"/>
      <c r="DJ17" s="766"/>
      <c r="DK17" s="766"/>
      <c r="DL17" s="773"/>
      <c r="DM17" s="774"/>
      <c r="DN17" s="766"/>
      <c r="DO17" s="766"/>
      <c r="DP17" s="766"/>
      <c r="DQ17" s="767"/>
      <c r="DR17" s="765"/>
      <c r="DS17" s="766"/>
      <c r="DT17" s="766"/>
      <c r="DU17" s="766"/>
      <c r="DV17" s="773"/>
      <c r="DW17" s="774"/>
      <c r="DX17" s="766"/>
      <c r="DY17" s="766"/>
      <c r="DZ17" s="766"/>
      <c r="EA17" s="773"/>
    </row>
    <row r="18" spans="1:131" ht="15" customHeight="1">
      <c r="A18" s="716"/>
      <c r="B18" s="720"/>
      <c r="C18" s="723"/>
      <c r="D18" s="776"/>
      <c r="E18" s="173" t="str">
        <f>'Eventos de riesgo LA-FT-FPADM'!E18</f>
        <v>Publicidad</v>
      </c>
      <c r="G18" s="765"/>
      <c r="H18" s="766"/>
      <c r="I18" s="766"/>
      <c r="J18" s="766"/>
      <c r="K18" s="767"/>
      <c r="L18" s="765"/>
      <c r="M18" s="766"/>
      <c r="N18" s="766"/>
      <c r="O18" s="766"/>
      <c r="P18" s="767"/>
      <c r="Q18" s="765"/>
      <c r="R18" s="766"/>
      <c r="S18" s="766"/>
      <c r="T18" s="766"/>
      <c r="U18" s="767"/>
      <c r="V18" s="765"/>
      <c r="W18" s="766"/>
      <c r="X18" s="766"/>
      <c r="Y18" s="766"/>
      <c r="Z18" s="767"/>
      <c r="AA18" s="765"/>
      <c r="AB18" s="766"/>
      <c r="AC18" s="766"/>
      <c r="AD18" s="766"/>
      <c r="AE18" s="767"/>
      <c r="AF18" s="765"/>
      <c r="AG18" s="766"/>
      <c r="AH18" s="766"/>
      <c r="AI18" s="766"/>
      <c r="AJ18" s="767"/>
      <c r="AK18" s="765"/>
      <c r="AL18" s="766"/>
      <c r="AM18" s="766"/>
      <c r="AN18" s="766"/>
      <c r="AO18" s="767"/>
      <c r="AP18" s="765"/>
      <c r="AQ18" s="766"/>
      <c r="AR18" s="766"/>
      <c r="AS18" s="766"/>
      <c r="AT18" s="773"/>
      <c r="AU18" s="774"/>
      <c r="AV18" s="766"/>
      <c r="AW18" s="766"/>
      <c r="AX18" s="766"/>
      <c r="AY18" s="767"/>
      <c r="AZ18" s="765"/>
      <c r="BA18" s="766"/>
      <c r="BB18" s="766"/>
      <c r="BC18" s="766"/>
      <c r="BD18" s="773"/>
      <c r="BE18" s="774"/>
      <c r="BF18" s="766"/>
      <c r="BG18" s="766"/>
      <c r="BH18" s="766"/>
      <c r="BI18" s="767"/>
      <c r="BJ18" s="765"/>
      <c r="BK18" s="766"/>
      <c r="BL18" s="779"/>
      <c r="BM18" s="779"/>
      <c r="BN18" s="782"/>
      <c r="BO18" s="774"/>
      <c r="BP18" s="766"/>
      <c r="BQ18" s="766"/>
      <c r="BR18" s="766"/>
      <c r="BS18" s="767"/>
      <c r="BT18" s="765"/>
      <c r="BU18" s="766"/>
      <c r="BV18" s="766"/>
      <c r="BW18" s="766"/>
      <c r="BX18" s="773"/>
      <c r="BY18" s="765"/>
      <c r="BZ18" s="766"/>
      <c r="CA18" s="766"/>
      <c r="CB18" s="766"/>
      <c r="CC18" s="773"/>
      <c r="CD18" s="765"/>
      <c r="CE18" s="766"/>
      <c r="CF18" s="766"/>
      <c r="CG18" s="766"/>
      <c r="CH18" s="773"/>
      <c r="CI18" s="774"/>
      <c r="CJ18" s="766"/>
      <c r="CK18" s="766"/>
      <c r="CL18" s="766"/>
      <c r="CM18" s="767"/>
      <c r="CN18" s="765"/>
      <c r="CO18" s="766"/>
      <c r="CP18" s="766"/>
      <c r="CQ18" s="766"/>
      <c r="CR18" s="773"/>
      <c r="CS18" s="774"/>
      <c r="CT18" s="766"/>
      <c r="CU18" s="766"/>
      <c r="CV18" s="766"/>
      <c r="CW18" s="767"/>
      <c r="CX18" s="765"/>
      <c r="CY18" s="766"/>
      <c r="CZ18" s="766"/>
      <c r="DA18" s="766"/>
      <c r="DB18" s="773"/>
      <c r="DC18" s="774"/>
      <c r="DD18" s="766"/>
      <c r="DE18" s="766"/>
      <c r="DF18" s="766"/>
      <c r="DG18" s="767"/>
      <c r="DH18" s="765"/>
      <c r="DI18" s="766"/>
      <c r="DJ18" s="766"/>
      <c r="DK18" s="766"/>
      <c r="DL18" s="773"/>
      <c r="DM18" s="774"/>
      <c r="DN18" s="766"/>
      <c r="DO18" s="766"/>
      <c r="DP18" s="766"/>
      <c r="DQ18" s="767"/>
      <c r="DR18" s="765"/>
      <c r="DS18" s="766"/>
      <c r="DT18" s="766"/>
      <c r="DU18" s="766"/>
      <c r="DV18" s="773"/>
      <c r="DW18" s="774"/>
      <c r="DX18" s="766"/>
      <c r="DY18" s="766"/>
      <c r="DZ18" s="766"/>
      <c r="EA18" s="773"/>
    </row>
    <row r="19" spans="1:131" ht="15" customHeight="1">
      <c r="A19" s="716"/>
      <c r="B19" s="720"/>
      <c r="C19" s="723"/>
      <c r="D19" s="776"/>
      <c r="E19" s="173" t="str">
        <f>'Eventos de riesgo LA-FT-FPADM'!E19</f>
        <v>Compras generales</v>
      </c>
      <c r="G19" s="765"/>
      <c r="H19" s="766"/>
      <c r="I19" s="766"/>
      <c r="J19" s="766"/>
      <c r="K19" s="767"/>
      <c r="L19" s="765"/>
      <c r="M19" s="766"/>
      <c r="N19" s="766"/>
      <c r="O19" s="766"/>
      <c r="P19" s="767"/>
      <c r="Q19" s="765"/>
      <c r="R19" s="766"/>
      <c r="S19" s="766"/>
      <c r="T19" s="766"/>
      <c r="U19" s="767"/>
      <c r="V19" s="765"/>
      <c r="W19" s="766"/>
      <c r="X19" s="766"/>
      <c r="Y19" s="766"/>
      <c r="Z19" s="767"/>
      <c r="AA19" s="765"/>
      <c r="AB19" s="766"/>
      <c r="AC19" s="766"/>
      <c r="AD19" s="766"/>
      <c r="AE19" s="767"/>
      <c r="AF19" s="765"/>
      <c r="AG19" s="766"/>
      <c r="AH19" s="766"/>
      <c r="AI19" s="766"/>
      <c r="AJ19" s="767"/>
      <c r="AK19" s="765"/>
      <c r="AL19" s="766"/>
      <c r="AM19" s="766"/>
      <c r="AN19" s="766"/>
      <c r="AO19" s="767"/>
      <c r="AP19" s="765"/>
      <c r="AQ19" s="766"/>
      <c r="AR19" s="766"/>
      <c r="AS19" s="766"/>
      <c r="AT19" s="773"/>
      <c r="AU19" s="774"/>
      <c r="AV19" s="766"/>
      <c r="AW19" s="766"/>
      <c r="AX19" s="766"/>
      <c r="AY19" s="767"/>
      <c r="AZ19" s="765"/>
      <c r="BA19" s="766"/>
      <c r="BB19" s="766"/>
      <c r="BC19" s="766"/>
      <c r="BD19" s="773"/>
      <c r="BE19" s="774"/>
      <c r="BF19" s="766"/>
      <c r="BG19" s="766"/>
      <c r="BH19" s="766"/>
      <c r="BI19" s="767"/>
      <c r="BJ19" s="765"/>
      <c r="BK19" s="766"/>
      <c r="BL19" s="779"/>
      <c r="BM19" s="779"/>
      <c r="BN19" s="782"/>
      <c r="BO19" s="774"/>
      <c r="BP19" s="766"/>
      <c r="BQ19" s="766"/>
      <c r="BR19" s="766"/>
      <c r="BS19" s="767"/>
      <c r="BT19" s="765"/>
      <c r="BU19" s="766"/>
      <c r="BV19" s="766"/>
      <c r="BW19" s="766"/>
      <c r="BX19" s="773"/>
      <c r="BY19" s="765"/>
      <c r="BZ19" s="766"/>
      <c r="CA19" s="766"/>
      <c r="CB19" s="766"/>
      <c r="CC19" s="773"/>
      <c r="CD19" s="765"/>
      <c r="CE19" s="766"/>
      <c r="CF19" s="766"/>
      <c r="CG19" s="766"/>
      <c r="CH19" s="773"/>
      <c r="CI19" s="774"/>
      <c r="CJ19" s="766"/>
      <c r="CK19" s="766"/>
      <c r="CL19" s="766"/>
      <c r="CM19" s="767"/>
      <c r="CN19" s="765"/>
      <c r="CO19" s="766"/>
      <c r="CP19" s="766"/>
      <c r="CQ19" s="766"/>
      <c r="CR19" s="773"/>
      <c r="CS19" s="774"/>
      <c r="CT19" s="766"/>
      <c r="CU19" s="766"/>
      <c r="CV19" s="766"/>
      <c r="CW19" s="767"/>
      <c r="CX19" s="765"/>
      <c r="CY19" s="766"/>
      <c r="CZ19" s="766"/>
      <c r="DA19" s="766"/>
      <c r="DB19" s="773"/>
      <c r="DC19" s="774"/>
      <c r="DD19" s="766"/>
      <c r="DE19" s="766"/>
      <c r="DF19" s="766"/>
      <c r="DG19" s="767"/>
      <c r="DH19" s="765"/>
      <c r="DI19" s="766"/>
      <c r="DJ19" s="766"/>
      <c r="DK19" s="766"/>
      <c r="DL19" s="773"/>
      <c r="DM19" s="774"/>
      <c r="DN19" s="766"/>
      <c r="DO19" s="766"/>
      <c r="DP19" s="766"/>
      <c r="DQ19" s="767"/>
      <c r="DR19" s="765"/>
      <c r="DS19" s="766"/>
      <c r="DT19" s="766"/>
      <c r="DU19" s="766"/>
      <c r="DV19" s="773"/>
      <c r="DW19" s="774"/>
      <c r="DX19" s="766"/>
      <c r="DY19" s="766"/>
      <c r="DZ19" s="766"/>
      <c r="EA19" s="773"/>
    </row>
    <row r="20" spans="1:131" ht="15" customHeight="1">
      <c r="A20" s="716"/>
      <c r="B20" s="720"/>
      <c r="C20" s="723"/>
      <c r="D20" s="776"/>
      <c r="E20" s="173" t="str">
        <f>'Eventos de riesgo LA-FT-FPADM'!E20</f>
        <v>Consultorías</v>
      </c>
      <c r="G20" s="765"/>
      <c r="H20" s="766"/>
      <c r="I20" s="766"/>
      <c r="J20" s="766"/>
      <c r="K20" s="767"/>
      <c r="L20" s="765"/>
      <c r="M20" s="766"/>
      <c r="N20" s="766"/>
      <c r="O20" s="766"/>
      <c r="P20" s="767"/>
      <c r="Q20" s="765"/>
      <c r="R20" s="766"/>
      <c r="S20" s="766"/>
      <c r="T20" s="766"/>
      <c r="U20" s="767"/>
      <c r="V20" s="765"/>
      <c r="W20" s="766"/>
      <c r="X20" s="766"/>
      <c r="Y20" s="766"/>
      <c r="Z20" s="767"/>
      <c r="AA20" s="765"/>
      <c r="AB20" s="766"/>
      <c r="AC20" s="766"/>
      <c r="AD20" s="766"/>
      <c r="AE20" s="767"/>
      <c r="AF20" s="765"/>
      <c r="AG20" s="766"/>
      <c r="AH20" s="766"/>
      <c r="AI20" s="766"/>
      <c r="AJ20" s="767"/>
      <c r="AK20" s="765"/>
      <c r="AL20" s="766"/>
      <c r="AM20" s="766"/>
      <c r="AN20" s="766"/>
      <c r="AO20" s="767"/>
      <c r="AP20" s="765"/>
      <c r="AQ20" s="766"/>
      <c r="AR20" s="766"/>
      <c r="AS20" s="766"/>
      <c r="AT20" s="773"/>
      <c r="AU20" s="774"/>
      <c r="AV20" s="766"/>
      <c r="AW20" s="766"/>
      <c r="AX20" s="766"/>
      <c r="AY20" s="767"/>
      <c r="AZ20" s="765"/>
      <c r="BA20" s="766"/>
      <c r="BB20" s="766"/>
      <c r="BC20" s="766"/>
      <c r="BD20" s="773"/>
      <c r="BE20" s="774"/>
      <c r="BF20" s="766"/>
      <c r="BG20" s="766"/>
      <c r="BH20" s="766"/>
      <c r="BI20" s="767"/>
      <c r="BJ20" s="765"/>
      <c r="BK20" s="766"/>
      <c r="BL20" s="779"/>
      <c r="BM20" s="779"/>
      <c r="BN20" s="782"/>
      <c r="BO20" s="774"/>
      <c r="BP20" s="766"/>
      <c r="BQ20" s="766"/>
      <c r="BR20" s="766"/>
      <c r="BS20" s="767"/>
      <c r="BT20" s="765"/>
      <c r="BU20" s="766"/>
      <c r="BV20" s="766"/>
      <c r="BW20" s="766"/>
      <c r="BX20" s="773"/>
      <c r="BY20" s="765"/>
      <c r="BZ20" s="766"/>
      <c r="CA20" s="766"/>
      <c r="CB20" s="766"/>
      <c r="CC20" s="773"/>
      <c r="CD20" s="765"/>
      <c r="CE20" s="766"/>
      <c r="CF20" s="766"/>
      <c r="CG20" s="766"/>
      <c r="CH20" s="773"/>
      <c r="CI20" s="774"/>
      <c r="CJ20" s="766"/>
      <c r="CK20" s="766"/>
      <c r="CL20" s="766"/>
      <c r="CM20" s="767"/>
      <c r="CN20" s="765"/>
      <c r="CO20" s="766"/>
      <c r="CP20" s="766"/>
      <c r="CQ20" s="766"/>
      <c r="CR20" s="773"/>
      <c r="CS20" s="774"/>
      <c r="CT20" s="766"/>
      <c r="CU20" s="766"/>
      <c r="CV20" s="766"/>
      <c r="CW20" s="767"/>
      <c r="CX20" s="765"/>
      <c r="CY20" s="766"/>
      <c r="CZ20" s="766"/>
      <c r="DA20" s="766"/>
      <c r="DB20" s="773"/>
      <c r="DC20" s="774"/>
      <c r="DD20" s="766"/>
      <c r="DE20" s="766"/>
      <c r="DF20" s="766"/>
      <c r="DG20" s="767"/>
      <c r="DH20" s="765"/>
      <c r="DI20" s="766"/>
      <c r="DJ20" s="766"/>
      <c r="DK20" s="766"/>
      <c r="DL20" s="773"/>
      <c r="DM20" s="774"/>
      <c r="DN20" s="766"/>
      <c r="DO20" s="766"/>
      <c r="DP20" s="766"/>
      <c r="DQ20" s="767"/>
      <c r="DR20" s="765"/>
      <c r="DS20" s="766"/>
      <c r="DT20" s="766"/>
      <c r="DU20" s="766"/>
      <c r="DV20" s="773"/>
      <c r="DW20" s="774"/>
      <c r="DX20" s="766"/>
      <c r="DY20" s="766"/>
      <c r="DZ20" s="766"/>
      <c r="EA20" s="773"/>
    </row>
    <row r="21" spans="1:131" ht="15" customHeight="1">
      <c r="A21" s="716"/>
      <c r="B21" s="720"/>
      <c r="C21" s="723"/>
      <c r="D21" s="776"/>
      <c r="E21" s="173" t="str">
        <f>'Eventos de riesgo LA-FT-FPADM'!E21</f>
        <v>Muebles e inmuebles, mantenimiento de maquinaria y equipo</v>
      </c>
      <c r="G21" s="765"/>
      <c r="H21" s="766"/>
      <c r="I21" s="766"/>
      <c r="J21" s="766"/>
      <c r="K21" s="767"/>
      <c r="L21" s="765"/>
      <c r="M21" s="766"/>
      <c r="N21" s="766"/>
      <c r="O21" s="766"/>
      <c r="P21" s="767"/>
      <c r="Q21" s="765"/>
      <c r="R21" s="766"/>
      <c r="S21" s="766"/>
      <c r="T21" s="766"/>
      <c r="U21" s="767"/>
      <c r="V21" s="765"/>
      <c r="W21" s="766"/>
      <c r="X21" s="766"/>
      <c r="Y21" s="766"/>
      <c r="Z21" s="767"/>
      <c r="AA21" s="765"/>
      <c r="AB21" s="766"/>
      <c r="AC21" s="766"/>
      <c r="AD21" s="766"/>
      <c r="AE21" s="767"/>
      <c r="AF21" s="765"/>
      <c r="AG21" s="766"/>
      <c r="AH21" s="766"/>
      <c r="AI21" s="766"/>
      <c r="AJ21" s="767"/>
      <c r="AK21" s="765"/>
      <c r="AL21" s="766"/>
      <c r="AM21" s="766"/>
      <c r="AN21" s="766"/>
      <c r="AO21" s="767"/>
      <c r="AP21" s="765"/>
      <c r="AQ21" s="766"/>
      <c r="AR21" s="766"/>
      <c r="AS21" s="766"/>
      <c r="AT21" s="773"/>
      <c r="AU21" s="774"/>
      <c r="AV21" s="766"/>
      <c r="AW21" s="766"/>
      <c r="AX21" s="766"/>
      <c r="AY21" s="767"/>
      <c r="AZ21" s="765"/>
      <c r="BA21" s="766"/>
      <c r="BB21" s="766"/>
      <c r="BC21" s="766"/>
      <c r="BD21" s="773"/>
      <c r="BE21" s="774"/>
      <c r="BF21" s="766"/>
      <c r="BG21" s="766"/>
      <c r="BH21" s="766"/>
      <c r="BI21" s="767"/>
      <c r="BJ21" s="765"/>
      <c r="BK21" s="766"/>
      <c r="BL21" s="779"/>
      <c r="BM21" s="779"/>
      <c r="BN21" s="782"/>
      <c r="BO21" s="774"/>
      <c r="BP21" s="766"/>
      <c r="BQ21" s="766"/>
      <c r="BR21" s="766"/>
      <c r="BS21" s="767"/>
      <c r="BT21" s="765"/>
      <c r="BU21" s="766"/>
      <c r="BV21" s="766"/>
      <c r="BW21" s="766"/>
      <c r="BX21" s="773"/>
      <c r="BY21" s="765"/>
      <c r="BZ21" s="766"/>
      <c r="CA21" s="766"/>
      <c r="CB21" s="766"/>
      <c r="CC21" s="773"/>
      <c r="CD21" s="765"/>
      <c r="CE21" s="766"/>
      <c r="CF21" s="766"/>
      <c r="CG21" s="766"/>
      <c r="CH21" s="773"/>
      <c r="CI21" s="774"/>
      <c r="CJ21" s="766"/>
      <c r="CK21" s="766"/>
      <c r="CL21" s="766"/>
      <c r="CM21" s="767"/>
      <c r="CN21" s="765"/>
      <c r="CO21" s="766"/>
      <c r="CP21" s="766"/>
      <c r="CQ21" s="766"/>
      <c r="CR21" s="773"/>
      <c r="CS21" s="774"/>
      <c r="CT21" s="766"/>
      <c r="CU21" s="766"/>
      <c r="CV21" s="766"/>
      <c r="CW21" s="767"/>
      <c r="CX21" s="765"/>
      <c r="CY21" s="766"/>
      <c r="CZ21" s="766"/>
      <c r="DA21" s="766"/>
      <c r="DB21" s="773"/>
      <c r="DC21" s="774"/>
      <c r="DD21" s="766"/>
      <c r="DE21" s="766"/>
      <c r="DF21" s="766"/>
      <c r="DG21" s="767"/>
      <c r="DH21" s="765"/>
      <c r="DI21" s="766"/>
      <c r="DJ21" s="766"/>
      <c r="DK21" s="766"/>
      <c r="DL21" s="773"/>
      <c r="DM21" s="774"/>
      <c r="DN21" s="766"/>
      <c r="DO21" s="766"/>
      <c r="DP21" s="766"/>
      <c r="DQ21" s="767"/>
      <c r="DR21" s="765"/>
      <c r="DS21" s="766"/>
      <c r="DT21" s="766"/>
      <c r="DU21" s="766"/>
      <c r="DV21" s="773"/>
      <c r="DW21" s="774"/>
      <c r="DX21" s="766"/>
      <c r="DY21" s="766"/>
      <c r="DZ21" s="766"/>
      <c r="EA21" s="773"/>
    </row>
    <row r="22" spans="1:131" ht="15" customHeight="1">
      <c r="A22" s="716"/>
      <c r="B22" s="720"/>
      <c r="C22" s="723"/>
      <c r="D22" s="776"/>
      <c r="E22" s="173" t="str">
        <f>'Eventos de riesgo LA-FT-FPADM'!E22</f>
        <v>Servicios de tecnologia</v>
      </c>
      <c r="G22" s="765"/>
      <c r="H22" s="766"/>
      <c r="I22" s="766"/>
      <c r="J22" s="766"/>
      <c r="K22" s="767"/>
      <c r="L22" s="765"/>
      <c r="M22" s="766"/>
      <c r="N22" s="766"/>
      <c r="O22" s="766"/>
      <c r="P22" s="767"/>
      <c r="Q22" s="765"/>
      <c r="R22" s="766"/>
      <c r="S22" s="766"/>
      <c r="T22" s="766"/>
      <c r="U22" s="767"/>
      <c r="V22" s="765"/>
      <c r="W22" s="766"/>
      <c r="X22" s="766"/>
      <c r="Y22" s="766"/>
      <c r="Z22" s="767"/>
      <c r="AA22" s="765"/>
      <c r="AB22" s="766"/>
      <c r="AC22" s="766"/>
      <c r="AD22" s="766"/>
      <c r="AE22" s="767"/>
      <c r="AF22" s="765"/>
      <c r="AG22" s="766"/>
      <c r="AH22" s="766"/>
      <c r="AI22" s="766"/>
      <c r="AJ22" s="767"/>
      <c r="AK22" s="765"/>
      <c r="AL22" s="766"/>
      <c r="AM22" s="766"/>
      <c r="AN22" s="766"/>
      <c r="AO22" s="767"/>
      <c r="AP22" s="765"/>
      <c r="AQ22" s="766"/>
      <c r="AR22" s="766"/>
      <c r="AS22" s="766"/>
      <c r="AT22" s="773"/>
      <c r="AU22" s="774"/>
      <c r="AV22" s="766"/>
      <c r="AW22" s="766"/>
      <c r="AX22" s="766"/>
      <c r="AY22" s="767"/>
      <c r="AZ22" s="765"/>
      <c r="BA22" s="766"/>
      <c r="BB22" s="766"/>
      <c r="BC22" s="766"/>
      <c r="BD22" s="773"/>
      <c r="BE22" s="774"/>
      <c r="BF22" s="766"/>
      <c r="BG22" s="766"/>
      <c r="BH22" s="766"/>
      <c r="BI22" s="767"/>
      <c r="BJ22" s="765"/>
      <c r="BK22" s="766"/>
      <c r="BL22" s="779"/>
      <c r="BM22" s="779"/>
      <c r="BN22" s="782"/>
      <c r="BO22" s="774"/>
      <c r="BP22" s="766"/>
      <c r="BQ22" s="766"/>
      <c r="BR22" s="766"/>
      <c r="BS22" s="767"/>
      <c r="BT22" s="765"/>
      <c r="BU22" s="766"/>
      <c r="BV22" s="766"/>
      <c r="BW22" s="766"/>
      <c r="BX22" s="773"/>
      <c r="BY22" s="765"/>
      <c r="BZ22" s="766"/>
      <c r="CA22" s="766"/>
      <c r="CB22" s="766"/>
      <c r="CC22" s="773"/>
      <c r="CD22" s="765"/>
      <c r="CE22" s="766"/>
      <c r="CF22" s="766"/>
      <c r="CG22" s="766"/>
      <c r="CH22" s="773"/>
      <c r="CI22" s="774"/>
      <c r="CJ22" s="766"/>
      <c r="CK22" s="766"/>
      <c r="CL22" s="766"/>
      <c r="CM22" s="767"/>
      <c r="CN22" s="765"/>
      <c r="CO22" s="766"/>
      <c r="CP22" s="766"/>
      <c r="CQ22" s="766"/>
      <c r="CR22" s="773"/>
      <c r="CS22" s="774"/>
      <c r="CT22" s="766"/>
      <c r="CU22" s="766"/>
      <c r="CV22" s="766"/>
      <c r="CW22" s="767"/>
      <c r="CX22" s="765"/>
      <c r="CY22" s="766"/>
      <c r="CZ22" s="766"/>
      <c r="DA22" s="766"/>
      <c r="DB22" s="773"/>
      <c r="DC22" s="774"/>
      <c r="DD22" s="766"/>
      <c r="DE22" s="766"/>
      <c r="DF22" s="766"/>
      <c r="DG22" s="767"/>
      <c r="DH22" s="765"/>
      <c r="DI22" s="766"/>
      <c r="DJ22" s="766"/>
      <c r="DK22" s="766"/>
      <c r="DL22" s="773"/>
      <c r="DM22" s="774"/>
      <c r="DN22" s="766"/>
      <c r="DO22" s="766"/>
      <c r="DP22" s="766"/>
      <c r="DQ22" s="767"/>
      <c r="DR22" s="765"/>
      <c r="DS22" s="766"/>
      <c r="DT22" s="766"/>
      <c r="DU22" s="766"/>
      <c r="DV22" s="773"/>
      <c r="DW22" s="774"/>
      <c r="DX22" s="766"/>
      <c r="DY22" s="766"/>
      <c r="DZ22" s="766"/>
      <c r="EA22" s="773"/>
    </row>
    <row r="23" spans="1:131" ht="15" customHeight="1">
      <c r="A23" s="716"/>
      <c r="B23" s="720"/>
      <c r="C23" s="723"/>
      <c r="D23" s="776"/>
      <c r="E23" s="173" t="str">
        <f>'Eventos de riesgo LA-FT-FPADM'!E23</f>
        <v>Servicio de alojamiento y eventos empresariales</v>
      </c>
      <c r="G23" s="765"/>
      <c r="H23" s="766"/>
      <c r="I23" s="766"/>
      <c r="J23" s="766"/>
      <c r="K23" s="767"/>
      <c r="L23" s="765"/>
      <c r="M23" s="766"/>
      <c r="N23" s="766"/>
      <c r="O23" s="766"/>
      <c r="P23" s="767"/>
      <c r="Q23" s="765"/>
      <c r="R23" s="766"/>
      <c r="S23" s="766"/>
      <c r="T23" s="766"/>
      <c r="U23" s="767"/>
      <c r="V23" s="765"/>
      <c r="W23" s="766"/>
      <c r="X23" s="766"/>
      <c r="Y23" s="766"/>
      <c r="Z23" s="767"/>
      <c r="AA23" s="765"/>
      <c r="AB23" s="766"/>
      <c r="AC23" s="766"/>
      <c r="AD23" s="766"/>
      <c r="AE23" s="767"/>
      <c r="AF23" s="765"/>
      <c r="AG23" s="766"/>
      <c r="AH23" s="766"/>
      <c r="AI23" s="766"/>
      <c r="AJ23" s="767"/>
      <c r="AK23" s="765"/>
      <c r="AL23" s="766"/>
      <c r="AM23" s="766"/>
      <c r="AN23" s="766"/>
      <c r="AO23" s="767"/>
      <c r="AP23" s="765"/>
      <c r="AQ23" s="766"/>
      <c r="AR23" s="766"/>
      <c r="AS23" s="766"/>
      <c r="AT23" s="773"/>
      <c r="AU23" s="774"/>
      <c r="AV23" s="766"/>
      <c r="AW23" s="766"/>
      <c r="AX23" s="766"/>
      <c r="AY23" s="767"/>
      <c r="AZ23" s="765"/>
      <c r="BA23" s="766"/>
      <c r="BB23" s="766"/>
      <c r="BC23" s="766"/>
      <c r="BD23" s="773"/>
      <c r="BE23" s="774"/>
      <c r="BF23" s="766"/>
      <c r="BG23" s="766"/>
      <c r="BH23" s="766"/>
      <c r="BI23" s="767"/>
      <c r="BJ23" s="765"/>
      <c r="BK23" s="766"/>
      <c r="BL23" s="779"/>
      <c r="BM23" s="779"/>
      <c r="BN23" s="782"/>
      <c r="BO23" s="774"/>
      <c r="BP23" s="766"/>
      <c r="BQ23" s="766"/>
      <c r="BR23" s="766"/>
      <c r="BS23" s="767"/>
      <c r="BT23" s="765"/>
      <c r="BU23" s="766"/>
      <c r="BV23" s="766"/>
      <c r="BW23" s="766"/>
      <c r="BX23" s="773"/>
      <c r="BY23" s="765"/>
      <c r="BZ23" s="766"/>
      <c r="CA23" s="766"/>
      <c r="CB23" s="766"/>
      <c r="CC23" s="773"/>
      <c r="CD23" s="765"/>
      <c r="CE23" s="766"/>
      <c r="CF23" s="766"/>
      <c r="CG23" s="766"/>
      <c r="CH23" s="773"/>
      <c r="CI23" s="774"/>
      <c r="CJ23" s="766"/>
      <c r="CK23" s="766"/>
      <c r="CL23" s="766"/>
      <c r="CM23" s="767"/>
      <c r="CN23" s="765"/>
      <c r="CO23" s="766"/>
      <c r="CP23" s="766"/>
      <c r="CQ23" s="766"/>
      <c r="CR23" s="773"/>
      <c r="CS23" s="774"/>
      <c r="CT23" s="766"/>
      <c r="CU23" s="766"/>
      <c r="CV23" s="766"/>
      <c r="CW23" s="767"/>
      <c r="CX23" s="765"/>
      <c r="CY23" s="766"/>
      <c r="CZ23" s="766"/>
      <c r="DA23" s="766"/>
      <c r="DB23" s="773"/>
      <c r="DC23" s="774"/>
      <c r="DD23" s="766"/>
      <c r="DE23" s="766"/>
      <c r="DF23" s="766"/>
      <c r="DG23" s="767"/>
      <c r="DH23" s="765"/>
      <c r="DI23" s="766"/>
      <c r="DJ23" s="766"/>
      <c r="DK23" s="766"/>
      <c r="DL23" s="773"/>
      <c r="DM23" s="774"/>
      <c r="DN23" s="766"/>
      <c r="DO23" s="766"/>
      <c r="DP23" s="766"/>
      <c r="DQ23" s="767"/>
      <c r="DR23" s="765"/>
      <c r="DS23" s="766"/>
      <c r="DT23" s="766"/>
      <c r="DU23" s="766"/>
      <c r="DV23" s="773"/>
      <c r="DW23" s="774"/>
      <c r="DX23" s="766"/>
      <c r="DY23" s="766"/>
      <c r="DZ23" s="766"/>
      <c r="EA23" s="773"/>
    </row>
    <row r="24" spans="1:131" ht="15" customHeight="1">
      <c r="A24" s="716"/>
      <c r="B24" s="720"/>
      <c r="C24" s="723"/>
      <c r="D24" s="776"/>
      <c r="E24" s="173" t="str">
        <f>'Eventos de riesgo LA-FT-FPADM'!E24</f>
        <v>Servicios educativos</v>
      </c>
      <c r="G24" s="765"/>
      <c r="H24" s="766"/>
      <c r="I24" s="766"/>
      <c r="J24" s="766"/>
      <c r="K24" s="767"/>
      <c r="L24" s="765"/>
      <c r="M24" s="766"/>
      <c r="N24" s="766"/>
      <c r="O24" s="766"/>
      <c r="P24" s="767"/>
      <c r="Q24" s="765"/>
      <c r="R24" s="766"/>
      <c r="S24" s="766"/>
      <c r="T24" s="766"/>
      <c r="U24" s="767"/>
      <c r="V24" s="765"/>
      <c r="W24" s="766"/>
      <c r="X24" s="766"/>
      <c r="Y24" s="766"/>
      <c r="Z24" s="767"/>
      <c r="AA24" s="765"/>
      <c r="AB24" s="766"/>
      <c r="AC24" s="766"/>
      <c r="AD24" s="766"/>
      <c r="AE24" s="767"/>
      <c r="AF24" s="765"/>
      <c r="AG24" s="766"/>
      <c r="AH24" s="766"/>
      <c r="AI24" s="766"/>
      <c r="AJ24" s="767"/>
      <c r="AK24" s="765"/>
      <c r="AL24" s="766"/>
      <c r="AM24" s="766"/>
      <c r="AN24" s="766"/>
      <c r="AO24" s="767"/>
      <c r="AP24" s="765"/>
      <c r="AQ24" s="766"/>
      <c r="AR24" s="766"/>
      <c r="AS24" s="766"/>
      <c r="AT24" s="773"/>
      <c r="AU24" s="774"/>
      <c r="AV24" s="766"/>
      <c r="AW24" s="766"/>
      <c r="AX24" s="766"/>
      <c r="AY24" s="767"/>
      <c r="AZ24" s="765"/>
      <c r="BA24" s="766"/>
      <c r="BB24" s="766"/>
      <c r="BC24" s="766"/>
      <c r="BD24" s="773"/>
      <c r="BE24" s="774"/>
      <c r="BF24" s="766"/>
      <c r="BG24" s="766"/>
      <c r="BH24" s="766"/>
      <c r="BI24" s="767"/>
      <c r="BJ24" s="765"/>
      <c r="BK24" s="766"/>
      <c r="BL24" s="779"/>
      <c r="BM24" s="779"/>
      <c r="BN24" s="782"/>
      <c r="BO24" s="774"/>
      <c r="BP24" s="766"/>
      <c r="BQ24" s="766"/>
      <c r="BR24" s="766"/>
      <c r="BS24" s="767"/>
      <c r="BT24" s="765"/>
      <c r="BU24" s="766"/>
      <c r="BV24" s="766"/>
      <c r="BW24" s="766"/>
      <c r="BX24" s="773"/>
      <c r="BY24" s="765"/>
      <c r="BZ24" s="766"/>
      <c r="CA24" s="766"/>
      <c r="CB24" s="766"/>
      <c r="CC24" s="773"/>
      <c r="CD24" s="765"/>
      <c r="CE24" s="766"/>
      <c r="CF24" s="766"/>
      <c r="CG24" s="766"/>
      <c r="CH24" s="773"/>
      <c r="CI24" s="774"/>
      <c r="CJ24" s="766"/>
      <c r="CK24" s="766"/>
      <c r="CL24" s="766"/>
      <c r="CM24" s="767"/>
      <c r="CN24" s="765"/>
      <c r="CO24" s="766"/>
      <c r="CP24" s="766"/>
      <c r="CQ24" s="766"/>
      <c r="CR24" s="773"/>
      <c r="CS24" s="774"/>
      <c r="CT24" s="766"/>
      <c r="CU24" s="766"/>
      <c r="CV24" s="766"/>
      <c r="CW24" s="767"/>
      <c r="CX24" s="765"/>
      <c r="CY24" s="766"/>
      <c r="CZ24" s="766"/>
      <c r="DA24" s="766"/>
      <c r="DB24" s="773"/>
      <c r="DC24" s="774"/>
      <c r="DD24" s="766"/>
      <c r="DE24" s="766"/>
      <c r="DF24" s="766"/>
      <c r="DG24" s="767"/>
      <c r="DH24" s="765"/>
      <c r="DI24" s="766"/>
      <c r="DJ24" s="766"/>
      <c r="DK24" s="766"/>
      <c r="DL24" s="773"/>
      <c r="DM24" s="774"/>
      <c r="DN24" s="766"/>
      <c r="DO24" s="766"/>
      <c r="DP24" s="766"/>
      <c r="DQ24" s="767"/>
      <c r="DR24" s="765"/>
      <c r="DS24" s="766"/>
      <c r="DT24" s="766"/>
      <c r="DU24" s="766"/>
      <c r="DV24" s="773"/>
      <c r="DW24" s="774"/>
      <c r="DX24" s="766"/>
      <c r="DY24" s="766"/>
      <c r="DZ24" s="766"/>
      <c r="EA24" s="773"/>
    </row>
    <row r="25" spans="1:131" ht="15" customHeight="1">
      <c r="A25" s="716"/>
      <c r="B25" s="720"/>
      <c r="C25" s="723"/>
      <c r="D25" s="776"/>
      <c r="E25" s="173" t="str">
        <f>'Eventos de riesgo LA-FT-FPADM'!E25</f>
        <v>Asesorías Jurídicas</v>
      </c>
      <c r="G25" s="765"/>
      <c r="H25" s="766"/>
      <c r="I25" s="766"/>
      <c r="J25" s="766"/>
      <c r="K25" s="767"/>
      <c r="L25" s="765"/>
      <c r="M25" s="766"/>
      <c r="N25" s="766"/>
      <c r="O25" s="766"/>
      <c r="P25" s="767"/>
      <c r="Q25" s="765"/>
      <c r="R25" s="766"/>
      <c r="S25" s="766"/>
      <c r="T25" s="766"/>
      <c r="U25" s="767"/>
      <c r="V25" s="765"/>
      <c r="W25" s="766"/>
      <c r="X25" s="766"/>
      <c r="Y25" s="766"/>
      <c r="Z25" s="767"/>
      <c r="AA25" s="765"/>
      <c r="AB25" s="766"/>
      <c r="AC25" s="766"/>
      <c r="AD25" s="766"/>
      <c r="AE25" s="767"/>
      <c r="AF25" s="765"/>
      <c r="AG25" s="766"/>
      <c r="AH25" s="766"/>
      <c r="AI25" s="766"/>
      <c r="AJ25" s="767"/>
      <c r="AK25" s="765"/>
      <c r="AL25" s="766"/>
      <c r="AM25" s="766"/>
      <c r="AN25" s="766"/>
      <c r="AO25" s="767"/>
      <c r="AP25" s="765"/>
      <c r="AQ25" s="766"/>
      <c r="AR25" s="766"/>
      <c r="AS25" s="766"/>
      <c r="AT25" s="773"/>
      <c r="AU25" s="774"/>
      <c r="AV25" s="766"/>
      <c r="AW25" s="766"/>
      <c r="AX25" s="766"/>
      <c r="AY25" s="767"/>
      <c r="AZ25" s="765"/>
      <c r="BA25" s="766"/>
      <c r="BB25" s="766"/>
      <c r="BC25" s="766"/>
      <c r="BD25" s="773"/>
      <c r="BE25" s="774"/>
      <c r="BF25" s="766"/>
      <c r="BG25" s="766"/>
      <c r="BH25" s="766"/>
      <c r="BI25" s="767"/>
      <c r="BJ25" s="765"/>
      <c r="BK25" s="766"/>
      <c r="BL25" s="779"/>
      <c r="BM25" s="779"/>
      <c r="BN25" s="782"/>
      <c r="BO25" s="774"/>
      <c r="BP25" s="766"/>
      <c r="BQ25" s="766"/>
      <c r="BR25" s="766"/>
      <c r="BS25" s="767"/>
      <c r="BT25" s="765"/>
      <c r="BU25" s="766"/>
      <c r="BV25" s="766"/>
      <c r="BW25" s="766"/>
      <c r="BX25" s="773"/>
      <c r="BY25" s="765"/>
      <c r="BZ25" s="766"/>
      <c r="CA25" s="766"/>
      <c r="CB25" s="766"/>
      <c r="CC25" s="773"/>
      <c r="CD25" s="765"/>
      <c r="CE25" s="766"/>
      <c r="CF25" s="766"/>
      <c r="CG25" s="766"/>
      <c r="CH25" s="773"/>
      <c r="CI25" s="774"/>
      <c r="CJ25" s="766"/>
      <c r="CK25" s="766"/>
      <c r="CL25" s="766"/>
      <c r="CM25" s="767"/>
      <c r="CN25" s="765"/>
      <c r="CO25" s="766"/>
      <c r="CP25" s="766"/>
      <c r="CQ25" s="766"/>
      <c r="CR25" s="773"/>
      <c r="CS25" s="774"/>
      <c r="CT25" s="766"/>
      <c r="CU25" s="766"/>
      <c r="CV25" s="766"/>
      <c r="CW25" s="767"/>
      <c r="CX25" s="765"/>
      <c r="CY25" s="766"/>
      <c r="CZ25" s="766"/>
      <c r="DA25" s="766"/>
      <c r="DB25" s="773"/>
      <c r="DC25" s="774"/>
      <c r="DD25" s="766"/>
      <c r="DE25" s="766"/>
      <c r="DF25" s="766"/>
      <c r="DG25" s="767"/>
      <c r="DH25" s="765"/>
      <c r="DI25" s="766"/>
      <c r="DJ25" s="766"/>
      <c r="DK25" s="766"/>
      <c r="DL25" s="773"/>
      <c r="DM25" s="774"/>
      <c r="DN25" s="766"/>
      <c r="DO25" s="766"/>
      <c r="DP25" s="766"/>
      <c r="DQ25" s="767"/>
      <c r="DR25" s="765"/>
      <c r="DS25" s="766"/>
      <c r="DT25" s="766"/>
      <c r="DU25" s="766"/>
      <c r="DV25" s="773"/>
      <c r="DW25" s="774"/>
      <c r="DX25" s="766"/>
      <c r="DY25" s="766"/>
      <c r="DZ25" s="766"/>
      <c r="EA25" s="773"/>
    </row>
    <row r="26" spans="1:131" ht="15" customHeight="1">
      <c r="A26" s="716"/>
      <c r="B26" s="720"/>
      <c r="C26" s="723"/>
      <c r="D26" s="776"/>
      <c r="E26" s="173" t="str">
        <f>'Eventos de riesgo LA-FT-FPADM'!E26</f>
        <v>Servicios públicos</v>
      </c>
      <c r="G26" s="765"/>
      <c r="H26" s="766"/>
      <c r="I26" s="766"/>
      <c r="J26" s="766"/>
      <c r="K26" s="767"/>
      <c r="L26" s="765"/>
      <c r="M26" s="766"/>
      <c r="N26" s="766"/>
      <c r="O26" s="766"/>
      <c r="P26" s="767"/>
      <c r="Q26" s="765"/>
      <c r="R26" s="766"/>
      <c r="S26" s="766"/>
      <c r="T26" s="766"/>
      <c r="U26" s="767"/>
      <c r="V26" s="765"/>
      <c r="W26" s="766"/>
      <c r="X26" s="766"/>
      <c r="Y26" s="766"/>
      <c r="Z26" s="767"/>
      <c r="AA26" s="765"/>
      <c r="AB26" s="766"/>
      <c r="AC26" s="766"/>
      <c r="AD26" s="766"/>
      <c r="AE26" s="767"/>
      <c r="AF26" s="765"/>
      <c r="AG26" s="766"/>
      <c r="AH26" s="766"/>
      <c r="AI26" s="766"/>
      <c r="AJ26" s="767"/>
      <c r="AK26" s="765"/>
      <c r="AL26" s="766"/>
      <c r="AM26" s="766"/>
      <c r="AN26" s="766"/>
      <c r="AO26" s="767"/>
      <c r="AP26" s="765"/>
      <c r="AQ26" s="766"/>
      <c r="AR26" s="766"/>
      <c r="AS26" s="766"/>
      <c r="AT26" s="773"/>
      <c r="AU26" s="774"/>
      <c r="AV26" s="766"/>
      <c r="AW26" s="766"/>
      <c r="AX26" s="766"/>
      <c r="AY26" s="767"/>
      <c r="AZ26" s="765"/>
      <c r="BA26" s="766"/>
      <c r="BB26" s="766"/>
      <c r="BC26" s="766"/>
      <c r="BD26" s="773"/>
      <c r="BE26" s="774"/>
      <c r="BF26" s="766"/>
      <c r="BG26" s="766"/>
      <c r="BH26" s="766"/>
      <c r="BI26" s="767"/>
      <c r="BJ26" s="765"/>
      <c r="BK26" s="766"/>
      <c r="BL26" s="779"/>
      <c r="BM26" s="779"/>
      <c r="BN26" s="782"/>
      <c r="BO26" s="774"/>
      <c r="BP26" s="766"/>
      <c r="BQ26" s="766"/>
      <c r="BR26" s="766"/>
      <c r="BS26" s="767"/>
      <c r="BT26" s="765"/>
      <c r="BU26" s="766"/>
      <c r="BV26" s="766"/>
      <c r="BW26" s="766"/>
      <c r="BX26" s="773"/>
      <c r="BY26" s="765"/>
      <c r="BZ26" s="766"/>
      <c r="CA26" s="766"/>
      <c r="CB26" s="766"/>
      <c r="CC26" s="773"/>
      <c r="CD26" s="765"/>
      <c r="CE26" s="766"/>
      <c r="CF26" s="766"/>
      <c r="CG26" s="766"/>
      <c r="CH26" s="773"/>
      <c r="CI26" s="774"/>
      <c r="CJ26" s="766"/>
      <c r="CK26" s="766"/>
      <c r="CL26" s="766"/>
      <c r="CM26" s="767"/>
      <c r="CN26" s="765"/>
      <c r="CO26" s="766"/>
      <c r="CP26" s="766"/>
      <c r="CQ26" s="766"/>
      <c r="CR26" s="773"/>
      <c r="CS26" s="774"/>
      <c r="CT26" s="766"/>
      <c r="CU26" s="766"/>
      <c r="CV26" s="766"/>
      <c r="CW26" s="767"/>
      <c r="CX26" s="765"/>
      <c r="CY26" s="766"/>
      <c r="CZ26" s="766"/>
      <c r="DA26" s="766"/>
      <c r="DB26" s="773"/>
      <c r="DC26" s="774"/>
      <c r="DD26" s="766"/>
      <c r="DE26" s="766"/>
      <c r="DF26" s="766"/>
      <c r="DG26" s="767"/>
      <c r="DH26" s="765"/>
      <c r="DI26" s="766"/>
      <c r="DJ26" s="766"/>
      <c r="DK26" s="766"/>
      <c r="DL26" s="773"/>
      <c r="DM26" s="774"/>
      <c r="DN26" s="766"/>
      <c r="DO26" s="766"/>
      <c r="DP26" s="766"/>
      <c r="DQ26" s="767"/>
      <c r="DR26" s="765"/>
      <c r="DS26" s="766"/>
      <c r="DT26" s="766"/>
      <c r="DU26" s="766"/>
      <c r="DV26" s="773"/>
      <c r="DW26" s="774"/>
      <c r="DX26" s="766"/>
      <c r="DY26" s="766"/>
      <c r="DZ26" s="766"/>
      <c r="EA26" s="773"/>
    </row>
    <row r="27" spans="1:131" ht="15" customHeight="1">
      <c r="A27" s="716"/>
      <c r="B27" s="720"/>
      <c r="C27" s="723"/>
      <c r="D27" s="776"/>
      <c r="E27" s="173" t="str">
        <f>'Eventos de riesgo LA-FT-FPADM'!E27</f>
        <v>Obligaciones Legales</v>
      </c>
      <c r="G27" s="765"/>
      <c r="H27" s="766"/>
      <c r="I27" s="766"/>
      <c r="J27" s="766"/>
      <c r="K27" s="767"/>
      <c r="L27" s="765"/>
      <c r="M27" s="766"/>
      <c r="N27" s="766"/>
      <c r="O27" s="766"/>
      <c r="P27" s="767"/>
      <c r="Q27" s="765"/>
      <c r="R27" s="766"/>
      <c r="S27" s="766"/>
      <c r="T27" s="766"/>
      <c r="U27" s="767"/>
      <c r="V27" s="765"/>
      <c r="W27" s="766"/>
      <c r="X27" s="766"/>
      <c r="Y27" s="766"/>
      <c r="Z27" s="767"/>
      <c r="AA27" s="765"/>
      <c r="AB27" s="766"/>
      <c r="AC27" s="766"/>
      <c r="AD27" s="766"/>
      <c r="AE27" s="767"/>
      <c r="AF27" s="765"/>
      <c r="AG27" s="766"/>
      <c r="AH27" s="766"/>
      <c r="AI27" s="766"/>
      <c r="AJ27" s="767"/>
      <c r="AK27" s="765"/>
      <c r="AL27" s="766"/>
      <c r="AM27" s="766"/>
      <c r="AN27" s="766"/>
      <c r="AO27" s="767"/>
      <c r="AP27" s="765"/>
      <c r="AQ27" s="766"/>
      <c r="AR27" s="766"/>
      <c r="AS27" s="766"/>
      <c r="AT27" s="773"/>
      <c r="AU27" s="774"/>
      <c r="AV27" s="766"/>
      <c r="AW27" s="766"/>
      <c r="AX27" s="766"/>
      <c r="AY27" s="767"/>
      <c r="AZ27" s="765"/>
      <c r="BA27" s="766"/>
      <c r="BB27" s="766"/>
      <c r="BC27" s="766"/>
      <c r="BD27" s="773"/>
      <c r="BE27" s="774"/>
      <c r="BF27" s="766"/>
      <c r="BG27" s="766"/>
      <c r="BH27" s="766"/>
      <c r="BI27" s="767"/>
      <c r="BJ27" s="765"/>
      <c r="BK27" s="766"/>
      <c r="BL27" s="779"/>
      <c r="BM27" s="779"/>
      <c r="BN27" s="782"/>
      <c r="BO27" s="774"/>
      <c r="BP27" s="766"/>
      <c r="BQ27" s="766"/>
      <c r="BR27" s="766"/>
      <c r="BS27" s="767"/>
      <c r="BT27" s="765"/>
      <c r="BU27" s="766"/>
      <c r="BV27" s="766"/>
      <c r="BW27" s="766"/>
      <c r="BX27" s="773"/>
      <c r="BY27" s="765"/>
      <c r="BZ27" s="766"/>
      <c r="CA27" s="766"/>
      <c r="CB27" s="766"/>
      <c r="CC27" s="773"/>
      <c r="CD27" s="765"/>
      <c r="CE27" s="766"/>
      <c r="CF27" s="766"/>
      <c r="CG27" s="766"/>
      <c r="CH27" s="773"/>
      <c r="CI27" s="774"/>
      <c r="CJ27" s="766"/>
      <c r="CK27" s="766"/>
      <c r="CL27" s="766"/>
      <c r="CM27" s="767"/>
      <c r="CN27" s="765"/>
      <c r="CO27" s="766"/>
      <c r="CP27" s="766"/>
      <c r="CQ27" s="766"/>
      <c r="CR27" s="773"/>
      <c r="CS27" s="774"/>
      <c r="CT27" s="766"/>
      <c r="CU27" s="766"/>
      <c r="CV27" s="766"/>
      <c r="CW27" s="767"/>
      <c r="CX27" s="765"/>
      <c r="CY27" s="766"/>
      <c r="CZ27" s="766"/>
      <c r="DA27" s="766"/>
      <c r="DB27" s="773"/>
      <c r="DC27" s="774"/>
      <c r="DD27" s="766"/>
      <c r="DE27" s="766"/>
      <c r="DF27" s="766"/>
      <c r="DG27" s="767"/>
      <c r="DH27" s="765"/>
      <c r="DI27" s="766"/>
      <c r="DJ27" s="766"/>
      <c r="DK27" s="766"/>
      <c r="DL27" s="773"/>
      <c r="DM27" s="774"/>
      <c r="DN27" s="766"/>
      <c r="DO27" s="766"/>
      <c r="DP27" s="766"/>
      <c r="DQ27" s="767"/>
      <c r="DR27" s="765"/>
      <c r="DS27" s="766"/>
      <c r="DT27" s="766"/>
      <c r="DU27" s="766"/>
      <c r="DV27" s="773"/>
      <c r="DW27" s="774"/>
      <c r="DX27" s="766"/>
      <c r="DY27" s="766"/>
      <c r="DZ27" s="766"/>
      <c r="EA27" s="773"/>
    </row>
    <row r="28" spans="1:131" ht="15" customHeight="1">
      <c r="A28" s="716"/>
      <c r="B28" s="720"/>
      <c r="C28" s="723"/>
      <c r="D28" s="777"/>
      <c r="E28" s="173" t="str">
        <f>'Eventos de riesgo LA-FT-FPADM'!E28</f>
        <v>Financieros</v>
      </c>
      <c r="G28" s="765"/>
      <c r="H28" s="766"/>
      <c r="I28" s="766"/>
      <c r="J28" s="766"/>
      <c r="K28" s="767"/>
      <c r="L28" s="765"/>
      <c r="M28" s="766"/>
      <c r="N28" s="766"/>
      <c r="O28" s="766"/>
      <c r="P28" s="767"/>
      <c r="Q28" s="765"/>
      <c r="R28" s="766"/>
      <c r="S28" s="766"/>
      <c r="T28" s="766"/>
      <c r="U28" s="767"/>
      <c r="V28" s="765"/>
      <c r="W28" s="766"/>
      <c r="X28" s="766"/>
      <c r="Y28" s="766"/>
      <c r="Z28" s="767"/>
      <c r="AA28" s="765"/>
      <c r="AB28" s="766"/>
      <c r="AC28" s="766"/>
      <c r="AD28" s="766"/>
      <c r="AE28" s="767"/>
      <c r="AF28" s="765"/>
      <c r="AG28" s="766"/>
      <c r="AH28" s="766"/>
      <c r="AI28" s="766"/>
      <c r="AJ28" s="767"/>
      <c r="AK28" s="765"/>
      <c r="AL28" s="766"/>
      <c r="AM28" s="766"/>
      <c r="AN28" s="766"/>
      <c r="AO28" s="767"/>
      <c r="AP28" s="765"/>
      <c r="AQ28" s="766"/>
      <c r="AR28" s="766"/>
      <c r="AS28" s="766"/>
      <c r="AT28" s="773"/>
      <c r="AU28" s="774"/>
      <c r="AV28" s="766"/>
      <c r="AW28" s="766"/>
      <c r="AX28" s="766"/>
      <c r="AY28" s="767"/>
      <c r="AZ28" s="765"/>
      <c r="BA28" s="766"/>
      <c r="BB28" s="766"/>
      <c r="BC28" s="766"/>
      <c r="BD28" s="773"/>
      <c r="BE28" s="774"/>
      <c r="BF28" s="766"/>
      <c r="BG28" s="766"/>
      <c r="BH28" s="766"/>
      <c r="BI28" s="767"/>
      <c r="BJ28" s="765"/>
      <c r="BK28" s="766"/>
      <c r="BL28" s="780"/>
      <c r="BM28" s="780"/>
      <c r="BN28" s="783"/>
      <c r="BO28" s="774"/>
      <c r="BP28" s="766"/>
      <c r="BQ28" s="766"/>
      <c r="BR28" s="766"/>
      <c r="BS28" s="767"/>
      <c r="BT28" s="765"/>
      <c r="BU28" s="766"/>
      <c r="BV28" s="766"/>
      <c r="BW28" s="766"/>
      <c r="BX28" s="773"/>
      <c r="BY28" s="765"/>
      <c r="BZ28" s="766"/>
      <c r="CA28" s="766"/>
      <c r="CB28" s="766"/>
      <c r="CC28" s="773"/>
      <c r="CD28" s="765"/>
      <c r="CE28" s="766"/>
      <c r="CF28" s="766"/>
      <c r="CG28" s="766"/>
      <c r="CH28" s="773"/>
      <c r="CI28" s="774"/>
      <c r="CJ28" s="766"/>
      <c r="CK28" s="766"/>
      <c r="CL28" s="766"/>
      <c r="CM28" s="767"/>
      <c r="CN28" s="765"/>
      <c r="CO28" s="766"/>
      <c r="CP28" s="766"/>
      <c r="CQ28" s="766"/>
      <c r="CR28" s="773"/>
      <c r="CS28" s="774"/>
      <c r="CT28" s="766"/>
      <c r="CU28" s="766"/>
      <c r="CV28" s="766"/>
      <c r="CW28" s="767"/>
      <c r="CX28" s="765"/>
      <c r="CY28" s="766"/>
      <c r="CZ28" s="766"/>
      <c r="DA28" s="766"/>
      <c r="DB28" s="773"/>
      <c r="DC28" s="774"/>
      <c r="DD28" s="766"/>
      <c r="DE28" s="766"/>
      <c r="DF28" s="766"/>
      <c r="DG28" s="767"/>
      <c r="DH28" s="765"/>
      <c r="DI28" s="766"/>
      <c r="DJ28" s="766"/>
      <c r="DK28" s="766"/>
      <c r="DL28" s="773"/>
      <c r="DM28" s="774"/>
      <c r="DN28" s="766"/>
      <c r="DO28" s="766"/>
      <c r="DP28" s="766"/>
      <c r="DQ28" s="767"/>
      <c r="DR28" s="765"/>
      <c r="DS28" s="766"/>
      <c r="DT28" s="766"/>
      <c r="DU28" s="766"/>
      <c r="DV28" s="773"/>
      <c r="DW28" s="774"/>
      <c r="DX28" s="766"/>
      <c r="DY28" s="766"/>
      <c r="DZ28" s="766"/>
      <c r="EA28" s="773"/>
    </row>
    <row r="29" spans="1:131">
      <c r="A29" s="716"/>
      <c r="B29" s="720"/>
      <c r="C29" s="723"/>
      <c r="D29" s="268" t="str">
        <f>'Eventos de riesgo LA-FT-FPADM'!D29</f>
        <v>Empleados</v>
      </c>
      <c r="E29" s="173" t="str">
        <f>'Eventos de riesgo LA-FT-FPADM'!E29</f>
        <v>Directos</v>
      </c>
      <c r="G29" s="277">
        <v>1</v>
      </c>
      <c r="H29" s="278">
        <v>5</v>
      </c>
      <c r="I29" s="278">
        <v>4</v>
      </c>
      <c r="J29" s="278">
        <v>3</v>
      </c>
      <c r="K29" s="279">
        <v>2</v>
      </c>
      <c r="L29" s="277"/>
      <c r="M29" s="278"/>
      <c r="N29" s="278"/>
      <c r="O29" s="278"/>
      <c r="P29" s="279"/>
      <c r="Q29" s="277"/>
      <c r="R29" s="278"/>
      <c r="S29" s="278"/>
      <c r="T29" s="278"/>
      <c r="U29" s="279"/>
      <c r="V29" s="277"/>
      <c r="W29" s="278"/>
      <c r="X29" s="278"/>
      <c r="Y29" s="278"/>
      <c r="Z29" s="279"/>
      <c r="AA29" s="277">
        <v>1</v>
      </c>
      <c r="AB29" s="278">
        <v>1</v>
      </c>
      <c r="AC29" s="278">
        <v>1</v>
      </c>
      <c r="AD29" s="278">
        <v>1</v>
      </c>
      <c r="AE29" s="279">
        <v>1</v>
      </c>
      <c r="AF29" s="277"/>
      <c r="AG29" s="278"/>
      <c r="AH29" s="278"/>
      <c r="AI29" s="278"/>
      <c r="AJ29" s="279"/>
      <c r="AK29" s="277"/>
      <c r="AL29" s="278"/>
      <c r="AM29" s="278"/>
      <c r="AN29" s="278"/>
      <c r="AO29" s="279"/>
      <c r="AP29" s="277">
        <v>3</v>
      </c>
      <c r="AQ29" s="278">
        <v>3</v>
      </c>
      <c r="AR29" s="278">
        <v>4</v>
      </c>
      <c r="AS29" s="278">
        <v>1</v>
      </c>
      <c r="AT29" s="280">
        <v>1</v>
      </c>
      <c r="AU29" s="281"/>
      <c r="AV29" s="278"/>
      <c r="AW29" s="278"/>
      <c r="AX29" s="278"/>
      <c r="AY29" s="279"/>
      <c r="AZ29" s="277"/>
      <c r="BA29" s="278"/>
      <c r="BB29" s="278"/>
      <c r="BC29" s="278"/>
      <c r="BD29" s="280"/>
      <c r="BE29" s="281">
        <v>3</v>
      </c>
      <c r="BF29" s="278">
        <v>4</v>
      </c>
      <c r="BG29" s="278">
        <v>3</v>
      </c>
      <c r="BH29" s="278">
        <v>1</v>
      </c>
      <c r="BI29" s="279">
        <v>1</v>
      </c>
      <c r="BJ29" s="277">
        <v>2</v>
      </c>
      <c r="BK29" s="278">
        <v>5</v>
      </c>
      <c r="BL29" s="282">
        <v>5</v>
      </c>
      <c r="BM29" s="282">
        <v>5</v>
      </c>
      <c r="BN29" s="283">
        <v>5</v>
      </c>
      <c r="BO29" s="284"/>
      <c r="BP29" s="282"/>
      <c r="BQ29" s="282"/>
      <c r="BR29" s="282"/>
      <c r="BS29" s="283"/>
      <c r="BT29" s="277"/>
      <c r="BU29" s="278"/>
      <c r="BV29" s="278"/>
      <c r="BW29" s="278"/>
      <c r="BX29" s="280"/>
      <c r="BY29" s="277"/>
      <c r="BZ29" s="278"/>
      <c r="CA29" s="278"/>
      <c r="CB29" s="278"/>
      <c r="CC29" s="280"/>
      <c r="CD29" s="277"/>
      <c r="CE29" s="278"/>
      <c r="CF29" s="278"/>
      <c r="CG29" s="278"/>
      <c r="CH29" s="280"/>
      <c r="CI29" s="281"/>
      <c r="CJ29" s="278"/>
      <c r="CK29" s="278"/>
      <c r="CL29" s="278"/>
      <c r="CM29" s="279"/>
      <c r="CN29" s="277"/>
      <c r="CO29" s="278"/>
      <c r="CP29" s="278"/>
      <c r="CQ29" s="278"/>
      <c r="CR29" s="280"/>
      <c r="CS29" s="281"/>
      <c r="CT29" s="278"/>
      <c r="CU29" s="278"/>
      <c r="CV29" s="278"/>
      <c r="CW29" s="279"/>
      <c r="CX29" s="277"/>
      <c r="CY29" s="278"/>
      <c r="CZ29" s="278"/>
      <c r="DA29" s="278"/>
      <c r="DB29" s="280"/>
      <c r="DC29" s="281"/>
      <c r="DD29" s="278"/>
      <c r="DE29" s="278"/>
      <c r="DF29" s="278"/>
      <c r="DG29" s="279"/>
      <c r="DH29" s="277"/>
      <c r="DI29" s="278"/>
      <c r="DJ29" s="278"/>
      <c r="DK29" s="278"/>
      <c r="DL29" s="280"/>
      <c r="DM29" s="281"/>
      <c r="DN29" s="278"/>
      <c r="DO29" s="278"/>
      <c r="DP29" s="278"/>
      <c r="DQ29" s="279"/>
      <c r="DR29" s="277"/>
      <c r="DS29" s="278"/>
      <c r="DT29" s="278"/>
      <c r="DU29" s="278"/>
      <c r="DV29" s="280"/>
      <c r="DW29" s="281"/>
      <c r="DX29" s="278"/>
      <c r="DY29" s="278"/>
      <c r="DZ29" s="278"/>
      <c r="EA29" s="280"/>
    </row>
    <row r="30" spans="1:131">
      <c r="A30" s="716"/>
      <c r="B30" s="720"/>
      <c r="C30" s="723"/>
      <c r="D30" s="268" t="str">
        <f>'Eventos de riesgo LA-FT-FPADM'!D30</f>
        <v>Aliados</v>
      </c>
      <c r="E30" s="173" t="str">
        <f>'Eventos de riesgo LA-FT-FPADM'!E30</f>
        <v>Programas y proyectos</v>
      </c>
      <c r="G30" s="277"/>
      <c r="H30" s="278"/>
      <c r="I30" s="278"/>
      <c r="J30" s="278"/>
      <c r="K30" s="279"/>
      <c r="L30" s="277"/>
      <c r="M30" s="278"/>
      <c r="N30" s="278"/>
      <c r="O30" s="278"/>
      <c r="P30" s="279"/>
      <c r="Q30" s="277"/>
      <c r="R30" s="278"/>
      <c r="S30" s="278"/>
      <c r="T30" s="278"/>
      <c r="U30" s="279"/>
      <c r="V30" s="277"/>
      <c r="W30" s="278"/>
      <c r="X30" s="278"/>
      <c r="Y30" s="278"/>
      <c r="Z30" s="279"/>
      <c r="AA30" s="277"/>
      <c r="AB30" s="278"/>
      <c r="AC30" s="278"/>
      <c r="AD30" s="278"/>
      <c r="AE30" s="279"/>
      <c r="AF30" s="277"/>
      <c r="AG30" s="278"/>
      <c r="AH30" s="278"/>
      <c r="AI30" s="278"/>
      <c r="AJ30" s="279"/>
      <c r="AK30" s="277"/>
      <c r="AL30" s="278"/>
      <c r="AM30" s="278"/>
      <c r="AN30" s="278"/>
      <c r="AO30" s="279"/>
      <c r="AP30" s="277">
        <v>3</v>
      </c>
      <c r="AQ30" s="278">
        <v>3</v>
      </c>
      <c r="AR30" s="278">
        <v>4</v>
      </c>
      <c r="AS30" s="278">
        <v>1</v>
      </c>
      <c r="AT30" s="280">
        <v>1</v>
      </c>
      <c r="AU30" s="281"/>
      <c r="AV30" s="278"/>
      <c r="AW30" s="278"/>
      <c r="AX30" s="278"/>
      <c r="AY30" s="279"/>
      <c r="AZ30" s="277"/>
      <c r="BA30" s="278"/>
      <c r="BB30" s="278"/>
      <c r="BC30" s="278"/>
      <c r="BD30" s="280"/>
      <c r="BE30" s="281">
        <v>3</v>
      </c>
      <c r="BF30" s="278">
        <v>4</v>
      </c>
      <c r="BG30" s="278">
        <v>3</v>
      </c>
      <c r="BH30" s="278">
        <v>1</v>
      </c>
      <c r="BI30" s="279">
        <v>1</v>
      </c>
      <c r="BJ30" s="277">
        <v>2</v>
      </c>
      <c r="BK30" s="278">
        <v>5</v>
      </c>
      <c r="BL30" s="282">
        <v>5</v>
      </c>
      <c r="BM30" s="282">
        <v>5</v>
      </c>
      <c r="BN30" s="283">
        <v>5</v>
      </c>
      <c r="BO30" s="284"/>
      <c r="BP30" s="282"/>
      <c r="BQ30" s="282"/>
      <c r="BR30" s="282"/>
      <c r="BS30" s="283"/>
      <c r="BT30" s="277">
        <v>4</v>
      </c>
      <c r="BU30" s="278">
        <v>3</v>
      </c>
      <c r="BV30" s="278">
        <v>1</v>
      </c>
      <c r="BW30" s="278">
        <v>1</v>
      </c>
      <c r="BX30" s="280">
        <v>1</v>
      </c>
      <c r="BY30" s="277"/>
      <c r="BZ30" s="278"/>
      <c r="CA30" s="278"/>
      <c r="CB30" s="278"/>
      <c r="CC30" s="280"/>
      <c r="CD30" s="277"/>
      <c r="CE30" s="278"/>
      <c r="CF30" s="278"/>
      <c r="CG30" s="278"/>
      <c r="CH30" s="280"/>
      <c r="CI30" s="281"/>
      <c r="CJ30" s="278"/>
      <c r="CK30" s="278"/>
      <c r="CL30" s="278"/>
      <c r="CM30" s="279"/>
      <c r="CN30" s="277"/>
      <c r="CO30" s="278"/>
      <c r="CP30" s="278"/>
      <c r="CQ30" s="278"/>
      <c r="CR30" s="280"/>
      <c r="CS30" s="281"/>
      <c r="CT30" s="278"/>
      <c r="CU30" s="278"/>
      <c r="CV30" s="278"/>
      <c r="CW30" s="279"/>
      <c r="CX30" s="277"/>
      <c r="CY30" s="278"/>
      <c r="CZ30" s="278"/>
      <c r="DA30" s="278"/>
      <c r="DB30" s="280"/>
      <c r="DC30" s="281"/>
      <c r="DD30" s="278"/>
      <c r="DE30" s="278"/>
      <c r="DF30" s="278"/>
      <c r="DG30" s="279"/>
      <c r="DH30" s="277"/>
      <c r="DI30" s="278"/>
      <c r="DJ30" s="278"/>
      <c r="DK30" s="278"/>
      <c r="DL30" s="280"/>
      <c r="DM30" s="281"/>
      <c r="DN30" s="278"/>
      <c r="DO30" s="278"/>
      <c r="DP30" s="278"/>
      <c r="DQ30" s="279"/>
      <c r="DR30" s="277"/>
      <c r="DS30" s="278"/>
      <c r="DT30" s="278"/>
      <c r="DU30" s="278"/>
      <c r="DV30" s="280"/>
      <c r="DW30" s="281"/>
      <c r="DX30" s="278"/>
      <c r="DY30" s="278"/>
      <c r="DZ30" s="278"/>
      <c r="EA30" s="280"/>
    </row>
    <row r="31" spans="1:131">
      <c r="A31" s="716"/>
      <c r="B31" s="792"/>
      <c r="C31" s="641" t="str">
        <f>'Eventos de riesgo LA-FT-FPADM'!C31</f>
        <v>Canales de distribución</v>
      </c>
      <c r="D31" s="681" t="str">
        <f>'Eventos de riesgo LA-FT-FPADM'!D31</f>
        <v>Propia</v>
      </c>
      <c r="E31" s="173" t="str">
        <f>'Eventos de riesgo LA-FT-FPADM'!E31</f>
        <v>Fuerza comercial</v>
      </c>
      <c r="G31" s="754">
        <v>1</v>
      </c>
      <c r="H31" s="756">
        <v>5</v>
      </c>
      <c r="I31" s="756">
        <v>4</v>
      </c>
      <c r="J31" s="756">
        <v>3</v>
      </c>
      <c r="K31" s="760">
        <v>2</v>
      </c>
      <c r="L31" s="754"/>
      <c r="M31" s="756"/>
      <c r="N31" s="756"/>
      <c r="O31" s="756"/>
      <c r="P31" s="760"/>
      <c r="Q31" s="754"/>
      <c r="R31" s="756"/>
      <c r="S31" s="756"/>
      <c r="T31" s="756"/>
      <c r="U31" s="760"/>
      <c r="V31" s="754"/>
      <c r="W31" s="756"/>
      <c r="X31" s="756"/>
      <c r="Y31" s="756"/>
      <c r="Z31" s="760"/>
      <c r="AA31" s="754">
        <v>1</v>
      </c>
      <c r="AB31" s="756">
        <v>1</v>
      </c>
      <c r="AC31" s="756">
        <v>1</v>
      </c>
      <c r="AD31" s="756">
        <v>1</v>
      </c>
      <c r="AE31" s="760">
        <v>1</v>
      </c>
      <c r="AF31" s="754"/>
      <c r="AG31" s="756"/>
      <c r="AH31" s="756"/>
      <c r="AI31" s="756"/>
      <c r="AJ31" s="760"/>
      <c r="AK31" s="754"/>
      <c r="AL31" s="756"/>
      <c r="AM31" s="756"/>
      <c r="AN31" s="756"/>
      <c r="AO31" s="760"/>
      <c r="AP31" s="754">
        <v>3</v>
      </c>
      <c r="AQ31" s="756">
        <v>3</v>
      </c>
      <c r="AR31" s="756">
        <v>4</v>
      </c>
      <c r="AS31" s="756">
        <v>1</v>
      </c>
      <c r="AT31" s="760">
        <v>1</v>
      </c>
      <c r="AU31" s="754"/>
      <c r="AV31" s="756"/>
      <c r="AW31" s="756"/>
      <c r="AX31" s="756"/>
      <c r="AY31" s="760"/>
      <c r="AZ31" s="754"/>
      <c r="BA31" s="756"/>
      <c r="BB31" s="756"/>
      <c r="BC31" s="756"/>
      <c r="BD31" s="760"/>
      <c r="BE31" s="754">
        <v>3</v>
      </c>
      <c r="BF31" s="756">
        <v>4</v>
      </c>
      <c r="BG31" s="756">
        <v>3</v>
      </c>
      <c r="BH31" s="756">
        <v>1</v>
      </c>
      <c r="BI31" s="760">
        <v>1</v>
      </c>
      <c r="BJ31" s="754">
        <v>2</v>
      </c>
      <c r="BK31" s="756">
        <v>5</v>
      </c>
      <c r="BL31" s="756">
        <v>5</v>
      </c>
      <c r="BM31" s="756">
        <v>5</v>
      </c>
      <c r="BN31" s="760">
        <v>5</v>
      </c>
      <c r="BO31" s="754"/>
      <c r="BP31" s="756"/>
      <c r="BQ31" s="756"/>
      <c r="BR31" s="756"/>
      <c r="BS31" s="760"/>
      <c r="BT31" s="754">
        <v>4</v>
      </c>
      <c r="BU31" s="756">
        <v>3</v>
      </c>
      <c r="BV31" s="756">
        <v>1</v>
      </c>
      <c r="BW31" s="756">
        <v>1</v>
      </c>
      <c r="BX31" s="760">
        <v>1</v>
      </c>
      <c r="BY31" s="754"/>
      <c r="BZ31" s="756"/>
      <c r="CA31" s="756"/>
      <c r="CB31" s="756"/>
      <c r="CC31" s="760"/>
      <c r="CD31" s="754"/>
      <c r="CE31" s="756"/>
      <c r="CF31" s="756"/>
      <c r="CG31" s="756"/>
      <c r="CH31" s="760"/>
      <c r="CI31" s="754">
        <v>1</v>
      </c>
      <c r="CJ31" s="756">
        <v>4</v>
      </c>
      <c r="CK31" s="756">
        <v>4</v>
      </c>
      <c r="CL31" s="756">
        <v>4</v>
      </c>
      <c r="CM31" s="760">
        <v>4</v>
      </c>
      <c r="CN31" s="754"/>
      <c r="CO31" s="756"/>
      <c r="CP31" s="756"/>
      <c r="CQ31" s="756"/>
      <c r="CR31" s="760"/>
      <c r="CS31" s="754"/>
      <c r="CT31" s="756"/>
      <c r="CU31" s="756"/>
      <c r="CV31" s="756"/>
      <c r="CW31" s="760"/>
      <c r="CX31" s="754"/>
      <c r="CY31" s="756"/>
      <c r="CZ31" s="756"/>
      <c r="DA31" s="756"/>
      <c r="DB31" s="760"/>
      <c r="DC31" s="754"/>
      <c r="DD31" s="756"/>
      <c r="DE31" s="756"/>
      <c r="DF31" s="756"/>
      <c r="DG31" s="760"/>
      <c r="DH31" s="754"/>
      <c r="DI31" s="756"/>
      <c r="DJ31" s="756"/>
      <c r="DK31" s="756"/>
      <c r="DL31" s="760"/>
      <c r="DM31" s="754"/>
      <c r="DN31" s="756"/>
      <c r="DO31" s="756"/>
      <c r="DP31" s="756"/>
      <c r="DQ31" s="760"/>
      <c r="DR31" s="754"/>
      <c r="DS31" s="756"/>
      <c r="DT31" s="756"/>
      <c r="DU31" s="756"/>
      <c r="DV31" s="760"/>
      <c r="DW31" s="754"/>
      <c r="DX31" s="756"/>
      <c r="DY31" s="756"/>
      <c r="DZ31" s="756"/>
      <c r="EA31" s="760"/>
    </row>
    <row r="32" spans="1:131">
      <c r="A32" s="717"/>
      <c r="B32" s="793"/>
      <c r="C32" s="641"/>
      <c r="D32" s="682"/>
      <c r="E32" s="173" t="str">
        <f>'Eventos de riesgo LA-FT-FPADM'!E32</f>
        <v>Digital</v>
      </c>
      <c r="G32" s="755"/>
      <c r="H32" s="757"/>
      <c r="I32" s="757"/>
      <c r="J32" s="757"/>
      <c r="K32" s="761"/>
      <c r="L32" s="755"/>
      <c r="M32" s="757"/>
      <c r="N32" s="757"/>
      <c r="O32" s="757"/>
      <c r="P32" s="761"/>
      <c r="Q32" s="755"/>
      <c r="R32" s="757"/>
      <c r="S32" s="757"/>
      <c r="T32" s="757"/>
      <c r="U32" s="761"/>
      <c r="V32" s="755"/>
      <c r="W32" s="757"/>
      <c r="X32" s="757"/>
      <c r="Y32" s="757"/>
      <c r="Z32" s="761"/>
      <c r="AA32" s="755"/>
      <c r="AB32" s="757"/>
      <c r="AC32" s="757"/>
      <c r="AD32" s="757"/>
      <c r="AE32" s="761"/>
      <c r="AF32" s="755"/>
      <c r="AG32" s="757"/>
      <c r="AH32" s="757"/>
      <c r="AI32" s="757"/>
      <c r="AJ32" s="761"/>
      <c r="AK32" s="755"/>
      <c r="AL32" s="757"/>
      <c r="AM32" s="757"/>
      <c r="AN32" s="757"/>
      <c r="AO32" s="761"/>
      <c r="AP32" s="755"/>
      <c r="AQ32" s="757"/>
      <c r="AR32" s="757"/>
      <c r="AS32" s="757"/>
      <c r="AT32" s="761"/>
      <c r="AU32" s="755"/>
      <c r="AV32" s="757"/>
      <c r="AW32" s="757"/>
      <c r="AX32" s="757"/>
      <c r="AY32" s="761"/>
      <c r="AZ32" s="755"/>
      <c r="BA32" s="757"/>
      <c r="BB32" s="757"/>
      <c r="BC32" s="757"/>
      <c r="BD32" s="761"/>
      <c r="BE32" s="755"/>
      <c r="BF32" s="757"/>
      <c r="BG32" s="757"/>
      <c r="BH32" s="757"/>
      <c r="BI32" s="761"/>
      <c r="BJ32" s="755"/>
      <c r="BK32" s="757"/>
      <c r="BL32" s="757"/>
      <c r="BM32" s="757"/>
      <c r="BN32" s="761"/>
      <c r="BO32" s="755"/>
      <c r="BP32" s="757"/>
      <c r="BQ32" s="757"/>
      <c r="BR32" s="757"/>
      <c r="BS32" s="761"/>
      <c r="BT32" s="755"/>
      <c r="BU32" s="757"/>
      <c r="BV32" s="757"/>
      <c r="BW32" s="757"/>
      <c r="BX32" s="761"/>
      <c r="BY32" s="755"/>
      <c r="BZ32" s="757"/>
      <c r="CA32" s="757"/>
      <c r="CB32" s="757"/>
      <c r="CC32" s="761"/>
      <c r="CD32" s="755"/>
      <c r="CE32" s="757"/>
      <c r="CF32" s="757"/>
      <c r="CG32" s="757"/>
      <c r="CH32" s="761"/>
      <c r="CI32" s="755"/>
      <c r="CJ32" s="757"/>
      <c r="CK32" s="757"/>
      <c r="CL32" s="757"/>
      <c r="CM32" s="761"/>
      <c r="CN32" s="755"/>
      <c r="CO32" s="757"/>
      <c r="CP32" s="757"/>
      <c r="CQ32" s="757"/>
      <c r="CR32" s="761"/>
      <c r="CS32" s="755"/>
      <c r="CT32" s="757"/>
      <c r="CU32" s="757"/>
      <c r="CV32" s="757"/>
      <c r="CW32" s="761"/>
      <c r="CX32" s="755"/>
      <c r="CY32" s="757"/>
      <c r="CZ32" s="757"/>
      <c r="DA32" s="757"/>
      <c r="DB32" s="761"/>
      <c r="DC32" s="755"/>
      <c r="DD32" s="757"/>
      <c r="DE32" s="757"/>
      <c r="DF32" s="757"/>
      <c r="DG32" s="761"/>
      <c r="DH32" s="755"/>
      <c r="DI32" s="757"/>
      <c r="DJ32" s="757"/>
      <c r="DK32" s="757"/>
      <c r="DL32" s="761"/>
      <c r="DM32" s="755"/>
      <c r="DN32" s="757"/>
      <c r="DO32" s="757"/>
      <c r="DP32" s="757"/>
      <c r="DQ32" s="761"/>
      <c r="DR32" s="755"/>
      <c r="DS32" s="757"/>
      <c r="DT32" s="757"/>
      <c r="DU32" s="757"/>
      <c r="DV32" s="761"/>
      <c r="DW32" s="755"/>
      <c r="DX32" s="757"/>
      <c r="DY32" s="757"/>
      <c r="DZ32" s="757"/>
      <c r="EA32" s="761"/>
    </row>
    <row r="33" spans="1:131" ht="15" customHeight="1">
      <c r="A33" s="746" t="str">
        <f>'Eventos de riesgo LA-FT-FPADM'!A33</f>
        <v>R2</v>
      </c>
      <c r="B33" s="748" t="str">
        <f>'Eventos de riesgo LA-FT-FPADM'!B33</f>
        <v>Tener vínculos con contrapartes condenadas o sancionadas por LA/FT/FPADM o  que estén siendo investigadas por conductas asociadas al LA/FT/FPADM.</v>
      </c>
      <c r="C33" s="734" t="str">
        <f>'Eventos de riesgo LA-FT-FPADM'!C33</f>
        <v>Contraparte</v>
      </c>
      <c r="D33" s="734" t="str">
        <f>'Eventos de riesgo LA-FT-FPADM'!D33</f>
        <v>Clientes</v>
      </c>
      <c r="E33" s="266" t="str">
        <f>'Eventos de riesgo LA-FT-FPADM'!E33</f>
        <v>Arrendamiento de espacios</v>
      </c>
      <c r="G33" s="753"/>
      <c r="H33" s="749"/>
      <c r="I33" s="749"/>
      <c r="J33" s="749"/>
      <c r="K33" s="752"/>
      <c r="L33" s="753">
        <v>3</v>
      </c>
      <c r="M33" s="749">
        <v>4</v>
      </c>
      <c r="N33" s="749">
        <v>3</v>
      </c>
      <c r="O33" s="749">
        <v>3</v>
      </c>
      <c r="P33" s="752">
        <v>2</v>
      </c>
      <c r="Q33" s="753"/>
      <c r="R33" s="749"/>
      <c r="S33" s="749"/>
      <c r="T33" s="749"/>
      <c r="U33" s="752"/>
      <c r="V33" s="753">
        <v>2</v>
      </c>
      <c r="W33" s="749">
        <v>5</v>
      </c>
      <c r="X33" s="749">
        <v>4</v>
      </c>
      <c r="Y33" s="749">
        <v>2</v>
      </c>
      <c r="Z33" s="752">
        <v>3</v>
      </c>
      <c r="AA33" s="753"/>
      <c r="AB33" s="749"/>
      <c r="AC33" s="749"/>
      <c r="AD33" s="749"/>
      <c r="AE33" s="752"/>
      <c r="AF33" s="753"/>
      <c r="AG33" s="749"/>
      <c r="AH33" s="749"/>
      <c r="AI33" s="749"/>
      <c r="AJ33" s="752"/>
      <c r="AK33" s="753"/>
      <c r="AL33" s="749"/>
      <c r="AM33" s="749"/>
      <c r="AN33" s="749"/>
      <c r="AO33" s="752"/>
      <c r="AP33" s="753">
        <v>3</v>
      </c>
      <c r="AQ33" s="749">
        <v>4</v>
      </c>
      <c r="AR33" s="749">
        <v>4</v>
      </c>
      <c r="AS33" s="749">
        <v>2</v>
      </c>
      <c r="AT33" s="750">
        <v>1</v>
      </c>
      <c r="AU33" s="751">
        <v>1</v>
      </c>
      <c r="AV33" s="749">
        <v>1</v>
      </c>
      <c r="AW33" s="749">
        <v>2</v>
      </c>
      <c r="AX33" s="749">
        <v>1</v>
      </c>
      <c r="AY33" s="752">
        <v>2</v>
      </c>
      <c r="AZ33" s="753"/>
      <c r="BA33" s="749"/>
      <c r="BB33" s="749"/>
      <c r="BC33" s="749"/>
      <c r="BD33" s="750"/>
      <c r="BE33" s="751">
        <v>3</v>
      </c>
      <c r="BF33" s="749">
        <v>3</v>
      </c>
      <c r="BG33" s="749">
        <v>2</v>
      </c>
      <c r="BH33" s="749">
        <v>1</v>
      </c>
      <c r="BI33" s="752">
        <v>1</v>
      </c>
      <c r="BJ33" s="754">
        <v>2</v>
      </c>
      <c r="BK33" s="756">
        <v>5</v>
      </c>
      <c r="BL33" s="756">
        <v>4</v>
      </c>
      <c r="BM33" s="756">
        <v>4</v>
      </c>
      <c r="BN33" s="760">
        <v>3</v>
      </c>
      <c r="BO33" s="772">
        <v>4</v>
      </c>
      <c r="BP33" s="768">
        <v>5</v>
      </c>
      <c r="BQ33" s="768">
        <v>5</v>
      </c>
      <c r="BR33" s="768">
        <v>4</v>
      </c>
      <c r="BS33" s="769">
        <v>4</v>
      </c>
      <c r="BT33" s="771">
        <v>4</v>
      </c>
      <c r="BU33" s="768">
        <v>1</v>
      </c>
      <c r="BV33" s="768">
        <v>1</v>
      </c>
      <c r="BW33" s="768">
        <v>1</v>
      </c>
      <c r="BX33" s="770">
        <v>1</v>
      </c>
      <c r="BY33" s="771"/>
      <c r="BZ33" s="768"/>
      <c r="CA33" s="768"/>
      <c r="CB33" s="768"/>
      <c r="CC33" s="770"/>
      <c r="CD33" s="753">
        <v>2</v>
      </c>
      <c r="CE33" s="749">
        <v>4</v>
      </c>
      <c r="CF33" s="749">
        <v>4</v>
      </c>
      <c r="CG33" s="749">
        <v>3</v>
      </c>
      <c r="CH33" s="750">
        <v>2</v>
      </c>
      <c r="CI33" s="751"/>
      <c r="CJ33" s="749"/>
      <c r="CK33" s="749"/>
      <c r="CL33" s="749"/>
      <c r="CM33" s="752"/>
      <c r="CN33" s="753"/>
      <c r="CO33" s="749"/>
      <c r="CP33" s="749"/>
      <c r="CQ33" s="749"/>
      <c r="CR33" s="750"/>
      <c r="CS33" s="751">
        <v>2</v>
      </c>
      <c r="CT33" s="749">
        <v>4</v>
      </c>
      <c r="CU33" s="749">
        <v>4</v>
      </c>
      <c r="CV33" s="749">
        <v>3</v>
      </c>
      <c r="CW33" s="752">
        <v>2</v>
      </c>
      <c r="CX33" s="753">
        <v>3</v>
      </c>
      <c r="CY33" s="749">
        <v>5</v>
      </c>
      <c r="CZ33" s="749">
        <v>5</v>
      </c>
      <c r="DA33" s="749">
        <v>4</v>
      </c>
      <c r="DB33" s="750">
        <v>3</v>
      </c>
      <c r="DC33" s="751">
        <v>4</v>
      </c>
      <c r="DD33" s="749">
        <v>3</v>
      </c>
      <c r="DE33" s="749">
        <v>3</v>
      </c>
      <c r="DF33" s="749">
        <v>3</v>
      </c>
      <c r="DG33" s="752">
        <v>3</v>
      </c>
      <c r="DH33" s="753">
        <v>2</v>
      </c>
      <c r="DI33" s="749">
        <v>4</v>
      </c>
      <c r="DJ33" s="749">
        <v>4</v>
      </c>
      <c r="DK33" s="749">
        <v>3</v>
      </c>
      <c r="DL33" s="750">
        <v>3</v>
      </c>
      <c r="DM33" s="751">
        <v>1</v>
      </c>
      <c r="DN33" s="749">
        <v>4</v>
      </c>
      <c r="DO33" s="749">
        <v>4</v>
      </c>
      <c r="DP33" s="749">
        <v>3</v>
      </c>
      <c r="DQ33" s="752">
        <v>3</v>
      </c>
      <c r="DR33" s="753"/>
      <c r="DS33" s="749"/>
      <c r="DT33" s="749"/>
      <c r="DU33" s="749"/>
      <c r="DV33" s="750"/>
      <c r="DW33" s="751"/>
      <c r="DX33" s="749"/>
      <c r="DY33" s="749"/>
      <c r="DZ33" s="749"/>
      <c r="EA33" s="750"/>
    </row>
    <row r="34" spans="1:131" ht="15" customHeight="1">
      <c r="A34" s="746"/>
      <c r="B34" s="748"/>
      <c r="C34" s="741"/>
      <c r="D34" s="741"/>
      <c r="E34" s="266" t="str">
        <f>'Eventos de riesgo LA-FT-FPADM'!E34</f>
        <v>Capacitaciones</v>
      </c>
      <c r="G34" s="753"/>
      <c r="H34" s="749"/>
      <c r="I34" s="749"/>
      <c r="J34" s="749"/>
      <c r="K34" s="752"/>
      <c r="L34" s="753"/>
      <c r="M34" s="749"/>
      <c r="N34" s="749"/>
      <c r="O34" s="749"/>
      <c r="P34" s="752"/>
      <c r="Q34" s="753"/>
      <c r="R34" s="749"/>
      <c r="S34" s="749"/>
      <c r="T34" s="749"/>
      <c r="U34" s="752"/>
      <c r="V34" s="753"/>
      <c r="W34" s="749"/>
      <c r="X34" s="749"/>
      <c r="Y34" s="749"/>
      <c r="Z34" s="752"/>
      <c r="AA34" s="753"/>
      <c r="AB34" s="749"/>
      <c r="AC34" s="749"/>
      <c r="AD34" s="749"/>
      <c r="AE34" s="752"/>
      <c r="AF34" s="753"/>
      <c r="AG34" s="749"/>
      <c r="AH34" s="749"/>
      <c r="AI34" s="749"/>
      <c r="AJ34" s="752"/>
      <c r="AK34" s="753"/>
      <c r="AL34" s="749"/>
      <c r="AM34" s="749"/>
      <c r="AN34" s="749"/>
      <c r="AO34" s="752"/>
      <c r="AP34" s="753"/>
      <c r="AQ34" s="749"/>
      <c r="AR34" s="749"/>
      <c r="AS34" s="749"/>
      <c r="AT34" s="750"/>
      <c r="AU34" s="751"/>
      <c r="AV34" s="749"/>
      <c r="AW34" s="749"/>
      <c r="AX34" s="749"/>
      <c r="AY34" s="752"/>
      <c r="AZ34" s="753"/>
      <c r="BA34" s="749"/>
      <c r="BB34" s="749"/>
      <c r="BC34" s="749"/>
      <c r="BD34" s="750"/>
      <c r="BE34" s="751"/>
      <c r="BF34" s="749"/>
      <c r="BG34" s="749"/>
      <c r="BH34" s="749"/>
      <c r="BI34" s="752"/>
      <c r="BJ34" s="787"/>
      <c r="BK34" s="788"/>
      <c r="BL34" s="788"/>
      <c r="BM34" s="788"/>
      <c r="BN34" s="789"/>
      <c r="BO34" s="772"/>
      <c r="BP34" s="768"/>
      <c r="BQ34" s="768"/>
      <c r="BR34" s="768"/>
      <c r="BS34" s="769"/>
      <c r="BT34" s="771"/>
      <c r="BU34" s="768"/>
      <c r="BV34" s="768"/>
      <c r="BW34" s="768"/>
      <c r="BX34" s="770"/>
      <c r="BY34" s="771"/>
      <c r="BZ34" s="768"/>
      <c r="CA34" s="768"/>
      <c r="CB34" s="768"/>
      <c r="CC34" s="770"/>
      <c r="CD34" s="753"/>
      <c r="CE34" s="749"/>
      <c r="CF34" s="749"/>
      <c r="CG34" s="749"/>
      <c r="CH34" s="750"/>
      <c r="CI34" s="751"/>
      <c r="CJ34" s="749"/>
      <c r="CK34" s="749"/>
      <c r="CL34" s="749"/>
      <c r="CM34" s="752"/>
      <c r="CN34" s="753"/>
      <c r="CO34" s="749"/>
      <c r="CP34" s="749"/>
      <c r="CQ34" s="749"/>
      <c r="CR34" s="750"/>
      <c r="CS34" s="751"/>
      <c r="CT34" s="749"/>
      <c r="CU34" s="749"/>
      <c r="CV34" s="749"/>
      <c r="CW34" s="752"/>
      <c r="CX34" s="753"/>
      <c r="CY34" s="749"/>
      <c r="CZ34" s="749"/>
      <c r="DA34" s="749"/>
      <c r="DB34" s="750"/>
      <c r="DC34" s="751"/>
      <c r="DD34" s="749"/>
      <c r="DE34" s="749"/>
      <c r="DF34" s="749"/>
      <c r="DG34" s="752"/>
      <c r="DH34" s="753"/>
      <c r="DI34" s="749"/>
      <c r="DJ34" s="749"/>
      <c r="DK34" s="749"/>
      <c r="DL34" s="750"/>
      <c r="DM34" s="751"/>
      <c r="DN34" s="749"/>
      <c r="DO34" s="749"/>
      <c r="DP34" s="749"/>
      <c r="DQ34" s="752"/>
      <c r="DR34" s="753"/>
      <c r="DS34" s="749"/>
      <c r="DT34" s="749"/>
      <c r="DU34" s="749"/>
      <c r="DV34" s="750"/>
      <c r="DW34" s="751"/>
      <c r="DX34" s="749"/>
      <c r="DY34" s="749"/>
      <c r="DZ34" s="749"/>
      <c r="EA34" s="750"/>
    </row>
    <row r="35" spans="1:131">
      <c r="A35" s="716"/>
      <c r="B35" s="720"/>
      <c r="C35" s="741"/>
      <c r="D35" s="741"/>
      <c r="E35" s="266" t="str">
        <f>'Eventos de riesgo LA-FT-FPADM'!E35</f>
        <v>Afiliados</v>
      </c>
      <c r="G35" s="753"/>
      <c r="H35" s="749"/>
      <c r="I35" s="749"/>
      <c r="J35" s="749"/>
      <c r="K35" s="752"/>
      <c r="L35" s="753"/>
      <c r="M35" s="749"/>
      <c r="N35" s="749"/>
      <c r="O35" s="749"/>
      <c r="P35" s="752"/>
      <c r="Q35" s="753"/>
      <c r="R35" s="749"/>
      <c r="S35" s="749"/>
      <c r="T35" s="749"/>
      <c r="U35" s="752"/>
      <c r="V35" s="753"/>
      <c r="W35" s="749"/>
      <c r="X35" s="749"/>
      <c r="Y35" s="749"/>
      <c r="Z35" s="752"/>
      <c r="AA35" s="753"/>
      <c r="AB35" s="749"/>
      <c r="AC35" s="749"/>
      <c r="AD35" s="749"/>
      <c r="AE35" s="752"/>
      <c r="AF35" s="753"/>
      <c r="AG35" s="749"/>
      <c r="AH35" s="749"/>
      <c r="AI35" s="749"/>
      <c r="AJ35" s="752"/>
      <c r="AK35" s="753"/>
      <c r="AL35" s="749"/>
      <c r="AM35" s="749"/>
      <c r="AN35" s="749"/>
      <c r="AO35" s="752"/>
      <c r="AP35" s="753"/>
      <c r="AQ35" s="749"/>
      <c r="AR35" s="749"/>
      <c r="AS35" s="749"/>
      <c r="AT35" s="750"/>
      <c r="AU35" s="751"/>
      <c r="AV35" s="749"/>
      <c r="AW35" s="749"/>
      <c r="AX35" s="749"/>
      <c r="AY35" s="752"/>
      <c r="AZ35" s="753"/>
      <c r="BA35" s="749"/>
      <c r="BB35" s="749"/>
      <c r="BC35" s="749"/>
      <c r="BD35" s="750"/>
      <c r="BE35" s="751"/>
      <c r="BF35" s="749"/>
      <c r="BG35" s="749"/>
      <c r="BH35" s="749"/>
      <c r="BI35" s="752"/>
      <c r="BJ35" s="787"/>
      <c r="BK35" s="788"/>
      <c r="BL35" s="788"/>
      <c r="BM35" s="788"/>
      <c r="BN35" s="789"/>
      <c r="BO35" s="772"/>
      <c r="BP35" s="768"/>
      <c r="BQ35" s="768"/>
      <c r="BR35" s="768"/>
      <c r="BS35" s="769"/>
      <c r="BT35" s="771"/>
      <c r="BU35" s="768"/>
      <c r="BV35" s="768"/>
      <c r="BW35" s="768"/>
      <c r="BX35" s="770"/>
      <c r="BY35" s="771"/>
      <c r="BZ35" s="768"/>
      <c r="CA35" s="768"/>
      <c r="CB35" s="768"/>
      <c r="CC35" s="770"/>
      <c r="CD35" s="753"/>
      <c r="CE35" s="749"/>
      <c r="CF35" s="749"/>
      <c r="CG35" s="749"/>
      <c r="CH35" s="750"/>
      <c r="CI35" s="751"/>
      <c r="CJ35" s="749"/>
      <c r="CK35" s="749"/>
      <c r="CL35" s="749"/>
      <c r="CM35" s="752"/>
      <c r="CN35" s="753"/>
      <c r="CO35" s="749"/>
      <c r="CP35" s="749"/>
      <c r="CQ35" s="749"/>
      <c r="CR35" s="750"/>
      <c r="CS35" s="751"/>
      <c r="CT35" s="749"/>
      <c r="CU35" s="749"/>
      <c r="CV35" s="749"/>
      <c r="CW35" s="752"/>
      <c r="CX35" s="753"/>
      <c r="CY35" s="749"/>
      <c r="CZ35" s="749"/>
      <c r="DA35" s="749"/>
      <c r="DB35" s="750"/>
      <c r="DC35" s="751"/>
      <c r="DD35" s="749"/>
      <c r="DE35" s="749"/>
      <c r="DF35" s="749"/>
      <c r="DG35" s="752"/>
      <c r="DH35" s="753"/>
      <c r="DI35" s="749"/>
      <c r="DJ35" s="749"/>
      <c r="DK35" s="749"/>
      <c r="DL35" s="750"/>
      <c r="DM35" s="751"/>
      <c r="DN35" s="749"/>
      <c r="DO35" s="749"/>
      <c r="DP35" s="749"/>
      <c r="DQ35" s="752"/>
      <c r="DR35" s="753"/>
      <c r="DS35" s="749"/>
      <c r="DT35" s="749"/>
      <c r="DU35" s="749"/>
      <c r="DV35" s="750"/>
      <c r="DW35" s="751"/>
      <c r="DX35" s="749"/>
      <c r="DY35" s="749"/>
      <c r="DZ35" s="749"/>
      <c r="EA35" s="750"/>
    </row>
    <row r="36" spans="1:131" ht="15" customHeight="1">
      <c r="A36" s="716"/>
      <c r="B36" s="720"/>
      <c r="C36" s="741"/>
      <c r="D36" s="734" t="str">
        <f>'Eventos de riesgo LA-FT-FPADM'!D36</f>
        <v>Usuarios</v>
      </c>
      <c r="E36" s="266" t="str">
        <f>'Eventos de riesgo LA-FT-FPADM'!E36</f>
        <v>Información Empresarial</v>
      </c>
      <c r="G36" s="753"/>
      <c r="H36" s="749"/>
      <c r="I36" s="749"/>
      <c r="J36" s="749"/>
      <c r="K36" s="752"/>
      <c r="L36" s="753"/>
      <c r="M36" s="749"/>
      <c r="N36" s="749"/>
      <c r="O36" s="749"/>
      <c r="P36" s="752"/>
      <c r="Q36" s="771">
        <v>1</v>
      </c>
      <c r="R36" s="768">
        <v>4</v>
      </c>
      <c r="S36" s="768">
        <v>4</v>
      </c>
      <c r="T36" s="768">
        <v>4</v>
      </c>
      <c r="U36" s="769">
        <v>1</v>
      </c>
      <c r="V36" s="753">
        <v>2</v>
      </c>
      <c r="W36" s="749">
        <v>5</v>
      </c>
      <c r="X36" s="749">
        <v>4</v>
      </c>
      <c r="Y36" s="749">
        <v>2</v>
      </c>
      <c r="Z36" s="752">
        <v>3</v>
      </c>
      <c r="AA36" s="753"/>
      <c r="AB36" s="749"/>
      <c r="AC36" s="749"/>
      <c r="AD36" s="749"/>
      <c r="AE36" s="752"/>
      <c r="AF36" s="753"/>
      <c r="AG36" s="749"/>
      <c r="AH36" s="749"/>
      <c r="AI36" s="749"/>
      <c r="AJ36" s="752"/>
      <c r="AK36" s="753"/>
      <c r="AL36" s="749"/>
      <c r="AM36" s="749"/>
      <c r="AN36" s="749"/>
      <c r="AO36" s="752"/>
      <c r="AP36" s="753">
        <v>3</v>
      </c>
      <c r="AQ36" s="749">
        <v>4</v>
      </c>
      <c r="AR36" s="749">
        <v>4</v>
      </c>
      <c r="AS36" s="749">
        <v>2</v>
      </c>
      <c r="AT36" s="750">
        <v>1</v>
      </c>
      <c r="AU36" s="751">
        <v>1</v>
      </c>
      <c r="AV36" s="749">
        <v>1</v>
      </c>
      <c r="AW36" s="749">
        <v>2</v>
      </c>
      <c r="AX36" s="749">
        <v>1</v>
      </c>
      <c r="AY36" s="752">
        <v>2</v>
      </c>
      <c r="AZ36" s="753"/>
      <c r="BA36" s="749"/>
      <c r="BB36" s="749"/>
      <c r="BC36" s="749"/>
      <c r="BD36" s="750"/>
      <c r="BE36" s="751">
        <v>3</v>
      </c>
      <c r="BF36" s="749">
        <v>3</v>
      </c>
      <c r="BG36" s="749">
        <v>2</v>
      </c>
      <c r="BH36" s="749">
        <v>1</v>
      </c>
      <c r="BI36" s="752">
        <v>1</v>
      </c>
      <c r="BJ36" s="754">
        <v>2</v>
      </c>
      <c r="BK36" s="756">
        <v>5</v>
      </c>
      <c r="BL36" s="756">
        <v>4</v>
      </c>
      <c r="BM36" s="756">
        <v>4</v>
      </c>
      <c r="BN36" s="760">
        <v>3</v>
      </c>
      <c r="BO36" s="772">
        <v>4</v>
      </c>
      <c r="BP36" s="768">
        <v>5</v>
      </c>
      <c r="BQ36" s="768">
        <v>5</v>
      </c>
      <c r="BR36" s="768">
        <v>4</v>
      </c>
      <c r="BS36" s="769">
        <v>4</v>
      </c>
      <c r="BT36" s="771">
        <v>4</v>
      </c>
      <c r="BU36" s="768">
        <v>1</v>
      </c>
      <c r="BV36" s="768">
        <v>1</v>
      </c>
      <c r="BW36" s="768">
        <v>1</v>
      </c>
      <c r="BX36" s="770">
        <v>1</v>
      </c>
      <c r="BY36" s="771"/>
      <c r="BZ36" s="768"/>
      <c r="CA36" s="768"/>
      <c r="CB36" s="768"/>
      <c r="CC36" s="770"/>
      <c r="CD36" s="753">
        <v>2</v>
      </c>
      <c r="CE36" s="749">
        <v>4</v>
      </c>
      <c r="CF36" s="749">
        <v>4</v>
      </c>
      <c r="CG36" s="749">
        <v>3</v>
      </c>
      <c r="CH36" s="750">
        <v>2</v>
      </c>
      <c r="CI36" s="751"/>
      <c r="CJ36" s="749"/>
      <c r="CK36" s="749"/>
      <c r="CL36" s="749"/>
      <c r="CM36" s="752"/>
      <c r="CN36" s="753">
        <v>1</v>
      </c>
      <c r="CO36" s="749">
        <v>1</v>
      </c>
      <c r="CP36" s="749">
        <v>1</v>
      </c>
      <c r="CQ36" s="749">
        <v>1</v>
      </c>
      <c r="CR36" s="750">
        <v>1</v>
      </c>
      <c r="CS36" s="751">
        <v>2</v>
      </c>
      <c r="CT36" s="749">
        <v>4</v>
      </c>
      <c r="CU36" s="749">
        <v>4</v>
      </c>
      <c r="CV36" s="749">
        <v>3</v>
      </c>
      <c r="CW36" s="752">
        <v>2</v>
      </c>
      <c r="CX36" s="753">
        <v>3</v>
      </c>
      <c r="CY36" s="749">
        <v>5</v>
      </c>
      <c r="CZ36" s="749">
        <v>5</v>
      </c>
      <c r="DA36" s="749">
        <v>4</v>
      </c>
      <c r="DB36" s="750">
        <v>3</v>
      </c>
      <c r="DC36" s="751">
        <v>4</v>
      </c>
      <c r="DD36" s="749">
        <v>3</v>
      </c>
      <c r="DE36" s="749">
        <v>3</v>
      </c>
      <c r="DF36" s="749">
        <v>3</v>
      </c>
      <c r="DG36" s="752">
        <v>3</v>
      </c>
      <c r="DH36" s="753"/>
      <c r="DI36" s="749"/>
      <c r="DJ36" s="749"/>
      <c r="DK36" s="749"/>
      <c r="DL36" s="750"/>
      <c r="DM36" s="751"/>
      <c r="DN36" s="749"/>
      <c r="DO36" s="749"/>
      <c r="DP36" s="749"/>
      <c r="DQ36" s="752"/>
      <c r="DR36" s="753"/>
      <c r="DS36" s="749"/>
      <c r="DT36" s="749"/>
      <c r="DU36" s="749"/>
      <c r="DV36" s="750"/>
      <c r="DW36" s="751"/>
      <c r="DX36" s="749"/>
      <c r="DY36" s="749"/>
      <c r="DZ36" s="749"/>
      <c r="EA36" s="750"/>
    </row>
    <row r="37" spans="1:131" ht="15" customHeight="1">
      <c r="A37" s="716"/>
      <c r="B37" s="720"/>
      <c r="C37" s="741"/>
      <c r="D37" s="741"/>
      <c r="E37" s="266" t="str">
        <f>'Eventos de riesgo LA-FT-FPADM'!E37</f>
        <v>Beneficiarios de Programas y Proyectos</v>
      </c>
      <c r="G37" s="753"/>
      <c r="H37" s="749"/>
      <c r="I37" s="749"/>
      <c r="J37" s="749"/>
      <c r="K37" s="752"/>
      <c r="L37" s="753"/>
      <c r="M37" s="749"/>
      <c r="N37" s="749"/>
      <c r="O37" s="749"/>
      <c r="P37" s="752"/>
      <c r="Q37" s="771"/>
      <c r="R37" s="768"/>
      <c r="S37" s="768"/>
      <c r="T37" s="768"/>
      <c r="U37" s="769"/>
      <c r="V37" s="753"/>
      <c r="W37" s="749"/>
      <c r="X37" s="749"/>
      <c r="Y37" s="749"/>
      <c r="Z37" s="752"/>
      <c r="AA37" s="753"/>
      <c r="AB37" s="749"/>
      <c r="AC37" s="749"/>
      <c r="AD37" s="749"/>
      <c r="AE37" s="752"/>
      <c r="AF37" s="753"/>
      <c r="AG37" s="749"/>
      <c r="AH37" s="749"/>
      <c r="AI37" s="749"/>
      <c r="AJ37" s="752"/>
      <c r="AK37" s="753"/>
      <c r="AL37" s="749"/>
      <c r="AM37" s="749"/>
      <c r="AN37" s="749"/>
      <c r="AO37" s="752"/>
      <c r="AP37" s="753"/>
      <c r="AQ37" s="749"/>
      <c r="AR37" s="749"/>
      <c r="AS37" s="749"/>
      <c r="AT37" s="750"/>
      <c r="AU37" s="751"/>
      <c r="AV37" s="749"/>
      <c r="AW37" s="749"/>
      <c r="AX37" s="749"/>
      <c r="AY37" s="752"/>
      <c r="AZ37" s="753"/>
      <c r="BA37" s="749"/>
      <c r="BB37" s="749"/>
      <c r="BC37" s="749"/>
      <c r="BD37" s="750"/>
      <c r="BE37" s="751"/>
      <c r="BF37" s="749"/>
      <c r="BG37" s="749"/>
      <c r="BH37" s="749"/>
      <c r="BI37" s="752"/>
      <c r="BJ37" s="787"/>
      <c r="BK37" s="788"/>
      <c r="BL37" s="788"/>
      <c r="BM37" s="788"/>
      <c r="BN37" s="789"/>
      <c r="BO37" s="772"/>
      <c r="BP37" s="768"/>
      <c r="BQ37" s="768"/>
      <c r="BR37" s="768"/>
      <c r="BS37" s="769"/>
      <c r="BT37" s="771"/>
      <c r="BU37" s="768"/>
      <c r="BV37" s="768"/>
      <c r="BW37" s="768"/>
      <c r="BX37" s="770"/>
      <c r="BY37" s="771"/>
      <c r="BZ37" s="768"/>
      <c r="CA37" s="768"/>
      <c r="CB37" s="768"/>
      <c r="CC37" s="770"/>
      <c r="CD37" s="753"/>
      <c r="CE37" s="749"/>
      <c r="CF37" s="749"/>
      <c r="CG37" s="749"/>
      <c r="CH37" s="750"/>
      <c r="CI37" s="751"/>
      <c r="CJ37" s="749"/>
      <c r="CK37" s="749"/>
      <c r="CL37" s="749"/>
      <c r="CM37" s="752"/>
      <c r="CN37" s="753"/>
      <c r="CO37" s="749"/>
      <c r="CP37" s="749"/>
      <c r="CQ37" s="749"/>
      <c r="CR37" s="750"/>
      <c r="CS37" s="751"/>
      <c r="CT37" s="749"/>
      <c r="CU37" s="749"/>
      <c r="CV37" s="749"/>
      <c r="CW37" s="752"/>
      <c r="CX37" s="753"/>
      <c r="CY37" s="749"/>
      <c r="CZ37" s="749"/>
      <c r="DA37" s="749"/>
      <c r="DB37" s="750"/>
      <c r="DC37" s="751"/>
      <c r="DD37" s="749"/>
      <c r="DE37" s="749"/>
      <c r="DF37" s="749"/>
      <c r="DG37" s="752"/>
      <c r="DH37" s="753"/>
      <c r="DI37" s="749"/>
      <c r="DJ37" s="749"/>
      <c r="DK37" s="749"/>
      <c r="DL37" s="750"/>
      <c r="DM37" s="751"/>
      <c r="DN37" s="749"/>
      <c r="DO37" s="749"/>
      <c r="DP37" s="749"/>
      <c r="DQ37" s="752"/>
      <c r="DR37" s="753"/>
      <c r="DS37" s="749"/>
      <c r="DT37" s="749"/>
      <c r="DU37" s="749"/>
      <c r="DV37" s="750"/>
      <c r="DW37" s="751"/>
      <c r="DX37" s="749"/>
      <c r="DY37" s="749"/>
      <c r="DZ37" s="749"/>
      <c r="EA37" s="750"/>
    </row>
    <row r="38" spans="1:131" ht="15" customHeight="1">
      <c r="A38" s="716"/>
      <c r="B38" s="720"/>
      <c r="C38" s="741"/>
      <c r="D38" s="762" t="str">
        <f>'Eventos de riesgo LA-FT-FPADM'!D38</f>
        <v>Proveedores / Contratistas</v>
      </c>
      <c r="E38" s="266" t="str">
        <f>'Eventos de riesgo LA-FT-FPADM'!E38</f>
        <v>Servicios y alquileres</v>
      </c>
      <c r="G38" s="712"/>
      <c r="H38" s="709"/>
      <c r="I38" s="709"/>
      <c r="J38" s="709"/>
      <c r="K38" s="711"/>
      <c r="L38" s="712"/>
      <c r="M38" s="709"/>
      <c r="N38" s="709"/>
      <c r="O38" s="709"/>
      <c r="P38" s="711"/>
      <c r="Q38" s="712"/>
      <c r="R38" s="709"/>
      <c r="S38" s="709"/>
      <c r="T38" s="709"/>
      <c r="U38" s="711"/>
      <c r="V38" s="712"/>
      <c r="W38" s="709"/>
      <c r="X38" s="709"/>
      <c r="Y38" s="709"/>
      <c r="Z38" s="711"/>
      <c r="AA38" s="712"/>
      <c r="AB38" s="709"/>
      <c r="AC38" s="709"/>
      <c r="AD38" s="709"/>
      <c r="AE38" s="711"/>
      <c r="AF38" s="712">
        <v>2</v>
      </c>
      <c r="AG38" s="709">
        <v>4</v>
      </c>
      <c r="AH38" s="709">
        <v>3</v>
      </c>
      <c r="AI38" s="709">
        <v>2</v>
      </c>
      <c r="AJ38" s="711">
        <v>2</v>
      </c>
      <c r="AK38" s="712">
        <v>1</v>
      </c>
      <c r="AL38" s="709">
        <v>3</v>
      </c>
      <c r="AM38" s="709">
        <v>4</v>
      </c>
      <c r="AN38" s="709">
        <v>2</v>
      </c>
      <c r="AO38" s="711">
        <v>1</v>
      </c>
      <c r="AP38" s="712">
        <v>3</v>
      </c>
      <c r="AQ38" s="709">
        <v>4</v>
      </c>
      <c r="AR38" s="709">
        <v>4</v>
      </c>
      <c r="AS38" s="709">
        <v>2</v>
      </c>
      <c r="AT38" s="704">
        <v>1</v>
      </c>
      <c r="AU38" s="710"/>
      <c r="AV38" s="709"/>
      <c r="AW38" s="709"/>
      <c r="AX38" s="709"/>
      <c r="AY38" s="711"/>
      <c r="AZ38" s="712">
        <v>2</v>
      </c>
      <c r="BA38" s="709">
        <v>3</v>
      </c>
      <c r="BB38" s="709">
        <v>2</v>
      </c>
      <c r="BC38" s="709">
        <v>1</v>
      </c>
      <c r="BD38" s="704">
        <v>1</v>
      </c>
      <c r="BE38" s="710">
        <v>3</v>
      </c>
      <c r="BF38" s="709">
        <v>3</v>
      </c>
      <c r="BG38" s="709">
        <v>2</v>
      </c>
      <c r="BH38" s="709">
        <v>1</v>
      </c>
      <c r="BI38" s="711">
        <v>1</v>
      </c>
      <c r="BJ38" s="784">
        <v>2</v>
      </c>
      <c r="BK38" s="778">
        <v>5</v>
      </c>
      <c r="BL38" s="778">
        <v>4</v>
      </c>
      <c r="BM38" s="778">
        <v>4</v>
      </c>
      <c r="BN38" s="781">
        <v>3</v>
      </c>
      <c r="BO38" s="774"/>
      <c r="BP38" s="766"/>
      <c r="BQ38" s="766"/>
      <c r="BR38" s="766"/>
      <c r="BS38" s="767"/>
      <c r="BT38" s="765"/>
      <c r="BU38" s="766"/>
      <c r="BV38" s="766"/>
      <c r="BW38" s="766"/>
      <c r="BX38" s="773"/>
      <c r="BY38" s="765">
        <v>3</v>
      </c>
      <c r="BZ38" s="766">
        <v>2</v>
      </c>
      <c r="CA38" s="766">
        <v>1</v>
      </c>
      <c r="CB38" s="766">
        <v>2</v>
      </c>
      <c r="CC38" s="773">
        <v>1</v>
      </c>
      <c r="CD38" s="712"/>
      <c r="CE38" s="709"/>
      <c r="CF38" s="709"/>
      <c r="CG38" s="709"/>
      <c r="CH38" s="704"/>
      <c r="CI38" s="710"/>
      <c r="CJ38" s="709"/>
      <c r="CK38" s="709"/>
      <c r="CL38" s="709"/>
      <c r="CM38" s="711"/>
      <c r="CN38" s="712"/>
      <c r="CO38" s="709"/>
      <c r="CP38" s="709"/>
      <c r="CQ38" s="709"/>
      <c r="CR38" s="704"/>
      <c r="CS38" s="710"/>
      <c r="CT38" s="709"/>
      <c r="CU38" s="709"/>
      <c r="CV38" s="709"/>
      <c r="CW38" s="711"/>
      <c r="CX38" s="712"/>
      <c r="CY38" s="709"/>
      <c r="CZ38" s="709"/>
      <c r="DA38" s="709"/>
      <c r="DB38" s="704"/>
      <c r="DC38" s="710"/>
      <c r="DD38" s="709"/>
      <c r="DE38" s="709"/>
      <c r="DF38" s="709"/>
      <c r="DG38" s="711"/>
      <c r="DH38" s="712"/>
      <c r="DI38" s="709"/>
      <c r="DJ38" s="709"/>
      <c r="DK38" s="709"/>
      <c r="DL38" s="704"/>
      <c r="DM38" s="710"/>
      <c r="DN38" s="709"/>
      <c r="DO38" s="709"/>
      <c r="DP38" s="709"/>
      <c r="DQ38" s="711"/>
      <c r="DR38" s="712"/>
      <c r="DS38" s="709"/>
      <c r="DT38" s="709"/>
      <c r="DU38" s="709"/>
      <c r="DV38" s="704"/>
      <c r="DW38" s="710"/>
      <c r="DX38" s="709"/>
      <c r="DY38" s="709"/>
      <c r="DZ38" s="709"/>
      <c r="EA38" s="704"/>
    </row>
    <row r="39" spans="1:131" ht="15" customHeight="1">
      <c r="A39" s="716"/>
      <c r="B39" s="720"/>
      <c r="C39" s="741"/>
      <c r="D39" s="763"/>
      <c r="E39" s="266" t="str">
        <f>'Eventos de riesgo LA-FT-FPADM'!E39</f>
        <v>Publicidad</v>
      </c>
      <c r="G39" s="712"/>
      <c r="H39" s="709"/>
      <c r="I39" s="709"/>
      <c r="J39" s="709"/>
      <c r="K39" s="711"/>
      <c r="L39" s="712"/>
      <c r="M39" s="709"/>
      <c r="N39" s="709"/>
      <c r="O39" s="709"/>
      <c r="P39" s="711"/>
      <c r="Q39" s="712"/>
      <c r="R39" s="709"/>
      <c r="S39" s="709"/>
      <c r="T39" s="709"/>
      <c r="U39" s="711"/>
      <c r="V39" s="712"/>
      <c r="W39" s="709"/>
      <c r="X39" s="709"/>
      <c r="Y39" s="709"/>
      <c r="Z39" s="711"/>
      <c r="AA39" s="712"/>
      <c r="AB39" s="709"/>
      <c r="AC39" s="709"/>
      <c r="AD39" s="709"/>
      <c r="AE39" s="711"/>
      <c r="AF39" s="712"/>
      <c r="AG39" s="709"/>
      <c r="AH39" s="709"/>
      <c r="AI39" s="709"/>
      <c r="AJ39" s="711"/>
      <c r="AK39" s="712"/>
      <c r="AL39" s="709"/>
      <c r="AM39" s="709"/>
      <c r="AN39" s="709"/>
      <c r="AO39" s="711"/>
      <c r="AP39" s="712"/>
      <c r="AQ39" s="709"/>
      <c r="AR39" s="709"/>
      <c r="AS39" s="709"/>
      <c r="AT39" s="704"/>
      <c r="AU39" s="710"/>
      <c r="AV39" s="709"/>
      <c r="AW39" s="709"/>
      <c r="AX39" s="709"/>
      <c r="AY39" s="711"/>
      <c r="AZ39" s="712"/>
      <c r="BA39" s="709"/>
      <c r="BB39" s="709"/>
      <c r="BC39" s="709"/>
      <c r="BD39" s="704"/>
      <c r="BE39" s="710"/>
      <c r="BF39" s="709"/>
      <c r="BG39" s="709"/>
      <c r="BH39" s="709"/>
      <c r="BI39" s="711"/>
      <c r="BJ39" s="785"/>
      <c r="BK39" s="779"/>
      <c r="BL39" s="779"/>
      <c r="BM39" s="779"/>
      <c r="BN39" s="782"/>
      <c r="BO39" s="774"/>
      <c r="BP39" s="766"/>
      <c r="BQ39" s="766"/>
      <c r="BR39" s="766"/>
      <c r="BS39" s="767"/>
      <c r="BT39" s="765"/>
      <c r="BU39" s="766"/>
      <c r="BV39" s="766"/>
      <c r="BW39" s="766"/>
      <c r="BX39" s="773"/>
      <c r="BY39" s="765"/>
      <c r="BZ39" s="766"/>
      <c r="CA39" s="766"/>
      <c r="CB39" s="766"/>
      <c r="CC39" s="773"/>
      <c r="CD39" s="712"/>
      <c r="CE39" s="709"/>
      <c r="CF39" s="709"/>
      <c r="CG39" s="709"/>
      <c r="CH39" s="704"/>
      <c r="CI39" s="710"/>
      <c r="CJ39" s="709"/>
      <c r="CK39" s="709"/>
      <c r="CL39" s="709"/>
      <c r="CM39" s="711"/>
      <c r="CN39" s="712"/>
      <c r="CO39" s="709"/>
      <c r="CP39" s="709"/>
      <c r="CQ39" s="709"/>
      <c r="CR39" s="704"/>
      <c r="CS39" s="710"/>
      <c r="CT39" s="709"/>
      <c r="CU39" s="709"/>
      <c r="CV39" s="709"/>
      <c r="CW39" s="711"/>
      <c r="CX39" s="712"/>
      <c r="CY39" s="709"/>
      <c r="CZ39" s="709"/>
      <c r="DA39" s="709"/>
      <c r="DB39" s="704"/>
      <c r="DC39" s="710"/>
      <c r="DD39" s="709"/>
      <c r="DE39" s="709"/>
      <c r="DF39" s="709"/>
      <c r="DG39" s="711"/>
      <c r="DH39" s="712"/>
      <c r="DI39" s="709"/>
      <c r="DJ39" s="709"/>
      <c r="DK39" s="709"/>
      <c r="DL39" s="704"/>
      <c r="DM39" s="710"/>
      <c r="DN39" s="709"/>
      <c r="DO39" s="709"/>
      <c r="DP39" s="709"/>
      <c r="DQ39" s="711"/>
      <c r="DR39" s="712"/>
      <c r="DS39" s="709"/>
      <c r="DT39" s="709"/>
      <c r="DU39" s="709"/>
      <c r="DV39" s="704"/>
      <c r="DW39" s="710"/>
      <c r="DX39" s="709"/>
      <c r="DY39" s="709"/>
      <c r="DZ39" s="709"/>
      <c r="EA39" s="704"/>
    </row>
    <row r="40" spans="1:131" ht="15" customHeight="1">
      <c r="A40" s="716"/>
      <c r="B40" s="720"/>
      <c r="C40" s="741"/>
      <c r="D40" s="763"/>
      <c r="E40" s="266" t="str">
        <f>'Eventos de riesgo LA-FT-FPADM'!E40</f>
        <v>Compras generales</v>
      </c>
      <c r="G40" s="712"/>
      <c r="H40" s="709"/>
      <c r="I40" s="709"/>
      <c r="J40" s="709"/>
      <c r="K40" s="711"/>
      <c r="L40" s="712"/>
      <c r="M40" s="709"/>
      <c r="N40" s="709"/>
      <c r="O40" s="709"/>
      <c r="P40" s="711"/>
      <c r="Q40" s="712"/>
      <c r="R40" s="709"/>
      <c r="S40" s="709"/>
      <c r="T40" s="709"/>
      <c r="U40" s="711"/>
      <c r="V40" s="712"/>
      <c r="W40" s="709"/>
      <c r="X40" s="709"/>
      <c r="Y40" s="709"/>
      <c r="Z40" s="711"/>
      <c r="AA40" s="712"/>
      <c r="AB40" s="709"/>
      <c r="AC40" s="709"/>
      <c r="AD40" s="709"/>
      <c r="AE40" s="711"/>
      <c r="AF40" s="712"/>
      <c r="AG40" s="709"/>
      <c r="AH40" s="709"/>
      <c r="AI40" s="709"/>
      <c r="AJ40" s="711"/>
      <c r="AK40" s="712"/>
      <c r="AL40" s="709"/>
      <c r="AM40" s="709"/>
      <c r="AN40" s="709"/>
      <c r="AO40" s="711"/>
      <c r="AP40" s="712"/>
      <c r="AQ40" s="709"/>
      <c r="AR40" s="709"/>
      <c r="AS40" s="709"/>
      <c r="AT40" s="704"/>
      <c r="AU40" s="710"/>
      <c r="AV40" s="709"/>
      <c r="AW40" s="709"/>
      <c r="AX40" s="709"/>
      <c r="AY40" s="711"/>
      <c r="AZ40" s="712"/>
      <c r="BA40" s="709"/>
      <c r="BB40" s="709"/>
      <c r="BC40" s="709"/>
      <c r="BD40" s="704"/>
      <c r="BE40" s="710"/>
      <c r="BF40" s="709"/>
      <c r="BG40" s="709"/>
      <c r="BH40" s="709"/>
      <c r="BI40" s="711"/>
      <c r="BJ40" s="785"/>
      <c r="BK40" s="779"/>
      <c r="BL40" s="779"/>
      <c r="BM40" s="779"/>
      <c r="BN40" s="782"/>
      <c r="BO40" s="774"/>
      <c r="BP40" s="766"/>
      <c r="BQ40" s="766"/>
      <c r="BR40" s="766"/>
      <c r="BS40" s="767"/>
      <c r="BT40" s="765"/>
      <c r="BU40" s="766"/>
      <c r="BV40" s="766"/>
      <c r="BW40" s="766"/>
      <c r="BX40" s="773"/>
      <c r="BY40" s="765"/>
      <c r="BZ40" s="766"/>
      <c r="CA40" s="766"/>
      <c r="CB40" s="766"/>
      <c r="CC40" s="773"/>
      <c r="CD40" s="712"/>
      <c r="CE40" s="709"/>
      <c r="CF40" s="709"/>
      <c r="CG40" s="709"/>
      <c r="CH40" s="704"/>
      <c r="CI40" s="710"/>
      <c r="CJ40" s="709"/>
      <c r="CK40" s="709"/>
      <c r="CL40" s="709"/>
      <c r="CM40" s="711"/>
      <c r="CN40" s="712"/>
      <c r="CO40" s="709"/>
      <c r="CP40" s="709"/>
      <c r="CQ40" s="709"/>
      <c r="CR40" s="704"/>
      <c r="CS40" s="710"/>
      <c r="CT40" s="709"/>
      <c r="CU40" s="709"/>
      <c r="CV40" s="709"/>
      <c r="CW40" s="711"/>
      <c r="CX40" s="712"/>
      <c r="CY40" s="709"/>
      <c r="CZ40" s="709"/>
      <c r="DA40" s="709"/>
      <c r="DB40" s="704"/>
      <c r="DC40" s="710"/>
      <c r="DD40" s="709"/>
      <c r="DE40" s="709"/>
      <c r="DF40" s="709"/>
      <c r="DG40" s="711"/>
      <c r="DH40" s="712"/>
      <c r="DI40" s="709"/>
      <c r="DJ40" s="709"/>
      <c r="DK40" s="709"/>
      <c r="DL40" s="704"/>
      <c r="DM40" s="710"/>
      <c r="DN40" s="709"/>
      <c r="DO40" s="709"/>
      <c r="DP40" s="709"/>
      <c r="DQ40" s="711"/>
      <c r="DR40" s="712"/>
      <c r="DS40" s="709"/>
      <c r="DT40" s="709"/>
      <c r="DU40" s="709"/>
      <c r="DV40" s="704"/>
      <c r="DW40" s="710"/>
      <c r="DX40" s="709"/>
      <c r="DY40" s="709"/>
      <c r="DZ40" s="709"/>
      <c r="EA40" s="704"/>
    </row>
    <row r="41" spans="1:131" ht="15" customHeight="1">
      <c r="A41" s="716"/>
      <c r="B41" s="720"/>
      <c r="C41" s="741"/>
      <c r="D41" s="763"/>
      <c r="E41" s="266" t="str">
        <f>'Eventos de riesgo LA-FT-FPADM'!E41</f>
        <v>Consultorías</v>
      </c>
      <c r="G41" s="712"/>
      <c r="H41" s="709"/>
      <c r="I41" s="709"/>
      <c r="J41" s="709"/>
      <c r="K41" s="711"/>
      <c r="L41" s="712"/>
      <c r="M41" s="709"/>
      <c r="N41" s="709"/>
      <c r="O41" s="709"/>
      <c r="P41" s="711"/>
      <c r="Q41" s="712"/>
      <c r="R41" s="709"/>
      <c r="S41" s="709"/>
      <c r="T41" s="709"/>
      <c r="U41" s="711"/>
      <c r="V41" s="712"/>
      <c r="W41" s="709"/>
      <c r="X41" s="709"/>
      <c r="Y41" s="709"/>
      <c r="Z41" s="711"/>
      <c r="AA41" s="712"/>
      <c r="AB41" s="709"/>
      <c r="AC41" s="709"/>
      <c r="AD41" s="709"/>
      <c r="AE41" s="711"/>
      <c r="AF41" s="712"/>
      <c r="AG41" s="709"/>
      <c r="AH41" s="709"/>
      <c r="AI41" s="709"/>
      <c r="AJ41" s="711"/>
      <c r="AK41" s="712"/>
      <c r="AL41" s="709"/>
      <c r="AM41" s="709"/>
      <c r="AN41" s="709"/>
      <c r="AO41" s="711"/>
      <c r="AP41" s="712"/>
      <c r="AQ41" s="709"/>
      <c r="AR41" s="709"/>
      <c r="AS41" s="709"/>
      <c r="AT41" s="704"/>
      <c r="AU41" s="710"/>
      <c r="AV41" s="709"/>
      <c r="AW41" s="709"/>
      <c r="AX41" s="709"/>
      <c r="AY41" s="711"/>
      <c r="AZ41" s="712"/>
      <c r="BA41" s="709"/>
      <c r="BB41" s="709"/>
      <c r="BC41" s="709"/>
      <c r="BD41" s="704"/>
      <c r="BE41" s="710"/>
      <c r="BF41" s="709"/>
      <c r="BG41" s="709"/>
      <c r="BH41" s="709"/>
      <c r="BI41" s="711"/>
      <c r="BJ41" s="785"/>
      <c r="BK41" s="779"/>
      <c r="BL41" s="779"/>
      <c r="BM41" s="779"/>
      <c r="BN41" s="782"/>
      <c r="BO41" s="774"/>
      <c r="BP41" s="766"/>
      <c r="BQ41" s="766"/>
      <c r="BR41" s="766"/>
      <c r="BS41" s="767"/>
      <c r="BT41" s="765"/>
      <c r="BU41" s="766"/>
      <c r="BV41" s="766"/>
      <c r="BW41" s="766"/>
      <c r="BX41" s="773"/>
      <c r="BY41" s="765"/>
      <c r="BZ41" s="766"/>
      <c r="CA41" s="766"/>
      <c r="CB41" s="766"/>
      <c r="CC41" s="773"/>
      <c r="CD41" s="712"/>
      <c r="CE41" s="709"/>
      <c r="CF41" s="709"/>
      <c r="CG41" s="709"/>
      <c r="CH41" s="704"/>
      <c r="CI41" s="710"/>
      <c r="CJ41" s="709"/>
      <c r="CK41" s="709"/>
      <c r="CL41" s="709"/>
      <c r="CM41" s="711"/>
      <c r="CN41" s="712"/>
      <c r="CO41" s="709"/>
      <c r="CP41" s="709"/>
      <c r="CQ41" s="709"/>
      <c r="CR41" s="704"/>
      <c r="CS41" s="710"/>
      <c r="CT41" s="709"/>
      <c r="CU41" s="709"/>
      <c r="CV41" s="709"/>
      <c r="CW41" s="711"/>
      <c r="CX41" s="712"/>
      <c r="CY41" s="709"/>
      <c r="CZ41" s="709"/>
      <c r="DA41" s="709"/>
      <c r="DB41" s="704"/>
      <c r="DC41" s="710"/>
      <c r="DD41" s="709"/>
      <c r="DE41" s="709"/>
      <c r="DF41" s="709"/>
      <c r="DG41" s="711"/>
      <c r="DH41" s="712"/>
      <c r="DI41" s="709"/>
      <c r="DJ41" s="709"/>
      <c r="DK41" s="709"/>
      <c r="DL41" s="704"/>
      <c r="DM41" s="710"/>
      <c r="DN41" s="709"/>
      <c r="DO41" s="709"/>
      <c r="DP41" s="709"/>
      <c r="DQ41" s="711"/>
      <c r="DR41" s="712"/>
      <c r="DS41" s="709"/>
      <c r="DT41" s="709"/>
      <c r="DU41" s="709"/>
      <c r="DV41" s="704"/>
      <c r="DW41" s="710"/>
      <c r="DX41" s="709"/>
      <c r="DY41" s="709"/>
      <c r="DZ41" s="709"/>
      <c r="EA41" s="704"/>
    </row>
    <row r="42" spans="1:131" ht="15" customHeight="1">
      <c r="A42" s="716"/>
      <c r="B42" s="720"/>
      <c r="C42" s="741"/>
      <c r="D42" s="763"/>
      <c r="E42" s="266" t="str">
        <f>'Eventos de riesgo LA-FT-FPADM'!E42</f>
        <v>Muebles e inmuebles, mantenimiento de maquinaria y equipo</v>
      </c>
      <c r="G42" s="712"/>
      <c r="H42" s="709"/>
      <c r="I42" s="709"/>
      <c r="J42" s="709"/>
      <c r="K42" s="711"/>
      <c r="L42" s="712"/>
      <c r="M42" s="709"/>
      <c r="N42" s="709"/>
      <c r="O42" s="709"/>
      <c r="P42" s="711"/>
      <c r="Q42" s="712"/>
      <c r="R42" s="709"/>
      <c r="S42" s="709"/>
      <c r="T42" s="709"/>
      <c r="U42" s="711"/>
      <c r="V42" s="712"/>
      <c r="W42" s="709"/>
      <c r="X42" s="709"/>
      <c r="Y42" s="709"/>
      <c r="Z42" s="711"/>
      <c r="AA42" s="712"/>
      <c r="AB42" s="709"/>
      <c r="AC42" s="709"/>
      <c r="AD42" s="709"/>
      <c r="AE42" s="711"/>
      <c r="AF42" s="712"/>
      <c r="AG42" s="709"/>
      <c r="AH42" s="709"/>
      <c r="AI42" s="709"/>
      <c r="AJ42" s="711"/>
      <c r="AK42" s="712"/>
      <c r="AL42" s="709"/>
      <c r="AM42" s="709"/>
      <c r="AN42" s="709"/>
      <c r="AO42" s="711"/>
      <c r="AP42" s="712"/>
      <c r="AQ42" s="709"/>
      <c r="AR42" s="709"/>
      <c r="AS42" s="709"/>
      <c r="AT42" s="704"/>
      <c r="AU42" s="710"/>
      <c r="AV42" s="709"/>
      <c r="AW42" s="709"/>
      <c r="AX42" s="709"/>
      <c r="AY42" s="711"/>
      <c r="AZ42" s="712"/>
      <c r="BA42" s="709"/>
      <c r="BB42" s="709"/>
      <c r="BC42" s="709"/>
      <c r="BD42" s="704"/>
      <c r="BE42" s="710"/>
      <c r="BF42" s="709"/>
      <c r="BG42" s="709"/>
      <c r="BH42" s="709"/>
      <c r="BI42" s="711"/>
      <c r="BJ42" s="785"/>
      <c r="BK42" s="779"/>
      <c r="BL42" s="779"/>
      <c r="BM42" s="779"/>
      <c r="BN42" s="782"/>
      <c r="BO42" s="774"/>
      <c r="BP42" s="766"/>
      <c r="BQ42" s="766"/>
      <c r="BR42" s="766"/>
      <c r="BS42" s="767"/>
      <c r="BT42" s="765"/>
      <c r="BU42" s="766"/>
      <c r="BV42" s="766"/>
      <c r="BW42" s="766"/>
      <c r="BX42" s="773"/>
      <c r="BY42" s="765"/>
      <c r="BZ42" s="766"/>
      <c r="CA42" s="766"/>
      <c r="CB42" s="766"/>
      <c r="CC42" s="773"/>
      <c r="CD42" s="712"/>
      <c r="CE42" s="709"/>
      <c r="CF42" s="709"/>
      <c r="CG42" s="709"/>
      <c r="CH42" s="704"/>
      <c r="CI42" s="710"/>
      <c r="CJ42" s="709"/>
      <c r="CK42" s="709"/>
      <c r="CL42" s="709"/>
      <c r="CM42" s="711"/>
      <c r="CN42" s="712"/>
      <c r="CO42" s="709"/>
      <c r="CP42" s="709"/>
      <c r="CQ42" s="709"/>
      <c r="CR42" s="704"/>
      <c r="CS42" s="710"/>
      <c r="CT42" s="709"/>
      <c r="CU42" s="709"/>
      <c r="CV42" s="709"/>
      <c r="CW42" s="711"/>
      <c r="CX42" s="712"/>
      <c r="CY42" s="709"/>
      <c r="CZ42" s="709"/>
      <c r="DA42" s="709"/>
      <c r="DB42" s="704"/>
      <c r="DC42" s="710"/>
      <c r="DD42" s="709"/>
      <c r="DE42" s="709"/>
      <c r="DF42" s="709"/>
      <c r="DG42" s="711"/>
      <c r="DH42" s="712"/>
      <c r="DI42" s="709"/>
      <c r="DJ42" s="709"/>
      <c r="DK42" s="709"/>
      <c r="DL42" s="704"/>
      <c r="DM42" s="710"/>
      <c r="DN42" s="709"/>
      <c r="DO42" s="709"/>
      <c r="DP42" s="709"/>
      <c r="DQ42" s="711"/>
      <c r="DR42" s="712"/>
      <c r="DS42" s="709"/>
      <c r="DT42" s="709"/>
      <c r="DU42" s="709"/>
      <c r="DV42" s="704"/>
      <c r="DW42" s="710"/>
      <c r="DX42" s="709"/>
      <c r="DY42" s="709"/>
      <c r="DZ42" s="709"/>
      <c r="EA42" s="704"/>
    </row>
    <row r="43" spans="1:131" ht="15" customHeight="1">
      <c r="A43" s="716"/>
      <c r="B43" s="720"/>
      <c r="C43" s="741"/>
      <c r="D43" s="763"/>
      <c r="E43" s="266" t="str">
        <f>'Eventos de riesgo LA-FT-FPADM'!E43</f>
        <v>Servicios de tecnologia</v>
      </c>
      <c r="G43" s="712"/>
      <c r="H43" s="709"/>
      <c r="I43" s="709"/>
      <c r="J43" s="709"/>
      <c r="K43" s="711"/>
      <c r="L43" s="712"/>
      <c r="M43" s="709"/>
      <c r="N43" s="709"/>
      <c r="O43" s="709"/>
      <c r="P43" s="711"/>
      <c r="Q43" s="712"/>
      <c r="R43" s="709"/>
      <c r="S43" s="709"/>
      <c r="T43" s="709"/>
      <c r="U43" s="711"/>
      <c r="V43" s="712"/>
      <c r="W43" s="709"/>
      <c r="X43" s="709"/>
      <c r="Y43" s="709"/>
      <c r="Z43" s="711"/>
      <c r="AA43" s="712"/>
      <c r="AB43" s="709"/>
      <c r="AC43" s="709"/>
      <c r="AD43" s="709"/>
      <c r="AE43" s="711"/>
      <c r="AF43" s="712"/>
      <c r="AG43" s="709"/>
      <c r="AH43" s="709"/>
      <c r="AI43" s="709"/>
      <c r="AJ43" s="711"/>
      <c r="AK43" s="712"/>
      <c r="AL43" s="709"/>
      <c r="AM43" s="709"/>
      <c r="AN43" s="709"/>
      <c r="AO43" s="711"/>
      <c r="AP43" s="712"/>
      <c r="AQ43" s="709"/>
      <c r="AR43" s="709"/>
      <c r="AS43" s="709"/>
      <c r="AT43" s="704"/>
      <c r="AU43" s="710"/>
      <c r="AV43" s="709"/>
      <c r="AW43" s="709"/>
      <c r="AX43" s="709"/>
      <c r="AY43" s="711"/>
      <c r="AZ43" s="712"/>
      <c r="BA43" s="709"/>
      <c r="BB43" s="709"/>
      <c r="BC43" s="709"/>
      <c r="BD43" s="704"/>
      <c r="BE43" s="710"/>
      <c r="BF43" s="709"/>
      <c r="BG43" s="709"/>
      <c r="BH43" s="709"/>
      <c r="BI43" s="711"/>
      <c r="BJ43" s="785"/>
      <c r="BK43" s="779"/>
      <c r="BL43" s="779"/>
      <c r="BM43" s="779"/>
      <c r="BN43" s="782"/>
      <c r="BO43" s="774"/>
      <c r="BP43" s="766"/>
      <c r="BQ43" s="766"/>
      <c r="BR43" s="766"/>
      <c r="BS43" s="767"/>
      <c r="BT43" s="765"/>
      <c r="BU43" s="766"/>
      <c r="BV43" s="766"/>
      <c r="BW43" s="766"/>
      <c r="BX43" s="773"/>
      <c r="BY43" s="765"/>
      <c r="BZ43" s="766"/>
      <c r="CA43" s="766"/>
      <c r="CB43" s="766"/>
      <c r="CC43" s="773"/>
      <c r="CD43" s="712"/>
      <c r="CE43" s="709"/>
      <c r="CF43" s="709"/>
      <c r="CG43" s="709"/>
      <c r="CH43" s="704"/>
      <c r="CI43" s="710"/>
      <c r="CJ43" s="709"/>
      <c r="CK43" s="709"/>
      <c r="CL43" s="709"/>
      <c r="CM43" s="711"/>
      <c r="CN43" s="712"/>
      <c r="CO43" s="709"/>
      <c r="CP43" s="709"/>
      <c r="CQ43" s="709"/>
      <c r="CR43" s="704"/>
      <c r="CS43" s="710"/>
      <c r="CT43" s="709"/>
      <c r="CU43" s="709"/>
      <c r="CV43" s="709"/>
      <c r="CW43" s="711"/>
      <c r="CX43" s="712"/>
      <c r="CY43" s="709"/>
      <c r="CZ43" s="709"/>
      <c r="DA43" s="709"/>
      <c r="DB43" s="704"/>
      <c r="DC43" s="710"/>
      <c r="DD43" s="709"/>
      <c r="DE43" s="709"/>
      <c r="DF43" s="709"/>
      <c r="DG43" s="711"/>
      <c r="DH43" s="712"/>
      <c r="DI43" s="709"/>
      <c r="DJ43" s="709"/>
      <c r="DK43" s="709"/>
      <c r="DL43" s="704"/>
      <c r="DM43" s="710"/>
      <c r="DN43" s="709"/>
      <c r="DO43" s="709"/>
      <c r="DP43" s="709"/>
      <c r="DQ43" s="711"/>
      <c r="DR43" s="712"/>
      <c r="DS43" s="709"/>
      <c r="DT43" s="709"/>
      <c r="DU43" s="709"/>
      <c r="DV43" s="704"/>
      <c r="DW43" s="710"/>
      <c r="DX43" s="709"/>
      <c r="DY43" s="709"/>
      <c r="DZ43" s="709"/>
      <c r="EA43" s="704"/>
    </row>
    <row r="44" spans="1:131" ht="15" customHeight="1">
      <c r="A44" s="716"/>
      <c r="B44" s="720"/>
      <c r="C44" s="741"/>
      <c r="D44" s="763"/>
      <c r="E44" s="266" t="str">
        <f>'Eventos de riesgo LA-FT-FPADM'!E44</f>
        <v>Servicio de alojamiento y eventos empresariales</v>
      </c>
      <c r="G44" s="712"/>
      <c r="H44" s="709"/>
      <c r="I44" s="709"/>
      <c r="J44" s="709"/>
      <c r="K44" s="711"/>
      <c r="L44" s="712"/>
      <c r="M44" s="709"/>
      <c r="N44" s="709"/>
      <c r="O44" s="709"/>
      <c r="P44" s="711"/>
      <c r="Q44" s="712"/>
      <c r="R44" s="709"/>
      <c r="S44" s="709"/>
      <c r="T44" s="709"/>
      <c r="U44" s="711"/>
      <c r="V44" s="712"/>
      <c r="W44" s="709"/>
      <c r="X44" s="709"/>
      <c r="Y44" s="709"/>
      <c r="Z44" s="711"/>
      <c r="AA44" s="712"/>
      <c r="AB44" s="709"/>
      <c r="AC44" s="709"/>
      <c r="AD44" s="709"/>
      <c r="AE44" s="711"/>
      <c r="AF44" s="712"/>
      <c r="AG44" s="709"/>
      <c r="AH44" s="709"/>
      <c r="AI44" s="709"/>
      <c r="AJ44" s="711"/>
      <c r="AK44" s="712"/>
      <c r="AL44" s="709"/>
      <c r="AM44" s="709"/>
      <c r="AN44" s="709"/>
      <c r="AO44" s="711"/>
      <c r="AP44" s="712"/>
      <c r="AQ44" s="709"/>
      <c r="AR44" s="709"/>
      <c r="AS44" s="709"/>
      <c r="AT44" s="704"/>
      <c r="AU44" s="710"/>
      <c r="AV44" s="709"/>
      <c r="AW44" s="709"/>
      <c r="AX44" s="709"/>
      <c r="AY44" s="711"/>
      <c r="AZ44" s="712"/>
      <c r="BA44" s="709"/>
      <c r="BB44" s="709"/>
      <c r="BC44" s="709"/>
      <c r="BD44" s="704"/>
      <c r="BE44" s="710"/>
      <c r="BF44" s="709"/>
      <c r="BG44" s="709"/>
      <c r="BH44" s="709"/>
      <c r="BI44" s="711"/>
      <c r="BJ44" s="785"/>
      <c r="BK44" s="779"/>
      <c r="BL44" s="779"/>
      <c r="BM44" s="779"/>
      <c r="BN44" s="782"/>
      <c r="BO44" s="774"/>
      <c r="BP44" s="766"/>
      <c r="BQ44" s="766"/>
      <c r="BR44" s="766"/>
      <c r="BS44" s="767"/>
      <c r="BT44" s="765"/>
      <c r="BU44" s="766"/>
      <c r="BV44" s="766"/>
      <c r="BW44" s="766"/>
      <c r="BX44" s="773"/>
      <c r="BY44" s="765"/>
      <c r="BZ44" s="766"/>
      <c r="CA44" s="766"/>
      <c r="CB44" s="766"/>
      <c r="CC44" s="773"/>
      <c r="CD44" s="712"/>
      <c r="CE44" s="709"/>
      <c r="CF44" s="709"/>
      <c r="CG44" s="709"/>
      <c r="CH44" s="704"/>
      <c r="CI44" s="710"/>
      <c r="CJ44" s="709"/>
      <c r="CK44" s="709"/>
      <c r="CL44" s="709"/>
      <c r="CM44" s="711"/>
      <c r="CN44" s="712"/>
      <c r="CO44" s="709"/>
      <c r="CP44" s="709"/>
      <c r="CQ44" s="709"/>
      <c r="CR44" s="704"/>
      <c r="CS44" s="710"/>
      <c r="CT44" s="709"/>
      <c r="CU44" s="709"/>
      <c r="CV44" s="709"/>
      <c r="CW44" s="711"/>
      <c r="CX44" s="712"/>
      <c r="CY44" s="709"/>
      <c r="CZ44" s="709"/>
      <c r="DA44" s="709"/>
      <c r="DB44" s="704"/>
      <c r="DC44" s="710"/>
      <c r="DD44" s="709"/>
      <c r="DE44" s="709"/>
      <c r="DF44" s="709"/>
      <c r="DG44" s="711"/>
      <c r="DH44" s="712"/>
      <c r="DI44" s="709"/>
      <c r="DJ44" s="709"/>
      <c r="DK44" s="709"/>
      <c r="DL44" s="704"/>
      <c r="DM44" s="710"/>
      <c r="DN44" s="709"/>
      <c r="DO44" s="709"/>
      <c r="DP44" s="709"/>
      <c r="DQ44" s="711"/>
      <c r="DR44" s="712"/>
      <c r="DS44" s="709"/>
      <c r="DT44" s="709"/>
      <c r="DU44" s="709"/>
      <c r="DV44" s="704"/>
      <c r="DW44" s="710"/>
      <c r="DX44" s="709"/>
      <c r="DY44" s="709"/>
      <c r="DZ44" s="709"/>
      <c r="EA44" s="704"/>
    </row>
    <row r="45" spans="1:131" ht="15" customHeight="1">
      <c r="A45" s="716"/>
      <c r="B45" s="720"/>
      <c r="C45" s="741"/>
      <c r="D45" s="763"/>
      <c r="E45" s="266" t="str">
        <f>'Eventos de riesgo LA-FT-FPADM'!E45</f>
        <v>Servicios educativos</v>
      </c>
      <c r="G45" s="712"/>
      <c r="H45" s="709"/>
      <c r="I45" s="709"/>
      <c r="J45" s="709"/>
      <c r="K45" s="711"/>
      <c r="L45" s="712"/>
      <c r="M45" s="709"/>
      <c r="N45" s="709"/>
      <c r="O45" s="709"/>
      <c r="P45" s="711"/>
      <c r="Q45" s="712"/>
      <c r="R45" s="709"/>
      <c r="S45" s="709"/>
      <c r="T45" s="709"/>
      <c r="U45" s="711"/>
      <c r="V45" s="712"/>
      <c r="W45" s="709"/>
      <c r="X45" s="709"/>
      <c r="Y45" s="709"/>
      <c r="Z45" s="711"/>
      <c r="AA45" s="712"/>
      <c r="AB45" s="709"/>
      <c r="AC45" s="709"/>
      <c r="AD45" s="709"/>
      <c r="AE45" s="711"/>
      <c r="AF45" s="712"/>
      <c r="AG45" s="709"/>
      <c r="AH45" s="709"/>
      <c r="AI45" s="709"/>
      <c r="AJ45" s="711"/>
      <c r="AK45" s="712"/>
      <c r="AL45" s="709"/>
      <c r="AM45" s="709"/>
      <c r="AN45" s="709"/>
      <c r="AO45" s="711"/>
      <c r="AP45" s="712"/>
      <c r="AQ45" s="709"/>
      <c r="AR45" s="709"/>
      <c r="AS45" s="709"/>
      <c r="AT45" s="704"/>
      <c r="AU45" s="710"/>
      <c r="AV45" s="709"/>
      <c r="AW45" s="709"/>
      <c r="AX45" s="709"/>
      <c r="AY45" s="711"/>
      <c r="AZ45" s="712"/>
      <c r="BA45" s="709"/>
      <c r="BB45" s="709"/>
      <c r="BC45" s="709"/>
      <c r="BD45" s="704"/>
      <c r="BE45" s="710"/>
      <c r="BF45" s="709"/>
      <c r="BG45" s="709"/>
      <c r="BH45" s="709"/>
      <c r="BI45" s="711"/>
      <c r="BJ45" s="785"/>
      <c r="BK45" s="779"/>
      <c r="BL45" s="779"/>
      <c r="BM45" s="779"/>
      <c r="BN45" s="782"/>
      <c r="BO45" s="774"/>
      <c r="BP45" s="766"/>
      <c r="BQ45" s="766"/>
      <c r="BR45" s="766"/>
      <c r="BS45" s="767"/>
      <c r="BT45" s="765"/>
      <c r="BU45" s="766"/>
      <c r="BV45" s="766"/>
      <c r="BW45" s="766"/>
      <c r="BX45" s="773"/>
      <c r="BY45" s="765"/>
      <c r="BZ45" s="766"/>
      <c r="CA45" s="766"/>
      <c r="CB45" s="766"/>
      <c r="CC45" s="773"/>
      <c r="CD45" s="712"/>
      <c r="CE45" s="709"/>
      <c r="CF45" s="709"/>
      <c r="CG45" s="709"/>
      <c r="CH45" s="704"/>
      <c r="CI45" s="710"/>
      <c r="CJ45" s="709"/>
      <c r="CK45" s="709"/>
      <c r="CL45" s="709"/>
      <c r="CM45" s="711"/>
      <c r="CN45" s="712"/>
      <c r="CO45" s="709"/>
      <c r="CP45" s="709"/>
      <c r="CQ45" s="709"/>
      <c r="CR45" s="704"/>
      <c r="CS45" s="710"/>
      <c r="CT45" s="709"/>
      <c r="CU45" s="709"/>
      <c r="CV45" s="709"/>
      <c r="CW45" s="711"/>
      <c r="CX45" s="712"/>
      <c r="CY45" s="709"/>
      <c r="CZ45" s="709"/>
      <c r="DA45" s="709"/>
      <c r="DB45" s="704"/>
      <c r="DC45" s="710"/>
      <c r="DD45" s="709"/>
      <c r="DE45" s="709"/>
      <c r="DF45" s="709"/>
      <c r="DG45" s="711"/>
      <c r="DH45" s="712"/>
      <c r="DI45" s="709"/>
      <c r="DJ45" s="709"/>
      <c r="DK45" s="709"/>
      <c r="DL45" s="704"/>
      <c r="DM45" s="710"/>
      <c r="DN45" s="709"/>
      <c r="DO45" s="709"/>
      <c r="DP45" s="709"/>
      <c r="DQ45" s="711"/>
      <c r="DR45" s="712"/>
      <c r="DS45" s="709"/>
      <c r="DT45" s="709"/>
      <c r="DU45" s="709"/>
      <c r="DV45" s="704"/>
      <c r="DW45" s="710"/>
      <c r="DX45" s="709"/>
      <c r="DY45" s="709"/>
      <c r="DZ45" s="709"/>
      <c r="EA45" s="704"/>
    </row>
    <row r="46" spans="1:131" ht="15" customHeight="1">
      <c r="A46" s="716"/>
      <c r="B46" s="720"/>
      <c r="C46" s="741"/>
      <c r="D46" s="763"/>
      <c r="E46" s="266" t="str">
        <f>'Eventos de riesgo LA-FT-FPADM'!E46</f>
        <v>Asesorías Jurídicas</v>
      </c>
      <c r="G46" s="712"/>
      <c r="H46" s="709"/>
      <c r="I46" s="709"/>
      <c r="J46" s="709"/>
      <c r="K46" s="711"/>
      <c r="L46" s="712"/>
      <c r="M46" s="709"/>
      <c r="N46" s="709"/>
      <c r="O46" s="709"/>
      <c r="P46" s="711"/>
      <c r="Q46" s="712"/>
      <c r="R46" s="709"/>
      <c r="S46" s="709"/>
      <c r="T46" s="709"/>
      <c r="U46" s="711"/>
      <c r="V46" s="712"/>
      <c r="W46" s="709"/>
      <c r="X46" s="709"/>
      <c r="Y46" s="709"/>
      <c r="Z46" s="711"/>
      <c r="AA46" s="712"/>
      <c r="AB46" s="709"/>
      <c r="AC46" s="709"/>
      <c r="AD46" s="709"/>
      <c r="AE46" s="711"/>
      <c r="AF46" s="712"/>
      <c r="AG46" s="709"/>
      <c r="AH46" s="709"/>
      <c r="AI46" s="709"/>
      <c r="AJ46" s="711"/>
      <c r="AK46" s="712"/>
      <c r="AL46" s="709"/>
      <c r="AM46" s="709"/>
      <c r="AN46" s="709"/>
      <c r="AO46" s="711"/>
      <c r="AP46" s="712"/>
      <c r="AQ46" s="709"/>
      <c r="AR46" s="709"/>
      <c r="AS46" s="709"/>
      <c r="AT46" s="704"/>
      <c r="AU46" s="710"/>
      <c r="AV46" s="709"/>
      <c r="AW46" s="709"/>
      <c r="AX46" s="709"/>
      <c r="AY46" s="711"/>
      <c r="AZ46" s="712"/>
      <c r="BA46" s="709"/>
      <c r="BB46" s="709"/>
      <c r="BC46" s="709"/>
      <c r="BD46" s="704"/>
      <c r="BE46" s="710"/>
      <c r="BF46" s="709"/>
      <c r="BG46" s="709"/>
      <c r="BH46" s="709"/>
      <c r="BI46" s="711"/>
      <c r="BJ46" s="785"/>
      <c r="BK46" s="779"/>
      <c r="BL46" s="779"/>
      <c r="BM46" s="779"/>
      <c r="BN46" s="782"/>
      <c r="BO46" s="774"/>
      <c r="BP46" s="766"/>
      <c r="BQ46" s="766"/>
      <c r="BR46" s="766"/>
      <c r="BS46" s="767"/>
      <c r="BT46" s="765"/>
      <c r="BU46" s="766"/>
      <c r="BV46" s="766"/>
      <c r="BW46" s="766"/>
      <c r="BX46" s="773"/>
      <c r="BY46" s="765"/>
      <c r="BZ46" s="766"/>
      <c r="CA46" s="766"/>
      <c r="CB46" s="766"/>
      <c r="CC46" s="773"/>
      <c r="CD46" s="712"/>
      <c r="CE46" s="709"/>
      <c r="CF46" s="709"/>
      <c r="CG46" s="709"/>
      <c r="CH46" s="704"/>
      <c r="CI46" s="710"/>
      <c r="CJ46" s="709"/>
      <c r="CK46" s="709"/>
      <c r="CL46" s="709"/>
      <c r="CM46" s="711"/>
      <c r="CN46" s="712"/>
      <c r="CO46" s="709"/>
      <c r="CP46" s="709"/>
      <c r="CQ46" s="709"/>
      <c r="CR46" s="704"/>
      <c r="CS46" s="710"/>
      <c r="CT46" s="709"/>
      <c r="CU46" s="709"/>
      <c r="CV46" s="709"/>
      <c r="CW46" s="711"/>
      <c r="CX46" s="712"/>
      <c r="CY46" s="709"/>
      <c r="CZ46" s="709"/>
      <c r="DA46" s="709"/>
      <c r="DB46" s="704"/>
      <c r="DC46" s="710"/>
      <c r="DD46" s="709"/>
      <c r="DE46" s="709"/>
      <c r="DF46" s="709"/>
      <c r="DG46" s="711"/>
      <c r="DH46" s="712"/>
      <c r="DI46" s="709"/>
      <c r="DJ46" s="709"/>
      <c r="DK46" s="709"/>
      <c r="DL46" s="704"/>
      <c r="DM46" s="710"/>
      <c r="DN46" s="709"/>
      <c r="DO46" s="709"/>
      <c r="DP46" s="709"/>
      <c r="DQ46" s="711"/>
      <c r="DR46" s="712"/>
      <c r="DS46" s="709"/>
      <c r="DT46" s="709"/>
      <c r="DU46" s="709"/>
      <c r="DV46" s="704"/>
      <c r="DW46" s="710"/>
      <c r="DX46" s="709"/>
      <c r="DY46" s="709"/>
      <c r="DZ46" s="709"/>
      <c r="EA46" s="704"/>
    </row>
    <row r="47" spans="1:131" ht="15" customHeight="1">
      <c r="A47" s="716"/>
      <c r="B47" s="720"/>
      <c r="C47" s="741"/>
      <c r="D47" s="763"/>
      <c r="E47" s="266" t="str">
        <f>'Eventos de riesgo LA-FT-FPADM'!E47</f>
        <v>Servicios públicos</v>
      </c>
      <c r="G47" s="712"/>
      <c r="H47" s="709"/>
      <c r="I47" s="709"/>
      <c r="J47" s="709"/>
      <c r="K47" s="711"/>
      <c r="L47" s="712"/>
      <c r="M47" s="709"/>
      <c r="N47" s="709"/>
      <c r="O47" s="709"/>
      <c r="P47" s="711"/>
      <c r="Q47" s="712"/>
      <c r="R47" s="709"/>
      <c r="S47" s="709"/>
      <c r="T47" s="709"/>
      <c r="U47" s="711"/>
      <c r="V47" s="712"/>
      <c r="W47" s="709"/>
      <c r="X47" s="709"/>
      <c r="Y47" s="709"/>
      <c r="Z47" s="711"/>
      <c r="AA47" s="712"/>
      <c r="AB47" s="709"/>
      <c r="AC47" s="709"/>
      <c r="AD47" s="709"/>
      <c r="AE47" s="711"/>
      <c r="AF47" s="712"/>
      <c r="AG47" s="709"/>
      <c r="AH47" s="709"/>
      <c r="AI47" s="709"/>
      <c r="AJ47" s="711"/>
      <c r="AK47" s="712"/>
      <c r="AL47" s="709"/>
      <c r="AM47" s="709"/>
      <c r="AN47" s="709"/>
      <c r="AO47" s="711"/>
      <c r="AP47" s="712"/>
      <c r="AQ47" s="709"/>
      <c r="AR47" s="709"/>
      <c r="AS47" s="709"/>
      <c r="AT47" s="704"/>
      <c r="AU47" s="710"/>
      <c r="AV47" s="709"/>
      <c r="AW47" s="709"/>
      <c r="AX47" s="709"/>
      <c r="AY47" s="711"/>
      <c r="AZ47" s="712"/>
      <c r="BA47" s="709"/>
      <c r="BB47" s="709"/>
      <c r="BC47" s="709"/>
      <c r="BD47" s="704"/>
      <c r="BE47" s="710"/>
      <c r="BF47" s="709"/>
      <c r="BG47" s="709"/>
      <c r="BH47" s="709"/>
      <c r="BI47" s="711"/>
      <c r="BJ47" s="785"/>
      <c r="BK47" s="779"/>
      <c r="BL47" s="779"/>
      <c r="BM47" s="779"/>
      <c r="BN47" s="782"/>
      <c r="BO47" s="774"/>
      <c r="BP47" s="766"/>
      <c r="BQ47" s="766"/>
      <c r="BR47" s="766"/>
      <c r="BS47" s="767"/>
      <c r="BT47" s="765"/>
      <c r="BU47" s="766"/>
      <c r="BV47" s="766"/>
      <c r="BW47" s="766"/>
      <c r="BX47" s="773"/>
      <c r="BY47" s="765"/>
      <c r="BZ47" s="766"/>
      <c r="CA47" s="766"/>
      <c r="CB47" s="766"/>
      <c r="CC47" s="773"/>
      <c r="CD47" s="712"/>
      <c r="CE47" s="709"/>
      <c r="CF47" s="709"/>
      <c r="CG47" s="709"/>
      <c r="CH47" s="704"/>
      <c r="CI47" s="710"/>
      <c r="CJ47" s="709"/>
      <c r="CK47" s="709"/>
      <c r="CL47" s="709"/>
      <c r="CM47" s="711"/>
      <c r="CN47" s="712"/>
      <c r="CO47" s="709"/>
      <c r="CP47" s="709"/>
      <c r="CQ47" s="709"/>
      <c r="CR47" s="704"/>
      <c r="CS47" s="710"/>
      <c r="CT47" s="709"/>
      <c r="CU47" s="709"/>
      <c r="CV47" s="709"/>
      <c r="CW47" s="711"/>
      <c r="CX47" s="712"/>
      <c r="CY47" s="709"/>
      <c r="CZ47" s="709"/>
      <c r="DA47" s="709"/>
      <c r="DB47" s="704"/>
      <c r="DC47" s="710"/>
      <c r="DD47" s="709"/>
      <c r="DE47" s="709"/>
      <c r="DF47" s="709"/>
      <c r="DG47" s="711"/>
      <c r="DH47" s="712"/>
      <c r="DI47" s="709"/>
      <c r="DJ47" s="709"/>
      <c r="DK47" s="709"/>
      <c r="DL47" s="704"/>
      <c r="DM47" s="710"/>
      <c r="DN47" s="709"/>
      <c r="DO47" s="709"/>
      <c r="DP47" s="709"/>
      <c r="DQ47" s="711"/>
      <c r="DR47" s="712"/>
      <c r="DS47" s="709"/>
      <c r="DT47" s="709"/>
      <c r="DU47" s="709"/>
      <c r="DV47" s="704"/>
      <c r="DW47" s="710"/>
      <c r="DX47" s="709"/>
      <c r="DY47" s="709"/>
      <c r="DZ47" s="709"/>
      <c r="EA47" s="704"/>
    </row>
    <row r="48" spans="1:131" ht="15" customHeight="1">
      <c r="A48" s="716"/>
      <c r="B48" s="720"/>
      <c r="C48" s="741"/>
      <c r="D48" s="763"/>
      <c r="E48" s="266" t="str">
        <f>'Eventos de riesgo LA-FT-FPADM'!E48</f>
        <v>Obligaciones Legales</v>
      </c>
      <c r="G48" s="712"/>
      <c r="H48" s="709"/>
      <c r="I48" s="709"/>
      <c r="J48" s="709"/>
      <c r="K48" s="711"/>
      <c r="L48" s="712"/>
      <c r="M48" s="709"/>
      <c r="N48" s="709"/>
      <c r="O48" s="709"/>
      <c r="P48" s="711"/>
      <c r="Q48" s="712"/>
      <c r="R48" s="709"/>
      <c r="S48" s="709"/>
      <c r="T48" s="709"/>
      <c r="U48" s="711"/>
      <c r="V48" s="712"/>
      <c r="W48" s="709"/>
      <c r="X48" s="709"/>
      <c r="Y48" s="709"/>
      <c r="Z48" s="711"/>
      <c r="AA48" s="712"/>
      <c r="AB48" s="709"/>
      <c r="AC48" s="709"/>
      <c r="AD48" s="709"/>
      <c r="AE48" s="711"/>
      <c r="AF48" s="712"/>
      <c r="AG48" s="709"/>
      <c r="AH48" s="709"/>
      <c r="AI48" s="709"/>
      <c r="AJ48" s="711"/>
      <c r="AK48" s="712"/>
      <c r="AL48" s="709"/>
      <c r="AM48" s="709"/>
      <c r="AN48" s="709"/>
      <c r="AO48" s="711"/>
      <c r="AP48" s="712"/>
      <c r="AQ48" s="709"/>
      <c r="AR48" s="709"/>
      <c r="AS48" s="709"/>
      <c r="AT48" s="704"/>
      <c r="AU48" s="710"/>
      <c r="AV48" s="709"/>
      <c r="AW48" s="709"/>
      <c r="AX48" s="709"/>
      <c r="AY48" s="711"/>
      <c r="AZ48" s="712"/>
      <c r="BA48" s="709"/>
      <c r="BB48" s="709"/>
      <c r="BC48" s="709"/>
      <c r="BD48" s="704"/>
      <c r="BE48" s="710"/>
      <c r="BF48" s="709"/>
      <c r="BG48" s="709"/>
      <c r="BH48" s="709"/>
      <c r="BI48" s="711"/>
      <c r="BJ48" s="785"/>
      <c r="BK48" s="779"/>
      <c r="BL48" s="779"/>
      <c r="BM48" s="779"/>
      <c r="BN48" s="782"/>
      <c r="BO48" s="774"/>
      <c r="BP48" s="766"/>
      <c r="BQ48" s="766"/>
      <c r="BR48" s="766"/>
      <c r="BS48" s="767"/>
      <c r="BT48" s="765"/>
      <c r="BU48" s="766"/>
      <c r="BV48" s="766"/>
      <c r="BW48" s="766"/>
      <c r="BX48" s="773"/>
      <c r="BY48" s="765"/>
      <c r="BZ48" s="766"/>
      <c r="CA48" s="766"/>
      <c r="CB48" s="766"/>
      <c r="CC48" s="773"/>
      <c r="CD48" s="712"/>
      <c r="CE48" s="709"/>
      <c r="CF48" s="709"/>
      <c r="CG48" s="709"/>
      <c r="CH48" s="704"/>
      <c r="CI48" s="710"/>
      <c r="CJ48" s="709"/>
      <c r="CK48" s="709"/>
      <c r="CL48" s="709"/>
      <c r="CM48" s="711"/>
      <c r="CN48" s="712"/>
      <c r="CO48" s="709"/>
      <c r="CP48" s="709"/>
      <c r="CQ48" s="709"/>
      <c r="CR48" s="704"/>
      <c r="CS48" s="710"/>
      <c r="CT48" s="709"/>
      <c r="CU48" s="709"/>
      <c r="CV48" s="709"/>
      <c r="CW48" s="711"/>
      <c r="CX48" s="712"/>
      <c r="CY48" s="709"/>
      <c r="CZ48" s="709"/>
      <c r="DA48" s="709"/>
      <c r="DB48" s="704"/>
      <c r="DC48" s="710"/>
      <c r="DD48" s="709"/>
      <c r="DE48" s="709"/>
      <c r="DF48" s="709"/>
      <c r="DG48" s="711"/>
      <c r="DH48" s="712"/>
      <c r="DI48" s="709"/>
      <c r="DJ48" s="709"/>
      <c r="DK48" s="709"/>
      <c r="DL48" s="704"/>
      <c r="DM48" s="710"/>
      <c r="DN48" s="709"/>
      <c r="DO48" s="709"/>
      <c r="DP48" s="709"/>
      <c r="DQ48" s="711"/>
      <c r="DR48" s="712"/>
      <c r="DS48" s="709"/>
      <c r="DT48" s="709"/>
      <c r="DU48" s="709"/>
      <c r="DV48" s="704"/>
      <c r="DW48" s="710"/>
      <c r="DX48" s="709"/>
      <c r="DY48" s="709"/>
      <c r="DZ48" s="709"/>
      <c r="EA48" s="704"/>
    </row>
    <row r="49" spans="1:131" ht="15" customHeight="1">
      <c r="A49" s="716"/>
      <c r="B49" s="720"/>
      <c r="C49" s="741"/>
      <c r="D49" s="764"/>
      <c r="E49" s="266" t="str">
        <f>'Eventos de riesgo LA-FT-FPADM'!E49</f>
        <v>Financieros</v>
      </c>
      <c r="G49" s="712"/>
      <c r="H49" s="709"/>
      <c r="I49" s="709"/>
      <c r="J49" s="709"/>
      <c r="K49" s="711"/>
      <c r="L49" s="712"/>
      <c r="M49" s="709"/>
      <c r="N49" s="709"/>
      <c r="O49" s="709"/>
      <c r="P49" s="711"/>
      <c r="Q49" s="712"/>
      <c r="R49" s="709"/>
      <c r="S49" s="709"/>
      <c r="T49" s="709"/>
      <c r="U49" s="711"/>
      <c r="V49" s="712"/>
      <c r="W49" s="709"/>
      <c r="X49" s="709"/>
      <c r="Y49" s="709"/>
      <c r="Z49" s="711"/>
      <c r="AA49" s="712"/>
      <c r="AB49" s="709"/>
      <c r="AC49" s="709"/>
      <c r="AD49" s="709"/>
      <c r="AE49" s="711"/>
      <c r="AF49" s="712"/>
      <c r="AG49" s="709"/>
      <c r="AH49" s="709"/>
      <c r="AI49" s="709"/>
      <c r="AJ49" s="711"/>
      <c r="AK49" s="712"/>
      <c r="AL49" s="709"/>
      <c r="AM49" s="709"/>
      <c r="AN49" s="709"/>
      <c r="AO49" s="711"/>
      <c r="AP49" s="712"/>
      <c r="AQ49" s="709"/>
      <c r="AR49" s="709"/>
      <c r="AS49" s="709"/>
      <c r="AT49" s="704"/>
      <c r="AU49" s="710"/>
      <c r="AV49" s="709"/>
      <c r="AW49" s="709"/>
      <c r="AX49" s="709"/>
      <c r="AY49" s="711"/>
      <c r="AZ49" s="712"/>
      <c r="BA49" s="709"/>
      <c r="BB49" s="709"/>
      <c r="BC49" s="709"/>
      <c r="BD49" s="704"/>
      <c r="BE49" s="710"/>
      <c r="BF49" s="709"/>
      <c r="BG49" s="709"/>
      <c r="BH49" s="709"/>
      <c r="BI49" s="711"/>
      <c r="BJ49" s="786"/>
      <c r="BK49" s="780"/>
      <c r="BL49" s="780"/>
      <c r="BM49" s="780"/>
      <c r="BN49" s="783"/>
      <c r="BO49" s="774"/>
      <c r="BP49" s="766"/>
      <c r="BQ49" s="766"/>
      <c r="BR49" s="766"/>
      <c r="BS49" s="767"/>
      <c r="BT49" s="765"/>
      <c r="BU49" s="766"/>
      <c r="BV49" s="766"/>
      <c r="BW49" s="766"/>
      <c r="BX49" s="773"/>
      <c r="BY49" s="765"/>
      <c r="BZ49" s="766"/>
      <c r="CA49" s="766"/>
      <c r="CB49" s="766"/>
      <c r="CC49" s="773"/>
      <c r="CD49" s="712"/>
      <c r="CE49" s="709"/>
      <c r="CF49" s="709"/>
      <c r="CG49" s="709"/>
      <c r="CH49" s="704"/>
      <c r="CI49" s="710"/>
      <c r="CJ49" s="709"/>
      <c r="CK49" s="709"/>
      <c r="CL49" s="709"/>
      <c r="CM49" s="711"/>
      <c r="CN49" s="712"/>
      <c r="CO49" s="709"/>
      <c r="CP49" s="709"/>
      <c r="CQ49" s="709"/>
      <c r="CR49" s="704"/>
      <c r="CS49" s="710"/>
      <c r="CT49" s="709"/>
      <c r="CU49" s="709"/>
      <c r="CV49" s="709"/>
      <c r="CW49" s="711"/>
      <c r="CX49" s="712"/>
      <c r="CY49" s="709"/>
      <c r="CZ49" s="709"/>
      <c r="DA49" s="709"/>
      <c r="DB49" s="704"/>
      <c r="DC49" s="710"/>
      <c r="DD49" s="709"/>
      <c r="DE49" s="709"/>
      <c r="DF49" s="709"/>
      <c r="DG49" s="711"/>
      <c r="DH49" s="712"/>
      <c r="DI49" s="709"/>
      <c r="DJ49" s="709"/>
      <c r="DK49" s="709"/>
      <c r="DL49" s="704"/>
      <c r="DM49" s="710"/>
      <c r="DN49" s="709"/>
      <c r="DO49" s="709"/>
      <c r="DP49" s="709"/>
      <c r="DQ49" s="711"/>
      <c r="DR49" s="712"/>
      <c r="DS49" s="709"/>
      <c r="DT49" s="709"/>
      <c r="DU49" s="709"/>
      <c r="DV49" s="704"/>
      <c r="DW49" s="710"/>
      <c r="DX49" s="709"/>
      <c r="DY49" s="709"/>
      <c r="DZ49" s="709"/>
      <c r="EA49" s="704"/>
    </row>
    <row r="50" spans="1:131" ht="15" customHeight="1">
      <c r="A50" s="716"/>
      <c r="B50" s="720"/>
      <c r="C50" s="741"/>
      <c r="D50" s="269" t="str">
        <f>'Eventos de riesgo LA-FT-FPADM'!D50</f>
        <v>Empleados</v>
      </c>
      <c r="E50" s="266" t="str">
        <f>'Eventos de riesgo LA-FT-FPADM'!E50</f>
        <v>Directos</v>
      </c>
      <c r="G50" s="276">
        <v>1</v>
      </c>
      <c r="H50" s="273">
        <v>5</v>
      </c>
      <c r="I50" s="273">
        <v>4</v>
      </c>
      <c r="J50" s="273">
        <v>3</v>
      </c>
      <c r="K50" s="275">
        <v>2</v>
      </c>
      <c r="L50" s="276"/>
      <c r="M50" s="273"/>
      <c r="N50" s="273"/>
      <c r="O50" s="273"/>
      <c r="P50" s="275"/>
      <c r="Q50" s="276"/>
      <c r="R50" s="273"/>
      <c r="S50" s="273"/>
      <c r="T50" s="273"/>
      <c r="U50" s="275"/>
      <c r="V50" s="276"/>
      <c r="W50" s="273"/>
      <c r="X50" s="273"/>
      <c r="Y50" s="273"/>
      <c r="Z50" s="275"/>
      <c r="AA50" s="276">
        <v>1</v>
      </c>
      <c r="AB50" s="273">
        <v>1</v>
      </c>
      <c r="AC50" s="273">
        <v>1</v>
      </c>
      <c r="AD50" s="273">
        <v>1</v>
      </c>
      <c r="AE50" s="275">
        <v>1</v>
      </c>
      <c r="AF50" s="276"/>
      <c r="AG50" s="273"/>
      <c r="AH50" s="273"/>
      <c r="AI50" s="273"/>
      <c r="AJ50" s="275"/>
      <c r="AK50" s="276"/>
      <c r="AL50" s="273"/>
      <c r="AM50" s="273"/>
      <c r="AN50" s="273"/>
      <c r="AO50" s="275"/>
      <c r="AP50" s="276">
        <v>3</v>
      </c>
      <c r="AQ50" s="273">
        <v>4</v>
      </c>
      <c r="AR50" s="273">
        <v>4</v>
      </c>
      <c r="AS50" s="273">
        <v>2</v>
      </c>
      <c r="AT50" s="272">
        <v>1</v>
      </c>
      <c r="AU50" s="274"/>
      <c r="AV50" s="273"/>
      <c r="AW50" s="273"/>
      <c r="AX50" s="273"/>
      <c r="AY50" s="275"/>
      <c r="AZ50" s="276"/>
      <c r="BA50" s="273"/>
      <c r="BB50" s="273"/>
      <c r="BC50" s="273"/>
      <c r="BD50" s="272"/>
      <c r="BE50" s="274">
        <v>3</v>
      </c>
      <c r="BF50" s="273">
        <v>3</v>
      </c>
      <c r="BG50" s="273">
        <v>2</v>
      </c>
      <c r="BH50" s="273">
        <v>1</v>
      </c>
      <c r="BI50" s="275">
        <v>1</v>
      </c>
      <c r="BJ50" s="284">
        <v>2</v>
      </c>
      <c r="BK50" s="282">
        <v>5</v>
      </c>
      <c r="BL50" s="282">
        <v>4</v>
      </c>
      <c r="BM50" s="282">
        <v>4</v>
      </c>
      <c r="BN50" s="283">
        <v>3</v>
      </c>
      <c r="BO50" s="284"/>
      <c r="BP50" s="282"/>
      <c r="BQ50" s="282"/>
      <c r="BR50" s="282"/>
      <c r="BS50" s="283"/>
      <c r="BT50" s="277"/>
      <c r="BU50" s="278"/>
      <c r="BV50" s="278"/>
      <c r="BW50" s="278"/>
      <c r="BX50" s="280"/>
      <c r="BY50" s="277"/>
      <c r="BZ50" s="278"/>
      <c r="CA50" s="278"/>
      <c r="CB50" s="278"/>
      <c r="CC50" s="280"/>
      <c r="CD50" s="276"/>
      <c r="CE50" s="273"/>
      <c r="CF50" s="273"/>
      <c r="CG50" s="273"/>
      <c r="CH50" s="272"/>
      <c r="CI50" s="274"/>
      <c r="CJ50" s="273"/>
      <c r="CK50" s="273"/>
      <c r="CL50" s="273"/>
      <c r="CM50" s="275"/>
      <c r="CN50" s="276"/>
      <c r="CO50" s="273"/>
      <c r="CP50" s="273"/>
      <c r="CQ50" s="273"/>
      <c r="CR50" s="272"/>
      <c r="CS50" s="274"/>
      <c r="CT50" s="273"/>
      <c r="CU50" s="273"/>
      <c r="CV50" s="273"/>
      <c r="CW50" s="275"/>
      <c r="CX50" s="276"/>
      <c r="CY50" s="273"/>
      <c r="CZ50" s="273"/>
      <c r="DA50" s="273"/>
      <c r="DB50" s="272"/>
      <c r="DC50" s="274"/>
      <c r="DD50" s="273"/>
      <c r="DE50" s="273"/>
      <c r="DF50" s="273"/>
      <c r="DG50" s="275"/>
      <c r="DH50" s="276"/>
      <c r="DI50" s="273"/>
      <c r="DJ50" s="273"/>
      <c r="DK50" s="273"/>
      <c r="DL50" s="272"/>
      <c r="DM50" s="274"/>
      <c r="DN50" s="273"/>
      <c r="DO50" s="273"/>
      <c r="DP50" s="273"/>
      <c r="DQ50" s="275"/>
      <c r="DR50" s="276"/>
      <c r="DS50" s="273"/>
      <c r="DT50" s="273"/>
      <c r="DU50" s="273"/>
      <c r="DV50" s="272"/>
      <c r="DW50" s="274"/>
      <c r="DX50" s="273"/>
      <c r="DY50" s="273"/>
      <c r="DZ50" s="273"/>
      <c r="EA50" s="272"/>
    </row>
    <row r="51" spans="1:131" ht="15" customHeight="1">
      <c r="A51" s="716"/>
      <c r="B51" s="720"/>
      <c r="C51" s="741"/>
      <c r="D51" s="269" t="str">
        <f>'Eventos de riesgo LA-FT-FPADM'!D51</f>
        <v>Aliados</v>
      </c>
      <c r="E51" s="266" t="str">
        <f>'Eventos de riesgo LA-FT-FPADM'!E51</f>
        <v>Programas y proyectos</v>
      </c>
      <c r="G51" s="276"/>
      <c r="H51" s="273"/>
      <c r="I51" s="273"/>
      <c r="J51" s="273"/>
      <c r="K51" s="275"/>
      <c r="L51" s="276"/>
      <c r="M51" s="273"/>
      <c r="N51" s="273"/>
      <c r="O51" s="273"/>
      <c r="P51" s="275"/>
      <c r="Q51" s="276"/>
      <c r="R51" s="273"/>
      <c r="S51" s="273"/>
      <c r="T51" s="273"/>
      <c r="U51" s="275"/>
      <c r="V51" s="276"/>
      <c r="W51" s="273"/>
      <c r="X51" s="273"/>
      <c r="Y51" s="273"/>
      <c r="Z51" s="275"/>
      <c r="AA51" s="276"/>
      <c r="AB51" s="273"/>
      <c r="AC51" s="273"/>
      <c r="AD51" s="273"/>
      <c r="AE51" s="275"/>
      <c r="AF51" s="276"/>
      <c r="AG51" s="273"/>
      <c r="AH51" s="273"/>
      <c r="AI51" s="273"/>
      <c r="AJ51" s="275"/>
      <c r="AK51" s="276"/>
      <c r="AL51" s="273"/>
      <c r="AM51" s="273"/>
      <c r="AN51" s="273"/>
      <c r="AO51" s="275"/>
      <c r="AP51" s="276">
        <v>3</v>
      </c>
      <c r="AQ51" s="273">
        <v>4</v>
      </c>
      <c r="AR51" s="273">
        <v>4</v>
      </c>
      <c r="AS51" s="273">
        <v>2</v>
      </c>
      <c r="AT51" s="272">
        <v>1</v>
      </c>
      <c r="AU51" s="274"/>
      <c r="AV51" s="273"/>
      <c r="AW51" s="273"/>
      <c r="AX51" s="273"/>
      <c r="AY51" s="275"/>
      <c r="AZ51" s="276"/>
      <c r="BA51" s="273"/>
      <c r="BB51" s="273"/>
      <c r="BC51" s="273"/>
      <c r="BD51" s="272"/>
      <c r="BE51" s="274">
        <v>3</v>
      </c>
      <c r="BF51" s="273">
        <v>3</v>
      </c>
      <c r="BG51" s="273">
        <v>2</v>
      </c>
      <c r="BH51" s="273">
        <v>1</v>
      </c>
      <c r="BI51" s="275">
        <v>1</v>
      </c>
      <c r="BJ51" s="284">
        <v>2</v>
      </c>
      <c r="BK51" s="282">
        <v>5</v>
      </c>
      <c r="BL51" s="282">
        <v>4</v>
      </c>
      <c r="BM51" s="282">
        <v>4</v>
      </c>
      <c r="BN51" s="283">
        <v>3</v>
      </c>
      <c r="BO51" s="284"/>
      <c r="BP51" s="282"/>
      <c r="BQ51" s="282"/>
      <c r="BR51" s="282"/>
      <c r="BS51" s="283"/>
      <c r="BT51" s="277">
        <v>4</v>
      </c>
      <c r="BU51" s="278">
        <v>1</v>
      </c>
      <c r="BV51" s="278">
        <v>1</v>
      </c>
      <c r="BW51" s="278">
        <v>1</v>
      </c>
      <c r="BX51" s="280">
        <v>1</v>
      </c>
      <c r="BY51" s="277"/>
      <c r="BZ51" s="278"/>
      <c r="CA51" s="278"/>
      <c r="CB51" s="278"/>
      <c r="CC51" s="280"/>
      <c r="CD51" s="276"/>
      <c r="CE51" s="273"/>
      <c r="CF51" s="273"/>
      <c r="CG51" s="273"/>
      <c r="CH51" s="272"/>
      <c r="CI51" s="274"/>
      <c r="CJ51" s="273"/>
      <c r="CK51" s="273"/>
      <c r="CL51" s="273"/>
      <c r="CM51" s="275"/>
      <c r="CN51" s="276"/>
      <c r="CO51" s="273"/>
      <c r="CP51" s="273"/>
      <c r="CQ51" s="273"/>
      <c r="CR51" s="272"/>
      <c r="CS51" s="274"/>
      <c r="CT51" s="273"/>
      <c r="CU51" s="273"/>
      <c r="CV51" s="273"/>
      <c r="CW51" s="275"/>
      <c r="CX51" s="276"/>
      <c r="CY51" s="273"/>
      <c r="CZ51" s="273"/>
      <c r="DA51" s="273"/>
      <c r="DB51" s="272"/>
      <c r="DC51" s="274"/>
      <c r="DD51" s="273"/>
      <c r="DE51" s="273"/>
      <c r="DF51" s="273"/>
      <c r="DG51" s="275"/>
      <c r="DH51" s="276"/>
      <c r="DI51" s="273"/>
      <c r="DJ51" s="273"/>
      <c r="DK51" s="273"/>
      <c r="DL51" s="272"/>
      <c r="DM51" s="274"/>
      <c r="DN51" s="273"/>
      <c r="DO51" s="273"/>
      <c r="DP51" s="273"/>
      <c r="DQ51" s="275"/>
      <c r="DR51" s="276"/>
      <c r="DS51" s="273"/>
      <c r="DT51" s="273"/>
      <c r="DU51" s="273"/>
      <c r="DV51" s="272"/>
      <c r="DW51" s="274"/>
      <c r="DX51" s="273"/>
      <c r="DY51" s="273"/>
      <c r="DZ51" s="273"/>
      <c r="EA51" s="272"/>
    </row>
    <row r="52" spans="1:131" ht="15" customHeight="1">
      <c r="A52" s="716"/>
      <c r="B52" s="720"/>
      <c r="C52" s="655" t="str">
        <f>'Eventos de riesgo LA-FT-FPADM'!C52</f>
        <v>Canales de distribución</v>
      </c>
      <c r="D52" s="679" t="str">
        <f>'Eventos de riesgo LA-FT-FPADM'!D52</f>
        <v>Propia</v>
      </c>
      <c r="E52" s="266" t="str">
        <f>'Eventos de riesgo LA-FT-FPADM'!E52</f>
        <v>Fuerza comercial</v>
      </c>
      <c r="G52" s="754">
        <v>1</v>
      </c>
      <c r="H52" s="756">
        <v>5</v>
      </c>
      <c r="I52" s="756">
        <v>4</v>
      </c>
      <c r="J52" s="756">
        <v>3</v>
      </c>
      <c r="K52" s="760">
        <v>2</v>
      </c>
      <c r="L52" s="753"/>
      <c r="M52" s="749"/>
      <c r="N52" s="749"/>
      <c r="O52" s="749"/>
      <c r="P52" s="752"/>
      <c r="Q52" s="753"/>
      <c r="R52" s="749"/>
      <c r="S52" s="749"/>
      <c r="T52" s="749"/>
      <c r="U52" s="752"/>
      <c r="V52" s="753"/>
      <c r="W52" s="749"/>
      <c r="X52" s="749"/>
      <c r="Y52" s="749"/>
      <c r="Z52" s="752"/>
      <c r="AA52" s="753">
        <v>1</v>
      </c>
      <c r="AB52" s="749">
        <v>1</v>
      </c>
      <c r="AC52" s="749">
        <v>1</v>
      </c>
      <c r="AD52" s="749">
        <v>1</v>
      </c>
      <c r="AE52" s="752">
        <v>1</v>
      </c>
      <c r="AF52" s="753"/>
      <c r="AG52" s="749"/>
      <c r="AH52" s="749"/>
      <c r="AI52" s="749"/>
      <c r="AJ52" s="752"/>
      <c r="AK52" s="753"/>
      <c r="AL52" s="749"/>
      <c r="AM52" s="749"/>
      <c r="AN52" s="749"/>
      <c r="AO52" s="752"/>
      <c r="AP52" s="753">
        <v>3</v>
      </c>
      <c r="AQ52" s="749">
        <v>4</v>
      </c>
      <c r="AR52" s="749">
        <v>4</v>
      </c>
      <c r="AS52" s="749">
        <v>2</v>
      </c>
      <c r="AT52" s="750">
        <v>1</v>
      </c>
      <c r="AU52" s="751"/>
      <c r="AV52" s="749"/>
      <c r="AW52" s="749"/>
      <c r="AX52" s="749"/>
      <c r="AY52" s="752"/>
      <c r="AZ52" s="753"/>
      <c r="BA52" s="749"/>
      <c r="BB52" s="749"/>
      <c r="BC52" s="749"/>
      <c r="BD52" s="750"/>
      <c r="BE52" s="751">
        <v>3</v>
      </c>
      <c r="BF52" s="749">
        <v>3</v>
      </c>
      <c r="BG52" s="749">
        <v>2</v>
      </c>
      <c r="BH52" s="749">
        <v>1</v>
      </c>
      <c r="BI52" s="752">
        <v>1</v>
      </c>
      <c r="BJ52" s="754">
        <v>2</v>
      </c>
      <c r="BK52" s="756">
        <v>5</v>
      </c>
      <c r="BL52" s="756">
        <v>4</v>
      </c>
      <c r="BM52" s="756">
        <v>4</v>
      </c>
      <c r="BN52" s="760">
        <v>3</v>
      </c>
      <c r="BO52" s="772"/>
      <c r="BP52" s="768"/>
      <c r="BQ52" s="768"/>
      <c r="BR52" s="768"/>
      <c r="BS52" s="769"/>
      <c r="BT52" s="771">
        <v>4</v>
      </c>
      <c r="BU52" s="768">
        <v>1</v>
      </c>
      <c r="BV52" s="768">
        <v>1</v>
      </c>
      <c r="BW52" s="768">
        <v>1</v>
      </c>
      <c r="BX52" s="770">
        <v>1</v>
      </c>
      <c r="BY52" s="771"/>
      <c r="BZ52" s="768"/>
      <c r="CA52" s="768"/>
      <c r="CB52" s="768"/>
      <c r="CC52" s="770"/>
      <c r="CD52" s="753"/>
      <c r="CE52" s="749"/>
      <c r="CF52" s="749"/>
      <c r="CG52" s="749"/>
      <c r="CH52" s="750"/>
      <c r="CI52" s="751">
        <v>1</v>
      </c>
      <c r="CJ52" s="749">
        <v>4</v>
      </c>
      <c r="CK52" s="749">
        <v>4</v>
      </c>
      <c r="CL52" s="749">
        <v>4</v>
      </c>
      <c r="CM52" s="752">
        <v>4</v>
      </c>
      <c r="CN52" s="753"/>
      <c r="CO52" s="749"/>
      <c r="CP52" s="749"/>
      <c r="CQ52" s="749"/>
      <c r="CR52" s="750"/>
      <c r="CS52" s="751"/>
      <c r="CT52" s="749"/>
      <c r="CU52" s="749"/>
      <c r="CV52" s="749"/>
      <c r="CW52" s="752"/>
      <c r="CX52" s="753"/>
      <c r="CY52" s="749"/>
      <c r="CZ52" s="749"/>
      <c r="DA52" s="749"/>
      <c r="DB52" s="750"/>
      <c r="DC52" s="751"/>
      <c r="DD52" s="749"/>
      <c r="DE52" s="749"/>
      <c r="DF52" s="749"/>
      <c r="DG52" s="752"/>
      <c r="DH52" s="753"/>
      <c r="DI52" s="749"/>
      <c r="DJ52" s="749"/>
      <c r="DK52" s="749"/>
      <c r="DL52" s="750"/>
      <c r="DM52" s="751"/>
      <c r="DN52" s="749"/>
      <c r="DO52" s="749"/>
      <c r="DP52" s="749"/>
      <c r="DQ52" s="752"/>
      <c r="DR52" s="753"/>
      <c r="DS52" s="749"/>
      <c r="DT52" s="749"/>
      <c r="DU52" s="749"/>
      <c r="DV52" s="750"/>
      <c r="DW52" s="751"/>
      <c r="DX52" s="749"/>
      <c r="DY52" s="749"/>
      <c r="DZ52" s="749"/>
      <c r="EA52" s="750"/>
    </row>
    <row r="53" spans="1:131" ht="15" customHeight="1">
      <c r="A53" s="717"/>
      <c r="B53" s="721"/>
      <c r="C53" s="655"/>
      <c r="D53" s="680"/>
      <c r="E53" s="266" t="str">
        <f>'Eventos de riesgo LA-FT-FPADM'!E53</f>
        <v>Digital</v>
      </c>
      <c r="G53" s="755"/>
      <c r="H53" s="757"/>
      <c r="I53" s="757"/>
      <c r="J53" s="757"/>
      <c r="K53" s="761"/>
      <c r="L53" s="736"/>
      <c r="M53" s="731"/>
      <c r="N53" s="731"/>
      <c r="O53" s="731"/>
      <c r="P53" s="740"/>
      <c r="Q53" s="736"/>
      <c r="R53" s="731"/>
      <c r="S53" s="731"/>
      <c r="T53" s="731"/>
      <c r="U53" s="740"/>
      <c r="V53" s="736"/>
      <c r="W53" s="731"/>
      <c r="X53" s="731"/>
      <c r="Y53" s="731"/>
      <c r="Z53" s="740"/>
      <c r="AA53" s="736"/>
      <c r="AB53" s="731"/>
      <c r="AC53" s="731"/>
      <c r="AD53" s="731"/>
      <c r="AE53" s="740"/>
      <c r="AF53" s="736"/>
      <c r="AG53" s="731"/>
      <c r="AH53" s="731"/>
      <c r="AI53" s="731"/>
      <c r="AJ53" s="740"/>
      <c r="AK53" s="736"/>
      <c r="AL53" s="731"/>
      <c r="AM53" s="731"/>
      <c r="AN53" s="731"/>
      <c r="AO53" s="740"/>
      <c r="AP53" s="736"/>
      <c r="AQ53" s="731"/>
      <c r="AR53" s="731"/>
      <c r="AS53" s="731"/>
      <c r="AT53" s="733"/>
      <c r="AU53" s="738"/>
      <c r="AV53" s="731"/>
      <c r="AW53" s="731"/>
      <c r="AX53" s="731"/>
      <c r="AY53" s="740"/>
      <c r="AZ53" s="736"/>
      <c r="BA53" s="731"/>
      <c r="BB53" s="731"/>
      <c r="BC53" s="731"/>
      <c r="BD53" s="733"/>
      <c r="BE53" s="738"/>
      <c r="BF53" s="731"/>
      <c r="BG53" s="731"/>
      <c r="BH53" s="731"/>
      <c r="BI53" s="740"/>
      <c r="BJ53" s="755"/>
      <c r="BK53" s="757"/>
      <c r="BL53" s="757"/>
      <c r="BM53" s="757"/>
      <c r="BN53" s="761"/>
      <c r="BO53" s="738"/>
      <c r="BP53" s="731"/>
      <c r="BQ53" s="731"/>
      <c r="BR53" s="731"/>
      <c r="BS53" s="740"/>
      <c r="BT53" s="736"/>
      <c r="BU53" s="731"/>
      <c r="BV53" s="731"/>
      <c r="BW53" s="731"/>
      <c r="BX53" s="733"/>
      <c r="BY53" s="736"/>
      <c r="BZ53" s="731"/>
      <c r="CA53" s="731"/>
      <c r="CB53" s="731"/>
      <c r="CC53" s="733"/>
      <c r="CD53" s="736"/>
      <c r="CE53" s="731"/>
      <c r="CF53" s="731"/>
      <c r="CG53" s="731"/>
      <c r="CH53" s="733"/>
      <c r="CI53" s="738"/>
      <c r="CJ53" s="731"/>
      <c r="CK53" s="731"/>
      <c r="CL53" s="731"/>
      <c r="CM53" s="740"/>
      <c r="CN53" s="736"/>
      <c r="CO53" s="731"/>
      <c r="CP53" s="731"/>
      <c r="CQ53" s="731"/>
      <c r="CR53" s="733"/>
      <c r="CS53" s="738"/>
      <c r="CT53" s="731"/>
      <c r="CU53" s="731"/>
      <c r="CV53" s="731"/>
      <c r="CW53" s="740"/>
      <c r="CX53" s="736"/>
      <c r="CY53" s="731"/>
      <c r="CZ53" s="731"/>
      <c r="DA53" s="731"/>
      <c r="DB53" s="733"/>
      <c r="DC53" s="738"/>
      <c r="DD53" s="731"/>
      <c r="DE53" s="731"/>
      <c r="DF53" s="731"/>
      <c r="DG53" s="740"/>
      <c r="DH53" s="736"/>
      <c r="DI53" s="731"/>
      <c r="DJ53" s="731"/>
      <c r="DK53" s="731"/>
      <c r="DL53" s="733"/>
      <c r="DM53" s="738"/>
      <c r="DN53" s="731"/>
      <c r="DO53" s="731"/>
      <c r="DP53" s="731"/>
      <c r="DQ53" s="740"/>
      <c r="DR53" s="736"/>
      <c r="DS53" s="731"/>
      <c r="DT53" s="731"/>
      <c r="DU53" s="731"/>
      <c r="DV53" s="733"/>
      <c r="DW53" s="738"/>
      <c r="DX53" s="731"/>
      <c r="DY53" s="731"/>
      <c r="DZ53" s="731"/>
      <c r="EA53" s="733"/>
    </row>
    <row r="54" spans="1:131" ht="15" customHeight="1">
      <c r="A54" s="714" t="str">
        <f>'Eventos de riesgo LA-FT-FPADM'!A54</f>
        <v>R3</v>
      </c>
      <c r="B54" s="718" t="str">
        <f>'Eventos de riesgo LA-FT-FPADM'!B54</f>
        <v>Tener vínculos con contrapartes que hayan sido registradas en otras listas, bases de datos o medios de comunicación por temas de LA/FT/FPADM.</v>
      </c>
      <c r="C54" s="722" t="str">
        <f>'Eventos de riesgo LA-FT-FPADM'!C54</f>
        <v>Contraparte</v>
      </c>
      <c r="D54" s="722" t="str">
        <f>'Eventos de riesgo LA-FT-FPADM'!D54</f>
        <v>Clientes</v>
      </c>
      <c r="E54" s="173" t="str">
        <f>'Eventos de riesgo LA-FT-FPADM'!E54</f>
        <v>Arrendamiento de espacios</v>
      </c>
      <c r="G54" s="753"/>
      <c r="H54" s="749"/>
      <c r="I54" s="749"/>
      <c r="J54" s="749"/>
      <c r="K54" s="752"/>
      <c r="L54" s="771">
        <v>2</v>
      </c>
      <c r="M54" s="768">
        <v>4</v>
      </c>
      <c r="N54" s="768">
        <v>3</v>
      </c>
      <c r="O54" s="768">
        <v>3</v>
      </c>
      <c r="P54" s="769">
        <v>2</v>
      </c>
      <c r="Q54" s="771"/>
      <c r="R54" s="768"/>
      <c r="S54" s="768"/>
      <c r="T54" s="768"/>
      <c r="U54" s="769"/>
      <c r="V54" s="771">
        <v>1</v>
      </c>
      <c r="W54" s="768">
        <v>4</v>
      </c>
      <c r="X54" s="768">
        <v>4</v>
      </c>
      <c r="Y54" s="768">
        <v>2</v>
      </c>
      <c r="Z54" s="769">
        <v>3</v>
      </c>
      <c r="AA54" s="771"/>
      <c r="AB54" s="768"/>
      <c r="AC54" s="768"/>
      <c r="AD54" s="768"/>
      <c r="AE54" s="769"/>
      <c r="AF54" s="771"/>
      <c r="AG54" s="768"/>
      <c r="AH54" s="768"/>
      <c r="AI54" s="768"/>
      <c r="AJ54" s="769"/>
      <c r="AK54" s="771"/>
      <c r="AL54" s="768"/>
      <c r="AM54" s="768"/>
      <c r="AN54" s="768"/>
      <c r="AO54" s="769"/>
      <c r="AP54" s="771">
        <v>3</v>
      </c>
      <c r="AQ54" s="768">
        <v>4</v>
      </c>
      <c r="AR54" s="768">
        <v>4</v>
      </c>
      <c r="AS54" s="768">
        <v>3</v>
      </c>
      <c r="AT54" s="770">
        <v>2</v>
      </c>
      <c r="AU54" s="772">
        <v>2</v>
      </c>
      <c r="AV54" s="768">
        <v>1</v>
      </c>
      <c r="AW54" s="768">
        <v>1</v>
      </c>
      <c r="AX54" s="768">
        <v>1</v>
      </c>
      <c r="AY54" s="769">
        <v>1</v>
      </c>
      <c r="AZ54" s="771"/>
      <c r="BA54" s="768"/>
      <c r="BB54" s="768"/>
      <c r="BC54" s="768"/>
      <c r="BD54" s="770"/>
      <c r="BE54" s="772">
        <v>3</v>
      </c>
      <c r="BF54" s="768">
        <v>3</v>
      </c>
      <c r="BG54" s="768">
        <v>1</v>
      </c>
      <c r="BH54" s="768">
        <v>1</v>
      </c>
      <c r="BI54" s="769">
        <v>1</v>
      </c>
      <c r="BJ54" s="754">
        <v>2</v>
      </c>
      <c r="BK54" s="756">
        <v>5</v>
      </c>
      <c r="BL54" s="756">
        <v>5</v>
      </c>
      <c r="BM54" s="756">
        <v>5</v>
      </c>
      <c r="BN54" s="760">
        <v>5</v>
      </c>
      <c r="BO54" s="772">
        <v>4</v>
      </c>
      <c r="BP54" s="768">
        <v>4</v>
      </c>
      <c r="BQ54" s="768">
        <v>4</v>
      </c>
      <c r="BR54" s="768">
        <v>4</v>
      </c>
      <c r="BS54" s="769">
        <v>4</v>
      </c>
      <c r="BT54" s="771">
        <v>4</v>
      </c>
      <c r="BU54" s="768">
        <v>3</v>
      </c>
      <c r="BV54" s="768">
        <v>1</v>
      </c>
      <c r="BW54" s="768">
        <v>3</v>
      </c>
      <c r="BX54" s="770">
        <v>1</v>
      </c>
      <c r="BY54" s="771"/>
      <c r="BZ54" s="768"/>
      <c r="CA54" s="768"/>
      <c r="CB54" s="768"/>
      <c r="CC54" s="770"/>
      <c r="CD54" s="771">
        <v>3</v>
      </c>
      <c r="CE54" s="768">
        <v>3</v>
      </c>
      <c r="CF54" s="768">
        <v>4</v>
      </c>
      <c r="CG54" s="768">
        <v>3</v>
      </c>
      <c r="CH54" s="770">
        <v>2</v>
      </c>
      <c r="CI54" s="772"/>
      <c r="CJ54" s="768"/>
      <c r="CK54" s="768"/>
      <c r="CL54" s="768"/>
      <c r="CM54" s="769"/>
      <c r="CN54" s="771"/>
      <c r="CO54" s="768"/>
      <c r="CP54" s="768"/>
      <c r="CQ54" s="768"/>
      <c r="CR54" s="770"/>
      <c r="CS54" s="772">
        <v>3</v>
      </c>
      <c r="CT54" s="768">
        <v>3</v>
      </c>
      <c r="CU54" s="768">
        <v>4</v>
      </c>
      <c r="CV54" s="768">
        <v>3</v>
      </c>
      <c r="CW54" s="769">
        <v>2</v>
      </c>
      <c r="CX54" s="771">
        <v>3</v>
      </c>
      <c r="CY54" s="768">
        <v>5</v>
      </c>
      <c r="CZ54" s="768">
        <v>5</v>
      </c>
      <c r="DA54" s="768">
        <v>4</v>
      </c>
      <c r="DB54" s="770">
        <v>2</v>
      </c>
      <c r="DC54" s="772">
        <v>3</v>
      </c>
      <c r="DD54" s="768">
        <v>3</v>
      </c>
      <c r="DE54" s="768">
        <v>3</v>
      </c>
      <c r="DF54" s="768">
        <v>3</v>
      </c>
      <c r="DG54" s="769">
        <v>3</v>
      </c>
      <c r="DH54" s="771">
        <v>1</v>
      </c>
      <c r="DI54" s="768">
        <v>4</v>
      </c>
      <c r="DJ54" s="768">
        <v>4</v>
      </c>
      <c r="DK54" s="768">
        <v>3</v>
      </c>
      <c r="DL54" s="770">
        <v>3</v>
      </c>
      <c r="DM54" s="772">
        <v>2</v>
      </c>
      <c r="DN54" s="768">
        <v>3</v>
      </c>
      <c r="DO54" s="768">
        <v>4</v>
      </c>
      <c r="DP54" s="768">
        <v>3</v>
      </c>
      <c r="DQ54" s="769">
        <v>3</v>
      </c>
      <c r="DR54" s="771"/>
      <c r="DS54" s="768"/>
      <c r="DT54" s="768"/>
      <c r="DU54" s="768"/>
      <c r="DV54" s="770"/>
      <c r="DW54" s="772"/>
      <c r="DX54" s="768"/>
      <c r="DY54" s="768"/>
      <c r="DZ54" s="768"/>
      <c r="EA54" s="770"/>
    </row>
    <row r="55" spans="1:131" ht="15" customHeight="1">
      <c r="A55" s="715"/>
      <c r="B55" s="719"/>
      <c r="C55" s="723"/>
      <c r="D55" s="723"/>
      <c r="E55" s="173" t="str">
        <f>'Eventos de riesgo LA-FT-FPADM'!E55</f>
        <v>Capacitaciones</v>
      </c>
      <c r="G55" s="753"/>
      <c r="H55" s="749"/>
      <c r="I55" s="749"/>
      <c r="J55" s="749"/>
      <c r="K55" s="752"/>
      <c r="L55" s="771"/>
      <c r="M55" s="768"/>
      <c r="N55" s="768"/>
      <c r="O55" s="768"/>
      <c r="P55" s="769"/>
      <c r="Q55" s="771"/>
      <c r="R55" s="768"/>
      <c r="S55" s="768"/>
      <c r="T55" s="768"/>
      <c r="U55" s="769"/>
      <c r="V55" s="771"/>
      <c r="W55" s="768"/>
      <c r="X55" s="768"/>
      <c r="Y55" s="768"/>
      <c r="Z55" s="769"/>
      <c r="AA55" s="771"/>
      <c r="AB55" s="768"/>
      <c r="AC55" s="768"/>
      <c r="AD55" s="768"/>
      <c r="AE55" s="769"/>
      <c r="AF55" s="771"/>
      <c r="AG55" s="768"/>
      <c r="AH55" s="768"/>
      <c r="AI55" s="768"/>
      <c r="AJ55" s="769"/>
      <c r="AK55" s="771"/>
      <c r="AL55" s="768"/>
      <c r="AM55" s="768"/>
      <c r="AN55" s="768"/>
      <c r="AO55" s="769"/>
      <c r="AP55" s="771"/>
      <c r="AQ55" s="768"/>
      <c r="AR55" s="768"/>
      <c r="AS55" s="768"/>
      <c r="AT55" s="770"/>
      <c r="AU55" s="772"/>
      <c r="AV55" s="768"/>
      <c r="AW55" s="768"/>
      <c r="AX55" s="768"/>
      <c r="AY55" s="769"/>
      <c r="AZ55" s="771"/>
      <c r="BA55" s="768"/>
      <c r="BB55" s="768"/>
      <c r="BC55" s="768"/>
      <c r="BD55" s="770"/>
      <c r="BE55" s="772"/>
      <c r="BF55" s="768"/>
      <c r="BG55" s="768"/>
      <c r="BH55" s="768"/>
      <c r="BI55" s="769"/>
      <c r="BJ55" s="787"/>
      <c r="BK55" s="788"/>
      <c r="BL55" s="788"/>
      <c r="BM55" s="788"/>
      <c r="BN55" s="789"/>
      <c r="BO55" s="772"/>
      <c r="BP55" s="768"/>
      <c r="BQ55" s="768"/>
      <c r="BR55" s="768"/>
      <c r="BS55" s="769"/>
      <c r="BT55" s="771"/>
      <c r="BU55" s="768"/>
      <c r="BV55" s="768"/>
      <c r="BW55" s="768"/>
      <c r="BX55" s="770"/>
      <c r="BY55" s="771"/>
      <c r="BZ55" s="768"/>
      <c r="CA55" s="768"/>
      <c r="CB55" s="768"/>
      <c r="CC55" s="770"/>
      <c r="CD55" s="771"/>
      <c r="CE55" s="768"/>
      <c r="CF55" s="768"/>
      <c r="CG55" s="768"/>
      <c r="CH55" s="770"/>
      <c r="CI55" s="772"/>
      <c r="CJ55" s="768"/>
      <c r="CK55" s="768"/>
      <c r="CL55" s="768"/>
      <c r="CM55" s="769"/>
      <c r="CN55" s="771"/>
      <c r="CO55" s="768"/>
      <c r="CP55" s="768"/>
      <c r="CQ55" s="768"/>
      <c r="CR55" s="770"/>
      <c r="CS55" s="772"/>
      <c r="CT55" s="768"/>
      <c r="CU55" s="768"/>
      <c r="CV55" s="768"/>
      <c r="CW55" s="769"/>
      <c r="CX55" s="771"/>
      <c r="CY55" s="768"/>
      <c r="CZ55" s="768"/>
      <c r="DA55" s="768"/>
      <c r="DB55" s="770"/>
      <c r="DC55" s="772"/>
      <c r="DD55" s="768"/>
      <c r="DE55" s="768"/>
      <c r="DF55" s="768"/>
      <c r="DG55" s="769"/>
      <c r="DH55" s="771"/>
      <c r="DI55" s="768"/>
      <c r="DJ55" s="768"/>
      <c r="DK55" s="768"/>
      <c r="DL55" s="770"/>
      <c r="DM55" s="772"/>
      <c r="DN55" s="768"/>
      <c r="DO55" s="768"/>
      <c r="DP55" s="768"/>
      <c r="DQ55" s="769"/>
      <c r="DR55" s="771"/>
      <c r="DS55" s="768"/>
      <c r="DT55" s="768"/>
      <c r="DU55" s="768"/>
      <c r="DV55" s="770"/>
      <c r="DW55" s="772"/>
      <c r="DX55" s="768"/>
      <c r="DY55" s="768"/>
      <c r="DZ55" s="768"/>
      <c r="EA55" s="770"/>
    </row>
    <row r="56" spans="1:131" ht="15" customHeight="1">
      <c r="A56" s="716"/>
      <c r="B56" s="720"/>
      <c r="C56" s="723"/>
      <c r="D56" s="723"/>
      <c r="E56" s="173" t="str">
        <f>'Eventos de riesgo LA-FT-FPADM'!E56</f>
        <v>Afiliados</v>
      </c>
      <c r="G56" s="753"/>
      <c r="H56" s="749"/>
      <c r="I56" s="749"/>
      <c r="J56" s="749"/>
      <c r="K56" s="752"/>
      <c r="L56" s="771"/>
      <c r="M56" s="768"/>
      <c r="N56" s="768"/>
      <c r="O56" s="768"/>
      <c r="P56" s="769"/>
      <c r="Q56" s="771"/>
      <c r="R56" s="768"/>
      <c r="S56" s="768"/>
      <c r="T56" s="768"/>
      <c r="U56" s="769"/>
      <c r="V56" s="771"/>
      <c r="W56" s="768"/>
      <c r="X56" s="768"/>
      <c r="Y56" s="768"/>
      <c r="Z56" s="769"/>
      <c r="AA56" s="771"/>
      <c r="AB56" s="768"/>
      <c r="AC56" s="768"/>
      <c r="AD56" s="768"/>
      <c r="AE56" s="769"/>
      <c r="AF56" s="771"/>
      <c r="AG56" s="768"/>
      <c r="AH56" s="768"/>
      <c r="AI56" s="768"/>
      <c r="AJ56" s="769"/>
      <c r="AK56" s="771"/>
      <c r="AL56" s="768"/>
      <c r="AM56" s="768"/>
      <c r="AN56" s="768"/>
      <c r="AO56" s="769"/>
      <c r="AP56" s="771"/>
      <c r="AQ56" s="768"/>
      <c r="AR56" s="768"/>
      <c r="AS56" s="768"/>
      <c r="AT56" s="770"/>
      <c r="AU56" s="772"/>
      <c r="AV56" s="768"/>
      <c r="AW56" s="768"/>
      <c r="AX56" s="768"/>
      <c r="AY56" s="769"/>
      <c r="AZ56" s="771"/>
      <c r="BA56" s="768"/>
      <c r="BB56" s="768"/>
      <c r="BC56" s="768"/>
      <c r="BD56" s="770"/>
      <c r="BE56" s="772"/>
      <c r="BF56" s="768"/>
      <c r="BG56" s="768"/>
      <c r="BH56" s="768"/>
      <c r="BI56" s="769"/>
      <c r="BJ56" s="787"/>
      <c r="BK56" s="788"/>
      <c r="BL56" s="788"/>
      <c r="BM56" s="788"/>
      <c r="BN56" s="789"/>
      <c r="BO56" s="772"/>
      <c r="BP56" s="768"/>
      <c r="BQ56" s="768"/>
      <c r="BR56" s="768"/>
      <c r="BS56" s="769"/>
      <c r="BT56" s="771"/>
      <c r="BU56" s="768"/>
      <c r="BV56" s="768"/>
      <c r="BW56" s="768"/>
      <c r="BX56" s="770"/>
      <c r="BY56" s="771"/>
      <c r="BZ56" s="768"/>
      <c r="CA56" s="768"/>
      <c r="CB56" s="768"/>
      <c r="CC56" s="770"/>
      <c r="CD56" s="771"/>
      <c r="CE56" s="768"/>
      <c r="CF56" s="768"/>
      <c r="CG56" s="768"/>
      <c r="CH56" s="770"/>
      <c r="CI56" s="772"/>
      <c r="CJ56" s="768"/>
      <c r="CK56" s="768"/>
      <c r="CL56" s="768"/>
      <c r="CM56" s="769"/>
      <c r="CN56" s="771"/>
      <c r="CO56" s="768"/>
      <c r="CP56" s="768"/>
      <c r="CQ56" s="768"/>
      <c r="CR56" s="770"/>
      <c r="CS56" s="772"/>
      <c r="CT56" s="768"/>
      <c r="CU56" s="768"/>
      <c r="CV56" s="768"/>
      <c r="CW56" s="769"/>
      <c r="CX56" s="771"/>
      <c r="CY56" s="768"/>
      <c r="CZ56" s="768"/>
      <c r="DA56" s="768"/>
      <c r="DB56" s="770"/>
      <c r="DC56" s="772"/>
      <c r="DD56" s="768"/>
      <c r="DE56" s="768"/>
      <c r="DF56" s="768"/>
      <c r="DG56" s="769"/>
      <c r="DH56" s="771"/>
      <c r="DI56" s="768"/>
      <c r="DJ56" s="768"/>
      <c r="DK56" s="768"/>
      <c r="DL56" s="770"/>
      <c r="DM56" s="772"/>
      <c r="DN56" s="768"/>
      <c r="DO56" s="768"/>
      <c r="DP56" s="768"/>
      <c r="DQ56" s="769"/>
      <c r="DR56" s="771"/>
      <c r="DS56" s="768"/>
      <c r="DT56" s="768"/>
      <c r="DU56" s="768"/>
      <c r="DV56" s="770"/>
      <c r="DW56" s="772"/>
      <c r="DX56" s="768"/>
      <c r="DY56" s="768"/>
      <c r="DZ56" s="768"/>
      <c r="EA56" s="770"/>
    </row>
    <row r="57" spans="1:131" ht="15" customHeight="1">
      <c r="A57" s="716"/>
      <c r="B57" s="720"/>
      <c r="C57" s="723"/>
      <c r="D57" s="722" t="str">
        <f>'Eventos de riesgo LA-FT-FPADM'!D57</f>
        <v>Usuarios</v>
      </c>
      <c r="E57" s="173" t="str">
        <f>'Eventos de riesgo LA-FT-FPADM'!E57</f>
        <v>Información Empresarial</v>
      </c>
      <c r="G57" s="753"/>
      <c r="H57" s="749"/>
      <c r="I57" s="749"/>
      <c r="J57" s="749"/>
      <c r="K57" s="752"/>
      <c r="L57" s="771"/>
      <c r="M57" s="768"/>
      <c r="N57" s="768"/>
      <c r="O57" s="768"/>
      <c r="P57" s="769"/>
      <c r="Q57" s="771">
        <v>1</v>
      </c>
      <c r="R57" s="768">
        <v>4</v>
      </c>
      <c r="S57" s="768">
        <v>4</v>
      </c>
      <c r="T57" s="768">
        <v>1</v>
      </c>
      <c r="U57" s="769">
        <v>1</v>
      </c>
      <c r="V57" s="771">
        <v>1</v>
      </c>
      <c r="W57" s="768">
        <v>4</v>
      </c>
      <c r="X57" s="768">
        <v>4</v>
      </c>
      <c r="Y57" s="768">
        <v>2</v>
      </c>
      <c r="Z57" s="769">
        <v>3</v>
      </c>
      <c r="AA57" s="771"/>
      <c r="AB57" s="768"/>
      <c r="AC57" s="768"/>
      <c r="AD57" s="768"/>
      <c r="AE57" s="769"/>
      <c r="AF57" s="771"/>
      <c r="AG57" s="768"/>
      <c r="AH57" s="768"/>
      <c r="AI57" s="768"/>
      <c r="AJ57" s="769"/>
      <c r="AK57" s="771"/>
      <c r="AL57" s="768"/>
      <c r="AM57" s="768"/>
      <c r="AN57" s="768"/>
      <c r="AO57" s="769"/>
      <c r="AP57" s="771">
        <v>3</v>
      </c>
      <c r="AQ57" s="768">
        <v>4</v>
      </c>
      <c r="AR57" s="768">
        <v>4</v>
      </c>
      <c r="AS57" s="768">
        <v>3</v>
      </c>
      <c r="AT57" s="770">
        <v>2</v>
      </c>
      <c r="AU57" s="772">
        <v>2</v>
      </c>
      <c r="AV57" s="768">
        <v>1</v>
      </c>
      <c r="AW57" s="768">
        <v>1</v>
      </c>
      <c r="AX57" s="768">
        <v>1</v>
      </c>
      <c r="AY57" s="769">
        <v>1</v>
      </c>
      <c r="AZ57" s="771"/>
      <c r="BA57" s="768"/>
      <c r="BB57" s="768"/>
      <c r="BC57" s="768"/>
      <c r="BD57" s="770"/>
      <c r="BE57" s="772">
        <v>3</v>
      </c>
      <c r="BF57" s="768">
        <v>3</v>
      </c>
      <c r="BG57" s="768">
        <v>1</v>
      </c>
      <c r="BH57" s="768">
        <v>1</v>
      </c>
      <c r="BI57" s="769">
        <v>1</v>
      </c>
      <c r="BJ57" s="754">
        <v>2</v>
      </c>
      <c r="BK57" s="756">
        <v>5</v>
      </c>
      <c r="BL57" s="756">
        <v>5</v>
      </c>
      <c r="BM57" s="756">
        <v>5</v>
      </c>
      <c r="BN57" s="760">
        <v>5</v>
      </c>
      <c r="BO57" s="772">
        <v>4</v>
      </c>
      <c r="BP57" s="768">
        <v>4</v>
      </c>
      <c r="BQ57" s="768">
        <v>4</v>
      </c>
      <c r="BR57" s="768">
        <v>4</v>
      </c>
      <c r="BS57" s="769">
        <v>4</v>
      </c>
      <c r="BT57" s="771">
        <v>4</v>
      </c>
      <c r="BU57" s="768">
        <v>3</v>
      </c>
      <c r="BV57" s="768">
        <v>1</v>
      </c>
      <c r="BW57" s="768">
        <v>3</v>
      </c>
      <c r="BX57" s="770">
        <v>1</v>
      </c>
      <c r="BY57" s="771"/>
      <c r="BZ57" s="768"/>
      <c r="CA57" s="768"/>
      <c r="CB57" s="768"/>
      <c r="CC57" s="770"/>
      <c r="CD57" s="771">
        <v>3</v>
      </c>
      <c r="CE57" s="768">
        <v>3</v>
      </c>
      <c r="CF57" s="768">
        <v>4</v>
      </c>
      <c r="CG57" s="768">
        <v>3</v>
      </c>
      <c r="CH57" s="770">
        <v>2</v>
      </c>
      <c r="CI57" s="772"/>
      <c r="CJ57" s="768"/>
      <c r="CK57" s="768"/>
      <c r="CL57" s="768"/>
      <c r="CM57" s="769"/>
      <c r="CN57" s="771">
        <v>1</v>
      </c>
      <c r="CO57" s="768">
        <v>1</v>
      </c>
      <c r="CP57" s="768">
        <v>1</v>
      </c>
      <c r="CQ57" s="768">
        <v>1</v>
      </c>
      <c r="CR57" s="770">
        <v>1</v>
      </c>
      <c r="CS57" s="772">
        <v>3</v>
      </c>
      <c r="CT57" s="768">
        <v>3</v>
      </c>
      <c r="CU57" s="768">
        <v>4</v>
      </c>
      <c r="CV57" s="768">
        <v>3</v>
      </c>
      <c r="CW57" s="769">
        <v>2</v>
      </c>
      <c r="CX57" s="771">
        <v>3</v>
      </c>
      <c r="CY57" s="768">
        <v>5</v>
      </c>
      <c r="CZ57" s="768">
        <v>5</v>
      </c>
      <c r="DA57" s="768">
        <v>4</v>
      </c>
      <c r="DB57" s="770">
        <v>2</v>
      </c>
      <c r="DC57" s="772">
        <v>3</v>
      </c>
      <c r="DD57" s="768">
        <v>3</v>
      </c>
      <c r="DE57" s="768">
        <v>3</v>
      </c>
      <c r="DF57" s="768">
        <v>3</v>
      </c>
      <c r="DG57" s="769">
        <v>3</v>
      </c>
      <c r="DH57" s="771"/>
      <c r="DI57" s="768"/>
      <c r="DJ57" s="768"/>
      <c r="DK57" s="768"/>
      <c r="DL57" s="770"/>
      <c r="DM57" s="772"/>
      <c r="DN57" s="768"/>
      <c r="DO57" s="768"/>
      <c r="DP57" s="768"/>
      <c r="DQ57" s="769"/>
      <c r="DR57" s="771"/>
      <c r="DS57" s="768"/>
      <c r="DT57" s="768"/>
      <c r="DU57" s="768"/>
      <c r="DV57" s="770"/>
      <c r="DW57" s="772"/>
      <c r="DX57" s="768"/>
      <c r="DY57" s="768"/>
      <c r="DZ57" s="768"/>
      <c r="EA57" s="770"/>
    </row>
    <row r="58" spans="1:131" ht="15" customHeight="1">
      <c r="A58" s="716"/>
      <c r="B58" s="720"/>
      <c r="C58" s="723"/>
      <c r="D58" s="723"/>
      <c r="E58" s="173" t="str">
        <f>'Eventos de riesgo LA-FT-FPADM'!E58</f>
        <v>Beneficiarios de Programas y Proyectos</v>
      </c>
      <c r="G58" s="753"/>
      <c r="H58" s="749"/>
      <c r="I58" s="749"/>
      <c r="J58" s="749"/>
      <c r="K58" s="752"/>
      <c r="L58" s="771"/>
      <c r="M58" s="768"/>
      <c r="N58" s="768"/>
      <c r="O58" s="768"/>
      <c r="P58" s="769"/>
      <c r="Q58" s="771"/>
      <c r="R58" s="768"/>
      <c r="S58" s="768"/>
      <c r="T58" s="768"/>
      <c r="U58" s="769"/>
      <c r="V58" s="771"/>
      <c r="W58" s="768"/>
      <c r="X58" s="768"/>
      <c r="Y58" s="768"/>
      <c r="Z58" s="769"/>
      <c r="AA58" s="771"/>
      <c r="AB58" s="768"/>
      <c r="AC58" s="768"/>
      <c r="AD58" s="768"/>
      <c r="AE58" s="769"/>
      <c r="AF58" s="771"/>
      <c r="AG58" s="768"/>
      <c r="AH58" s="768"/>
      <c r="AI58" s="768"/>
      <c r="AJ58" s="769"/>
      <c r="AK58" s="771"/>
      <c r="AL58" s="768"/>
      <c r="AM58" s="768"/>
      <c r="AN58" s="768"/>
      <c r="AO58" s="769"/>
      <c r="AP58" s="771"/>
      <c r="AQ58" s="768"/>
      <c r="AR58" s="768"/>
      <c r="AS58" s="768"/>
      <c r="AT58" s="770"/>
      <c r="AU58" s="772"/>
      <c r="AV58" s="768"/>
      <c r="AW58" s="768"/>
      <c r="AX58" s="768"/>
      <c r="AY58" s="769"/>
      <c r="AZ58" s="771"/>
      <c r="BA58" s="768"/>
      <c r="BB58" s="768"/>
      <c r="BC58" s="768"/>
      <c r="BD58" s="770"/>
      <c r="BE58" s="772"/>
      <c r="BF58" s="768"/>
      <c r="BG58" s="768"/>
      <c r="BH58" s="768"/>
      <c r="BI58" s="769"/>
      <c r="BJ58" s="787"/>
      <c r="BK58" s="788"/>
      <c r="BL58" s="788"/>
      <c r="BM58" s="788"/>
      <c r="BN58" s="789"/>
      <c r="BO58" s="772"/>
      <c r="BP58" s="768"/>
      <c r="BQ58" s="768"/>
      <c r="BR58" s="768"/>
      <c r="BS58" s="769"/>
      <c r="BT58" s="771"/>
      <c r="BU58" s="768"/>
      <c r="BV58" s="768"/>
      <c r="BW58" s="768"/>
      <c r="BX58" s="770"/>
      <c r="BY58" s="771"/>
      <c r="BZ58" s="768"/>
      <c r="CA58" s="768"/>
      <c r="CB58" s="768"/>
      <c r="CC58" s="770"/>
      <c r="CD58" s="771"/>
      <c r="CE58" s="768"/>
      <c r="CF58" s="768"/>
      <c r="CG58" s="768"/>
      <c r="CH58" s="770"/>
      <c r="CI58" s="772"/>
      <c r="CJ58" s="768"/>
      <c r="CK58" s="768"/>
      <c r="CL58" s="768"/>
      <c r="CM58" s="769"/>
      <c r="CN58" s="771"/>
      <c r="CO58" s="768"/>
      <c r="CP58" s="768"/>
      <c r="CQ58" s="768"/>
      <c r="CR58" s="770"/>
      <c r="CS58" s="772"/>
      <c r="CT58" s="768"/>
      <c r="CU58" s="768"/>
      <c r="CV58" s="768"/>
      <c r="CW58" s="769"/>
      <c r="CX58" s="771"/>
      <c r="CY58" s="768"/>
      <c r="CZ58" s="768"/>
      <c r="DA58" s="768"/>
      <c r="DB58" s="770"/>
      <c r="DC58" s="772"/>
      <c r="DD58" s="768"/>
      <c r="DE58" s="768"/>
      <c r="DF58" s="768"/>
      <c r="DG58" s="769"/>
      <c r="DH58" s="771"/>
      <c r="DI58" s="768"/>
      <c r="DJ58" s="768"/>
      <c r="DK58" s="768"/>
      <c r="DL58" s="770"/>
      <c r="DM58" s="772"/>
      <c r="DN58" s="768"/>
      <c r="DO58" s="768"/>
      <c r="DP58" s="768"/>
      <c r="DQ58" s="769"/>
      <c r="DR58" s="771"/>
      <c r="DS58" s="768"/>
      <c r="DT58" s="768"/>
      <c r="DU58" s="768"/>
      <c r="DV58" s="770"/>
      <c r="DW58" s="772"/>
      <c r="DX58" s="768"/>
      <c r="DY58" s="768"/>
      <c r="DZ58" s="768"/>
      <c r="EA58" s="770"/>
    </row>
    <row r="59" spans="1:131" ht="15" customHeight="1">
      <c r="A59" s="716"/>
      <c r="B59" s="720"/>
      <c r="C59" s="723"/>
      <c r="D59" s="775" t="str">
        <f>'Eventos de riesgo LA-FT-FPADM'!D59</f>
        <v>Proveedores / Contratistas</v>
      </c>
      <c r="E59" s="173" t="str">
        <f>'Eventos de riesgo LA-FT-FPADM'!E59</f>
        <v>Servicios y alquileres</v>
      </c>
      <c r="G59" s="712"/>
      <c r="H59" s="709"/>
      <c r="I59" s="709"/>
      <c r="J59" s="709"/>
      <c r="K59" s="711"/>
      <c r="L59" s="765"/>
      <c r="M59" s="766"/>
      <c r="N59" s="766"/>
      <c r="O59" s="766"/>
      <c r="P59" s="767"/>
      <c r="Q59" s="765"/>
      <c r="R59" s="766"/>
      <c r="S59" s="766"/>
      <c r="T59" s="766"/>
      <c r="U59" s="767"/>
      <c r="V59" s="765"/>
      <c r="W59" s="766"/>
      <c r="X59" s="766"/>
      <c r="Y59" s="766"/>
      <c r="Z59" s="767"/>
      <c r="AA59" s="765"/>
      <c r="AB59" s="766"/>
      <c r="AC59" s="766"/>
      <c r="AD59" s="766"/>
      <c r="AE59" s="767"/>
      <c r="AF59" s="765">
        <v>2</v>
      </c>
      <c r="AG59" s="766">
        <v>4</v>
      </c>
      <c r="AH59" s="766">
        <v>3</v>
      </c>
      <c r="AI59" s="766">
        <v>2</v>
      </c>
      <c r="AJ59" s="767">
        <v>2</v>
      </c>
      <c r="AK59" s="765">
        <v>1</v>
      </c>
      <c r="AL59" s="766">
        <v>4</v>
      </c>
      <c r="AM59" s="766">
        <v>5</v>
      </c>
      <c r="AN59" s="766">
        <v>4</v>
      </c>
      <c r="AO59" s="767">
        <v>1</v>
      </c>
      <c r="AP59" s="765">
        <v>3</v>
      </c>
      <c r="AQ59" s="766">
        <v>4</v>
      </c>
      <c r="AR59" s="766">
        <v>4</v>
      </c>
      <c r="AS59" s="766">
        <v>3</v>
      </c>
      <c r="AT59" s="773">
        <v>2</v>
      </c>
      <c r="AU59" s="774"/>
      <c r="AV59" s="766"/>
      <c r="AW59" s="766"/>
      <c r="AX59" s="766"/>
      <c r="AY59" s="767"/>
      <c r="AZ59" s="765">
        <v>2</v>
      </c>
      <c r="BA59" s="766">
        <v>3</v>
      </c>
      <c r="BB59" s="766">
        <v>2</v>
      </c>
      <c r="BC59" s="766">
        <v>1</v>
      </c>
      <c r="BD59" s="773">
        <v>1</v>
      </c>
      <c r="BE59" s="774">
        <v>3</v>
      </c>
      <c r="BF59" s="766">
        <v>3</v>
      </c>
      <c r="BG59" s="766">
        <v>1</v>
      </c>
      <c r="BH59" s="766">
        <v>1</v>
      </c>
      <c r="BI59" s="767">
        <v>1</v>
      </c>
      <c r="BJ59" s="784">
        <v>2</v>
      </c>
      <c r="BK59" s="778">
        <v>5</v>
      </c>
      <c r="BL59" s="778">
        <v>5</v>
      </c>
      <c r="BM59" s="778">
        <v>5</v>
      </c>
      <c r="BN59" s="781">
        <v>5</v>
      </c>
      <c r="BO59" s="774"/>
      <c r="BP59" s="766"/>
      <c r="BQ59" s="766"/>
      <c r="BR59" s="766"/>
      <c r="BS59" s="767"/>
      <c r="BT59" s="765"/>
      <c r="BU59" s="766"/>
      <c r="BV59" s="766"/>
      <c r="BW59" s="766"/>
      <c r="BX59" s="773"/>
      <c r="BY59" s="765">
        <v>2</v>
      </c>
      <c r="BZ59" s="766">
        <v>2</v>
      </c>
      <c r="CA59" s="766">
        <v>1</v>
      </c>
      <c r="CB59" s="766">
        <v>1</v>
      </c>
      <c r="CC59" s="773">
        <v>1</v>
      </c>
      <c r="CD59" s="765"/>
      <c r="CE59" s="766"/>
      <c r="CF59" s="766"/>
      <c r="CG59" s="766"/>
      <c r="CH59" s="773"/>
      <c r="CI59" s="774"/>
      <c r="CJ59" s="766"/>
      <c r="CK59" s="766"/>
      <c r="CL59" s="766"/>
      <c r="CM59" s="767"/>
      <c r="CN59" s="765"/>
      <c r="CO59" s="766"/>
      <c r="CP59" s="766"/>
      <c r="CQ59" s="766"/>
      <c r="CR59" s="773"/>
      <c r="CS59" s="774"/>
      <c r="CT59" s="766"/>
      <c r="CU59" s="766"/>
      <c r="CV59" s="766"/>
      <c r="CW59" s="767"/>
      <c r="CX59" s="765"/>
      <c r="CY59" s="766"/>
      <c r="CZ59" s="766"/>
      <c r="DA59" s="766"/>
      <c r="DB59" s="773"/>
      <c r="DC59" s="774"/>
      <c r="DD59" s="766"/>
      <c r="DE59" s="766"/>
      <c r="DF59" s="766"/>
      <c r="DG59" s="767"/>
      <c r="DH59" s="765"/>
      <c r="DI59" s="766"/>
      <c r="DJ59" s="766"/>
      <c r="DK59" s="766"/>
      <c r="DL59" s="773"/>
      <c r="DM59" s="774"/>
      <c r="DN59" s="766"/>
      <c r="DO59" s="766"/>
      <c r="DP59" s="766"/>
      <c r="DQ59" s="767"/>
      <c r="DR59" s="765"/>
      <c r="DS59" s="766"/>
      <c r="DT59" s="766"/>
      <c r="DU59" s="766"/>
      <c r="DV59" s="773"/>
      <c r="DW59" s="774"/>
      <c r="DX59" s="766"/>
      <c r="DY59" s="766"/>
      <c r="DZ59" s="766"/>
      <c r="EA59" s="773"/>
    </row>
    <row r="60" spans="1:131" ht="15" customHeight="1">
      <c r="A60" s="716"/>
      <c r="B60" s="720"/>
      <c r="C60" s="723"/>
      <c r="D60" s="776"/>
      <c r="E60" s="173" t="str">
        <f>'Eventos de riesgo LA-FT-FPADM'!E60</f>
        <v>Publicidad</v>
      </c>
      <c r="G60" s="712"/>
      <c r="H60" s="709"/>
      <c r="I60" s="709"/>
      <c r="J60" s="709"/>
      <c r="K60" s="711"/>
      <c r="L60" s="765"/>
      <c r="M60" s="766"/>
      <c r="N60" s="766"/>
      <c r="O60" s="766"/>
      <c r="P60" s="767"/>
      <c r="Q60" s="765"/>
      <c r="R60" s="766"/>
      <c r="S60" s="766"/>
      <c r="T60" s="766"/>
      <c r="U60" s="767"/>
      <c r="V60" s="765"/>
      <c r="W60" s="766"/>
      <c r="X60" s="766"/>
      <c r="Y60" s="766"/>
      <c r="Z60" s="767"/>
      <c r="AA60" s="765"/>
      <c r="AB60" s="766"/>
      <c r="AC60" s="766"/>
      <c r="AD60" s="766"/>
      <c r="AE60" s="767"/>
      <c r="AF60" s="765"/>
      <c r="AG60" s="766"/>
      <c r="AH60" s="766"/>
      <c r="AI60" s="766"/>
      <c r="AJ60" s="767"/>
      <c r="AK60" s="765"/>
      <c r="AL60" s="766"/>
      <c r="AM60" s="766"/>
      <c r="AN60" s="766"/>
      <c r="AO60" s="767"/>
      <c r="AP60" s="765"/>
      <c r="AQ60" s="766"/>
      <c r="AR60" s="766"/>
      <c r="AS60" s="766"/>
      <c r="AT60" s="773"/>
      <c r="AU60" s="774"/>
      <c r="AV60" s="766"/>
      <c r="AW60" s="766"/>
      <c r="AX60" s="766"/>
      <c r="AY60" s="767"/>
      <c r="AZ60" s="765"/>
      <c r="BA60" s="766"/>
      <c r="BB60" s="766"/>
      <c r="BC60" s="766"/>
      <c r="BD60" s="773"/>
      <c r="BE60" s="774"/>
      <c r="BF60" s="766"/>
      <c r="BG60" s="766"/>
      <c r="BH60" s="766"/>
      <c r="BI60" s="767"/>
      <c r="BJ60" s="785"/>
      <c r="BK60" s="779"/>
      <c r="BL60" s="779"/>
      <c r="BM60" s="779"/>
      <c r="BN60" s="782"/>
      <c r="BO60" s="774"/>
      <c r="BP60" s="766"/>
      <c r="BQ60" s="766"/>
      <c r="BR60" s="766"/>
      <c r="BS60" s="767"/>
      <c r="BT60" s="765"/>
      <c r="BU60" s="766"/>
      <c r="BV60" s="766"/>
      <c r="BW60" s="766"/>
      <c r="BX60" s="773"/>
      <c r="BY60" s="765"/>
      <c r="BZ60" s="766"/>
      <c r="CA60" s="766"/>
      <c r="CB60" s="766"/>
      <c r="CC60" s="773"/>
      <c r="CD60" s="765"/>
      <c r="CE60" s="766"/>
      <c r="CF60" s="766"/>
      <c r="CG60" s="766"/>
      <c r="CH60" s="773"/>
      <c r="CI60" s="774"/>
      <c r="CJ60" s="766"/>
      <c r="CK60" s="766"/>
      <c r="CL60" s="766"/>
      <c r="CM60" s="767"/>
      <c r="CN60" s="765"/>
      <c r="CO60" s="766"/>
      <c r="CP60" s="766"/>
      <c r="CQ60" s="766"/>
      <c r="CR60" s="773"/>
      <c r="CS60" s="774"/>
      <c r="CT60" s="766"/>
      <c r="CU60" s="766"/>
      <c r="CV60" s="766"/>
      <c r="CW60" s="767"/>
      <c r="CX60" s="765"/>
      <c r="CY60" s="766"/>
      <c r="CZ60" s="766"/>
      <c r="DA60" s="766"/>
      <c r="DB60" s="773"/>
      <c r="DC60" s="774"/>
      <c r="DD60" s="766"/>
      <c r="DE60" s="766"/>
      <c r="DF60" s="766"/>
      <c r="DG60" s="767"/>
      <c r="DH60" s="765"/>
      <c r="DI60" s="766"/>
      <c r="DJ60" s="766"/>
      <c r="DK60" s="766"/>
      <c r="DL60" s="773"/>
      <c r="DM60" s="774"/>
      <c r="DN60" s="766"/>
      <c r="DO60" s="766"/>
      <c r="DP60" s="766"/>
      <c r="DQ60" s="767"/>
      <c r="DR60" s="765"/>
      <c r="DS60" s="766"/>
      <c r="DT60" s="766"/>
      <c r="DU60" s="766"/>
      <c r="DV60" s="773"/>
      <c r="DW60" s="774"/>
      <c r="DX60" s="766"/>
      <c r="DY60" s="766"/>
      <c r="DZ60" s="766"/>
      <c r="EA60" s="773"/>
    </row>
    <row r="61" spans="1:131" ht="15" customHeight="1">
      <c r="A61" s="716"/>
      <c r="B61" s="720"/>
      <c r="C61" s="723"/>
      <c r="D61" s="776"/>
      <c r="E61" s="173" t="str">
        <f>'Eventos de riesgo LA-FT-FPADM'!E61</f>
        <v>Compras generales</v>
      </c>
      <c r="G61" s="712"/>
      <c r="H61" s="709"/>
      <c r="I61" s="709"/>
      <c r="J61" s="709"/>
      <c r="K61" s="711"/>
      <c r="L61" s="765"/>
      <c r="M61" s="766"/>
      <c r="N61" s="766"/>
      <c r="O61" s="766"/>
      <c r="P61" s="767"/>
      <c r="Q61" s="765"/>
      <c r="R61" s="766"/>
      <c r="S61" s="766"/>
      <c r="T61" s="766"/>
      <c r="U61" s="767"/>
      <c r="V61" s="765"/>
      <c r="W61" s="766"/>
      <c r="X61" s="766"/>
      <c r="Y61" s="766"/>
      <c r="Z61" s="767"/>
      <c r="AA61" s="765"/>
      <c r="AB61" s="766"/>
      <c r="AC61" s="766"/>
      <c r="AD61" s="766"/>
      <c r="AE61" s="767"/>
      <c r="AF61" s="765"/>
      <c r="AG61" s="766"/>
      <c r="AH61" s="766"/>
      <c r="AI61" s="766"/>
      <c r="AJ61" s="767"/>
      <c r="AK61" s="765"/>
      <c r="AL61" s="766"/>
      <c r="AM61" s="766"/>
      <c r="AN61" s="766"/>
      <c r="AO61" s="767"/>
      <c r="AP61" s="765"/>
      <c r="AQ61" s="766"/>
      <c r="AR61" s="766"/>
      <c r="AS61" s="766"/>
      <c r="AT61" s="773"/>
      <c r="AU61" s="774"/>
      <c r="AV61" s="766"/>
      <c r="AW61" s="766"/>
      <c r="AX61" s="766"/>
      <c r="AY61" s="767"/>
      <c r="AZ61" s="765"/>
      <c r="BA61" s="766"/>
      <c r="BB61" s="766"/>
      <c r="BC61" s="766"/>
      <c r="BD61" s="773"/>
      <c r="BE61" s="774"/>
      <c r="BF61" s="766"/>
      <c r="BG61" s="766"/>
      <c r="BH61" s="766"/>
      <c r="BI61" s="767"/>
      <c r="BJ61" s="785"/>
      <c r="BK61" s="779"/>
      <c r="BL61" s="779"/>
      <c r="BM61" s="779"/>
      <c r="BN61" s="782"/>
      <c r="BO61" s="774"/>
      <c r="BP61" s="766"/>
      <c r="BQ61" s="766"/>
      <c r="BR61" s="766"/>
      <c r="BS61" s="767"/>
      <c r="BT61" s="765"/>
      <c r="BU61" s="766"/>
      <c r="BV61" s="766"/>
      <c r="BW61" s="766"/>
      <c r="BX61" s="773"/>
      <c r="BY61" s="765"/>
      <c r="BZ61" s="766"/>
      <c r="CA61" s="766"/>
      <c r="CB61" s="766"/>
      <c r="CC61" s="773"/>
      <c r="CD61" s="765"/>
      <c r="CE61" s="766"/>
      <c r="CF61" s="766"/>
      <c r="CG61" s="766"/>
      <c r="CH61" s="773"/>
      <c r="CI61" s="774"/>
      <c r="CJ61" s="766"/>
      <c r="CK61" s="766"/>
      <c r="CL61" s="766"/>
      <c r="CM61" s="767"/>
      <c r="CN61" s="765"/>
      <c r="CO61" s="766"/>
      <c r="CP61" s="766"/>
      <c r="CQ61" s="766"/>
      <c r="CR61" s="773"/>
      <c r="CS61" s="774"/>
      <c r="CT61" s="766"/>
      <c r="CU61" s="766"/>
      <c r="CV61" s="766"/>
      <c r="CW61" s="767"/>
      <c r="CX61" s="765"/>
      <c r="CY61" s="766"/>
      <c r="CZ61" s="766"/>
      <c r="DA61" s="766"/>
      <c r="DB61" s="773"/>
      <c r="DC61" s="774"/>
      <c r="DD61" s="766"/>
      <c r="DE61" s="766"/>
      <c r="DF61" s="766"/>
      <c r="DG61" s="767"/>
      <c r="DH61" s="765"/>
      <c r="DI61" s="766"/>
      <c r="DJ61" s="766"/>
      <c r="DK61" s="766"/>
      <c r="DL61" s="773"/>
      <c r="DM61" s="774"/>
      <c r="DN61" s="766"/>
      <c r="DO61" s="766"/>
      <c r="DP61" s="766"/>
      <c r="DQ61" s="767"/>
      <c r="DR61" s="765"/>
      <c r="DS61" s="766"/>
      <c r="DT61" s="766"/>
      <c r="DU61" s="766"/>
      <c r="DV61" s="773"/>
      <c r="DW61" s="774"/>
      <c r="DX61" s="766"/>
      <c r="DY61" s="766"/>
      <c r="DZ61" s="766"/>
      <c r="EA61" s="773"/>
    </row>
    <row r="62" spans="1:131" ht="15" customHeight="1">
      <c r="A62" s="716"/>
      <c r="B62" s="720"/>
      <c r="C62" s="723"/>
      <c r="D62" s="776"/>
      <c r="E62" s="173" t="str">
        <f>'Eventos de riesgo LA-FT-FPADM'!E62</f>
        <v>Consultorías</v>
      </c>
      <c r="G62" s="712"/>
      <c r="H62" s="709"/>
      <c r="I62" s="709"/>
      <c r="J62" s="709"/>
      <c r="K62" s="711"/>
      <c r="L62" s="765"/>
      <c r="M62" s="766"/>
      <c r="N62" s="766"/>
      <c r="O62" s="766"/>
      <c r="P62" s="767"/>
      <c r="Q62" s="765"/>
      <c r="R62" s="766"/>
      <c r="S62" s="766"/>
      <c r="T62" s="766"/>
      <c r="U62" s="767"/>
      <c r="V62" s="765"/>
      <c r="W62" s="766"/>
      <c r="X62" s="766"/>
      <c r="Y62" s="766"/>
      <c r="Z62" s="767"/>
      <c r="AA62" s="765"/>
      <c r="AB62" s="766"/>
      <c r="AC62" s="766"/>
      <c r="AD62" s="766"/>
      <c r="AE62" s="767"/>
      <c r="AF62" s="765"/>
      <c r="AG62" s="766"/>
      <c r="AH62" s="766"/>
      <c r="AI62" s="766"/>
      <c r="AJ62" s="767"/>
      <c r="AK62" s="765"/>
      <c r="AL62" s="766"/>
      <c r="AM62" s="766"/>
      <c r="AN62" s="766"/>
      <c r="AO62" s="767"/>
      <c r="AP62" s="765"/>
      <c r="AQ62" s="766"/>
      <c r="AR62" s="766"/>
      <c r="AS62" s="766"/>
      <c r="AT62" s="773"/>
      <c r="AU62" s="774"/>
      <c r="AV62" s="766"/>
      <c r="AW62" s="766"/>
      <c r="AX62" s="766"/>
      <c r="AY62" s="767"/>
      <c r="AZ62" s="765"/>
      <c r="BA62" s="766"/>
      <c r="BB62" s="766"/>
      <c r="BC62" s="766"/>
      <c r="BD62" s="773"/>
      <c r="BE62" s="774"/>
      <c r="BF62" s="766"/>
      <c r="BG62" s="766"/>
      <c r="BH62" s="766"/>
      <c r="BI62" s="767"/>
      <c r="BJ62" s="785"/>
      <c r="BK62" s="779"/>
      <c r="BL62" s="779"/>
      <c r="BM62" s="779"/>
      <c r="BN62" s="782"/>
      <c r="BO62" s="774"/>
      <c r="BP62" s="766"/>
      <c r="BQ62" s="766"/>
      <c r="BR62" s="766"/>
      <c r="BS62" s="767"/>
      <c r="BT62" s="765"/>
      <c r="BU62" s="766"/>
      <c r="BV62" s="766"/>
      <c r="BW62" s="766"/>
      <c r="BX62" s="773"/>
      <c r="BY62" s="765"/>
      <c r="BZ62" s="766"/>
      <c r="CA62" s="766"/>
      <c r="CB62" s="766"/>
      <c r="CC62" s="773"/>
      <c r="CD62" s="765"/>
      <c r="CE62" s="766"/>
      <c r="CF62" s="766"/>
      <c r="CG62" s="766"/>
      <c r="CH62" s="773"/>
      <c r="CI62" s="774"/>
      <c r="CJ62" s="766"/>
      <c r="CK62" s="766"/>
      <c r="CL62" s="766"/>
      <c r="CM62" s="767"/>
      <c r="CN62" s="765"/>
      <c r="CO62" s="766"/>
      <c r="CP62" s="766"/>
      <c r="CQ62" s="766"/>
      <c r="CR62" s="773"/>
      <c r="CS62" s="774"/>
      <c r="CT62" s="766"/>
      <c r="CU62" s="766"/>
      <c r="CV62" s="766"/>
      <c r="CW62" s="767"/>
      <c r="CX62" s="765"/>
      <c r="CY62" s="766"/>
      <c r="CZ62" s="766"/>
      <c r="DA62" s="766"/>
      <c r="DB62" s="773"/>
      <c r="DC62" s="774"/>
      <c r="DD62" s="766"/>
      <c r="DE62" s="766"/>
      <c r="DF62" s="766"/>
      <c r="DG62" s="767"/>
      <c r="DH62" s="765"/>
      <c r="DI62" s="766"/>
      <c r="DJ62" s="766"/>
      <c r="DK62" s="766"/>
      <c r="DL62" s="773"/>
      <c r="DM62" s="774"/>
      <c r="DN62" s="766"/>
      <c r="DO62" s="766"/>
      <c r="DP62" s="766"/>
      <c r="DQ62" s="767"/>
      <c r="DR62" s="765"/>
      <c r="DS62" s="766"/>
      <c r="DT62" s="766"/>
      <c r="DU62" s="766"/>
      <c r="DV62" s="773"/>
      <c r="DW62" s="774"/>
      <c r="DX62" s="766"/>
      <c r="DY62" s="766"/>
      <c r="DZ62" s="766"/>
      <c r="EA62" s="773"/>
    </row>
    <row r="63" spans="1:131" ht="15" customHeight="1">
      <c r="A63" s="716"/>
      <c r="B63" s="720"/>
      <c r="C63" s="723"/>
      <c r="D63" s="776"/>
      <c r="E63" s="173" t="str">
        <f>'Eventos de riesgo LA-FT-FPADM'!E63</f>
        <v>Muebles e inmuebles, mantenimiento de maquinaria y equipo</v>
      </c>
      <c r="G63" s="712"/>
      <c r="H63" s="709"/>
      <c r="I63" s="709"/>
      <c r="J63" s="709"/>
      <c r="K63" s="711"/>
      <c r="L63" s="765"/>
      <c r="M63" s="766"/>
      <c r="N63" s="766"/>
      <c r="O63" s="766"/>
      <c r="P63" s="767"/>
      <c r="Q63" s="765"/>
      <c r="R63" s="766"/>
      <c r="S63" s="766"/>
      <c r="T63" s="766"/>
      <c r="U63" s="767"/>
      <c r="V63" s="765"/>
      <c r="W63" s="766"/>
      <c r="X63" s="766"/>
      <c r="Y63" s="766"/>
      <c r="Z63" s="767"/>
      <c r="AA63" s="765"/>
      <c r="AB63" s="766"/>
      <c r="AC63" s="766"/>
      <c r="AD63" s="766"/>
      <c r="AE63" s="767"/>
      <c r="AF63" s="765"/>
      <c r="AG63" s="766"/>
      <c r="AH63" s="766"/>
      <c r="AI63" s="766"/>
      <c r="AJ63" s="767"/>
      <c r="AK63" s="765"/>
      <c r="AL63" s="766"/>
      <c r="AM63" s="766"/>
      <c r="AN63" s="766"/>
      <c r="AO63" s="767"/>
      <c r="AP63" s="765"/>
      <c r="AQ63" s="766"/>
      <c r="AR63" s="766"/>
      <c r="AS63" s="766"/>
      <c r="AT63" s="773"/>
      <c r="AU63" s="774"/>
      <c r="AV63" s="766"/>
      <c r="AW63" s="766"/>
      <c r="AX63" s="766"/>
      <c r="AY63" s="767"/>
      <c r="AZ63" s="765"/>
      <c r="BA63" s="766"/>
      <c r="BB63" s="766"/>
      <c r="BC63" s="766"/>
      <c r="BD63" s="773"/>
      <c r="BE63" s="774"/>
      <c r="BF63" s="766"/>
      <c r="BG63" s="766"/>
      <c r="BH63" s="766"/>
      <c r="BI63" s="767"/>
      <c r="BJ63" s="785"/>
      <c r="BK63" s="779"/>
      <c r="BL63" s="779"/>
      <c r="BM63" s="779"/>
      <c r="BN63" s="782"/>
      <c r="BO63" s="774"/>
      <c r="BP63" s="766"/>
      <c r="BQ63" s="766"/>
      <c r="BR63" s="766"/>
      <c r="BS63" s="767"/>
      <c r="BT63" s="765"/>
      <c r="BU63" s="766"/>
      <c r="BV63" s="766"/>
      <c r="BW63" s="766"/>
      <c r="BX63" s="773"/>
      <c r="BY63" s="765"/>
      <c r="BZ63" s="766"/>
      <c r="CA63" s="766"/>
      <c r="CB63" s="766"/>
      <c r="CC63" s="773"/>
      <c r="CD63" s="765"/>
      <c r="CE63" s="766"/>
      <c r="CF63" s="766"/>
      <c r="CG63" s="766"/>
      <c r="CH63" s="773"/>
      <c r="CI63" s="774"/>
      <c r="CJ63" s="766"/>
      <c r="CK63" s="766"/>
      <c r="CL63" s="766"/>
      <c r="CM63" s="767"/>
      <c r="CN63" s="765"/>
      <c r="CO63" s="766"/>
      <c r="CP63" s="766"/>
      <c r="CQ63" s="766"/>
      <c r="CR63" s="773"/>
      <c r="CS63" s="774"/>
      <c r="CT63" s="766"/>
      <c r="CU63" s="766"/>
      <c r="CV63" s="766"/>
      <c r="CW63" s="767"/>
      <c r="CX63" s="765"/>
      <c r="CY63" s="766"/>
      <c r="CZ63" s="766"/>
      <c r="DA63" s="766"/>
      <c r="DB63" s="773"/>
      <c r="DC63" s="774"/>
      <c r="DD63" s="766"/>
      <c r="DE63" s="766"/>
      <c r="DF63" s="766"/>
      <c r="DG63" s="767"/>
      <c r="DH63" s="765"/>
      <c r="DI63" s="766"/>
      <c r="DJ63" s="766"/>
      <c r="DK63" s="766"/>
      <c r="DL63" s="773"/>
      <c r="DM63" s="774"/>
      <c r="DN63" s="766"/>
      <c r="DO63" s="766"/>
      <c r="DP63" s="766"/>
      <c r="DQ63" s="767"/>
      <c r="DR63" s="765"/>
      <c r="DS63" s="766"/>
      <c r="DT63" s="766"/>
      <c r="DU63" s="766"/>
      <c r="DV63" s="773"/>
      <c r="DW63" s="774"/>
      <c r="DX63" s="766"/>
      <c r="DY63" s="766"/>
      <c r="DZ63" s="766"/>
      <c r="EA63" s="773"/>
    </row>
    <row r="64" spans="1:131" ht="15" customHeight="1">
      <c r="A64" s="716"/>
      <c r="B64" s="720"/>
      <c r="C64" s="723"/>
      <c r="D64" s="776"/>
      <c r="E64" s="173" t="str">
        <f>'Eventos de riesgo LA-FT-FPADM'!E64</f>
        <v>Servicios de tecnologia</v>
      </c>
      <c r="G64" s="712"/>
      <c r="H64" s="709"/>
      <c r="I64" s="709"/>
      <c r="J64" s="709"/>
      <c r="K64" s="711"/>
      <c r="L64" s="765"/>
      <c r="M64" s="766"/>
      <c r="N64" s="766"/>
      <c r="O64" s="766"/>
      <c r="P64" s="767"/>
      <c r="Q64" s="765"/>
      <c r="R64" s="766"/>
      <c r="S64" s="766"/>
      <c r="T64" s="766"/>
      <c r="U64" s="767"/>
      <c r="V64" s="765"/>
      <c r="W64" s="766"/>
      <c r="X64" s="766"/>
      <c r="Y64" s="766"/>
      <c r="Z64" s="767"/>
      <c r="AA64" s="765"/>
      <c r="AB64" s="766"/>
      <c r="AC64" s="766"/>
      <c r="AD64" s="766"/>
      <c r="AE64" s="767"/>
      <c r="AF64" s="765"/>
      <c r="AG64" s="766"/>
      <c r="AH64" s="766"/>
      <c r="AI64" s="766"/>
      <c r="AJ64" s="767"/>
      <c r="AK64" s="765"/>
      <c r="AL64" s="766"/>
      <c r="AM64" s="766"/>
      <c r="AN64" s="766"/>
      <c r="AO64" s="767"/>
      <c r="AP64" s="765"/>
      <c r="AQ64" s="766"/>
      <c r="AR64" s="766"/>
      <c r="AS64" s="766"/>
      <c r="AT64" s="773"/>
      <c r="AU64" s="774"/>
      <c r="AV64" s="766"/>
      <c r="AW64" s="766"/>
      <c r="AX64" s="766"/>
      <c r="AY64" s="767"/>
      <c r="AZ64" s="765"/>
      <c r="BA64" s="766"/>
      <c r="BB64" s="766"/>
      <c r="BC64" s="766"/>
      <c r="BD64" s="773"/>
      <c r="BE64" s="774"/>
      <c r="BF64" s="766"/>
      <c r="BG64" s="766"/>
      <c r="BH64" s="766"/>
      <c r="BI64" s="767"/>
      <c r="BJ64" s="785"/>
      <c r="BK64" s="779"/>
      <c r="BL64" s="779"/>
      <c r="BM64" s="779"/>
      <c r="BN64" s="782"/>
      <c r="BO64" s="774"/>
      <c r="BP64" s="766"/>
      <c r="BQ64" s="766"/>
      <c r="BR64" s="766"/>
      <c r="BS64" s="767"/>
      <c r="BT64" s="765"/>
      <c r="BU64" s="766"/>
      <c r="BV64" s="766"/>
      <c r="BW64" s="766"/>
      <c r="BX64" s="773"/>
      <c r="BY64" s="765"/>
      <c r="BZ64" s="766"/>
      <c r="CA64" s="766"/>
      <c r="CB64" s="766"/>
      <c r="CC64" s="773"/>
      <c r="CD64" s="765"/>
      <c r="CE64" s="766"/>
      <c r="CF64" s="766"/>
      <c r="CG64" s="766"/>
      <c r="CH64" s="773"/>
      <c r="CI64" s="774"/>
      <c r="CJ64" s="766"/>
      <c r="CK64" s="766"/>
      <c r="CL64" s="766"/>
      <c r="CM64" s="767"/>
      <c r="CN64" s="765"/>
      <c r="CO64" s="766"/>
      <c r="CP64" s="766"/>
      <c r="CQ64" s="766"/>
      <c r="CR64" s="773"/>
      <c r="CS64" s="774"/>
      <c r="CT64" s="766"/>
      <c r="CU64" s="766"/>
      <c r="CV64" s="766"/>
      <c r="CW64" s="767"/>
      <c r="CX64" s="765"/>
      <c r="CY64" s="766"/>
      <c r="CZ64" s="766"/>
      <c r="DA64" s="766"/>
      <c r="DB64" s="773"/>
      <c r="DC64" s="774"/>
      <c r="DD64" s="766"/>
      <c r="DE64" s="766"/>
      <c r="DF64" s="766"/>
      <c r="DG64" s="767"/>
      <c r="DH64" s="765"/>
      <c r="DI64" s="766"/>
      <c r="DJ64" s="766"/>
      <c r="DK64" s="766"/>
      <c r="DL64" s="773"/>
      <c r="DM64" s="774"/>
      <c r="DN64" s="766"/>
      <c r="DO64" s="766"/>
      <c r="DP64" s="766"/>
      <c r="DQ64" s="767"/>
      <c r="DR64" s="765"/>
      <c r="DS64" s="766"/>
      <c r="DT64" s="766"/>
      <c r="DU64" s="766"/>
      <c r="DV64" s="773"/>
      <c r="DW64" s="774"/>
      <c r="DX64" s="766"/>
      <c r="DY64" s="766"/>
      <c r="DZ64" s="766"/>
      <c r="EA64" s="773"/>
    </row>
    <row r="65" spans="1:131" ht="15" customHeight="1">
      <c r="A65" s="716"/>
      <c r="B65" s="720"/>
      <c r="C65" s="723"/>
      <c r="D65" s="776"/>
      <c r="E65" s="173" t="str">
        <f>'Eventos de riesgo LA-FT-FPADM'!E65</f>
        <v>Servicio de alojamiento y eventos empresariales</v>
      </c>
      <c r="G65" s="712"/>
      <c r="H65" s="709"/>
      <c r="I65" s="709"/>
      <c r="J65" s="709"/>
      <c r="K65" s="711"/>
      <c r="L65" s="765"/>
      <c r="M65" s="766"/>
      <c r="N65" s="766"/>
      <c r="O65" s="766"/>
      <c r="P65" s="767"/>
      <c r="Q65" s="765"/>
      <c r="R65" s="766"/>
      <c r="S65" s="766"/>
      <c r="T65" s="766"/>
      <c r="U65" s="767"/>
      <c r="V65" s="765"/>
      <c r="W65" s="766"/>
      <c r="X65" s="766"/>
      <c r="Y65" s="766"/>
      <c r="Z65" s="767"/>
      <c r="AA65" s="765"/>
      <c r="AB65" s="766"/>
      <c r="AC65" s="766"/>
      <c r="AD65" s="766"/>
      <c r="AE65" s="767"/>
      <c r="AF65" s="765"/>
      <c r="AG65" s="766"/>
      <c r="AH65" s="766"/>
      <c r="AI65" s="766"/>
      <c r="AJ65" s="767"/>
      <c r="AK65" s="765"/>
      <c r="AL65" s="766"/>
      <c r="AM65" s="766"/>
      <c r="AN65" s="766"/>
      <c r="AO65" s="767"/>
      <c r="AP65" s="765"/>
      <c r="AQ65" s="766"/>
      <c r="AR65" s="766"/>
      <c r="AS65" s="766"/>
      <c r="AT65" s="773"/>
      <c r="AU65" s="774"/>
      <c r="AV65" s="766"/>
      <c r="AW65" s="766"/>
      <c r="AX65" s="766"/>
      <c r="AY65" s="767"/>
      <c r="AZ65" s="765"/>
      <c r="BA65" s="766"/>
      <c r="BB65" s="766"/>
      <c r="BC65" s="766"/>
      <c r="BD65" s="773"/>
      <c r="BE65" s="774"/>
      <c r="BF65" s="766"/>
      <c r="BG65" s="766"/>
      <c r="BH65" s="766"/>
      <c r="BI65" s="767"/>
      <c r="BJ65" s="785"/>
      <c r="BK65" s="779"/>
      <c r="BL65" s="779"/>
      <c r="BM65" s="779"/>
      <c r="BN65" s="782"/>
      <c r="BO65" s="774"/>
      <c r="BP65" s="766"/>
      <c r="BQ65" s="766"/>
      <c r="BR65" s="766"/>
      <c r="BS65" s="767"/>
      <c r="BT65" s="765"/>
      <c r="BU65" s="766"/>
      <c r="BV65" s="766"/>
      <c r="BW65" s="766"/>
      <c r="BX65" s="773"/>
      <c r="BY65" s="765"/>
      <c r="BZ65" s="766"/>
      <c r="CA65" s="766"/>
      <c r="CB65" s="766"/>
      <c r="CC65" s="773"/>
      <c r="CD65" s="765"/>
      <c r="CE65" s="766"/>
      <c r="CF65" s="766"/>
      <c r="CG65" s="766"/>
      <c r="CH65" s="773"/>
      <c r="CI65" s="774"/>
      <c r="CJ65" s="766"/>
      <c r="CK65" s="766"/>
      <c r="CL65" s="766"/>
      <c r="CM65" s="767"/>
      <c r="CN65" s="765"/>
      <c r="CO65" s="766"/>
      <c r="CP65" s="766"/>
      <c r="CQ65" s="766"/>
      <c r="CR65" s="773"/>
      <c r="CS65" s="774"/>
      <c r="CT65" s="766"/>
      <c r="CU65" s="766"/>
      <c r="CV65" s="766"/>
      <c r="CW65" s="767"/>
      <c r="CX65" s="765"/>
      <c r="CY65" s="766"/>
      <c r="CZ65" s="766"/>
      <c r="DA65" s="766"/>
      <c r="DB65" s="773"/>
      <c r="DC65" s="774"/>
      <c r="DD65" s="766"/>
      <c r="DE65" s="766"/>
      <c r="DF65" s="766"/>
      <c r="DG65" s="767"/>
      <c r="DH65" s="765"/>
      <c r="DI65" s="766"/>
      <c r="DJ65" s="766"/>
      <c r="DK65" s="766"/>
      <c r="DL65" s="773"/>
      <c r="DM65" s="774"/>
      <c r="DN65" s="766"/>
      <c r="DO65" s="766"/>
      <c r="DP65" s="766"/>
      <c r="DQ65" s="767"/>
      <c r="DR65" s="765"/>
      <c r="DS65" s="766"/>
      <c r="DT65" s="766"/>
      <c r="DU65" s="766"/>
      <c r="DV65" s="773"/>
      <c r="DW65" s="774"/>
      <c r="DX65" s="766"/>
      <c r="DY65" s="766"/>
      <c r="DZ65" s="766"/>
      <c r="EA65" s="773"/>
    </row>
    <row r="66" spans="1:131" ht="15" customHeight="1">
      <c r="A66" s="716"/>
      <c r="B66" s="720"/>
      <c r="C66" s="723"/>
      <c r="D66" s="776"/>
      <c r="E66" s="173" t="str">
        <f>'Eventos de riesgo LA-FT-FPADM'!E66</f>
        <v>Servicios educativos</v>
      </c>
      <c r="G66" s="712"/>
      <c r="H66" s="709"/>
      <c r="I66" s="709"/>
      <c r="J66" s="709"/>
      <c r="K66" s="711"/>
      <c r="L66" s="765"/>
      <c r="M66" s="766"/>
      <c r="N66" s="766"/>
      <c r="O66" s="766"/>
      <c r="P66" s="767"/>
      <c r="Q66" s="765"/>
      <c r="R66" s="766"/>
      <c r="S66" s="766"/>
      <c r="T66" s="766"/>
      <c r="U66" s="767"/>
      <c r="V66" s="765"/>
      <c r="W66" s="766"/>
      <c r="X66" s="766"/>
      <c r="Y66" s="766"/>
      <c r="Z66" s="767"/>
      <c r="AA66" s="765"/>
      <c r="AB66" s="766"/>
      <c r="AC66" s="766"/>
      <c r="AD66" s="766"/>
      <c r="AE66" s="767"/>
      <c r="AF66" s="765"/>
      <c r="AG66" s="766"/>
      <c r="AH66" s="766"/>
      <c r="AI66" s="766"/>
      <c r="AJ66" s="767"/>
      <c r="AK66" s="765"/>
      <c r="AL66" s="766"/>
      <c r="AM66" s="766"/>
      <c r="AN66" s="766"/>
      <c r="AO66" s="767"/>
      <c r="AP66" s="765"/>
      <c r="AQ66" s="766"/>
      <c r="AR66" s="766"/>
      <c r="AS66" s="766"/>
      <c r="AT66" s="773"/>
      <c r="AU66" s="774"/>
      <c r="AV66" s="766"/>
      <c r="AW66" s="766"/>
      <c r="AX66" s="766"/>
      <c r="AY66" s="767"/>
      <c r="AZ66" s="765"/>
      <c r="BA66" s="766"/>
      <c r="BB66" s="766"/>
      <c r="BC66" s="766"/>
      <c r="BD66" s="773"/>
      <c r="BE66" s="774"/>
      <c r="BF66" s="766"/>
      <c r="BG66" s="766"/>
      <c r="BH66" s="766"/>
      <c r="BI66" s="767"/>
      <c r="BJ66" s="785"/>
      <c r="BK66" s="779"/>
      <c r="BL66" s="779"/>
      <c r="BM66" s="779"/>
      <c r="BN66" s="782"/>
      <c r="BO66" s="774"/>
      <c r="BP66" s="766"/>
      <c r="BQ66" s="766"/>
      <c r="BR66" s="766"/>
      <c r="BS66" s="767"/>
      <c r="BT66" s="765"/>
      <c r="BU66" s="766"/>
      <c r="BV66" s="766"/>
      <c r="BW66" s="766"/>
      <c r="BX66" s="773"/>
      <c r="BY66" s="765"/>
      <c r="BZ66" s="766"/>
      <c r="CA66" s="766"/>
      <c r="CB66" s="766"/>
      <c r="CC66" s="773"/>
      <c r="CD66" s="765"/>
      <c r="CE66" s="766"/>
      <c r="CF66" s="766"/>
      <c r="CG66" s="766"/>
      <c r="CH66" s="773"/>
      <c r="CI66" s="774"/>
      <c r="CJ66" s="766"/>
      <c r="CK66" s="766"/>
      <c r="CL66" s="766"/>
      <c r="CM66" s="767"/>
      <c r="CN66" s="765"/>
      <c r="CO66" s="766"/>
      <c r="CP66" s="766"/>
      <c r="CQ66" s="766"/>
      <c r="CR66" s="773"/>
      <c r="CS66" s="774"/>
      <c r="CT66" s="766"/>
      <c r="CU66" s="766"/>
      <c r="CV66" s="766"/>
      <c r="CW66" s="767"/>
      <c r="CX66" s="765"/>
      <c r="CY66" s="766"/>
      <c r="CZ66" s="766"/>
      <c r="DA66" s="766"/>
      <c r="DB66" s="773"/>
      <c r="DC66" s="774"/>
      <c r="DD66" s="766"/>
      <c r="DE66" s="766"/>
      <c r="DF66" s="766"/>
      <c r="DG66" s="767"/>
      <c r="DH66" s="765"/>
      <c r="DI66" s="766"/>
      <c r="DJ66" s="766"/>
      <c r="DK66" s="766"/>
      <c r="DL66" s="773"/>
      <c r="DM66" s="774"/>
      <c r="DN66" s="766"/>
      <c r="DO66" s="766"/>
      <c r="DP66" s="766"/>
      <c r="DQ66" s="767"/>
      <c r="DR66" s="765"/>
      <c r="DS66" s="766"/>
      <c r="DT66" s="766"/>
      <c r="DU66" s="766"/>
      <c r="DV66" s="773"/>
      <c r="DW66" s="774"/>
      <c r="DX66" s="766"/>
      <c r="DY66" s="766"/>
      <c r="DZ66" s="766"/>
      <c r="EA66" s="773"/>
    </row>
    <row r="67" spans="1:131" ht="15" customHeight="1">
      <c r="A67" s="716"/>
      <c r="B67" s="720"/>
      <c r="C67" s="723"/>
      <c r="D67" s="776"/>
      <c r="E67" s="173" t="str">
        <f>'Eventos de riesgo LA-FT-FPADM'!E67</f>
        <v>Asesorías Jurídicas</v>
      </c>
      <c r="G67" s="712"/>
      <c r="H67" s="709"/>
      <c r="I67" s="709"/>
      <c r="J67" s="709"/>
      <c r="K67" s="711"/>
      <c r="L67" s="765"/>
      <c r="M67" s="766"/>
      <c r="N67" s="766"/>
      <c r="O67" s="766"/>
      <c r="P67" s="767"/>
      <c r="Q67" s="765"/>
      <c r="R67" s="766"/>
      <c r="S67" s="766"/>
      <c r="T67" s="766"/>
      <c r="U67" s="767"/>
      <c r="V67" s="765"/>
      <c r="W67" s="766"/>
      <c r="X67" s="766"/>
      <c r="Y67" s="766"/>
      <c r="Z67" s="767"/>
      <c r="AA67" s="765"/>
      <c r="AB67" s="766"/>
      <c r="AC67" s="766"/>
      <c r="AD67" s="766"/>
      <c r="AE67" s="767"/>
      <c r="AF67" s="765"/>
      <c r="AG67" s="766"/>
      <c r="AH67" s="766"/>
      <c r="AI67" s="766"/>
      <c r="AJ67" s="767"/>
      <c r="AK67" s="765"/>
      <c r="AL67" s="766"/>
      <c r="AM67" s="766"/>
      <c r="AN67" s="766"/>
      <c r="AO67" s="767"/>
      <c r="AP67" s="765"/>
      <c r="AQ67" s="766"/>
      <c r="AR67" s="766"/>
      <c r="AS67" s="766"/>
      <c r="AT67" s="773"/>
      <c r="AU67" s="774"/>
      <c r="AV67" s="766"/>
      <c r="AW67" s="766"/>
      <c r="AX67" s="766"/>
      <c r="AY67" s="767"/>
      <c r="AZ67" s="765"/>
      <c r="BA67" s="766"/>
      <c r="BB67" s="766"/>
      <c r="BC67" s="766"/>
      <c r="BD67" s="773"/>
      <c r="BE67" s="774"/>
      <c r="BF67" s="766"/>
      <c r="BG67" s="766"/>
      <c r="BH67" s="766"/>
      <c r="BI67" s="767"/>
      <c r="BJ67" s="785"/>
      <c r="BK67" s="779"/>
      <c r="BL67" s="779"/>
      <c r="BM67" s="779"/>
      <c r="BN67" s="782"/>
      <c r="BO67" s="774"/>
      <c r="BP67" s="766"/>
      <c r="BQ67" s="766"/>
      <c r="BR67" s="766"/>
      <c r="BS67" s="767"/>
      <c r="BT67" s="765"/>
      <c r="BU67" s="766"/>
      <c r="BV67" s="766"/>
      <c r="BW67" s="766"/>
      <c r="BX67" s="773"/>
      <c r="BY67" s="765"/>
      <c r="BZ67" s="766"/>
      <c r="CA67" s="766"/>
      <c r="CB67" s="766"/>
      <c r="CC67" s="773"/>
      <c r="CD67" s="765"/>
      <c r="CE67" s="766"/>
      <c r="CF67" s="766"/>
      <c r="CG67" s="766"/>
      <c r="CH67" s="773"/>
      <c r="CI67" s="774"/>
      <c r="CJ67" s="766"/>
      <c r="CK67" s="766"/>
      <c r="CL67" s="766"/>
      <c r="CM67" s="767"/>
      <c r="CN67" s="765"/>
      <c r="CO67" s="766"/>
      <c r="CP67" s="766"/>
      <c r="CQ67" s="766"/>
      <c r="CR67" s="773"/>
      <c r="CS67" s="774"/>
      <c r="CT67" s="766"/>
      <c r="CU67" s="766"/>
      <c r="CV67" s="766"/>
      <c r="CW67" s="767"/>
      <c r="CX67" s="765"/>
      <c r="CY67" s="766"/>
      <c r="CZ67" s="766"/>
      <c r="DA67" s="766"/>
      <c r="DB67" s="773"/>
      <c r="DC67" s="774"/>
      <c r="DD67" s="766"/>
      <c r="DE67" s="766"/>
      <c r="DF67" s="766"/>
      <c r="DG67" s="767"/>
      <c r="DH67" s="765"/>
      <c r="DI67" s="766"/>
      <c r="DJ67" s="766"/>
      <c r="DK67" s="766"/>
      <c r="DL67" s="773"/>
      <c r="DM67" s="774"/>
      <c r="DN67" s="766"/>
      <c r="DO67" s="766"/>
      <c r="DP67" s="766"/>
      <c r="DQ67" s="767"/>
      <c r="DR67" s="765"/>
      <c r="DS67" s="766"/>
      <c r="DT67" s="766"/>
      <c r="DU67" s="766"/>
      <c r="DV67" s="773"/>
      <c r="DW67" s="774"/>
      <c r="DX67" s="766"/>
      <c r="DY67" s="766"/>
      <c r="DZ67" s="766"/>
      <c r="EA67" s="773"/>
    </row>
    <row r="68" spans="1:131" ht="15" customHeight="1">
      <c r="A68" s="716"/>
      <c r="B68" s="720"/>
      <c r="C68" s="723"/>
      <c r="D68" s="776"/>
      <c r="E68" s="173" t="str">
        <f>'Eventos de riesgo LA-FT-FPADM'!E68</f>
        <v>Servicios públicos</v>
      </c>
      <c r="G68" s="712"/>
      <c r="H68" s="709"/>
      <c r="I68" s="709"/>
      <c r="J68" s="709"/>
      <c r="K68" s="711"/>
      <c r="L68" s="765"/>
      <c r="M68" s="766"/>
      <c r="N68" s="766"/>
      <c r="O68" s="766"/>
      <c r="P68" s="767"/>
      <c r="Q68" s="765"/>
      <c r="R68" s="766"/>
      <c r="S68" s="766"/>
      <c r="T68" s="766"/>
      <c r="U68" s="767"/>
      <c r="V68" s="765"/>
      <c r="W68" s="766"/>
      <c r="X68" s="766"/>
      <c r="Y68" s="766"/>
      <c r="Z68" s="767"/>
      <c r="AA68" s="765"/>
      <c r="AB68" s="766"/>
      <c r="AC68" s="766"/>
      <c r="AD68" s="766"/>
      <c r="AE68" s="767"/>
      <c r="AF68" s="765"/>
      <c r="AG68" s="766"/>
      <c r="AH68" s="766"/>
      <c r="AI68" s="766"/>
      <c r="AJ68" s="767"/>
      <c r="AK68" s="765"/>
      <c r="AL68" s="766"/>
      <c r="AM68" s="766"/>
      <c r="AN68" s="766"/>
      <c r="AO68" s="767"/>
      <c r="AP68" s="765"/>
      <c r="AQ68" s="766"/>
      <c r="AR68" s="766"/>
      <c r="AS68" s="766"/>
      <c r="AT68" s="773"/>
      <c r="AU68" s="774"/>
      <c r="AV68" s="766"/>
      <c r="AW68" s="766"/>
      <c r="AX68" s="766"/>
      <c r="AY68" s="767"/>
      <c r="AZ68" s="765"/>
      <c r="BA68" s="766"/>
      <c r="BB68" s="766"/>
      <c r="BC68" s="766"/>
      <c r="BD68" s="773"/>
      <c r="BE68" s="774"/>
      <c r="BF68" s="766"/>
      <c r="BG68" s="766"/>
      <c r="BH68" s="766"/>
      <c r="BI68" s="767"/>
      <c r="BJ68" s="785"/>
      <c r="BK68" s="779"/>
      <c r="BL68" s="779"/>
      <c r="BM68" s="779"/>
      <c r="BN68" s="782"/>
      <c r="BO68" s="774"/>
      <c r="BP68" s="766"/>
      <c r="BQ68" s="766"/>
      <c r="BR68" s="766"/>
      <c r="BS68" s="767"/>
      <c r="BT68" s="765"/>
      <c r="BU68" s="766"/>
      <c r="BV68" s="766"/>
      <c r="BW68" s="766"/>
      <c r="BX68" s="773"/>
      <c r="BY68" s="765"/>
      <c r="BZ68" s="766"/>
      <c r="CA68" s="766"/>
      <c r="CB68" s="766"/>
      <c r="CC68" s="773"/>
      <c r="CD68" s="765"/>
      <c r="CE68" s="766"/>
      <c r="CF68" s="766"/>
      <c r="CG68" s="766"/>
      <c r="CH68" s="773"/>
      <c r="CI68" s="774"/>
      <c r="CJ68" s="766"/>
      <c r="CK68" s="766"/>
      <c r="CL68" s="766"/>
      <c r="CM68" s="767"/>
      <c r="CN68" s="765"/>
      <c r="CO68" s="766"/>
      <c r="CP68" s="766"/>
      <c r="CQ68" s="766"/>
      <c r="CR68" s="773"/>
      <c r="CS68" s="774"/>
      <c r="CT68" s="766"/>
      <c r="CU68" s="766"/>
      <c r="CV68" s="766"/>
      <c r="CW68" s="767"/>
      <c r="CX68" s="765"/>
      <c r="CY68" s="766"/>
      <c r="CZ68" s="766"/>
      <c r="DA68" s="766"/>
      <c r="DB68" s="773"/>
      <c r="DC68" s="774"/>
      <c r="DD68" s="766"/>
      <c r="DE68" s="766"/>
      <c r="DF68" s="766"/>
      <c r="DG68" s="767"/>
      <c r="DH68" s="765"/>
      <c r="DI68" s="766"/>
      <c r="DJ68" s="766"/>
      <c r="DK68" s="766"/>
      <c r="DL68" s="773"/>
      <c r="DM68" s="774"/>
      <c r="DN68" s="766"/>
      <c r="DO68" s="766"/>
      <c r="DP68" s="766"/>
      <c r="DQ68" s="767"/>
      <c r="DR68" s="765"/>
      <c r="DS68" s="766"/>
      <c r="DT68" s="766"/>
      <c r="DU68" s="766"/>
      <c r="DV68" s="773"/>
      <c r="DW68" s="774"/>
      <c r="DX68" s="766"/>
      <c r="DY68" s="766"/>
      <c r="DZ68" s="766"/>
      <c r="EA68" s="773"/>
    </row>
    <row r="69" spans="1:131" ht="15" customHeight="1">
      <c r="A69" s="716"/>
      <c r="B69" s="720"/>
      <c r="C69" s="723"/>
      <c r="D69" s="776"/>
      <c r="E69" s="173" t="str">
        <f>'Eventos de riesgo LA-FT-FPADM'!E69</f>
        <v>Obligaciones Legales</v>
      </c>
      <c r="G69" s="712"/>
      <c r="H69" s="709"/>
      <c r="I69" s="709"/>
      <c r="J69" s="709"/>
      <c r="K69" s="711"/>
      <c r="L69" s="765"/>
      <c r="M69" s="766"/>
      <c r="N69" s="766"/>
      <c r="O69" s="766"/>
      <c r="P69" s="767"/>
      <c r="Q69" s="765"/>
      <c r="R69" s="766"/>
      <c r="S69" s="766"/>
      <c r="T69" s="766"/>
      <c r="U69" s="767"/>
      <c r="V69" s="765"/>
      <c r="W69" s="766"/>
      <c r="X69" s="766"/>
      <c r="Y69" s="766"/>
      <c r="Z69" s="767"/>
      <c r="AA69" s="765"/>
      <c r="AB69" s="766"/>
      <c r="AC69" s="766"/>
      <c r="AD69" s="766"/>
      <c r="AE69" s="767"/>
      <c r="AF69" s="765"/>
      <c r="AG69" s="766"/>
      <c r="AH69" s="766"/>
      <c r="AI69" s="766"/>
      <c r="AJ69" s="767"/>
      <c r="AK69" s="765"/>
      <c r="AL69" s="766"/>
      <c r="AM69" s="766"/>
      <c r="AN69" s="766"/>
      <c r="AO69" s="767"/>
      <c r="AP69" s="765"/>
      <c r="AQ69" s="766"/>
      <c r="AR69" s="766"/>
      <c r="AS69" s="766"/>
      <c r="AT69" s="773"/>
      <c r="AU69" s="774"/>
      <c r="AV69" s="766"/>
      <c r="AW69" s="766"/>
      <c r="AX69" s="766"/>
      <c r="AY69" s="767"/>
      <c r="AZ69" s="765"/>
      <c r="BA69" s="766"/>
      <c r="BB69" s="766"/>
      <c r="BC69" s="766"/>
      <c r="BD69" s="773"/>
      <c r="BE69" s="774"/>
      <c r="BF69" s="766"/>
      <c r="BG69" s="766"/>
      <c r="BH69" s="766"/>
      <c r="BI69" s="767"/>
      <c r="BJ69" s="785"/>
      <c r="BK69" s="779"/>
      <c r="BL69" s="779"/>
      <c r="BM69" s="779"/>
      <c r="BN69" s="782"/>
      <c r="BO69" s="774"/>
      <c r="BP69" s="766"/>
      <c r="BQ69" s="766"/>
      <c r="BR69" s="766"/>
      <c r="BS69" s="767"/>
      <c r="BT69" s="765"/>
      <c r="BU69" s="766"/>
      <c r="BV69" s="766"/>
      <c r="BW69" s="766"/>
      <c r="BX69" s="773"/>
      <c r="BY69" s="765"/>
      <c r="BZ69" s="766"/>
      <c r="CA69" s="766"/>
      <c r="CB69" s="766"/>
      <c r="CC69" s="773"/>
      <c r="CD69" s="765"/>
      <c r="CE69" s="766"/>
      <c r="CF69" s="766"/>
      <c r="CG69" s="766"/>
      <c r="CH69" s="773"/>
      <c r="CI69" s="774"/>
      <c r="CJ69" s="766"/>
      <c r="CK69" s="766"/>
      <c r="CL69" s="766"/>
      <c r="CM69" s="767"/>
      <c r="CN69" s="765"/>
      <c r="CO69" s="766"/>
      <c r="CP69" s="766"/>
      <c r="CQ69" s="766"/>
      <c r="CR69" s="773"/>
      <c r="CS69" s="774"/>
      <c r="CT69" s="766"/>
      <c r="CU69" s="766"/>
      <c r="CV69" s="766"/>
      <c r="CW69" s="767"/>
      <c r="CX69" s="765"/>
      <c r="CY69" s="766"/>
      <c r="CZ69" s="766"/>
      <c r="DA69" s="766"/>
      <c r="DB69" s="773"/>
      <c r="DC69" s="774"/>
      <c r="DD69" s="766"/>
      <c r="DE69" s="766"/>
      <c r="DF69" s="766"/>
      <c r="DG69" s="767"/>
      <c r="DH69" s="765"/>
      <c r="DI69" s="766"/>
      <c r="DJ69" s="766"/>
      <c r="DK69" s="766"/>
      <c r="DL69" s="773"/>
      <c r="DM69" s="774"/>
      <c r="DN69" s="766"/>
      <c r="DO69" s="766"/>
      <c r="DP69" s="766"/>
      <c r="DQ69" s="767"/>
      <c r="DR69" s="765"/>
      <c r="DS69" s="766"/>
      <c r="DT69" s="766"/>
      <c r="DU69" s="766"/>
      <c r="DV69" s="773"/>
      <c r="DW69" s="774"/>
      <c r="DX69" s="766"/>
      <c r="DY69" s="766"/>
      <c r="DZ69" s="766"/>
      <c r="EA69" s="773"/>
    </row>
    <row r="70" spans="1:131" ht="15" customHeight="1">
      <c r="A70" s="716"/>
      <c r="B70" s="720"/>
      <c r="C70" s="723"/>
      <c r="D70" s="777"/>
      <c r="E70" s="173" t="str">
        <f>'Eventos de riesgo LA-FT-FPADM'!E70</f>
        <v>Financieros</v>
      </c>
      <c r="G70" s="712"/>
      <c r="H70" s="709"/>
      <c r="I70" s="709"/>
      <c r="J70" s="709"/>
      <c r="K70" s="711"/>
      <c r="L70" s="765"/>
      <c r="M70" s="766"/>
      <c r="N70" s="766"/>
      <c r="O70" s="766"/>
      <c r="P70" s="767"/>
      <c r="Q70" s="765"/>
      <c r="R70" s="766"/>
      <c r="S70" s="766"/>
      <c r="T70" s="766"/>
      <c r="U70" s="767"/>
      <c r="V70" s="765"/>
      <c r="W70" s="766"/>
      <c r="X70" s="766"/>
      <c r="Y70" s="766"/>
      <c r="Z70" s="767"/>
      <c r="AA70" s="765"/>
      <c r="AB70" s="766"/>
      <c r="AC70" s="766"/>
      <c r="AD70" s="766"/>
      <c r="AE70" s="767"/>
      <c r="AF70" s="765"/>
      <c r="AG70" s="766"/>
      <c r="AH70" s="766"/>
      <c r="AI70" s="766"/>
      <c r="AJ70" s="767"/>
      <c r="AK70" s="765"/>
      <c r="AL70" s="766"/>
      <c r="AM70" s="766"/>
      <c r="AN70" s="766"/>
      <c r="AO70" s="767"/>
      <c r="AP70" s="765"/>
      <c r="AQ70" s="766"/>
      <c r="AR70" s="766"/>
      <c r="AS70" s="766"/>
      <c r="AT70" s="773"/>
      <c r="AU70" s="774"/>
      <c r="AV70" s="766"/>
      <c r="AW70" s="766"/>
      <c r="AX70" s="766"/>
      <c r="AY70" s="767"/>
      <c r="AZ70" s="765"/>
      <c r="BA70" s="766"/>
      <c r="BB70" s="766"/>
      <c r="BC70" s="766"/>
      <c r="BD70" s="773"/>
      <c r="BE70" s="774"/>
      <c r="BF70" s="766"/>
      <c r="BG70" s="766"/>
      <c r="BH70" s="766"/>
      <c r="BI70" s="767"/>
      <c r="BJ70" s="786"/>
      <c r="BK70" s="780"/>
      <c r="BL70" s="780"/>
      <c r="BM70" s="780"/>
      <c r="BN70" s="783"/>
      <c r="BO70" s="774"/>
      <c r="BP70" s="766"/>
      <c r="BQ70" s="766"/>
      <c r="BR70" s="766"/>
      <c r="BS70" s="767"/>
      <c r="BT70" s="765"/>
      <c r="BU70" s="766"/>
      <c r="BV70" s="766"/>
      <c r="BW70" s="766"/>
      <c r="BX70" s="773"/>
      <c r="BY70" s="765"/>
      <c r="BZ70" s="766"/>
      <c r="CA70" s="766"/>
      <c r="CB70" s="766"/>
      <c r="CC70" s="773"/>
      <c r="CD70" s="765"/>
      <c r="CE70" s="766"/>
      <c r="CF70" s="766"/>
      <c r="CG70" s="766"/>
      <c r="CH70" s="773"/>
      <c r="CI70" s="774"/>
      <c r="CJ70" s="766"/>
      <c r="CK70" s="766"/>
      <c r="CL70" s="766"/>
      <c r="CM70" s="767"/>
      <c r="CN70" s="765"/>
      <c r="CO70" s="766"/>
      <c r="CP70" s="766"/>
      <c r="CQ70" s="766"/>
      <c r="CR70" s="773"/>
      <c r="CS70" s="774"/>
      <c r="CT70" s="766"/>
      <c r="CU70" s="766"/>
      <c r="CV70" s="766"/>
      <c r="CW70" s="767"/>
      <c r="CX70" s="765"/>
      <c r="CY70" s="766"/>
      <c r="CZ70" s="766"/>
      <c r="DA70" s="766"/>
      <c r="DB70" s="773"/>
      <c r="DC70" s="774"/>
      <c r="DD70" s="766"/>
      <c r="DE70" s="766"/>
      <c r="DF70" s="766"/>
      <c r="DG70" s="767"/>
      <c r="DH70" s="765"/>
      <c r="DI70" s="766"/>
      <c r="DJ70" s="766"/>
      <c r="DK70" s="766"/>
      <c r="DL70" s="773"/>
      <c r="DM70" s="774"/>
      <c r="DN70" s="766"/>
      <c r="DO70" s="766"/>
      <c r="DP70" s="766"/>
      <c r="DQ70" s="767"/>
      <c r="DR70" s="765"/>
      <c r="DS70" s="766"/>
      <c r="DT70" s="766"/>
      <c r="DU70" s="766"/>
      <c r="DV70" s="773"/>
      <c r="DW70" s="774"/>
      <c r="DX70" s="766"/>
      <c r="DY70" s="766"/>
      <c r="DZ70" s="766"/>
      <c r="EA70" s="773"/>
    </row>
    <row r="71" spans="1:131" ht="15" customHeight="1">
      <c r="A71" s="716"/>
      <c r="B71" s="720"/>
      <c r="C71" s="723"/>
      <c r="D71" s="268" t="str">
        <f>'Eventos de riesgo LA-FT-FPADM'!D71</f>
        <v>Empleados</v>
      </c>
      <c r="E71" s="173" t="str">
        <f>'Eventos de riesgo LA-FT-FPADM'!E71</f>
        <v>Directos</v>
      </c>
      <c r="G71" s="276">
        <v>1</v>
      </c>
      <c r="H71" s="273">
        <v>5</v>
      </c>
      <c r="I71" s="273">
        <v>4</v>
      </c>
      <c r="J71" s="273">
        <v>3</v>
      </c>
      <c r="K71" s="275">
        <v>2</v>
      </c>
      <c r="L71" s="277"/>
      <c r="M71" s="278"/>
      <c r="N71" s="278"/>
      <c r="O71" s="278"/>
      <c r="P71" s="279"/>
      <c r="Q71" s="277"/>
      <c r="R71" s="278"/>
      <c r="S71" s="278"/>
      <c r="T71" s="278"/>
      <c r="U71" s="279"/>
      <c r="V71" s="277"/>
      <c r="W71" s="278"/>
      <c r="X71" s="278"/>
      <c r="Y71" s="278"/>
      <c r="Z71" s="279"/>
      <c r="AA71" s="277">
        <v>1</v>
      </c>
      <c r="AB71" s="278">
        <v>1</v>
      </c>
      <c r="AC71" s="278">
        <v>1</v>
      </c>
      <c r="AD71" s="278">
        <v>1</v>
      </c>
      <c r="AE71" s="279">
        <v>1</v>
      </c>
      <c r="AF71" s="277"/>
      <c r="AG71" s="278"/>
      <c r="AH71" s="278"/>
      <c r="AI71" s="278"/>
      <c r="AJ71" s="279"/>
      <c r="AK71" s="277"/>
      <c r="AL71" s="278"/>
      <c r="AM71" s="278"/>
      <c r="AN71" s="278"/>
      <c r="AO71" s="279"/>
      <c r="AP71" s="277">
        <v>3</v>
      </c>
      <c r="AQ71" s="278">
        <v>4</v>
      </c>
      <c r="AR71" s="278">
        <v>4</v>
      </c>
      <c r="AS71" s="278">
        <v>3</v>
      </c>
      <c r="AT71" s="280">
        <v>2</v>
      </c>
      <c r="AU71" s="281"/>
      <c r="AV71" s="278"/>
      <c r="AW71" s="278"/>
      <c r="AX71" s="278"/>
      <c r="AY71" s="279"/>
      <c r="AZ71" s="277"/>
      <c r="BA71" s="278"/>
      <c r="BB71" s="278"/>
      <c r="BC71" s="278"/>
      <c r="BD71" s="280"/>
      <c r="BE71" s="281">
        <v>3</v>
      </c>
      <c r="BF71" s="278">
        <v>3</v>
      </c>
      <c r="BG71" s="278">
        <v>1</v>
      </c>
      <c r="BH71" s="278">
        <v>1</v>
      </c>
      <c r="BI71" s="279">
        <v>1</v>
      </c>
      <c r="BJ71" s="284">
        <v>2</v>
      </c>
      <c r="BK71" s="282">
        <v>5</v>
      </c>
      <c r="BL71" s="282">
        <v>5</v>
      </c>
      <c r="BM71" s="282">
        <v>5</v>
      </c>
      <c r="BN71" s="283">
        <v>5</v>
      </c>
      <c r="BO71" s="284"/>
      <c r="BP71" s="282"/>
      <c r="BQ71" s="282"/>
      <c r="BR71" s="282"/>
      <c r="BS71" s="283"/>
      <c r="BT71" s="277"/>
      <c r="BU71" s="278"/>
      <c r="BV71" s="278"/>
      <c r="BW71" s="278"/>
      <c r="BX71" s="280"/>
      <c r="BY71" s="277"/>
      <c r="BZ71" s="278"/>
      <c r="CA71" s="278"/>
      <c r="CB71" s="278"/>
      <c r="CC71" s="280"/>
      <c r="CD71" s="277"/>
      <c r="CE71" s="278"/>
      <c r="CF71" s="278"/>
      <c r="CG71" s="278"/>
      <c r="CH71" s="280"/>
      <c r="CI71" s="281"/>
      <c r="CJ71" s="278"/>
      <c r="CK71" s="278"/>
      <c r="CL71" s="278"/>
      <c r="CM71" s="279"/>
      <c r="CN71" s="277"/>
      <c r="CO71" s="278"/>
      <c r="CP71" s="278"/>
      <c r="CQ71" s="278"/>
      <c r="CR71" s="280"/>
      <c r="CS71" s="281"/>
      <c r="CT71" s="278"/>
      <c r="CU71" s="278"/>
      <c r="CV71" s="278"/>
      <c r="CW71" s="279"/>
      <c r="CX71" s="277"/>
      <c r="CY71" s="278"/>
      <c r="CZ71" s="278"/>
      <c r="DA71" s="278"/>
      <c r="DB71" s="280"/>
      <c r="DC71" s="281"/>
      <c r="DD71" s="278"/>
      <c r="DE71" s="278"/>
      <c r="DF71" s="278"/>
      <c r="DG71" s="279"/>
      <c r="DH71" s="277"/>
      <c r="DI71" s="278"/>
      <c r="DJ71" s="278"/>
      <c r="DK71" s="278"/>
      <c r="DL71" s="280"/>
      <c r="DM71" s="281"/>
      <c r="DN71" s="278"/>
      <c r="DO71" s="278"/>
      <c r="DP71" s="278"/>
      <c r="DQ71" s="279"/>
      <c r="DR71" s="277"/>
      <c r="DS71" s="278"/>
      <c r="DT71" s="278"/>
      <c r="DU71" s="278"/>
      <c r="DV71" s="280"/>
      <c r="DW71" s="281"/>
      <c r="DX71" s="278"/>
      <c r="DY71" s="278"/>
      <c r="DZ71" s="278"/>
      <c r="EA71" s="280"/>
    </row>
    <row r="72" spans="1:131" ht="15" customHeight="1">
      <c r="A72" s="716"/>
      <c r="B72" s="720"/>
      <c r="C72" s="723"/>
      <c r="D72" s="268" t="str">
        <f>'Eventos de riesgo LA-FT-FPADM'!D72</f>
        <v>Aliados</v>
      </c>
      <c r="E72" s="173" t="str">
        <f>'Eventos de riesgo LA-FT-FPADM'!E72</f>
        <v>Programas y proyectos</v>
      </c>
      <c r="G72" s="276"/>
      <c r="H72" s="273"/>
      <c r="I72" s="273"/>
      <c r="J72" s="273"/>
      <c r="K72" s="275"/>
      <c r="L72" s="277"/>
      <c r="M72" s="278"/>
      <c r="N72" s="278"/>
      <c r="O72" s="278"/>
      <c r="P72" s="279"/>
      <c r="Q72" s="277"/>
      <c r="R72" s="278"/>
      <c r="S72" s="278"/>
      <c r="T72" s="278"/>
      <c r="U72" s="279"/>
      <c r="V72" s="277"/>
      <c r="W72" s="278"/>
      <c r="X72" s="278"/>
      <c r="Y72" s="278"/>
      <c r="Z72" s="279"/>
      <c r="AA72" s="277"/>
      <c r="AB72" s="278"/>
      <c r="AC72" s="278"/>
      <c r="AD72" s="278"/>
      <c r="AE72" s="279"/>
      <c r="AF72" s="277"/>
      <c r="AG72" s="278"/>
      <c r="AH72" s="278"/>
      <c r="AI72" s="278"/>
      <c r="AJ72" s="279"/>
      <c r="AK72" s="277"/>
      <c r="AL72" s="278"/>
      <c r="AM72" s="278"/>
      <c r="AN72" s="278"/>
      <c r="AO72" s="279"/>
      <c r="AP72" s="277">
        <v>3</v>
      </c>
      <c r="AQ72" s="278">
        <v>4</v>
      </c>
      <c r="AR72" s="278">
        <v>4</v>
      </c>
      <c r="AS72" s="278">
        <v>3</v>
      </c>
      <c r="AT72" s="280">
        <v>2</v>
      </c>
      <c r="AU72" s="281"/>
      <c r="AV72" s="278"/>
      <c r="AW72" s="278"/>
      <c r="AX72" s="278"/>
      <c r="AY72" s="279"/>
      <c r="AZ72" s="277"/>
      <c r="BA72" s="278"/>
      <c r="BB72" s="278"/>
      <c r="BC72" s="278"/>
      <c r="BD72" s="280"/>
      <c r="BE72" s="281">
        <v>3</v>
      </c>
      <c r="BF72" s="278">
        <v>3</v>
      </c>
      <c r="BG72" s="278">
        <v>1</v>
      </c>
      <c r="BH72" s="278">
        <v>1</v>
      </c>
      <c r="BI72" s="279">
        <v>1</v>
      </c>
      <c r="BJ72" s="284">
        <v>2</v>
      </c>
      <c r="BK72" s="282">
        <v>5</v>
      </c>
      <c r="BL72" s="282">
        <v>5</v>
      </c>
      <c r="BM72" s="282">
        <v>5</v>
      </c>
      <c r="BN72" s="283">
        <v>5</v>
      </c>
      <c r="BO72" s="284"/>
      <c r="BP72" s="282"/>
      <c r="BQ72" s="282"/>
      <c r="BR72" s="282"/>
      <c r="BS72" s="283"/>
      <c r="BT72" s="277">
        <v>4</v>
      </c>
      <c r="BU72" s="278">
        <v>3</v>
      </c>
      <c r="BV72" s="278">
        <v>1</v>
      </c>
      <c r="BW72" s="278">
        <v>3</v>
      </c>
      <c r="BX72" s="280">
        <v>1</v>
      </c>
      <c r="BY72" s="277"/>
      <c r="BZ72" s="278"/>
      <c r="CA72" s="278"/>
      <c r="CB72" s="278"/>
      <c r="CC72" s="280"/>
      <c r="CD72" s="277"/>
      <c r="CE72" s="278"/>
      <c r="CF72" s="278"/>
      <c r="CG72" s="278"/>
      <c r="CH72" s="280"/>
      <c r="CI72" s="281"/>
      <c r="CJ72" s="278"/>
      <c r="CK72" s="278"/>
      <c r="CL72" s="278"/>
      <c r="CM72" s="279"/>
      <c r="CN72" s="277"/>
      <c r="CO72" s="278"/>
      <c r="CP72" s="278"/>
      <c r="CQ72" s="278"/>
      <c r="CR72" s="280"/>
      <c r="CS72" s="281"/>
      <c r="CT72" s="278"/>
      <c r="CU72" s="278"/>
      <c r="CV72" s="278"/>
      <c r="CW72" s="279"/>
      <c r="CX72" s="277"/>
      <c r="CY72" s="278"/>
      <c r="CZ72" s="278"/>
      <c r="DA72" s="278"/>
      <c r="DB72" s="280"/>
      <c r="DC72" s="281"/>
      <c r="DD72" s="278"/>
      <c r="DE72" s="278"/>
      <c r="DF72" s="278"/>
      <c r="DG72" s="279"/>
      <c r="DH72" s="277"/>
      <c r="DI72" s="278"/>
      <c r="DJ72" s="278"/>
      <c r="DK72" s="278"/>
      <c r="DL72" s="280"/>
      <c r="DM72" s="281"/>
      <c r="DN72" s="278"/>
      <c r="DO72" s="278"/>
      <c r="DP72" s="278"/>
      <c r="DQ72" s="279"/>
      <c r="DR72" s="277"/>
      <c r="DS72" s="278"/>
      <c r="DT72" s="278"/>
      <c r="DU72" s="278"/>
      <c r="DV72" s="280"/>
      <c r="DW72" s="281"/>
      <c r="DX72" s="278"/>
      <c r="DY72" s="278"/>
      <c r="DZ72" s="278"/>
      <c r="EA72" s="280"/>
    </row>
    <row r="73" spans="1:131" ht="15" customHeight="1">
      <c r="A73" s="716"/>
      <c r="B73" s="720"/>
      <c r="C73" s="641" t="str">
        <f>'Eventos de riesgo LA-FT-FPADM'!C73</f>
        <v>Canales de distribución</v>
      </c>
      <c r="D73" s="681" t="str">
        <f>'Eventos de riesgo LA-FT-FPADM'!D73</f>
        <v>Propia</v>
      </c>
      <c r="E73" s="173" t="str">
        <f>'Eventos de riesgo LA-FT-FPADM'!E73</f>
        <v>Fuerza comercial</v>
      </c>
      <c r="G73" s="754">
        <v>1</v>
      </c>
      <c r="H73" s="756">
        <v>5</v>
      </c>
      <c r="I73" s="756">
        <v>4</v>
      </c>
      <c r="J73" s="756">
        <v>3</v>
      </c>
      <c r="K73" s="760">
        <v>2</v>
      </c>
      <c r="L73" s="771"/>
      <c r="M73" s="768"/>
      <c r="N73" s="768"/>
      <c r="O73" s="768"/>
      <c r="P73" s="769"/>
      <c r="Q73" s="771"/>
      <c r="R73" s="768"/>
      <c r="S73" s="768"/>
      <c r="T73" s="768"/>
      <c r="U73" s="769"/>
      <c r="V73" s="771"/>
      <c r="W73" s="768"/>
      <c r="X73" s="768"/>
      <c r="Y73" s="768"/>
      <c r="Z73" s="769"/>
      <c r="AA73" s="771">
        <v>1</v>
      </c>
      <c r="AB73" s="768">
        <v>1</v>
      </c>
      <c r="AC73" s="768">
        <v>1</v>
      </c>
      <c r="AD73" s="768">
        <v>1</v>
      </c>
      <c r="AE73" s="769">
        <v>1</v>
      </c>
      <c r="AF73" s="771"/>
      <c r="AG73" s="768"/>
      <c r="AH73" s="768"/>
      <c r="AI73" s="768"/>
      <c r="AJ73" s="769"/>
      <c r="AK73" s="771"/>
      <c r="AL73" s="768"/>
      <c r="AM73" s="768"/>
      <c r="AN73" s="768"/>
      <c r="AO73" s="769"/>
      <c r="AP73" s="771">
        <v>3</v>
      </c>
      <c r="AQ73" s="768">
        <v>4</v>
      </c>
      <c r="AR73" s="768">
        <v>4</v>
      </c>
      <c r="AS73" s="768">
        <v>3</v>
      </c>
      <c r="AT73" s="770">
        <v>2</v>
      </c>
      <c r="AU73" s="772"/>
      <c r="AV73" s="768"/>
      <c r="AW73" s="768"/>
      <c r="AX73" s="768"/>
      <c r="AY73" s="769"/>
      <c r="AZ73" s="771"/>
      <c r="BA73" s="768"/>
      <c r="BB73" s="768"/>
      <c r="BC73" s="768"/>
      <c r="BD73" s="770"/>
      <c r="BE73" s="772">
        <v>3</v>
      </c>
      <c r="BF73" s="768">
        <v>3</v>
      </c>
      <c r="BG73" s="768">
        <v>1</v>
      </c>
      <c r="BH73" s="768">
        <v>1</v>
      </c>
      <c r="BI73" s="769">
        <v>1</v>
      </c>
      <c r="BJ73" s="754">
        <v>2</v>
      </c>
      <c r="BK73" s="756">
        <v>5</v>
      </c>
      <c r="BL73" s="756">
        <v>5</v>
      </c>
      <c r="BM73" s="756">
        <v>5</v>
      </c>
      <c r="BN73" s="760">
        <v>5</v>
      </c>
      <c r="BO73" s="772"/>
      <c r="BP73" s="768"/>
      <c r="BQ73" s="768"/>
      <c r="BR73" s="768"/>
      <c r="BS73" s="769"/>
      <c r="BT73" s="771">
        <v>4</v>
      </c>
      <c r="BU73" s="768">
        <v>3</v>
      </c>
      <c r="BV73" s="768">
        <v>1</v>
      </c>
      <c r="BW73" s="768">
        <v>3</v>
      </c>
      <c r="BX73" s="770">
        <v>1</v>
      </c>
      <c r="BY73" s="771"/>
      <c r="BZ73" s="768"/>
      <c r="CA73" s="768"/>
      <c r="CB73" s="768"/>
      <c r="CC73" s="770"/>
      <c r="CD73" s="771"/>
      <c r="CE73" s="768"/>
      <c r="CF73" s="768"/>
      <c r="CG73" s="768"/>
      <c r="CH73" s="770"/>
      <c r="CI73" s="772">
        <v>1</v>
      </c>
      <c r="CJ73" s="768">
        <v>4</v>
      </c>
      <c r="CK73" s="768">
        <v>4</v>
      </c>
      <c r="CL73" s="768">
        <v>4</v>
      </c>
      <c r="CM73" s="769">
        <v>4</v>
      </c>
      <c r="CN73" s="771"/>
      <c r="CO73" s="768"/>
      <c r="CP73" s="768"/>
      <c r="CQ73" s="768"/>
      <c r="CR73" s="770"/>
      <c r="CS73" s="772"/>
      <c r="CT73" s="768"/>
      <c r="CU73" s="768"/>
      <c r="CV73" s="768"/>
      <c r="CW73" s="769"/>
      <c r="CX73" s="771"/>
      <c r="CY73" s="768"/>
      <c r="CZ73" s="768"/>
      <c r="DA73" s="768"/>
      <c r="DB73" s="770"/>
      <c r="DC73" s="772"/>
      <c r="DD73" s="768"/>
      <c r="DE73" s="768"/>
      <c r="DF73" s="768"/>
      <c r="DG73" s="769"/>
      <c r="DH73" s="771"/>
      <c r="DI73" s="768"/>
      <c r="DJ73" s="768"/>
      <c r="DK73" s="768"/>
      <c r="DL73" s="770"/>
      <c r="DM73" s="772"/>
      <c r="DN73" s="768"/>
      <c r="DO73" s="768"/>
      <c r="DP73" s="768"/>
      <c r="DQ73" s="769"/>
      <c r="DR73" s="771"/>
      <c r="DS73" s="768"/>
      <c r="DT73" s="768"/>
      <c r="DU73" s="768"/>
      <c r="DV73" s="770"/>
      <c r="DW73" s="772"/>
      <c r="DX73" s="768"/>
      <c r="DY73" s="768"/>
      <c r="DZ73" s="768"/>
      <c r="EA73" s="770"/>
    </row>
    <row r="74" spans="1:131" ht="15" customHeight="1">
      <c r="A74" s="717"/>
      <c r="B74" s="721"/>
      <c r="C74" s="641"/>
      <c r="D74" s="682"/>
      <c r="E74" s="173" t="str">
        <f>'Eventos de riesgo LA-FT-FPADM'!E74</f>
        <v>Digital</v>
      </c>
      <c r="G74" s="755"/>
      <c r="H74" s="757"/>
      <c r="I74" s="757"/>
      <c r="J74" s="757"/>
      <c r="K74" s="761"/>
      <c r="L74" s="736"/>
      <c r="M74" s="731"/>
      <c r="N74" s="731"/>
      <c r="O74" s="731"/>
      <c r="P74" s="740"/>
      <c r="Q74" s="736"/>
      <c r="R74" s="731"/>
      <c r="S74" s="731"/>
      <c r="T74" s="731"/>
      <c r="U74" s="740"/>
      <c r="V74" s="736"/>
      <c r="W74" s="731"/>
      <c r="X74" s="731"/>
      <c r="Y74" s="731"/>
      <c r="Z74" s="740"/>
      <c r="AA74" s="736"/>
      <c r="AB74" s="731"/>
      <c r="AC74" s="731"/>
      <c r="AD74" s="731"/>
      <c r="AE74" s="740"/>
      <c r="AF74" s="736"/>
      <c r="AG74" s="731"/>
      <c r="AH74" s="731"/>
      <c r="AI74" s="731"/>
      <c r="AJ74" s="740"/>
      <c r="AK74" s="736"/>
      <c r="AL74" s="731"/>
      <c r="AM74" s="731"/>
      <c r="AN74" s="731"/>
      <c r="AO74" s="740"/>
      <c r="AP74" s="736"/>
      <c r="AQ74" s="731"/>
      <c r="AR74" s="731"/>
      <c r="AS74" s="731"/>
      <c r="AT74" s="733"/>
      <c r="AU74" s="738"/>
      <c r="AV74" s="731"/>
      <c r="AW74" s="731"/>
      <c r="AX74" s="731"/>
      <c r="AY74" s="740"/>
      <c r="AZ74" s="736"/>
      <c r="BA74" s="731"/>
      <c r="BB74" s="731"/>
      <c r="BC74" s="731"/>
      <c r="BD74" s="733"/>
      <c r="BE74" s="738"/>
      <c r="BF74" s="731"/>
      <c r="BG74" s="731"/>
      <c r="BH74" s="731"/>
      <c r="BI74" s="740"/>
      <c r="BJ74" s="755"/>
      <c r="BK74" s="757"/>
      <c r="BL74" s="757"/>
      <c r="BM74" s="757"/>
      <c r="BN74" s="761"/>
      <c r="BO74" s="738"/>
      <c r="BP74" s="731"/>
      <c r="BQ74" s="731"/>
      <c r="BR74" s="731"/>
      <c r="BS74" s="740"/>
      <c r="BT74" s="736"/>
      <c r="BU74" s="731"/>
      <c r="BV74" s="731"/>
      <c r="BW74" s="731"/>
      <c r="BX74" s="733"/>
      <c r="BY74" s="736"/>
      <c r="BZ74" s="731"/>
      <c r="CA74" s="731"/>
      <c r="CB74" s="731"/>
      <c r="CC74" s="733"/>
      <c r="CD74" s="736"/>
      <c r="CE74" s="731"/>
      <c r="CF74" s="731"/>
      <c r="CG74" s="731"/>
      <c r="CH74" s="733"/>
      <c r="CI74" s="738"/>
      <c r="CJ74" s="731"/>
      <c r="CK74" s="731"/>
      <c r="CL74" s="731"/>
      <c r="CM74" s="740"/>
      <c r="CN74" s="736"/>
      <c r="CO74" s="731"/>
      <c r="CP74" s="731"/>
      <c r="CQ74" s="731"/>
      <c r="CR74" s="733"/>
      <c r="CS74" s="738"/>
      <c r="CT74" s="731"/>
      <c r="CU74" s="731"/>
      <c r="CV74" s="731"/>
      <c r="CW74" s="740"/>
      <c r="CX74" s="736"/>
      <c r="CY74" s="731"/>
      <c r="CZ74" s="731"/>
      <c r="DA74" s="731"/>
      <c r="DB74" s="733"/>
      <c r="DC74" s="738"/>
      <c r="DD74" s="731"/>
      <c r="DE74" s="731"/>
      <c r="DF74" s="731"/>
      <c r="DG74" s="740"/>
      <c r="DH74" s="736"/>
      <c r="DI74" s="731"/>
      <c r="DJ74" s="731"/>
      <c r="DK74" s="731"/>
      <c r="DL74" s="733"/>
      <c r="DM74" s="738"/>
      <c r="DN74" s="731"/>
      <c r="DO74" s="731"/>
      <c r="DP74" s="731"/>
      <c r="DQ74" s="740"/>
      <c r="DR74" s="736"/>
      <c r="DS74" s="731"/>
      <c r="DT74" s="731"/>
      <c r="DU74" s="731"/>
      <c r="DV74" s="733"/>
      <c r="DW74" s="738"/>
      <c r="DX74" s="731"/>
      <c r="DY74" s="731"/>
      <c r="DZ74" s="731"/>
      <c r="EA74" s="733"/>
    </row>
    <row r="75" spans="1:131" ht="15" customHeight="1">
      <c r="A75" s="745" t="str">
        <f>'Eventos de riesgo LA-FT-FPADM'!A75</f>
        <v>R4</v>
      </c>
      <c r="B75" s="747" t="str">
        <f>'Eventos de riesgo LA-FT-FPADM'!B75</f>
        <v>Tener vínculos con contrapartes relacionadas con otras personas que ejecutan actividades de LA/FT/FPADM.</v>
      </c>
      <c r="C75" s="734" t="str">
        <f>'Eventos de riesgo LA-FT-FPADM'!C75</f>
        <v>Contraparte</v>
      </c>
      <c r="D75" s="734" t="str">
        <f>'Eventos de riesgo LA-FT-FPADM'!D75</f>
        <v>Clientes</v>
      </c>
      <c r="E75" s="266" t="str">
        <f>'Eventos de riesgo LA-FT-FPADM'!E75</f>
        <v>Arrendamiento de espacios</v>
      </c>
      <c r="G75" s="753"/>
      <c r="H75" s="749"/>
      <c r="I75" s="749"/>
      <c r="J75" s="749"/>
      <c r="K75" s="752"/>
      <c r="L75" s="753">
        <v>3</v>
      </c>
      <c r="M75" s="749">
        <v>3</v>
      </c>
      <c r="N75" s="749">
        <v>2</v>
      </c>
      <c r="O75" s="749">
        <v>2</v>
      </c>
      <c r="P75" s="752">
        <v>1</v>
      </c>
      <c r="Q75" s="753"/>
      <c r="R75" s="749"/>
      <c r="S75" s="749"/>
      <c r="T75" s="749"/>
      <c r="U75" s="752"/>
      <c r="V75" s="753">
        <v>2</v>
      </c>
      <c r="W75" s="749">
        <v>4</v>
      </c>
      <c r="X75" s="749">
        <v>4</v>
      </c>
      <c r="Y75" s="749">
        <v>4</v>
      </c>
      <c r="Z75" s="752">
        <v>3</v>
      </c>
      <c r="AA75" s="753"/>
      <c r="AB75" s="749"/>
      <c r="AC75" s="749"/>
      <c r="AD75" s="749"/>
      <c r="AE75" s="752"/>
      <c r="AF75" s="753"/>
      <c r="AG75" s="749"/>
      <c r="AH75" s="749"/>
      <c r="AI75" s="749"/>
      <c r="AJ75" s="752"/>
      <c r="AK75" s="753"/>
      <c r="AL75" s="749"/>
      <c r="AM75" s="749"/>
      <c r="AN75" s="749"/>
      <c r="AO75" s="752"/>
      <c r="AP75" s="753">
        <v>3</v>
      </c>
      <c r="AQ75" s="749">
        <v>4</v>
      </c>
      <c r="AR75" s="749">
        <v>3</v>
      </c>
      <c r="AS75" s="749">
        <v>2</v>
      </c>
      <c r="AT75" s="750">
        <v>2</v>
      </c>
      <c r="AU75" s="751">
        <v>1</v>
      </c>
      <c r="AV75" s="749">
        <v>1</v>
      </c>
      <c r="AW75" s="749">
        <v>2</v>
      </c>
      <c r="AX75" s="749">
        <v>1</v>
      </c>
      <c r="AY75" s="752">
        <v>1</v>
      </c>
      <c r="AZ75" s="753"/>
      <c r="BA75" s="749"/>
      <c r="BB75" s="749"/>
      <c r="BC75" s="749"/>
      <c r="BD75" s="750"/>
      <c r="BE75" s="751">
        <v>2</v>
      </c>
      <c r="BF75" s="749">
        <v>3</v>
      </c>
      <c r="BG75" s="749">
        <v>1</v>
      </c>
      <c r="BH75" s="749">
        <v>1</v>
      </c>
      <c r="BI75" s="752">
        <v>1</v>
      </c>
      <c r="BJ75" s="754">
        <v>2</v>
      </c>
      <c r="BK75" s="756">
        <v>4</v>
      </c>
      <c r="BL75" s="756">
        <v>4</v>
      </c>
      <c r="BM75" s="756">
        <v>4</v>
      </c>
      <c r="BN75" s="760">
        <v>4</v>
      </c>
      <c r="BO75" s="772">
        <v>4</v>
      </c>
      <c r="BP75" s="768">
        <v>2</v>
      </c>
      <c r="BQ75" s="768">
        <v>1</v>
      </c>
      <c r="BR75" s="768">
        <v>2</v>
      </c>
      <c r="BS75" s="769">
        <v>3</v>
      </c>
      <c r="BT75" s="771">
        <v>4</v>
      </c>
      <c r="BU75" s="768">
        <v>1</v>
      </c>
      <c r="BV75" s="768">
        <v>3</v>
      </c>
      <c r="BW75" s="768">
        <v>1</v>
      </c>
      <c r="BX75" s="770">
        <v>3</v>
      </c>
      <c r="BY75" s="771"/>
      <c r="BZ75" s="768"/>
      <c r="CA75" s="768"/>
      <c r="CB75" s="768"/>
      <c r="CC75" s="770"/>
      <c r="CD75" s="753">
        <v>3</v>
      </c>
      <c r="CE75" s="749">
        <v>3</v>
      </c>
      <c r="CF75" s="749">
        <v>4</v>
      </c>
      <c r="CG75" s="749">
        <v>3</v>
      </c>
      <c r="CH75" s="750">
        <v>3</v>
      </c>
      <c r="CI75" s="751"/>
      <c r="CJ75" s="749"/>
      <c r="CK75" s="749"/>
      <c r="CL75" s="749"/>
      <c r="CM75" s="752"/>
      <c r="CN75" s="753"/>
      <c r="CO75" s="749"/>
      <c r="CP75" s="749"/>
      <c r="CQ75" s="749"/>
      <c r="CR75" s="750"/>
      <c r="CS75" s="751">
        <v>3</v>
      </c>
      <c r="CT75" s="749">
        <v>3</v>
      </c>
      <c r="CU75" s="749">
        <v>4</v>
      </c>
      <c r="CV75" s="749">
        <v>3</v>
      </c>
      <c r="CW75" s="752">
        <v>3</v>
      </c>
      <c r="CX75" s="753">
        <v>2</v>
      </c>
      <c r="CY75" s="749">
        <v>4</v>
      </c>
      <c r="CZ75" s="749">
        <v>4</v>
      </c>
      <c r="DA75" s="749">
        <v>3</v>
      </c>
      <c r="DB75" s="750">
        <v>2</v>
      </c>
      <c r="DC75" s="751">
        <v>3</v>
      </c>
      <c r="DD75" s="749">
        <v>3</v>
      </c>
      <c r="DE75" s="749">
        <v>3</v>
      </c>
      <c r="DF75" s="749">
        <v>3</v>
      </c>
      <c r="DG75" s="752">
        <v>3</v>
      </c>
      <c r="DH75" s="753">
        <v>2</v>
      </c>
      <c r="DI75" s="749">
        <v>4</v>
      </c>
      <c r="DJ75" s="749">
        <v>3</v>
      </c>
      <c r="DK75" s="749">
        <v>3</v>
      </c>
      <c r="DL75" s="750">
        <v>3</v>
      </c>
      <c r="DM75" s="751">
        <v>2</v>
      </c>
      <c r="DN75" s="749">
        <v>3</v>
      </c>
      <c r="DO75" s="749">
        <v>4</v>
      </c>
      <c r="DP75" s="749">
        <v>3</v>
      </c>
      <c r="DQ75" s="752">
        <v>3</v>
      </c>
      <c r="DR75" s="753"/>
      <c r="DS75" s="749"/>
      <c r="DT75" s="749"/>
      <c r="DU75" s="749"/>
      <c r="DV75" s="750"/>
      <c r="DW75" s="751"/>
      <c r="DX75" s="749"/>
      <c r="DY75" s="749"/>
      <c r="DZ75" s="749"/>
      <c r="EA75" s="750"/>
    </row>
    <row r="76" spans="1:131" ht="15" customHeight="1">
      <c r="A76" s="746"/>
      <c r="B76" s="748"/>
      <c r="C76" s="741"/>
      <c r="D76" s="741"/>
      <c r="E76" s="266" t="str">
        <f>'Eventos de riesgo LA-FT-FPADM'!E76</f>
        <v>Capacitaciones</v>
      </c>
      <c r="G76" s="753"/>
      <c r="H76" s="749"/>
      <c r="I76" s="749"/>
      <c r="J76" s="749"/>
      <c r="K76" s="752"/>
      <c r="L76" s="753"/>
      <c r="M76" s="749"/>
      <c r="N76" s="749"/>
      <c r="O76" s="749"/>
      <c r="P76" s="752"/>
      <c r="Q76" s="753"/>
      <c r="R76" s="749"/>
      <c r="S76" s="749"/>
      <c r="T76" s="749"/>
      <c r="U76" s="752"/>
      <c r="V76" s="753"/>
      <c r="W76" s="749"/>
      <c r="X76" s="749"/>
      <c r="Y76" s="749"/>
      <c r="Z76" s="752"/>
      <c r="AA76" s="753"/>
      <c r="AB76" s="749"/>
      <c r="AC76" s="749"/>
      <c r="AD76" s="749"/>
      <c r="AE76" s="752"/>
      <c r="AF76" s="753"/>
      <c r="AG76" s="749"/>
      <c r="AH76" s="749"/>
      <c r="AI76" s="749"/>
      <c r="AJ76" s="752"/>
      <c r="AK76" s="753"/>
      <c r="AL76" s="749"/>
      <c r="AM76" s="749"/>
      <c r="AN76" s="749"/>
      <c r="AO76" s="752"/>
      <c r="AP76" s="753"/>
      <c r="AQ76" s="749"/>
      <c r="AR76" s="749"/>
      <c r="AS76" s="749"/>
      <c r="AT76" s="750"/>
      <c r="AU76" s="751"/>
      <c r="AV76" s="749"/>
      <c r="AW76" s="749"/>
      <c r="AX76" s="749"/>
      <c r="AY76" s="752"/>
      <c r="AZ76" s="753"/>
      <c r="BA76" s="749"/>
      <c r="BB76" s="749"/>
      <c r="BC76" s="749"/>
      <c r="BD76" s="750"/>
      <c r="BE76" s="751"/>
      <c r="BF76" s="749"/>
      <c r="BG76" s="749"/>
      <c r="BH76" s="749"/>
      <c r="BI76" s="752"/>
      <c r="BJ76" s="787"/>
      <c r="BK76" s="788"/>
      <c r="BL76" s="788"/>
      <c r="BM76" s="788"/>
      <c r="BN76" s="789"/>
      <c r="BO76" s="772"/>
      <c r="BP76" s="768"/>
      <c r="BQ76" s="768"/>
      <c r="BR76" s="768"/>
      <c r="BS76" s="769"/>
      <c r="BT76" s="771"/>
      <c r="BU76" s="768"/>
      <c r="BV76" s="768"/>
      <c r="BW76" s="768"/>
      <c r="BX76" s="770"/>
      <c r="BY76" s="771"/>
      <c r="BZ76" s="768"/>
      <c r="CA76" s="768"/>
      <c r="CB76" s="768"/>
      <c r="CC76" s="770"/>
      <c r="CD76" s="753"/>
      <c r="CE76" s="749"/>
      <c r="CF76" s="749"/>
      <c r="CG76" s="749"/>
      <c r="CH76" s="750"/>
      <c r="CI76" s="751"/>
      <c r="CJ76" s="749"/>
      <c r="CK76" s="749"/>
      <c r="CL76" s="749"/>
      <c r="CM76" s="752"/>
      <c r="CN76" s="753"/>
      <c r="CO76" s="749"/>
      <c r="CP76" s="749"/>
      <c r="CQ76" s="749"/>
      <c r="CR76" s="750"/>
      <c r="CS76" s="751"/>
      <c r="CT76" s="749"/>
      <c r="CU76" s="749"/>
      <c r="CV76" s="749"/>
      <c r="CW76" s="752"/>
      <c r="CX76" s="753"/>
      <c r="CY76" s="749"/>
      <c r="CZ76" s="749"/>
      <c r="DA76" s="749"/>
      <c r="DB76" s="750"/>
      <c r="DC76" s="751"/>
      <c r="DD76" s="749"/>
      <c r="DE76" s="749"/>
      <c r="DF76" s="749"/>
      <c r="DG76" s="752"/>
      <c r="DH76" s="753"/>
      <c r="DI76" s="749"/>
      <c r="DJ76" s="749"/>
      <c r="DK76" s="749"/>
      <c r="DL76" s="750"/>
      <c r="DM76" s="751"/>
      <c r="DN76" s="749"/>
      <c r="DO76" s="749"/>
      <c r="DP76" s="749"/>
      <c r="DQ76" s="752"/>
      <c r="DR76" s="753"/>
      <c r="DS76" s="749"/>
      <c r="DT76" s="749"/>
      <c r="DU76" s="749"/>
      <c r="DV76" s="750"/>
      <c r="DW76" s="751"/>
      <c r="DX76" s="749"/>
      <c r="DY76" s="749"/>
      <c r="DZ76" s="749"/>
      <c r="EA76" s="750"/>
    </row>
    <row r="77" spans="1:131" ht="15" customHeight="1">
      <c r="A77" s="716"/>
      <c r="B77" s="720"/>
      <c r="C77" s="741"/>
      <c r="D77" s="741"/>
      <c r="E77" s="266" t="str">
        <f>'Eventos de riesgo LA-FT-FPADM'!E77</f>
        <v>Afiliados</v>
      </c>
      <c r="G77" s="753"/>
      <c r="H77" s="749"/>
      <c r="I77" s="749"/>
      <c r="J77" s="749"/>
      <c r="K77" s="752"/>
      <c r="L77" s="753"/>
      <c r="M77" s="749"/>
      <c r="N77" s="749"/>
      <c r="O77" s="749"/>
      <c r="P77" s="752"/>
      <c r="Q77" s="753"/>
      <c r="R77" s="749"/>
      <c r="S77" s="749"/>
      <c r="T77" s="749"/>
      <c r="U77" s="752"/>
      <c r="V77" s="753"/>
      <c r="W77" s="749"/>
      <c r="X77" s="749"/>
      <c r="Y77" s="749"/>
      <c r="Z77" s="752"/>
      <c r="AA77" s="753"/>
      <c r="AB77" s="749"/>
      <c r="AC77" s="749"/>
      <c r="AD77" s="749"/>
      <c r="AE77" s="752"/>
      <c r="AF77" s="753"/>
      <c r="AG77" s="749"/>
      <c r="AH77" s="749"/>
      <c r="AI77" s="749"/>
      <c r="AJ77" s="752"/>
      <c r="AK77" s="753"/>
      <c r="AL77" s="749"/>
      <c r="AM77" s="749"/>
      <c r="AN77" s="749"/>
      <c r="AO77" s="752"/>
      <c r="AP77" s="753"/>
      <c r="AQ77" s="749"/>
      <c r="AR77" s="749"/>
      <c r="AS77" s="749"/>
      <c r="AT77" s="750"/>
      <c r="AU77" s="751"/>
      <c r="AV77" s="749"/>
      <c r="AW77" s="749"/>
      <c r="AX77" s="749"/>
      <c r="AY77" s="752"/>
      <c r="AZ77" s="753"/>
      <c r="BA77" s="749"/>
      <c r="BB77" s="749"/>
      <c r="BC77" s="749"/>
      <c r="BD77" s="750"/>
      <c r="BE77" s="751"/>
      <c r="BF77" s="749"/>
      <c r="BG77" s="749"/>
      <c r="BH77" s="749"/>
      <c r="BI77" s="752"/>
      <c r="BJ77" s="787"/>
      <c r="BK77" s="788"/>
      <c r="BL77" s="788"/>
      <c r="BM77" s="788"/>
      <c r="BN77" s="789"/>
      <c r="BO77" s="772"/>
      <c r="BP77" s="768"/>
      <c r="BQ77" s="768"/>
      <c r="BR77" s="768"/>
      <c r="BS77" s="769"/>
      <c r="BT77" s="771"/>
      <c r="BU77" s="768"/>
      <c r="BV77" s="768"/>
      <c r="BW77" s="768"/>
      <c r="BX77" s="770"/>
      <c r="BY77" s="771"/>
      <c r="BZ77" s="768"/>
      <c r="CA77" s="768"/>
      <c r="CB77" s="768"/>
      <c r="CC77" s="770"/>
      <c r="CD77" s="753"/>
      <c r="CE77" s="749"/>
      <c r="CF77" s="749"/>
      <c r="CG77" s="749"/>
      <c r="CH77" s="750"/>
      <c r="CI77" s="751"/>
      <c r="CJ77" s="749"/>
      <c r="CK77" s="749"/>
      <c r="CL77" s="749"/>
      <c r="CM77" s="752"/>
      <c r="CN77" s="753"/>
      <c r="CO77" s="749"/>
      <c r="CP77" s="749"/>
      <c r="CQ77" s="749"/>
      <c r="CR77" s="750"/>
      <c r="CS77" s="751"/>
      <c r="CT77" s="749"/>
      <c r="CU77" s="749"/>
      <c r="CV77" s="749"/>
      <c r="CW77" s="752"/>
      <c r="CX77" s="753"/>
      <c r="CY77" s="749"/>
      <c r="CZ77" s="749"/>
      <c r="DA77" s="749"/>
      <c r="DB77" s="750"/>
      <c r="DC77" s="751"/>
      <c r="DD77" s="749"/>
      <c r="DE77" s="749"/>
      <c r="DF77" s="749"/>
      <c r="DG77" s="752"/>
      <c r="DH77" s="753"/>
      <c r="DI77" s="749"/>
      <c r="DJ77" s="749"/>
      <c r="DK77" s="749"/>
      <c r="DL77" s="750"/>
      <c r="DM77" s="751"/>
      <c r="DN77" s="749"/>
      <c r="DO77" s="749"/>
      <c r="DP77" s="749"/>
      <c r="DQ77" s="752"/>
      <c r="DR77" s="753"/>
      <c r="DS77" s="749"/>
      <c r="DT77" s="749"/>
      <c r="DU77" s="749"/>
      <c r="DV77" s="750"/>
      <c r="DW77" s="751"/>
      <c r="DX77" s="749"/>
      <c r="DY77" s="749"/>
      <c r="DZ77" s="749"/>
      <c r="EA77" s="750"/>
    </row>
    <row r="78" spans="1:131" ht="15" customHeight="1">
      <c r="A78" s="716"/>
      <c r="B78" s="720"/>
      <c r="C78" s="741"/>
      <c r="D78" s="734" t="str">
        <f>'Eventos de riesgo LA-FT-FPADM'!D78</f>
        <v>Usuarios</v>
      </c>
      <c r="E78" s="266" t="str">
        <f>'Eventos de riesgo LA-FT-FPADM'!E78</f>
        <v>Información Empresarial</v>
      </c>
      <c r="G78" s="753"/>
      <c r="H78" s="749"/>
      <c r="I78" s="749"/>
      <c r="J78" s="749"/>
      <c r="K78" s="752"/>
      <c r="L78" s="753"/>
      <c r="M78" s="749"/>
      <c r="N78" s="749"/>
      <c r="O78" s="749"/>
      <c r="P78" s="752"/>
      <c r="Q78" s="771">
        <v>1</v>
      </c>
      <c r="R78" s="768">
        <v>4</v>
      </c>
      <c r="S78" s="768">
        <v>4</v>
      </c>
      <c r="T78" s="768">
        <v>1</v>
      </c>
      <c r="U78" s="769">
        <v>1</v>
      </c>
      <c r="V78" s="753">
        <v>2</v>
      </c>
      <c r="W78" s="749">
        <v>4</v>
      </c>
      <c r="X78" s="749">
        <v>4</v>
      </c>
      <c r="Y78" s="749">
        <v>4</v>
      </c>
      <c r="Z78" s="752">
        <v>3</v>
      </c>
      <c r="AA78" s="753"/>
      <c r="AB78" s="749"/>
      <c r="AC78" s="749"/>
      <c r="AD78" s="749"/>
      <c r="AE78" s="752"/>
      <c r="AF78" s="753"/>
      <c r="AG78" s="749"/>
      <c r="AH78" s="749"/>
      <c r="AI78" s="749"/>
      <c r="AJ78" s="752"/>
      <c r="AK78" s="753"/>
      <c r="AL78" s="749"/>
      <c r="AM78" s="749"/>
      <c r="AN78" s="749"/>
      <c r="AO78" s="752"/>
      <c r="AP78" s="753">
        <v>3</v>
      </c>
      <c r="AQ78" s="749">
        <v>4</v>
      </c>
      <c r="AR78" s="749">
        <v>3</v>
      </c>
      <c r="AS78" s="749">
        <v>2</v>
      </c>
      <c r="AT78" s="750">
        <v>2</v>
      </c>
      <c r="AU78" s="751">
        <v>1</v>
      </c>
      <c r="AV78" s="749">
        <v>1</v>
      </c>
      <c r="AW78" s="749">
        <v>2</v>
      </c>
      <c r="AX78" s="749">
        <v>1</v>
      </c>
      <c r="AY78" s="752">
        <v>1</v>
      </c>
      <c r="AZ78" s="753"/>
      <c r="BA78" s="749"/>
      <c r="BB78" s="749"/>
      <c r="BC78" s="749"/>
      <c r="BD78" s="750"/>
      <c r="BE78" s="751">
        <v>2</v>
      </c>
      <c r="BF78" s="749">
        <v>3</v>
      </c>
      <c r="BG78" s="749">
        <v>1</v>
      </c>
      <c r="BH78" s="749">
        <v>1</v>
      </c>
      <c r="BI78" s="752">
        <v>1</v>
      </c>
      <c r="BJ78" s="754">
        <v>2</v>
      </c>
      <c r="BK78" s="756">
        <v>4</v>
      </c>
      <c r="BL78" s="756">
        <v>4</v>
      </c>
      <c r="BM78" s="756">
        <v>4</v>
      </c>
      <c r="BN78" s="760">
        <v>4</v>
      </c>
      <c r="BO78" s="772">
        <v>4</v>
      </c>
      <c r="BP78" s="768">
        <v>2</v>
      </c>
      <c r="BQ78" s="768">
        <v>1</v>
      </c>
      <c r="BR78" s="768">
        <v>2</v>
      </c>
      <c r="BS78" s="769">
        <v>3</v>
      </c>
      <c r="BT78" s="771">
        <v>4</v>
      </c>
      <c r="BU78" s="768">
        <v>1</v>
      </c>
      <c r="BV78" s="768">
        <v>3</v>
      </c>
      <c r="BW78" s="768">
        <v>1</v>
      </c>
      <c r="BX78" s="770">
        <v>3</v>
      </c>
      <c r="BY78" s="771"/>
      <c r="BZ78" s="768"/>
      <c r="CA78" s="768"/>
      <c r="CB78" s="768"/>
      <c r="CC78" s="770"/>
      <c r="CD78" s="753">
        <v>3</v>
      </c>
      <c r="CE78" s="749">
        <v>3</v>
      </c>
      <c r="CF78" s="749">
        <v>4</v>
      </c>
      <c r="CG78" s="749">
        <v>3</v>
      </c>
      <c r="CH78" s="750">
        <v>3</v>
      </c>
      <c r="CI78" s="751"/>
      <c r="CJ78" s="749"/>
      <c r="CK78" s="749"/>
      <c r="CL78" s="749"/>
      <c r="CM78" s="752"/>
      <c r="CN78" s="753">
        <v>1</v>
      </c>
      <c r="CO78" s="749">
        <v>1</v>
      </c>
      <c r="CP78" s="749">
        <v>1</v>
      </c>
      <c r="CQ78" s="749">
        <v>1</v>
      </c>
      <c r="CR78" s="750">
        <v>1</v>
      </c>
      <c r="CS78" s="751">
        <v>3</v>
      </c>
      <c r="CT78" s="749">
        <v>3</v>
      </c>
      <c r="CU78" s="749">
        <v>4</v>
      </c>
      <c r="CV78" s="749">
        <v>3</v>
      </c>
      <c r="CW78" s="752">
        <v>3</v>
      </c>
      <c r="CX78" s="753">
        <v>2</v>
      </c>
      <c r="CY78" s="749">
        <v>4</v>
      </c>
      <c r="CZ78" s="749">
        <v>4</v>
      </c>
      <c r="DA78" s="749">
        <v>3</v>
      </c>
      <c r="DB78" s="750">
        <v>2</v>
      </c>
      <c r="DC78" s="751">
        <v>3</v>
      </c>
      <c r="DD78" s="749">
        <v>3</v>
      </c>
      <c r="DE78" s="749">
        <v>3</v>
      </c>
      <c r="DF78" s="749">
        <v>3</v>
      </c>
      <c r="DG78" s="752">
        <v>3</v>
      </c>
      <c r="DH78" s="753"/>
      <c r="DI78" s="749"/>
      <c r="DJ78" s="749"/>
      <c r="DK78" s="749"/>
      <c r="DL78" s="750"/>
      <c r="DM78" s="751"/>
      <c r="DN78" s="749"/>
      <c r="DO78" s="749"/>
      <c r="DP78" s="749"/>
      <c r="DQ78" s="752"/>
      <c r="DR78" s="753"/>
      <c r="DS78" s="749"/>
      <c r="DT78" s="749"/>
      <c r="DU78" s="749"/>
      <c r="DV78" s="750"/>
      <c r="DW78" s="751"/>
      <c r="DX78" s="749"/>
      <c r="DY78" s="749"/>
      <c r="DZ78" s="749"/>
      <c r="EA78" s="750"/>
    </row>
    <row r="79" spans="1:131" ht="15" customHeight="1">
      <c r="A79" s="716"/>
      <c r="B79" s="720"/>
      <c r="C79" s="741"/>
      <c r="D79" s="741"/>
      <c r="E79" s="266" t="str">
        <f>'Eventos de riesgo LA-FT-FPADM'!E79</f>
        <v>Beneficiarios de Programas y Proyectos</v>
      </c>
      <c r="G79" s="753"/>
      <c r="H79" s="749"/>
      <c r="I79" s="749"/>
      <c r="J79" s="749"/>
      <c r="K79" s="752"/>
      <c r="L79" s="753"/>
      <c r="M79" s="749"/>
      <c r="N79" s="749"/>
      <c r="O79" s="749"/>
      <c r="P79" s="752"/>
      <c r="Q79" s="771"/>
      <c r="R79" s="768"/>
      <c r="S79" s="768"/>
      <c r="T79" s="768"/>
      <c r="U79" s="769"/>
      <c r="V79" s="753"/>
      <c r="W79" s="749"/>
      <c r="X79" s="749"/>
      <c r="Y79" s="749"/>
      <c r="Z79" s="752"/>
      <c r="AA79" s="753"/>
      <c r="AB79" s="749"/>
      <c r="AC79" s="749"/>
      <c r="AD79" s="749"/>
      <c r="AE79" s="752"/>
      <c r="AF79" s="753"/>
      <c r="AG79" s="749"/>
      <c r="AH79" s="749"/>
      <c r="AI79" s="749"/>
      <c r="AJ79" s="752"/>
      <c r="AK79" s="753"/>
      <c r="AL79" s="749"/>
      <c r="AM79" s="749"/>
      <c r="AN79" s="749"/>
      <c r="AO79" s="752"/>
      <c r="AP79" s="753"/>
      <c r="AQ79" s="749"/>
      <c r="AR79" s="749"/>
      <c r="AS79" s="749"/>
      <c r="AT79" s="750"/>
      <c r="AU79" s="751"/>
      <c r="AV79" s="749"/>
      <c r="AW79" s="749"/>
      <c r="AX79" s="749"/>
      <c r="AY79" s="752"/>
      <c r="AZ79" s="753"/>
      <c r="BA79" s="749"/>
      <c r="BB79" s="749"/>
      <c r="BC79" s="749"/>
      <c r="BD79" s="750"/>
      <c r="BE79" s="751"/>
      <c r="BF79" s="749"/>
      <c r="BG79" s="749"/>
      <c r="BH79" s="749"/>
      <c r="BI79" s="752"/>
      <c r="BJ79" s="787"/>
      <c r="BK79" s="788"/>
      <c r="BL79" s="788"/>
      <c r="BM79" s="788"/>
      <c r="BN79" s="789"/>
      <c r="BO79" s="772"/>
      <c r="BP79" s="768"/>
      <c r="BQ79" s="768"/>
      <c r="BR79" s="768"/>
      <c r="BS79" s="769"/>
      <c r="BT79" s="771"/>
      <c r="BU79" s="768"/>
      <c r="BV79" s="768"/>
      <c r="BW79" s="768"/>
      <c r="BX79" s="770"/>
      <c r="BY79" s="771"/>
      <c r="BZ79" s="768"/>
      <c r="CA79" s="768"/>
      <c r="CB79" s="768"/>
      <c r="CC79" s="770"/>
      <c r="CD79" s="753"/>
      <c r="CE79" s="749"/>
      <c r="CF79" s="749"/>
      <c r="CG79" s="749"/>
      <c r="CH79" s="750"/>
      <c r="CI79" s="751"/>
      <c r="CJ79" s="749"/>
      <c r="CK79" s="749"/>
      <c r="CL79" s="749"/>
      <c r="CM79" s="752"/>
      <c r="CN79" s="753"/>
      <c r="CO79" s="749"/>
      <c r="CP79" s="749"/>
      <c r="CQ79" s="749"/>
      <c r="CR79" s="750"/>
      <c r="CS79" s="751"/>
      <c r="CT79" s="749"/>
      <c r="CU79" s="749"/>
      <c r="CV79" s="749"/>
      <c r="CW79" s="752"/>
      <c r="CX79" s="753"/>
      <c r="CY79" s="749"/>
      <c r="CZ79" s="749"/>
      <c r="DA79" s="749"/>
      <c r="DB79" s="750"/>
      <c r="DC79" s="751"/>
      <c r="DD79" s="749"/>
      <c r="DE79" s="749"/>
      <c r="DF79" s="749"/>
      <c r="DG79" s="752"/>
      <c r="DH79" s="753"/>
      <c r="DI79" s="749"/>
      <c r="DJ79" s="749"/>
      <c r="DK79" s="749"/>
      <c r="DL79" s="750"/>
      <c r="DM79" s="751"/>
      <c r="DN79" s="749"/>
      <c r="DO79" s="749"/>
      <c r="DP79" s="749"/>
      <c r="DQ79" s="752"/>
      <c r="DR79" s="753"/>
      <c r="DS79" s="749"/>
      <c r="DT79" s="749"/>
      <c r="DU79" s="749"/>
      <c r="DV79" s="750"/>
      <c r="DW79" s="751"/>
      <c r="DX79" s="749"/>
      <c r="DY79" s="749"/>
      <c r="DZ79" s="749"/>
      <c r="EA79" s="750"/>
    </row>
    <row r="80" spans="1:131" ht="15" customHeight="1">
      <c r="A80" s="716"/>
      <c r="B80" s="720"/>
      <c r="C80" s="741"/>
      <c r="D80" s="762" t="str">
        <f>'Eventos de riesgo LA-FT-FPADM'!D80</f>
        <v>Proveedores / Contratistas</v>
      </c>
      <c r="E80" s="266" t="str">
        <f>'Eventos de riesgo LA-FT-FPADM'!E80</f>
        <v>Servicios y alquileres</v>
      </c>
      <c r="G80" s="712"/>
      <c r="H80" s="709"/>
      <c r="I80" s="709"/>
      <c r="J80" s="709"/>
      <c r="K80" s="711"/>
      <c r="L80" s="712"/>
      <c r="M80" s="709"/>
      <c r="N80" s="709"/>
      <c r="O80" s="709"/>
      <c r="P80" s="711"/>
      <c r="Q80" s="712"/>
      <c r="R80" s="709"/>
      <c r="S80" s="709"/>
      <c r="T80" s="709"/>
      <c r="U80" s="711"/>
      <c r="V80" s="712"/>
      <c r="W80" s="709"/>
      <c r="X80" s="709"/>
      <c r="Y80" s="709"/>
      <c r="Z80" s="711"/>
      <c r="AA80" s="712"/>
      <c r="AB80" s="709"/>
      <c r="AC80" s="709"/>
      <c r="AD80" s="709"/>
      <c r="AE80" s="711"/>
      <c r="AF80" s="712">
        <v>4</v>
      </c>
      <c r="AG80" s="709">
        <v>4</v>
      </c>
      <c r="AH80" s="709">
        <v>3</v>
      </c>
      <c r="AI80" s="709">
        <v>3</v>
      </c>
      <c r="AJ80" s="711">
        <v>2</v>
      </c>
      <c r="AK80" s="712">
        <v>1</v>
      </c>
      <c r="AL80" s="709">
        <v>2</v>
      </c>
      <c r="AM80" s="709">
        <v>2</v>
      </c>
      <c r="AN80" s="709">
        <v>2</v>
      </c>
      <c r="AO80" s="711">
        <v>1</v>
      </c>
      <c r="AP80" s="712">
        <v>3</v>
      </c>
      <c r="AQ80" s="709">
        <v>4</v>
      </c>
      <c r="AR80" s="709">
        <v>3</v>
      </c>
      <c r="AS80" s="709">
        <v>2</v>
      </c>
      <c r="AT80" s="704">
        <v>2</v>
      </c>
      <c r="AU80" s="710"/>
      <c r="AV80" s="709"/>
      <c r="AW80" s="709"/>
      <c r="AX80" s="709"/>
      <c r="AY80" s="711"/>
      <c r="AZ80" s="712">
        <v>2</v>
      </c>
      <c r="BA80" s="709">
        <v>3</v>
      </c>
      <c r="BB80" s="709">
        <v>1</v>
      </c>
      <c r="BC80" s="709">
        <v>1</v>
      </c>
      <c r="BD80" s="704">
        <v>1</v>
      </c>
      <c r="BE80" s="710">
        <v>2</v>
      </c>
      <c r="BF80" s="709">
        <v>3</v>
      </c>
      <c r="BG80" s="709">
        <v>1</v>
      </c>
      <c r="BH80" s="709">
        <v>1</v>
      </c>
      <c r="BI80" s="711">
        <v>1</v>
      </c>
      <c r="BJ80" s="784">
        <v>2</v>
      </c>
      <c r="BK80" s="778">
        <v>4</v>
      </c>
      <c r="BL80" s="778">
        <v>4</v>
      </c>
      <c r="BM80" s="778">
        <v>4</v>
      </c>
      <c r="BN80" s="781">
        <v>4</v>
      </c>
      <c r="BO80" s="774"/>
      <c r="BP80" s="766"/>
      <c r="BQ80" s="766"/>
      <c r="BR80" s="766"/>
      <c r="BS80" s="767"/>
      <c r="BT80" s="765"/>
      <c r="BU80" s="766"/>
      <c r="BV80" s="766"/>
      <c r="BW80" s="766"/>
      <c r="BX80" s="773"/>
      <c r="BY80" s="765">
        <v>2</v>
      </c>
      <c r="BZ80" s="766">
        <v>2</v>
      </c>
      <c r="CA80" s="766">
        <v>1</v>
      </c>
      <c r="CB80" s="766">
        <v>1</v>
      </c>
      <c r="CC80" s="773">
        <v>1</v>
      </c>
      <c r="CD80" s="712"/>
      <c r="CE80" s="709"/>
      <c r="CF80" s="709"/>
      <c r="CG80" s="709"/>
      <c r="CH80" s="704"/>
      <c r="CI80" s="710"/>
      <c r="CJ80" s="709"/>
      <c r="CK80" s="709"/>
      <c r="CL80" s="709"/>
      <c r="CM80" s="711"/>
      <c r="CN80" s="712"/>
      <c r="CO80" s="709"/>
      <c r="CP80" s="709"/>
      <c r="CQ80" s="709"/>
      <c r="CR80" s="704"/>
      <c r="CS80" s="710"/>
      <c r="CT80" s="709"/>
      <c r="CU80" s="709"/>
      <c r="CV80" s="709"/>
      <c r="CW80" s="711"/>
      <c r="CX80" s="712"/>
      <c r="CY80" s="709"/>
      <c r="CZ80" s="709"/>
      <c r="DA80" s="709"/>
      <c r="DB80" s="704"/>
      <c r="DC80" s="710"/>
      <c r="DD80" s="709"/>
      <c r="DE80" s="709"/>
      <c r="DF80" s="709"/>
      <c r="DG80" s="711"/>
      <c r="DH80" s="712"/>
      <c r="DI80" s="709"/>
      <c r="DJ80" s="709"/>
      <c r="DK80" s="709"/>
      <c r="DL80" s="704"/>
      <c r="DM80" s="710"/>
      <c r="DN80" s="709"/>
      <c r="DO80" s="709"/>
      <c r="DP80" s="709"/>
      <c r="DQ80" s="711"/>
      <c r="DR80" s="712"/>
      <c r="DS80" s="709"/>
      <c r="DT80" s="709"/>
      <c r="DU80" s="709"/>
      <c r="DV80" s="704"/>
      <c r="DW80" s="710"/>
      <c r="DX80" s="709"/>
      <c r="DY80" s="709"/>
      <c r="DZ80" s="709"/>
      <c r="EA80" s="704"/>
    </row>
    <row r="81" spans="1:131" ht="15" customHeight="1">
      <c r="A81" s="716"/>
      <c r="B81" s="720"/>
      <c r="C81" s="741"/>
      <c r="D81" s="763"/>
      <c r="E81" s="266" t="str">
        <f>'Eventos de riesgo LA-FT-FPADM'!E81</f>
        <v>Publicidad</v>
      </c>
      <c r="G81" s="712"/>
      <c r="H81" s="709"/>
      <c r="I81" s="709"/>
      <c r="J81" s="709"/>
      <c r="K81" s="711"/>
      <c r="L81" s="712"/>
      <c r="M81" s="709"/>
      <c r="N81" s="709"/>
      <c r="O81" s="709"/>
      <c r="P81" s="711"/>
      <c r="Q81" s="712"/>
      <c r="R81" s="709"/>
      <c r="S81" s="709"/>
      <c r="T81" s="709"/>
      <c r="U81" s="711"/>
      <c r="V81" s="712"/>
      <c r="W81" s="709"/>
      <c r="X81" s="709"/>
      <c r="Y81" s="709"/>
      <c r="Z81" s="711"/>
      <c r="AA81" s="712"/>
      <c r="AB81" s="709"/>
      <c r="AC81" s="709"/>
      <c r="AD81" s="709"/>
      <c r="AE81" s="711"/>
      <c r="AF81" s="712"/>
      <c r="AG81" s="709"/>
      <c r="AH81" s="709"/>
      <c r="AI81" s="709"/>
      <c r="AJ81" s="711"/>
      <c r="AK81" s="712"/>
      <c r="AL81" s="709"/>
      <c r="AM81" s="709"/>
      <c r="AN81" s="709"/>
      <c r="AO81" s="711"/>
      <c r="AP81" s="712"/>
      <c r="AQ81" s="709"/>
      <c r="AR81" s="709"/>
      <c r="AS81" s="709"/>
      <c r="AT81" s="704"/>
      <c r="AU81" s="710"/>
      <c r="AV81" s="709"/>
      <c r="AW81" s="709"/>
      <c r="AX81" s="709"/>
      <c r="AY81" s="711"/>
      <c r="AZ81" s="712"/>
      <c r="BA81" s="709"/>
      <c r="BB81" s="709"/>
      <c r="BC81" s="709"/>
      <c r="BD81" s="704"/>
      <c r="BE81" s="710"/>
      <c r="BF81" s="709"/>
      <c r="BG81" s="709"/>
      <c r="BH81" s="709"/>
      <c r="BI81" s="711"/>
      <c r="BJ81" s="785"/>
      <c r="BK81" s="779"/>
      <c r="BL81" s="779"/>
      <c r="BM81" s="779"/>
      <c r="BN81" s="782"/>
      <c r="BO81" s="774"/>
      <c r="BP81" s="766"/>
      <c r="BQ81" s="766"/>
      <c r="BR81" s="766"/>
      <c r="BS81" s="767"/>
      <c r="BT81" s="765"/>
      <c r="BU81" s="766"/>
      <c r="BV81" s="766"/>
      <c r="BW81" s="766"/>
      <c r="BX81" s="773"/>
      <c r="BY81" s="765"/>
      <c r="BZ81" s="766"/>
      <c r="CA81" s="766"/>
      <c r="CB81" s="766"/>
      <c r="CC81" s="773"/>
      <c r="CD81" s="712"/>
      <c r="CE81" s="709"/>
      <c r="CF81" s="709"/>
      <c r="CG81" s="709"/>
      <c r="CH81" s="704"/>
      <c r="CI81" s="710"/>
      <c r="CJ81" s="709"/>
      <c r="CK81" s="709"/>
      <c r="CL81" s="709"/>
      <c r="CM81" s="711"/>
      <c r="CN81" s="712"/>
      <c r="CO81" s="709"/>
      <c r="CP81" s="709"/>
      <c r="CQ81" s="709"/>
      <c r="CR81" s="704"/>
      <c r="CS81" s="710"/>
      <c r="CT81" s="709"/>
      <c r="CU81" s="709"/>
      <c r="CV81" s="709"/>
      <c r="CW81" s="711"/>
      <c r="CX81" s="712"/>
      <c r="CY81" s="709"/>
      <c r="CZ81" s="709"/>
      <c r="DA81" s="709"/>
      <c r="DB81" s="704"/>
      <c r="DC81" s="710"/>
      <c r="DD81" s="709"/>
      <c r="DE81" s="709"/>
      <c r="DF81" s="709"/>
      <c r="DG81" s="711"/>
      <c r="DH81" s="712"/>
      <c r="DI81" s="709"/>
      <c r="DJ81" s="709"/>
      <c r="DK81" s="709"/>
      <c r="DL81" s="704"/>
      <c r="DM81" s="710"/>
      <c r="DN81" s="709"/>
      <c r="DO81" s="709"/>
      <c r="DP81" s="709"/>
      <c r="DQ81" s="711"/>
      <c r="DR81" s="712"/>
      <c r="DS81" s="709"/>
      <c r="DT81" s="709"/>
      <c r="DU81" s="709"/>
      <c r="DV81" s="704"/>
      <c r="DW81" s="710"/>
      <c r="DX81" s="709"/>
      <c r="DY81" s="709"/>
      <c r="DZ81" s="709"/>
      <c r="EA81" s="704"/>
    </row>
    <row r="82" spans="1:131" ht="15" customHeight="1">
      <c r="A82" s="716"/>
      <c r="B82" s="720"/>
      <c r="C82" s="741"/>
      <c r="D82" s="763"/>
      <c r="E82" s="266" t="str">
        <f>'Eventos de riesgo LA-FT-FPADM'!E82</f>
        <v>Compras generales</v>
      </c>
      <c r="G82" s="712"/>
      <c r="H82" s="709"/>
      <c r="I82" s="709"/>
      <c r="J82" s="709"/>
      <c r="K82" s="711"/>
      <c r="L82" s="712"/>
      <c r="M82" s="709"/>
      <c r="N82" s="709"/>
      <c r="O82" s="709"/>
      <c r="P82" s="711"/>
      <c r="Q82" s="712"/>
      <c r="R82" s="709"/>
      <c r="S82" s="709"/>
      <c r="T82" s="709"/>
      <c r="U82" s="711"/>
      <c r="V82" s="712"/>
      <c r="W82" s="709"/>
      <c r="X82" s="709"/>
      <c r="Y82" s="709"/>
      <c r="Z82" s="711"/>
      <c r="AA82" s="712"/>
      <c r="AB82" s="709"/>
      <c r="AC82" s="709"/>
      <c r="AD82" s="709"/>
      <c r="AE82" s="711"/>
      <c r="AF82" s="712"/>
      <c r="AG82" s="709"/>
      <c r="AH82" s="709"/>
      <c r="AI82" s="709"/>
      <c r="AJ82" s="711"/>
      <c r="AK82" s="712"/>
      <c r="AL82" s="709"/>
      <c r="AM82" s="709"/>
      <c r="AN82" s="709"/>
      <c r="AO82" s="711"/>
      <c r="AP82" s="712"/>
      <c r="AQ82" s="709"/>
      <c r="AR82" s="709"/>
      <c r="AS82" s="709"/>
      <c r="AT82" s="704"/>
      <c r="AU82" s="710"/>
      <c r="AV82" s="709"/>
      <c r="AW82" s="709"/>
      <c r="AX82" s="709"/>
      <c r="AY82" s="711"/>
      <c r="AZ82" s="712"/>
      <c r="BA82" s="709"/>
      <c r="BB82" s="709"/>
      <c r="BC82" s="709"/>
      <c r="BD82" s="704"/>
      <c r="BE82" s="710"/>
      <c r="BF82" s="709"/>
      <c r="BG82" s="709"/>
      <c r="BH82" s="709"/>
      <c r="BI82" s="711"/>
      <c r="BJ82" s="785"/>
      <c r="BK82" s="779"/>
      <c r="BL82" s="779"/>
      <c r="BM82" s="779"/>
      <c r="BN82" s="782"/>
      <c r="BO82" s="774"/>
      <c r="BP82" s="766"/>
      <c r="BQ82" s="766"/>
      <c r="BR82" s="766"/>
      <c r="BS82" s="767"/>
      <c r="BT82" s="765"/>
      <c r="BU82" s="766"/>
      <c r="BV82" s="766"/>
      <c r="BW82" s="766"/>
      <c r="BX82" s="773"/>
      <c r="BY82" s="765"/>
      <c r="BZ82" s="766"/>
      <c r="CA82" s="766"/>
      <c r="CB82" s="766"/>
      <c r="CC82" s="773"/>
      <c r="CD82" s="712"/>
      <c r="CE82" s="709"/>
      <c r="CF82" s="709"/>
      <c r="CG82" s="709"/>
      <c r="CH82" s="704"/>
      <c r="CI82" s="710"/>
      <c r="CJ82" s="709"/>
      <c r="CK82" s="709"/>
      <c r="CL82" s="709"/>
      <c r="CM82" s="711"/>
      <c r="CN82" s="712"/>
      <c r="CO82" s="709"/>
      <c r="CP82" s="709"/>
      <c r="CQ82" s="709"/>
      <c r="CR82" s="704"/>
      <c r="CS82" s="710"/>
      <c r="CT82" s="709"/>
      <c r="CU82" s="709"/>
      <c r="CV82" s="709"/>
      <c r="CW82" s="711"/>
      <c r="CX82" s="712"/>
      <c r="CY82" s="709"/>
      <c r="CZ82" s="709"/>
      <c r="DA82" s="709"/>
      <c r="DB82" s="704"/>
      <c r="DC82" s="710"/>
      <c r="DD82" s="709"/>
      <c r="DE82" s="709"/>
      <c r="DF82" s="709"/>
      <c r="DG82" s="711"/>
      <c r="DH82" s="712"/>
      <c r="DI82" s="709"/>
      <c r="DJ82" s="709"/>
      <c r="DK82" s="709"/>
      <c r="DL82" s="704"/>
      <c r="DM82" s="710"/>
      <c r="DN82" s="709"/>
      <c r="DO82" s="709"/>
      <c r="DP82" s="709"/>
      <c r="DQ82" s="711"/>
      <c r="DR82" s="712"/>
      <c r="DS82" s="709"/>
      <c r="DT82" s="709"/>
      <c r="DU82" s="709"/>
      <c r="DV82" s="704"/>
      <c r="DW82" s="710"/>
      <c r="DX82" s="709"/>
      <c r="DY82" s="709"/>
      <c r="DZ82" s="709"/>
      <c r="EA82" s="704"/>
    </row>
    <row r="83" spans="1:131" ht="15" customHeight="1">
      <c r="A83" s="716"/>
      <c r="B83" s="720"/>
      <c r="C83" s="741"/>
      <c r="D83" s="763"/>
      <c r="E83" s="266" t="str">
        <f>'Eventos de riesgo LA-FT-FPADM'!E83</f>
        <v>Consultorías</v>
      </c>
      <c r="G83" s="712"/>
      <c r="H83" s="709"/>
      <c r="I83" s="709"/>
      <c r="J83" s="709"/>
      <c r="K83" s="711"/>
      <c r="L83" s="712"/>
      <c r="M83" s="709"/>
      <c r="N83" s="709"/>
      <c r="O83" s="709"/>
      <c r="P83" s="711"/>
      <c r="Q83" s="712"/>
      <c r="R83" s="709"/>
      <c r="S83" s="709"/>
      <c r="T83" s="709"/>
      <c r="U83" s="711"/>
      <c r="V83" s="712"/>
      <c r="W83" s="709"/>
      <c r="X83" s="709"/>
      <c r="Y83" s="709"/>
      <c r="Z83" s="711"/>
      <c r="AA83" s="712"/>
      <c r="AB83" s="709"/>
      <c r="AC83" s="709"/>
      <c r="AD83" s="709"/>
      <c r="AE83" s="711"/>
      <c r="AF83" s="712"/>
      <c r="AG83" s="709"/>
      <c r="AH83" s="709"/>
      <c r="AI83" s="709"/>
      <c r="AJ83" s="711"/>
      <c r="AK83" s="712"/>
      <c r="AL83" s="709"/>
      <c r="AM83" s="709"/>
      <c r="AN83" s="709"/>
      <c r="AO83" s="711"/>
      <c r="AP83" s="712"/>
      <c r="AQ83" s="709"/>
      <c r="AR83" s="709"/>
      <c r="AS83" s="709"/>
      <c r="AT83" s="704"/>
      <c r="AU83" s="710"/>
      <c r="AV83" s="709"/>
      <c r="AW83" s="709"/>
      <c r="AX83" s="709"/>
      <c r="AY83" s="711"/>
      <c r="AZ83" s="712"/>
      <c r="BA83" s="709"/>
      <c r="BB83" s="709"/>
      <c r="BC83" s="709"/>
      <c r="BD83" s="704"/>
      <c r="BE83" s="710"/>
      <c r="BF83" s="709"/>
      <c r="BG83" s="709"/>
      <c r="BH83" s="709"/>
      <c r="BI83" s="711"/>
      <c r="BJ83" s="785"/>
      <c r="BK83" s="779"/>
      <c r="BL83" s="779"/>
      <c r="BM83" s="779"/>
      <c r="BN83" s="782"/>
      <c r="BO83" s="774"/>
      <c r="BP83" s="766"/>
      <c r="BQ83" s="766"/>
      <c r="BR83" s="766"/>
      <c r="BS83" s="767"/>
      <c r="BT83" s="765"/>
      <c r="BU83" s="766"/>
      <c r="BV83" s="766"/>
      <c r="BW83" s="766"/>
      <c r="BX83" s="773"/>
      <c r="BY83" s="765"/>
      <c r="BZ83" s="766"/>
      <c r="CA83" s="766"/>
      <c r="CB83" s="766"/>
      <c r="CC83" s="773"/>
      <c r="CD83" s="712"/>
      <c r="CE83" s="709"/>
      <c r="CF83" s="709"/>
      <c r="CG83" s="709"/>
      <c r="CH83" s="704"/>
      <c r="CI83" s="710"/>
      <c r="CJ83" s="709"/>
      <c r="CK83" s="709"/>
      <c r="CL83" s="709"/>
      <c r="CM83" s="711"/>
      <c r="CN83" s="712"/>
      <c r="CO83" s="709"/>
      <c r="CP83" s="709"/>
      <c r="CQ83" s="709"/>
      <c r="CR83" s="704"/>
      <c r="CS83" s="710"/>
      <c r="CT83" s="709"/>
      <c r="CU83" s="709"/>
      <c r="CV83" s="709"/>
      <c r="CW83" s="711"/>
      <c r="CX83" s="712"/>
      <c r="CY83" s="709"/>
      <c r="CZ83" s="709"/>
      <c r="DA83" s="709"/>
      <c r="DB83" s="704"/>
      <c r="DC83" s="710"/>
      <c r="DD83" s="709"/>
      <c r="DE83" s="709"/>
      <c r="DF83" s="709"/>
      <c r="DG83" s="711"/>
      <c r="DH83" s="712"/>
      <c r="DI83" s="709"/>
      <c r="DJ83" s="709"/>
      <c r="DK83" s="709"/>
      <c r="DL83" s="704"/>
      <c r="DM83" s="710"/>
      <c r="DN83" s="709"/>
      <c r="DO83" s="709"/>
      <c r="DP83" s="709"/>
      <c r="DQ83" s="711"/>
      <c r="DR83" s="712"/>
      <c r="DS83" s="709"/>
      <c r="DT83" s="709"/>
      <c r="DU83" s="709"/>
      <c r="DV83" s="704"/>
      <c r="DW83" s="710"/>
      <c r="DX83" s="709"/>
      <c r="DY83" s="709"/>
      <c r="DZ83" s="709"/>
      <c r="EA83" s="704"/>
    </row>
    <row r="84" spans="1:131" ht="15" customHeight="1">
      <c r="A84" s="716"/>
      <c r="B84" s="720"/>
      <c r="C84" s="741"/>
      <c r="D84" s="763"/>
      <c r="E84" s="266" t="str">
        <f>'Eventos de riesgo LA-FT-FPADM'!E84</f>
        <v>Muebles e inmuebles, mantenimiento de maquinaria y equipo</v>
      </c>
      <c r="G84" s="712"/>
      <c r="H84" s="709"/>
      <c r="I84" s="709"/>
      <c r="J84" s="709"/>
      <c r="K84" s="711"/>
      <c r="L84" s="712"/>
      <c r="M84" s="709"/>
      <c r="N84" s="709"/>
      <c r="O84" s="709"/>
      <c r="P84" s="711"/>
      <c r="Q84" s="712"/>
      <c r="R84" s="709"/>
      <c r="S84" s="709"/>
      <c r="T84" s="709"/>
      <c r="U84" s="711"/>
      <c r="V84" s="712"/>
      <c r="W84" s="709"/>
      <c r="X84" s="709"/>
      <c r="Y84" s="709"/>
      <c r="Z84" s="711"/>
      <c r="AA84" s="712"/>
      <c r="AB84" s="709"/>
      <c r="AC84" s="709"/>
      <c r="AD84" s="709"/>
      <c r="AE84" s="711"/>
      <c r="AF84" s="712"/>
      <c r="AG84" s="709"/>
      <c r="AH84" s="709"/>
      <c r="AI84" s="709"/>
      <c r="AJ84" s="711"/>
      <c r="AK84" s="712"/>
      <c r="AL84" s="709"/>
      <c r="AM84" s="709"/>
      <c r="AN84" s="709"/>
      <c r="AO84" s="711"/>
      <c r="AP84" s="712"/>
      <c r="AQ84" s="709"/>
      <c r="AR84" s="709"/>
      <c r="AS84" s="709"/>
      <c r="AT84" s="704"/>
      <c r="AU84" s="710"/>
      <c r="AV84" s="709"/>
      <c r="AW84" s="709"/>
      <c r="AX84" s="709"/>
      <c r="AY84" s="711"/>
      <c r="AZ84" s="712"/>
      <c r="BA84" s="709"/>
      <c r="BB84" s="709"/>
      <c r="BC84" s="709"/>
      <c r="BD84" s="704"/>
      <c r="BE84" s="710"/>
      <c r="BF84" s="709"/>
      <c r="BG84" s="709"/>
      <c r="BH84" s="709"/>
      <c r="BI84" s="711"/>
      <c r="BJ84" s="785"/>
      <c r="BK84" s="779"/>
      <c r="BL84" s="779"/>
      <c r="BM84" s="779"/>
      <c r="BN84" s="782"/>
      <c r="BO84" s="774"/>
      <c r="BP84" s="766"/>
      <c r="BQ84" s="766"/>
      <c r="BR84" s="766"/>
      <c r="BS84" s="767"/>
      <c r="BT84" s="765"/>
      <c r="BU84" s="766"/>
      <c r="BV84" s="766"/>
      <c r="BW84" s="766"/>
      <c r="BX84" s="773"/>
      <c r="BY84" s="765"/>
      <c r="BZ84" s="766"/>
      <c r="CA84" s="766"/>
      <c r="CB84" s="766"/>
      <c r="CC84" s="773"/>
      <c r="CD84" s="712"/>
      <c r="CE84" s="709"/>
      <c r="CF84" s="709"/>
      <c r="CG84" s="709"/>
      <c r="CH84" s="704"/>
      <c r="CI84" s="710"/>
      <c r="CJ84" s="709"/>
      <c r="CK84" s="709"/>
      <c r="CL84" s="709"/>
      <c r="CM84" s="711"/>
      <c r="CN84" s="712"/>
      <c r="CO84" s="709"/>
      <c r="CP84" s="709"/>
      <c r="CQ84" s="709"/>
      <c r="CR84" s="704"/>
      <c r="CS84" s="710"/>
      <c r="CT84" s="709"/>
      <c r="CU84" s="709"/>
      <c r="CV84" s="709"/>
      <c r="CW84" s="711"/>
      <c r="CX84" s="712"/>
      <c r="CY84" s="709"/>
      <c r="CZ84" s="709"/>
      <c r="DA84" s="709"/>
      <c r="DB84" s="704"/>
      <c r="DC84" s="710"/>
      <c r="DD84" s="709"/>
      <c r="DE84" s="709"/>
      <c r="DF84" s="709"/>
      <c r="DG84" s="711"/>
      <c r="DH84" s="712"/>
      <c r="DI84" s="709"/>
      <c r="DJ84" s="709"/>
      <c r="DK84" s="709"/>
      <c r="DL84" s="704"/>
      <c r="DM84" s="710"/>
      <c r="DN84" s="709"/>
      <c r="DO84" s="709"/>
      <c r="DP84" s="709"/>
      <c r="DQ84" s="711"/>
      <c r="DR84" s="712"/>
      <c r="DS84" s="709"/>
      <c r="DT84" s="709"/>
      <c r="DU84" s="709"/>
      <c r="DV84" s="704"/>
      <c r="DW84" s="710"/>
      <c r="DX84" s="709"/>
      <c r="DY84" s="709"/>
      <c r="DZ84" s="709"/>
      <c r="EA84" s="704"/>
    </row>
    <row r="85" spans="1:131" ht="15" customHeight="1">
      <c r="A85" s="716"/>
      <c r="B85" s="720"/>
      <c r="C85" s="741"/>
      <c r="D85" s="763"/>
      <c r="E85" s="266" t="str">
        <f>'Eventos de riesgo LA-FT-FPADM'!E85</f>
        <v>Servicios de tecnologia</v>
      </c>
      <c r="G85" s="712"/>
      <c r="H85" s="709"/>
      <c r="I85" s="709"/>
      <c r="J85" s="709"/>
      <c r="K85" s="711"/>
      <c r="L85" s="712"/>
      <c r="M85" s="709"/>
      <c r="N85" s="709"/>
      <c r="O85" s="709"/>
      <c r="P85" s="711"/>
      <c r="Q85" s="712"/>
      <c r="R85" s="709"/>
      <c r="S85" s="709"/>
      <c r="T85" s="709"/>
      <c r="U85" s="711"/>
      <c r="V85" s="712"/>
      <c r="W85" s="709"/>
      <c r="X85" s="709"/>
      <c r="Y85" s="709"/>
      <c r="Z85" s="711"/>
      <c r="AA85" s="712"/>
      <c r="AB85" s="709"/>
      <c r="AC85" s="709"/>
      <c r="AD85" s="709"/>
      <c r="AE85" s="711"/>
      <c r="AF85" s="712"/>
      <c r="AG85" s="709"/>
      <c r="AH85" s="709"/>
      <c r="AI85" s="709"/>
      <c r="AJ85" s="711"/>
      <c r="AK85" s="712"/>
      <c r="AL85" s="709"/>
      <c r="AM85" s="709"/>
      <c r="AN85" s="709"/>
      <c r="AO85" s="711"/>
      <c r="AP85" s="712"/>
      <c r="AQ85" s="709"/>
      <c r="AR85" s="709"/>
      <c r="AS85" s="709"/>
      <c r="AT85" s="704"/>
      <c r="AU85" s="710"/>
      <c r="AV85" s="709"/>
      <c r="AW85" s="709"/>
      <c r="AX85" s="709"/>
      <c r="AY85" s="711"/>
      <c r="AZ85" s="712"/>
      <c r="BA85" s="709"/>
      <c r="BB85" s="709"/>
      <c r="BC85" s="709"/>
      <c r="BD85" s="704"/>
      <c r="BE85" s="710"/>
      <c r="BF85" s="709"/>
      <c r="BG85" s="709"/>
      <c r="BH85" s="709"/>
      <c r="BI85" s="711"/>
      <c r="BJ85" s="785"/>
      <c r="BK85" s="779"/>
      <c r="BL85" s="779"/>
      <c r="BM85" s="779"/>
      <c r="BN85" s="782"/>
      <c r="BO85" s="774"/>
      <c r="BP85" s="766"/>
      <c r="BQ85" s="766"/>
      <c r="BR85" s="766"/>
      <c r="BS85" s="767"/>
      <c r="BT85" s="765"/>
      <c r="BU85" s="766"/>
      <c r="BV85" s="766"/>
      <c r="BW85" s="766"/>
      <c r="BX85" s="773"/>
      <c r="BY85" s="765"/>
      <c r="BZ85" s="766"/>
      <c r="CA85" s="766"/>
      <c r="CB85" s="766"/>
      <c r="CC85" s="773"/>
      <c r="CD85" s="712"/>
      <c r="CE85" s="709"/>
      <c r="CF85" s="709"/>
      <c r="CG85" s="709"/>
      <c r="CH85" s="704"/>
      <c r="CI85" s="710"/>
      <c r="CJ85" s="709"/>
      <c r="CK85" s="709"/>
      <c r="CL85" s="709"/>
      <c r="CM85" s="711"/>
      <c r="CN85" s="712"/>
      <c r="CO85" s="709"/>
      <c r="CP85" s="709"/>
      <c r="CQ85" s="709"/>
      <c r="CR85" s="704"/>
      <c r="CS85" s="710"/>
      <c r="CT85" s="709"/>
      <c r="CU85" s="709"/>
      <c r="CV85" s="709"/>
      <c r="CW85" s="711"/>
      <c r="CX85" s="712"/>
      <c r="CY85" s="709"/>
      <c r="CZ85" s="709"/>
      <c r="DA85" s="709"/>
      <c r="DB85" s="704"/>
      <c r="DC85" s="710"/>
      <c r="DD85" s="709"/>
      <c r="DE85" s="709"/>
      <c r="DF85" s="709"/>
      <c r="DG85" s="711"/>
      <c r="DH85" s="712"/>
      <c r="DI85" s="709"/>
      <c r="DJ85" s="709"/>
      <c r="DK85" s="709"/>
      <c r="DL85" s="704"/>
      <c r="DM85" s="710"/>
      <c r="DN85" s="709"/>
      <c r="DO85" s="709"/>
      <c r="DP85" s="709"/>
      <c r="DQ85" s="711"/>
      <c r="DR85" s="712"/>
      <c r="DS85" s="709"/>
      <c r="DT85" s="709"/>
      <c r="DU85" s="709"/>
      <c r="DV85" s="704"/>
      <c r="DW85" s="710"/>
      <c r="DX85" s="709"/>
      <c r="DY85" s="709"/>
      <c r="DZ85" s="709"/>
      <c r="EA85" s="704"/>
    </row>
    <row r="86" spans="1:131" ht="15" customHeight="1">
      <c r="A86" s="716"/>
      <c r="B86" s="720"/>
      <c r="C86" s="741"/>
      <c r="D86" s="763"/>
      <c r="E86" s="266" t="str">
        <f>'Eventos de riesgo LA-FT-FPADM'!E86</f>
        <v>Servicio de alojamiento y eventos empresariales</v>
      </c>
      <c r="G86" s="712"/>
      <c r="H86" s="709"/>
      <c r="I86" s="709"/>
      <c r="J86" s="709"/>
      <c r="K86" s="711"/>
      <c r="L86" s="712"/>
      <c r="M86" s="709"/>
      <c r="N86" s="709"/>
      <c r="O86" s="709"/>
      <c r="P86" s="711"/>
      <c r="Q86" s="712"/>
      <c r="R86" s="709"/>
      <c r="S86" s="709"/>
      <c r="T86" s="709"/>
      <c r="U86" s="711"/>
      <c r="V86" s="712"/>
      <c r="W86" s="709"/>
      <c r="X86" s="709"/>
      <c r="Y86" s="709"/>
      <c r="Z86" s="711"/>
      <c r="AA86" s="712"/>
      <c r="AB86" s="709"/>
      <c r="AC86" s="709"/>
      <c r="AD86" s="709"/>
      <c r="AE86" s="711"/>
      <c r="AF86" s="712"/>
      <c r="AG86" s="709"/>
      <c r="AH86" s="709"/>
      <c r="AI86" s="709"/>
      <c r="AJ86" s="711"/>
      <c r="AK86" s="712"/>
      <c r="AL86" s="709"/>
      <c r="AM86" s="709"/>
      <c r="AN86" s="709"/>
      <c r="AO86" s="711"/>
      <c r="AP86" s="712"/>
      <c r="AQ86" s="709"/>
      <c r="AR86" s="709"/>
      <c r="AS86" s="709"/>
      <c r="AT86" s="704"/>
      <c r="AU86" s="710"/>
      <c r="AV86" s="709"/>
      <c r="AW86" s="709"/>
      <c r="AX86" s="709"/>
      <c r="AY86" s="711"/>
      <c r="AZ86" s="712"/>
      <c r="BA86" s="709"/>
      <c r="BB86" s="709"/>
      <c r="BC86" s="709"/>
      <c r="BD86" s="704"/>
      <c r="BE86" s="710"/>
      <c r="BF86" s="709"/>
      <c r="BG86" s="709"/>
      <c r="BH86" s="709"/>
      <c r="BI86" s="711"/>
      <c r="BJ86" s="785"/>
      <c r="BK86" s="779"/>
      <c r="BL86" s="779"/>
      <c r="BM86" s="779"/>
      <c r="BN86" s="782"/>
      <c r="BO86" s="774"/>
      <c r="BP86" s="766"/>
      <c r="BQ86" s="766"/>
      <c r="BR86" s="766"/>
      <c r="BS86" s="767"/>
      <c r="BT86" s="765"/>
      <c r="BU86" s="766"/>
      <c r="BV86" s="766"/>
      <c r="BW86" s="766"/>
      <c r="BX86" s="773"/>
      <c r="BY86" s="765"/>
      <c r="BZ86" s="766"/>
      <c r="CA86" s="766"/>
      <c r="CB86" s="766"/>
      <c r="CC86" s="773"/>
      <c r="CD86" s="712"/>
      <c r="CE86" s="709"/>
      <c r="CF86" s="709"/>
      <c r="CG86" s="709"/>
      <c r="CH86" s="704"/>
      <c r="CI86" s="710"/>
      <c r="CJ86" s="709"/>
      <c r="CK86" s="709"/>
      <c r="CL86" s="709"/>
      <c r="CM86" s="711"/>
      <c r="CN86" s="712"/>
      <c r="CO86" s="709"/>
      <c r="CP86" s="709"/>
      <c r="CQ86" s="709"/>
      <c r="CR86" s="704"/>
      <c r="CS86" s="710"/>
      <c r="CT86" s="709"/>
      <c r="CU86" s="709"/>
      <c r="CV86" s="709"/>
      <c r="CW86" s="711"/>
      <c r="CX86" s="712"/>
      <c r="CY86" s="709"/>
      <c r="CZ86" s="709"/>
      <c r="DA86" s="709"/>
      <c r="DB86" s="704"/>
      <c r="DC86" s="710"/>
      <c r="DD86" s="709"/>
      <c r="DE86" s="709"/>
      <c r="DF86" s="709"/>
      <c r="DG86" s="711"/>
      <c r="DH86" s="712"/>
      <c r="DI86" s="709"/>
      <c r="DJ86" s="709"/>
      <c r="DK86" s="709"/>
      <c r="DL86" s="704"/>
      <c r="DM86" s="710"/>
      <c r="DN86" s="709"/>
      <c r="DO86" s="709"/>
      <c r="DP86" s="709"/>
      <c r="DQ86" s="711"/>
      <c r="DR86" s="712"/>
      <c r="DS86" s="709"/>
      <c r="DT86" s="709"/>
      <c r="DU86" s="709"/>
      <c r="DV86" s="704"/>
      <c r="DW86" s="710"/>
      <c r="DX86" s="709"/>
      <c r="DY86" s="709"/>
      <c r="DZ86" s="709"/>
      <c r="EA86" s="704"/>
    </row>
    <row r="87" spans="1:131" ht="15" customHeight="1">
      <c r="A87" s="716"/>
      <c r="B87" s="720"/>
      <c r="C87" s="741"/>
      <c r="D87" s="763"/>
      <c r="E87" s="266" t="str">
        <f>'Eventos de riesgo LA-FT-FPADM'!E87</f>
        <v>Servicios educativos</v>
      </c>
      <c r="G87" s="712"/>
      <c r="H87" s="709"/>
      <c r="I87" s="709"/>
      <c r="J87" s="709"/>
      <c r="K87" s="711"/>
      <c r="L87" s="712"/>
      <c r="M87" s="709"/>
      <c r="N87" s="709"/>
      <c r="O87" s="709"/>
      <c r="P87" s="711"/>
      <c r="Q87" s="712"/>
      <c r="R87" s="709"/>
      <c r="S87" s="709"/>
      <c r="T87" s="709"/>
      <c r="U87" s="711"/>
      <c r="V87" s="712"/>
      <c r="W87" s="709"/>
      <c r="X87" s="709"/>
      <c r="Y87" s="709"/>
      <c r="Z87" s="711"/>
      <c r="AA87" s="712"/>
      <c r="AB87" s="709"/>
      <c r="AC87" s="709"/>
      <c r="AD87" s="709"/>
      <c r="AE87" s="711"/>
      <c r="AF87" s="712"/>
      <c r="AG87" s="709"/>
      <c r="AH87" s="709"/>
      <c r="AI87" s="709"/>
      <c r="AJ87" s="711"/>
      <c r="AK87" s="712"/>
      <c r="AL87" s="709"/>
      <c r="AM87" s="709"/>
      <c r="AN87" s="709"/>
      <c r="AO87" s="711"/>
      <c r="AP87" s="712"/>
      <c r="AQ87" s="709"/>
      <c r="AR87" s="709"/>
      <c r="AS87" s="709"/>
      <c r="AT87" s="704"/>
      <c r="AU87" s="710"/>
      <c r="AV87" s="709"/>
      <c r="AW87" s="709"/>
      <c r="AX87" s="709"/>
      <c r="AY87" s="711"/>
      <c r="AZ87" s="712"/>
      <c r="BA87" s="709"/>
      <c r="BB87" s="709"/>
      <c r="BC87" s="709"/>
      <c r="BD87" s="704"/>
      <c r="BE87" s="710"/>
      <c r="BF87" s="709"/>
      <c r="BG87" s="709"/>
      <c r="BH87" s="709"/>
      <c r="BI87" s="711"/>
      <c r="BJ87" s="785"/>
      <c r="BK87" s="779"/>
      <c r="BL87" s="779"/>
      <c r="BM87" s="779"/>
      <c r="BN87" s="782"/>
      <c r="BO87" s="774"/>
      <c r="BP87" s="766"/>
      <c r="BQ87" s="766"/>
      <c r="BR87" s="766"/>
      <c r="BS87" s="767"/>
      <c r="BT87" s="765"/>
      <c r="BU87" s="766"/>
      <c r="BV87" s="766"/>
      <c r="BW87" s="766"/>
      <c r="BX87" s="773"/>
      <c r="BY87" s="765"/>
      <c r="BZ87" s="766"/>
      <c r="CA87" s="766"/>
      <c r="CB87" s="766"/>
      <c r="CC87" s="773"/>
      <c r="CD87" s="712"/>
      <c r="CE87" s="709"/>
      <c r="CF87" s="709"/>
      <c r="CG87" s="709"/>
      <c r="CH87" s="704"/>
      <c r="CI87" s="710"/>
      <c r="CJ87" s="709"/>
      <c r="CK87" s="709"/>
      <c r="CL87" s="709"/>
      <c r="CM87" s="711"/>
      <c r="CN87" s="712"/>
      <c r="CO87" s="709"/>
      <c r="CP87" s="709"/>
      <c r="CQ87" s="709"/>
      <c r="CR87" s="704"/>
      <c r="CS87" s="710"/>
      <c r="CT87" s="709"/>
      <c r="CU87" s="709"/>
      <c r="CV87" s="709"/>
      <c r="CW87" s="711"/>
      <c r="CX87" s="712"/>
      <c r="CY87" s="709"/>
      <c r="CZ87" s="709"/>
      <c r="DA87" s="709"/>
      <c r="DB87" s="704"/>
      <c r="DC87" s="710"/>
      <c r="DD87" s="709"/>
      <c r="DE87" s="709"/>
      <c r="DF87" s="709"/>
      <c r="DG87" s="711"/>
      <c r="DH87" s="712"/>
      <c r="DI87" s="709"/>
      <c r="DJ87" s="709"/>
      <c r="DK87" s="709"/>
      <c r="DL87" s="704"/>
      <c r="DM87" s="710"/>
      <c r="DN87" s="709"/>
      <c r="DO87" s="709"/>
      <c r="DP87" s="709"/>
      <c r="DQ87" s="711"/>
      <c r="DR87" s="712"/>
      <c r="DS87" s="709"/>
      <c r="DT87" s="709"/>
      <c r="DU87" s="709"/>
      <c r="DV87" s="704"/>
      <c r="DW87" s="710"/>
      <c r="DX87" s="709"/>
      <c r="DY87" s="709"/>
      <c r="DZ87" s="709"/>
      <c r="EA87" s="704"/>
    </row>
    <row r="88" spans="1:131" ht="15" customHeight="1">
      <c r="A88" s="716"/>
      <c r="B88" s="720"/>
      <c r="C88" s="741"/>
      <c r="D88" s="763"/>
      <c r="E88" s="266" t="str">
        <f>'Eventos de riesgo LA-FT-FPADM'!E88</f>
        <v>Asesorías Jurídicas</v>
      </c>
      <c r="G88" s="712"/>
      <c r="H88" s="709"/>
      <c r="I88" s="709"/>
      <c r="J88" s="709"/>
      <c r="K88" s="711"/>
      <c r="L88" s="712"/>
      <c r="M88" s="709"/>
      <c r="N88" s="709"/>
      <c r="O88" s="709"/>
      <c r="P88" s="711"/>
      <c r="Q88" s="712"/>
      <c r="R88" s="709"/>
      <c r="S88" s="709"/>
      <c r="T88" s="709"/>
      <c r="U88" s="711"/>
      <c r="V88" s="712"/>
      <c r="W88" s="709"/>
      <c r="X88" s="709"/>
      <c r="Y88" s="709"/>
      <c r="Z88" s="711"/>
      <c r="AA88" s="712"/>
      <c r="AB88" s="709"/>
      <c r="AC88" s="709"/>
      <c r="AD88" s="709"/>
      <c r="AE88" s="711"/>
      <c r="AF88" s="712"/>
      <c r="AG88" s="709"/>
      <c r="AH88" s="709"/>
      <c r="AI88" s="709"/>
      <c r="AJ88" s="711"/>
      <c r="AK88" s="712"/>
      <c r="AL88" s="709"/>
      <c r="AM88" s="709"/>
      <c r="AN88" s="709"/>
      <c r="AO88" s="711"/>
      <c r="AP88" s="712"/>
      <c r="AQ88" s="709"/>
      <c r="AR88" s="709"/>
      <c r="AS88" s="709"/>
      <c r="AT88" s="704"/>
      <c r="AU88" s="710"/>
      <c r="AV88" s="709"/>
      <c r="AW88" s="709"/>
      <c r="AX88" s="709"/>
      <c r="AY88" s="711"/>
      <c r="AZ88" s="712"/>
      <c r="BA88" s="709"/>
      <c r="BB88" s="709"/>
      <c r="BC88" s="709"/>
      <c r="BD88" s="704"/>
      <c r="BE88" s="710"/>
      <c r="BF88" s="709"/>
      <c r="BG88" s="709"/>
      <c r="BH88" s="709"/>
      <c r="BI88" s="711"/>
      <c r="BJ88" s="785"/>
      <c r="BK88" s="779"/>
      <c r="BL88" s="779"/>
      <c r="BM88" s="779"/>
      <c r="BN88" s="782"/>
      <c r="BO88" s="774"/>
      <c r="BP88" s="766"/>
      <c r="BQ88" s="766"/>
      <c r="BR88" s="766"/>
      <c r="BS88" s="767"/>
      <c r="BT88" s="765"/>
      <c r="BU88" s="766"/>
      <c r="BV88" s="766"/>
      <c r="BW88" s="766"/>
      <c r="BX88" s="773"/>
      <c r="BY88" s="765"/>
      <c r="BZ88" s="766"/>
      <c r="CA88" s="766"/>
      <c r="CB88" s="766"/>
      <c r="CC88" s="773"/>
      <c r="CD88" s="712"/>
      <c r="CE88" s="709"/>
      <c r="CF88" s="709"/>
      <c r="CG88" s="709"/>
      <c r="CH88" s="704"/>
      <c r="CI88" s="710"/>
      <c r="CJ88" s="709"/>
      <c r="CK88" s="709"/>
      <c r="CL88" s="709"/>
      <c r="CM88" s="711"/>
      <c r="CN88" s="712"/>
      <c r="CO88" s="709"/>
      <c r="CP88" s="709"/>
      <c r="CQ88" s="709"/>
      <c r="CR88" s="704"/>
      <c r="CS88" s="710"/>
      <c r="CT88" s="709"/>
      <c r="CU88" s="709"/>
      <c r="CV88" s="709"/>
      <c r="CW88" s="711"/>
      <c r="CX88" s="712"/>
      <c r="CY88" s="709"/>
      <c r="CZ88" s="709"/>
      <c r="DA88" s="709"/>
      <c r="DB88" s="704"/>
      <c r="DC88" s="710"/>
      <c r="DD88" s="709"/>
      <c r="DE88" s="709"/>
      <c r="DF88" s="709"/>
      <c r="DG88" s="711"/>
      <c r="DH88" s="712"/>
      <c r="DI88" s="709"/>
      <c r="DJ88" s="709"/>
      <c r="DK88" s="709"/>
      <c r="DL88" s="704"/>
      <c r="DM88" s="710"/>
      <c r="DN88" s="709"/>
      <c r="DO88" s="709"/>
      <c r="DP88" s="709"/>
      <c r="DQ88" s="711"/>
      <c r="DR88" s="712"/>
      <c r="DS88" s="709"/>
      <c r="DT88" s="709"/>
      <c r="DU88" s="709"/>
      <c r="DV88" s="704"/>
      <c r="DW88" s="710"/>
      <c r="DX88" s="709"/>
      <c r="DY88" s="709"/>
      <c r="DZ88" s="709"/>
      <c r="EA88" s="704"/>
    </row>
    <row r="89" spans="1:131" ht="15" customHeight="1">
      <c r="A89" s="716"/>
      <c r="B89" s="720"/>
      <c r="C89" s="741"/>
      <c r="D89" s="763"/>
      <c r="E89" s="266" t="str">
        <f>'Eventos de riesgo LA-FT-FPADM'!E89</f>
        <v>Servicios públicos</v>
      </c>
      <c r="G89" s="712"/>
      <c r="H89" s="709"/>
      <c r="I89" s="709"/>
      <c r="J89" s="709"/>
      <c r="K89" s="711"/>
      <c r="L89" s="712"/>
      <c r="M89" s="709"/>
      <c r="N89" s="709"/>
      <c r="O89" s="709"/>
      <c r="P89" s="711"/>
      <c r="Q89" s="712"/>
      <c r="R89" s="709"/>
      <c r="S89" s="709"/>
      <c r="T89" s="709"/>
      <c r="U89" s="711"/>
      <c r="V89" s="712"/>
      <c r="W89" s="709"/>
      <c r="X89" s="709"/>
      <c r="Y89" s="709"/>
      <c r="Z89" s="711"/>
      <c r="AA89" s="712"/>
      <c r="AB89" s="709"/>
      <c r="AC89" s="709"/>
      <c r="AD89" s="709"/>
      <c r="AE89" s="711"/>
      <c r="AF89" s="712"/>
      <c r="AG89" s="709"/>
      <c r="AH89" s="709"/>
      <c r="AI89" s="709"/>
      <c r="AJ89" s="711"/>
      <c r="AK89" s="712"/>
      <c r="AL89" s="709"/>
      <c r="AM89" s="709"/>
      <c r="AN89" s="709"/>
      <c r="AO89" s="711"/>
      <c r="AP89" s="712"/>
      <c r="AQ89" s="709"/>
      <c r="AR89" s="709"/>
      <c r="AS89" s="709"/>
      <c r="AT89" s="704"/>
      <c r="AU89" s="710"/>
      <c r="AV89" s="709"/>
      <c r="AW89" s="709"/>
      <c r="AX89" s="709"/>
      <c r="AY89" s="711"/>
      <c r="AZ89" s="712"/>
      <c r="BA89" s="709"/>
      <c r="BB89" s="709"/>
      <c r="BC89" s="709"/>
      <c r="BD89" s="704"/>
      <c r="BE89" s="710"/>
      <c r="BF89" s="709"/>
      <c r="BG89" s="709"/>
      <c r="BH89" s="709"/>
      <c r="BI89" s="711"/>
      <c r="BJ89" s="785"/>
      <c r="BK89" s="779"/>
      <c r="BL89" s="779"/>
      <c r="BM89" s="779"/>
      <c r="BN89" s="782"/>
      <c r="BO89" s="774"/>
      <c r="BP89" s="766"/>
      <c r="BQ89" s="766"/>
      <c r="BR89" s="766"/>
      <c r="BS89" s="767"/>
      <c r="BT89" s="765"/>
      <c r="BU89" s="766"/>
      <c r="BV89" s="766"/>
      <c r="BW89" s="766"/>
      <c r="BX89" s="773"/>
      <c r="BY89" s="765"/>
      <c r="BZ89" s="766"/>
      <c r="CA89" s="766"/>
      <c r="CB89" s="766"/>
      <c r="CC89" s="773"/>
      <c r="CD89" s="712"/>
      <c r="CE89" s="709"/>
      <c r="CF89" s="709"/>
      <c r="CG89" s="709"/>
      <c r="CH89" s="704"/>
      <c r="CI89" s="710"/>
      <c r="CJ89" s="709"/>
      <c r="CK89" s="709"/>
      <c r="CL89" s="709"/>
      <c r="CM89" s="711"/>
      <c r="CN89" s="712"/>
      <c r="CO89" s="709"/>
      <c r="CP89" s="709"/>
      <c r="CQ89" s="709"/>
      <c r="CR89" s="704"/>
      <c r="CS89" s="710"/>
      <c r="CT89" s="709"/>
      <c r="CU89" s="709"/>
      <c r="CV89" s="709"/>
      <c r="CW89" s="711"/>
      <c r="CX89" s="712"/>
      <c r="CY89" s="709"/>
      <c r="CZ89" s="709"/>
      <c r="DA89" s="709"/>
      <c r="DB89" s="704"/>
      <c r="DC89" s="710"/>
      <c r="DD89" s="709"/>
      <c r="DE89" s="709"/>
      <c r="DF89" s="709"/>
      <c r="DG89" s="711"/>
      <c r="DH89" s="712"/>
      <c r="DI89" s="709"/>
      <c r="DJ89" s="709"/>
      <c r="DK89" s="709"/>
      <c r="DL89" s="704"/>
      <c r="DM89" s="710"/>
      <c r="DN89" s="709"/>
      <c r="DO89" s="709"/>
      <c r="DP89" s="709"/>
      <c r="DQ89" s="711"/>
      <c r="DR89" s="712"/>
      <c r="DS89" s="709"/>
      <c r="DT89" s="709"/>
      <c r="DU89" s="709"/>
      <c r="DV89" s="704"/>
      <c r="DW89" s="710"/>
      <c r="DX89" s="709"/>
      <c r="DY89" s="709"/>
      <c r="DZ89" s="709"/>
      <c r="EA89" s="704"/>
    </row>
    <row r="90" spans="1:131" ht="15" customHeight="1">
      <c r="A90" s="716"/>
      <c r="B90" s="720"/>
      <c r="C90" s="741"/>
      <c r="D90" s="763"/>
      <c r="E90" s="266" t="str">
        <f>'Eventos de riesgo LA-FT-FPADM'!E90</f>
        <v>Obligaciones Legales</v>
      </c>
      <c r="G90" s="712"/>
      <c r="H90" s="709"/>
      <c r="I90" s="709"/>
      <c r="J90" s="709"/>
      <c r="K90" s="711"/>
      <c r="L90" s="712"/>
      <c r="M90" s="709"/>
      <c r="N90" s="709"/>
      <c r="O90" s="709"/>
      <c r="P90" s="711"/>
      <c r="Q90" s="712"/>
      <c r="R90" s="709"/>
      <c r="S90" s="709"/>
      <c r="T90" s="709"/>
      <c r="U90" s="711"/>
      <c r="V90" s="712"/>
      <c r="W90" s="709"/>
      <c r="X90" s="709"/>
      <c r="Y90" s="709"/>
      <c r="Z90" s="711"/>
      <c r="AA90" s="712"/>
      <c r="AB90" s="709"/>
      <c r="AC90" s="709"/>
      <c r="AD90" s="709"/>
      <c r="AE90" s="711"/>
      <c r="AF90" s="712"/>
      <c r="AG90" s="709"/>
      <c r="AH90" s="709"/>
      <c r="AI90" s="709"/>
      <c r="AJ90" s="711"/>
      <c r="AK90" s="712"/>
      <c r="AL90" s="709"/>
      <c r="AM90" s="709"/>
      <c r="AN90" s="709"/>
      <c r="AO90" s="711"/>
      <c r="AP90" s="712"/>
      <c r="AQ90" s="709"/>
      <c r="AR90" s="709"/>
      <c r="AS90" s="709"/>
      <c r="AT90" s="704"/>
      <c r="AU90" s="710"/>
      <c r="AV90" s="709"/>
      <c r="AW90" s="709"/>
      <c r="AX90" s="709"/>
      <c r="AY90" s="711"/>
      <c r="AZ90" s="712"/>
      <c r="BA90" s="709"/>
      <c r="BB90" s="709"/>
      <c r="BC90" s="709"/>
      <c r="BD90" s="704"/>
      <c r="BE90" s="710"/>
      <c r="BF90" s="709"/>
      <c r="BG90" s="709"/>
      <c r="BH90" s="709"/>
      <c r="BI90" s="711"/>
      <c r="BJ90" s="785"/>
      <c r="BK90" s="779"/>
      <c r="BL90" s="779"/>
      <c r="BM90" s="779"/>
      <c r="BN90" s="782"/>
      <c r="BO90" s="774"/>
      <c r="BP90" s="766"/>
      <c r="BQ90" s="766"/>
      <c r="BR90" s="766"/>
      <c r="BS90" s="767"/>
      <c r="BT90" s="765"/>
      <c r="BU90" s="766"/>
      <c r="BV90" s="766"/>
      <c r="BW90" s="766"/>
      <c r="BX90" s="773"/>
      <c r="BY90" s="765"/>
      <c r="BZ90" s="766"/>
      <c r="CA90" s="766"/>
      <c r="CB90" s="766"/>
      <c r="CC90" s="773"/>
      <c r="CD90" s="712"/>
      <c r="CE90" s="709"/>
      <c r="CF90" s="709"/>
      <c r="CG90" s="709"/>
      <c r="CH90" s="704"/>
      <c r="CI90" s="710"/>
      <c r="CJ90" s="709"/>
      <c r="CK90" s="709"/>
      <c r="CL90" s="709"/>
      <c r="CM90" s="711"/>
      <c r="CN90" s="712"/>
      <c r="CO90" s="709"/>
      <c r="CP90" s="709"/>
      <c r="CQ90" s="709"/>
      <c r="CR90" s="704"/>
      <c r="CS90" s="710"/>
      <c r="CT90" s="709"/>
      <c r="CU90" s="709"/>
      <c r="CV90" s="709"/>
      <c r="CW90" s="711"/>
      <c r="CX90" s="712"/>
      <c r="CY90" s="709"/>
      <c r="CZ90" s="709"/>
      <c r="DA90" s="709"/>
      <c r="DB90" s="704"/>
      <c r="DC90" s="710"/>
      <c r="DD90" s="709"/>
      <c r="DE90" s="709"/>
      <c r="DF90" s="709"/>
      <c r="DG90" s="711"/>
      <c r="DH90" s="712"/>
      <c r="DI90" s="709"/>
      <c r="DJ90" s="709"/>
      <c r="DK90" s="709"/>
      <c r="DL90" s="704"/>
      <c r="DM90" s="710"/>
      <c r="DN90" s="709"/>
      <c r="DO90" s="709"/>
      <c r="DP90" s="709"/>
      <c r="DQ90" s="711"/>
      <c r="DR90" s="712"/>
      <c r="DS90" s="709"/>
      <c r="DT90" s="709"/>
      <c r="DU90" s="709"/>
      <c r="DV90" s="704"/>
      <c r="DW90" s="710"/>
      <c r="DX90" s="709"/>
      <c r="DY90" s="709"/>
      <c r="DZ90" s="709"/>
      <c r="EA90" s="704"/>
    </row>
    <row r="91" spans="1:131" ht="15" customHeight="1">
      <c r="A91" s="716"/>
      <c r="B91" s="720"/>
      <c r="C91" s="741"/>
      <c r="D91" s="764"/>
      <c r="E91" s="266" t="str">
        <f>'Eventos de riesgo LA-FT-FPADM'!E91</f>
        <v>Financieros</v>
      </c>
      <c r="G91" s="712"/>
      <c r="H91" s="709"/>
      <c r="I91" s="709"/>
      <c r="J91" s="709"/>
      <c r="K91" s="711"/>
      <c r="L91" s="712"/>
      <c r="M91" s="709"/>
      <c r="N91" s="709"/>
      <c r="O91" s="709"/>
      <c r="P91" s="711"/>
      <c r="Q91" s="712"/>
      <c r="R91" s="709"/>
      <c r="S91" s="709"/>
      <c r="T91" s="709"/>
      <c r="U91" s="711"/>
      <c r="V91" s="712"/>
      <c r="W91" s="709"/>
      <c r="X91" s="709"/>
      <c r="Y91" s="709"/>
      <c r="Z91" s="711"/>
      <c r="AA91" s="712"/>
      <c r="AB91" s="709"/>
      <c r="AC91" s="709"/>
      <c r="AD91" s="709"/>
      <c r="AE91" s="711"/>
      <c r="AF91" s="712"/>
      <c r="AG91" s="709"/>
      <c r="AH91" s="709"/>
      <c r="AI91" s="709"/>
      <c r="AJ91" s="711"/>
      <c r="AK91" s="712"/>
      <c r="AL91" s="709"/>
      <c r="AM91" s="709"/>
      <c r="AN91" s="709"/>
      <c r="AO91" s="711"/>
      <c r="AP91" s="712"/>
      <c r="AQ91" s="709"/>
      <c r="AR91" s="709"/>
      <c r="AS91" s="709"/>
      <c r="AT91" s="704"/>
      <c r="AU91" s="710"/>
      <c r="AV91" s="709"/>
      <c r="AW91" s="709"/>
      <c r="AX91" s="709"/>
      <c r="AY91" s="711"/>
      <c r="AZ91" s="712"/>
      <c r="BA91" s="709"/>
      <c r="BB91" s="709"/>
      <c r="BC91" s="709"/>
      <c r="BD91" s="704"/>
      <c r="BE91" s="710"/>
      <c r="BF91" s="709"/>
      <c r="BG91" s="709"/>
      <c r="BH91" s="709"/>
      <c r="BI91" s="711"/>
      <c r="BJ91" s="786"/>
      <c r="BK91" s="780"/>
      <c r="BL91" s="780"/>
      <c r="BM91" s="780"/>
      <c r="BN91" s="783"/>
      <c r="BO91" s="774"/>
      <c r="BP91" s="766"/>
      <c r="BQ91" s="766"/>
      <c r="BR91" s="766"/>
      <c r="BS91" s="767"/>
      <c r="BT91" s="765"/>
      <c r="BU91" s="766"/>
      <c r="BV91" s="766"/>
      <c r="BW91" s="766"/>
      <c r="BX91" s="773"/>
      <c r="BY91" s="765"/>
      <c r="BZ91" s="766"/>
      <c r="CA91" s="766"/>
      <c r="CB91" s="766"/>
      <c r="CC91" s="773"/>
      <c r="CD91" s="712"/>
      <c r="CE91" s="709"/>
      <c r="CF91" s="709"/>
      <c r="CG91" s="709"/>
      <c r="CH91" s="704"/>
      <c r="CI91" s="710"/>
      <c r="CJ91" s="709"/>
      <c r="CK91" s="709"/>
      <c r="CL91" s="709"/>
      <c r="CM91" s="711"/>
      <c r="CN91" s="712"/>
      <c r="CO91" s="709"/>
      <c r="CP91" s="709"/>
      <c r="CQ91" s="709"/>
      <c r="CR91" s="704"/>
      <c r="CS91" s="710"/>
      <c r="CT91" s="709"/>
      <c r="CU91" s="709"/>
      <c r="CV91" s="709"/>
      <c r="CW91" s="711"/>
      <c r="CX91" s="712"/>
      <c r="CY91" s="709"/>
      <c r="CZ91" s="709"/>
      <c r="DA91" s="709"/>
      <c r="DB91" s="704"/>
      <c r="DC91" s="710"/>
      <c r="DD91" s="709"/>
      <c r="DE91" s="709"/>
      <c r="DF91" s="709"/>
      <c r="DG91" s="711"/>
      <c r="DH91" s="712"/>
      <c r="DI91" s="709"/>
      <c r="DJ91" s="709"/>
      <c r="DK91" s="709"/>
      <c r="DL91" s="704"/>
      <c r="DM91" s="710"/>
      <c r="DN91" s="709"/>
      <c r="DO91" s="709"/>
      <c r="DP91" s="709"/>
      <c r="DQ91" s="711"/>
      <c r="DR91" s="712"/>
      <c r="DS91" s="709"/>
      <c r="DT91" s="709"/>
      <c r="DU91" s="709"/>
      <c r="DV91" s="704"/>
      <c r="DW91" s="710"/>
      <c r="DX91" s="709"/>
      <c r="DY91" s="709"/>
      <c r="DZ91" s="709"/>
      <c r="EA91" s="704"/>
    </row>
    <row r="92" spans="1:131" ht="15" customHeight="1">
      <c r="A92" s="716"/>
      <c r="B92" s="720"/>
      <c r="C92" s="741"/>
      <c r="D92" s="269" t="str">
        <f>'Eventos de riesgo LA-FT-FPADM'!D92</f>
        <v>Empleados</v>
      </c>
      <c r="E92" s="266" t="str">
        <f>'Eventos de riesgo LA-FT-FPADM'!E92</f>
        <v>Directos</v>
      </c>
      <c r="G92" s="276">
        <v>1</v>
      </c>
      <c r="H92" s="273">
        <v>5</v>
      </c>
      <c r="I92" s="273">
        <v>4</v>
      </c>
      <c r="J92" s="273">
        <v>3</v>
      </c>
      <c r="K92" s="275">
        <v>2</v>
      </c>
      <c r="L92" s="276"/>
      <c r="M92" s="273"/>
      <c r="N92" s="273"/>
      <c r="O92" s="273"/>
      <c r="P92" s="275"/>
      <c r="Q92" s="276"/>
      <c r="R92" s="273"/>
      <c r="S92" s="273"/>
      <c r="T92" s="273"/>
      <c r="U92" s="275"/>
      <c r="V92" s="276"/>
      <c r="W92" s="273"/>
      <c r="X92" s="273"/>
      <c r="Y92" s="273"/>
      <c r="Z92" s="275"/>
      <c r="AA92" s="276">
        <v>1</v>
      </c>
      <c r="AB92" s="273">
        <v>1</v>
      </c>
      <c r="AC92" s="273">
        <v>1</v>
      </c>
      <c r="AD92" s="273">
        <v>1</v>
      </c>
      <c r="AE92" s="275">
        <v>1</v>
      </c>
      <c r="AF92" s="276"/>
      <c r="AG92" s="273"/>
      <c r="AH92" s="273"/>
      <c r="AI92" s="273"/>
      <c r="AJ92" s="275"/>
      <c r="AK92" s="276"/>
      <c r="AL92" s="273"/>
      <c r="AM92" s="273"/>
      <c r="AN92" s="273"/>
      <c r="AO92" s="275"/>
      <c r="AP92" s="276">
        <v>3</v>
      </c>
      <c r="AQ92" s="273">
        <v>4</v>
      </c>
      <c r="AR92" s="273">
        <v>3</v>
      </c>
      <c r="AS92" s="273">
        <v>2</v>
      </c>
      <c r="AT92" s="272">
        <v>2</v>
      </c>
      <c r="AU92" s="274"/>
      <c r="AV92" s="273"/>
      <c r="AW92" s="273"/>
      <c r="AX92" s="273"/>
      <c r="AY92" s="275"/>
      <c r="AZ92" s="276"/>
      <c r="BA92" s="273"/>
      <c r="BB92" s="273"/>
      <c r="BC92" s="273"/>
      <c r="BD92" s="272"/>
      <c r="BE92" s="274">
        <v>2</v>
      </c>
      <c r="BF92" s="273">
        <v>3</v>
      </c>
      <c r="BG92" s="273">
        <v>1</v>
      </c>
      <c r="BH92" s="273">
        <v>1</v>
      </c>
      <c r="BI92" s="275">
        <v>1</v>
      </c>
      <c r="BJ92" s="284">
        <v>2</v>
      </c>
      <c r="BK92" s="282">
        <v>4</v>
      </c>
      <c r="BL92" s="282">
        <v>4</v>
      </c>
      <c r="BM92" s="282">
        <v>4</v>
      </c>
      <c r="BN92" s="283">
        <v>4</v>
      </c>
      <c r="BO92" s="284"/>
      <c r="BP92" s="282"/>
      <c r="BQ92" s="282"/>
      <c r="BR92" s="282"/>
      <c r="BS92" s="283"/>
      <c r="BT92" s="277"/>
      <c r="BU92" s="278"/>
      <c r="BV92" s="278"/>
      <c r="BW92" s="278"/>
      <c r="BX92" s="280"/>
      <c r="BY92" s="277"/>
      <c r="BZ92" s="278"/>
      <c r="CA92" s="278"/>
      <c r="CB92" s="278"/>
      <c r="CC92" s="280"/>
      <c r="CD92" s="276"/>
      <c r="CE92" s="273"/>
      <c r="CF92" s="273"/>
      <c r="CG92" s="273"/>
      <c r="CH92" s="272"/>
      <c r="CI92" s="274"/>
      <c r="CJ92" s="273"/>
      <c r="CK92" s="273"/>
      <c r="CL92" s="273"/>
      <c r="CM92" s="275"/>
      <c r="CN92" s="276"/>
      <c r="CO92" s="273"/>
      <c r="CP92" s="273"/>
      <c r="CQ92" s="273"/>
      <c r="CR92" s="272"/>
      <c r="CS92" s="274"/>
      <c r="CT92" s="273"/>
      <c r="CU92" s="273"/>
      <c r="CV92" s="273"/>
      <c r="CW92" s="275"/>
      <c r="CX92" s="276"/>
      <c r="CY92" s="273"/>
      <c r="CZ92" s="273"/>
      <c r="DA92" s="273"/>
      <c r="DB92" s="272"/>
      <c r="DC92" s="274"/>
      <c r="DD92" s="273"/>
      <c r="DE92" s="273"/>
      <c r="DF92" s="273"/>
      <c r="DG92" s="275"/>
      <c r="DH92" s="276"/>
      <c r="DI92" s="273"/>
      <c r="DJ92" s="273"/>
      <c r="DK92" s="273"/>
      <c r="DL92" s="272"/>
      <c r="DM92" s="274"/>
      <c r="DN92" s="273"/>
      <c r="DO92" s="273"/>
      <c r="DP92" s="273"/>
      <c r="DQ92" s="275"/>
      <c r="DR92" s="276"/>
      <c r="DS92" s="273"/>
      <c r="DT92" s="273"/>
      <c r="DU92" s="273"/>
      <c r="DV92" s="272"/>
      <c r="DW92" s="274"/>
      <c r="DX92" s="273"/>
      <c r="DY92" s="273"/>
      <c r="DZ92" s="273"/>
      <c r="EA92" s="272"/>
    </row>
    <row r="93" spans="1:131" ht="15" customHeight="1">
      <c r="A93" s="716"/>
      <c r="B93" s="720"/>
      <c r="C93" s="741"/>
      <c r="D93" s="269" t="str">
        <f>'Eventos de riesgo LA-FT-FPADM'!D93</f>
        <v>Aliados</v>
      </c>
      <c r="E93" s="266" t="str">
        <f>'Eventos de riesgo LA-FT-FPADM'!E93</f>
        <v>Programas y proyectos</v>
      </c>
      <c r="G93" s="276"/>
      <c r="H93" s="273"/>
      <c r="I93" s="273"/>
      <c r="J93" s="273"/>
      <c r="K93" s="275"/>
      <c r="L93" s="276"/>
      <c r="M93" s="273"/>
      <c r="N93" s="273"/>
      <c r="O93" s="273"/>
      <c r="P93" s="275"/>
      <c r="Q93" s="276"/>
      <c r="R93" s="273"/>
      <c r="S93" s="273"/>
      <c r="T93" s="273"/>
      <c r="U93" s="275"/>
      <c r="V93" s="276"/>
      <c r="W93" s="273"/>
      <c r="X93" s="273"/>
      <c r="Y93" s="273"/>
      <c r="Z93" s="275"/>
      <c r="AA93" s="276"/>
      <c r="AB93" s="273"/>
      <c r="AC93" s="273"/>
      <c r="AD93" s="273"/>
      <c r="AE93" s="275"/>
      <c r="AF93" s="276"/>
      <c r="AG93" s="273"/>
      <c r="AH93" s="273"/>
      <c r="AI93" s="273"/>
      <c r="AJ93" s="275"/>
      <c r="AK93" s="276"/>
      <c r="AL93" s="273"/>
      <c r="AM93" s="273"/>
      <c r="AN93" s="273"/>
      <c r="AO93" s="275"/>
      <c r="AP93" s="276">
        <v>3</v>
      </c>
      <c r="AQ93" s="273">
        <v>4</v>
      </c>
      <c r="AR93" s="273">
        <v>3</v>
      </c>
      <c r="AS93" s="273">
        <v>2</v>
      </c>
      <c r="AT93" s="272">
        <v>2</v>
      </c>
      <c r="AU93" s="274"/>
      <c r="AV93" s="273"/>
      <c r="AW93" s="273"/>
      <c r="AX93" s="273"/>
      <c r="AY93" s="275"/>
      <c r="AZ93" s="276"/>
      <c r="BA93" s="273"/>
      <c r="BB93" s="273"/>
      <c r="BC93" s="273"/>
      <c r="BD93" s="272"/>
      <c r="BE93" s="274">
        <v>2</v>
      </c>
      <c r="BF93" s="273">
        <v>3</v>
      </c>
      <c r="BG93" s="273">
        <v>1</v>
      </c>
      <c r="BH93" s="273">
        <v>1</v>
      </c>
      <c r="BI93" s="275">
        <v>1</v>
      </c>
      <c r="BJ93" s="284">
        <v>2</v>
      </c>
      <c r="BK93" s="282">
        <v>4</v>
      </c>
      <c r="BL93" s="282">
        <v>4</v>
      </c>
      <c r="BM93" s="282">
        <v>4</v>
      </c>
      <c r="BN93" s="283">
        <v>4</v>
      </c>
      <c r="BO93" s="284"/>
      <c r="BP93" s="282"/>
      <c r="BQ93" s="282"/>
      <c r="BR93" s="282"/>
      <c r="BS93" s="283"/>
      <c r="BT93" s="277">
        <v>4</v>
      </c>
      <c r="BU93" s="278">
        <v>1</v>
      </c>
      <c r="BV93" s="278">
        <v>3</v>
      </c>
      <c r="BW93" s="278">
        <v>1</v>
      </c>
      <c r="BX93" s="280">
        <v>3</v>
      </c>
      <c r="BY93" s="277"/>
      <c r="BZ93" s="278"/>
      <c r="CA93" s="278"/>
      <c r="CB93" s="278"/>
      <c r="CC93" s="280"/>
      <c r="CD93" s="276"/>
      <c r="CE93" s="273"/>
      <c r="CF93" s="273"/>
      <c r="CG93" s="273"/>
      <c r="CH93" s="272"/>
      <c r="CI93" s="274"/>
      <c r="CJ93" s="273"/>
      <c r="CK93" s="273"/>
      <c r="CL93" s="273"/>
      <c r="CM93" s="275"/>
      <c r="CN93" s="276"/>
      <c r="CO93" s="273"/>
      <c r="CP93" s="273"/>
      <c r="CQ93" s="273"/>
      <c r="CR93" s="272"/>
      <c r="CS93" s="274"/>
      <c r="CT93" s="273"/>
      <c r="CU93" s="273"/>
      <c r="CV93" s="273"/>
      <c r="CW93" s="275"/>
      <c r="CX93" s="276"/>
      <c r="CY93" s="273"/>
      <c r="CZ93" s="273"/>
      <c r="DA93" s="273"/>
      <c r="DB93" s="272"/>
      <c r="DC93" s="274"/>
      <c r="DD93" s="273"/>
      <c r="DE93" s="273"/>
      <c r="DF93" s="273"/>
      <c r="DG93" s="275"/>
      <c r="DH93" s="276"/>
      <c r="DI93" s="273"/>
      <c r="DJ93" s="273"/>
      <c r="DK93" s="273"/>
      <c r="DL93" s="272"/>
      <c r="DM93" s="274"/>
      <c r="DN93" s="273"/>
      <c r="DO93" s="273"/>
      <c r="DP93" s="273"/>
      <c r="DQ93" s="275"/>
      <c r="DR93" s="276"/>
      <c r="DS93" s="273"/>
      <c r="DT93" s="273"/>
      <c r="DU93" s="273"/>
      <c r="DV93" s="272"/>
      <c r="DW93" s="274"/>
      <c r="DX93" s="273"/>
      <c r="DY93" s="273"/>
      <c r="DZ93" s="273"/>
      <c r="EA93" s="272"/>
    </row>
    <row r="94" spans="1:131" ht="15" customHeight="1">
      <c r="A94" s="716"/>
      <c r="B94" s="720"/>
      <c r="C94" s="655" t="str">
        <f>'Eventos de riesgo LA-FT-FPADM'!C94</f>
        <v>Canales de distribución</v>
      </c>
      <c r="D94" s="679" t="str">
        <f>'Eventos de riesgo LA-FT-FPADM'!D94</f>
        <v>Propia</v>
      </c>
      <c r="E94" s="266" t="str">
        <f>'Eventos de riesgo LA-FT-FPADM'!E94</f>
        <v>Fuerza comercial</v>
      </c>
      <c r="G94" s="754">
        <v>1</v>
      </c>
      <c r="H94" s="756">
        <v>5</v>
      </c>
      <c r="I94" s="756">
        <v>4</v>
      </c>
      <c r="J94" s="756">
        <v>3</v>
      </c>
      <c r="K94" s="760">
        <v>2</v>
      </c>
      <c r="L94" s="753"/>
      <c r="M94" s="749"/>
      <c r="N94" s="749"/>
      <c r="O94" s="749"/>
      <c r="P94" s="752"/>
      <c r="Q94" s="753"/>
      <c r="R94" s="749"/>
      <c r="S94" s="749"/>
      <c r="T94" s="749"/>
      <c r="U94" s="752"/>
      <c r="V94" s="753"/>
      <c r="W94" s="749"/>
      <c r="X94" s="749"/>
      <c r="Y94" s="749"/>
      <c r="Z94" s="752"/>
      <c r="AA94" s="753">
        <v>1</v>
      </c>
      <c r="AB94" s="749">
        <v>1</v>
      </c>
      <c r="AC94" s="749">
        <v>1</v>
      </c>
      <c r="AD94" s="749">
        <v>1</v>
      </c>
      <c r="AE94" s="752">
        <v>1</v>
      </c>
      <c r="AF94" s="753"/>
      <c r="AG94" s="749"/>
      <c r="AH94" s="749"/>
      <c r="AI94" s="749"/>
      <c r="AJ94" s="752"/>
      <c r="AK94" s="753"/>
      <c r="AL94" s="749"/>
      <c r="AM94" s="749"/>
      <c r="AN94" s="749"/>
      <c r="AO94" s="752"/>
      <c r="AP94" s="753">
        <v>3</v>
      </c>
      <c r="AQ94" s="749">
        <v>4</v>
      </c>
      <c r="AR94" s="749">
        <v>3</v>
      </c>
      <c r="AS94" s="749">
        <v>2</v>
      </c>
      <c r="AT94" s="750">
        <v>2</v>
      </c>
      <c r="AU94" s="751"/>
      <c r="AV94" s="749"/>
      <c r="AW94" s="749"/>
      <c r="AX94" s="749"/>
      <c r="AY94" s="752"/>
      <c r="AZ94" s="753"/>
      <c r="BA94" s="749"/>
      <c r="BB94" s="749"/>
      <c r="BC94" s="749"/>
      <c r="BD94" s="750"/>
      <c r="BE94" s="751">
        <v>2</v>
      </c>
      <c r="BF94" s="749">
        <v>3</v>
      </c>
      <c r="BG94" s="749">
        <v>1</v>
      </c>
      <c r="BH94" s="749">
        <v>1</v>
      </c>
      <c r="BI94" s="752">
        <v>1</v>
      </c>
      <c r="BJ94" s="754">
        <v>2</v>
      </c>
      <c r="BK94" s="756">
        <v>4</v>
      </c>
      <c r="BL94" s="756">
        <v>4</v>
      </c>
      <c r="BM94" s="756">
        <v>4</v>
      </c>
      <c r="BN94" s="760">
        <v>4</v>
      </c>
      <c r="BO94" s="772"/>
      <c r="BP94" s="768"/>
      <c r="BQ94" s="768"/>
      <c r="BR94" s="768"/>
      <c r="BS94" s="769"/>
      <c r="BT94" s="771">
        <v>4</v>
      </c>
      <c r="BU94" s="768">
        <v>1</v>
      </c>
      <c r="BV94" s="768">
        <v>3</v>
      </c>
      <c r="BW94" s="768">
        <v>1</v>
      </c>
      <c r="BX94" s="770">
        <v>3</v>
      </c>
      <c r="BY94" s="771"/>
      <c r="BZ94" s="768"/>
      <c r="CA94" s="768"/>
      <c r="CB94" s="768"/>
      <c r="CC94" s="770"/>
      <c r="CD94" s="753"/>
      <c r="CE94" s="749"/>
      <c r="CF94" s="749"/>
      <c r="CG94" s="749"/>
      <c r="CH94" s="750"/>
      <c r="CI94" s="751">
        <v>1</v>
      </c>
      <c r="CJ94" s="749">
        <v>4</v>
      </c>
      <c r="CK94" s="749">
        <v>4</v>
      </c>
      <c r="CL94" s="749">
        <v>4</v>
      </c>
      <c r="CM94" s="752">
        <v>4</v>
      </c>
      <c r="CN94" s="753"/>
      <c r="CO94" s="749"/>
      <c r="CP94" s="749"/>
      <c r="CQ94" s="749"/>
      <c r="CR94" s="750"/>
      <c r="CS94" s="751"/>
      <c r="CT94" s="749"/>
      <c r="CU94" s="749"/>
      <c r="CV94" s="749"/>
      <c r="CW94" s="752"/>
      <c r="CX94" s="753"/>
      <c r="CY94" s="749"/>
      <c r="CZ94" s="749"/>
      <c r="DA94" s="749"/>
      <c r="DB94" s="750"/>
      <c r="DC94" s="751"/>
      <c r="DD94" s="749"/>
      <c r="DE94" s="749"/>
      <c r="DF94" s="749"/>
      <c r="DG94" s="752"/>
      <c r="DH94" s="753"/>
      <c r="DI94" s="749"/>
      <c r="DJ94" s="749"/>
      <c r="DK94" s="749"/>
      <c r="DL94" s="750"/>
      <c r="DM94" s="751"/>
      <c r="DN94" s="749"/>
      <c r="DO94" s="749"/>
      <c r="DP94" s="749"/>
      <c r="DQ94" s="752"/>
      <c r="DR94" s="753"/>
      <c r="DS94" s="749"/>
      <c r="DT94" s="749"/>
      <c r="DU94" s="749"/>
      <c r="DV94" s="750"/>
      <c r="DW94" s="751"/>
      <c r="DX94" s="749"/>
      <c r="DY94" s="749"/>
      <c r="DZ94" s="749"/>
      <c r="EA94" s="750"/>
    </row>
    <row r="95" spans="1:131" ht="15" customHeight="1">
      <c r="A95" s="717"/>
      <c r="B95" s="721"/>
      <c r="C95" s="655"/>
      <c r="D95" s="680"/>
      <c r="E95" s="266" t="str">
        <f>'Eventos de riesgo LA-FT-FPADM'!E95</f>
        <v>Digital</v>
      </c>
      <c r="G95" s="755"/>
      <c r="H95" s="757"/>
      <c r="I95" s="757"/>
      <c r="J95" s="757"/>
      <c r="K95" s="761"/>
      <c r="L95" s="736"/>
      <c r="M95" s="731"/>
      <c r="N95" s="731"/>
      <c r="O95" s="731"/>
      <c r="P95" s="740"/>
      <c r="Q95" s="736"/>
      <c r="R95" s="731"/>
      <c r="S95" s="731"/>
      <c r="T95" s="731"/>
      <c r="U95" s="740"/>
      <c r="V95" s="736"/>
      <c r="W95" s="731"/>
      <c r="X95" s="731"/>
      <c r="Y95" s="731"/>
      <c r="Z95" s="740"/>
      <c r="AA95" s="736"/>
      <c r="AB95" s="731"/>
      <c r="AC95" s="731"/>
      <c r="AD95" s="731"/>
      <c r="AE95" s="740"/>
      <c r="AF95" s="736"/>
      <c r="AG95" s="731"/>
      <c r="AH95" s="731"/>
      <c r="AI95" s="731"/>
      <c r="AJ95" s="740"/>
      <c r="AK95" s="736"/>
      <c r="AL95" s="731"/>
      <c r="AM95" s="731"/>
      <c r="AN95" s="731"/>
      <c r="AO95" s="740"/>
      <c r="AP95" s="736"/>
      <c r="AQ95" s="731"/>
      <c r="AR95" s="731"/>
      <c r="AS95" s="731"/>
      <c r="AT95" s="733"/>
      <c r="AU95" s="738"/>
      <c r="AV95" s="731"/>
      <c r="AW95" s="731"/>
      <c r="AX95" s="731"/>
      <c r="AY95" s="740"/>
      <c r="AZ95" s="736"/>
      <c r="BA95" s="731"/>
      <c r="BB95" s="731"/>
      <c r="BC95" s="731"/>
      <c r="BD95" s="733"/>
      <c r="BE95" s="738"/>
      <c r="BF95" s="731"/>
      <c r="BG95" s="731"/>
      <c r="BH95" s="731"/>
      <c r="BI95" s="740"/>
      <c r="BJ95" s="755"/>
      <c r="BK95" s="757"/>
      <c r="BL95" s="757"/>
      <c r="BM95" s="757"/>
      <c r="BN95" s="761"/>
      <c r="BO95" s="738"/>
      <c r="BP95" s="731"/>
      <c r="BQ95" s="731"/>
      <c r="BR95" s="731"/>
      <c r="BS95" s="740"/>
      <c r="BT95" s="736"/>
      <c r="BU95" s="731"/>
      <c r="BV95" s="731"/>
      <c r="BW95" s="731"/>
      <c r="BX95" s="733"/>
      <c r="BY95" s="736"/>
      <c r="BZ95" s="731"/>
      <c r="CA95" s="731"/>
      <c r="CB95" s="731"/>
      <c r="CC95" s="733"/>
      <c r="CD95" s="736"/>
      <c r="CE95" s="731"/>
      <c r="CF95" s="731"/>
      <c r="CG95" s="731"/>
      <c r="CH95" s="733"/>
      <c r="CI95" s="738"/>
      <c r="CJ95" s="731"/>
      <c r="CK95" s="731"/>
      <c r="CL95" s="731"/>
      <c r="CM95" s="740"/>
      <c r="CN95" s="736"/>
      <c r="CO95" s="731"/>
      <c r="CP95" s="731"/>
      <c r="CQ95" s="731"/>
      <c r="CR95" s="733"/>
      <c r="CS95" s="738"/>
      <c r="CT95" s="731"/>
      <c r="CU95" s="731"/>
      <c r="CV95" s="731"/>
      <c r="CW95" s="740"/>
      <c r="CX95" s="736"/>
      <c r="CY95" s="731"/>
      <c r="CZ95" s="731"/>
      <c r="DA95" s="731"/>
      <c r="DB95" s="733"/>
      <c r="DC95" s="738"/>
      <c r="DD95" s="731"/>
      <c r="DE95" s="731"/>
      <c r="DF95" s="731"/>
      <c r="DG95" s="740"/>
      <c r="DH95" s="736"/>
      <c r="DI95" s="731"/>
      <c r="DJ95" s="731"/>
      <c r="DK95" s="731"/>
      <c r="DL95" s="733"/>
      <c r="DM95" s="738"/>
      <c r="DN95" s="731"/>
      <c r="DO95" s="731"/>
      <c r="DP95" s="731"/>
      <c r="DQ95" s="740"/>
      <c r="DR95" s="736"/>
      <c r="DS95" s="731"/>
      <c r="DT95" s="731"/>
      <c r="DU95" s="731"/>
      <c r="DV95" s="733"/>
      <c r="DW95" s="738"/>
      <c r="DX95" s="731"/>
      <c r="DY95" s="731"/>
      <c r="DZ95" s="731"/>
      <c r="EA95" s="733"/>
    </row>
    <row r="96" spans="1:131" ht="15" customHeight="1">
      <c r="A96" s="714" t="str">
        <f>'Eventos de riesgo LA-FT-FPADM'!A96</f>
        <v>R5</v>
      </c>
      <c r="B96" s="718" t="str">
        <f>'Eventos de riesgo LA-FT-FPADM'!B96</f>
        <v>Tener vínculos con empresas de fachada o con testaferros de personas que ejecutan actividades de LA/FT/FPADM.</v>
      </c>
      <c r="C96" s="722" t="str">
        <f>'Eventos de riesgo LA-FT-FPADM'!C96</f>
        <v>Contraparte</v>
      </c>
      <c r="D96" s="722" t="str">
        <f>'Eventos de riesgo LA-FT-FPADM'!D96</f>
        <v>Clientes</v>
      </c>
      <c r="E96" s="173" t="str">
        <f>'Eventos de riesgo LA-FT-FPADM'!E96</f>
        <v>Arrendamiento de espacios</v>
      </c>
      <c r="G96" s="771"/>
      <c r="H96" s="768"/>
      <c r="I96" s="768"/>
      <c r="J96" s="768"/>
      <c r="K96" s="769"/>
      <c r="L96" s="771">
        <v>3</v>
      </c>
      <c r="M96" s="768">
        <v>3</v>
      </c>
      <c r="N96" s="768">
        <v>2</v>
      </c>
      <c r="O96" s="768">
        <v>2</v>
      </c>
      <c r="P96" s="769">
        <v>1</v>
      </c>
      <c r="Q96" s="771"/>
      <c r="R96" s="768"/>
      <c r="S96" s="768"/>
      <c r="T96" s="768"/>
      <c r="U96" s="769"/>
      <c r="V96" s="771">
        <v>2</v>
      </c>
      <c r="W96" s="768">
        <v>5</v>
      </c>
      <c r="X96" s="768">
        <v>4</v>
      </c>
      <c r="Y96" s="768">
        <v>1</v>
      </c>
      <c r="Z96" s="769">
        <v>2</v>
      </c>
      <c r="AA96" s="771"/>
      <c r="AB96" s="768"/>
      <c r="AC96" s="768"/>
      <c r="AD96" s="768"/>
      <c r="AE96" s="769"/>
      <c r="AF96" s="771"/>
      <c r="AG96" s="768"/>
      <c r="AH96" s="768"/>
      <c r="AI96" s="768"/>
      <c r="AJ96" s="769"/>
      <c r="AK96" s="771"/>
      <c r="AL96" s="768"/>
      <c r="AM96" s="768"/>
      <c r="AN96" s="768"/>
      <c r="AO96" s="769"/>
      <c r="AP96" s="771">
        <v>3</v>
      </c>
      <c r="AQ96" s="768">
        <v>4</v>
      </c>
      <c r="AR96" s="768">
        <v>4</v>
      </c>
      <c r="AS96" s="768">
        <v>3</v>
      </c>
      <c r="AT96" s="770">
        <v>2</v>
      </c>
      <c r="AU96" s="772">
        <v>1</v>
      </c>
      <c r="AV96" s="768">
        <v>1</v>
      </c>
      <c r="AW96" s="768">
        <v>1</v>
      </c>
      <c r="AX96" s="768">
        <v>1</v>
      </c>
      <c r="AY96" s="769">
        <v>1</v>
      </c>
      <c r="AZ96" s="771"/>
      <c r="BA96" s="768"/>
      <c r="BB96" s="768"/>
      <c r="BC96" s="768"/>
      <c r="BD96" s="770"/>
      <c r="BE96" s="772">
        <v>2</v>
      </c>
      <c r="BF96" s="768">
        <v>4</v>
      </c>
      <c r="BG96" s="768">
        <v>3</v>
      </c>
      <c r="BH96" s="768">
        <v>3</v>
      </c>
      <c r="BI96" s="769">
        <v>1</v>
      </c>
      <c r="BJ96" s="771">
        <v>2</v>
      </c>
      <c r="BK96" s="768">
        <v>4</v>
      </c>
      <c r="BL96" s="768">
        <v>5</v>
      </c>
      <c r="BM96" s="768">
        <v>3</v>
      </c>
      <c r="BN96" s="770">
        <v>2</v>
      </c>
      <c r="BO96" s="772">
        <v>4</v>
      </c>
      <c r="BP96" s="768">
        <v>3</v>
      </c>
      <c r="BQ96" s="768">
        <v>3</v>
      </c>
      <c r="BR96" s="768">
        <v>3</v>
      </c>
      <c r="BS96" s="769">
        <v>3</v>
      </c>
      <c r="BT96" s="771">
        <v>5</v>
      </c>
      <c r="BU96" s="768">
        <v>1</v>
      </c>
      <c r="BV96" s="768">
        <v>1</v>
      </c>
      <c r="BW96" s="768">
        <v>1</v>
      </c>
      <c r="BX96" s="770">
        <v>1</v>
      </c>
      <c r="BY96" s="771"/>
      <c r="BZ96" s="768"/>
      <c r="CA96" s="768"/>
      <c r="CB96" s="768"/>
      <c r="CC96" s="770"/>
      <c r="CD96" s="771">
        <v>3</v>
      </c>
      <c r="CE96" s="768">
        <v>4</v>
      </c>
      <c r="CF96" s="768">
        <v>5</v>
      </c>
      <c r="CG96" s="768">
        <v>4</v>
      </c>
      <c r="CH96" s="770">
        <v>3</v>
      </c>
      <c r="CI96" s="772"/>
      <c r="CJ96" s="768"/>
      <c r="CK96" s="768"/>
      <c r="CL96" s="768"/>
      <c r="CM96" s="769"/>
      <c r="CN96" s="771"/>
      <c r="CO96" s="768"/>
      <c r="CP96" s="768"/>
      <c r="CQ96" s="768"/>
      <c r="CR96" s="770"/>
      <c r="CS96" s="772">
        <v>3</v>
      </c>
      <c r="CT96" s="768">
        <v>4</v>
      </c>
      <c r="CU96" s="768">
        <v>5</v>
      </c>
      <c r="CV96" s="768">
        <v>4</v>
      </c>
      <c r="CW96" s="769">
        <v>3</v>
      </c>
      <c r="CX96" s="771">
        <v>3</v>
      </c>
      <c r="CY96" s="768">
        <v>3</v>
      </c>
      <c r="CZ96" s="768">
        <v>4</v>
      </c>
      <c r="DA96" s="768">
        <v>3</v>
      </c>
      <c r="DB96" s="770">
        <v>2</v>
      </c>
      <c r="DC96" s="772">
        <v>1</v>
      </c>
      <c r="DD96" s="768">
        <v>4</v>
      </c>
      <c r="DE96" s="768">
        <v>4</v>
      </c>
      <c r="DF96" s="768">
        <v>4</v>
      </c>
      <c r="DG96" s="769">
        <v>4</v>
      </c>
      <c r="DH96" s="771">
        <v>2</v>
      </c>
      <c r="DI96" s="768">
        <v>4</v>
      </c>
      <c r="DJ96" s="768">
        <v>4</v>
      </c>
      <c r="DK96" s="768">
        <v>4</v>
      </c>
      <c r="DL96" s="770">
        <v>4</v>
      </c>
      <c r="DM96" s="772">
        <v>2</v>
      </c>
      <c r="DN96" s="768">
        <v>4</v>
      </c>
      <c r="DO96" s="768">
        <v>4</v>
      </c>
      <c r="DP96" s="768">
        <v>3</v>
      </c>
      <c r="DQ96" s="769">
        <v>3</v>
      </c>
      <c r="DR96" s="771"/>
      <c r="DS96" s="768"/>
      <c r="DT96" s="768"/>
      <c r="DU96" s="768"/>
      <c r="DV96" s="770"/>
      <c r="DW96" s="772"/>
      <c r="DX96" s="768"/>
      <c r="DY96" s="768"/>
      <c r="DZ96" s="768"/>
      <c r="EA96" s="770"/>
    </row>
    <row r="97" spans="1:131" ht="15" customHeight="1">
      <c r="A97" s="715"/>
      <c r="B97" s="719"/>
      <c r="C97" s="723"/>
      <c r="D97" s="723"/>
      <c r="E97" s="173" t="str">
        <f>'Eventos de riesgo LA-FT-FPADM'!E97</f>
        <v>Capacitaciones</v>
      </c>
      <c r="G97" s="771"/>
      <c r="H97" s="768"/>
      <c r="I97" s="768"/>
      <c r="J97" s="768"/>
      <c r="K97" s="769"/>
      <c r="L97" s="771"/>
      <c r="M97" s="768"/>
      <c r="N97" s="768"/>
      <c r="O97" s="768"/>
      <c r="P97" s="769"/>
      <c r="Q97" s="771"/>
      <c r="R97" s="768"/>
      <c r="S97" s="768"/>
      <c r="T97" s="768"/>
      <c r="U97" s="769"/>
      <c r="V97" s="771"/>
      <c r="W97" s="768"/>
      <c r="X97" s="768"/>
      <c r="Y97" s="768"/>
      <c r="Z97" s="769"/>
      <c r="AA97" s="771"/>
      <c r="AB97" s="768"/>
      <c r="AC97" s="768"/>
      <c r="AD97" s="768"/>
      <c r="AE97" s="769"/>
      <c r="AF97" s="771"/>
      <c r="AG97" s="768"/>
      <c r="AH97" s="768"/>
      <c r="AI97" s="768"/>
      <c r="AJ97" s="769"/>
      <c r="AK97" s="771"/>
      <c r="AL97" s="768"/>
      <c r="AM97" s="768"/>
      <c r="AN97" s="768"/>
      <c r="AO97" s="769"/>
      <c r="AP97" s="771"/>
      <c r="AQ97" s="768"/>
      <c r="AR97" s="768"/>
      <c r="AS97" s="768"/>
      <c r="AT97" s="770"/>
      <c r="AU97" s="772"/>
      <c r="AV97" s="768"/>
      <c r="AW97" s="768"/>
      <c r="AX97" s="768"/>
      <c r="AY97" s="769"/>
      <c r="AZ97" s="771"/>
      <c r="BA97" s="768"/>
      <c r="BB97" s="768"/>
      <c r="BC97" s="768"/>
      <c r="BD97" s="770"/>
      <c r="BE97" s="772"/>
      <c r="BF97" s="768"/>
      <c r="BG97" s="768"/>
      <c r="BH97" s="768"/>
      <c r="BI97" s="769"/>
      <c r="BJ97" s="771"/>
      <c r="BK97" s="768"/>
      <c r="BL97" s="768"/>
      <c r="BM97" s="768"/>
      <c r="BN97" s="770"/>
      <c r="BO97" s="772"/>
      <c r="BP97" s="768"/>
      <c r="BQ97" s="768"/>
      <c r="BR97" s="768"/>
      <c r="BS97" s="769"/>
      <c r="BT97" s="771"/>
      <c r="BU97" s="768"/>
      <c r="BV97" s="768"/>
      <c r="BW97" s="768"/>
      <c r="BX97" s="770"/>
      <c r="BY97" s="771"/>
      <c r="BZ97" s="768"/>
      <c r="CA97" s="768"/>
      <c r="CB97" s="768"/>
      <c r="CC97" s="770"/>
      <c r="CD97" s="771"/>
      <c r="CE97" s="768"/>
      <c r="CF97" s="768"/>
      <c r="CG97" s="768"/>
      <c r="CH97" s="770"/>
      <c r="CI97" s="772"/>
      <c r="CJ97" s="768"/>
      <c r="CK97" s="768"/>
      <c r="CL97" s="768"/>
      <c r="CM97" s="769"/>
      <c r="CN97" s="771"/>
      <c r="CO97" s="768"/>
      <c r="CP97" s="768"/>
      <c r="CQ97" s="768"/>
      <c r="CR97" s="770"/>
      <c r="CS97" s="772"/>
      <c r="CT97" s="768"/>
      <c r="CU97" s="768"/>
      <c r="CV97" s="768"/>
      <c r="CW97" s="769"/>
      <c r="CX97" s="771"/>
      <c r="CY97" s="768"/>
      <c r="CZ97" s="768"/>
      <c r="DA97" s="768"/>
      <c r="DB97" s="770"/>
      <c r="DC97" s="772"/>
      <c r="DD97" s="768"/>
      <c r="DE97" s="768"/>
      <c r="DF97" s="768"/>
      <c r="DG97" s="769"/>
      <c r="DH97" s="771"/>
      <c r="DI97" s="768"/>
      <c r="DJ97" s="768"/>
      <c r="DK97" s="768"/>
      <c r="DL97" s="770"/>
      <c r="DM97" s="772"/>
      <c r="DN97" s="768"/>
      <c r="DO97" s="768"/>
      <c r="DP97" s="768"/>
      <c r="DQ97" s="769"/>
      <c r="DR97" s="771"/>
      <c r="DS97" s="768"/>
      <c r="DT97" s="768"/>
      <c r="DU97" s="768"/>
      <c r="DV97" s="770"/>
      <c r="DW97" s="772"/>
      <c r="DX97" s="768"/>
      <c r="DY97" s="768"/>
      <c r="DZ97" s="768"/>
      <c r="EA97" s="770"/>
    </row>
    <row r="98" spans="1:131" ht="15" customHeight="1">
      <c r="A98" s="716"/>
      <c r="B98" s="720"/>
      <c r="C98" s="723"/>
      <c r="D98" s="723"/>
      <c r="E98" s="173" t="str">
        <f>'Eventos de riesgo LA-FT-FPADM'!E98</f>
        <v>Afiliados</v>
      </c>
      <c r="G98" s="771"/>
      <c r="H98" s="768"/>
      <c r="I98" s="768"/>
      <c r="J98" s="768"/>
      <c r="K98" s="769"/>
      <c r="L98" s="771"/>
      <c r="M98" s="768"/>
      <c r="N98" s="768"/>
      <c r="O98" s="768"/>
      <c r="P98" s="769"/>
      <c r="Q98" s="771"/>
      <c r="R98" s="768"/>
      <c r="S98" s="768"/>
      <c r="T98" s="768"/>
      <c r="U98" s="769"/>
      <c r="V98" s="771"/>
      <c r="W98" s="768"/>
      <c r="X98" s="768"/>
      <c r="Y98" s="768"/>
      <c r="Z98" s="769"/>
      <c r="AA98" s="771"/>
      <c r="AB98" s="768"/>
      <c r="AC98" s="768"/>
      <c r="AD98" s="768"/>
      <c r="AE98" s="769"/>
      <c r="AF98" s="771"/>
      <c r="AG98" s="768"/>
      <c r="AH98" s="768"/>
      <c r="AI98" s="768"/>
      <c r="AJ98" s="769"/>
      <c r="AK98" s="771"/>
      <c r="AL98" s="768"/>
      <c r="AM98" s="768"/>
      <c r="AN98" s="768"/>
      <c r="AO98" s="769"/>
      <c r="AP98" s="771"/>
      <c r="AQ98" s="768"/>
      <c r="AR98" s="768"/>
      <c r="AS98" s="768"/>
      <c r="AT98" s="770"/>
      <c r="AU98" s="772"/>
      <c r="AV98" s="768"/>
      <c r="AW98" s="768"/>
      <c r="AX98" s="768"/>
      <c r="AY98" s="769"/>
      <c r="AZ98" s="771"/>
      <c r="BA98" s="768"/>
      <c r="BB98" s="768"/>
      <c r="BC98" s="768"/>
      <c r="BD98" s="770"/>
      <c r="BE98" s="772"/>
      <c r="BF98" s="768"/>
      <c r="BG98" s="768"/>
      <c r="BH98" s="768"/>
      <c r="BI98" s="769"/>
      <c r="BJ98" s="771"/>
      <c r="BK98" s="768"/>
      <c r="BL98" s="768"/>
      <c r="BM98" s="768"/>
      <c r="BN98" s="770"/>
      <c r="BO98" s="772"/>
      <c r="BP98" s="768"/>
      <c r="BQ98" s="768"/>
      <c r="BR98" s="768"/>
      <c r="BS98" s="769"/>
      <c r="BT98" s="771"/>
      <c r="BU98" s="768"/>
      <c r="BV98" s="768"/>
      <c r="BW98" s="768"/>
      <c r="BX98" s="770"/>
      <c r="BY98" s="771"/>
      <c r="BZ98" s="768"/>
      <c r="CA98" s="768"/>
      <c r="CB98" s="768"/>
      <c r="CC98" s="770"/>
      <c r="CD98" s="771"/>
      <c r="CE98" s="768"/>
      <c r="CF98" s="768"/>
      <c r="CG98" s="768"/>
      <c r="CH98" s="770"/>
      <c r="CI98" s="772"/>
      <c r="CJ98" s="768"/>
      <c r="CK98" s="768"/>
      <c r="CL98" s="768"/>
      <c r="CM98" s="769"/>
      <c r="CN98" s="771"/>
      <c r="CO98" s="768"/>
      <c r="CP98" s="768"/>
      <c r="CQ98" s="768"/>
      <c r="CR98" s="770"/>
      <c r="CS98" s="772"/>
      <c r="CT98" s="768"/>
      <c r="CU98" s="768"/>
      <c r="CV98" s="768"/>
      <c r="CW98" s="769"/>
      <c r="CX98" s="771"/>
      <c r="CY98" s="768"/>
      <c r="CZ98" s="768"/>
      <c r="DA98" s="768"/>
      <c r="DB98" s="770"/>
      <c r="DC98" s="772"/>
      <c r="DD98" s="768"/>
      <c r="DE98" s="768"/>
      <c r="DF98" s="768"/>
      <c r="DG98" s="769"/>
      <c r="DH98" s="771"/>
      <c r="DI98" s="768"/>
      <c r="DJ98" s="768"/>
      <c r="DK98" s="768"/>
      <c r="DL98" s="770"/>
      <c r="DM98" s="772"/>
      <c r="DN98" s="768"/>
      <c r="DO98" s="768"/>
      <c r="DP98" s="768"/>
      <c r="DQ98" s="769"/>
      <c r="DR98" s="771"/>
      <c r="DS98" s="768"/>
      <c r="DT98" s="768"/>
      <c r="DU98" s="768"/>
      <c r="DV98" s="770"/>
      <c r="DW98" s="772"/>
      <c r="DX98" s="768"/>
      <c r="DY98" s="768"/>
      <c r="DZ98" s="768"/>
      <c r="EA98" s="770"/>
    </row>
    <row r="99" spans="1:131" ht="15" customHeight="1">
      <c r="A99" s="716"/>
      <c r="B99" s="720"/>
      <c r="C99" s="723"/>
      <c r="D99" s="775" t="str">
        <f>'Eventos de riesgo LA-FT-FPADM'!D99</f>
        <v>Proveedores / Contratistas</v>
      </c>
      <c r="E99" s="173" t="str">
        <f>'Eventos de riesgo LA-FT-FPADM'!E99</f>
        <v>Servicios y alquileres</v>
      </c>
      <c r="G99" s="765"/>
      <c r="H99" s="766"/>
      <c r="I99" s="766"/>
      <c r="J99" s="766"/>
      <c r="K99" s="767"/>
      <c r="L99" s="765"/>
      <c r="M99" s="766"/>
      <c r="N99" s="766"/>
      <c r="O99" s="766"/>
      <c r="P99" s="767"/>
      <c r="Q99" s="765"/>
      <c r="R99" s="766"/>
      <c r="S99" s="766"/>
      <c r="T99" s="766"/>
      <c r="U99" s="767"/>
      <c r="V99" s="765"/>
      <c r="W99" s="766"/>
      <c r="X99" s="766"/>
      <c r="Y99" s="766"/>
      <c r="Z99" s="767"/>
      <c r="AA99" s="765"/>
      <c r="AB99" s="766"/>
      <c r="AC99" s="766"/>
      <c r="AD99" s="766"/>
      <c r="AE99" s="767"/>
      <c r="AF99" s="765">
        <v>4</v>
      </c>
      <c r="AG99" s="766">
        <v>4</v>
      </c>
      <c r="AH99" s="766">
        <v>4</v>
      </c>
      <c r="AI99" s="766">
        <v>3</v>
      </c>
      <c r="AJ99" s="767">
        <v>2</v>
      </c>
      <c r="AK99" s="765">
        <v>1</v>
      </c>
      <c r="AL99" s="766">
        <v>4</v>
      </c>
      <c r="AM99" s="766">
        <v>4</v>
      </c>
      <c r="AN99" s="766">
        <v>4</v>
      </c>
      <c r="AO99" s="767">
        <v>4</v>
      </c>
      <c r="AP99" s="765">
        <v>3</v>
      </c>
      <c r="AQ99" s="766">
        <v>4</v>
      </c>
      <c r="AR99" s="766">
        <v>4</v>
      </c>
      <c r="AS99" s="766">
        <v>3</v>
      </c>
      <c r="AT99" s="773">
        <v>2</v>
      </c>
      <c r="AU99" s="774"/>
      <c r="AV99" s="766"/>
      <c r="AW99" s="766"/>
      <c r="AX99" s="766"/>
      <c r="AY99" s="767"/>
      <c r="AZ99" s="765">
        <v>3</v>
      </c>
      <c r="BA99" s="766">
        <v>3</v>
      </c>
      <c r="BB99" s="766">
        <v>2</v>
      </c>
      <c r="BC99" s="766">
        <v>1</v>
      </c>
      <c r="BD99" s="773">
        <v>1</v>
      </c>
      <c r="BE99" s="774">
        <v>2</v>
      </c>
      <c r="BF99" s="766">
        <v>4</v>
      </c>
      <c r="BG99" s="766">
        <v>3</v>
      </c>
      <c r="BH99" s="766">
        <v>3</v>
      </c>
      <c r="BI99" s="767">
        <v>1</v>
      </c>
      <c r="BJ99" s="765">
        <v>2</v>
      </c>
      <c r="BK99" s="766">
        <v>4</v>
      </c>
      <c r="BL99" s="766">
        <v>5</v>
      </c>
      <c r="BM99" s="766">
        <v>3</v>
      </c>
      <c r="BN99" s="773">
        <v>2</v>
      </c>
      <c r="BO99" s="774"/>
      <c r="BP99" s="766"/>
      <c r="BQ99" s="766"/>
      <c r="BR99" s="766"/>
      <c r="BS99" s="767"/>
      <c r="BT99" s="765"/>
      <c r="BU99" s="766"/>
      <c r="BV99" s="766"/>
      <c r="BW99" s="766"/>
      <c r="BX99" s="773"/>
      <c r="BY99" s="765">
        <v>3</v>
      </c>
      <c r="BZ99" s="766">
        <v>3</v>
      </c>
      <c r="CA99" s="766">
        <v>2</v>
      </c>
      <c r="CB99" s="766">
        <v>2</v>
      </c>
      <c r="CC99" s="773">
        <v>1</v>
      </c>
      <c r="CD99" s="765"/>
      <c r="CE99" s="766"/>
      <c r="CF99" s="766"/>
      <c r="CG99" s="766"/>
      <c r="CH99" s="773"/>
      <c r="CI99" s="774"/>
      <c r="CJ99" s="766"/>
      <c r="CK99" s="766"/>
      <c r="CL99" s="766"/>
      <c r="CM99" s="767"/>
      <c r="CN99" s="765"/>
      <c r="CO99" s="766"/>
      <c r="CP99" s="766"/>
      <c r="CQ99" s="766"/>
      <c r="CR99" s="773"/>
      <c r="CS99" s="774"/>
      <c r="CT99" s="766"/>
      <c r="CU99" s="766"/>
      <c r="CV99" s="766"/>
      <c r="CW99" s="767"/>
      <c r="CX99" s="765"/>
      <c r="CY99" s="766"/>
      <c r="CZ99" s="766"/>
      <c r="DA99" s="766"/>
      <c r="DB99" s="773"/>
      <c r="DC99" s="774"/>
      <c r="DD99" s="766"/>
      <c r="DE99" s="766"/>
      <c r="DF99" s="766"/>
      <c r="DG99" s="767"/>
      <c r="DH99" s="765"/>
      <c r="DI99" s="766"/>
      <c r="DJ99" s="766"/>
      <c r="DK99" s="766"/>
      <c r="DL99" s="773"/>
      <c r="DM99" s="774"/>
      <c r="DN99" s="766"/>
      <c r="DO99" s="766"/>
      <c r="DP99" s="766"/>
      <c r="DQ99" s="767"/>
      <c r="DR99" s="765"/>
      <c r="DS99" s="766"/>
      <c r="DT99" s="766"/>
      <c r="DU99" s="766"/>
      <c r="DV99" s="773"/>
      <c r="DW99" s="774"/>
      <c r="DX99" s="766"/>
      <c r="DY99" s="766"/>
      <c r="DZ99" s="766"/>
      <c r="EA99" s="773"/>
    </row>
    <row r="100" spans="1:131" ht="15" customHeight="1">
      <c r="A100" s="716"/>
      <c r="B100" s="720"/>
      <c r="C100" s="723"/>
      <c r="D100" s="776"/>
      <c r="E100" s="173" t="str">
        <f>'Eventos de riesgo LA-FT-FPADM'!E100</f>
        <v>Publicidad</v>
      </c>
      <c r="G100" s="765"/>
      <c r="H100" s="766"/>
      <c r="I100" s="766"/>
      <c r="J100" s="766"/>
      <c r="K100" s="767"/>
      <c r="L100" s="765"/>
      <c r="M100" s="766"/>
      <c r="N100" s="766"/>
      <c r="O100" s="766"/>
      <c r="P100" s="767"/>
      <c r="Q100" s="765"/>
      <c r="R100" s="766"/>
      <c r="S100" s="766"/>
      <c r="T100" s="766"/>
      <c r="U100" s="767"/>
      <c r="V100" s="765"/>
      <c r="W100" s="766"/>
      <c r="X100" s="766"/>
      <c r="Y100" s="766"/>
      <c r="Z100" s="767"/>
      <c r="AA100" s="765"/>
      <c r="AB100" s="766"/>
      <c r="AC100" s="766"/>
      <c r="AD100" s="766"/>
      <c r="AE100" s="767"/>
      <c r="AF100" s="765"/>
      <c r="AG100" s="766"/>
      <c r="AH100" s="766"/>
      <c r="AI100" s="766"/>
      <c r="AJ100" s="767"/>
      <c r="AK100" s="765"/>
      <c r="AL100" s="766"/>
      <c r="AM100" s="766"/>
      <c r="AN100" s="766"/>
      <c r="AO100" s="767"/>
      <c r="AP100" s="765"/>
      <c r="AQ100" s="766"/>
      <c r="AR100" s="766"/>
      <c r="AS100" s="766"/>
      <c r="AT100" s="773"/>
      <c r="AU100" s="774"/>
      <c r="AV100" s="766"/>
      <c r="AW100" s="766"/>
      <c r="AX100" s="766"/>
      <c r="AY100" s="767"/>
      <c r="AZ100" s="765"/>
      <c r="BA100" s="766"/>
      <c r="BB100" s="766"/>
      <c r="BC100" s="766"/>
      <c r="BD100" s="773"/>
      <c r="BE100" s="774"/>
      <c r="BF100" s="766"/>
      <c r="BG100" s="766"/>
      <c r="BH100" s="766"/>
      <c r="BI100" s="767"/>
      <c r="BJ100" s="765"/>
      <c r="BK100" s="766"/>
      <c r="BL100" s="766"/>
      <c r="BM100" s="766"/>
      <c r="BN100" s="773"/>
      <c r="BO100" s="774"/>
      <c r="BP100" s="766"/>
      <c r="BQ100" s="766"/>
      <c r="BR100" s="766"/>
      <c r="BS100" s="767"/>
      <c r="BT100" s="765"/>
      <c r="BU100" s="766"/>
      <c r="BV100" s="766"/>
      <c r="BW100" s="766"/>
      <c r="BX100" s="773"/>
      <c r="BY100" s="765"/>
      <c r="BZ100" s="766"/>
      <c r="CA100" s="766"/>
      <c r="CB100" s="766"/>
      <c r="CC100" s="773"/>
      <c r="CD100" s="765"/>
      <c r="CE100" s="766"/>
      <c r="CF100" s="766"/>
      <c r="CG100" s="766"/>
      <c r="CH100" s="773"/>
      <c r="CI100" s="774"/>
      <c r="CJ100" s="766"/>
      <c r="CK100" s="766"/>
      <c r="CL100" s="766"/>
      <c r="CM100" s="767"/>
      <c r="CN100" s="765"/>
      <c r="CO100" s="766"/>
      <c r="CP100" s="766"/>
      <c r="CQ100" s="766"/>
      <c r="CR100" s="773"/>
      <c r="CS100" s="774"/>
      <c r="CT100" s="766"/>
      <c r="CU100" s="766"/>
      <c r="CV100" s="766"/>
      <c r="CW100" s="767"/>
      <c r="CX100" s="765"/>
      <c r="CY100" s="766"/>
      <c r="CZ100" s="766"/>
      <c r="DA100" s="766"/>
      <c r="DB100" s="773"/>
      <c r="DC100" s="774"/>
      <c r="DD100" s="766"/>
      <c r="DE100" s="766"/>
      <c r="DF100" s="766"/>
      <c r="DG100" s="767"/>
      <c r="DH100" s="765"/>
      <c r="DI100" s="766"/>
      <c r="DJ100" s="766"/>
      <c r="DK100" s="766"/>
      <c r="DL100" s="773"/>
      <c r="DM100" s="774"/>
      <c r="DN100" s="766"/>
      <c r="DO100" s="766"/>
      <c r="DP100" s="766"/>
      <c r="DQ100" s="767"/>
      <c r="DR100" s="765"/>
      <c r="DS100" s="766"/>
      <c r="DT100" s="766"/>
      <c r="DU100" s="766"/>
      <c r="DV100" s="773"/>
      <c r="DW100" s="774"/>
      <c r="DX100" s="766"/>
      <c r="DY100" s="766"/>
      <c r="DZ100" s="766"/>
      <c r="EA100" s="773"/>
    </row>
    <row r="101" spans="1:131" ht="15" customHeight="1">
      <c r="A101" s="716"/>
      <c r="B101" s="720"/>
      <c r="C101" s="723"/>
      <c r="D101" s="776"/>
      <c r="E101" s="173" t="str">
        <f>'Eventos de riesgo LA-FT-FPADM'!E101</f>
        <v>Compras generales</v>
      </c>
      <c r="G101" s="765"/>
      <c r="H101" s="766"/>
      <c r="I101" s="766"/>
      <c r="J101" s="766"/>
      <c r="K101" s="767"/>
      <c r="L101" s="765"/>
      <c r="M101" s="766"/>
      <c r="N101" s="766"/>
      <c r="O101" s="766"/>
      <c r="P101" s="767"/>
      <c r="Q101" s="765"/>
      <c r="R101" s="766"/>
      <c r="S101" s="766"/>
      <c r="T101" s="766"/>
      <c r="U101" s="767"/>
      <c r="V101" s="765"/>
      <c r="W101" s="766"/>
      <c r="X101" s="766"/>
      <c r="Y101" s="766"/>
      <c r="Z101" s="767"/>
      <c r="AA101" s="765"/>
      <c r="AB101" s="766"/>
      <c r="AC101" s="766"/>
      <c r="AD101" s="766"/>
      <c r="AE101" s="767"/>
      <c r="AF101" s="765"/>
      <c r="AG101" s="766"/>
      <c r="AH101" s="766"/>
      <c r="AI101" s="766"/>
      <c r="AJ101" s="767"/>
      <c r="AK101" s="765"/>
      <c r="AL101" s="766"/>
      <c r="AM101" s="766"/>
      <c r="AN101" s="766"/>
      <c r="AO101" s="767"/>
      <c r="AP101" s="765"/>
      <c r="AQ101" s="766"/>
      <c r="AR101" s="766"/>
      <c r="AS101" s="766"/>
      <c r="AT101" s="773"/>
      <c r="AU101" s="774"/>
      <c r="AV101" s="766"/>
      <c r="AW101" s="766"/>
      <c r="AX101" s="766"/>
      <c r="AY101" s="767"/>
      <c r="AZ101" s="765"/>
      <c r="BA101" s="766"/>
      <c r="BB101" s="766"/>
      <c r="BC101" s="766"/>
      <c r="BD101" s="773"/>
      <c r="BE101" s="774"/>
      <c r="BF101" s="766"/>
      <c r="BG101" s="766"/>
      <c r="BH101" s="766"/>
      <c r="BI101" s="767"/>
      <c r="BJ101" s="765"/>
      <c r="BK101" s="766"/>
      <c r="BL101" s="766"/>
      <c r="BM101" s="766"/>
      <c r="BN101" s="773"/>
      <c r="BO101" s="774"/>
      <c r="BP101" s="766"/>
      <c r="BQ101" s="766"/>
      <c r="BR101" s="766"/>
      <c r="BS101" s="767"/>
      <c r="BT101" s="765"/>
      <c r="BU101" s="766"/>
      <c r="BV101" s="766"/>
      <c r="BW101" s="766"/>
      <c r="BX101" s="773"/>
      <c r="BY101" s="765"/>
      <c r="BZ101" s="766"/>
      <c r="CA101" s="766"/>
      <c r="CB101" s="766"/>
      <c r="CC101" s="773"/>
      <c r="CD101" s="765"/>
      <c r="CE101" s="766"/>
      <c r="CF101" s="766"/>
      <c r="CG101" s="766"/>
      <c r="CH101" s="773"/>
      <c r="CI101" s="774"/>
      <c r="CJ101" s="766"/>
      <c r="CK101" s="766"/>
      <c r="CL101" s="766"/>
      <c r="CM101" s="767"/>
      <c r="CN101" s="765"/>
      <c r="CO101" s="766"/>
      <c r="CP101" s="766"/>
      <c r="CQ101" s="766"/>
      <c r="CR101" s="773"/>
      <c r="CS101" s="774"/>
      <c r="CT101" s="766"/>
      <c r="CU101" s="766"/>
      <c r="CV101" s="766"/>
      <c r="CW101" s="767"/>
      <c r="CX101" s="765"/>
      <c r="CY101" s="766"/>
      <c r="CZ101" s="766"/>
      <c r="DA101" s="766"/>
      <c r="DB101" s="773"/>
      <c r="DC101" s="774"/>
      <c r="DD101" s="766"/>
      <c r="DE101" s="766"/>
      <c r="DF101" s="766"/>
      <c r="DG101" s="767"/>
      <c r="DH101" s="765"/>
      <c r="DI101" s="766"/>
      <c r="DJ101" s="766"/>
      <c r="DK101" s="766"/>
      <c r="DL101" s="773"/>
      <c r="DM101" s="774"/>
      <c r="DN101" s="766"/>
      <c r="DO101" s="766"/>
      <c r="DP101" s="766"/>
      <c r="DQ101" s="767"/>
      <c r="DR101" s="765"/>
      <c r="DS101" s="766"/>
      <c r="DT101" s="766"/>
      <c r="DU101" s="766"/>
      <c r="DV101" s="773"/>
      <c r="DW101" s="774"/>
      <c r="DX101" s="766"/>
      <c r="DY101" s="766"/>
      <c r="DZ101" s="766"/>
      <c r="EA101" s="773"/>
    </row>
    <row r="102" spans="1:131" ht="15" customHeight="1">
      <c r="A102" s="716"/>
      <c r="B102" s="720"/>
      <c r="C102" s="723"/>
      <c r="D102" s="776"/>
      <c r="E102" s="173" t="str">
        <f>'Eventos de riesgo LA-FT-FPADM'!E102</f>
        <v>Consultorías</v>
      </c>
      <c r="G102" s="765"/>
      <c r="H102" s="766"/>
      <c r="I102" s="766"/>
      <c r="J102" s="766"/>
      <c r="K102" s="767"/>
      <c r="L102" s="765"/>
      <c r="M102" s="766"/>
      <c r="N102" s="766"/>
      <c r="O102" s="766"/>
      <c r="P102" s="767"/>
      <c r="Q102" s="765"/>
      <c r="R102" s="766"/>
      <c r="S102" s="766"/>
      <c r="T102" s="766"/>
      <c r="U102" s="767"/>
      <c r="V102" s="765"/>
      <c r="W102" s="766"/>
      <c r="X102" s="766"/>
      <c r="Y102" s="766"/>
      <c r="Z102" s="767"/>
      <c r="AA102" s="765"/>
      <c r="AB102" s="766"/>
      <c r="AC102" s="766"/>
      <c r="AD102" s="766"/>
      <c r="AE102" s="767"/>
      <c r="AF102" s="765"/>
      <c r="AG102" s="766"/>
      <c r="AH102" s="766"/>
      <c r="AI102" s="766"/>
      <c r="AJ102" s="767"/>
      <c r="AK102" s="765"/>
      <c r="AL102" s="766"/>
      <c r="AM102" s="766"/>
      <c r="AN102" s="766"/>
      <c r="AO102" s="767"/>
      <c r="AP102" s="765"/>
      <c r="AQ102" s="766"/>
      <c r="AR102" s="766"/>
      <c r="AS102" s="766"/>
      <c r="AT102" s="773"/>
      <c r="AU102" s="774"/>
      <c r="AV102" s="766"/>
      <c r="AW102" s="766"/>
      <c r="AX102" s="766"/>
      <c r="AY102" s="767"/>
      <c r="AZ102" s="765"/>
      <c r="BA102" s="766"/>
      <c r="BB102" s="766"/>
      <c r="BC102" s="766"/>
      <c r="BD102" s="773"/>
      <c r="BE102" s="774"/>
      <c r="BF102" s="766"/>
      <c r="BG102" s="766"/>
      <c r="BH102" s="766"/>
      <c r="BI102" s="767"/>
      <c r="BJ102" s="765"/>
      <c r="BK102" s="766"/>
      <c r="BL102" s="766"/>
      <c r="BM102" s="766"/>
      <c r="BN102" s="773"/>
      <c r="BO102" s="774"/>
      <c r="BP102" s="766"/>
      <c r="BQ102" s="766"/>
      <c r="BR102" s="766"/>
      <c r="BS102" s="767"/>
      <c r="BT102" s="765"/>
      <c r="BU102" s="766"/>
      <c r="BV102" s="766"/>
      <c r="BW102" s="766"/>
      <c r="BX102" s="773"/>
      <c r="BY102" s="765"/>
      <c r="BZ102" s="766"/>
      <c r="CA102" s="766"/>
      <c r="CB102" s="766"/>
      <c r="CC102" s="773"/>
      <c r="CD102" s="765"/>
      <c r="CE102" s="766"/>
      <c r="CF102" s="766"/>
      <c r="CG102" s="766"/>
      <c r="CH102" s="773"/>
      <c r="CI102" s="774"/>
      <c r="CJ102" s="766"/>
      <c r="CK102" s="766"/>
      <c r="CL102" s="766"/>
      <c r="CM102" s="767"/>
      <c r="CN102" s="765"/>
      <c r="CO102" s="766"/>
      <c r="CP102" s="766"/>
      <c r="CQ102" s="766"/>
      <c r="CR102" s="773"/>
      <c r="CS102" s="774"/>
      <c r="CT102" s="766"/>
      <c r="CU102" s="766"/>
      <c r="CV102" s="766"/>
      <c r="CW102" s="767"/>
      <c r="CX102" s="765"/>
      <c r="CY102" s="766"/>
      <c r="CZ102" s="766"/>
      <c r="DA102" s="766"/>
      <c r="DB102" s="773"/>
      <c r="DC102" s="774"/>
      <c r="DD102" s="766"/>
      <c r="DE102" s="766"/>
      <c r="DF102" s="766"/>
      <c r="DG102" s="767"/>
      <c r="DH102" s="765"/>
      <c r="DI102" s="766"/>
      <c r="DJ102" s="766"/>
      <c r="DK102" s="766"/>
      <c r="DL102" s="773"/>
      <c r="DM102" s="774"/>
      <c r="DN102" s="766"/>
      <c r="DO102" s="766"/>
      <c r="DP102" s="766"/>
      <c r="DQ102" s="767"/>
      <c r="DR102" s="765"/>
      <c r="DS102" s="766"/>
      <c r="DT102" s="766"/>
      <c r="DU102" s="766"/>
      <c r="DV102" s="773"/>
      <c r="DW102" s="774"/>
      <c r="DX102" s="766"/>
      <c r="DY102" s="766"/>
      <c r="DZ102" s="766"/>
      <c r="EA102" s="773"/>
    </row>
    <row r="103" spans="1:131" ht="15" customHeight="1">
      <c r="A103" s="716"/>
      <c r="B103" s="720"/>
      <c r="C103" s="723"/>
      <c r="D103" s="776"/>
      <c r="E103" s="173" t="str">
        <f>'Eventos de riesgo LA-FT-FPADM'!E103</f>
        <v>Muebles e inmuebles, mantenimiento de maquinaria y equipo</v>
      </c>
      <c r="G103" s="765"/>
      <c r="H103" s="766"/>
      <c r="I103" s="766"/>
      <c r="J103" s="766"/>
      <c r="K103" s="767"/>
      <c r="L103" s="765"/>
      <c r="M103" s="766"/>
      <c r="N103" s="766"/>
      <c r="O103" s="766"/>
      <c r="P103" s="767"/>
      <c r="Q103" s="765"/>
      <c r="R103" s="766"/>
      <c r="S103" s="766"/>
      <c r="T103" s="766"/>
      <c r="U103" s="767"/>
      <c r="V103" s="765"/>
      <c r="W103" s="766"/>
      <c r="X103" s="766"/>
      <c r="Y103" s="766"/>
      <c r="Z103" s="767"/>
      <c r="AA103" s="765"/>
      <c r="AB103" s="766"/>
      <c r="AC103" s="766"/>
      <c r="AD103" s="766"/>
      <c r="AE103" s="767"/>
      <c r="AF103" s="765"/>
      <c r="AG103" s="766"/>
      <c r="AH103" s="766"/>
      <c r="AI103" s="766"/>
      <c r="AJ103" s="767"/>
      <c r="AK103" s="765"/>
      <c r="AL103" s="766"/>
      <c r="AM103" s="766"/>
      <c r="AN103" s="766"/>
      <c r="AO103" s="767"/>
      <c r="AP103" s="765"/>
      <c r="AQ103" s="766"/>
      <c r="AR103" s="766"/>
      <c r="AS103" s="766"/>
      <c r="AT103" s="773"/>
      <c r="AU103" s="774"/>
      <c r="AV103" s="766"/>
      <c r="AW103" s="766"/>
      <c r="AX103" s="766"/>
      <c r="AY103" s="767"/>
      <c r="AZ103" s="765"/>
      <c r="BA103" s="766"/>
      <c r="BB103" s="766"/>
      <c r="BC103" s="766"/>
      <c r="BD103" s="773"/>
      <c r="BE103" s="774"/>
      <c r="BF103" s="766"/>
      <c r="BG103" s="766"/>
      <c r="BH103" s="766"/>
      <c r="BI103" s="767"/>
      <c r="BJ103" s="765"/>
      <c r="BK103" s="766"/>
      <c r="BL103" s="766"/>
      <c r="BM103" s="766"/>
      <c r="BN103" s="773"/>
      <c r="BO103" s="774"/>
      <c r="BP103" s="766"/>
      <c r="BQ103" s="766"/>
      <c r="BR103" s="766"/>
      <c r="BS103" s="767"/>
      <c r="BT103" s="765"/>
      <c r="BU103" s="766"/>
      <c r="BV103" s="766"/>
      <c r="BW103" s="766"/>
      <c r="BX103" s="773"/>
      <c r="BY103" s="765"/>
      <c r="BZ103" s="766"/>
      <c r="CA103" s="766"/>
      <c r="CB103" s="766"/>
      <c r="CC103" s="773"/>
      <c r="CD103" s="765"/>
      <c r="CE103" s="766"/>
      <c r="CF103" s="766"/>
      <c r="CG103" s="766"/>
      <c r="CH103" s="773"/>
      <c r="CI103" s="774"/>
      <c r="CJ103" s="766"/>
      <c r="CK103" s="766"/>
      <c r="CL103" s="766"/>
      <c r="CM103" s="767"/>
      <c r="CN103" s="765"/>
      <c r="CO103" s="766"/>
      <c r="CP103" s="766"/>
      <c r="CQ103" s="766"/>
      <c r="CR103" s="773"/>
      <c r="CS103" s="774"/>
      <c r="CT103" s="766"/>
      <c r="CU103" s="766"/>
      <c r="CV103" s="766"/>
      <c r="CW103" s="767"/>
      <c r="CX103" s="765"/>
      <c r="CY103" s="766"/>
      <c r="CZ103" s="766"/>
      <c r="DA103" s="766"/>
      <c r="DB103" s="773"/>
      <c r="DC103" s="774"/>
      <c r="DD103" s="766"/>
      <c r="DE103" s="766"/>
      <c r="DF103" s="766"/>
      <c r="DG103" s="767"/>
      <c r="DH103" s="765"/>
      <c r="DI103" s="766"/>
      <c r="DJ103" s="766"/>
      <c r="DK103" s="766"/>
      <c r="DL103" s="773"/>
      <c r="DM103" s="774"/>
      <c r="DN103" s="766"/>
      <c r="DO103" s="766"/>
      <c r="DP103" s="766"/>
      <c r="DQ103" s="767"/>
      <c r="DR103" s="765"/>
      <c r="DS103" s="766"/>
      <c r="DT103" s="766"/>
      <c r="DU103" s="766"/>
      <c r="DV103" s="773"/>
      <c r="DW103" s="774"/>
      <c r="DX103" s="766"/>
      <c r="DY103" s="766"/>
      <c r="DZ103" s="766"/>
      <c r="EA103" s="773"/>
    </row>
    <row r="104" spans="1:131" ht="15" customHeight="1">
      <c r="A104" s="716"/>
      <c r="B104" s="720"/>
      <c r="C104" s="723"/>
      <c r="D104" s="776"/>
      <c r="E104" s="173" t="str">
        <f>'Eventos de riesgo LA-FT-FPADM'!E104</f>
        <v>Servicios de tecnologia</v>
      </c>
      <c r="G104" s="765"/>
      <c r="H104" s="766"/>
      <c r="I104" s="766"/>
      <c r="J104" s="766"/>
      <c r="K104" s="767"/>
      <c r="L104" s="765"/>
      <c r="M104" s="766"/>
      <c r="N104" s="766"/>
      <c r="O104" s="766"/>
      <c r="P104" s="767"/>
      <c r="Q104" s="765"/>
      <c r="R104" s="766"/>
      <c r="S104" s="766"/>
      <c r="T104" s="766"/>
      <c r="U104" s="767"/>
      <c r="V104" s="765"/>
      <c r="W104" s="766"/>
      <c r="X104" s="766"/>
      <c r="Y104" s="766"/>
      <c r="Z104" s="767"/>
      <c r="AA104" s="765"/>
      <c r="AB104" s="766"/>
      <c r="AC104" s="766"/>
      <c r="AD104" s="766"/>
      <c r="AE104" s="767"/>
      <c r="AF104" s="765"/>
      <c r="AG104" s="766"/>
      <c r="AH104" s="766"/>
      <c r="AI104" s="766"/>
      <c r="AJ104" s="767"/>
      <c r="AK104" s="765"/>
      <c r="AL104" s="766"/>
      <c r="AM104" s="766"/>
      <c r="AN104" s="766"/>
      <c r="AO104" s="767"/>
      <c r="AP104" s="765"/>
      <c r="AQ104" s="766"/>
      <c r="AR104" s="766"/>
      <c r="AS104" s="766"/>
      <c r="AT104" s="773"/>
      <c r="AU104" s="774"/>
      <c r="AV104" s="766"/>
      <c r="AW104" s="766"/>
      <c r="AX104" s="766"/>
      <c r="AY104" s="767"/>
      <c r="AZ104" s="765"/>
      <c r="BA104" s="766"/>
      <c r="BB104" s="766"/>
      <c r="BC104" s="766"/>
      <c r="BD104" s="773"/>
      <c r="BE104" s="774"/>
      <c r="BF104" s="766"/>
      <c r="BG104" s="766"/>
      <c r="BH104" s="766"/>
      <c r="BI104" s="767"/>
      <c r="BJ104" s="765"/>
      <c r="BK104" s="766"/>
      <c r="BL104" s="766"/>
      <c r="BM104" s="766"/>
      <c r="BN104" s="773"/>
      <c r="BO104" s="774"/>
      <c r="BP104" s="766"/>
      <c r="BQ104" s="766"/>
      <c r="BR104" s="766"/>
      <c r="BS104" s="767"/>
      <c r="BT104" s="765"/>
      <c r="BU104" s="766"/>
      <c r="BV104" s="766"/>
      <c r="BW104" s="766"/>
      <c r="BX104" s="773"/>
      <c r="BY104" s="765"/>
      <c r="BZ104" s="766"/>
      <c r="CA104" s="766"/>
      <c r="CB104" s="766"/>
      <c r="CC104" s="773"/>
      <c r="CD104" s="765"/>
      <c r="CE104" s="766"/>
      <c r="CF104" s="766"/>
      <c r="CG104" s="766"/>
      <c r="CH104" s="773"/>
      <c r="CI104" s="774"/>
      <c r="CJ104" s="766"/>
      <c r="CK104" s="766"/>
      <c r="CL104" s="766"/>
      <c r="CM104" s="767"/>
      <c r="CN104" s="765"/>
      <c r="CO104" s="766"/>
      <c r="CP104" s="766"/>
      <c r="CQ104" s="766"/>
      <c r="CR104" s="773"/>
      <c r="CS104" s="774"/>
      <c r="CT104" s="766"/>
      <c r="CU104" s="766"/>
      <c r="CV104" s="766"/>
      <c r="CW104" s="767"/>
      <c r="CX104" s="765"/>
      <c r="CY104" s="766"/>
      <c r="CZ104" s="766"/>
      <c r="DA104" s="766"/>
      <c r="DB104" s="773"/>
      <c r="DC104" s="774"/>
      <c r="DD104" s="766"/>
      <c r="DE104" s="766"/>
      <c r="DF104" s="766"/>
      <c r="DG104" s="767"/>
      <c r="DH104" s="765"/>
      <c r="DI104" s="766"/>
      <c r="DJ104" s="766"/>
      <c r="DK104" s="766"/>
      <c r="DL104" s="773"/>
      <c r="DM104" s="774"/>
      <c r="DN104" s="766"/>
      <c r="DO104" s="766"/>
      <c r="DP104" s="766"/>
      <c r="DQ104" s="767"/>
      <c r="DR104" s="765"/>
      <c r="DS104" s="766"/>
      <c r="DT104" s="766"/>
      <c r="DU104" s="766"/>
      <c r="DV104" s="773"/>
      <c r="DW104" s="774"/>
      <c r="DX104" s="766"/>
      <c r="DY104" s="766"/>
      <c r="DZ104" s="766"/>
      <c r="EA104" s="773"/>
    </row>
    <row r="105" spans="1:131" ht="15" customHeight="1">
      <c r="A105" s="716"/>
      <c r="B105" s="720"/>
      <c r="C105" s="723"/>
      <c r="D105" s="776"/>
      <c r="E105" s="173" t="str">
        <f>'Eventos de riesgo LA-FT-FPADM'!E105</f>
        <v>Servicio de alojamiento y eventos empresariales</v>
      </c>
      <c r="G105" s="765"/>
      <c r="H105" s="766"/>
      <c r="I105" s="766"/>
      <c r="J105" s="766"/>
      <c r="K105" s="767"/>
      <c r="L105" s="765"/>
      <c r="M105" s="766"/>
      <c r="N105" s="766"/>
      <c r="O105" s="766"/>
      <c r="P105" s="767"/>
      <c r="Q105" s="765"/>
      <c r="R105" s="766"/>
      <c r="S105" s="766"/>
      <c r="T105" s="766"/>
      <c r="U105" s="767"/>
      <c r="V105" s="765"/>
      <c r="W105" s="766"/>
      <c r="X105" s="766"/>
      <c r="Y105" s="766"/>
      <c r="Z105" s="767"/>
      <c r="AA105" s="765"/>
      <c r="AB105" s="766"/>
      <c r="AC105" s="766"/>
      <c r="AD105" s="766"/>
      <c r="AE105" s="767"/>
      <c r="AF105" s="765"/>
      <c r="AG105" s="766"/>
      <c r="AH105" s="766"/>
      <c r="AI105" s="766"/>
      <c r="AJ105" s="767"/>
      <c r="AK105" s="765"/>
      <c r="AL105" s="766"/>
      <c r="AM105" s="766"/>
      <c r="AN105" s="766"/>
      <c r="AO105" s="767"/>
      <c r="AP105" s="765"/>
      <c r="AQ105" s="766"/>
      <c r="AR105" s="766"/>
      <c r="AS105" s="766"/>
      <c r="AT105" s="773"/>
      <c r="AU105" s="774"/>
      <c r="AV105" s="766"/>
      <c r="AW105" s="766"/>
      <c r="AX105" s="766"/>
      <c r="AY105" s="767"/>
      <c r="AZ105" s="765"/>
      <c r="BA105" s="766"/>
      <c r="BB105" s="766"/>
      <c r="BC105" s="766"/>
      <c r="BD105" s="773"/>
      <c r="BE105" s="774"/>
      <c r="BF105" s="766"/>
      <c r="BG105" s="766"/>
      <c r="BH105" s="766"/>
      <c r="BI105" s="767"/>
      <c r="BJ105" s="765"/>
      <c r="BK105" s="766"/>
      <c r="BL105" s="766"/>
      <c r="BM105" s="766"/>
      <c r="BN105" s="773"/>
      <c r="BO105" s="774"/>
      <c r="BP105" s="766"/>
      <c r="BQ105" s="766"/>
      <c r="BR105" s="766"/>
      <c r="BS105" s="767"/>
      <c r="BT105" s="765"/>
      <c r="BU105" s="766"/>
      <c r="BV105" s="766"/>
      <c r="BW105" s="766"/>
      <c r="BX105" s="773"/>
      <c r="BY105" s="765"/>
      <c r="BZ105" s="766"/>
      <c r="CA105" s="766"/>
      <c r="CB105" s="766"/>
      <c r="CC105" s="773"/>
      <c r="CD105" s="765"/>
      <c r="CE105" s="766"/>
      <c r="CF105" s="766"/>
      <c r="CG105" s="766"/>
      <c r="CH105" s="773"/>
      <c r="CI105" s="774"/>
      <c r="CJ105" s="766"/>
      <c r="CK105" s="766"/>
      <c r="CL105" s="766"/>
      <c r="CM105" s="767"/>
      <c r="CN105" s="765"/>
      <c r="CO105" s="766"/>
      <c r="CP105" s="766"/>
      <c r="CQ105" s="766"/>
      <c r="CR105" s="773"/>
      <c r="CS105" s="774"/>
      <c r="CT105" s="766"/>
      <c r="CU105" s="766"/>
      <c r="CV105" s="766"/>
      <c r="CW105" s="767"/>
      <c r="CX105" s="765"/>
      <c r="CY105" s="766"/>
      <c r="CZ105" s="766"/>
      <c r="DA105" s="766"/>
      <c r="DB105" s="773"/>
      <c r="DC105" s="774"/>
      <c r="DD105" s="766"/>
      <c r="DE105" s="766"/>
      <c r="DF105" s="766"/>
      <c r="DG105" s="767"/>
      <c r="DH105" s="765"/>
      <c r="DI105" s="766"/>
      <c r="DJ105" s="766"/>
      <c r="DK105" s="766"/>
      <c r="DL105" s="773"/>
      <c r="DM105" s="774"/>
      <c r="DN105" s="766"/>
      <c r="DO105" s="766"/>
      <c r="DP105" s="766"/>
      <c r="DQ105" s="767"/>
      <c r="DR105" s="765"/>
      <c r="DS105" s="766"/>
      <c r="DT105" s="766"/>
      <c r="DU105" s="766"/>
      <c r="DV105" s="773"/>
      <c r="DW105" s="774"/>
      <c r="DX105" s="766"/>
      <c r="DY105" s="766"/>
      <c r="DZ105" s="766"/>
      <c r="EA105" s="773"/>
    </row>
    <row r="106" spans="1:131" ht="15" customHeight="1">
      <c r="A106" s="716"/>
      <c r="B106" s="720"/>
      <c r="C106" s="723"/>
      <c r="D106" s="776"/>
      <c r="E106" s="173" t="str">
        <f>'Eventos de riesgo LA-FT-FPADM'!E106</f>
        <v>Servicios educativos</v>
      </c>
      <c r="G106" s="765"/>
      <c r="H106" s="766"/>
      <c r="I106" s="766"/>
      <c r="J106" s="766"/>
      <c r="K106" s="767"/>
      <c r="L106" s="765"/>
      <c r="M106" s="766"/>
      <c r="N106" s="766"/>
      <c r="O106" s="766"/>
      <c r="P106" s="767"/>
      <c r="Q106" s="765"/>
      <c r="R106" s="766"/>
      <c r="S106" s="766"/>
      <c r="T106" s="766"/>
      <c r="U106" s="767"/>
      <c r="V106" s="765"/>
      <c r="W106" s="766"/>
      <c r="X106" s="766"/>
      <c r="Y106" s="766"/>
      <c r="Z106" s="767"/>
      <c r="AA106" s="765"/>
      <c r="AB106" s="766"/>
      <c r="AC106" s="766"/>
      <c r="AD106" s="766"/>
      <c r="AE106" s="767"/>
      <c r="AF106" s="765"/>
      <c r="AG106" s="766"/>
      <c r="AH106" s="766"/>
      <c r="AI106" s="766"/>
      <c r="AJ106" s="767"/>
      <c r="AK106" s="765"/>
      <c r="AL106" s="766"/>
      <c r="AM106" s="766"/>
      <c r="AN106" s="766"/>
      <c r="AO106" s="767"/>
      <c r="AP106" s="765"/>
      <c r="AQ106" s="766"/>
      <c r="AR106" s="766"/>
      <c r="AS106" s="766"/>
      <c r="AT106" s="773"/>
      <c r="AU106" s="774"/>
      <c r="AV106" s="766"/>
      <c r="AW106" s="766"/>
      <c r="AX106" s="766"/>
      <c r="AY106" s="767"/>
      <c r="AZ106" s="765"/>
      <c r="BA106" s="766"/>
      <c r="BB106" s="766"/>
      <c r="BC106" s="766"/>
      <c r="BD106" s="773"/>
      <c r="BE106" s="774"/>
      <c r="BF106" s="766"/>
      <c r="BG106" s="766"/>
      <c r="BH106" s="766"/>
      <c r="BI106" s="767"/>
      <c r="BJ106" s="765"/>
      <c r="BK106" s="766"/>
      <c r="BL106" s="766"/>
      <c r="BM106" s="766"/>
      <c r="BN106" s="773"/>
      <c r="BO106" s="774"/>
      <c r="BP106" s="766"/>
      <c r="BQ106" s="766"/>
      <c r="BR106" s="766"/>
      <c r="BS106" s="767"/>
      <c r="BT106" s="765"/>
      <c r="BU106" s="766"/>
      <c r="BV106" s="766"/>
      <c r="BW106" s="766"/>
      <c r="BX106" s="773"/>
      <c r="BY106" s="765"/>
      <c r="BZ106" s="766"/>
      <c r="CA106" s="766"/>
      <c r="CB106" s="766"/>
      <c r="CC106" s="773"/>
      <c r="CD106" s="765"/>
      <c r="CE106" s="766"/>
      <c r="CF106" s="766"/>
      <c r="CG106" s="766"/>
      <c r="CH106" s="773"/>
      <c r="CI106" s="774"/>
      <c r="CJ106" s="766"/>
      <c r="CK106" s="766"/>
      <c r="CL106" s="766"/>
      <c r="CM106" s="767"/>
      <c r="CN106" s="765"/>
      <c r="CO106" s="766"/>
      <c r="CP106" s="766"/>
      <c r="CQ106" s="766"/>
      <c r="CR106" s="773"/>
      <c r="CS106" s="774"/>
      <c r="CT106" s="766"/>
      <c r="CU106" s="766"/>
      <c r="CV106" s="766"/>
      <c r="CW106" s="767"/>
      <c r="CX106" s="765"/>
      <c r="CY106" s="766"/>
      <c r="CZ106" s="766"/>
      <c r="DA106" s="766"/>
      <c r="DB106" s="773"/>
      <c r="DC106" s="774"/>
      <c r="DD106" s="766"/>
      <c r="DE106" s="766"/>
      <c r="DF106" s="766"/>
      <c r="DG106" s="767"/>
      <c r="DH106" s="765"/>
      <c r="DI106" s="766"/>
      <c r="DJ106" s="766"/>
      <c r="DK106" s="766"/>
      <c r="DL106" s="773"/>
      <c r="DM106" s="774"/>
      <c r="DN106" s="766"/>
      <c r="DO106" s="766"/>
      <c r="DP106" s="766"/>
      <c r="DQ106" s="767"/>
      <c r="DR106" s="765"/>
      <c r="DS106" s="766"/>
      <c r="DT106" s="766"/>
      <c r="DU106" s="766"/>
      <c r="DV106" s="773"/>
      <c r="DW106" s="774"/>
      <c r="DX106" s="766"/>
      <c r="DY106" s="766"/>
      <c r="DZ106" s="766"/>
      <c r="EA106" s="773"/>
    </row>
    <row r="107" spans="1:131" ht="15" customHeight="1">
      <c r="A107" s="716"/>
      <c r="B107" s="720"/>
      <c r="C107" s="723"/>
      <c r="D107" s="776"/>
      <c r="E107" s="173" t="str">
        <f>'Eventos de riesgo LA-FT-FPADM'!E107</f>
        <v>Asesorías Jurídicas</v>
      </c>
      <c r="G107" s="765"/>
      <c r="H107" s="766"/>
      <c r="I107" s="766"/>
      <c r="J107" s="766"/>
      <c r="K107" s="767"/>
      <c r="L107" s="765"/>
      <c r="M107" s="766"/>
      <c r="N107" s="766"/>
      <c r="O107" s="766"/>
      <c r="P107" s="767"/>
      <c r="Q107" s="765"/>
      <c r="R107" s="766"/>
      <c r="S107" s="766"/>
      <c r="T107" s="766"/>
      <c r="U107" s="767"/>
      <c r="V107" s="765"/>
      <c r="W107" s="766"/>
      <c r="X107" s="766"/>
      <c r="Y107" s="766"/>
      <c r="Z107" s="767"/>
      <c r="AA107" s="765"/>
      <c r="AB107" s="766"/>
      <c r="AC107" s="766"/>
      <c r="AD107" s="766"/>
      <c r="AE107" s="767"/>
      <c r="AF107" s="765"/>
      <c r="AG107" s="766"/>
      <c r="AH107" s="766"/>
      <c r="AI107" s="766"/>
      <c r="AJ107" s="767"/>
      <c r="AK107" s="765"/>
      <c r="AL107" s="766"/>
      <c r="AM107" s="766"/>
      <c r="AN107" s="766"/>
      <c r="AO107" s="767"/>
      <c r="AP107" s="765"/>
      <c r="AQ107" s="766"/>
      <c r="AR107" s="766"/>
      <c r="AS107" s="766"/>
      <c r="AT107" s="773"/>
      <c r="AU107" s="774"/>
      <c r="AV107" s="766"/>
      <c r="AW107" s="766"/>
      <c r="AX107" s="766"/>
      <c r="AY107" s="767"/>
      <c r="AZ107" s="765"/>
      <c r="BA107" s="766"/>
      <c r="BB107" s="766"/>
      <c r="BC107" s="766"/>
      <c r="BD107" s="773"/>
      <c r="BE107" s="774"/>
      <c r="BF107" s="766"/>
      <c r="BG107" s="766"/>
      <c r="BH107" s="766"/>
      <c r="BI107" s="767"/>
      <c r="BJ107" s="765"/>
      <c r="BK107" s="766"/>
      <c r="BL107" s="766"/>
      <c r="BM107" s="766"/>
      <c r="BN107" s="773"/>
      <c r="BO107" s="774"/>
      <c r="BP107" s="766"/>
      <c r="BQ107" s="766"/>
      <c r="BR107" s="766"/>
      <c r="BS107" s="767"/>
      <c r="BT107" s="765"/>
      <c r="BU107" s="766"/>
      <c r="BV107" s="766"/>
      <c r="BW107" s="766"/>
      <c r="BX107" s="773"/>
      <c r="BY107" s="765"/>
      <c r="BZ107" s="766"/>
      <c r="CA107" s="766"/>
      <c r="CB107" s="766"/>
      <c r="CC107" s="773"/>
      <c r="CD107" s="765"/>
      <c r="CE107" s="766"/>
      <c r="CF107" s="766"/>
      <c r="CG107" s="766"/>
      <c r="CH107" s="773"/>
      <c r="CI107" s="774"/>
      <c r="CJ107" s="766"/>
      <c r="CK107" s="766"/>
      <c r="CL107" s="766"/>
      <c r="CM107" s="767"/>
      <c r="CN107" s="765"/>
      <c r="CO107" s="766"/>
      <c r="CP107" s="766"/>
      <c r="CQ107" s="766"/>
      <c r="CR107" s="773"/>
      <c r="CS107" s="774"/>
      <c r="CT107" s="766"/>
      <c r="CU107" s="766"/>
      <c r="CV107" s="766"/>
      <c r="CW107" s="767"/>
      <c r="CX107" s="765"/>
      <c r="CY107" s="766"/>
      <c r="CZ107" s="766"/>
      <c r="DA107" s="766"/>
      <c r="DB107" s="773"/>
      <c r="DC107" s="774"/>
      <c r="DD107" s="766"/>
      <c r="DE107" s="766"/>
      <c r="DF107" s="766"/>
      <c r="DG107" s="767"/>
      <c r="DH107" s="765"/>
      <c r="DI107" s="766"/>
      <c r="DJ107" s="766"/>
      <c r="DK107" s="766"/>
      <c r="DL107" s="773"/>
      <c r="DM107" s="774"/>
      <c r="DN107" s="766"/>
      <c r="DO107" s="766"/>
      <c r="DP107" s="766"/>
      <c r="DQ107" s="767"/>
      <c r="DR107" s="765"/>
      <c r="DS107" s="766"/>
      <c r="DT107" s="766"/>
      <c r="DU107" s="766"/>
      <c r="DV107" s="773"/>
      <c r="DW107" s="774"/>
      <c r="DX107" s="766"/>
      <c r="DY107" s="766"/>
      <c r="DZ107" s="766"/>
      <c r="EA107" s="773"/>
    </row>
    <row r="108" spans="1:131" ht="15" customHeight="1">
      <c r="A108" s="716"/>
      <c r="B108" s="720"/>
      <c r="C108" s="723"/>
      <c r="D108" s="776"/>
      <c r="E108" s="173" t="str">
        <f>'Eventos de riesgo LA-FT-FPADM'!E108</f>
        <v>Servicios públicos</v>
      </c>
      <c r="G108" s="765"/>
      <c r="H108" s="766"/>
      <c r="I108" s="766"/>
      <c r="J108" s="766"/>
      <c r="K108" s="767"/>
      <c r="L108" s="765"/>
      <c r="M108" s="766"/>
      <c r="N108" s="766"/>
      <c r="O108" s="766"/>
      <c r="P108" s="767"/>
      <c r="Q108" s="765"/>
      <c r="R108" s="766"/>
      <c r="S108" s="766"/>
      <c r="T108" s="766"/>
      <c r="U108" s="767"/>
      <c r="V108" s="765"/>
      <c r="W108" s="766"/>
      <c r="X108" s="766"/>
      <c r="Y108" s="766"/>
      <c r="Z108" s="767"/>
      <c r="AA108" s="765"/>
      <c r="AB108" s="766"/>
      <c r="AC108" s="766"/>
      <c r="AD108" s="766"/>
      <c r="AE108" s="767"/>
      <c r="AF108" s="765"/>
      <c r="AG108" s="766"/>
      <c r="AH108" s="766"/>
      <c r="AI108" s="766"/>
      <c r="AJ108" s="767"/>
      <c r="AK108" s="765"/>
      <c r="AL108" s="766"/>
      <c r="AM108" s="766"/>
      <c r="AN108" s="766"/>
      <c r="AO108" s="767"/>
      <c r="AP108" s="765"/>
      <c r="AQ108" s="766"/>
      <c r="AR108" s="766"/>
      <c r="AS108" s="766"/>
      <c r="AT108" s="773"/>
      <c r="AU108" s="774"/>
      <c r="AV108" s="766"/>
      <c r="AW108" s="766"/>
      <c r="AX108" s="766"/>
      <c r="AY108" s="767"/>
      <c r="AZ108" s="765"/>
      <c r="BA108" s="766"/>
      <c r="BB108" s="766"/>
      <c r="BC108" s="766"/>
      <c r="BD108" s="773"/>
      <c r="BE108" s="774"/>
      <c r="BF108" s="766"/>
      <c r="BG108" s="766"/>
      <c r="BH108" s="766"/>
      <c r="BI108" s="767"/>
      <c r="BJ108" s="765"/>
      <c r="BK108" s="766"/>
      <c r="BL108" s="766"/>
      <c r="BM108" s="766"/>
      <c r="BN108" s="773"/>
      <c r="BO108" s="774"/>
      <c r="BP108" s="766"/>
      <c r="BQ108" s="766"/>
      <c r="BR108" s="766"/>
      <c r="BS108" s="767"/>
      <c r="BT108" s="765"/>
      <c r="BU108" s="766"/>
      <c r="BV108" s="766"/>
      <c r="BW108" s="766"/>
      <c r="BX108" s="773"/>
      <c r="BY108" s="765"/>
      <c r="BZ108" s="766"/>
      <c r="CA108" s="766"/>
      <c r="CB108" s="766"/>
      <c r="CC108" s="773"/>
      <c r="CD108" s="765"/>
      <c r="CE108" s="766"/>
      <c r="CF108" s="766"/>
      <c r="CG108" s="766"/>
      <c r="CH108" s="773"/>
      <c r="CI108" s="774"/>
      <c r="CJ108" s="766"/>
      <c r="CK108" s="766"/>
      <c r="CL108" s="766"/>
      <c r="CM108" s="767"/>
      <c r="CN108" s="765"/>
      <c r="CO108" s="766"/>
      <c r="CP108" s="766"/>
      <c r="CQ108" s="766"/>
      <c r="CR108" s="773"/>
      <c r="CS108" s="774"/>
      <c r="CT108" s="766"/>
      <c r="CU108" s="766"/>
      <c r="CV108" s="766"/>
      <c r="CW108" s="767"/>
      <c r="CX108" s="765"/>
      <c r="CY108" s="766"/>
      <c r="CZ108" s="766"/>
      <c r="DA108" s="766"/>
      <c r="DB108" s="773"/>
      <c r="DC108" s="774"/>
      <c r="DD108" s="766"/>
      <c r="DE108" s="766"/>
      <c r="DF108" s="766"/>
      <c r="DG108" s="767"/>
      <c r="DH108" s="765"/>
      <c r="DI108" s="766"/>
      <c r="DJ108" s="766"/>
      <c r="DK108" s="766"/>
      <c r="DL108" s="773"/>
      <c r="DM108" s="774"/>
      <c r="DN108" s="766"/>
      <c r="DO108" s="766"/>
      <c r="DP108" s="766"/>
      <c r="DQ108" s="767"/>
      <c r="DR108" s="765"/>
      <c r="DS108" s="766"/>
      <c r="DT108" s="766"/>
      <c r="DU108" s="766"/>
      <c r="DV108" s="773"/>
      <c r="DW108" s="774"/>
      <c r="DX108" s="766"/>
      <c r="DY108" s="766"/>
      <c r="DZ108" s="766"/>
      <c r="EA108" s="773"/>
    </row>
    <row r="109" spans="1:131" ht="15" customHeight="1">
      <c r="A109" s="716"/>
      <c r="B109" s="720"/>
      <c r="C109" s="723"/>
      <c r="D109" s="776"/>
      <c r="E109" s="173" t="str">
        <f>'Eventos de riesgo LA-FT-FPADM'!E109</f>
        <v>Obligaciones Legales</v>
      </c>
      <c r="G109" s="765"/>
      <c r="H109" s="766"/>
      <c r="I109" s="766"/>
      <c r="J109" s="766"/>
      <c r="K109" s="767"/>
      <c r="L109" s="765"/>
      <c r="M109" s="766"/>
      <c r="N109" s="766"/>
      <c r="O109" s="766"/>
      <c r="P109" s="767"/>
      <c r="Q109" s="765"/>
      <c r="R109" s="766"/>
      <c r="S109" s="766"/>
      <c r="T109" s="766"/>
      <c r="U109" s="767"/>
      <c r="V109" s="765"/>
      <c r="W109" s="766"/>
      <c r="X109" s="766"/>
      <c r="Y109" s="766"/>
      <c r="Z109" s="767"/>
      <c r="AA109" s="765"/>
      <c r="AB109" s="766"/>
      <c r="AC109" s="766"/>
      <c r="AD109" s="766"/>
      <c r="AE109" s="767"/>
      <c r="AF109" s="765"/>
      <c r="AG109" s="766"/>
      <c r="AH109" s="766"/>
      <c r="AI109" s="766"/>
      <c r="AJ109" s="767"/>
      <c r="AK109" s="765"/>
      <c r="AL109" s="766"/>
      <c r="AM109" s="766"/>
      <c r="AN109" s="766"/>
      <c r="AO109" s="767"/>
      <c r="AP109" s="765"/>
      <c r="AQ109" s="766"/>
      <c r="AR109" s="766"/>
      <c r="AS109" s="766"/>
      <c r="AT109" s="773"/>
      <c r="AU109" s="774"/>
      <c r="AV109" s="766"/>
      <c r="AW109" s="766"/>
      <c r="AX109" s="766"/>
      <c r="AY109" s="767"/>
      <c r="AZ109" s="765"/>
      <c r="BA109" s="766"/>
      <c r="BB109" s="766"/>
      <c r="BC109" s="766"/>
      <c r="BD109" s="773"/>
      <c r="BE109" s="774"/>
      <c r="BF109" s="766"/>
      <c r="BG109" s="766"/>
      <c r="BH109" s="766"/>
      <c r="BI109" s="767"/>
      <c r="BJ109" s="765"/>
      <c r="BK109" s="766"/>
      <c r="BL109" s="766"/>
      <c r="BM109" s="766"/>
      <c r="BN109" s="773"/>
      <c r="BO109" s="774"/>
      <c r="BP109" s="766"/>
      <c r="BQ109" s="766"/>
      <c r="BR109" s="766"/>
      <c r="BS109" s="767"/>
      <c r="BT109" s="765"/>
      <c r="BU109" s="766"/>
      <c r="BV109" s="766"/>
      <c r="BW109" s="766"/>
      <c r="BX109" s="773"/>
      <c r="BY109" s="765"/>
      <c r="BZ109" s="766"/>
      <c r="CA109" s="766"/>
      <c r="CB109" s="766"/>
      <c r="CC109" s="773"/>
      <c r="CD109" s="765"/>
      <c r="CE109" s="766"/>
      <c r="CF109" s="766"/>
      <c r="CG109" s="766"/>
      <c r="CH109" s="773"/>
      <c r="CI109" s="774"/>
      <c r="CJ109" s="766"/>
      <c r="CK109" s="766"/>
      <c r="CL109" s="766"/>
      <c r="CM109" s="767"/>
      <c r="CN109" s="765"/>
      <c r="CO109" s="766"/>
      <c r="CP109" s="766"/>
      <c r="CQ109" s="766"/>
      <c r="CR109" s="773"/>
      <c r="CS109" s="774"/>
      <c r="CT109" s="766"/>
      <c r="CU109" s="766"/>
      <c r="CV109" s="766"/>
      <c r="CW109" s="767"/>
      <c r="CX109" s="765"/>
      <c r="CY109" s="766"/>
      <c r="CZ109" s="766"/>
      <c r="DA109" s="766"/>
      <c r="DB109" s="773"/>
      <c r="DC109" s="774"/>
      <c r="DD109" s="766"/>
      <c r="DE109" s="766"/>
      <c r="DF109" s="766"/>
      <c r="DG109" s="767"/>
      <c r="DH109" s="765"/>
      <c r="DI109" s="766"/>
      <c r="DJ109" s="766"/>
      <c r="DK109" s="766"/>
      <c r="DL109" s="773"/>
      <c r="DM109" s="774"/>
      <c r="DN109" s="766"/>
      <c r="DO109" s="766"/>
      <c r="DP109" s="766"/>
      <c r="DQ109" s="767"/>
      <c r="DR109" s="765"/>
      <c r="DS109" s="766"/>
      <c r="DT109" s="766"/>
      <c r="DU109" s="766"/>
      <c r="DV109" s="773"/>
      <c r="DW109" s="774"/>
      <c r="DX109" s="766"/>
      <c r="DY109" s="766"/>
      <c r="DZ109" s="766"/>
      <c r="EA109" s="773"/>
    </row>
    <row r="110" spans="1:131" ht="15" customHeight="1">
      <c r="A110" s="716"/>
      <c r="B110" s="720"/>
      <c r="C110" s="723"/>
      <c r="D110" s="777"/>
      <c r="E110" s="173" t="str">
        <f>'Eventos de riesgo LA-FT-FPADM'!E110</f>
        <v>Financieros</v>
      </c>
      <c r="G110" s="765"/>
      <c r="H110" s="766"/>
      <c r="I110" s="766"/>
      <c r="J110" s="766"/>
      <c r="K110" s="767"/>
      <c r="L110" s="765"/>
      <c r="M110" s="766"/>
      <c r="N110" s="766"/>
      <c r="O110" s="766"/>
      <c r="P110" s="767"/>
      <c r="Q110" s="765"/>
      <c r="R110" s="766"/>
      <c r="S110" s="766"/>
      <c r="T110" s="766"/>
      <c r="U110" s="767"/>
      <c r="V110" s="765"/>
      <c r="W110" s="766"/>
      <c r="X110" s="766"/>
      <c r="Y110" s="766"/>
      <c r="Z110" s="767"/>
      <c r="AA110" s="765"/>
      <c r="AB110" s="766"/>
      <c r="AC110" s="766"/>
      <c r="AD110" s="766"/>
      <c r="AE110" s="767"/>
      <c r="AF110" s="765"/>
      <c r="AG110" s="766"/>
      <c r="AH110" s="766"/>
      <c r="AI110" s="766"/>
      <c r="AJ110" s="767"/>
      <c r="AK110" s="765"/>
      <c r="AL110" s="766"/>
      <c r="AM110" s="766"/>
      <c r="AN110" s="766"/>
      <c r="AO110" s="767"/>
      <c r="AP110" s="765"/>
      <c r="AQ110" s="766"/>
      <c r="AR110" s="766"/>
      <c r="AS110" s="766"/>
      <c r="AT110" s="773"/>
      <c r="AU110" s="774"/>
      <c r="AV110" s="766"/>
      <c r="AW110" s="766"/>
      <c r="AX110" s="766"/>
      <c r="AY110" s="767"/>
      <c r="AZ110" s="765"/>
      <c r="BA110" s="766"/>
      <c r="BB110" s="766"/>
      <c r="BC110" s="766"/>
      <c r="BD110" s="773"/>
      <c r="BE110" s="774"/>
      <c r="BF110" s="766"/>
      <c r="BG110" s="766"/>
      <c r="BH110" s="766"/>
      <c r="BI110" s="767"/>
      <c r="BJ110" s="765"/>
      <c r="BK110" s="766"/>
      <c r="BL110" s="766"/>
      <c r="BM110" s="766"/>
      <c r="BN110" s="773"/>
      <c r="BO110" s="774"/>
      <c r="BP110" s="766"/>
      <c r="BQ110" s="766"/>
      <c r="BR110" s="766"/>
      <c r="BS110" s="767"/>
      <c r="BT110" s="765"/>
      <c r="BU110" s="766"/>
      <c r="BV110" s="766"/>
      <c r="BW110" s="766"/>
      <c r="BX110" s="773"/>
      <c r="BY110" s="765"/>
      <c r="BZ110" s="766"/>
      <c r="CA110" s="766"/>
      <c r="CB110" s="766"/>
      <c r="CC110" s="773"/>
      <c r="CD110" s="765"/>
      <c r="CE110" s="766"/>
      <c r="CF110" s="766"/>
      <c r="CG110" s="766"/>
      <c r="CH110" s="773"/>
      <c r="CI110" s="774"/>
      <c r="CJ110" s="766"/>
      <c r="CK110" s="766"/>
      <c r="CL110" s="766"/>
      <c r="CM110" s="767"/>
      <c r="CN110" s="765"/>
      <c r="CO110" s="766"/>
      <c r="CP110" s="766"/>
      <c r="CQ110" s="766"/>
      <c r="CR110" s="773"/>
      <c r="CS110" s="774"/>
      <c r="CT110" s="766"/>
      <c r="CU110" s="766"/>
      <c r="CV110" s="766"/>
      <c r="CW110" s="767"/>
      <c r="CX110" s="765"/>
      <c r="CY110" s="766"/>
      <c r="CZ110" s="766"/>
      <c r="DA110" s="766"/>
      <c r="DB110" s="773"/>
      <c r="DC110" s="774"/>
      <c r="DD110" s="766"/>
      <c r="DE110" s="766"/>
      <c r="DF110" s="766"/>
      <c r="DG110" s="767"/>
      <c r="DH110" s="765"/>
      <c r="DI110" s="766"/>
      <c r="DJ110" s="766"/>
      <c r="DK110" s="766"/>
      <c r="DL110" s="773"/>
      <c r="DM110" s="774"/>
      <c r="DN110" s="766"/>
      <c r="DO110" s="766"/>
      <c r="DP110" s="766"/>
      <c r="DQ110" s="767"/>
      <c r="DR110" s="765"/>
      <c r="DS110" s="766"/>
      <c r="DT110" s="766"/>
      <c r="DU110" s="766"/>
      <c r="DV110" s="773"/>
      <c r="DW110" s="774"/>
      <c r="DX110" s="766"/>
      <c r="DY110" s="766"/>
      <c r="DZ110" s="766"/>
      <c r="EA110" s="773"/>
    </row>
    <row r="111" spans="1:131" ht="15" customHeight="1">
      <c r="A111" s="716"/>
      <c r="B111" s="720"/>
      <c r="C111" s="723"/>
      <c r="D111" s="268" t="str">
        <f>'Eventos de riesgo LA-FT-FPADM'!D111</f>
        <v>Empleados</v>
      </c>
      <c r="E111" s="173" t="str">
        <f>'Eventos de riesgo LA-FT-FPADM'!E111</f>
        <v>Directos</v>
      </c>
      <c r="G111" s="277">
        <v>1</v>
      </c>
      <c r="H111" s="278">
        <v>5</v>
      </c>
      <c r="I111" s="278">
        <v>4</v>
      </c>
      <c r="J111" s="278">
        <v>3</v>
      </c>
      <c r="K111" s="279">
        <v>2</v>
      </c>
      <c r="L111" s="277"/>
      <c r="M111" s="278"/>
      <c r="N111" s="278"/>
      <c r="O111" s="278"/>
      <c r="P111" s="279"/>
      <c r="Q111" s="277"/>
      <c r="R111" s="278"/>
      <c r="S111" s="278"/>
      <c r="T111" s="278"/>
      <c r="U111" s="279"/>
      <c r="V111" s="277"/>
      <c r="W111" s="278"/>
      <c r="X111" s="278"/>
      <c r="Y111" s="278"/>
      <c r="Z111" s="279"/>
      <c r="AA111" s="277">
        <v>1</v>
      </c>
      <c r="AB111" s="278">
        <v>1</v>
      </c>
      <c r="AC111" s="278">
        <v>1</v>
      </c>
      <c r="AD111" s="278">
        <v>1</v>
      </c>
      <c r="AE111" s="279">
        <v>1</v>
      </c>
      <c r="AF111" s="277"/>
      <c r="AG111" s="278"/>
      <c r="AH111" s="278"/>
      <c r="AI111" s="278"/>
      <c r="AJ111" s="279"/>
      <c r="AK111" s="277"/>
      <c r="AL111" s="278"/>
      <c r="AM111" s="278"/>
      <c r="AN111" s="278"/>
      <c r="AO111" s="279"/>
      <c r="AP111" s="277">
        <v>3</v>
      </c>
      <c r="AQ111" s="278">
        <v>4</v>
      </c>
      <c r="AR111" s="278">
        <v>4</v>
      </c>
      <c r="AS111" s="278">
        <v>3</v>
      </c>
      <c r="AT111" s="280">
        <v>2</v>
      </c>
      <c r="AU111" s="281"/>
      <c r="AV111" s="278"/>
      <c r="AW111" s="278"/>
      <c r="AX111" s="278"/>
      <c r="AY111" s="279"/>
      <c r="AZ111" s="277"/>
      <c r="BA111" s="278"/>
      <c r="BB111" s="278"/>
      <c r="BC111" s="278"/>
      <c r="BD111" s="280"/>
      <c r="BE111" s="281">
        <v>2</v>
      </c>
      <c r="BF111" s="278">
        <v>4</v>
      </c>
      <c r="BG111" s="278">
        <v>3</v>
      </c>
      <c r="BH111" s="278">
        <v>3</v>
      </c>
      <c r="BI111" s="279">
        <v>1</v>
      </c>
      <c r="BJ111" s="277">
        <v>2</v>
      </c>
      <c r="BK111" s="278">
        <v>4</v>
      </c>
      <c r="BL111" s="278">
        <v>5</v>
      </c>
      <c r="BM111" s="278">
        <v>3</v>
      </c>
      <c r="BN111" s="280">
        <v>2</v>
      </c>
      <c r="BO111" s="281"/>
      <c r="BP111" s="278"/>
      <c r="BQ111" s="278"/>
      <c r="BR111" s="278"/>
      <c r="BS111" s="279"/>
      <c r="BT111" s="277"/>
      <c r="BU111" s="278"/>
      <c r="BV111" s="278"/>
      <c r="BW111" s="278"/>
      <c r="BX111" s="280"/>
      <c r="BY111" s="277"/>
      <c r="BZ111" s="278"/>
      <c r="CA111" s="278"/>
      <c r="CB111" s="278"/>
      <c r="CC111" s="280"/>
      <c r="CD111" s="277"/>
      <c r="CE111" s="278"/>
      <c r="CF111" s="278"/>
      <c r="CG111" s="278"/>
      <c r="CH111" s="280"/>
      <c r="CI111" s="281"/>
      <c r="CJ111" s="278"/>
      <c r="CK111" s="278"/>
      <c r="CL111" s="278"/>
      <c r="CM111" s="279"/>
      <c r="CN111" s="277"/>
      <c r="CO111" s="278"/>
      <c r="CP111" s="278"/>
      <c r="CQ111" s="278"/>
      <c r="CR111" s="280"/>
      <c r="CS111" s="281"/>
      <c r="CT111" s="278"/>
      <c r="CU111" s="278"/>
      <c r="CV111" s="278"/>
      <c r="CW111" s="279"/>
      <c r="CX111" s="277"/>
      <c r="CY111" s="278"/>
      <c r="CZ111" s="278"/>
      <c r="DA111" s="278"/>
      <c r="DB111" s="280"/>
      <c r="DC111" s="281"/>
      <c r="DD111" s="278"/>
      <c r="DE111" s="278"/>
      <c r="DF111" s="278"/>
      <c r="DG111" s="279"/>
      <c r="DH111" s="277"/>
      <c r="DI111" s="278"/>
      <c r="DJ111" s="278"/>
      <c r="DK111" s="278"/>
      <c r="DL111" s="280"/>
      <c r="DM111" s="281"/>
      <c r="DN111" s="278"/>
      <c r="DO111" s="278"/>
      <c r="DP111" s="278"/>
      <c r="DQ111" s="279"/>
      <c r="DR111" s="277"/>
      <c r="DS111" s="278"/>
      <c r="DT111" s="278"/>
      <c r="DU111" s="278"/>
      <c r="DV111" s="280"/>
      <c r="DW111" s="281"/>
      <c r="DX111" s="278"/>
      <c r="DY111" s="278"/>
      <c r="DZ111" s="278"/>
      <c r="EA111" s="280"/>
    </row>
    <row r="112" spans="1:131" ht="15" customHeight="1">
      <c r="A112" s="716"/>
      <c r="B112" s="720"/>
      <c r="C112" s="723"/>
      <c r="D112" s="268" t="str">
        <f>'Eventos de riesgo LA-FT-FPADM'!D112</f>
        <v>Aliados</v>
      </c>
      <c r="E112" s="173" t="str">
        <f>'Eventos de riesgo LA-FT-FPADM'!E112</f>
        <v>Programas y proyectos</v>
      </c>
      <c r="G112" s="277"/>
      <c r="H112" s="278"/>
      <c r="I112" s="278"/>
      <c r="J112" s="278"/>
      <c r="K112" s="279"/>
      <c r="L112" s="277"/>
      <c r="M112" s="278"/>
      <c r="N112" s="278"/>
      <c r="O112" s="278"/>
      <c r="P112" s="279"/>
      <c r="Q112" s="277"/>
      <c r="R112" s="278"/>
      <c r="S112" s="278"/>
      <c r="T112" s="278"/>
      <c r="U112" s="279"/>
      <c r="V112" s="277"/>
      <c r="W112" s="278"/>
      <c r="X112" s="278"/>
      <c r="Y112" s="278"/>
      <c r="Z112" s="279"/>
      <c r="AA112" s="277"/>
      <c r="AB112" s="278"/>
      <c r="AC112" s="278"/>
      <c r="AD112" s="278"/>
      <c r="AE112" s="279"/>
      <c r="AF112" s="277"/>
      <c r="AG112" s="278"/>
      <c r="AH112" s="278"/>
      <c r="AI112" s="278"/>
      <c r="AJ112" s="279"/>
      <c r="AK112" s="277"/>
      <c r="AL112" s="278"/>
      <c r="AM112" s="278"/>
      <c r="AN112" s="278"/>
      <c r="AO112" s="279"/>
      <c r="AP112" s="277">
        <v>3</v>
      </c>
      <c r="AQ112" s="278">
        <v>4</v>
      </c>
      <c r="AR112" s="278">
        <v>4</v>
      </c>
      <c r="AS112" s="278">
        <v>3</v>
      </c>
      <c r="AT112" s="280">
        <v>2</v>
      </c>
      <c r="AU112" s="281"/>
      <c r="AV112" s="278"/>
      <c r="AW112" s="278"/>
      <c r="AX112" s="278"/>
      <c r="AY112" s="279"/>
      <c r="AZ112" s="277"/>
      <c r="BA112" s="278"/>
      <c r="BB112" s="278"/>
      <c r="BC112" s="278"/>
      <c r="BD112" s="280"/>
      <c r="BE112" s="281">
        <v>2</v>
      </c>
      <c r="BF112" s="278">
        <v>4</v>
      </c>
      <c r="BG112" s="278">
        <v>3</v>
      </c>
      <c r="BH112" s="278">
        <v>3</v>
      </c>
      <c r="BI112" s="279">
        <v>1</v>
      </c>
      <c r="BJ112" s="277">
        <v>2</v>
      </c>
      <c r="BK112" s="278">
        <v>4</v>
      </c>
      <c r="BL112" s="278">
        <v>5</v>
      </c>
      <c r="BM112" s="278">
        <v>3</v>
      </c>
      <c r="BN112" s="280">
        <v>2</v>
      </c>
      <c r="BO112" s="281"/>
      <c r="BP112" s="278"/>
      <c r="BQ112" s="278"/>
      <c r="BR112" s="278"/>
      <c r="BS112" s="279"/>
      <c r="BT112" s="277">
        <v>5</v>
      </c>
      <c r="BU112" s="278">
        <v>1</v>
      </c>
      <c r="BV112" s="278">
        <v>1</v>
      </c>
      <c r="BW112" s="278">
        <v>1</v>
      </c>
      <c r="BX112" s="280">
        <v>1</v>
      </c>
      <c r="BY112" s="277"/>
      <c r="BZ112" s="278"/>
      <c r="CA112" s="278"/>
      <c r="CB112" s="278"/>
      <c r="CC112" s="280"/>
      <c r="CD112" s="277"/>
      <c r="CE112" s="278"/>
      <c r="CF112" s="278"/>
      <c r="CG112" s="278"/>
      <c r="CH112" s="280"/>
      <c r="CI112" s="281"/>
      <c r="CJ112" s="278"/>
      <c r="CK112" s="278"/>
      <c r="CL112" s="278"/>
      <c r="CM112" s="279"/>
      <c r="CN112" s="277"/>
      <c r="CO112" s="278"/>
      <c r="CP112" s="278"/>
      <c r="CQ112" s="278"/>
      <c r="CR112" s="280"/>
      <c r="CS112" s="281"/>
      <c r="CT112" s="278"/>
      <c r="CU112" s="278"/>
      <c r="CV112" s="278"/>
      <c r="CW112" s="279"/>
      <c r="CX112" s="277"/>
      <c r="CY112" s="278"/>
      <c r="CZ112" s="278"/>
      <c r="DA112" s="278"/>
      <c r="DB112" s="280"/>
      <c r="DC112" s="281"/>
      <c r="DD112" s="278"/>
      <c r="DE112" s="278"/>
      <c r="DF112" s="278"/>
      <c r="DG112" s="279"/>
      <c r="DH112" s="277"/>
      <c r="DI112" s="278"/>
      <c r="DJ112" s="278"/>
      <c r="DK112" s="278"/>
      <c r="DL112" s="280"/>
      <c r="DM112" s="281"/>
      <c r="DN112" s="278"/>
      <c r="DO112" s="278"/>
      <c r="DP112" s="278"/>
      <c r="DQ112" s="279"/>
      <c r="DR112" s="277"/>
      <c r="DS112" s="278"/>
      <c r="DT112" s="278"/>
      <c r="DU112" s="278"/>
      <c r="DV112" s="280"/>
      <c r="DW112" s="281"/>
      <c r="DX112" s="278"/>
      <c r="DY112" s="278"/>
      <c r="DZ112" s="278"/>
      <c r="EA112" s="280"/>
    </row>
    <row r="113" spans="1:131" ht="15" customHeight="1">
      <c r="A113" s="716"/>
      <c r="B113" s="720"/>
      <c r="C113" s="641" t="str">
        <f>'Eventos de riesgo LA-FT-FPADM'!C113</f>
        <v>Canales de distribución</v>
      </c>
      <c r="D113" s="681" t="str">
        <f>'Eventos de riesgo LA-FT-FPADM'!D113</f>
        <v>Propia</v>
      </c>
      <c r="E113" s="173" t="str">
        <f>'Eventos de riesgo LA-FT-FPADM'!E113</f>
        <v>Fuerza comercial</v>
      </c>
      <c r="G113" s="754">
        <v>1</v>
      </c>
      <c r="H113" s="756">
        <v>5</v>
      </c>
      <c r="I113" s="756">
        <v>4</v>
      </c>
      <c r="J113" s="756">
        <v>3</v>
      </c>
      <c r="K113" s="760">
        <v>2</v>
      </c>
      <c r="L113" s="771"/>
      <c r="M113" s="768"/>
      <c r="N113" s="768"/>
      <c r="O113" s="768"/>
      <c r="P113" s="769"/>
      <c r="Q113" s="771"/>
      <c r="R113" s="768"/>
      <c r="S113" s="768"/>
      <c r="T113" s="768"/>
      <c r="U113" s="769"/>
      <c r="V113" s="771"/>
      <c r="W113" s="768"/>
      <c r="X113" s="768"/>
      <c r="Y113" s="768"/>
      <c r="Z113" s="769"/>
      <c r="AA113" s="771">
        <v>1</v>
      </c>
      <c r="AB113" s="768">
        <v>1</v>
      </c>
      <c r="AC113" s="768">
        <v>1</v>
      </c>
      <c r="AD113" s="768">
        <v>1</v>
      </c>
      <c r="AE113" s="769">
        <v>1</v>
      </c>
      <c r="AF113" s="771"/>
      <c r="AG113" s="768"/>
      <c r="AH113" s="768"/>
      <c r="AI113" s="768"/>
      <c r="AJ113" s="769"/>
      <c r="AK113" s="771"/>
      <c r="AL113" s="768"/>
      <c r="AM113" s="768"/>
      <c r="AN113" s="768"/>
      <c r="AO113" s="769"/>
      <c r="AP113" s="771">
        <v>3</v>
      </c>
      <c r="AQ113" s="768">
        <v>4</v>
      </c>
      <c r="AR113" s="768">
        <v>4</v>
      </c>
      <c r="AS113" s="768">
        <v>3</v>
      </c>
      <c r="AT113" s="770">
        <v>2</v>
      </c>
      <c r="AU113" s="772"/>
      <c r="AV113" s="768"/>
      <c r="AW113" s="768"/>
      <c r="AX113" s="768"/>
      <c r="AY113" s="769"/>
      <c r="AZ113" s="771"/>
      <c r="BA113" s="768"/>
      <c r="BB113" s="768"/>
      <c r="BC113" s="768"/>
      <c r="BD113" s="770"/>
      <c r="BE113" s="772">
        <v>2</v>
      </c>
      <c r="BF113" s="768">
        <v>4</v>
      </c>
      <c r="BG113" s="768">
        <v>3</v>
      </c>
      <c r="BH113" s="768">
        <v>3</v>
      </c>
      <c r="BI113" s="769">
        <v>1</v>
      </c>
      <c r="BJ113" s="771">
        <v>2</v>
      </c>
      <c r="BK113" s="768">
        <v>4</v>
      </c>
      <c r="BL113" s="768">
        <v>5</v>
      </c>
      <c r="BM113" s="768">
        <v>3</v>
      </c>
      <c r="BN113" s="770">
        <v>2</v>
      </c>
      <c r="BO113" s="772"/>
      <c r="BP113" s="768"/>
      <c r="BQ113" s="768"/>
      <c r="BR113" s="768"/>
      <c r="BS113" s="769"/>
      <c r="BT113" s="771">
        <v>5</v>
      </c>
      <c r="BU113" s="768">
        <v>1</v>
      </c>
      <c r="BV113" s="768">
        <v>1</v>
      </c>
      <c r="BW113" s="768">
        <v>1</v>
      </c>
      <c r="BX113" s="770">
        <v>1</v>
      </c>
      <c r="BY113" s="771"/>
      <c r="BZ113" s="768"/>
      <c r="CA113" s="768"/>
      <c r="CB113" s="768"/>
      <c r="CC113" s="770"/>
      <c r="CD113" s="771"/>
      <c r="CE113" s="768"/>
      <c r="CF113" s="768"/>
      <c r="CG113" s="768"/>
      <c r="CH113" s="770"/>
      <c r="CI113" s="772">
        <v>1</v>
      </c>
      <c r="CJ113" s="768">
        <v>4</v>
      </c>
      <c r="CK113" s="768">
        <v>4</v>
      </c>
      <c r="CL113" s="768">
        <v>4</v>
      </c>
      <c r="CM113" s="769">
        <v>4</v>
      </c>
      <c r="CN113" s="771"/>
      <c r="CO113" s="768"/>
      <c r="CP113" s="768"/>
      <c r="CQ113" s="768"/>
      <c r="CR113" s="770"/>
      <c r="CS113" s="772"/>
      <c r="CT113" s="768"/>
      <c r="CU113" s="768"/>
      <c r="CV113" s="768"/>
      <c r="CW113" s="769"/>
      <c r="CX113" s="771"/>
      <c r="CY113" s="768"/>
      <c r="CZ113" s="768"/>
      <c r="DA113" s="768"/>
      <c r="DB113" s="770"/>
      <c r="DC113" s="772"/>
      <c r="DD113" s="768"/>
      <c r="DE113" s="768"/>
      <c r="DF113" s="768"/>
      <c r="DG113" s="769"/>
      <c r="DH113" s="771"/>
      <c r="DI113" s="768"/>
      <c r="DJ113" s="768"/>
      <c r="DK113" s="768"/>
      <c r="DL113" s="770"/>
      <c r="DM113" s="772"/>
      <c r="DN113" s="768"/>
      <c r="DO113" s="768"/>
      <c r="DP113" s="768"/>
      <c r="DQ113" s="769"/>
      <c r="DR113" s="771"/>
      <c r="DS113" s="768"/>
      <c r="DT113" s="768"/>
      <c r="DU113" s="768"/>
      <c r="DV113" s="770"/>
      <c r="DW113" s="772"/>
      <c r="DX113" s="768"/>
      <c r="DY113" s="768"/>
      <c r="DZ113" s="768"/>
      <c r="EA113" s="770"/>
    </row>
    <row r="114" spans="1:131" ht="15" customHeight="1">
      <c r="A114" s="717"/>
      <c r="B114" s="721"/>
      <c r="C114" s="641"/>
      <c r="D114" s="682"/>
      <c r="E114" s="173" t="str">
        <f>'Eventos de riesgo LA-FT-FPADM'!E114</f>
        <v>Digital</v>
      </c>
      <c r="G114" s="755"/>
      <c r="H114" s="757"/>
      <c r="I114" s="757"/>
      <c r="J114" s="757"/>
      <c r="K114" s="761"/>
      <c r="L114" s="736"/>
      <c r="M114" s="731"/>
      <c r="N114" s="731"/>
      <c r="O114" s="731"/>
      <c r="P114" s="740"/>
      <c r="Q114" s="736"/>
      <c r="R114" s="731"/>
      <c r="S114" s="731"/>
      <c r="T114" s="731"/>
      <c r="U114" s="740"/>
      <c r="V114" s="736"/>
      <c r="W114" s="731"/>
      <c r="X114" s="731"/>
      <c r="Y114" s="731"/>
      <c r="Z114" s="740"/>
      <c r="AA114" s="736"/>
      <c r="AB114" s="731"/>
      <c r="AC114" s="731"/>
      <c r="AD114" s="731"/>
      <c r="AE114" s="740"/>
      <c r="AF114" s="736"/>
      <c r="AG114" s="731"/>
      <c r="AH114" s="731"/>
      <c r="AI114" s="731"/>
      <c r="AJ114" s="740"/>
      <c r="AK114" s="736"/>
      <c r="AL114" s="731"/>
      <c r="AM114" s="731"/>
      <c r="AN114" s="731"/>
      <c r="AO114" s="740"/>
      <c r="AP114" s="736"/>
      <c r="AQ114" s="731"/>
      <c r="AR114" s="731"/>
      <c r="AS114" s="731"/>
      <c r="AT114" s="733"/>
      <c r="AU114" s="738"/>
      <c r="AV114" s="731"/>
      <c r="AW114" s="731"/>
      <c r="AX114" s="731"/>
      <c r="AY114" s="740"/>
      <c r="AZ114" s="736"/>
      <c r="BA114" s="731"/>
      <c r="BB114" s="731"/>
      <c r="BC114" s="731"/>
      <c r="BD114" s="733"/>
      <c r="BE114" s="738"/>
      <c r="BF114" s="731"/>
      <c r="BG114" s="731"/>
      <c r="BH114" s="731"/>
      <c r="BI114" s="740"/>
      <c r="BJ114" s="736"/>
      <c r="BK114" s="731"/>
      <c r="BL114" s="731"/>
      <c r="BM114" s="731"/>
      <c r="BN114" s="733"/>
      <c r="BO114" s="738"/>
      <c r="BP114" s="731"/>
      <c r="BQ114" s="731"/>
      <c r="BR114" s="731"/>
      <c r="BS114" s="740"/>
      <c r="BT114" s="736"/>
      <c r="BU114" s="731"/>
      <c r="BV114" s="731"/>
      <c r="BW114" s="731"/>
      <c r="BX114" s="733"/>
      <c r="BY114" s="736"/>
      <c r="BZ114" s="731"/>
      <c r="CA114" s="731"/>
      <c r="CB114" s="731"/>
      <c r="CC114" s="733"/>
      <c r="CD114" s="736"/>
      <c r="CE114" s="731"/>
      <c r="CF114" s="731"/>
      <c r="CG114" s="731"/>
      <c r="CH114" s="733"/>
      <c r="CI114" s="738"/>
      <c r="CJ114" s="731"/>
      <c r="CK114" s="731"/>
      <c r="CL114" s="731"/>
      <c r="CM114" s="740"/>
      <c r="CN114" s="736"/>
      <c r="CO114" s="731"/>
      <c r="CP114" s="731"/>
      <c r="CQ114" s="731"/>
      <c r="CR114" s="733"/>
      <c r="CS114" s="738"/>
      <c r="CT114" s="731"/>
      <c r="CU114" s="731"/>
      <c r="CV114" s="731"/>
      <c r="CW114" s="740"/>
      <c r="CX114" s="736"/>
      <c r="CY114" s="731"/>
      <c r="CZ114" s="731"/>
      <c r="DA114" s="731"/>
      <c r="DB114" s="733"/>
      <c r="DC114" s="738"/>
      <c r="DD114" s="731"/>
      <c r="DE114" s="731"/>
      <c r="DF114" s="731"/>
      <c r="DG114" s="740"/>
      <c r="DH114" s="736"/>
      <c r="DI114" s="731"/>
      <c r="DJ114" s="731"/>
      <c r="DK114" s="731"/>
      <c r="DL114" s="733"/>
      <c r="DM114" s="738"/>
      <c r="DN114" s="731"/>
      <c r="DO114" s="731"/>
      <c r="DP114" s="731"/>
      <c r="DQ114" s="740"/>
      <c r="DR114" s="736"/>
      <c r="DS114" s="731"/>
      <c r="DT114" s="731"/>
      <c r="DU114" s="731"/>
      <c r="DV114" s="733"/>
      <c r="DW114" s="738"/>
      <c r="DX114" s="731"/>
      <c r="DY114" s="731"/>
      <c r="DZ114" s="731"/>
      <c r="EA114" s="733"/>
    </row>
    <row r="115" spans="1:131" ht="15" customHeight="1">
      <c r="A115" s="745" t="str">
        <f>'Eventos de riesgo LA-FT-FPADM'!A115</f>
        <v>R6</v>
      </c>
      <c r="B115" s="747" t="str">
        <f>'Eventos de riesgo LA-FT-FPADM'!B115</f>
        <v>Tener vínculos con contrapartes que suplantan a otra para ocultar su verdadera identidad o que presentan documentación no veraz, inexacta o de difícil verificación, para la comisión de delitos LA/FT/FPADM dentro de la Cámara.</v>
      </c>
      <c r="C115" s="734" t="str">
        <f>'Eventos de riesgo LA-FT-FPADM'!C115</f>
        <v>Contraparte</v>
      </c>
      <c r="D115" s="734" t="str">
        <f>'Eventos de riesgo LA-FT-FPADM'!D115</f>
        <v>Clientes</v>
      </c>
      <c r="E115" s="266" t="str">
        <f>'Eventos de riesgo LA-FT-FPADM'!E115</f>
        <v>Arrendamiento de espacios</v>
      </c>
      <c r="G115" s="771"/>
      <c r="H115" s="768"/>
      <c r="I115" s="768"/>
      <c r="J115" s="768"/>
      <c r="K115" s="769"/>
      <c r="L115" s="753">
        <v>3</v>
      </c>
      <c r="M115" s="749">
        <v>4</v>
      </c>
      <c r="N115" s="749">
        <v>3</v>
      </c>
      <c r="O115" s="749">
        <v>2</v>
      </c>
      <c r="P115" s="752">
        <v>1</v>
      </c>
      <c r="Q115" s="753"/>
      <c r="R115" s="749"/>
      <c r="S115" s="749"/>
      <c r="T115" s="749"/>
      <c r="U115" s="752"/>
      <c r="V115" s="753">
        <v>2</v>
      </c>
      <c r="W115" s="749">
        <v>4</v>
      </c>
      <c r="X115" s="749">
        <v>4</v>
      </c>
      <c r="Y115" s="749">
        <v>1</v>
      </c>
      <c r="Z115" s="752">
        <v>1</v>
      </c>
      <c r="AA115" s="753"/>
      <c r="AB115" s="749"/>
      <c r="AC115" s="749"/>
      <c r="AD115" s="749"/>
      <c r="AE115" s="752"/>
      <c r="AF115" s="753"/>
      <c r="AG115" s="749"/>
      <c r="AH115" s="749"/>
      <c r="AI115" s="749"/>
      <c r="AJ115" s="752"/>
      <c r="AK115" s="753"/>
      <c r="AL115" s="749"/>
      <c r="AM115" s="749"/>
      <c r="AN115" s="749"/>
      <c r="AO115" s="752"/>
      <c r="AP115" s="753">
        <v>3</v>
      </c>
      <c r="AQ115" s="749">
        <v>3</v>
      </c>
      <c r="AR115" s="749">
        <v>3</v>
      </c>
      <c r="AS115" s="749">
        <v>2</v>
      </c>
      <c r="AT115" s="750">
        <v>2</v>
      </c>
      <c r="AU115" s="751">
        <v>1</v>
      </c>
      <c r="AV115" s="749">
        <v>2</v>
      </c>
      <c r="AW115" s="749">
        <v>1</v>
      </c>
      <c r="AX115" s="749">
        <v>2</v>
      </c>
      <c r="AY115" s="752">
        <v>1</v>
      </c>
      <c r="AZ115" s="753"/>
      <c r="BA115" s="749"/>
      <c r="BB115" s="749"/>
      <c r="BC115" s="749"/>
      <c r="BD115" s="750"/>
      <c r="BE115" s="751">
        <v>3</v>
      </c>
      <c r="BF115" s="749">
        <v>4</v>
      </c>
      <c r="BG115" s="749">
        <v>3</v>
      </c>
      <c r="BH115" s="749">
        <v>2</v>
      </c>
      <c r="BI115" s="752">
        <v>1</v>
      </c>
      <c r="BJ115" s="753">
        <v>2</v>
      </c>
      <c r="BK115" s="749">
        <v>4</v>
      </c>
      <c r="BL115" s="749">
        <v>5</v>
      </c>
      <c r="BM115" s="749">
        <v>3</v>
      </c>
      <c r="BN115" s="750">
        <v>2</v>
      </c>
      <c r="BO115" s="751">
        <v>4</v>
      </c>
      <c r="BP115" s="749">
        <v>5</v>
      </c>
      <c r="BQ115" s="749">
        <v>5</v>
      </c>
      <c r="BR115" s="749">
        <v>4</v>
      </c>
      <c r="BS115" s="752">
        <v>4</v>
      </c>
      <c r="BT115" s="753">
        <v>4</v>
      </c>
      <c r="BU115" s="749">
        <v>3</v>
      </c>
      <c r="BV115" s="749">
        <v>3</v>
      </c>
      <c r="BW115" s="749">
        <v>3</v>
      </c>
      <c r="BX115" s="750">
        <v>3</v>
      </c>
      <c r="BY115" s="753"/>
      <c r="BZ115" s="749"/>
      <c r="CA115" s="749"/>
      <c r="CB115" s="749"/>
      <c r="CC115" s="750"/>
      <c r="CD115" s="753">
        <v>3</v>
      </c>
      <c r="CE115" s="749">
        <v>4</v>
      </c>
      <c r="CF115" s="749">
        <v>4</v>
      </c>
      <c r="CG115" s="749">
        <v>3</v>
      </c>
      <c r="CH115" s="750">
        <v>3</v>
      </c>
      <c r="CI115" s="751"/>
      <c r="CJ115" s="749"/>
      <c r="CK115" s="749"/>
      <c r="CL115" s="749"/>
      <c r="CM115" s="752"/>
      <c r="CN115" s="753"/>
      <c r="CO115" s="749"/>
      <c r="CP115" s="749"/>
      <c r="CQ115" s="749"/>
      <c r="CR115" s="750"/>
      <c r="CS115" s="751">
        <v>3</v>
      </c>
      <c r="CT115" s="749">
        <v>4</v>
      </c>
      <c r="CU115" s="749">
        <v>4</v>
      </c>
      <c r="CV115" s="749">
        <v>3</v>
      </c>
      <c r="CW115" s="752">
        <v>3</v>
      </c>
      <c r="CX115" s="753">
        <v>3</v>
      </c>
      <c r="CY115" s="749">
        <v>3</v>
      </c>
      <c r="CZ115" s="749">
        <v>4</v>
      </c>
      <c r="DA115" s="749">
        <v>3</v>
      </c>
      <c r="DB115" s="750">
        <v>3</v>
      </c>
      <c r="DC115" s="751">
        <v>1</v>
      </c>
      <c r="DD115" s="749">
        <v>4</v>
      </c>
      <c r="DE115" s="749">
        <v>4</v>
      </c>
      <c r="DF115" s="749">
        <v>4</v>
      </c>
      <c r="DG115" s="752">
        <v>4</v>
      </c>
      <c r="DH115" s="753">
        <v>1</v>
      </c>
      <c r="DI115" s="749">
        <v>4</v>
      </c>
      <c r="DJ115" s="749">
        <v>4</v>
      </c>
      <c r="DK115" s="749">
        <v>4</v>
      </c>
      <c r="DL115" s="750">
        <v>4</v>
      </c>
      <c r="DM115" s="751">
        <v>2</v>
      </c>
      <c r="DN115" s="749">
        <v>4</v>
      </c>
      <c r="DO115" s="749">
        <v>4</v>
      </c>
      <c r="DP115" s="749">
        <v>3</v>
      </c>
      <c r="DQ115" s="752">
        <v>3</v>
      </c>
      <c r="DR115" s="753"/>
      <c r="DS115" s="749"/>
      <c r="DT115" s="749"/>
      <c r="DU115" s="749"/>
      <c r="DV115" s="750"/>
      <c r="DW115" s="751"/>
      <c r="DX115" s="749"/>
      <c r="DY115" s="749"/>
      <c r="DZ115" s="749"/>
      <c r="EA115" s="750"/>
    </row>
    <row r="116" spans="1:131" ht="15" customHeight="1">
      <c r="A116" s="746"/>
      <c r="B116" s="748"/>
      <c r="C116" s="741"/>
      <c r="D116" s="741"/>
      <c r="E116" s="266" t="str">
        <f>'Eventos de riesgo LA-FT-FPADM'!E116</f>
        <v>Capacitaciones</v>
      </c>
      <c r="G116" s="771"/>
      <c r="H116" s="768"/>
      <c r="I116" s="768"/>
      <c r="J116" s="768"/>
      <c r="K116" s="769"/>
      <c r="L116" s="753"/>
      <c r="M116" s="749"/>
      <c r="N116" s="749"/>
      <c r="O116" s="749"/>
      <c r="P116" s="752"/>
      <c r="Q116" s="753"/>
      <c r="R116" s="749"/>
      <c r="S116" s="749"/>
      <c r="T116" s="749"/>
      <c r="U116" s="752"/>
      <c r="V116" s="753"/>
      <c r="W116" s="749"/>
      <c r="X116" s="749"/>
      <c r="Y116" s="749"/>
      <c r="Z116" s="752"/>
      <c r="AA116" s="753"/>
      <c r="AB116" s="749"/>
      <c r="AC116" s="749"/>
      <c r="AD116" s="749"/>
      <c r="AE116" s="752"/>
      <c r="AF116" s="753"/>
      <c r="AG116" s="749"/>
      <c r="AH116" s="749"/>
      <c r="AI116" s="749"/>
      <c r="AJ116" s="752"/>
      <c r="AK116" s="753"/>
      <c r="AL116" s="749"/>
      <c r="AM116" s="749"/>
      <c r="AN116" s="749"/>
      <c r="AO116" s="752"/>
      <c r="AP116" s="753"/>
      <c r="AQ116" s="749"/>
      <c r="AR116" s="749"/>
      <c r="AS116" s="749"/>
      <c r="AT116" s="750"/>
      <c r="AU116" s="751"/>
      <c r="AV116" s="749"/>
      <c r="AW116" s="749"/>
      <c r="AX116" s="749"/>
      <c r="AY116" s="752"/>
      <c r="AZ116" s="753"/>
      <c r="BA116" s="749"/>
      <c r="BB116" s="749"/>
      <c r="BC116" s="749"/>
      <c r="BD116" s="750"/>
      <c r="BE116" s="751"/>
      <c r="BF116" s="749"/>
      <c r="BG116" s="749"/>
      <c r="BH116" s="749"/>
      <c r="BI116" s="752"/>
      <c r="BJ116" s="753"/>
      <c r="BK116" s="749"/>
      <c r="BL116" s="749"/>
      <c r="BM116" s="749"/>
      <c r="BN116" s="750"/>
      <c r="BO116" s="751"/>
      <c r="BP116" s="749"/>
      <c r="BQ116" s="749"/>
      <c r="BR116" s="749"/>
      <c r="BS116" s="752"/>
      <c r="BT116" s="753"/>
      <c r="BU116" s="749"/>
      <c r="BV116" s="749"/>
      <c r="BW116" s="749"/>
      <c r="BX116" s="750"/>
      <c r="BY116" s="753"/>
      <c r="BZ116" s="749"/>
      <c r="CA116" s="749"/>
      <c r="CB116" s="749"/>
      <c r="CC116" s="750"/>
      <c r="CD116" s="753"/>
      <c r="CE116" s="749"/>
      <c r="CF116" s="749"/>
      <c r="CG116" s="749"/>
      <c r="CH116" s="750"/>
      <c r="CI116" s="751"/>
      <c r="CJ116" s="749"/>
      <c r="CK116" s="749"/>
      <c r="CL116" s="749"/>
      <c r="CM116" s="752"/>
      <c r="CN116" s="753"/>
      <c r="CO116" s="749"/>
      <c r="CP116" s="749"/>
      <c r="CQ116" s="749"/>
      <c r="CR116" s="750"/>
      <c r="CS116" s="751"/>
      <c r="CT116" s="749"/>
      <c r="CU116" s="749"/>
      <c r="CV116" s="749"/>
      <c r="CW116" s="752"/>
      <c r="CX116" s="753"/>
      <c r="CY116" s="749"/>
      <c r="CZ116" s="749"/>
      <c r="DA116" s="749"/>
      <c r="DB116" s="750"/>
      <c r="DC116" s="751"/>
      <c r="DD116" s="749"/>
      <c r="DE116" s="749"/>
      <c r="DF116" s="749"/>
      <c r="DG116" s="752"/>
      <c r="DH116" s="753"/>
      <c r="DI116" s="749"/>
      <c r="DJ116" s="749"/>
      <c r="DK116" s="749"/>
      <c r="DL116" s="750"/>
      <c r="DM116" s="751"/>
      <c r="DN116" s="749"/>
      <c r="DO116" s="749"/>
      <c r="DP116" s="749"/>
      <c r="DQ116" s="752"/>
      <c r="DR116" s="753"/>
      <c r="DS116" s="749"/>
      <c r="DT116" s="749"/>
      <c r="DU116" s="749"/>
      <c r="DV116" s="750"/>
      <c r="DW116" s="751"/>
      <c r="DX116" s="749"/>
      <c r="DY116" s="749"/>
      <c r="DZ116" s="749"/>
      <c r="EA116" s="750"/>
    </row>
    <row r="117" spans="1:131" ht="15" customHeight="1">
      <c r="A117" s="746"/>
      <c r="B117" s="748"/>
      <c r="C117" s="741"/>
      <c r="D117" s="741"/>
      <c r="E117" s="266" t="str">
        <f>'Eventos de riesgo LA-FT-FPADM'!E117</f>
        <v>Afiliados</v>
      </c>
      <c r="G117" s="771"/>
      <c r="H117" s="768"/>
      <c r="I117" s="768"/>
      <c r="J117" s="768"/>
      <c r="K117" s="769"/>
      <c r="L117" s="753"/>
      <c r="M117" s="749"/>
      <c r="N117" s="749"/>
      <c r="O117" s="749"/>
      <c r="P117" s="752"/>
      <c r="Q117" s="753"/>
      <c r="R117" s="749"/>
      <c r="S117" s="749"/>
      <c r="T117" s="749"/>
      <c r="U117" s="752"/>
      <c r="V117" s="753"/>
      <c r="W117" s="749"/>
      <c r="X117" s="749"/>
      <c r="Y117" s="749"/>
      <c r="Z117" s="752"/>
      <c r="AA117" s="753"/>
      <c r="AB117" s="749"/>
      <c r="AC117" s="749"/>
      <c r="AD117" s="749"/>
      <c r="AE117" s="752"/>
      <c r="AF117" s="753"/>
      <c r="AG117" s="749"/>
      <c r="AH117" s="749"/>
      <c r="AI117" s="749"/>
      <c r="AJ117" s="752"/>
      <c r="AK117" s="753"/>
      <c r="AL117" s="749"/>
      <c r="AM117" s="749"/>
      <c r="AN117" s="749"/>
      <c r="AO117" s="752"/>
      <c r="AP117" s="753"/>
      <c r="AQ117" s="749"/>
      <c r="AR117" s="749"/>
      <c r="AS117" s="749"/>
      <c r="AT117" s="750"/>
      <c r="AU117" s="751"/>
      <c r="AV117" s="749"/>
      <c r="AW117" s="749"/>
      <c r="AX117" s="749"/>
      <c r="AY117" s="752"/>
      <c r="AZ117" s="753"/>
      <c r="BA117" s="749"/>
      <c r="BB117" s="749"/>
      <c r="BC117" s="749"/>
      <c r="BD117" s="750"/>
      <c r="BE117" s="751"/>
      <c r="BF117" s="749"/>
      <c r="BG117" s="749"/>
      <c r="BH117" s="749"/>
      <c r="BI117" s="752"/>
      <c r="BJ117" s="753"/>
      <c r="BK117" s="749"/>
      <c r="BL117" s="749"/>
      <c r="BM117" s="749"/>
      <c r="BN117" s="750"/>
      <c r="BO117" s="751"/>
      <c r="BP117" s="749"/>
      <c r="BQ117" s="749"/>
      <c r="BR117" s="749"/>
      <c r="BS117" s="752"/>
      <c r="BT117" s="753"/>
      <c r="BU117" s="749"/>
      <c r="BV117" s="749"/>
      <c r="BW117" s="749"/>
      <c r="BX117" s="750"/>
      <c r="BY117" s="753"/>
      <c r="BZ117" s="749"/>
      <c r="CA117" s="749"/>
      <c r="CB117" s="749"/>
      <c r="CC117" s="750"/>
      <c r="CD117" s="753"/>
      <c r="CE117" s="749"/>
      <c r="CF117" s="749"/>
      <c r="CG117" s="749"/>
      <c r="CH117" s="750"/>
      <c r="CI117" s="751"/>
      <c r="CJ117" s="749"/>
      <c r="CK117" s="749"/>
      <c r="CL117" s="749"/>
      <c r="CM117" s="752"/>
      <c r="CN117" s="753"/>
      <c r="CO117" s="749"/>
      <c r="CP117" s="749"/>
      <c r="CQ117" s="749"/>
      <c r="CR117" s="750"/>
      <c r="CS117" s="751"/>
      <c r="CT117" s="749"/>
      <c r="CU117" s="749"/>
      <c r="CV117" s="749"/>
      <c r="CW117" s="752"/>
      <c r="CX117" s="753"/>
      <c r="CY117" s="749"/>
      <c r="CZ117" s="749"/>
      <c r="DA117" s="749"/>
      <c r="DB117" s="750"/>
      <c r="DC117" s="751"/>
      <c r="DD117" s="749"/>
      <c r="DE117" s="749"/>
      <c r="DF117" s="749"/>
      <c r="DG117" s="752"/>
      <c r="DH117" s="753"/>
      <c r="DI117" s="749"/>
      <c r="DJ117" s="749"/>
      <c r="DK117" s="749"/>
      <c r="DL117" s="750"/>
      <c r="DM117" s="751"/>
      <c r="DN117" s="749"/>
      <c r="DO117" s="749"/>
      <c r="DP117" s="749"/>
      <c r="DQ117" s="752"/>
      <c r="DR117" s="753"/>
      <c r="DS117" s="749"/>
      <c r="DT117" s="749"/>
      <c r="DU117" s="749"/>
      <c r="DV117" s="750"/>
      <c r="DW117" s="751"/>
      <c r="DX117" s="749"/>
      <c r="DY117" s="749"/>
      <c r="DZ117" s="749"/>
      <c r="EA117" s="750"/>
    </row>
    <row r="118" spans="1:131" ht="15" customHeight="1">
      <c r="A118" s="746"/>
      <c r="B118" s="748"/>
      <c r="C118" s="741"/>
      <c r="D118" s="762" t="str">
        <f>'Eventos de riesgo LA-FT-FPADM'!D118</f>
        <v>Proveedores / Contratistas</v>
      </c>
      <c r="E118" s="266" t="str">
        <f>'Eventos de riesgo LA-FT-FPADM'!E118</f>
        <v>Servicios y alquileres</v>
      </c>
      <c r="G118" s="765"/>
      <c r="H118" s="766"/>
      <c r="I118" s="766"/>
      <c r="J118" s="766"/>
      <c r="K118" s="767"/>
      <c r="L118" s="712"/>
      <c r="M118" s="709"/>
      <c r="N118" s="709"/>
      <c r="O118" s="709"/>
      <c r="P118" s="711"/>
      <c r="Q118" s="712"/>
      <c r="R118" s="709"/>
      <c r="S118" s="709"/>
      <c r="T118" s="709"/>
      <c r="U118" s="711"/>
      <c r="V118" s="712"/>
      <c r="W118" s="709"/>
      <c r="X118" s="709"/>
      <c r="Y118" s="709"/>
      <c r="Z118" s="711"/>
      <c r="AA118" s="712"/>
      <c r="AB118" s="709"/>
      <c r="AC118" s="709"/>
      <c r="AD118" s="709"/>
      <c r="AE118" s="711"/>
      <c r="AF118" s="712">
        <v>4</v>
      </c>
      <c r="AG118" s="709">
        <v>3</v>
      </c>
      <c r="AH118" s="709">
        <v>2</v>
      </c>
      <c r="AI118" s="709">
        <v>2</v>
      </c>
      <c r="AJ118" s="711">
        <v>1</v>
      </c>
      <c r="AK118" s="712">
        <v>2</v>
      </c>
      <c r="AL118" s="709">
        <v>4</v>
      </c>
      <c r="AM118" s="709">
        <v>5</v>
      </c>
      <c r="AN118" s="709">
        <v>4</v>
      </c>
      <c r="AO118" s="711">
        <v>4</v>
      </c>
      <c r="AP118" s="712">
        <v>3</v>
      </c>
      <c r="AQ118" s="709">
        <v>3</v>
      </c>
      <c r="AR118" s="709">
        <v>3</v>
      </c>
      <c r="AS118" s="709">
        <v>2</v>
      </c>
      <c r="AT118" s="704">
        <v>2</v>
      </c>
      <c r="AU118" s="710"/>
      <c r="AV118" s="709"/>
      <c r="AW118" s="709"/>
      <c r="AX118" s="709"/>
      <c r="AY118" s="711"/>
      <c r="AZ118" s="712">
        <v>3</v>
      </c>
      <c r="BA118" s="709">
        <v>4</v>
      </c>
      <c r="BB118" s="709">
        <v>2</v>
      </c>
      <c r="BC118" s="709">
        <v>1</v>
      </c>
      <c r="BD118" s="704">
        <v>2</v>
      </c>
      <c r="BE118" s="710">
        <v>3</v>
      </c>
      <c r="BF118" s="709">
        <v>4</v>
      </c>
      <c r="BG118" s="709">
        <v>3</v>
      </c>
      <c r="BH118" s="709">
        <v>2</v>
      </c>
      <c r="BI118" s="711">
        <v>1</v>
      </c>
      <c r="BJ118" s="712">
        <v>2</v>
      </c>
      <c r="BK118" s="709">
        <v>4</v>
      </c>
      <c r="BL118" s="709">
        <v>5</v>
      </c>
      <c r="BM118" s="709">
        <v>3</v>
      </c>
      <c r="BN118" s="704">
        <v>2</v>
      </c>
      <c r="BO118" s="710"/>
      <c r="BP118" s="709"/>
      <c r="BQ118" s="709"/>
      <c r="BR118" s="709"/>
      <c r="BS118" s="711"/>
      <c r="BT118" s="712"/>
      <c r="BU118" s="709"/>
      <c r="BV118" s="709"/>
      <c r="BW118" s="709"/>
      <c r="BX118" s="704"/>
      <c r="BY118" s="712">
        <v>3</v>
      </c>
      <c r="BZ118" s="709">
        <v>3</v>
      </c>
      <c r="CA118" s="709">
        <v>1</v>
      </c>
      <c r="CB118" s="709">
        <v>2</v>
      </c>
      <c r="CC118" s="704">
        <v>1</v>
      </c>
      <c r="CD118" s="712"/>
      <c r="CE118" s="709"/>
      <c r="CF118" s="709"/>
      <c r="CG118" s="709"/>
      <c r="CH118" s="704"/>
      <c r="CI118" s="710"/>
      <c r="CJ118" s="709"/>
      <c r="CK118" s="709"/>
      <c r="CL118" s="709"/>
      <c r="CM118" s="711"/>
      <c r="CN118" s="712"/>
      <c r="CO118" s="709"/>
      <c r="CP118" s="709"/>
      <c r="CQ118" s="709"/>
      <c r="CR118" s="704"/>
      <c r="CS118" s="710"/>
      <c r="CT118" s="709"/>
      <c r="CU118" s="709"/>
      <c r="CV118" s="709"/>
      <c r="CW118" s="711"/>
      <c r="CX118" s="712"/>
      <c r="CY118" s="709"/>
      <c r="CZ118" s="709"/>
      <c r="DA118" s="709"/>
      <c r="DB118" s="704"/>
      <c r="DC118" s="710"/>
      <c r="DD118" s="709"/>
      <c r="DE118" s="709"/>
      <c r="DF118" s="709"/>
      <c r="DG118" s="711"/>
      <c r="DH118" s="712"/>
      <c r="DI118" s="709"/>
      <c r="DJ118" s="709"/>
      <c r="DK118" s="709"/>
      <c r="DL118" s="704"/>
      <c r="DM118" s="710"/>
      <c r="DN118" s="709"/>
      <c r="DO118" s="709"/>
      <c r="DP118" s="709"/>
      <c r="DQ118" s="711"/>
      <c r="DR118" s="712"/>
      <c r="DS118" s="709"/>
      <c r="DT118" s="709"/>
      <c r="DU118" s="709"/>
      <c r="DV118" s="704"/>
      <c r="DW118" s="710"/>
      <c r="DX118" s="709"/>
      <c r="DY118" s="709"/>
      <c r="DZ118" s="709"/>
      <c r="EA118" s="704"/>
    </row>
    <row r="119" spans="1:131" ht="15" customHeight="1">
      <c r="A119" s="746"/>
      <c r="B119" s="748"/>
      <c r="C119" s="741"/>
      <c r="D119" s="763"/>
      <c r="E119" s="266" t="str">
        <f>'Eventos de riesgo LA-FT-FPADM'!E119</f>
        <v>Publicidad</v>
      </c>
      <c r="G119" s="765"/>
      <c r="H119" s="766"/>
      <c r="I119" s="766"/>
      <c r="J119" s="766"/>
      <c r="K119" s="767"/>
      <c r="L119" s="712"/>
      <c r="M119" s="709"/>
      <c r="N119" s="709"/>
      <c r="O119" s="709"/>
      <c r="P119" s="711"/>
      <c r="Q119" s="712"/>
      <c r="R119" s="709"/>
      <c r="S119" s="709"/>
      <c r="T119" s="709"/>
      <c r="U119" s="711"/>
      <c r="V119" s="712"/>
      <c r="W119" s="709"/>
      <c r="X119" s="709"/>
      <c r="Y119" s="709"/>
      <c r="Z119" s="711"/>
      <c r="AA119" s="712"/>
      <c r="AB119" s="709"/>
      <c r="AC119" s="709"/>
      <c r="AD119" s="709"/>
      <c r="AE119" s="711"/>
      <c r="AF119" s="712"/>
      <c r="AG119" s="709"/>
      <c r="AH119" s="709"/>
      <c r="AI119" s="709"/>
      <c r="AJ119" s="711"/>
      <c r="AK119" s="712"/>
      <c r="AL119" s="709"/>
      <c r="AM119" s="709"/>
      <c r="AN119" s="709"/>
      <c r="AO119" s="711"/>
      <c r="AP119" s="712"/>
      <c r="AQ119" s="709"/>
      <c r="AR119" s="709"/>
      <c r="AS119" s="709"/>
      <c r="AT119" s="704"/>
      <c r="AU119" s="710"/>
      <c r="AV119" s="709"/>
      <c r="AW119" s="709"/>
      <c r="AX119" s="709"/>
      <c r="AY119" s="711"/>
      <c r="AZ119" s="712"/>
      <c r="BA119" s="709"/>
      <c r="BB119" s="709"/>
      <c r="BC119" s="709"/>
      <c r="BD119" s="704"/>
      <c r="BE119" s="710"/>
      <c r="BF119" s="709"/>
      <c r="BG119" s="709"/>
      <c r="BH119" s="709"/>
      <c r="BI119" s="711"/>
      <c r="BJ119" s="712"/>
      <c r="BK119" s="709"/>
      <c r="BL119" s="709"/>
      <c r="BM119" s="709"/>
      <c r="BN119" s="704"/>
      <c r="BO119" s="710"/>
      <c r="BP119" s="709"/>
      <c r="BQ119" s="709"/>
      <c r="BR119" s="709"/>
      <c r="BS119" s="711"/>
      <c r="BT119" s="712"/>
      <c r="BU119" s="709"/>
      <c r="BV119" s="709"/>
      <c r="BW119" s="709"/>
      <c r="BX119" s="704"/>
      <c r="BY119" s="712"/>
      <c r="BZ119" s="709"/>
      <c r="CA119" s="709"/>
      <c r="CB119" s="709"/>
      <c r="CC119" s="704"/>
      <c r="CD119" s="712"/>
      <c r="CE119" s="709"/>
      <c r="CF119" s="709"/>
      <c r="CG119" s="709"/>
      <c r="CH119" s="704"/>
      <c r="CI119" s="710"/>
      <c r="CJ119" s="709"/>
      <c r="CK119" s="709"/>
      <c r="CL119" s="709"/>
      <c r="CM119" s="711"/>
      <c r="CN119" s="712"/>
      <c r="CO119" s="709"/>
      <c r="CP119" s="709"/>
      <c r="CQ119" s="709"/>
      <c r="CR119" s="704"/>
      <c r="CS119" s="710"/>
      <c r="CT119" s="709"/>
      <c r="CU119" s="709"/>
      <c r="CV119" s="709"/>
      <c r="CW119" s="711"/>
      <c r="CX119" s="712"/>
      <c r="CY119" s="709"/>
      <c r="CZ119" s="709"/>
      <c r="DA119" s="709"/>
      <c r="DB119" s="704"/>
      <c r="DC119" s="710"/>
      <c r="DD119" s="709"/>
      <c r="DE119" s="709"/>
      <c r="DF119" s="709"/>
      <c r="DG119" s="711"/>
      <c r="DH119" s="712"/>
      <c r="DI119" s="709"/>
      <c r="DJ119" s="709"/>
      <c r="DK119" s="709"/>
      <c r="DL119" s="704"/>
      <c r="DM119" s="710"/>
      <c r="DN119" s="709"/>
      <c r="DO119" s="709"/>
      <c r="DP119" s="709"/>
      <c r="DQ119" s="711"/>
      <c r="DR119" s="712"/>
      <c r="DS119" s="709"/>
      <c r="DT119" s="709"/>
      <c r="DU119" s="709"/>
      <c r="DV119" s="704"/>
      <c r="DW119" s="710"/>
      <c r="DX119" s="709"/>
      <c r="DY119" s="709"/>
      <c r="DZ119" s="709"/>
      <c r="EA119" s="704"/>
    </row>
    <row r="120" spans="1:131" ht="15" customHeight="1">
      <c r="A120" s="746"/>
      <c r="B120" s="748"/>
      <c r="C120" s="741"/>
      <c r="D120" s="763"/>
      <c r="E120" s="266" t="str">
        <f>'Eventos de riesgo LA-FT-FPADM'!E120</f>
        <v>Compras generales</v>
      </c>
      <c r="G120" s="765"/>
      <c r="H120" s="766"/>
      <c r="I120" s="766"/>
      <c r="J120" s="766"/>
      <c r="K120" s="767"/>
      <c r="L120" s="712"/>
      <c r="M120" s="709"/>
      <c r="N120" s="709"/>
      <c r="O120" s="709"/>
      <c r="P120" s="711"/>
      <c r="Q120" s="712"/>
      <c r="R120" s="709"/>
      <c r="S120" s="709"/>
      <c r="T120" s="709"/>
      <c r="U120" s="711"/>
      <c r="V120" s="712"/>
      <c r="W120" s="709"/>
      <c r="X120" s="709"/>
      <c r="Y120" s="709"/>
      <c r="Z120" s="711"/>
      <c r="AA120" s="712"/>
      <c r="AB120" s="709"/>
      <c r="AC120" s="709"/>
      <c r="AD120" s="709"/>
      <c r="AE120" s="711"/>
      <c r="AF120" s="712"/>
      <c r="AG120" s="709"/>
      <c r="AH120" s="709"/>
      <c r="AI120" s="709"/>
      <c r="AJ120" s="711"/>
      <c r="AK120" s="712"/>
      <c r="AL120" s="709"/>
      <c r="AM120" s="709"/>
      <c r="AN120" s="709"/>
      <c r="AO120" s="711"/>
      <c r="AP120" s="712"/>
      <c r="AQ120" s="709"/>
      <c r="AR120" s="709"/>
      <c r="AS120" s="709"/>
      <c r="AT120" s="704"/>
      <c r="AU120" s="710"/>
      <c r="AV120" s="709"/>
      <c r="AW120" s="709"/>
      <c r="AX120" s="709"/>
      <c r="AY120" s="711"/>
      <c r="AZ120" s="712"/>
      <c r="BA120" s="709"/>
      <c r="BB120" s="709"/>
      <c r="BC120" s="709"/>
      <c r="BD120" s="704"/>
      <c r="BE120" s="710"/>
      <c r="BF120" s="709"/>
      <c r="BG120" s="709"/>
      <c r="BH120" s="709"/>
      <c r="BI120" s="711"/>
      <c r="BJ120" s="712"/>
      <c r="BK120" s="709"/>
      <c r="BL120" s="709"/>
      <c r="BM120" s="709"/>
      <c r="BN120" s="704"/>
      <c r="BO120" s="710"/>
      <c r="BP120" s="709"/>
      <c r="BQ120" s="709"/>
      <c r="BR120" s="709"/>
      <c r="BS120" s="711"/>
      <c r="BT120" s="712"/>
      <c r="BU120" s="709"/>
      <c r="BV120" s="709"/>
      <c r="BW120" s="709"/>
      <c r="BX120" s="704"/>
      <c r="BY120" s="712"/>
      <c r="BZ120" s="709"/>
      <c r="CA120" s="709"/>
      <c r="CB120" s="709"/>
      <c r="CC120" s="704"/>
      <c r="CD120" s="712"/>
      <c r="CE120" s="709"/>
      <c r="CF120" s="709"/>
      <c r="CG120" s="709"/>
      <c r="CH120" s="704"/>
      <c r="CI120" s="710"/>
      <c r="CJ120" s="709"/>
      <c r="CK120" s="709"/>
      <c r="CL120" s="709"/>
      <c r="CM120" s="711"/>
      <c r="CN120" s="712"/>
      <c r="CO120" s="709"/>
      <c r="CP120" s="709"/>
      <c r="CQ120" s="709"/>
      <c r="CR120" s="704"/>
      <c r="CS120" s="710"/>
      <c r="CT120" s="709"/>
      <c r="CU120" s="709"/>
      <c r="CV120" s="709"/>
      <c r="CW120" s="711"/>
      <c r="CX120" s="712"/>
      <c r="CY120" s="709"/>
      <c r="CZ120" s="709"/>
      <c r="DA120" s="709"/>
      <c r="DB120" s="704"/>
      <c r="DC120" s="710"/>
      <c r="DD120" s="709"/>
      <c r="DE120" s="709"/>
      <c r="DF120" s="709"/>
      <c r="DG120" s="711"/>
      <c r="DH120" s="712"/>
      <c r="DI120" s="709"/>
      <c r="DJ120" s="709"/>
      <c r="DK120" s="709"/>
      <c r="DL120" s="704"/>
      <c r="DM120" s="710"/>
      <c r="DN120" s="709"/>
      <c r="DO120" s="709"/>
      <c r="DP120" s="709"/>
      <c r="DQ120" s="711"/>
      <c r="DR120" s="712"/>
      <c r="DS120" s="709"/>
      <c r="DT120" s="709"/>
      <c r="DU120" s="709"/>
      <c r="DV120" s="704"/>
      <c r="DW120" s="710"/>
      <c r="DX120" s="709"/>
      <c r="DY120" s="709"/>
      <c r="DZ120" s="709"/>
      <c r="EA120" s="704"/>
    </row>
    <row r="121" spans="1:131" ht="15" customHeight="1">
      <c r="A121" s="746"/>
      <c r="B121" s="748"/>
      <c r="C121" s="741"/>
      <c r="D121" s="763"/>
      <c r="E121" s="266" t="str">
        <f>'Eventos de riesgo LA-FT-FPADM'!E121</f>
        <v>Consultorías</v>
      </c>
      <c r="G121" s="765"/>
      <c r="H121" s="766"/>
      <c r="I121" s="766"/>
      <c r="J121" s="766"/>
      <c r="K121" s="767"/>
      <c r="L121" s="712"/>
      <c r="M121" s="709"/>
      <c r="N121" s="709"/>
      <c r="O121" s="709"/>
      <c r="P121" s="711"/>
      <c r="Q121" s="712"/>
      <c r="R121" s="709"/>
      <c r="S121" s="709"/>
      <c r="T121" s="709"/>
      <c r="U121" s="711"/>
      <c r="V121" s="712"/>
      <c r="W121" s="709"/>
      <c r="X121" s="709"/>
      <c r="Y121" s="709"/>
      <c r="Z121" s="711"/>
      <c r="AA121" s="712"/>
      <c r="AB121" s="709"/>
      <c r="AC121" s="709"/>
      <c r="AD121" s="709"/>
      <c r="AE121" s="711"/>
      <c r="AF121" s="712"/>
      <c r="AG121" s="709"/>
      <c r="AH121" s="709"/>
      <c r="AI121" s="709"/>
      <c r="AJ121" s="711"/>
      <c r="AK121" s="712"/>
      <c r="AL121" s="709"/>
      <c r="AM121" s="709"/>
      <c r="AN121" s="709"/>
      <c r="AO121" s="711"/>
      <c r="AP121" s="712"/>
      <c r="AQ121" s="709"/>
      <c r="AR121" s="709"/>
      <c r="AS121" s="709"/>
      <c r="AT121" s="704"/>
      <c r="AU121" s="710"/>
      <c r="AV121" s="709"/>
      <c r="AW121" s="709"/>
      <c r="AX121" s="709"/>
      <c r="AY121" s="711"/>
      <c r="AZ121" s="712"/>
      <c r="BA121" s="709"/>
      <c r="BB121" s="709"/>
      <c r="BC121" s="709"/>
      <c r="BD121" s="704"/>
      <c r="BE121" s="710"/>
      <c r="BF121" s="709"/>
      <c r="BG121" s="709"/>
      <c r="BH121" s="709"/>
      <c r="BI121" s="711"/>
      <c r="BJ121" s="712"/>
      <c r="BK121" s="709"/>
      <c r="BL121" s="709"/>
      <c r="BM121" s="709"/>
      <c r="BN121" s="704"/>
      <c r="BO121" s="710"/>
      <c r="BP121" s="709"/>
      <c r="BQ121" s="709"/>
      <c r="BR121" s="709"/>
      <c r="BS121" s="711"/>
      <c r="BT121" s="712"/>
      <c r="BU121" s="709"/>
      <c r="BV121" s="709"/>
      <c r="BW121" s="709"/>
      <c r="BX121" s="704"/>
      <c r="BY121" s="712"/>
      <c r="BZ121" s="709"/>
      <c r="CA121" s="709"/>
      <c r="CB121" s="709"/>
      <c r="CC121" s="704"/>
      <c r="CD121" s="712"/>
      <c r="CE121" s="709"/>
      <c r="CF121" s="709"/>
      <c r="CG121" s="709"/>
      <c r="CH121" s="704"/>
      <c r="CI121" s="710"/>
      <c r="CJ121" s="709"/>
      <c r="CK121" s="709"/>
      <c r="CL121" s="709"/>
      <c r="CM121" s="711"/>
      <c r="CN121" s="712"/>
      <c r="CO121" s="709"/>
      <c r="CP121" s="709"/>
      <c r="CQ121" s="709"/>
      <c r="CR121" s="704"/>
      <c r="CS121" s="710"/>
      <c r="CT121" s="709"/>
      <c r="CU121" s="709"/>
      <c r="CV121" s="709"/>
      <c r="CW121" s="711"/>
      <c r="CX121" s="712"/>
      <c r="CY121" s="709"/>
      <c r="CZ121" s="709"/>
      <c r="DA121" s="709"/>
      <c r="DB121" s="704"/>
      <c r="DC121" s="710"/>
      <c r="DD121" s="709"/>
      <c r="DE121" s="709"/>
      <c r="DF121" s="709"/>
      <c r="DG121" s="711"/>
      <c r="DH121" s="712"/>
      <c r="DI121" s="709"/>
      <c r="DJ121" s="709"/>
      <c r="DK121" s="709"/>
      <c r="DL121" s="704"/>
      <c r="DM121" s="710"/>
      <c r="DN121" s="709"/>
      <c r="DO121" s="709"/>
      <c r="DP121" s="709"/>
      <c r="DQ121" s="711"/>
      <c r="DR121" s="712"/>
      <c r="DS121" s="709"/>
      <c r="DT121" s="709"/>
      <c r="DU121" s="709"/>
      <c r="DV121" s="704"/>
      <c r="DW121" s="710"/>
      <c r="DX121" s="709"/>
      <c r="DY121" s="709"/>
      <c r="DZ121" s="709"/>
      <c r="EA121" s="704"/>
    </row>
    <row r="122" spans="1:131" ht="15" customHeight="1">
      <c r="A122" s="746"/>
      <c r="B122" s="748"/>
      <c r="C122" s="741"/>
      <c r="D122" s="763"/>
      <c r="E122" s="266" t="str">
        <f>'Eventos de riesgo LA-FT-FPADM'!E122</f>
        <v>Muebles e inmuebles, mantenimiento de maquinaria y equipo</v>
      </c>
      <c r="G122" s="765"/>
      <c r="H122" s="766"/>
      <c r="I122" s="766"/>
      <c r="J122" s="766"/>
      <c r="K122" s="767"/>
      <c r="L122" s="712"/>
      <c r="M122" s="709"/>
      <c r="N122" s="709"/>
      <c r="O122" s="709"/>
      <c r="P122" s="711"/>
      <c r="Q122" s="712"/>
      <c r="R122" s="709"/>
      <c r="S122" s="709"/>
      <c r="T122" s="709"/>
      <c r="U122" s="711"/>
      <c r="V122" s="712"/>
      <c r="W122" s="709"/>
      <c r="X122" s="709"/>
      <c r="Y122" s="709"/>
      <c r="Z122" s="711"/>
      <c r="AA122" s="712"/>
      <c r="AB122" s="709"/>
      <c r="AC122" s="709"/>
      <c r="AD122" s="709"/>
      <c r="AE122" s="711"/>
      <c r="AF122" s="712"/>
      <c r="AG122" s="709"/>
      <c r="AH122" s="709"/>
      <c r="AI122" s="709"/>
      <c r="AJ122" s="711"/>
      <c r="AK122" s="712"/>
      <c r="AL122" s="709"/>
      <c r="AM122" s="709"/>
      <c r="AN122" s="709"/>
      <c r="AO122" s="711"/>
      <c r="AP122" s="712"/>
      <c r="AQ122" s="709"/>
      <c r="AR122" s="709"/>
      <c r="AS122" s="709"/>
      <c r="AT122" s="704"/>
      <c r="AU122" s="710"/>
      <c r="AV122" s="709"/>
      <c r="AW122" s="709"/>
      <c r="AX122" s="709"/>
      <c r="AY122" s="711"/>
      <c r="AZ122" s="712"/>
      <c r="BA122" s="709"/>
      <c r="BB122" s="709"/>
      <c r="BC122" s="709"/>
      <c r="BD122" s="704"/>
      <c r="BE122" s="710"/>
      <c r="BF122" s="709"/>
      <c r="BG122" s="709"/>
      <c r="BH122" s="709"/>
      <c r="BI122" s="711"/>
      <c r="BJ122" s="712"/>
      <c r="BK122" s="709"/>
      <c r="BL122" s="709"/>
      <c r="BM122" s="709"/>
      <c r="BN122" s="704"/>
      <c r="BO122" s="710"/>
      <c r="BP122" s="709"/>
      <c r="BQ122" s="709"/>
      <c r="BR122" s="709"/>
      <c r="BS122" s="711"/>
      <c r="BT122" s="712"/>
      <c r="BU122" s="709"/>
      <c r="BV122" s="709"/>
      <c r="BW122" s="709"/>
      <c r="BX122" s="704"/>
      <c r="BY122" s="712"/>
      <c r="BZ122" s="709"/>
      <c r="CA122" s="709"/>
      <c r="CB122" s="709"/>
      <c r="CC122" s="704"/>
      <c r="CD122" s="712"/>
      <c r="CE122" s="709"/>
      <c r="CF122" s="709"/>
      <c r="CG122" s="709"/>
      <c r="CH122" s="704"/>
      <c r="CI122" s="710"/>
      <c r="CJ122" s="709"/>
      <c r="CK122" s="709"/>
      <c r="CL122" s="709"/>
      <c r="CM122" s="711"/>
      <c r="CN122" s="712"/>
      <c r="CO122" s="709"/>
      <c r="CP122" s="709"/>
      <c r="CQ122" s="709"/>
      <c r="CR122" s="704"/>
      <c r="CS122" s="710"/>
      <c r="CT122" s="709"/>
      <c r="CU122" s="709"/>
      <c r="CV122" s="709"/>
      <c r="CW122" s="711"/>
      <c r="CX122" s="712"/>
      <c r="CY122" s="709"/>
      <c r="CZ122" s="709"/>
      <c r="DA122" s="709"/>
      <c r="DB122" s="704"/>
      <c r="DC122" s="710"/>
      <c r="DD122" s="709"/>
      <c r="DE122" s="709"/>
      <c r="DF122" s="709"/>
      <c r="DG122" s="711"/>
      <c r="DH122" s="712"/>
      <c r="DI122" s="709"/>
      <c r="DJ122" s="709"/>
      <c r="DK122" s="709"/>
      <c r="DL122" s="704"/>
      <c r="DM122" s="710"/>
      <c r="DN122" s="709"/>
      <c r="DO122" s="709"/>
      <c r="DP122" s="709"/>
      <c r="DQ122" s="711"/>
      <c r="DR122" s="712"/>
      <c r="DS122" s="709"/>
      <c r="DT122" s="709"/>
      <c r="DU122" s="709"/>
      <c r="DV122" s="704"/>
      <c r="DW122" s="710"/>
      <c r="DX122" s="709"/>
      <c r="DY122" s="709"/>
      <c r="DZ122" s="709"/>
      <c r="EA122" s="704"/>
    </row>
    <row r="123" spans="1:131" ht="15" customHeight="1">
      <c r="A123" s="746"/>
      <c r="B123" s="748"/>
      <c r="C123" s="741"/>
      <c r="D123" s="763"/>
      <c r="E123" s="266" t="str">
        <f>'Eventos de riesgo LA-FT-FPADM'!E123</f>
        <v>Servicios de tecnologia</v>
      </c>
      <c r="G123" s="765"/>
      <c r="H123" s="766"/>
      <c r="I123" s="766"/>
      <c r="J123" s="766"/>
      <c r="K123" s="767"/>
      <c r="L123" s="712"/>
      <c r="M123" s="709"/>
      <c r="N123" s="709"/>
      <c r="O123" s="709"/>
      <c r="P123" s="711"/>
      <c r="Q123" s="712"/>
      <c r="R123" s="709"/>
      <c r="S123" s="709"/>
      <c r="T123" s="709"/>
      <c r="U123" s="711"/>
      <c r="V123" s="712"/>
      <c r="W123" s="709"/>
      <c r="X123" s="709"/>
      <c r="Y123" s="709"/>
      <c r="Z123" s="711"/>
      <c r="AA123" s="712"/>
      <c r="AB123" s="709"/>
      <c r="AC123" s="709"/>
      <c r="AD123" s="709"/>
      <c r="AE123" s="711"/>
      <c r="AF123" s="712"/>
      <c r="AG123" s="709"/>
      <c r="AH123" s="709"/>
      <c r="AI123" s="709"/>
      <c r="AJ123" s="711"/>
      <c r="AK123" s="712"/>
      <c r="AL123" s="709"/>
      <c r="AM123" s="709"/>
      <c r="AN123" s="709"/>
      <c r="AO123" s="711"/>
      <c r="AP123" s="712"/>
      <c r="AQ123" s="709"/>
      <c r="AR123" s="709"/>
      <c r="AS123" s="709"/>
      <c r="AT123" s="704"/>
      <c r="AU123" s="710"/>
      <c r="AV123" s="709"/>
      <c r="AW123" s="709"/>
      <c r="AX123" s="709"/>
      <c r="AY123" s="711"/>
      <c r="AZ123" s="712"/>
      <c r="BA123" s="709"/>
      <c r="BB123" s="709"/>
      <c r="BC123" s="709"/>
      <c r="BD123" s="704"/>
      <c r="BE123" s="710"/>
      <c r="BF123" s="709"/>
      <c r="BG123" s="709"/>
      <c r="BH123" s="709"/>
      <c r="BI123" s="711"/>
      <c r="BJ123" s="712"/>
      <c r="BK123" s="709"/>
      <c r="BL123" s="709"/>
      <c r="BM123" s="709"/>
      <c r="BN123" s="704"/>
      <c r="BO123" s="710"/>
      <c r="BP123" s="709"/>
      <c r="BQ123" s="709"/>
      <c r="BR123" s="709"/>
      <c r="BS123" s="711"/>
      <c r="BT123" s="712"/>
      <c r="BU123" s="709"/>
      <c r="BV123" s="709"/>
      <c r="BW123" s="709"/>
      <c r="BX123" s="704"/>
      <c r="BY123" s="712"/>
      <c r="BZ123" s="709"/>
      <c r="CA123" s="709"/>
      <c r="CB123" s="709"/>
      <c r="CC123" s="704"/>
      <c r="CD123" s="712"/>
      <c r="CE123" s="709"/>
      <c r="CF123" s="709"/>
      <c r="CG123" s="709"/>
      <c r="CH123" s="704"/>
      <c r="CI123" s="710"/>
      <c r="CJ123" s="709"/>
      <c r="CK123" s="709"/>
      <c r="CL123" s="709"/>
      <c r="CM123" s="711"/>
      <c r="CN123" s="712"/>
      <c r="CO123" s="709"/>
      <c r="CP123" s="709"/>
      <c r="CQ123" s="709"/>
      <c r="CR123" s="704"/>
      <c r="CS123" s="710"/>
      <c r="CT123" s="709"/>
      <c r="CU123" s="709"/>
      <c r="CV123" s="709"/>
      <c r="CW123" s="711"/>
      <c r="CX123" s="712"/>
      <c r="CY123" s="709"/>
      <c r="CZ123" s="709"/>
      <c r="DA123" s="709"/>
      <c r="DB123" s="704"/>
      <c r="DC123" s="710"/>
      <c r="DD123" s="709"/>
      <c r="DE123" s="709"/>
      <c r="DF123" s="709"/>
      <c r="DG123" s="711"/>
      <c r="DH123" s="712"/>
      <c r="DI123" s="709"/>
      <c r="DJ123" s="709"/>
      <c r="DK123" s="709"/>
      <c r="DL123" s="704"/>
      <c r="DM123" s="710"/>
      <c r="DN123" s="709"/>
      <c r="DO123" s="709"/>
      <c r="DP123" s="709"/>
      <c r="DQ123" s="711"/>
      <c r="DR123" s="712"/>
      <c r="DS123" s="709"/>
      <c r="DT123" s="709"/>
      <c r="DU123" s="709"/>
      <c r="DV123" s="704"/>
      <c r="DW123" s="710"/>
      <c r="DX123" s="709"/>
      <c r="DY123" s="709"/>
      <c r="DZ123" s="709"/>
      <c r="EA123" s="704"/>
    </row>
    <row r="124" spans="1:131" ht="15" customHeight="1">
      <c r="A124" s="746"/>
      <c r="B124" s="748"/>
      <c r="C124" s="741"/>
      <c r="D124" s="763"/>
      <c r="E124" s="266" t="str">
        <f>'Eventos de riesgo LA-FT-FPADM'!E124</f>
        <v>Servicio de alojamiento y eventos empresariales</v>
      </c>
      <c r="G124" s="765"/>
      <c r="H124" s="766"/>
      <c r="I124" s="766"/>
      <c r="J124" s="766"/>
      <c r="K124" s="767"/>
      <c r="L124" s="712"/>
      <c r="M124" s="709"/>
      <c r="N124" s="709"/>
      <c r="O124" s="709"/>
      <c r="P124" s="711"/>
      <c r="Q124" s="712"/>
      <c r="R124" s="709"/>
      <c r="S124" s="709"/>
      <c r="T124" s="709"/>
      <c r="U124" s="711"/>
      <c r="V124" s="712"/>
      <c r="W124" s="709"/>
      <c r="X124" s="709"/>
      <c r="Y124" s="709"/>
      <c r="Z124" s="711"/>
      <c r="AA124" s="712"/>
      <c r="AB124" s="709"/>
      <c r="AC124" s="709"/>
      <c r="AD124" s="709"/>
      <c r="AE124" s="711"/>
      <c r="AF124" s="712"/>
      <c r="AG124" s="709"/>
      <c r="AH124" s="709"/>
      <c r="AI124" s="709"/>
      <c r="AJ124" s="711"/>
      <c r="AK124" s="712"/>
      <c r="AL124" s="709"/>
      <c r="AM124" s="709"/>
      <c r="AN124" s="709"/>
      <c r="AO124" s="711"/>
      <c r="AP124" s="712"/>
      <c r="AQ124" s="709"/>
      <c r="AR124" s="709"/>
      <c r="AS124" s="709"/>
      <c r="AT124" s="704"/>
      <c r="AU124" s="710"/>
      <c r="AV124" s="709"/>
      <c r="AW124" s="709"/>
      <c r="AX124" s="709"/>
      <c r="AY124" s="711"/>
      <c r="AZ124" s="712"/>
      <c r="BA124" s="709"/>
      <c r="BB124" s="709"/>
      <c r="BC124" s="709"/>
      <c r="BD124" s="704"/>
      <c r="BE124" s="710"/>
      <c r="BF124" s="709"/>
      <c r="BG124" s="709"/>
      <c r="BH124" s="709"/>
      <c r="BI124" s="711"/>
      <c r="BJ124" s="712"/>
      <c r="BK124" s="709"/>
      <c r="BL124" s="709"/>
      <c r="BM124" s="709"/>
      <c r="BN124" s="704"/>
      <c r="BO124" s="710"/>
      <c r="BP124" s="709"/>
      <c r="BQ124" s="709"/>
      <c r="BR124" s="709"/>
      <c r="BS124" s="711"/>
      <c r="BT124" s="712"/>
      <c r="BU124" s="709"/>
      <c r="BV124" s="709"/>
      <c r="BW124" s="709"/>
      <c r="BX124" s="704"/>
      <c r="BY124" s="712"/>
      <c r="BZ124" s="709"/>
      <c r="CA124" s="709"/>
      <c r="CB124" s="709"/>
      <c r="CC124" s="704"/>
      <c r="CD124" s="712"/>
      <c r="CE124" s="709"/>
      <c r="CF124" s="709"/>
      <c r="CG124" s="709"/>
      <c r="CH124" s="704"/>
      <c r="CI124" s="710"/>
      <c r="CJ124" s="709"/>
      <c r="CK124" s="709"/>
      <c r="CL124" s="709"/>
      <c r="CM124" s="711"/>
      <c r="CN124" s="712"/>
      <c r="CO124" s="709"/>
      <c r="CP124" s="709"/>
      <c r="CQ124" s="709"/>
      <c r="CR124" s="704"/>
      <c r="CS124" s="710"/>
      <c r="CT124" s="709"/>
      <c r="CU124" s="709"/>
      <c r="CV124" s="709"/>
      <c r="CW124" s="711"/>
      <c r="CX124" s="712"/>
      <c r="CY124" s="709"/>
      <c r="CZ124" s="709"/>
      <c r="DA124" s="709"/>
      <c r="DB124" s="704"/>
      <c r="DC124" s="710"/>
      <c r="DD124" s="709"/>
      <c r="DE124" s="709"/>
      <c r="DF124" s="709"/>
      <c r="DG124" s="711"/>
      <c r="DH124" s="712"/>
      <c r="DI124" s="709"/>
      <c r="DJ124" s="709"/>
      <c r="DK124" s="709"/>
      <c r="DL124" s="704"/>
      <c r="DM124" s="710"/>
      <c r="DN124" s="709"/>
      <c r="DO124" s="709"/>
      <c r="DP124" s="709"/>
      <c r="DQ124" s="711"/>
      <c r="DR124" s="712"/>
      <c r="DS124" s="709"/>
      <c r="DT124" s="709"/>
      <c r="DU124" s="709"/>
      <c r="DV124" s="704"/>
      <c r="DW124" s="710"/>
      <c r="DX124" s="709"/>
      <c r="DY124" s="709"/>
      <c r="DZ124" s="709"/>
      <c r="EA124" s="704"/>
    </row>
    <row r="125" spans="1:131" ht="15" customHeight="1">
      <c r="A125" s="716"/>
      <c r="B125" s="720"/>
      <c r="C125" s="741"/>
      <c r="D125" s="763"/>
      <c r="E125" s="266" t="str">
        <f>'Eventos de riesgo LA-FT-FPADM'!E125</f>
        <v>Servicios educativos</v>
      </c>
      <c r="G125" s="765"/>
      <c r="H125" s="766"/>
      <c r="I125" s="766"/>
      <c r="J125" s="766"/>
      <c r="K125" s="767"/>
      <c r="L125" s="712"/>
      <c r="M125" s="709"/>
      <c r="N125" s="709"/>
      <c r="O125" s="709"/>
      <c r="P125" s="711"/>
      <c r="Q125" s="712"/>
      <c r="R125" s="709"/>
      <c r="S125" s="709"/>
      <c r="T125" s="709"/>
      <c r="U125" s="711"/>
      <c r="V125" s="712"/>
      <c r="W125" s="709"/>
      <c r="X125" s="709"/>
      <c r="Y125" s="709"/>
      <c r="Z125" s="711"/>
      <c r="AA125" s="712"/>
      <c r="AB125" s="709"/>
      <c r="AC125" s="709"/>
      <c r="AD125" s="709"/>
      <c r="AE125" s="711"/>
      <c r="AF125" s="712"/>
      <c r="AG125" s="709"/>
      <c r="AH125" s="709"/>
      <c r="AI125" s="709"/>
      <c r="AJ125" s="711"/>
      <c r="AK125" s="712"/>
      <c r="AL125" s="709"/>
      <c r="AM125" s="709"/>
      <c r="AN125" s="709"/>
      <c r="AO125" s="711"/>
      <c r="AP125" s="712"/>
      <c r="AQ125" s="709"/>
      <c r="AR125" s="709"/>
      <c r="AS125" s="709"/>
      <c r="AT125" s="704"/>
      <c r="AU125" s="710"/>
      <c r="AV125" s="709"/>
      <c r="AW125" s="709"/>
      <c r="AX125" s="709"/>
      <c r="AY125" s="711"/>
      <c r="AZ125" s="712"/>
      <c r="BA125" s="709"/>
      <c r="BB125" s="709"/>
      <c r="BC125" s="709"/>
      <c r="BD125" s="704"/>
      <c r="BE125" s="710"/>
      <c r="BF125" s="709"/>
      <c r="BG125" s="709"/>
      <c r="BH125" s="709"/>
      <c r="BI125" s="711"/>
      <c r="BJ125" s="712"/>
      <c r="BK125" s="709"/>
      <c r="BL125" s="709"/>
      <c r="BM125" s="709"/>
      <c r="BN125" s="704"/>
      <c r="BO125" s="710"/>
      <c r="BP125" s="709"/>
      <c r="BQ125" s="709"/>
      <c r="BR125" s="709"/>
      <c r="BS125" s="711"/>
      <c r="BT125" s="712"/>
      <c r="BU125" s="709"/>
      <c r="BV125" s="709"/>
      <c r="BW125" s="709"/>
      <c r="BX125" s="704"/>
      <c r="BY125" s="712"/>
      <c r="BZ125" s="709"/>
      <c r="CA125" s="709"/>
      <c r="CB125" s="709"/>
      <c r="CC125" s="704"/>
      <c r="CD125" s="712"/>
      <c r="CE125" s="709"/>
      <c r="CF125" s="709"/>
      <c r="CG125" s="709"/>
      <c r="CH125" s="704"/>
      <c r="CI125" s="710"/>
      <c r="CJ125" s="709"/>
      <c r="CK125" s="709"/>
      <c r="CL125" s="709"/>
      <c r="CM125" s="711"/>
      <c r="CN125" s="712"/>
      <c r="CO125" s="709"/>
      <c r="CP125" s="709"/>
      <c r="CQ125" s="709"/>
      <c r="CR125" s="704"/>
      <c r="CS125" s="710"/>
      <c r="CT125" s="709"/>
      <c r="CU125" s="709"/>
      <c r="CV125" s="709"/>
      <c r="CW125" s="711"/>
      <c r="CX125" s="712"/>
      <c r="CY125" s="709"/>
      <c r="CZ125" s="709"/>
      <c r="DA125" s="709"/>
      <c r="DB125" s="704"/>
      <c r="DC125" s="710"/>
      <c r="DD125" s="709"/>
      <c r="DE125" s="709"/>
      <c r="DF125" s="709"/>
      <c r="DG125" s="711"/>
      <c r="DH125" s="712"/>
      <c r="DI125" s="709"/>
      <c r="DJ125" s="709"/>
      <c r="DK125" s="709"/>
      <c r="DL125" s="704"/>
      <c r="DM125" s="710"/>
      <c r="DN125" s="709"/>
      <c r="DO125" s="709"/>
      <c r="DP125" s="709"/>
      <c r="DQ125" s="711"/>
      <c r="DR125" s="712"/>
      <c r="DS125" s="709"/>
      <c r="DT125" s="709"/>
      <c r="DU125" s="709"/>
      <c r="DV125" s="704"/>
      <c r="DW125" s="710"/>
      <c r="DX125" s="709"/>
      <c r="DY125" s="709"/>
      <c r="DZ125" s="709"/>
      <c r="EA125" s="704"/>
    </row>
    <row r="126" spans="1:131" ht="15" customHeight="1">
      <c r="A126" s="716"/>
      <c r="B126" s="720"/>
      <c r="C126" s="741"/>
      <c r="D126" s="763"/>
      <c r="E126" s="266" t="str">
        <f>'Eventos de riesgo LA-FT-FPADM'!E126</f>
        <v>Asesorías Jurídicas</v>
      </c>
      <c r="G126" s="765"/>
      <c r="H126" s="766"/>
      <c r="I126" s="766"/>
      <c r="J126" s="766"/>
      <c r="K126" s="767"/>
      <c r="L126" s="712"/>
      <c r="M126" s="709"/>
      <c r="N126" s="709"/>
      <c r="O126" s="709"/>
      <c r="P126" s="711"/>
      <c r="Q126" s="712"/>
      <c r="R126" s="709"/>
      <c r="S126" s="709"/>
      <c r="T126" s="709"/>
      <c r="U126" s="711"/>
      <c r="V126" s="712"/>
      <c r="W126" s="709"/>
      <c r="X126" s="709"/>
      <c r="Y126" s="709"/>
      <c r="Z126" s="711"/>
      <c r="AA126" s="712"/>
      <c r="AB126" s="709"/>
      <c r="AC126" s="709"/>
      <c r="AD126" s="709"/>
      <c r="AE126" s="711"/>
      <c r="AF126" s="712"/>
      <c r="AG126" s="709"/>
      <c r="AH126" s="709"/>
      <c r="AI126" s="709"/>
      <c r="AJ126" s="711"/>
      <c r="AK126" s="712"/>
      <c r="AL126" s="709"/>
      <c r="AM126" s="709"/>
      <c r="AN126" s="709"/>
      <c r="AO126" s="711"/>
      <c r="AP126" s="712"/>
      <c r="AQ126" s="709"/>
      <c r="AR126" s="709"/>
      <c r="AS126" s="709"/>
      <c r="AT126" s="704"/>
      <c r="AU126" s="710"/>
      <c r="AV126" s="709"/>
      <c r="AW126" s="709"/>
      <c r="AX126" s="709"/>
      <c r="AY126" s="711"/>
      <c r="AZ126" s="712"/>
      <c r="BA126" s="709"/>
      <c r="BB126" s="709"/>
      <c r="BC126" s="709"/>
      <c r="BD126" s="704"/>
      <c r="BE126" s="710"/>
      <c r="BF126" s="709"/>
      <c r="BG126" s="709"/>
      <c r="BH126" s="709"/>
      <c r="BI126" s="711"/>
      <c r="BJ126" s="712"/>
      <c r="BK126" s="709"/>
      <c r="BL126" s="709"/>
      <c r="BM126" s="709"/>
      <c r="BN126" s="704"/>
      <c r="BO126" s="710"/>
      <c r="BP126" s="709"/>
      <c r="BQ126" s="709"/>
      <c r="BR126" s="709"/>
      <c r="BS126" s="711"/>
      <c r="BT126" s="712"/>
      <c r="BU126" s="709"/>
      <c r="BV126" s="709"/>
      <c r="BW126" s="709"/>
      <c r="BX126" s="704"/>
      <c r="BY126" s="712"/>
      <c r="BZ126" s="709"/>
      <c r="CA126" s="709"/>
      <c r="CB126" s="709"/>
      <c r="CC126" s="704"/>
      <c r="CD126" s="712"/>
      <c r="CE126" s="709"/>
      <c r="CF126" s="709"/>
      <c r="CG126" s="709"/>
      <c r="CH126" s="704"/>
      <c r="CI126" s="710"/>
      <c r="CJ126" s="709"/>
      <c r="CK126" s="709"/>
      <c r="CL126" s="709"/>
      <c r="CM126" s="711"/>
      <c r="CN126" s="712"/>
      <c r="CO126" s="709"/>
      <c r="CP126" s="709"/>
      <c r="CQ126" s="709"/>
      <c r="CR126" s="704"/>
      <c r="CS126" s="710"/>
      <c r="CT126" s="709"/>
      <c r="CU126" s="709"/>
      <c r="CV126" s="709"/>
      <c r="CW126" s="711"/>
      <c r="CX126" s="712"/>
      <c r="CY126" s="709"/>
      <c r="CZ126" s="709"/>
      <c r="DA126" s="709"/>
      <c r="DB126" s="704"/>
      <c r="DC126" s="710"/>
      <c r="DD126" s="709"/>
      <c r="DE126" s="709"/>
      <c r="DF126" s="709"/>
      <c r="DG126" s="711"/>
      <c r="DH126" s="712"/>
      <c r="DI126" s="709"/>
      <c r="DJ126" s="709"/>
      <c r="DK126" s="709"/>
      <c r="DL126" s="704"/>
      <c r="DM126" s="710"/>
      <c r="DN126" s="709"/>
      <c r="DO126" s="709"/>
      <c r="DP126" s="709"/>
      <c r="DQ126" s="711"/>
      <c r="DR126" s="712"/>
      <c r="DS126" s="709"/>
      <c r="DT126" s="709"/>
      <c r="DU126" s="709"/>
      <c r="DV126" s="704"/>
      <c r="DW126" s="710"/>
      <c r="DX126" s="709"/>
      <c r="DY126" s="709"/>
      <c r="DZ126" s="709"/>
      <c r="EA126" s="704"/>
    </row>
    <row r="127" spans="1:131" ht="15" customHeight="1">
      <c r="A127" s="716"/>
      <c r="B127" s="720"/>
      <c r="C127" s="741"/>
      <c r="D127" s="763"/>
      <c r="E127" s="266" t="str">
        <f>'Eventos de riesgo LA-FT-FPADM'!E127</f>
        <v>Servicios públicos</v>
      </c>
      <c r="G127" s="765"/>
      <c r="H127" s="766"/>
      <c r="I127" s="766"/>
      <c r="J127" s="766"/>
      <c r="K127" s="767"/>
      <c r="L127" s="712"/>
      <c r="M127" s="709"/>
      <c r="N127" s="709"/>
      <c r="O127" s="709"/>
      <c r="P127" s="711"/>
      <c r="Q127" s="712"/>
      <c r="R127" s="709"/>
      <c r="S127" s="709"/>
      <c r="T127" s="709"/>
      <c r="U127" s="711"/>
      <c r="V127" s="712"/>
      <c r="W127" s="709"/>
      <c r="X127" s="709"/>
      <c r="Y127" s="709"/>
      <c r="Z127" s="711"/>
      <c r="AA127" s="712"/>
      <c r="AB127" s="709"/>
      <c r="AC127" s="709"/>
      <c r="AD127" s="709"/>
      <c r="AE127" s="711"/>
      <c r="AF127" s="712"/>
      <c r="AG127" s="709"/>
      <c r="AH127" s="709"/>
      <c r="AI127" s="709"/>
      <c r="AJ127" s="711"/>
      <c r="AK127" s="712"/>
      <c r="AL127" s="709"/>
      <c r="AM127" s="709"/>
      <c r="AN127" s="709"/>
      <c r="AO127" s="711"/>
      <c r="AP127" s="712"/>
      <c r="AQ127" s="709"/>
      <c r="AR127" s="709"/>
      <c r="AS127" s="709"/>
      <c r="AT127" s="704"/>
      <c r="AU127" s="710"/>
      <c r="AV127" s="709"/>
      <c r="AW127" s="709"/>
      <c r="AX127" s="709"/>
      <c r="AY127" s="711"/>
      <c r="AZ127" s="712"/>
      <c r="BA127" s="709"/>
      <c r="BB127" s="709"/>
      <c r="BC127" s="709"/>
      <c r="BD127" s="704"/>
      <c r="BE127" s="710"/>
      <c r="BF127" s="709"/>
      <c r="BG127" s="709"/>
      <c r="BH127" s="709"/>
      <c r="BI127" s="711"/>
      <c r="BJ127" s="712"/>
      <c r="BK127" s="709"/>
      <c r="BL127" s="709"/>
      <c r="BM127" s="709"/>
      <c r="BN127" s="704"/>
      <c r="BO127" s="710"/>
      <c r="BP127" s="709"/>
      <c r="BQ127" s="709"/>
      <c r="BR127" s="709"/>
      <c r="BS127" s="711"/>
      <c r="BT127" s="712"/>
      <c r="BU127" s="709"/>
      <c r="BV127" s="709"/>
      <c r="BW127" s="709"/>
      <c r="BX127" s="704"/>
      <c r="BY127" s="712"/>
      <c r="BZ127" s="709"/>
      <c r="CA127" s="709"/>
      <c r="CB127" s="709"/>
      <c r="CC127" s="704"/>
      <c r="CD127" s="712"/>
      <c r="CE127" s="709"/>
      <c r="CF127" s="709"/>
      <c r="CG127" s="709"/>
      <c r="CH127" s="704"/>
      <c r="CI127" s="710"/>
      <c r="CJ127" s="709"/>
      <c r="CK127" s="709"/>
      <c r="CL127" s="709"/>
      <c r="CM127" s="711"/>
      <c r="CN127" s="712"/>
      <c r="CO127" s="709"/>
      <c r="CP127" s="709"/>
      <c r="CQ127" s="709"/>
      <c r="CR127" s="704"/>
      <c r="CS127" s="710"/>
      <c r="CT127" s="709"/>
      <c r="CU127" s="709"/>
      <c r="CV127" s="709"/>
      <c r="CW127" s="711"/>
      <c r="CX127" s="712"/>
      <c r="CY127" s="709"/>
      <c r="CZ127" s="709"/>
      <c r="DA127" s="709"/>
      <c r="DB127" s="704"/>
      <c r="DC127" s="710"/>
      <c r="DD127" s="709"/>
      <c r="DE127" s="709"/>
      <c r="DF127" s="709"/>
      <c r="DG127" s="711"/>
      <c r="DH127" s="712"/>
      <c r="DI127" s="709"/>
      <c r="DJ127" s="709"/>
      <c r="DK127" s="709"/>
      <c r="DL127" s="704"/>
      <c r="DM127" s="710"/>
      <c r="DN127" s="709"/>
      <c r="DO127" s="709"/>
      <c r="DP127" s="709"/>
      <c r="DQ127" s="711"/>
      <c r="DR127" s="712"/>
      <c r="DS127" s="709"/>
      <c r="DT127" s="709"/>
      <c r="DU127" s="709"/>
      <c r="DV127" s="704"/>
      <c r="DW127" s="710"/>
      <c r="DX127" s="709"/>
      <c r="DY127" s="709"/>
      <c r="DZ127" s="709"/>
      <c r="EA127" s="704"/>
    </row>
    <row r="128" spans="1:131" ht="15" customHeight="1">
      <c r="A128" s="716"/>
      <c r="B128" s="720"/>
      <c r="C128" s="741"/>
      <c r="D128" s="763"/>
      <c r="E128" s="266" t="str">
        <f>'Eventos de riesgo LA-FT-FPADM'!E128</f>
        <v>Obligaciones Legales</v>
      </c>
      <c r="G128" s="765"/>
      <c r="H128" s="766"/>
      <c r="I128" s="766"/>
      <c r="J128" s="766"/>
      <c r="K128" s="767"/>
      <c r="L128" s="712"/>
      <c r="M128" s="709"/>
      <c r="N128" s="709"/>
      <c r="O128" s="709"/>
      <c r="P128" s="711"/>
      <c r="Q128" s="712"/>
      <c r="R128" s="709"/>
      <c r="S128" s="709"/>
      <c r="T128" s="709"/>
      <c r="U128" s="711"/>
      <c r="V128" s="712"/>
      <c r="W128" s="709"/>
      <c r="X128" s="709"/>
      <c r="Y128" s="709"/>
      <c r="Z128" s="711"/>
      <c r="AA128" s="712"/>
      <c r="AB128" s="709"/>
      <c r="AC128" s="709"/>
      <c r="AD128" s="709"/>
      <c r="AE128" s="711"/>
      <c r="AF128" s="712"/>
      <c r="AG128" s="709"/>
      <c r="AH128" s="709"/>
      <c r="AI128" s="709"/>
      <c r="AJ128" s="711"/>
      <c r="AK128" s="712"/>
      <c r="AL128" s="709"/>
      <c r="AM128" s="709"/>
      <c r="AN128" s="709"/>
      <c r="AO128" s="711"/>
      <c r="AP128" s="712"/>
      <c r="AQ128" s="709"/>
      <c r="AR128" s="709"/>
      <c r="AS128" s="709"/>
      <c r="AT128" s="704"/>
      <c r="AU128" s="710"/>
      <c r="AV128" s="709"/>
      <c r="AW128" s="709"/>
      <c r="AX128" s="709"/>
      <c r="AY128" s="711"/>
      <c r="AZ128" s="712"/>
      <c r="BA128" s="709"/>
      <c r="BB128" s="709"/>
      <c r="BC128" s="709"/>
      <c r="BD128" s="704"/>
      <c r="BE128" s="710"/>
      <c r="BF128" s="709"/>
      <c r="BG128" s="709"/>
      <c r="BH128" s="709"/>
      <c r="BI128" s="711"/>
      <c r="BJ128" s="712"/>
      <c r="BK128" s="709"/>
      <c r="BL128" s="709"/>
      <c r="BM128" s="709"/>
      <c r="BN128" s="704"/>
      <c r="BO128" s="710"/>
      <c r="BP128" s="709"/>
      <c r="BQ128" s="709"/>
      <c r="BR128" s="709"/>
      <c r="BS128" s="711"/>
      <c r="BT128" s="712"/>
      <c r="BU128" s="709"/>
      <c r="BV128" s="709"/>
      <c r="BW128" s="709"/>
      <c r="BX128" s="704"/>
      <c r="BY128" s="712"/>
      <c r="BZ128" s="709"/>
      <c r="CA128" s="709"/>
      <c r="CB128" s="709"/>
      <c r="CC128" s="704"/>
      <c r="CD128" s="712"/>
      <c r="CE128" s="709"/>
      <c r="CF128" s="709"/>
      <c r="CG128" s="709"/>
      <c r="CH128" s="704"/>
      <c r="CI128" s="710"/>
      <c r="CJ128" s="709"/>
      <c r="CK128" s="709"/>
      <c r="CL128" s="709"/>
      <c r="CM128" s="711"/>
      <c r="CN128" s="712"/>
      <c r="CO128" s="709"/>
      <c r="CP128" s="709"/>
      <c r="CQ128" s="709"/>
      <c r="CR128" s="704"/>
      <c r="CS128" s="710"/>
      <c r="CT128" s="709"/>
      <c r="CU128" s="709"/>
      <c r="CV128" s="709"/>
      <c r="CW128" s="711"/>
      <c r="CX128" s="712"/>
      <c r="CY128" s="709"/>
      <c r="CZ128" s="709"/>
      <c r="DA128" s="709"/>
      <c r="DB128" s="704"/>
      <c r="DC128" s="710"/>
      <c r="DD128" s="709"/>
      <c r="DE128" s="709"/>
      <c r="DF128" s="709"/>
      <c r="DG128" s="711"/>
      <c r="DH128" s="712"/>
      <c r="DI128" s="709"/>
      <c r="DJ128" s="709"/>
      <c r="DK128" s="709"/>
      <c r="DL128" s="704"/>
      <c r="DM128" s="710"/>
      <c r="DN128" s="709"/>
      <c r="DO128" s="709"/>
      <c r="DP128" s="709"/>
      <c r="DQ128" s="711"/>
      <c r="DR128" s="712"/>
      <c r="DS128" s="709"/>
      <c r="DT128" s="709"/>
      <c r="DU128" s="709"/>
      <c r="DV128" s="704"/>
      <c r="DW128" s="710"/>
      <c r="DX128" s="709"/>
      <c r="DY128" s="709"/>
      <c r="DZ128" s="709"/>
      <c r="EA128" s="704"/>
    </row>
    <row r="129" spans="1:131" ht="15" customHeight="1">
      <c r="A129" s="716"/>
      <c r="B129" s="720"/>
      <c r="C129" s="741"/>
      <c r="D129" s="764"/>
      <c r="E129" s="266" t="str">
        <f>'Eventos de riesgo LA-FT-FPADM'!E129</f>
        <v>Financieros</v>
      </c>
      <c r="G129" s="765"/>
      <c r="H129" s="766"/>
      <c r="I129" s="766"/>
      <c r="J129" s="766"/>
      <c r="K129" s="767"/>
      <c r="L129" s="712"/>
      <c r="M129" s="709"/>
      <c r="N129" s="709"/>
      <c r="O129" s="709"/>
      <c r="P129" s="711"/>
      <c r="Q129" s="712"/>
      <c r="R129" s="709"/>
      <c r="S129" s="709"/>
      <c r="T129" s="709"/>
      <c r="U129" s="711"/>
      <c r="V129" s="712"/>
      <c r="W129" s="709"/>
      <c r="X129" s="709"/>
      <c r="Y129" s="709"/>
      <c r="Z129" s="711"/>
      <c r="AA129" s="712"/>
      <c r="AB129" s="709"/>
      <c r="AC129" s="709"/>
      <c r="AD129" s="709"/>
      <c r="AE129" s="711"/>
      <c r="AF129" s="712"/>
      <c r="AG129" s="709"/>
      <c r="AH129" s="709"/>
      <c r="AI129" s="709"/>
      <c r="AJ129" s="711"/>
      <c r="AK129" s="712"/>
      <c r="AL129" s="709"/>
      <c r="AM129" s="709"/>
      <c r="AN129" s="709"/>
      <c r="AO129" s="711"/>
      <c r="AP129" s="712"/>
      <c r="AQ129" s="709"/>
      <c r="AR129" s="709"/>
      <c r="AS129" s="709"/>
      <c r="AT129" s="704"/>
      <c r="AU129" s="710"/>
      <c r="AV129" s="709"/>
      <c r="AW129" s="709"/>
      <c r="AX129" s="709"/>
      <c r="AY129" s="711"/>
      <c r="AZ129" s="712"/>
      <c r="BA129" s="709"/>
      <c r="BB129" s="709"/>
      <c r="BC129" s="709"/>
      <c r="BD129" s="704"/>
      <c r="BE129" s="710"/>
      <c r="BF129" s="709"/>
      <c r="BG129" s="709"/>
      <c r="BH129" s="709"/>
      <c r="BI129" s="711"/>
      <c r="BJ129" s="712"/>
      <c r="BK129" s="709"/>
      <c r="BL129" s="709"/>
      <c r="BM129" s="709"/>
      <c r="BN129" s="704"/>
      <c r="BO129" s="710"/>
      <c r="BP129" s="709"/>
      <c r="BQ129" s="709"/>
      <c r="BR129" s="709"/>
      <c r="BS129" s="711"/>
      <c r="BT129" s="712"/>
      <c r="BU129" s="709"/>
      <c r="BV129" s="709"/>
      <c r="BW129" s="709"/>
      <c r="BX129" s="704"/>
      <c r="BY129" s="712"/>
      <c r="BZ129" s="709"/>
      <c r="CA129" s="709"/>
      <c r="CB129" s="709"/>
      <c r="CC129" s="704"/>
      <c r="CD129" s="712"/>
      <c r="CE129" s="709"/>
      <c r="CF129" s="709"/>
      <c r="CG129" s="709"/>
      <c r="CH129" s="704"/>
      <c r="CI129" s="710"/>
      <c r="CJ129" s="709"/>
      <c r="CK129" s="709"/>
      <c r="CL129" s="709"/>
      <c r="CM129" s="711"/>
      <c r="CN129" s="712"/>
      <c r="CO129" s="709"/>
      <c r="CP129" s="709"/>
      <c r="CQ129" s="709"/>
      <c r="CR129" s="704"/>
      <c r="CS129" s="710"/>
      <c r="CT129" s="709"/>
      <c r="CU129" s="709"/>
      <c r="CV129" s="709"/>
      <c r="CW129" s="711"/>
      <c r="CX129" s="712"/>
      <c r="CY129" s="709"/>
      <c r="CZ129" s="709"/>
      <c r="DA129" s="709"/>
      <c r="DB129" s="704"/>
      <c r="DC129" s="710"/>
      <c r="DD129" s="709"/>
      <c r="DE129" s="709"/>
      <c r="DF129" s="709"/>
      <c r="DG129" s="711"/>
      <c r="DH129" s="712"/>
      <c r="DI129" s="709"/>
      <c r="DJ129" s="709"/>
      <c r="DK129" s="709"/>
      <c r="DL129" s="704"/>
      <c r="DM129" s="710"/>
      <c r="DN129" s="709"/>
      <c r="DO129" s="709"/>
      <c r="DP129" s="709"/>
      <c r="DQ129" s="711"/>
      <c r="DR129" s="712"/>
      <c r="DS129" s="709"/>
      <c r="DT129" s="709"/>
      <c r="DU129" s="709"/>
      <c r="DV129" s="704"/>
      <c r="DW129" s="710"/>
      <c r="DX129" s="709"/>
      <c r="DY129" s="709"/>
      <c r="DZ129" s="709"/>
      <c r="EA129" s="704"/>
    </row>
    <row r="130" spans="1:131" ht="15" customHeight="1">
      <c r="A130" s="716"/>
      <c r="B130" s="720"/>
      <c r="C130" s="741"/>
      <c r="D130" s="269" t="str">
        <f>'Eventos de riesgo LA-FT-FPADM'!D130</f>
        <v>Empleados</v>
      </c>
      <c r="E130" s="266" t="str">
        <f>'Eventos de riesgo LA-FT-FPADM'!E130</f>
        <v>Directos</v>
      </c>
      <c r="G130" s="277">
        <v>1</v>
      </c>
      <c r="H130" s="278">
        <v>5</v>
      </c>
      <c r="I130" s="278">
        <v>4</v>
      </c>
      <c r="J130" s="278">
        <v>3</v>
      </c>
      <c r="K130" s="279">
        <v>2</v>
      </c>
      <c r="L130" s="276"/>
      <c r="M130" s="273"/>
      <c r="N130" s="273"/>
      <c r="O130" s="273"/>
      <c r="P130" s="275"/>
      <c r="Q130" s="276"/>
      <c r="R130" s="273"/>
      <c r="S130" s="273"/>
      <c r="T130" s="273"/>
      <c r="U130" s="275"/>
      <c r="V130" s="276"/>
      <c r="W130" s="273"/>
      <c r="X130" s="273"/>
      <c r="Y130" s="273"/>
      <c r="Z130" s="275"/>
      <c r="AA130" s="276">
        <v>1</v>
      </c>
      <c r="AB130" s="273">
        <v>1</v>
      </c>
      <c r="AC130" s="273">
        <v>1</v>
      </c>
      <c r="AD130" s="273">
        <v>1</v>
      </c>
      <c r="AE130" s="275">
        <v>1</v>
      </c>
      <c r="AF130" s="276"/>
      <c r="AG130" s="273"/>
      <c r="AH130" s="273"/>
      <c r="AI130" s="273"/>
      <c r="AJ130" s="275"/>
      <c r="AK130" s="276"/>
      <c r="AL130" s="273"/>
      <c r="AM130" s="273"/>
      <c r="AN130" s="273"/>
      <c r="AO130" s="275"/>
      <c r="AP130" s="276">
        <v>3</v>
      </c>
      <c r="AQ130" s="273">
        <v>3</v>
      </c>
      <c r="AR130" s="273">
        <v>3</v>
      </c>
      <c r="AS130" s="273">
        <v>2</v>
      </c>
      <c r="AT130" s="272">
        <v>2</v>
      </c>
      <c r="AU130" s="274"/>
      <c r="AV130" s="273"/>
      <c r="AW130" s="273"/>
      <c r="AX130" s="273"/>
      <c r="AY130" s="275"/>
      <c r="AZ130" s="276"/>
      <c r="BA130" s="273"/>
      <c r="BB130" s="273"/>
      <c r="BC130" s="273"/>
      <c r="BD130" s="272"/>
      <c r="BE130" s="274">
        <v>3</v>
      </c>
      <c r="BF130" s="273">
        <v>4</v>
      </c>
      <c r="BG130" s="273">
        <v>3</v>
      </c>
      <c r="BH130" s="273">
        <v>2</v>
      </c>
      <c r="BI130" s="275">
        <v>1</v>
      </c>
      <c r="BJ130" s="276">
        <v>2</v>
      </c>
      <c r="BK130" s="273">
        <v>4</v>
      </c>
      <c r="BL130" s="273">
        <v>5</v>
      </c>
      <c r="BM130" s="273">
        <v>3</v>
      </c>
      <c r="BN130" s="272">
        <v>2</v>
      </c>
      <c r="BO130" s="274"/>
      <c r="BP130" s="273"/>
      <c r="BQ130" s="273"/>
      <c r="BR130" s="273"/>
      <c r="BS130" s="275"/>
      <c r="BT130" s="276"/>
      <c r="BU130" s="273"/>
      <c r="BV130" s="273"/>
      <c r="BW130" s="273"/>
      <c r="BX130" s="272"/>
      <c r="BY130" s="276"/>
      <c r="BZ130" s="273"/>
      <c r="CA130" s="273"/>
      <c r="CB130" s="273"/>
      <c r="CC130" s="272"/>
      <c r="CD130" s="276"/>
      <c r="CE130" s="273"/>
      <c r="CF130" s="273"/>
      <c r="CG130" s="273"/>
      <c r="CH130" s="272"/>
      <c r="CI130" s="274"/>
      <c r="CJ130" s="273"/>
      <c r="CK130" s="273"/>
      <c r="CL130" s="273"/>
      <c r="CM130" s="275"/>
      <c r="CN130" s="276"/>
      <c r="CO130" s="273"/>
      <c r="CP130" s="273"/>
      <c r="CQ130" s="273"/>
      <c r="CR130" s="272"/>
      <c r="CS130" s="274"/>
      <c r="CT130" s="273"/>
      <c r="CU130" s="273"/>
      <c r="CV130" s="273"/>
      <c r="CW130" s="275"/>
      <c r="CX130" s="276"/>
      <c r="CY130" s="273"/>
      <c r="CZ130" s="273"/>
      <c r="DA130" s="273"/>
      <c r="DB130" s="272"/>
      <c r="DC130" s="274"/>
      <c r="DD130" s="273"/>
      <c r="DE130" s="273"/>
      <c r="DF130" s="273"/>
      <c r="DG130" s="275"/>
      <c r="DH130" s="276"/>
      <c r="DI130" s="273"/>
      <c r="DJ130" s="273"/>
      <c r="DK130" s="273"/>
      <c r="DL130" s="272"/>
      <c r="DM130" s="274"/>
      <c r="DN130" s="273"/>
      <c r="DO130" s="273"/>
      <c r="DP130" s="273"/>
      <c r="DQ130" s="275"/>
      <c r="DR130" s="276"/>
      <c r="DS130" s="273"/>
      <c r="DT130" s="273"/>
      <c r="DU130" s="273"/>
      <c r="DV130" s="272"/>
      <c r="DW130" s="274"/>
      <c r="DX130" s="273"/>
      <c r="DY130" s="273"/>
      <c r="DZ130" s="273"/>
      <c r="EA130" s="272"/>
    </row>
    <row r="131" spans="1:131" ht="15" customHeight="1">
      <c r="A131" s="716"/>
      <c r="B131" s="720"/>
      <c r="C131" s="741"/>
      <c r="D131" s="269" t="str">
        <f>'Eventos de riesgo LA-FT-FPADM'!D131</f>
        <v>Aliados</v>
      </c>
      <c r="E131" s="266" t="str">
        <f>'Eventos de riesgo LA-FT-FPADM'!E131</f>
        <v>Programas y proyectos</v>
      </c>
      <c r="G131" s="277"/>
      <c r="H131" s="278"/>
      <c r="I131" s="278"/>
      <c r="J131" s="278"/>
      <c r="K131" s="279"/>
      <c r="L131" s="276"/>
      <c r="M131" s="273"/>
      <c r="N131" s="273"/>
      <c r="O131" s="273"/>
      <c r="P131" s="275"/>
      <c r="Q131" s="276"/>
      <c r="R131" s="273"/>
      <c r="S131" s="273"/>
      <c r="T131" s="273"/>
      <c r="U131" s="275"/>
      <c r="V131" s="276"/>
      <c r="W131" s="273"/>
      <c r="X131" s="273"/>
      <c r="Y131" s="273"/>
      <c r="Z131" s="275"/>
      <c r="AA131" s="276"/>
      <c r="AB131" s="273"/>
      <c r="AC131" s="273"/>
      <c r="AD131" s="273"/>
      <c r="AE131" s="275"/>
      <c r="AF131" s="276"/>
      <c r="AG131" s="273"/>
      <c r="AH131" s="273"/>
      <c r="AI131" s="273"/>
      <c r="AJ131" s="275"/>
      <c r="AK131" s="276"/>
      <c r="AL131" s="273"/>
      <c r="AM131" s="273"/>
      <c r="AN131" s="273"/>
      <c r="AO131" s="275"/>
      <c r="AP131" s="276">
        <v>3</v>
      </c>
      <c r="AQ131" s="273">
        <v>3</v>
      </c>
      <c r="AR131" s="273">
        <v>3</v>
      </c>
      <c r="AS131" s="273">
        <v>2</v>
      </c>
      <c r="AT131" s="272">
        <v>2</v>
      </c>
      <c r="AU131" s="274"/>
      <c r="AV131" s="273"/>
      <c r="AW131" s="273"/>
      <c r="AX131" s="273"/>
      <c r="AY131" s="275"/>
      <c r="AZ131" s="276"/>
      <c r="BA131" s="273"/>
      <c r="BB131" s="273"/>
      <c r="BC131" s="273"/>
      <c r="BD131" s="272"/>
      <c r="BE131" s="274">
        <v>3</v>
      </c>
      <c r="BF131" s="273">
        <v>4</v>
      </c>
      <c r="BG131" s="273">
        <v>3</v>
      </c>
      <c r="BH131" s="273">
        <v>2</v>
      </c>
      <c r="BI131" s="275">
        <v>1</v>
      </c>
      <c r="BJ131" s="276">
        <v>2</v>
      </c>
      <c r="BK131" s="273">
        <v>4</v>
      </c>
      <c r="BL131" s="273">
        <v>5</v>
      </c>
      <c r="BM131" s="273">
        <v>3</v>
      </c>
      <c r="BN131" s="272">
        <v>2</v>
      </c>
      <c r="BO131" s="274"/>
      <c r="BP131" s="273"/>
      <c r="BQ131" s="273"/>
      <c r="BR131" s="273"/>
      <c r="BS131" s="275"/>
      <c r="BT131" s="276">
        <v>4</v>
      </c>
      <c r="BU131" s="273">
        <v>3</v>
      </c>
      <c r="BV131" s="273">
        <v>3</v>
      </c>
      <c r="BW131" s="273">
        <v>3</v>
      </c>
      <c r="BX131" s="272">
        <v>3</v>
      </c>
      <c r="BY131" s="276"/>
      <c r="BZ131" s="273"/>
      <c r="CA131" s="273"/>
      <c r="CB131" s="273"/>
      <c r="CC131" s="272"/>
      <c r="CD131" s="276"/>
      <c r="CE131" s="273"/>
      <c r="CF131" s="273"/>
      <c r="CG131" s="273"/>
      <c r="CH131" s="272"/>
      <c r="CI131" s="274"/>
      <c r="CJ131" s="273"/>
      <c r="CK131" s="273"/>
      <c r="CL131" s="273"/>
      <c r="CM131" s="275"/>
      <c r="CN131" s="276"/>
      <c r="CO131" s="273"/>
      <c r="CP131" s="273"/>
      <c r="CQ131" s="273"/>
      <c r="CR131" s="272"/>
      <c r="CS131" s="274"/>
      <c r="CT131" s="273"/>
      <c r="CU131" s="273"/>
      <c r="CV131" s="273"/>
      <c r="CW131" s="275"/>
      <c r="CX131" s="276"/>
      <c r="CY131" s="273"/>
      <c r="CZ131" s="273"/>
      <c r="DA131" s="273"/>
      <c r="DB131" s="272"/>
      <c r="DC131" s="274"/>
      <c r="DD131" s="273"/>
      <c r="DE131" s="273"/>
      <c r="DF131" s="273"/>
      <c r="DG131" s="275"/>
      <c r="DH131" s="276"/>
      <c r="DI131" s="273"/>
      <c r="DJ131" s="273"/>
      <c r="DK131" s="273"/>
      <c r="DL131" s="272"/>
      <c r="DM131" s="274"/>
      <c r="DN131" s="273"/>
      <c r="DO131" s="273"/>
      <c r="DP131" s="273"/>
      <c r="DQ131" s="275"/>
      <c r="DR131" s="276"/>
      <c r="DS131" s="273"/>
      <c r="DT131" s="273"/>
      <c r="DU131" s="273"/>
      <c r="DV131" s="272"/>
      <c r="DW131" s="274"/>
      <c r="DX131" s="273"/>
      <c r="DY131" s="273"/>
      <c r="DZ131" s="273"/>
      <c r="EA131" s="272"/>
    </row>
    <row r="132" spans="1:131" ht="15" customHeight="1">
      <c r="A132" s="716"/>
      <c r="B132" s="720"/>
      <c r="C132" s="655" t="str">
        <f>'Eventos de riesgo LA-FT-FPADM'!C132</f>
        <v>Canales de distribución</v>
      </c>
      <c r="D132" s="679" t="str">
        <f>'Eventos de riesgo LA-FT-FPADM'!D132</f>
        <v>Propia</v>
      </c>
      <c r="E132" s="266" t="str">
        <f>'Eventos de riesgo LA-FT-FPADM'!E132</f>
        <v>Fuerza comercial</v>
      </c>
      <c r="G132" s="754">
        <v>1</v>
      </c>
      <c r="H132" s="756">
        <v>5</v>
      </c>
      <c r="I132" s="756">
        <v>4</v>
      </c>
      <c r="J132" s="756">
        <v>3</v>
      </c>
      <c r="K132" s="760">
        <v>2</v>
      </c>
      <c r="L132" s="753"/>
      <c r="M132" s="749"/>
      <c r="N132" s="749"/>
      <c r="O132" s="749"/>
      <c r="P132" s="752"/>
      <c r="Q132" s="753"/>
      <c r="R132" s="749"/>
      <c r="S132" s="749"/>
      <c r="T132" s="749"/>
      <c r="U132" s="752"/>
      <c r="V132" s="753"/>
      <c r="W132" s="749"/>
      <c r="X132" s="749"/>
      <c r="Y132" s="749"/>
      <c r="Z132" s="752"/>
      <c r="AA132" s="753">
        <v>1</v>
      </c>
      <c r="AB132" s="749">
        <v>1</v>
      </c>
      <c r="AC132" s="749">
        <v>1</v>
      </c>
      <c r="AD132" s="749">
        <v>1</v>
      </c>
      <c r="AE132" s="752">
        <v>1</v>
      </c>
      <c r="AF132" s="753"/>
      <c r="AG132" s="749"/>
      <c r="AH132" s="749"/>
      <c r="AI132" s="749"/>
      <c r="AJ132" s="752"/>
      <c r="AK132" s="753"/>
      <c r="AL132" s="749"/>
      <c r="AM132" s="749"/>
      <c r="AN132" s="749"/>
      <c r="AO132" s="752"/>
      <c r="AP132" s="753">
        <v>3</v>
      </c>
      <c r="AQ132" s="749">
        <v>3</v>
      </c>
      <c r="AR132" s="749">
        <v>3</v>
      </c>
      <c r="AS132" s="749">
        <v>2</v>
      </c>
      <c r="AT132" s="750">
        <v>2</v>
      </c>
      <c r="AU132" s="751"/>
      <c r="AV132" s="749"/>
      <c r="AW132" s="749"/>
      <c r="AX132" s="749"/>
      <c r="AY132" s="752"/>
      <c r="AZ132" s="753"/>
      <c r="BA132" s="749"/>
      <c r="BB132" s="749"/>
      <c r="BC132" s="749"/>
      <c r="BD132" s="750"/>
      <c r="BE132" s="751">
        <v>3</v>
      </c>
      <c r="BF132" s="749">
        <v>4</v>
      </c>
      <c r="BG132" s="749">
        <v>3</v>
      </c>
      <c r="BH132" s="749">
        <v>2</v>
      </c>
      <c r="BI132" s="752">
        <v>1</v>
      </c>
      <c r="BJ132" s="753">
        <v>2</v>
      </c>
      <c r="BK132" s="749">
        <v>4</v>
      </c>
      <c r="BL132" s="749">
        <v>5</v>
      </c>
      <c r="BM132" s="749">
        <v>3</v>
      </c>
      <c r="BN132" s="750">
        <v>2</v>
      </c>
      <c r="BO132" s="751"/>
      <c r="BP132" s="749"/>
      <c r="BQ132" s="749"/>
      <c r="BR132" s="749"/>
      <c r="BS132" s="752"/>
      <c r="BT132" s="753">
        <v>4</v>
      </c>
      <c r="BU132" s="749">
        <v>3</v>
      </c>
      <c r="BV132" s="749">
        <v>3</v>
      </c>
      <c r="BW132" s="749">
        <v>3</v>
      </c>
      <c r="BX132" s="750">
        <v>3</v>
      </c>
      <c r="BY132" s="753"/>
      <c r="BZ132" s="749"/>
      <c r="CA132" s="749"/>
      <c r="CB132" s="749"/>
      <c r="CC132" s="750"/>
      <c r="CD132" s="753"/>
      <c r="CE132" s="749"/>
      <c r="CF132" s="749"/>
      <c r="CG132" s="749"/>
      <c r="CH132" s="750"/>
      <c r="CI132" s="751">
        <v>1</v>
      </c>
      <c r="CJ132" s="749">
        <v>4</v>
      </c>
      <c r="CK132" s="749">
        <v>4</v>
      </c>
      <c r="CL132" s="749">
        <v>4</v>
      </c>
      <c r="CM132" s="752">
        <v>4</v>
      </c>
      <c r="CN132" s="753"/>
      <c r="CO132" s="749"/>
      <c r="CP132" s="749"/>
      <c r="CQ132" s="749"/>
      <c r="CR132" s="750"/>
      <c r="CS132" s="751"/>
      <c r="CT132" s="749"/>
      <c r="CU132" s="749"/>
      <c r="CV132" s="749"/>
      <c r="CW132" s="752"/>
      <c r="CX132" s="753"/>
      <c r="CY132" s="749"/>
      <c r="CZ132" s="749"/>
      <c r="DA132" s="749"/>
      <c r="DB132" s="750"/>
      <c r="DC132" s="751"/>
      <c r="DD132" s="749"/>
      <c r="DE132" s="749"/>
      <c r="DF132" s="749"/>
      <c r="DG132" s="752"/>
      <c r="DH132" s="753"/>
      <c r="DI132" s="749"/>
      <c r="DJ132" s="749"/>
      <c r="DK132" s="749"/>
      <c r="DL132" s="750"/>
      <c r="DM132" s="751"/>
      <c r="DN132" s="749"/>
      <c r="DO132" s="749"/>
      <c r="DP132" s="749"/>
      <c r="DQ132" s="752"/>
      <c r="DR132" s="753"/>
      <c r="DS132" s="749"/>
      <c r="DT132" s="749"/>
      <c r="DU132" s="749"/>
      <c r="DV132" s="750"/>
      <c r="DW132" s="751"/>
      <c r="DX132" s="749"/>
      <c r="DY132" s="749"/>
      <c r="DZ132" s="749"/>
      <c r="EA132" s="750"/>
    </row>
    <row r="133" spans="1:131" ht="15" customHeight="1">
      <c r="A133" s="717"/>
      <c r="B133" s="721"/>
      <c r="C133" s="655"/>
      <c r="D133" s="683"/>
      <c r="E133" s="266" t="str">
        <f>'Eventos de riesgo LA-FT-FPADM'!E133</f>
        <v>Digital</v>
      </c>
      <c r="G133" s="755"/>
      <c r="H133" s="757"/>
      <c r="I133" s="757"/>
      <c r="J133" s="757"/>
      <c r="K133" s="761"/>
      <c r="L133" s="736"/>
      <c r="M133" s="731"/>
      <c r="N133" s="731"/>
      <c r="O133" s="731"/>
      <c r="P133" s="740"/>
      <c r="Q133" s="736"/>
      <c r="R133" s="731"/>
      <c r="S133" s="731"/>
      <c r="T133" s="731"/>
      <c r="U133" s="740"/>
      <c r="V133" s="736"/>
      <c r="W133" s="731"/>
      <c r="X133" s="731"/>
      <c r="Y133" s="731"/>
      <c r="Z133" s="740"/>
      <c r="AA133" s="736"/>
      <c r="AB133" s="731"/>
      <c r="AC133" s="731"/>
      <c r="AD133" s="731"/>
      <c r="AE133" s="740"/>
      <c r="AF133" s="736"/>
      <c r="AG133" s="731"/>
      <c r="AH133" s="731"/>
      <c r="AI133" s="731"/>
      <c r="AJ133" s="740"/>
      <c r="AK133" s="736"/>
      <c r="AL133" s="731"/>
      <c r="AM133" s="731"/>
      <c r="AN133" s="731"/>
      <c r="AO133" s="740"/>
      <c r="AP133" s="736"/>
      <c r="AQ133" s="731"/>
      <c r="AR133" s="731"/>
      <c r="AS133" s="731"/>
      <c r="AT133" s="733"/>
      <c r="AU133" s="738"/>
      <c r="AV133" s="731"/>
      <c r="AW133" s="731"/>
      <c r="AX133" s="731"/>
      <c r="AY133" s="740"/>
      <c r="AZ133" s="736"/>
      <c r="BA133" s="731"/>
      <c r="BB133" s="731"/>
      <c r="BC133" s="731"/>
      <c r="BD133" s="733"/>
      <c r="BE133" s="738"/>
      <c r="BF133" s="731"/>
      <c r="BG133" s="731"/>
      <c r="BH133" s="731"/>
      <c r="BI133" s="740"/>
      <c r="BJ133" s="736"/>
      <c r="BK133" s="731"/>
      <c r="BL133" s="731"/>
      <c r="BM133" s="731"/>
      <c r="BN133" s="733"/>
      <c r="BO133" s="738"/>
      <c r="BP133" s="731"/>
      <c r="BQ133" s="731"/>
      <c r="BR133" s="731"/>
      <c r="BS133" s="740"/>
      <c r="BT133" s="736"/>
      <c r="BU133" s="731"/>
      <c r="BV133" s="731"/>
      <c r="BW133" s="731"/>
      <c r="BX133" s="733"/>
      <c r="BY133" s="736"/>
      <c r="BZ133" s="731"/>
      <c r="CA133" s="731"/>
      <c r="CB133" s="731"/>
      <c r="CC133" s="733"/>
      <c r="CD133" s="736"/>
      <c r="CE133" s="731"/>
      <c r="CF133" s="731"/>
      <c r="CG133" s="731"/>
      <c r="CH133" s="733"/>
      <c r="CI133" s="738"/>
      <c r="CJ133" s="731"/>
      <c r="CK133" s="731"/>
      <c r="CL133" s="731"/>
      <c r="CM133" s="740"/>
      <c r="CN133" s="736"/>
      <c r="CO133" s="731"/>
      <c r="CP133" s="731"/>
      <c r="CQ133" s="731"/>
      <c r="CR133" s="733"/>
      <c r="CS133" s="738"/>
      <c r="CT133" s="731"/>
      <c r="CU133" s="731"/>
      <c r="CV133" s="731"/>
      <c r="CW133" s="740"/>
      <c r="CX133" s="736"/>
      <c r="CY133" s="731"/>
      <c r="CZ133" s="731"/>
      <c r="DA133" s="731"/>
      <c r="DB133" s="733"/>
      <c r="DC133" s="738"/>
      <c r="DD133" s="731"/>
      <c r="DE133" s="731"/>
      <c r="DF133" s="731"/>
      <c r="DG133" s="740"/>
      <c r="DH133" s="736"/>
      <c r="DI133" s="731"/>
      <c r="DJ133" s="731"/>
      <c r="DK133" s="731"/>
      <c r="DL133" s="733"/>
      <c r="DM133" s="738"/>
      <c r="DN133" s="731"/>
      <c r="DO133" s="731"/>
      <c r="DP133" s="731"/>
      <c r="DQ133" s="740"/>
      <c r="DR133" s="736"/>
      <c r="DS133" s="731"/>
      <c r="DT133" s="731"/>
      <c r="DU133" s="731"/>
      <c r="DV133" s="733"/>
      <c r="DW133" s="738"/>
      <c r="DX133" s="731"/>
      <c r="DY133" s="731"/>
      <c r="DZ133" s="731"/>
      <c r="EA133" s="733"/>
    </row>
    <row r="134" spans="1:131" ht="15" customHeight="1">
      <c r="A134" s="714" t="str">
        <f>'Eventos de riesgo LA-FT-FPADM'!A134</f>
        <v>R7</v>
      </c>
      <c r="B134" s="758" t="str">
        <f>'Eventos de riesgo LA-FT-FPADM'!B134</f>
        <v xml:space="preserve">Personas que permiten o facilitan operaciones de LA/FT/FPADM o que utilicen a la Cámara para estas operaciones. </v>
      </c>
      <c r="C134" s="612" t="str">
        <f>'Eventos de riesgo LA-FT-FPADM'!C134</f>
        <v>Contraparte</v>
      </c>
      <c r="D134" s="270" t="str">
        <f>'Eventos de riesgo LA-FT-FPADM'!D134</f>
        <v>Empleados</v>
      </c>
      <c r="E134" s="173" t="str">
        <f>'Eventos de riesgo LA-FT-FPADM'!E134</f>
        <v>Directos</v>
      </c>
      <c r="G134" s="276">
        <v>1</v>
      </c>
      <c r="H134" s="273">
        <v>5</v>
      </c>
      <c r="I134" s="273">
        <v>4</v>
      </c>
      <c r="J134" s="273">
        <v>3</v>
      </c>
      <c r="K134" s="275">
        <v>2</v>
      </c>
      <c r="L134" s="276"/>
      <c r="M134" s="273"/>
      <c r="N134" s="273"/>
      <c r="O134" s="273"/>
      <c r="P134" s="275"/>
      <c r="Q134" s="276"/>
      <c r="R134" s="273"/>
      <c r="S134" s="273"/>
      <c r="T134" s="273"/>
      <c r="U134" s="275"/>
      <c r="V134" s="276"/>
      <c r="W134" s="273"/>
      <c r="X134" s="273"/>
      <c r="Y134" s="273"/>
      <c r="Z134" s="275"/>
      <c r="AA134" s="276">
        <v>1</v>
      </c>
      <c r="AB134" s="273">
        <v>1</v>
      </c>
      <c r="AC134" s="273">
        <v>1</v>
      </c>
      <c r="AD134" s="273">
        <v>1</v>
      </c>
      <c r="AE134" s="275">
        <v>1</v>
      </c>
      <c r="AF134" s="276"/>
      <c r="AG134" s="273"/>
      <c r="AH134" s="273"/>
      <c r="AI134" s="273"/>
      <c r="AJ134" s="275"/>
      <c r="AK134" s="276"/>
      <c r="AL134" s="273"/>
      <c r="AM134" s="273"/>
      <c r="AN134" s="273"/>
      <c r="AO134" s="275"/>
      <c r="AP134" s="276">
        <v>3</v>
      </c>
      <c r="AQ134" s="273">
        <v>3</v>
      </c>
      <c r="AR134" s="273">
        <v>3</v>
      </c>
      <c r="AS134" s="273">
        <v>1</v>
      </c>
      <c r="AT134" s="272">
        <v>1</v>
      </c>
      <c r="AU134" s="274"/>
      <c r="AV134" s="273"/>
      <c r="AW134" s="273"/>
      <c r="AX134" s="273"/>
      <c r="AY134" s="275"/>
      <c r="AZ134" s="276"/>
      <c r="BA134" s="273"/>
      <c r="BB134" s="273"/>
      <c r="BC134" s="273"/>
      <c r="BD134" s="272"/>
      <c r="BE134" s="274">
        <v>2</v>
      </c>
      <c r="BF134" s="273">
        <v>4</v>
      </c>
      <c r="BG134" s="273">
        <v>2</v>
      </c>
      <c r="BH134" s="273">
        <v>2</v>
      </c>
      <c r="BI134" s="275">
        <v>1</v>
      </c>
      <c r="BJ134" s="276">
        <v>2</v>
      </c>
      <c r="BK134" s="273">
        <v>4</v>
      </c>
      <c r="BL134" s="273">
        <v>5</v>
      </c>
      <c r="BM134" s="273">
        <v>3</v>
      </c>
      <c r="BN134" s="272">
        <v>2</v>
      </c>
      <c r="BO134" s="274"/>
      <c r="BP134" s="273"/>
      <c r="BQ134" s="273"/>
      <c r="BR134" s="273"/>
      <c r="BS134" s="275"/>
      <c r="BT134" s="276"/>
      <c r="BU134" s="273"/>
      <c r="BV134" s="273"/>
      <c r="BW134" s="273"/>
      <c r="BX134" s="272"/>
      <c r="BY134" s="276"/>
      <c r="BZ134" s="273"/>
      <c r="CA134" s="273"/>
      <c r="CB134" s="273"/>
      <c r="CC134" s="272"/>
      <c r="CD134" s="276"/>
      <c r="CE134" s="273"/>
      <c r="CF134" s="273"/>
      <c r="CG134" s="273"/>
      <c r="CH134" s="272"/>
      <c r="CI134" s="274"/>
      <c r="CJ134" s="273"/>
      <c r="CK134" s="273"/>
      <c r="CL134" s="273"/>
      <c r="CM134" s="275"/>
      <c r="CN134" s="276"/>
      <c r="CO134" s="273"/>
      <c r="CP134" s="273"/>
      <c r="CQ134" s="273"/>
      <c r="CR134" s="272"/>
      <c r="CS134" s="274"/>
      <c r="CT134" s="273"/>
      <c r="CU134" s="273"/>
      <c r="CV134" s="273"/>
      <c r="CW134" s="275"/>
      <c r="CX134" s="276"/>
      <c r="CY134" s="273"/>
      <c r="CZ134" s="273"/>
      <c r="DA134" s="273"/>
      <c r="DB134" s="272"/>
      <c r="DC134" s="274"/>
      <c r="DD134" s="273"/>
      <c r="DE134" s="273"/>
      <c r="DF134" s="273"/>
      <c r="DG134" s="275"/>
      <c r="DH134" s="276"/>
      <c r="DI134" s="273"/>
      <c r="DJ134" s="273"/>
      <c r="DK134" s="273"/>
      <c r="DL134" s="272"/>
      <c r="DM134" s="274"/>
      <c r="DN134" s="273"/>
      <c r="DO134" s="273"/>
      <c r="DP134" s="273"/>
      <c r="DQ134" s="275"/>
      <c r="DR134" s="276"/>
      <c r="DS134" s="273"/>
      <c r="DT134" s="273"/>
      <c r="DU134" s="273"/>
      <c r="DV134" s="272"/>
      <c r="DW134" s="274"/>
      <c r="DX134" s="273"/>
      <c r="DY134" s="273"/>
      <c r="DZ134" s="273"/>
      <c r="EA134" s="272"/>
    </row>
    <row r="135" spans="1:131" ht="15" customHeight="1">
      <c r="A135" s="715"/>
      <c r="B135" s="759"/>
      <c r="C135" s="612"/>
      <c r="D135" s="270" t="str">
        <f>'Eventos de riesgo LA-FT-FPADM'!D135</f>
        <v>Aliados</v>
      </c>
      <c r="E135" s="173" t="str">
        <f>'Eventos de riesgo LA-FT-FPADM'!E135</f>
        <v>Programas y proyectos</v>
      </c>
      <c r="G135" s="276"/>
      <c r="H135" s="273"/>
      <c r="I135" s="273"/>
      <c r="J135" s="273"/>
      <c r="K135" s="275"/>
      <c r="L135" s="276"/>
      <c r="M135" s="273"/>
      <c r="N135" s="273"/>
      <c r="O135" s="273"/>
      <c r="P135" s="275"/>
      <c r="Q135" s="276"/>
      <c r="R135" s="273"/>
      <c r="S135" s="273"/>
      <c r="T135" s="273"/>
      <c r="U135" s="275"/>
      <c r="V135" s="276"/>
      <c r="W135" s="273"/>
      <c r="X135" s="273"/>
      <c r="Y135" s="273"/>
      <c r="Z135" s="275"/>
      <c r="AA135" s="276"/>
      <c r="AB135" s="273"/>
      <c r="AC135" s="273"/>
      <c r="AD135" s="273"/>
      <c r="AE135" s="275"/>
      <c r="AF135" s="276"/>
      <c r="AG135" s="273"/>
      <c r="AH135" s="273"/>
      <c r="AI135" s="273"/>
      <c r="AJ135" s="275"/>
      <c r="AK135" s="276"/>
      <c r="AL135" s="273"/>
      <c r="AM135" s="273"/>
      <c r="AN135" s="273"/>
      <c r="AO135" s="275"/>
      <c r="AP135" s="276">
        <v>3</v>
      </c>
      <c r="AQ135" s="273">
        <v>3</v>
      </c>
      <c r="AR135" s="273">
        <v>3</v>
      </c>
      <c r="AS135" s="273">
        <v>1</v>
      </c>
      <c r="AT135" s="272">
        <v>1</v>
      </c>
      <c r="AU135" s="274"/>
      <c r="AV135" s="273"/>
      <c r="AW135" s="273"/>
      <c r="AX135" s="273"/>
      <c r="AY135" s="275"/>
      <c r="AZ135" s="276"/>
      <c r="BA135" s="273"/>
      <c r="BB135" s="273"/>
      <c r="BC135" s="273"/>
      <c r="BD135" s="272"/>
      <c r="BE135" s="274">
        <v>2</v>
      </c>
      <c r="BF135" s="273">
        <v>4</v>
      </c>
      <c r="BG135" s="273">
        <v>2</v>
      </c>
      <c r="BH135" s="273">
        <v>2</v>
      </c>
      <c r="BI135" s="275">
        <v>1</v>
      </c>
      <c r="BJ135" s="276">
        <v>2</v>
      </c>
      <c r="BK135" s="273">
        <v>4</v>
      </c>
      <c r="BL135" s="273">
        <v>5</v>
      </c>
      <c r="BM135" s="273">
        <v>3</v>
      </c>
      <c r="BN135" s="272">
        <v>2</v>
      </c>
      <c r="BO135" s="274"/>
      <c r="BP135" s="273"/>
      <c r="BQ135" s="273"/>
      <c r="BR135" s="273"/>
      <c r="BS135" s="275"/>
      <c r="BT135" s="276">
        <v>4</v>
      </c>
      <c r="BU135" s="273">
        <v>3</v>
      </c>
      <c r="BV135" s="273">
        <v>3</v>
      </c>
      <c r="BW135" s="273">
        <v>3</v>
      </c>
      <c r="BX135" s="272">
        <v>3</v>
      </c>
      <c r="BY135" s="276"/>
      <c r="BZ135" s="273"/>
      <c r="CA135" s="273"/>
      <c r="CB135" s="273"/>
      <c r="CC135" s="272"/>
      <c r="CD135" s="276"/>
      <c r="CE135" s="273"/>
      <c r="CF135" s="273"/>
      <c r="CG135" s="273"/>
      <c r="CH135" s="272"/>
      <c r="CI135" s="274"/>
      <c r="CJ135" s="273"/>
      <c r="CK135" s="273"/>
      <c r="CL135" s="273"/>
      <c r="CM135" s="275"/>
      <c r="CN135" s="276"/>
      <c r="CO135" s="273"/>
      <c r="CP135" s="273"/>
      <c r="CQ135" s="273"/>
      <c r="CR135" s="272"/>
      <c r="CS135" s="274"/>
      <c r="CT135" s="273"/>
      <c r="CU135" s="273"/>
      <c r="CV135" s="273"/>
      <c r="CW135" s="275"/>
      <c r="CX135" s="276"/>
      <c r="CY135" s="273"/>
      <c r="CZ135" s="273"/>
      <c r="DA135" s="273"/>
      <c r="DB135" s="272"/>
      <c r="DC135" s="274"/>
      <c r="DD135" s="273"/>
      <c r="DE135" s="273"/>
      <c r="DF135" s="273"/>
      <c r="DG135" s="275"/>
      <c r="DH135" s="276"/>
      <c r="DI135" s="273"/>
      <c r="DJ135" s="273"/>
      <c r="DK135" s="273"/>
      <c r="DL135" s="272"/>
      <c r="DM135" s="274"/>
      <c r="DN135" s="273"/>
      <c r="DO135" s="273"/>
      <c r="DP135" s="273"/>
      <c r="DQ135" s="275"/>
      <c r="DR135" s="276"/>
      <c r="DS135" s="273"/>
      <c r="DT135" s="273"/>
      <c r="DU135" s="273"/>
      <c r="DV135" s="272"/>
      <c r="DW135" s="274"/>
      <c r="DX135" s="273"/>
      <c r="DY135" s="273"/>
      <c r="DZ135" s="273"/>
      <c r="EA135" s="272"/>
    </row>
    <row r="136" spans="1:131" ht="15" customHeight="1">
      <c r="A136" s="716"/>
      <c r="B136" s="720"/>
      <c r="C136" s="641" t="str">
        <f>'Eventos de riesgo LA-FT-FPADM'!C136</f>
        <v>Canales de distribución</v>
      </c>
      <c r="D136" s="684" t="str">
        <f>'Eventos de riesgo LA-FT-FPADM'!D136</f>
        <v>Propia</v>
      </c>
      <c r="E136" s="173" t="str">
        <f>'Eventos de riesgo LA-FT-FPADM'!E136</f>
        <v>Fuerza comercial</v>
      </c>
      <c r="G136" s="754">
        <v>1</v>
      </c>
      <c r="H136" s="756">
        <v>5</v>
      </c>
      <c r="I136" s="756">
        <v>4</v>
      </c>
      <c r="J136" s="756">
        <v>3</v>
      </c>
      <c r="K136" s="760">
        <v>2</v>
      </c>
      <c r="L136" s="753"/>
      <c r="M136" s="749"/>
      <c r="N136" s="749"/>
      <c r="O136" s="749"/>
      <c r="P136" s="752"/>
      <c r="Q136" s="753"/>
      <c r="R136" s="749"/>
      <c r="S136" s="749"/>
      <c r="T136" s="749"/>
      <c r="U136" s="752"/>
      <c r="V136" s="753"/>
      <c r="W136" s="749"/>
      <c r="X136" s="749"/>
      <c r="Y136" s="749"/>
      <c r="Z136" s="752"/>
      <c r="AA136" s="753">
        <v>1</v>
      </c>
      <c r="AB136" s="749">
        <v>1</v>
      </c>
      <c r="AC136" s="749">
        <v>1</v>
      </c>
      <c r="AD136" s="749">
        <v>1</v>
      </c>
      <c r="AE136" s="752">
        <v>1</v>
      </c>
      <c r="AF136" s="753"/>
      <c r="AG136" s="749"/>
      <c r="AH136" s="749"/>
      <c r="AI136" s="749"/>
      <c r="AJ136" s="752"/>
      <c r="AK136" s="753"/>
      <c r="AL136" s="749"/>
      <c r="AM136" s="749"/>
      <c r="AN136" s="749"/>
      <c r="AO136" s="752"/>
      <c r="AP136" s="753">
        <v>3</v>
      </c>
      <c r="AQ136" s="749">
        <v>3</v>
      </c>
      <c r="AR136" s="749">
        <v>3</v>
      </c>
      <c r="AS136" s="749">
        <v>1</v>
      </c>
      <c r="AT136" s="750">
        <v>1</v>
      </c>
      <c r="AU136" s="751"/>
      <c r="AV136" s="749"/>
      <c r="AW136" s="749"/>
      <c r="AX136" s="749"/>
      <c r="AY136" s="752"/>
      <c r="AZ136" s="753"/>
      <c r="BA136" s="749"/>
      <c r="BB136" s="749"/>
      <c r="BC136" s="749"/>
      <c r="BD136" s="750"/>
      <c r="BE136" s="751">
        <v>2</v>
      </c>
      <c r="BF136" s="749">
        <v>4</v>
      </c>
      <c r="BG136" s="749">
        <v>2</v>
      </c>
      <c r="BH136" s="749">
        <v>2</v>
      </c>
      <c r="BI136" s="752">
        <v>1</v>
      </c>
      <c r="BJ136" s="753">
        <v>2</v>
      </c>
      <c r="BK136" s="749">
        <v>4</v>
      </c>
      <c r="BL136" s="749">
        <v>5</v>
      </c>
      <c r="BM136" s="749">
        <v>3</v>
      </c>
      <c r="BN136" s="750">
        <v>2</v>
      </c>
      <c r="BO136" s="751"/>
      <c r="BP136" s="749"/>
      <c r="BQ136" s="749"/>
      <c r="BR136" s="749"/>
      <c r="BS136" s="752"/>
      <c r="BT136" s="753">
        <v>4</v>
      </c>
      <c r="BU136" s="749">
        <v>3</v>
      </c>
      <c r="BV136" s="749">
        <v>3</v>
      </c>
      <c r="BW136" s="749">
        <v>3</v>
      </c>
      <c r="BX136" s="750">
        <v>3</v>
      </c>
      <c r="BY136" s="753"/>
      <c r="BZ136" s="749"/>
      <c r="CA136" s="749"/>
      <c r="CB136" s="749"/>
      <c r="CC136" s="750"/>
      <c r="CD136" s="753"/>
      <c r="CE136" s="749"/>
      <c r="CF136" s="749"/>
      <c r="CG136" s="749"/>
      <c r="CH136" s="750"/>
      <c r="CI136" s="751">
        <v>1</v>
      </c>
      <c r="CJ136" s="749">
        <v>4</v>
      </c>
      <c r="CK136" s="749">
        <v>4</v>
      </c>
      <c r="CL136" s="749">
        <v>4</v>
      </c>
      <c r="CM136" s="752">
        <v>4</v>
      </c>
      <c r="CN136" s="753"/>
      <c r="CO136" s="749"/>
      <c r="CP136" s="749"/>
      <c r="CQ136" s="749"/>
      <c r="CR136" s="750"/>
      <c r="CS136" s="751"/>
      <c r="CT136" s="749"/>
      <c r="CU136" s="749"/>
      <c r="CV136" s="749"/>
      <c r="CW136" s="752"/>
      <c r="CX136" s="753"/>
      <c r="CY136" s="749"/>
      <c r="CZ136" s="749"/>
      <c r="DA136" s="749"/>
      <c r="DB136" s="750"/>
      <c r="DC136" s="751"/>
      <c r="DD136" s="749"/>
      <c r="DE136" s="749"/>
      <c r="DF136" s="749"/>
      <c r="DG136" s="752"/>
      <c r="DH136" s="753"/>
      <c r="DI136" s="749"/>
      <c r="DJ136" s="749"/>
      <c r="DK136" s="749"/>
      <c r="DL136" s="750"/>
      <c r="DM136" s="751"/>
      <c r="DN136" s="749"/>
      <c r="DO136" s="749"/>
      <c r="DP136" s="749"/>
      <c r="DQ136" s="752"/>
      <c r="DR136" s="753"/>
      <c r="DS136" s="749"/>
      <c r="DT136" s="749"/>
      <c r="DU136" s="749"/>
      <c r="DV136" s="750"/>
      <c r="DW136" s="751"/>
      <c r="DX136" s="749"/>
      <c r="DY136" s="749"/>
      <c r="DZ136" s="749"/>
      <c r="EA136" s="750"/>
    </row>
    <row r="137" spans="1:131" ht="15" customHeight="1">
      <c r="A137" s="716"/>
      <c r="B137" s="720"/>
      <c r="C137" s="641"/>
      <c r="D137" s="685"/>
      <c r="E137" s="173" t="str">
        <f>'Eventos de riesgo LA-FT-FPADM'!E137</f>
        <v>Digital</v>
      </c>
      <c r="G137" s="755"/>
      <c r="H137" s="757"/>
      <c r="I137" s="757"/>
      <c r="J137" s="757"/>
      <c r="K137" s="761"/>
      <c r="L137" s="736"/>
      <c r="M137" s="731"/>
      <c r="N137" s="731"/>
      <c r="O137" s="731"/>
      <c r="P137" s="740"/>
      <c r="Q137" s="736"/>
      <c r="R137" s="731"/>
      <c r="S137" s="731"/>
      <c r="T137" s="731"/>
      <c r="U137" s="740"/>
      <c r="V137" s="736"/>
      <c r="W137" s="731"/>
      <c r="X137" s="731"/>
      <c r="Y137" s="731"/>
      <c r="Z137" s="740"/>
      <c r="AA137" s="736"/>
      <c r="AB137" s="731"/>
      <c r="AC137" s="731"/>
      <c r="AD137" s="731"/>
      <c r="AE137" s="740"/>
      <c r="AF137" s="736"/>
      <c r="AG137" s="731"/>
      <c r="AH137" s="731"/>
      <c r="AI137" s="731"/>
      <c r="AJ137" s="740"/>
      <c r="AK137" s="736"/>
      <c r="AL137" s="731"/>
      <c r="AM137" s="731"/>
      <c r="AN137" s="731"/>
      <c r="AO137" s="740"/>
      <c r="AP137" s="736"/>
      <c r="AQ137" s="731"/>
      <c r="AR137" s="731"/>
      <c r="AS137" s="731"/>
      <c r="AT137" s="733"/>
      <c r="AU137" s="738"/>
      <c r="AV137" s="731"/>
      <c r="AW137" s="731"/>
      <c r="AX137" s="731"/>
      <c r="AY137" s="740"/>
      <c r="AZ137" s="736"/>
      <c r="BA137" s="731"/>
      <c r="BB137" s="731"/>
      <c r="BC137" s="731"/>
      <c r="BD137" s="733"/>
      <c r="BE137" s="738"/>
      <c r="BF137" s="731"/>
      <c r="BG137" s="731"/>
      <c r="BH137" s="731"/>
      <c r="BI137" s="740"/>
      <c r="BJ137" s="736"/>
      <c r="BK137" s="731"/>
      <c r="BL137" s="731"/>
      <c r="BM137" s="731"/>
      <c r="BN137" s="733"/>
      <c r="BO137" s="738"/>
      <c r="BP137" s="731"/>
      <c r="BQ137" s="731"/>
      <c r="BR137" s="731"/>
      <c r="BS137" s="740"/>
      <c r="BT137" s="753"/>
      <c r="BU137" s="749"/>
      <c r="BV137" s="749"/>
      <c r="BW137" s="749"/>
      <c r="BX137" s="750"/>
      <c r="BY137" s="753"/>
      <c r="BZ137" s="749"/>
      <c r="CA137" s="749"/>
      <c r="CB137" s="749"/>
      <c r="CC137" s="750"/>
      <c r="CD137" s="736"/>
      <c r="CE137" s="731"/>
      <c r="CF137" s="731"/>
      <c r="CG137" s="731"/>
      <c r="CH137" s="733"/>
      <c r="CI137" s="738"/>
      <c r="CJ137" s="731"/>
      <c r="CK137" s="731"/>
      <c r="CL137" s="731"/>
      <c r="CM137" s="740"/>
      <c r="CN137" s="736"/>
      <c r="CO137" s="731"/>
      <c r="CP137" s="731"/>
      <c r="CQ137" s="731"/>
      <c r="CR137" s="733"/>
      <c r="CS137" s="738"/>
      <c r="CT137" s="731"/>
      <c r="CU137" s="731"/>
      <c r="CV137" s="731"/>
      <c r="CW137" s="740"/>
      <c r="CX137" s="736"/>
      <c r="CY137" s="731"/>
      <c r="CZ137" s="731"/>
      <c r="DA137" s="731"/>
      <c r="DB137" s="733"/>
      <c r="DC137" s="738"/>
      <c r="DD137" s="731"/>
      <c r="DE137" s="731"/>
      <c r="DF137" s="731"/>
      <c r="DG137" s="740"/>
      <c r="DH137" s="736"/>
      <c r="DI137" s="731"/>
      <c r="DJ137" s="731"/>
      <c r="DK137" s="731"/>
      <c r="DL137" s="733"/>
      <c r="DM137" s="738"/>
      <c r="DN137" s="731"/>
      <c r="DO137" s="731"/>
      <c r="DP137" s="731"/>
      <c r="DQ137" s="740"/>
      <c r="DR137" s="736"/>
      <c r="DS137" s="731"/>
      <c r="DT137" s="731"/>
      <c r="DU137" s="731"/>
      <c r="DV137" s="733"/>
      <c r="DW137" s="738"/>
      <c r="DX137" s="731"/>
      <c r="DY137" s="731"/>
      <c r="DZ137" s="731"/>
      <c r="EA137" s="733"/>
    </row>
    <row r="138" spans="1:131" ht="15" customHeight="1">
      <c r="A138" s="745" t="str">
        <f>'Eventos de riesgo LA-FT-FPADM'!A138</f>
        <v>R8</v>
      </c>
      <c r="B138" s="747" t="str">
        <f>'Eventos de riesgo LA-FT-FPADM'!B138</f>
        <v>Tener vínculos con activos a los cuales le sean decretadas medidas cautelares producto de un proceso penal de LA/FT/FPADM o de extinción de dominio.</v>
      </c>
      <c r="C138" s="734" t="str">
        <f>'Eventos de riesgo LA-FT-FPADM'!C138</f>
        <v>Activos</v>
      </c>
      <c r="D138" s="686" t="str">
        <f>'Eventos de riesgo LA-FT-FPADM'!D138</f>
        <v>Fijos</v>
      </c>
      <c r="E138" s="266" t="str">
        <f>'Eventos de riesgo LA-FT-FPADM'!E138</f>
        <v>Construcciones y edificaciones</v>
      </c>
      <c r="G138" s="729"/>
      <c r="H138" s="726"/>
      <c r="I138" s="726"/>
      <c r="J138" s="726"/>
      <c r="K138" s="728"/>
      <c r="L138" s="729">
        <v>1</v>
      </c>
      <c r="M138" s="726">
        <v>1</v>
      </c>
      <c r="N138" s="726">
        <v>1</v>
      </c>
      <c r="O138" s="726">
        <v>1</v>
      </c>
      <c r="P138" s="728">
        <v>1</v>
      </c>
      <c r="Q138" s="729">
        <v>1</v>
      </c>
      <c r="R138" s="726">
        <v>4</v>
      </c>
      <c r="S138" s="726">
        <v>4</v>
      </c>
      <c r="T138" s="726">
        <v>1</v>
      </c>
      <c r="U138" s="728">
        <v>1</v>
      </c>
      <c r="V138" s="729"/>
      <c r="W138" s="726"/>
      <c r="X138" s="726"/>
      <c r="Y138" s="726"/>
      <c r="Z138" s="728"/>
      <c r="AA138" s="729"/>
      <c r="AB138" s="726"/>
      <c r="AC138" s="726"/>
      <c r="AD138" s="726"/>
      <c r="AE138" s="728"/>
      <c r="AF138" s="729"/>
      <c r="AG138" s="726"/>
      <c r="AH138" s="726"/>
      <c r="AI138" s="726"/>
      <c r="AJ138" s="728"/>
      <c r="AK138" s="729"/>
      <c r="AL138" s="726"/>
      <c r="AM138" s="726"/>
      <c r="AN138" s="726"/>
      <c r="AO138" s="728"/>
      <c r="AP138" s="729"/>
      <c r="AQ138" s="726"/>
      <c r="AR138" s="726"/>
      <c r="AS138" s="726"/>
      <c r="AT138" s="713"/>
      <c r="AU138" s="727"/>
      <c r="AV138" s="726"/>
      <c r="AW138" s="726"/>
      <c r="AX138" s="726"/>
      <c r="AY138" s="728"/>
      <c r="AZ138" s="729"/>
      <c r="BA138" s="726"/>
      <c r="BB138" s="726"/>
      <c r="BC138" s="726"/>
      <c r="BD138" s="713"/>
      <c r="BE138" s="727"/>
      <c r="BF138" s="726"/>
      <c r="BG138" s="726"/>
      <c r="BH138" s="726"/>
      <c r="BI138" s="728"/>
      <c r="BJ138" s="729"/>
      <c r="BK138" s="726"/>
      <c r="BL138" s="726"/>
      <c r="BM138" s="726"/>
      <c r="BN138" s="713"/>
      <c r="BO138" s="727"/>
      <c r="BP138" s="726"/>
      <c r="BQ138" s="726"/>
      <c r="BR138" s="726"/>
      <c r="BS138" s="728"/>
      <c r="BT138" s="729"/>
      <c r="BU138" s="726"/>
      <c r="BV138" s="726"/>
      <c r="BW138" s="726"/>
      <c r="BX138" s="713"/>
      <c r="BY138" s="729"/>
      <c r="BZ138" s="726"/>
      <c r="CA138" s="726"/>
      <c r="CB138" s="726"/>
      <c r="CC138" s="713"/>
      <c r="CD138" s="729"/>
      <c r="CE138" s="726"/>
      <c r="CF138" s="726"/>
      <c r="CG138" s="726"/>
      <c r="CH138" s="713"/>
      <c r="CI138" s="727"/>
      <c r="CJ138" s="726"/>
      <c r="CK138" s="726"/>
      <c r="CL138" s="726"/>
      <c r="CM138" s="728"/>
      <c r="CN138" s="729"/>
      <c r="CO138" s="726"/>
      <c r="CP138" s="726"/>
      <c r="CQ138" s="726"/>
      <c r="CR138" s="713"/>
      <c r="CS138" s="727"/>
      <c r="CT138" s="726"/>
      <c r="CU138" s="726"/>
      <c r="CV138" s="726"/>
      <c r="CW138" s="728"/>
      <c r="CX138" s="729"/>
      <c r="CY138" s="726"/>
      <c r="CZ138" s="726"/>
      <c r="DA138" s="726"/>
      <c r="DB138" s="713"/>
      <c r="DC138" s="727"/>
      <c r="DD138" s="726"/>
      <c r="DE138" s="726"/>
      <c r="DF138" s="726"/>
      <c r="DG138" s="728"/>
      <c r="DH138" s="729"/>
      <c r="DI138" s="726"/>
      <c r="DJ138" s="726"/>
      <c r="DK138" s="726"/>
      <c r="DL138" s="713"/>
      <c r="DM138" s="727"/>
      <c r="DN138" s="726"/>
      <c r="DO138" s="726"/>
      <c r="DP138" s="726"/>
      <c r="DQ138" s="728"/>
      <c r="DR138" s="729"/>
      <c r="DS138" s="726"/>
      <c r="DT138" s="726"/>
      <c r="DU138" s="726"/>
      <c r="DV138" s="713"/>
      <c r="DW138" s="727"/>
      <c r="DX138" s="726"/>
      <c r="DY138" s="726"/>
      <c r="DZ138" s="726"/>
      <c r="EA138" s="713"/>
    </row>
    <row r="139" spans="1:131" ht="15" customHeight="1">
      <c r="A139" s="746"/>
      <c r="B139" s="748"/>
      <c r="C139" s="741"/>
      <c r="D139" s="687"/>
      <c r="E139" s="266" t="str">
        <f>'Eventos de riesgo LA-FT-FPADM'!E139</f>
        <v>Maquinaria y equipo</v>
      </c>
      <c r="G139" s="729"/>
      <c r="H139" s="726"/>
      <c r="I139" s="726"/>
      <c r="J139" s="726"/>
      <c r="K139" s="728"/>
      <c r="L139" s="729"/>
      <c r="M139" s="726"/>
      <c r="N139" s="726"/>
      <c r="O139" s="726"/>
      <c r="P139" s="728"/>
      <c r="Q139" s="729"/>
      <c r="R139" s="726"/>
      <c r="S139" s="726"/>
      <c r="T139" s="726"/>
      <c r="U139" s="728"/>
      <c r="V139" s="729"/>
      <c r="W139" s="726"/>
      <c r="X139" s="726"/>
      <c r="Y139" s="726"/>
      <c r="Z139" s="728"/>
      <c r="AA139" s="729"/>
      <c r="AB139" s="726"/>
      <c r="AC139" s="726"/>
      <c r="AD139" s="726"/>
      <c r="AE139" s="728"/>
      <c r="AF139" s="729"/>
      <c r="AG139" s="726"/>
      <c r="AH139" s="726"/>
      <c r="AI139" s="726"/>
      <c r="AJ139" s="728"/>
      <c r="AK139" s="729"/>
      <c r="AL139" s="726"/>
      <c r="AM139" s="726"/>
      <c r="AN139" s="726"/>
      <c r="AO139" s="728"/>
      <c r="AP139" s="729"/>
      <c r="AQ139" s="726"/>
      <c r="AR139" s="726"/>
      <c r="AS139" s="726"/>
      <c r="AT139" s="713"/>
      <c r="AU139" s="727"/>
      <c r="AV139" s="726"/>
      <c r="AW139" s="726"/>
      <c r="AX139" s="726"/>
      <c r="AY139" s="728"/>
      <c r="AZ139" s="729"/>
      <c r="BA139" s="726"/>
      <c r="BB139" s="726"/>
      <c r="BC139" s="726"/>
      <c r="BD139" s="713"/>
      <c r="BE139" s="727"/>
      <c r="BF139" s="726"/>
      <c r="BG139" s="726"/>
      <c r="BH139" s="726"/>
      <c r="BI139" s="728"/>
      <c r="BJ139" s="729"/>
      <c r="BK139" s="726"/>
      <c r="BL139" s="726"/>
      <c r="BM139" s="726"/>
      <c r="BN139" s="713"/>
      <c r="BO139" s="727"/>
      <c r="BP139" s="726"/>
      <c r="BQ139" s="726"/>
      <c r="BR139" s="726"/>
      <c r="BS139" s="728"/>
      <c r="BT139" s="729"/>
      <c r="BU139" s="726"/>
      <c r="BV139" s="726"/>
      <c r="BW139" s="726"/>
      <c r="BX139" s="713"/>
      <c r="BY139" s="729"/>
      <c r="BZ139" s="726"/>
      <c r="CA139" s="726"/>
      <c r="CB139" s="726"/>
      <c r="CC139" s="713"/>
      <c r="CD139" s="729"/>
      <c r="CE139" s="726"/>
      <c r="CF139" s="726"/>
      <c r="CG139" s="726"/>
      <c r="CH139" s="713"/>
      <c r="CI139" s="727"/>
      <c r="CJ139" s="726"/>
      <c r="CK139" s="726"/>
      <c r="CL139" s="726"/>
      <c r="CM139" s="728"/>
      <c r="CN139" s="729"/>
      <c r="CO139" s="726"/>
      <c r="CP139" s="726"/>
      <c r="CQ139" s="726"/>
      <c r="CR139" s="713"/>
      <c r="CS139" s="727"/>
      <c r="CT139" s="726"/>
      <c r="CU139" s="726"/>
      <c r="CV139" s="726"/>
      <c r="CW139" s="728"/>
      <c r="CX139" s="729"/>
      <c r="CY139" s="726"/>
      <c r="CZ139" s="726"/>
      <c r="DA139" s="726"/>
      <c r="DB139" s="713"/>
      <c r="DC139" s="727"/>
      <c r="DD139" s="726"/>
      <c r="DE139" s="726"/>
      <c r="DF139" s="726"/>
      <c r="DG139" s="728"/>
      <c r="DH139" s="729"/>
      <c r="DI139" s="726"/>
      <c r="DJ139" s="726"/>
      <c r="DK139" s="726"/>
      <c r="DL139" s="713"/>
      <c r="DM139" s="727"/>
      <c r="DN139" s="726"/>
      <c r="DO139" s="726"/>
      <c r="DP139" s="726"/>
      <c r="DQ139" s="728"/>
      <c r="DR139" s="729"/>
      <c r="DS139" s="726"/>
      <c r="DT139" s="726"/>
      <c r="DU139" s="726"/>
      <c r="DV139" s="713"/>
      <c r="DW139" s="727"/>
      <c r="DX139" s="726"/>
      <c r="DY139" s="726"/>
      <c r="DZ139" s="726"/>
      <c r="EA139" s="713"/>
    </row>
    <row r="140" spans="1:131" ht="15" customHeight="1">
      <c r="A140" s="746"/>
      <c r="B140" s="748"/>
      <c r="C140" s="741"/>
      <c r="D140" s="687"/>
      <c r="E140" s="266" t="str">
        <f>'Eventos de riesgo LA-FT-FPADM'!E140</f>
        <v>Equipo de cómputo y telecomunicaciones</v>
      </c>
      <c r="G140" s="729"/>
      <c r="H140" s="726"/>
      <c r="I140" s="726"/>
      <c r="J140" s="726"/>
      <c r="K140" s="728"/>
      <c r="L140" s="729"/>
      <c r="M140" s="726"/>
      <c r="N140" s="726"/>
      <c r="O140" s="726"/>
      <c r="P140" s="728"/>
      <c r="Q140" s="729"/>
      <c r="R140" s="726"/>
      <c r="S140" s="726"/>
      <c r="T140" s="726"/>
      <c r="U140" s="728"/>
      <c r="V140" s="729"/>
      <c r="W140" s="726"/>
      <c r="X140" s="726"/>
      <c r="Y140" s="726"/>
      <c r="Z140" s="728"/>
      <c r="AA140" s="729"/>
      <c r="AB140" s="726"/>
      <c r="AC140" s="726"/>
      <c r="AD140" s="726"/>
      <c r="AE140" s="728"/>
      <c r="AF140" s="729"/>
      <c r="AG140" s="726"/>
      <c r="AH140" s="726"/>
      <c r="AI140" s="726"/>
      <c r="AJ140" s="728"/>
      <c r="AK140" s="729"/>
      <c r="AL140" s="726"/>
      <c r="AM140" s="726"/>
      <c r="AN140" s="726"/>
      <c r="AO140" s="728"/>
      <c r="AP140" s="729"/>
      <c r="AQ140" s="726"/>
      <c r="AR140" s="726"/>
      <c r="AS140" s="726"/>
      <c r="AT140" s="713"/>
      <c r="AU140" s="727"/>
      <c r="AV140" s="726"/>
      <c r="AW140" s="726"/>
      <c r="AX140" s="726"/>
      <c r="AY140" s="728"/>
      <c r="AZ140" s="729"/>
      <c r="BA140" s="726"/>
      <c r="BB140" s="726"/>
      <c r="BC140" s="726"/>
      <c r="BD140" s="713"/>
      <c r="BE140" s="727"/>
      <c r="BF140" s="726"/>
      <c r="BG140" s="726"/>
      <c r="BH140" s="726"/>
      <c r="BI140" s="728"/>
      <c r="BJ140" s="729"/>
      <c r="BK140" s="726"/>
      <c r="BL140" s="726"/>
      <c r="BM140" s="726"/>
      <c r="BN140" s="713"/>
      <c r="BO140" s="727"/>
      <c r="BP140" s="726"/>
      <c r="BQ140" s="726"/>
      <c r="BR140" s="726"/>
      <c r="BS140" s="728"/>
      <c r="BT140" s="729"/>
      <c r="BU140" s="726"/>
      <c r="BV140" s="726"/>
      <c r="BW140" s="726"/>
      <c r="BX140" s="713"/>
      <c r="BY140" s="729"/>
      <c r="BZ140" s="726"/>
      <c r="CA140" s="726"/>
      <c r="CB140" s="726"/>
      <c r="CC140" s="713"/>
      <c r="CD140" s="729"/>
      <c r="CE140" s="726"/>
      <c r="CF140" s="726"/>
      <c r="CG140" s="726"/>
      <c r="CH140" s="713"/>
      <c r="CI140" s="727"/>
      <c r="CJ140" s="726"/>
      <c r="CK140" s="726"/>
      <c r="CL140" s="726"/>
      <c r="CM140" s="728"/>
      <c r="CN140" s="729"/>
      <c r="CO140" s="726"/>
      <c r="CP140" s="726"/>
      <c r="CQ140" s="726"/>
      <c r="CR140" s="713"/>
      <c r="CS140" s="727"/>
      <c r="CT140" s="726"/>
      <c r="CU140" s="726"/>
      <c r="CV140" s="726"/>
      <c r="CW140" s="728"/>
      <c r="CX140" s="729"/>
      <c r="CY140" s="726"/>
      <c r="CZ140" s="726"/>
      <c r="DA140" s="726"/>
      <c r="DB140" s="713"/>
      <c r="DC140" s="727"/>
      <c r="DD140" s="726"/>
      <c r="DE140" s="726"/>
      <c r="DF140" s="726"/>
      <c r="DG140" s="728"/>
      <c r="DH140" s="729"/>
      <c r="DI140" s="726"/>
      <c r="DJ140" s="726"/>
      <c r="DK140" s="726"/>
      <c r="DL140" s="713"/>
      <c r="DM140" s="727"/>
      <c r="DN140" s="726"/>
      <c r="DO140" s="726"/>
      <c r="DP140" s="726"/>
      <c r="DQ140" s="728"/>
      <c r="DR140" s="729"/>
      <c r="DS140" s="726"/>
      <c r="DT140" s="726"/>
      <c r="DU140" s="726"/>
      <c r="DV140" s="713"/>
      <c r="DW140" s="727"/>
      <c r="DX140" s="726"/>
      <c r="DY140" s="726"/>
      <c r="DZ140" s="726"/>
      <c r="EA140" s="713"/>
    </row>
    <row r="141" spans="1:131" ht="15" customHeight="1">
      <c r="A141" s="716"/>
      <c r="B141" s="720"/>
      <c r="C141" s="720"/>
      <c r="D141" s="687"/>
      <c r="E141" s="266" t="str">
        <f>'Eventos de riesgo LA-FT-FPADM'!E141</f>
        <v>Equipo de oficina</v>
      </c>
      <c r="G141" s="729"/>
      <c r="H141" s="726"/>
      <c r="I141" s="726"/>
      <c r="J141" s="726"/>
      <c r="K141" s="728"/>
      <c r="L141" s="729"/>
      <c r="M141" s="726"/>
      <c r="N141" s="726"/>
      <c r="O141" s="726"/>
      <c r="P141" s="728"/>
      <c r="Q141" s="729"/>
      <c r="R141" s="726"/>
      <c r="S141" s="726"/>
      <c r="T141" s="726"/>
      <c r="U141" s="728"/>
      <c r="V141" s="729"/>
      <c r="W141" s="726"/>
      <c r="X141" s="726"/>
      <c r="Y141" s="726"/>
      <c r="Z141" s="728"/>
      <c r="AA141" s="729"/>
      <c r="AB141" s="726"/>
      <c r="AC141" s="726"/>
      <c r="AD141" s="726"/>
      <c r="AE141" s="728"/>
      <c r="AF141" s="729"/>
      <c r="AG141" s="726"/>
      <c r="AH141" s="726"/>
      <c r="AI141" s="726"/>
      <c r="AJ141" s="728"/>
      <c r="AK141" s="729"/>
      <c r="AL141" s="726"/>
      <c r="AM141" s="726"/>
      <c r="AN141" s="726"/>
      <c r="AO141" s="728"/>
      <c r="AP141" s="729"/>
      <c r="AQ141" s="726"/>
      <c r="AR141" s="726"/>
      <c r="AS141" s="726"/>
      <c r="AT141" s="713"/>
      <c r="AU141" s="727"/>
      <c r="AV141" s="726"/>
      <c r="AW141" s="726"/>
      <c r="AX141" s="726"/>
      <c r="AY141" s="728"/>
      <c r="AZ141" s="729"/>
      <c r="BA141" s="726"/>
      <c r="BB141" s="726"/>
      <c r="BC141" s="726"/>
      <c r="BD141" s="713"/>
      <c r="BE141" s="727"/>
      <c r="BF141" s="726"/>
      <c r="BG141" s="726"/>
      <c r="BH141" s="726"/>
      <c r="BI141" s="728"/>
      <c r="BJ141" s="729"/>
      <c r="BK141" s="726"/>
      <c r="BL141" s="726"/>
      <c r="BM141" s="726"/>
      <c r="BN141" s="713"/>
      <c r="BO141" s="727"/>
      <c r="BP141" s="726"/>
      <c r="BQ141" s="726"/>
      <c r="BR141" s="726"/>
      <c r="BS141" s="728"/>
      <c r="BT141" s="729"/>
      <c r="BU141" s="726"/>
      <c r="BV141" s="726"/>
      <c r="BW141" s="726"/>
      <c r="BX141" s="713"/>
      <c r="BY141" s="729"/>
      <c r="BZ141" s="726"/>
      <c r="CA141" s="726"/>
      <c r="CB141" s="726"/>
      <c r="CC141" s="713"/>
      <c r="CD141" s="729"/>
      <c r="CE141" s="726"/>
      <c r="CF141" s="726"/>
      <c r="CG141" s="726"/>
      <c r="CH141" s="713"/>
      <c r="CI141" s="727"/>
      <c r="CJ141" s="726"/>
      <c r="CK141" s="726"/>
      <c r="CL141" s="726"/>
      <c r="CM141" s="728"/>
      <c r="CN141" s="729"/>
      <c r="CO141" s="726"/>
      <c r="CP141" s="726"/>
      <c r="CQ141" s="726"/>
      <c r="CR141" s="713"/>
      <c r="CS141" s="727"/>
      <c r="CT141" s="726"/>
      <c r="CU141" s="726"/>
      <c r="CV141" s="726"/>
      <c r="CW141" s="728"/>
      <c r="CX141" s="729"/>
      <c r="CY141" s="726"/>
      <c r="CZ141" s="726"/>
      <c r="DA141" s="726"/>
      <c r="DB141" s="713"/>
      <c r="DC141" s="727"/>
      <c r="DD141" s="726"/>
      <c r="DE141" s="726"/>
      <c r="DF141" s="726"/>
      <c r="DG141" s="728"/>
      <c r="DH141" s="729"/>
      <c r="DI141" s="726"/>
      <c r="DJ141" s="726"/>
      <c r="DK141" s="726"/>
      <c r="DL141" s="713"/>
      <c r="DM141" s="727"/>
      <c r="DN141" s="726"/>
      <c r="DO141" s="726"/>
      <c r="DP141" s="726"/>
      <c r="DQ141" s="728"/>
      <c r="DR141" s="729"/>
      <c r="DS141" s="726"/>
      <c r="DT141" s="726"/>
      <c r="DU141" s="726"/>
      <c r="DV141" s="713"/>
      <c r="DW141" s="727"/>
      <c r="DX141" s="726"/>
      <c r="DY141" s="726"/>
      <c r="DZ141" s="726"/>
      <c r="EA141" s="713"/>
    </row>
    <row r="142" spans="1:131" ht="15" customHeight="1">
      <c r="A142" s="716"/>
      <c r="B142" s="720"/>
      <c r="C142" s="720"/>
      <c r="D142" s="687"/>
      <c r="E142" s="266" t="str">
        <f>'Eventos de riesgo LA-FT-FPADM'!E142</f>
        <v>Vehículos</v>
      </c>
      <c r="G142" s="729"/>
      <c r="H142" s="726"/>
      <c r="I142" s="726"/>
      <c r="J142" s="726"/>
      <c r="K142" s="728"/>
      <c r="L142" s="729"/>
      <c r="M142" s="726"/>
      <c r="N142" s="726"/>
      <c r="O142" s="726"/>
      <c r="P142" s="728"/>
      <c r="Q142" s="729"/>
      <c r="R142" s="726"/>
      <c r="S142" s="726"/>
      <c r="T142" s="726"/>
      <c r="U142" s="728"/>
      <c r="V142" s="729"/>
      <c r="W142" s="726"/>
      <c r="X142" s="726"/>
      <c r="Y142" s="726"/>
      <c r="Z142" s="728"/>
      <c r="AA142" s="729"/>
      <c r="AB142" s="726"/>
      <c r="AC142" s="726"/>
      <c r="AD142" s="726"/>
      <c r="AE142" s="728"/>
      <c r="AF142" s="729"/>
      <c r="AG142" s="726"/>
      <c r="AH142" s="726"/>
      <c r="AI142" s="726"/>
      <c r="AJ142" s="728"/>
      <c r="AK142" s="729"/>
      <c r="AL142" s="726"/>
      <c r="AM142" s="726"/>
      <c r="AN142" s="726"/>
      <c r="AO142" s="728"/>
      <c r="AP142" s="729"/>
      <c r="AQ142" s="726"/>
      <c r="AR142" s="726"/>
      <c r="AS142" s="726"/>
      <c r="AT142" s="713"/>
      <c r="AU142" s="727"/>
      <c r="AV142" s="726"/>
      <c r="AW142" s="726"/>
      <c r="AX142" s="726"/>
      <c r="AY142" s="728"/>
      <c r="AZ142" s="729"/>
      <c r="BA142" s="726"/>
      <c r="BB142" s="726"/>
      <c r="BC142" s="726"/>
      <c r="BD142" s="713"/>
      <c r="BE142" s="727"/>
      <c r="BF142" s="726"/>
      <c r="BG142" s="726"/>
      <c r="BH142" s="726"/>
      <c r="BI142" s="728"/>
      <c r="BJ142" s="729"/>
      <c r="BK142" s="726"/>
      <c r="BL142" s="726"/>
      <c r="BM142" s="726"/>
      <c r="BN142" s="713"/>
      <c r="BO142" s="727"/>
      <c r="BP142" s="726"/>
      <c r="BQ142" s="726"/>
      <c r="BR142" s="726"/>
      <c r="BS142" s="728"/>
      <c r="BT142" s="729"/>
      <c r="BU142" s="726"/>
      <c r="BV142" s="726"/>
      <c r="BW142" s="726"/>
      <c r="BX142" s="713"/>
      <c r="BY142" s="729"/>
      <c r="BZ142" s="726"/>
      <c r="CA142" s="726"/>
      <c r="CB142" s="726"/>
      <c r="CC142" s="713"/>
      <c r="CD142" s="729"/>
      <c r="CE142" s="726"/>
      <c r="CF142" s="726"/>
      <c r="CG142" s="726"/>
      <c r="CH142" s="713"/>
      <c r="CI142" s="727"/>
      <c r="CJ142" s="726"/>
      <c r="CK142" s="726"/>
      <c r="CL142" s="726"/>
      <c r="CM142" s="728"/>
      <c r="CN142" s="729"/>
      <c r="CO142" s="726"/>
      <c r="CP142" s="726"/>
      <c r="CQ142" s="726"/>
      <c r="CR142" s="713"/>
      <c r="CS142" s="727"/>
      <c r="CT142" s="726"/>
      <c r="CU142" s="726"/>
      <c r="CV142" s="726"/>
      <c r="CW142" s="728"/>
      <c r="CX142" s="729"/>
      <c r="CY142" s="726"/>
      <c r="CZ142" s="726"/>
      <c r="DA142" s="726"/>
      <c r="DB142" s="713"/>
      <c r="DC142" s="727"/>
      <c r="DD142" s="726"/>
      <c r="DE142" s="726"/>
      <c r="DF142" s="726"/>
      <c r="DG142" s="728"/>
      <c r="DH142" s="729"/>
      <c r="DI142" s="726"/>
      <c r="DJ142" s="726"/>
      <c r="DK142" s="726"/>
      <c r="DL142" s="713"/>
      <c r="DM142" s="727"/>
      <c r="DN142" s="726"/>
      <c r="DO142" s="726"/>
      <c r="DP142" s="726"/>
      <c r="DQ142" s="728"/>
      <c r="DR142" s="729"/>
      <c r="DS142" s="726"/>
      <c r="DT142" s="726"/>
      <c r="DU142" s="726"/>
      <c r="DV142" s="713"/>
      <c r="DW142" s="727"/>
      <c r="DX142" s="726"/>
      <c r="DY142" s="726"/>
      <c r="DZ142" s="726"/>
      <c r="EA142" s="713"/>
    </row>
    <row r="143" spans="1:131" ht="15" customHeight="1">
      <c r="A143" s="714" t="str">
        <f>'Eventos de riesgo LA-FT-FPADM'!A143</f>
        <v>R9</v>
      </c>
      <c r="B143" s="718" t="str">
        <f>'Eventos de riesgo LA-FT-FPADM'!B143</f>
        <v>Tener vínculos con activos que son referenciados en listas o medios de comunicación como de propiedad de una persona que realiza actividades de LA/FT/FPADM.</v>
      </c>
      <c r="C143" s="722" t="str">
        <f>'Eventos de riesgo LA-FT-FPADM'!C143</f>
        <v>Activos</v>
      </c>
      <c r="D143" s="688" t="str">
        <f>'Eventos de riesgo LA-FT-FPADM'!D143</f>
        <v>Fijos</v>
      </c>
      <c r="E143" s="173" t="str">
        <f>'Eventos de riesgo LA-FT-FPADM'!E143</f>
        <v>Construcciones y edificaciones</v>
      </c>
      <c r="G143" s="729"/>
      <c r="H143" s="726"/>
      <c r="I143" s="726"/>
      <c r="J143" s="726"/>
      <c r="K143" s="728"/>
      <c r="L143" s="729">
        <v>1</v>
      </c>
      <c r="M143" s="726">
        <v>1</v>
      </c>
      <c r="N143" s="726">
        <v>1</v>
      </c>
      <c r="O143" s="726">
        <v>1</v>
      </c>
      <c r="P143" s="728">
        <v>1</v>
      </c>
      <c r="Q143" s="729">
        <v>1</v>
      </c>
      <c r="R143" s="726">
        <v>4</v>
      </c>
      <c r="S143" s="726">
        <v>4</v>
      </c>
      <c r="T143" s="726">
        <v>1</v>
      </c>
      <c r="U143" s="728">
        <v>1</v>
      </c>
      <c r="V143" s="729"/>
      <c r="W143" s="726"/>
      <c r="X143" s="726"/>
      <c r="Y143" s="726"/>
      <c r="Z143" s="728"/>
      <c r="AA143" s="729"/>
      <c r="AB143" s="726"/>
      <c r="AC143" s="726"/>
      <c r="AD143" s="726"/>
      <c r="AE143" s="728"/>
      <c r="AF143" s="729"/>
      <c r="AG143" s="726"/>
      <c r="AH143" s="726"/>
      <c r="AI143" s="726"/>
      <c r="AJ143" s="728"/>
      <c r="AK143" s="729"/>
      <c r="AL143" s="726"/>
      <c r="AM143" s="726"/>
      <c r="AN143" s="726"/>
      <c r="AO143" s="728"/>
      <c r="AP143" s="729"/>
      <c r="AQ143" s="726"/>
      <c r="AR143" s="726"/>
      <c r="AS143" s="726"/>
      <c r="AT143" s="713"/>
      <c r="AU143" s="727"/>
      <c r="AV143" s="726"/>
      <c r="AW143" s="726"/>
      <c r="AX143" s="726"/>
      <c r="AY143" s="728"/>
      <c r="AZ143" s="729"/>
      <c r="BA143" s="726"/>
      <c r="BB143" s="726"/>
      <c r="BC143" s="726"/>
      <c r="BD143" s="713"/>
      <c r="BE143" s="727"/>
      <c r="BF143" s="726"/>
      <c r="BG143" s="726"/>
      <c r="BH143" s="726"/>
      <c r="BI143" s="728"/>
      <c r="BJ143" s="729"/>
      <c r="BK143" s="726"/>
      <c r="BL143" s="726"/>
      <c r="BM143" s="726"/>
      <c r="BN143" s="713"/>
      <c r="BO143" s="727"/>
      <c r="BP143" s="726"/>
      <c r="BQ143" s="726"/>
      <c r="BR143" s="726"/>
      <c r="BS143" s="728"/>
      <c r="BT143" s="729"/>
      <c r="BU143" s="726"/>
      <c r="BV143" s="726"/>
      <c r="BW143" s="726"/>
      <c r="BX143" s="713"/>
      <c r="BY143" s="729"/>
      <c r="BZ143" s="726"/>
      <c r="CA143" s="726"/>
      <c r="CB143" s="726"/>
      <c r="CC143" s="713"/>
      <c r="CD143" s="729"/>
      <c r="CE143" s="726"/>
      <c r="CF143" s="726"/>
      <c r="CG143" s="726"/>
      <c r="CH143" s="713"/>
      <c r="CI143" s="727"/>
      <c r="CJ143" s="726"/>
      <c r="CK143" s="726"/>
      <c r="CL143" s="726"/>
      <c r="CM143" s="728"/>
      <c r="CN143" s="729"/>
      <c r="CO143" s="726"/>
      <c r="CP143" s="726"/>
      <c r="CQ143" s="726"/>
      <c r="CR143" s="713"/>
      <c r="CS143" s="727"/>
      <c r="CT143" s="726"/>
      <c r="CU143" s="726"/>
      <c r="CV143" s="726"/>
      <c r="CW143" s="728"/>
      <c r="CX143" s="729"/>
      <c r="CY143" s="726"/>
      <c r="CZ143" s="726"/>
      <c r="DA143" s="726"/>
      <c r="DB143" s="713"/>
      <c r="DC143" s="727"/>
      <c r="DD143" s="726"/>
      <c r="DE143" s="726"/>
      <c r="DF143" s="726"/>
      <c r="DG143" s="728"/>
      <c r="DH143" s="729"/>
      <c r="DI143" s="726"/>
      <c r="DJ143" s="726"/>
      <c r="DK143" s="726"/>
      <c r="DL143" s="713"/>
      <c r="DM143" s="727"/>
      <c r="DN143" s="726"/>
      <c r="DO143" s="726"/>
      <c r="DP143" s="726"/>
      <c r="DQ143" s="728"/>
      <c r="DR143" s="729"/>
      <c r="DS143" s="726"/>
      <c r="DT143" s="726"/>
      <c r="DU143" s="726"/>
      <c r="DV143" s="713"/>
      <c r="DW143" s="727"/>
      <c r="DX143" s="726"/>
      <c r="DY143" s="726"/>
      <c r="DZ143" s="726"/>
      <c r="EA143" s="713"/>
    </row>
    <row r="144" spans="1:131" ht="15" customHeight="1">
      <c r="A144" s="716"/>
      <c r="B144" s="720"/>
      <c r="C144" s="720"/>
      <c r="D144" s="689"/>
      <c r="E144" s="173" t="str">
        <f>'Eventos de riesgo LA-FT-FPADM'!E144</f>
        <v>Maquinaria y equipo</v>
      </c>
      <c r="G144" s="729"/>
      <c r="H144" s="726"/>
      <c r="I144" s="726"/>
      <c r="J144" s="726"/>
      <c r="K144" s="728"/>
      <c r="L144" s="729"/>
      <c r="M144" s="726"/>
      <c r="N144" s="726"/>
      <c r="O144" s="726"/>
      <c r="P144" s="728"/>
      <c r="Q144" s="729"/>
      <c r="R144" s="726"/>
      <c r="S144" s="726"/>
      <c r="T144" s="726"/>
      <c r="U144" s="728"/>
      <c r="V144" s="729"/>
      <c r="W144" s="726"/>
      <c r="X144" s="726"/>
      <c r="Y144" s="726"/>
      <c r="Z144" s="728"/>
      <c r="AA144" s="729"/>
      <c r="AB144" s="726"/>
      <c r="AC144" s="726"/>
      <c r="AD144" s="726"/>
      <c r="AE144" s="728"/>
      <c r="AF144" s="729"/>
      <c r="AG144" s="726"/>
      <c r="AH144" s="726"/>
      <c r="AI144" s="726"/>
      <c r="AJ144" s="728"/>
      <c r="AK144" s="729"/>
      <c r="AL144" s="726"/>
      <c r="AM144" s="726"/>
      <c r="AN144" s="726"/>
      <c r="AO144" s="728"/>
      <c r="AP144" s="729"/>
      <c r="AQ144" s="726"/>
      <c r="AR144" s="726"/>
      <c r="AS144" s="726"/>
      <c r="AT144" s="713"/>
      <c r="AU144" s="727"/>
      <c r="AV144" s="726"/>
      <c r="AW144" s="726"/>
      <c r="AX144" s="726"/>
      <c r="AY144" s="728"/>
      <c r="AZ144" s="729"/>
      <c r="BA144" s="726"/>
      <c r="BB144" s="726"/>
      <c r="BC144" s="726"/>
      <c r="BD144" s="713"/>
      <c r="BE144" s="727"/>
      <c r="BF144" s="726"/>
      <c r="BG144" s="726"/>
      <c r="BH144" s="726"/>
      <c r="BI144" s="728"/>
      <c r="BJ144" s="729"/>
      <c r="BK144" s="726"/>
      <c r="BL144" s="726"/>
      <c r="BM144" s="726"/>
      <c r="BN144" s="713"/>
      <c r="BO144" s="727"/>
      <c r="BP144" s="726"/>
      <c r="BQ144" s="726"/>
      <c r="BR144" s="726"/>
      <c r="BS144" s="728"/>
      <c r="BT144" s="729"/>
      <c r="BU144" s="726"/>
      <c r="BV144" s="726"/>
      <c r="BW144" s="726"/>
      <c r="BX144" s="713"/>
      <c r="BY144" s="729"/>
      <c r="BZ144" s="726"/>
      <c r="CA144" s="726"/>
      <c r="CB144" s="726"/>
      <c r="CC144" s="713"/>
      <c r="CD144" s="729"/>
      <c r="CE144" s="726"/>
      <c r="CF144" s="726"/>
      <c r="CG144" s="726"/>
      <c r="CH144" s="713"/>
      <c r="CI144" s="727"/>
      <c r="CJ144" s="726"/>
      <c r="CK144" s="726"/>
      <c r="CL144" s="726"/>
      <c r="CM144" s="728"/>
      <c r="CN144" s="729"/>
      <c r="CO144" s="726"/>
      <c r="CP144" s="726"/>
      <c r="CQ144" s="726"/>
      <c r="CR144" s="713"/>
      <c r="CS144" s="727"/>
      <c r="CT144" s="726"/>
      <c r="CU144" s="726"/>
      <c r="CV144" s="726"/>
      <c r="CW144" s="728"/>
      <c r="CX144" s="729"/>
      <c r="CY144" s="726"/>
      <c r="CZ144" s="726"/>
      <c r="DA144" s="726"/>
      <c r="DB144" s="713"/>
      <c r="DC144" s="727"/>
      <c r="DD144" s="726"/>
      <c r="DE144" s="726"/>
      <c r="DF144" s="726"/>
      <c r="DG144" s="728"/>
      <c r="DH144" s="729"/>
      <c r="DI144" s="726"/>
      <c r="DJ144" s="726"/>
      <c r="DK144" s="726"/>
      <c r="DL144" s="713"/>
      <c r="DM144" s="727"/>
      <c r="DN144" s="726"/>
      <c r="DO144" s="726"/>
      <c r="DP144" s="726"/>
      <c r="DQ144" s="728"/>
      <c r="DR144" s="729"/>
      <c r="DS144" s="726"/>
      <c r="DT144" s="726"/>
      <c r="DU144" s="726"/>
      <c r="DV144" s="713"/>
      <c r="DW144" s="727"/>
      <c r="DX144" s="726"/>
      <c r="DY144" s="726"/>
      <c r="DZ144" s="726"/>
      <c r="EA144" s="713"/>
    </row>
    <row r="145" spans="1:131" ht="15" customHeight="1">
      <c r="A145" s="716"/>
      <c r="B145" s="720"/>
      <c r="C145" s="720"/>
      <c r="D145" s="689"/>
      <c r="E145" s="173" t="str">
        <f>'Eventos de riesgo LA-FT-FPADM'!E145</f>
        <v>Equipo de cómputo y telecomunicaciones</v>
      </c>
      <c r="G145" s="729"/>
      <c r="H145" s="726"/>
      <c r="I145" s="726"/>
      <c r="J145" s="726"/>
      <c r="K145" s="728"/>
      <c r="L145" s="729"/>
      <c r="M145" s="726"/>
      <c r="N145" s="726"/>
      <c r="O145" s="726"/>
      <c r="P145" s="728"/>
      <c r="Q145" s="729"/>
      <c r="R145" s="726"/>
      <c r="S145" s="726"/>
      <c r="T145" s="726"/>
      <c r="U145" s="728"/>
      <c r="V145" s="729"/>
      <c r="W145" s="726"/>
      <c r="X145" s="726"/>
      <c r="Y145" s="726"/>
      <c r="Z145" s="728"/>
      <c r="AA145" s="729"/>
      <c r="AB145" s="726"/>
      <c r="AC145" s="726"/>
      <c r="AD145" s="726"/>
      <c r="AE145" s="728"/>
      <c r="AF145" s="729"/>
      <c r="AG145" s="726"/>
      <c r="AH145" s="726"/>
      <c r="AI145" s="726"/>
      <c r="AJ145" s="728"/>
      <c r="AK145" s="729"/>
      <c r="AL145" s="726"/>
      <c r="AM145" s="726"/>
      <c r="AN145" s="726"/>
      <c r="AO145" s="728"/>
      <c r="AP145" s="729"/>
      <c r="AQ145" s="726"/>
      <c r="AR145" s="726"/>
      <c r="AS145" s="726"/>
      <c r="AT145" s="713"/>
      <c r="AU145" s="727"/>
      <c r="AV145" s="726"/>
      <c r="AW145" s="726"/>
      <c r="AX145" s="726"/>
      <c r="AY145" s="728"/>
      <c r="AZ145" s="729"/>
      <c r="BA145" s="726"/>
      <c r="BB145" s="726"/>
      <c r="BC145" s="726"/>
      <c r="BD145" s="713"/>
      <c r="BE145" s="727"/>
      <c r="BF145" s="726"/>
      <c r="BG145" s="726"/>
      <c r="BH145" s="726"/>
      <c r="BI145" s="728"/>
      <c r="BJ145" s="729"/>
      <c r="BK145" s="726"/>
      <c r="BL145" s="726"/>
      <c r="BM145" s="726"/>
      <c r="BN145" s="713"/>
      <c r="BO145" s="727"/>
      <c r="BP145" s="726"/>
      <c r="BQ145" s="726"/>
      <c r="BR145" s="726"/>
      <c r="BS145" s="728"/>
      <c r="BT145" s="729"/>
      <c r="BU145" s="726"/>
      <c r="BV145" s="726"/>
      <c r="BW145" s="726"/>
      <c r="BX145" s="713"/>
      <c r="BY145" s="729"/>
      <c r="BZ145" s="726"/>
      <c r="CA145" s="726"/>
      <c r="CB145" s="726"/>
      <c r="CC145" s="713"/>
      <c r="CD145" s="729"/>
      <c r="CE145" s="726"/>
      <c r="CF145" s="726"/>
      <c r="CG145" s="726"/>
      <c r="CH145" s="713"/>
      <c r="CI145" s="727"/>
      <c r="CJ145" s="726"/>
      <c r="CK145" s="726"/>
      <c r="CL145" s="726"/>
      <c r="CM145" s="728"/>
      <c r="CN145" s="729"/>
      <c r="CO145" s="726"/>
      <c r="CP145" s="726"/>
      <c r="CQ145" s="726"/>
      <c r="CR145" s="713"/>
      <c r="CS145" s="727"/>
      <c r="CT145" s="726"/>
      <c r="CU145" s="726"/>
      <c r="CV145" s="726"/>
      <c r="CW145" s="728"/>
      <c r="CX145" s="729"/>
      <c r="CY145" s="726"/>
      <c r="CZ145" s="726"/>
      <c r="DA145" s="726"/>
      <c r="DB145" s="713"/>
      <c r="DC145" s="727"/>
      <c r="DD145" s="726"/>
      <c r="DE145" s="726"/>
      <c r="DF145" s="726"/>
      <c r="DG145" s="728"/>
      <c r="DH145" s="729"/>
      <c r="DI145" s="726"/>
      <c r="DJ145" s="726"/>
      <c r="DK145" s="726"/>
      <c r="DL145" s="713"/>
      <c r="DM145" s="727"/>
      <c r="DN145" s="726"/>
      <c r="DO145" s="726"/>
      <c r="DP145" s="726"/>
      <c r="DQ145" s="728"/>
      <c r="DR145" s="729"/>
      <c r="DS145" s="726"/>
      <c r="DT145" s="726"/>
      <c r="DU145" s="726"/>
      <c r="DV145" s="713"/>
      <c r="DW145" s="727"/>
      <c r="DX145" s="726"/>
      <c r="DY145" s="726"/>
      <c r="DZ145" s="726"/>
      <c r="EA145" s="713"/>
    </row>
    <row r="146" spans="1:131" ht="15" customHeight="1">
      <c r="A146" s="716"/>
      <c r="B146" s="720"/>
      <c r="C146" s="720"/>
      <c r="D146" s="689"/>
      <c r="E146" s="173" t="str">
        <f>'Eventos de riesgo LA-FT-FPADM'!E146</f>
        <v>Equipo de oficina</v>
      </c>
      <c r="G146" s="729"/>
      <c r="H146" s="726"/>
      <c r="I146" s="726"/>
      <c r="J146" s="726"/>
      <c r="K146" s="728"/>
      <c r="L146" s="729"/>
      <c r="M146" s="726"/>
      <c r="N146" s="726"/>
      <c r="O146" s="726"/>
      <c r="P146" s="728"/>
      <c r="Q146" s="729"/>
      <c r="R146" s="726"/>
      <c r="S146" s="726"/>
      <c r="T146" s="726"/>
      <c r="U146" s="728"/>
      <c r="V146" s="729"/>
      <c r="W146" s="726"/>
      <c r="X146" s="726"/>
      <c r="Y146" s="726"/>
      <c r="Z146" s="728"/>
      <c r="AA146" s="729"/>
      <c r="AB146" s="726"/>
      <c r="AC146" s="726"/>
      <c r="AD146" s="726"/>
      <c r="AE146" s="728"/>
      <c r="AF146" s="729"/>
      <c r="AG146" s="726"/>
      <c r="AH146" s="726"/>
      <c r="AI146" s="726"/>
      <c r="AJ146" s="728"/>
      <c r="AK146" s="729"/>
      <c r="AL146" s="726"/>
      <c r="AM146" s="726"/>
      <c r="AN146" s="726"/>
      <c r="AO146" s="728"/>
      <c r="AP146" s="729"/>
      <c r="AQ146" s="726"/>
      <c r="AR146" s="726"/>
      <c r="AS146" s="726"/>
      <c r="AT146" s="713"/>
      <c r="AU146" s="727"/>
      <c r="AV146" s="726"/>
      <c r="AW146" s="726"/>
      <c r="AX146" s="726"/>
      <c r="AY146" s="728"/>
      <c r="AZ146" s="729"/>
      <c r="BA146" s="726"/>
      <c r="BB146" s="726"/>
      <c r="BC146" s="726"/>
      <c r="BD146" s="713"/>
      <c r="BE146" s="727"/>
      <c r="BF146" s="726"/>
      <c r="BG146" s="726"/>
      <c r="BH146" s="726"/>
      <c r="BI146" s="728"/>
      <c r="BJ146" s="729"/>
      <c r="BK146" s="726"/>
      <c r="BL146" s="726"/>
      <c r="BM146" s="726"/>
      <c r="BN146" s="713"/>
      <c r="BO146" s="727"/>
      <c r="BP146" s="726"/>
      <c r="BQ146" s="726"/>
      <c r="BR146" s="726"/>
      <c r="BS146" s="728"/>
      <c r="BT146" s="729"/>
      <c r="BU146" s="726"/>
      <c r="BV146" s="726"/>
      <c r="BW146" s="726"/>
      <c r="BX146" s="713"/>
      <c r="BY146" s="729"/>
      <c r="BZ146" s="726"/>
      <c r="CA146" s="726"/>
      <c r="CB146" s="726"/>
      <c r="CC146" s="713"/>
      <c r="CD146" s="729"/>
      <c r="CE146" s="726"/>
      <c r="CF146" s="726"/>
      <c r="CG146" s="726"/>
      <c r="CH146" s="713"/>
      <c r="CI146" s="727"/>
      <c r="CJ146" s="726"/>
      <c r="CK146" s="726"/>
      <c r="CL146" s="726"/>
      <c r="CM146" s="728"/>
      <c r="CN146" s="729"/>
      <c r="CO146" s="726"/>
      <c r="CP146" s="726"/>
      <c r="CQ146" s="726"/>
      <c r="CR146" s="713"/>
      <c r="CS146" s="727"/>
      <c r="CT146" s="726"/>
      <c r="CU146" s="726"/>
      <c r="CV146" s="726"/>
      <c r="CW146" s="728"/>
      <c r="CX146" s="729"/>
      <c r="CY146" s="726"/>
      <c r="CZ146" s="726"/>
      <c r="DA146" s="726"/>
      <c r="DB146" s="713"/>
      <c r="DC146" s="727"/>
      <c r="DD146" s="726"/>
      <c r="DE146" s="726"/>
      <c r="DF146" s="726"/>
      <c r="DG146" s="728"/>
      <c r="DH146" s="729"/>
      <c r="DI146" s="726"/>
      <c r="DJ146" s="726"/>
      <c r="DK146" s="726"/>
      <c r="DL146" s="713"/>
      <c r="DM146" s="727"/>
      <c r="DN146" s="726"/>
      <c r="DO146" s="726"/>
      <c r="DP146" s="726"/>
      <c r="DQ146" s="728"/>
      <c r="DR146" s="729"/>
      <c r="DS146" s="726"/>
      <c r="DT146" s="726"/>
      <c r="DU146" s="726"/>
      <c r="DV146" s="713"/>
      <c r="DW146" s="727"/>
      <c r="DX146" s="726"/>
      <c r="DY146" s="726"/>
      <c r="DZ146" s="726"/>
      <c r="EA146" s="713"/>
    </row>
    <row r="147" spans="1:131" ht="15" customHeight="1">
      <c r="A147" s="716"/>
      <c r="B147" s="720"/>
      <c r="C147" s="720"/>
      <c r="D147" s="689"/>
      <c r="E147" s="173" t="str">
        <f>'Eventos de riesgo LA-FT-FPADM'!E147</f>
        <v>Vehículos</v>
      </c>
      <c r="G147" s="729"/>
      <c r="H147" s="726"/>
      <c r="I147" s="726"/>
      <c r="J147" s="726"/>
      <c r="K147" s="728"/>
      <c r="L147" s="729"/>
      <c r="M147" s="726"/>
      <c r="N147" s="726"/>
      <c r="O147" s="726"/>
      <c r="P147" s="728"/>
      <c r="Q147" s="729"/>
      <c r="R147" s="726"/>
      <c r="S147" s="726"/>
      <c r="T147" s="726"/>
      <c r="U147" s="728"/>
      <c r="V147" s="729"/>
      <c r="W147" s="726"/>
      <c r="X147" s="726"/>
      <c r="Y147" s="726"/>
      <c r="Z147" s="728"/>
      <c r="AA147" s="729"/>
      <c r="AB147" s="726"/>
      <c r="AC147" s="726"/>
      <c r="AD147" s="726"/>
      <c r="AE147" s="728"/>
      <c r="AF147" s="729"/>
      <c r="AG147" s="726"/>
      <c r="AH147" s="726"/>
      <c r="AI147" s="726"/>
      <c r="AJ147" s="728"/>
      <c r="AK147" s="729"/>
      <c r="AL147" s="726"/>
      <c r="AM147" s="726"/>
      <c r="AN147" s="726"/>
      <c r="AO147" s="728"/>
      <c r="AP147" s="729"/>
      <c r="AQ147" s="726"/>
      <c r="AR147" s="726"/>
      <c r="AS147" s="726"/>
      <c r="AT147" s="713"/>
      <c r="AU147" s="727"/>
      <c r="AV147" s="726"/>
      <c r="AW147" s="726"/>
      <c r="AX147" s="726"/>
      <c r="AY147" s="728"/>
      <c r="AZ147" s="729"/>
      <c r="BA147" s="726"/>
      <c r="BB147" s="726"/>
      <c r="BC147" s="726"/>
      <c r="BD147" s="713"/>
      <c r="BE147" s="727"/>
      <c r="BF147" s="726"/>
      <c r="BG147" s="726"/>
      <c r="BH147" s="726"/>
      <c r="BI147" s="728"/>
      <c r="BJ147" s="729"/>
      <c r="BK147" s="726"/>
      <c r="BL147" s="726"/>
      <c r="BM147" s="726"/>
      <c r="BN147" s="713"/>
      <c r="BO147" s="727"/>
      <c r="BP147" s="726"/>
      <c r="BQ147" s="726"/>
      <c r="BR147" s="726"/>
      <c r="BS147" s="728"/>
      <c r="BT147" s="729"/>
      <c r="BU147" s="726"/>
      <c r="BV147" s="726"/>
      <c r="BW147" s="726"/>
      <c r="BX147" s="713"/>
      <c r="BY147" s="729"/>
      <c r="BZ147" s="726"/>
      <c r="CA147" s="726"/>
      <c r="CB147" s="726"/>
      <c r="CC147" s="713"/>
      <c r="CD147" s="729"/>
      <c r="CE147" s="726"/>
      <c r="CF147" s="726"/>
      <c r="CG147" s="726"/>
      <c r="CH147" s="713"/>
      <c r="CI147" s="727"/>
      <c r="CJ147" s="726"/>
      <c r="CK147" s="726"/>
      <c r="CL147" s="726"/>
      <c r="CM147" s="728"/>
      <c r="CN147" s="729"/>
      <c r="CO147" s="726"/>
      <c r="CP147" s="726"/>
      <c r="CQ147" s="726"/>
      <c r="CR147" s="713"/>
      <c r="CS147" s="727"/>
      <c r="CT147" s="726"/>
      <c r="CU147" s="726"/>
      <c r="CV147" s="726"/>
      <c r="CW147" s="728"/>
      <c r="CX147" s="729"/>
      <c r="CY147" s="726"/>
      <c r="CZ147" s="726"/>
      <c r="DA147" s="726"/>
      <c r="DB147" s="713"/>
      <c r="DC147" s="727"/>
      <c r="DD147" s="726"/>
      <c r="DE147" s="726"/>
      <c r="DF147" s="726"/>
      <c r="DG147" s="728"/>
      <c r="DH147" s="729"/>
      <c r="DI147" s="726"/>
      <c r="DJ147" s="726"/>
      <c r="DK147" s="726"/>
      <c r="DL147" s="713"/>
      <c r="DM147" s="727"/>
      <c r="DN147" s="726"/>
      <c r="DO147" s="726"/>
      <c r="DP147" s="726"/>
      <c r="DQ147" s="728"/>
      <c r="DR147" s="729"/>
      <c r="DS147" s="726"/>
      <c r="DT147" s="726"/>
      <c r="DU147" s="726"/>
      <c r="DV147" s="713"/>
      <c r="DW147" s="727"/>
      <c r="DX147" s="726"/>
      <c r="DY147" s="726"/>
      <c r="DZ147" s="726"/>
      <c r="EA147" s="713"/>
    </row>
    <row r="148" spans="1:131" ht="15" customHeight="1">
      <c r="A148" s="745" t="str">
        <f>'Eventos de riesgo LA-FT-FPADM'!A148</f>
        <v>R10</v>
      </c>
      <c r="B148" s="747" t="str">
        <f>'Eventos de riesgo LA-FT-FPADM'!B148</f>
        <v>Recibir recursos de origen ilícito, relacionados con delitos de LA/FT/FPADM a través de cualquier medio de pago para el desarrollo de su objeto social.</v>
      </c>
      <c r="C148" s="269" t="str">
        <f>'Eventos de riesgo LA-FT-FPADM'!C148</f>
        <v>Contraparte</v>
      </c>
      <c r="D148" s="271" t="str">
        <f>'Eventos de riesgo LA-FT-FPADM'!D148</f>
        <v>Aliados</v>
      </c>
      <c r="E148" s="266" t="str">
        <f>'Eventos de riesgo LA-FT-FPADM'!E148</f>
        <v>Programas y proyectos</v>
      </c>
      <c r="G148" s="276"/>
      <c r="H148" s="273"/>
      <c r="I148" s="273"/>
      <c r="J148" s="273"/>
      <c r="K148" s="275"/>
      <c r="L148" s="276"/>
      <c r="M148" s="273"/>
      <c r="N148" s="273"/>
      <c r="O148" s="273"/>
      <c r="P148" s="275"/>
      <c r="Q148" s="276"/>
      <c r="R148" s="273"/>
      <c r="S148" s="273"/>
      <c r="T148" s="273"/>
      <c r="U148" s="275"/>
      <c r="V148" s="276"/>
      <c r="W148" s="273"/>
      <c r="X148" s="273"/>
      <c r="Y148" s="273"/>
      <c r="Z148" s="275"/>
      <c r="AA148" s="276"/>
      <c r="AB148" s="273"/>
      <c r="AC148" s="273"/>
      <c r="AD148" s="273"/>
      <c r="AE148" s="275"/>
      <c r="AF148" s="276"/>
      <c r="AG148" s="273"/>
      <c r="AH148" s="273"/>
      <c r="AI148" s="273"/>
      <c r="AJ148" s="275"/>
      <c r="AK148" s="276"/>
      <c r="AL148" s="273"/>
      <c r="AM148" s="273"/>
      <c r="AN148" s="273"/>
      <c r="AO148" s="275"/>
      <c r="AP148" s="276">
        <v>4</v>
      </c>
      <c r="AQ148" s="273">
        <v>4</v>
      </c>
      <c r="AR148" s="273">
        <v>4</v>
      </c>
      <c r="AS148" s="273">
        <v>4</v>
      </c>
      <c r="AT148" s="272">
        <v>2</v>
      </c>
      <c r="AU148" s="274"/>
      <c r="AV148" s="273"/>
      <c r="AW148" s="273"/>
      <c r="AX148" s="273"/>
      <c r="AY148" s="275"/>
      <c r="AZ148" s="276"/>
      <c r="BA148" s="273"/>
      <c r="BB148" s="273"/>
      <c r="BC148" s="273"/>
      <c r="BD148" s="272"/>
      <c r="BE148" s="274">
        <v>3</v>
      </c>
      <c r="BF148" s="273">
        <v>4</v>
      </c>
      <c r="BG148" s="273">
        <v>3</v>
      </c>
      <c r="BH148" s="273">
        <v>1</v>
      </c>
      <c r="BI148" s="275">
        <v>1</v>
      </c>
      <c r="BJ148" s="276">
        <v>2</v>
      </c>
      <c r="BK148" s="273">
        <v>4</v>
      </c>
      <c r="BL148" s="273">
        <v>5</v>
      </c>
      <c r="BM148" s="273">
        <v>3</v>
      </c>
      <c r="BN148" s="272">
        <v>2</v>
      </c>
      <c r="BO148" s="274"/>
      <c r="BP148" s="273"/>
      <c r="BQ148" s="273"/>
      <c r="BR148" s="273"/>
      <c r="BS148" s="275"/>
      <c r="BT148" s="276">
        <v>4</v>
      </c>
      <c r="BU148" s="273">
        <v>1</v>
      </c>
      <c r="BV148" s="273">
        <v>3</v>
      </c>
      <c r="BW148" s="273">
        <v>3</v>
      </c>
      <c r="BX148" s="272">
        <v>3</v>
      </c>
      <c r="BY148" s="276"/>
      <c r="BZ148" s="273"/>
      <c r="CA148" s="273"/>
      <c r="CB148" s="273"/>
      <c r="CC148" s="272"/>
      <c r="CD148" s="276"/>
      <c r="CE148" s="273"/>
      <c r="CF148" s="273"/>
      <c r="CG148" s="273"/>
      <c r="CH148" s="272"/>
      <c r="CI148" s="274"/>
      <c r="CJ148" s="273"/>
      <c r="CK148" s="273"/>
      <c r="CL148" s="273"/>
      <c r="CM148" s="275"/>
      <c r="CN148" s="276"/>
      <c r="CO148" s="273"/>
      <c r="CP148" s="273"/>
      <c r="CQ148" s="273"/>
      <c r="CR148" s="272"/>
      <c r="CS148" s="274"/>
      <c r="CT148" s="273"/>
      <c r="CU148" s="273"/>
      <c r="CV148" s="273"/>
      <c r="CW148" s="275"/>
      <c r="CX148" s="276"/>
      <c r="CY148" s="273"/>
      <c r="CZ148" s="273"/>
      <c r="DA148" s="273"/>
      <c r="DB148" s="272"/>
      <c r="DC148" s="274"/>
      <c r="DD148" s="273"/>
      <c r="DE148" s="273"/>
      <c r="DF148" s="273"/>
      <c r="DG148" s="275"/>
      <c r="DH148" s="276"/>
      <c r="DI148" s="273"/>
      <c r="DJ148" s="273"/>
      <c r="DK148" s="273"/>
      <c r="DL148" s="272"/>
      <c r="DM148" s="274"/>
      <c r="DN148" s="273"/>
      <c r="DO148" s="273"/>
      <c r="DP148" s="273"/>
      <c r="DQ148" s="275"/>
      <c r="DR148" s="276"/>
      <c r="DS148" s="273"/>
      <c r="DT148" s="273"/>
      <c r="DU148" s="273"/>
      <c r="DV148" s="272"/>
      <c r="DW148" s="274"/>
      <c r="DX148" s="273"/>
      <c r="DY148" s="273"/>
      <c r="DZ148" s="273"/>
      <c r="EA148" s="272"/>
    </row>
    <row r="149" spans="1:131" ht="15" customHeight="1">
      <c r="A149" s="746"/>
      <c r="B149" s="748"/>
      <c r="C149" s="734" t="str">
        <f>'Eventos de riesgo LA-FT-FPADM'!C149</f>
        <v>Productos / Servicios</v>
      </c>
      <c r="D149" s="742" t="str">
        <f>'Eventos de riesgo LA-FT-FPADM'!D149</f>
        <v>Servicios</v>
      </c>
      <c r="E149" s="266" t="str">
        <f>'Eventos de riesgo LA-FT-FPADM'!E149</f>
        <v>Registros Públicos</v>
      </c>
      <c r="G149" s="735"/>
      <c r="H149" s="730"/>
      <c r="I149" s="730"/>
      <c r="J149" s="730"/>
      <c r="K149" s="739"/>
      <c r="L149" s="735">
        <v>4</v>
      </c>
      <c r="M149" s="730">
        <v>3</v>
      </c>
      <c r="N149" s="730">
        <v>2</v>
      </c>
      <c r="O149" s="730">
        <v>1</v>
      </c>
      <c r="P149" s="739">
        <v>1</v>
      </c>
      <c r="Q149" s="735"/>
      <c r="R149" s="730"/>
      <c r="S149" s="730"/>
      <c r="T149" s="730"/>
      <c r="U149" s="739"/>
      <c r="V149" s="735">
        <v>1</v>
      </c>
      <c r="W149" s="730">
        <v>5</v>
      </c>
      <c r="X149" s="730">
        <v>4</v>
      </c>
      <c r="Y149" s="730">
        <v>4</v>
      </c>
      <c r="Z149" s="739">
        <v>2</v>
      </c>
      <c r="AA149" s="735"/>
      <c r="AB149" s="730"/>
      <c r="AC149" s="730"/>
      <c r="AD149" s="730"/>
      <c r="AE149" s="739"/>
      <c r="AF149" s="735"/>
      <c r="AG149" s="730"/>
      <c r="AH149" s="730"/>
      <c r="AI149" s="730"/>
      <c r="AJ149" s="739"/>
      <c r="AK149" s="735">
        <v>1</v>
      </c>
      <c r="AL149" s="730">
        <v>5</v>
      </c>
      <c r="AM149" s="730">
        <v>5</v>
      </c>
      <c r="AN149" s="730">
        <v>4</v>
      </c>
      <c r="AO149" s="739">
        <v>1</v>
      </c>
      <c r="AP149" s="735">
        <v>4</v>
      </c>
      <c r="AQ149" s="730">
        <v>4</v>
      </c>
      <c r="AR149" s="730">
        <v>4</v>
      </c>
      <c r="AS149" s="730">
        <v>4</v>
      </c>
      <c r="AT149" s="732">
        <v>2</v>
      </c>
      <c r="AU149" s="737">
        <v>1</v>
      </c>
      <c r="AV149" s="730">
        <v>1</v>
      </c>
      <c r="AW149" s="730">
        <v>2</v>
      </c>
      <c r="AX149" s="730">
        <v>1</v>
      </c>
      <c r="AY149" s="739">
        <v>1</v>
      </c>
      <c r="AZ149" s="735"/>
      <c r="BA149" s="730"/>
      <c r="BB149" s="730"/>
      <c r="BC149" s="730"/>
      <c r="BD149" s="732"/>
      <c r="BE149" s="737">
        <v>3</v>
      </c>
      <c r="BF149" s="730">
        <v>4</v>
      </c>
      <c r="BG149" s="730">
        <v>3</v>
      </c>
      <c r="BH149" s="730">
        <v>1</v>
      </c>
      <c r="BI149" s="739">
        <v>1</v>
      </c>
      <c r="BJ149" s="735">
        <v>2</v>
      </c>
      <c r="BK149" s="730">
        <v>4</v>
      </c>
      <c r="BL149" s="730">
        <v>5</v>
      </c>
      <c r="BM149" s="730">
        <v>3</v>
      </c>
      <c r="BN149" s="732">
        <v>2</v>
      </c>
      <c r="BO149" s="737">
        <v>4</v>
      </c>
      <c r="BP149" s="730">
        <v>2</v>
      </c>
      <c r="BQ149" s="730">
        <v>4</v>
      </c>
      <c r="BR149" s="730">
        <v>4</v>
      </c>
      <c r="BS149" s="739">
        <v>3</v>
      </c>
      <c r="BT149" s="735">
        <v>4</v>
      </c>
      <c r="BU149" s="730">
        <v>1</v>
      </c>
      <c r="BV149" s="730">
        <v>3</v>
      </c>
      <c r="BW149" s="730">
        <v>3</v>
      </c>
      <c r="BX149" s="732">
        <v>3</v>
      </c>
      <c r="BY149" s="735"/>
      <c r="BZ149" s="730"/>
      <c r="CA149" s="730"/>
      <c r="CB149" s="730"/>
      <c r="CC149" s="732"/>
      <c r="CD149" s="735">
        <v>1</v>
      </c>
      <c r="CE149" s="730">
        <v>5</v>
      </c>
      <c r="CF149" s="730">
        <v>5</v>
      </c>
      <c r="CG149" s="730">
        <v>4</v>
      </c>
      <c r="CH149" s="732">
        <v>4</v>
      </c>
      <c r="CI149" s="737"/>
      <c r="CJ149" s="730"/>
      <c r="CK149" s="730"/>
      <c r="CL149" s="730"/>
      <c r="CM149" s="739"/>
      <c r="CN149" s="735"/>
      <c r="CO149" s="730"/>
      <c r="CP149" s="730"/>
      <c r="CQ149" s="730"/>
      <c r="CR149" s="732"/>
      <c r="CS149" s="737">
        <v>1</v>
      </c>
      <c r="CT149" s="730">
        <v>5</v>
      </c>
      <c r="CU149" s="730">
        <v>5</v>
      </c>
      <c r="CV149" s="730">
        <v>4</v>
      </c>
      <c r="CW149" s="739">
        <v>4</v>
      </c>
      <c r="CX149" s="735">
        <v>3</v>
      </c>
      <c r="CY149" s="730">
        <v>5</v>
      </c>
      <c r="CZ149" s="730">
        <v>5</v>
      </c>
      <c r="DA149" s="730">
        <v>4</v>
      </c>
      <c r="DB149" s="732">
        <v>4</v>
      </c>
      <c r="DC149" s="737">
        <v>1</v>
      </c>
      <c r="DD149" s="730">
        <v>3</v>
      </c>
      <c r="DE149" s="730">
        <v>3</v>
      </c>
      <c r="DF149" s="730">
        <v>3</v>
      </c>
      <c r="DG149" s="739">
        <v>3</v>
      </c>
      <c r="DH149" s="735">
        <v>1</v>
      </c>
      <c r="DI149" s="730">
        <v>4</v>
      </c>
      <c r="DJ149" s="730">
        <v>4</v>
      </c>
      <c r="DK149" s="730">
        <v>4</v>
      </c>
      <c r="DL149" s="732">
        <v>4</v>
      </c>
      <c r="DM149" s="737">
        <v>1</v>
      </c>
      <c r="DN149" s="730">
        <v>4</v>
      </c>
      <c r="DO149" s="730">
        <v>4</v>
      </c>
      <c r="DP149" s="730">
        <v>3</v>
      </c>
      <c r="DQ149" s="739">
        <v>3</v>
      </c>
      <c r="DR149" s="735"/>
      <c r="DS149" s="730"/>
      <c r="DT149" s="730"/>
      <c r="DU149" s="730"/>
      <c r="DV149" s="732"/>
      <c r="DW149" s="737"/>
      <c r="DX149" s="730"/>
      <c r="DY149" s="730"/>
      <c r="DZ149" s="730"/>
      <c r="EA149" s="732"/>
    </row>
    <row r="150" spans="1:131" ht="15" customHeight="1">
      <c r="A150" s="746"/>
      <c r="B150" s="748"/>
      <c r="C150" s="741"/>
      <c r="D150" s="743"/>
      <c r="E150" s="266" t="str">
        <f>'Eventos de riesgo LA-FT-FPADM'!E150</f>
        <v>Afiliaciones</v>
      </c>
      <c r="G150" s="735"/>
      <c r="H150" s="730"/>
      <c r="I150" s="730"/>
      <c r="J150" s="730"/>
      <c r="K150" s="739"/>
      <c r="L150" s="735"/>
      <c r="M150" s="730"/>
      <c r="N150" s="730"/>
      <c r="O150" s="730"/>
      <c r="P150" s="739"/>
      <c r="Q150" s="735"/>
      <c r="R150" s="730"/>
      <c r="S150" s="730"/>
      <c r="T150" s="730"/>
      <c r="U150" s="739"/>
      <c r="V150" s="735"/>
      <c r="W150" s="730"/>
      <c r="X150" s="730"/>
      <c r="Y150" s="730"/>
      <c r="Z150" s="739"/>
      <c r="AA150" s="735"/>
      <c r="AB150" s="730"/>
      <c r="AC150" s="730"/>
      <c r="AD150" s="730"/>
      <c r="AE150" s="739"/>
      <c r="AF150" s="735"/>
      <c r="AG150" s="730"/>
      <c r="AH150" s="730"/>
      <c r="AI150" s="730"/>
      <c r="AJ150" s="739"/>
      <c r="AK150" s="735"/>
      <c r="AL150" s="730"/>
      <c r="AM150" s="730"/>
      <c r="AN150" s="730"/>
      <c r="AO150" s="739"/>
      <c r="AP150" s="735"/>
      <c r="AQ150" s="730"/>
      <c r="AR150" s="730"/>
      <c r="AS150" s="730"/>
      <c r="AT150" s="732"/>
      <c r="AU150" s="737"/>
      <c r="AV150" s="730"/>
      <c r="AW150" s="730"/>
      <c r="AX150" s="730"/>
      <c r="AY150" s="739"/>
      <c r="AZ150" s="735"/>
      <c r="BA150" s="730"/>
      <c r="BB150" s="730"/>
      <c r="BC150" s="730"/>
      <c r="BD150" s="732"/>
      <c r="BE150" s="737"/>
      <c r="BF150" s="730"/>
      <c r="BG150" s="730"/>
      <c r="BH150" s="730"/>
      <c r="BI150" s="739"/>
      <c r="BJ150" s="735"/>
      <c r="BK150" s="730"/>
      <c r="BL150" s="730"/>
      <c r="BM150" s="730"/>
      <c r="BN150" s="732"/>
      <c r="BO150" s="737"/>
      <c r="BP150" s="730"/>
      <c r="BQ150" s="730"/>
      <c r="BR150" s="730"/>
      <c r="BS150" s="739"/>
      <c r="BT150" s="735"/>
      <c r="BU150" s="730"/>
      <c r="BV150" s="730"/>
      <c r="BW150" s="730"/>
      <c r="BX150" s="732"/>
      <c r="BY150" s="735"/>
      <c r="BZ150" s="730"/>
      <c r="CA150" s="730"/>
      <c r="CB150" s="730"/>
      <c r="CC150" s="732"/>
      <c r="CD150" s="735"/>
      <c r="CE150" s="730"/>
      <c r="CF150" s="730"/>
      <c r="CG150" s="730"/>
      <c r="CH150" s="732"/>
      <c r="CI150" s="737"/>
      <c r="CJ150" s="730"/>
      <c r="CK150" s="730"/>
      <c r="CL150" s="730"/>
      <c r="CM150" s="739"/>
      <c r="CN150" s="735"/>
      <c r="CO150" s="730"/>
      <c r="CP150" s="730"/>
      <c r="CQ150" s="730"/>
      <c r="CR150" s="732"/>
      <c r="CS150" s="737"/>
      <c r="CT150" s="730"/>
      <c r="CU150" s="730"/>
      <c r="CV150" s="730"/>
      <c r="CW150" s="739"/>
      <c r="CX150" s="735"/>
      <c r="CY150" s="730"/>
      <c r="CZ150" s="730"/>
      <c r="DA150" s="730"/>
      <c r="DB150" s="732"/>
      <c r="DC150" s="737"/>
      <c r="DD150" s="730"/>
      <c r="DE150" s="730"/>
      <c r="DF150" s="730"/>
      <c r="DG150" s="739"/>
      <c r="DH150" s="735"/>
      <c r="DI150" s="730"/>
      <c r="DJ150" s="730"/>
      <c r="DK150" s="730"/>
      <c r="DL150" s="732"/>
      <c r="DM150" s="737"/>
      <c r="DN150" s="730"/>
      <c r="DO150" s="730"/>
      <c r="DP150" s="730"/>
      <c r="DQ150" s="739"/>
      <c r="DR150" s="735"/>
      <c r="DS150" s="730"/>
      <c r="DT150" s="730"/>
      <c r="DU150" s="730"/>
      <c r="DV150" s="732"/>
      <c r="DW150" s="737"/>
      <c r="DX150" s="730"/>
      <c r="DY150" s="730"/>
      <c r="DZ150" s="730"/>
      <c r="EA150" s="732"/>
    </row>
    <row r="151" spans="1:131" ht="15" customHeight="1">
      <c r="A151" s="746"/>
      <c r="B151" s="748"/>
      <c r="C151" s="741"/>
      <c r="D151" s="743"/>
      <c r="E151" s="266" t="str">
        <f>'Eventos de riesgo LA-FT-FPADM'!E151</f>
        <v>Alquileres</v>
      </c>
      <c r="G151" s="735"/>
      <c r="H151" s="730"/>
      <c r="I151" s="730"/>
      <c r="J151" s="730"/>
      <c r="K151" s="739"/>
      <c r="L151" s="735"/>
      <c r="M151" s="730"/>
      <c r="N151" s="730"/>
      <c r="O151" s="730"/>
      <c r="P151" s="739"/>
      <c r="Q151" s="735"/>
      <c r="R151" s="730"/>
      <c r="S151" s="730"/>
      <c r="T151" s="730"/>
      <c r="U151" s="739"/>
      <c r="V151" s="735"/>
      <c r="W151" s="730"/>
      <c r="X151" s="730"/>
      <c r="Y151" s="730"/>
      <c r="Z151" s="739"/>
      <c r="AA151" s="735"/>
      <c r="AB151" s="730"/>
      <c r="AC151" s="730"/>
      <c r="AD151" s="730"/>
      <c r="AE151" s="739"/>
      <c r="AF151" s="735"/>
      <c r="AG151" s="730"/>
      <c r="AH151" s="730"/>
      <c r="AI151" s="730"/>
      <c r="AJ151" s="739"/>
      <c r="AK151" s="735"/>
      <c r="AL151" s="730"/>
      <c r="AM151" s="730"/>
      <c r="AN151" s="730"/>
      <c r="AO151" s="739"/>
      <c r="AP151" s="735"/>
      <c r="AQ151" s="730"/>
      <c r="AR151" s="730"/>
      <c r="AS151" s="730"/>
      <c r="AT151" s="732"/>
      <c r="AU151" s="737"/>
      <c r="AV151" s="730"/>
      <c r="AW151" s="730"/>
      <c r="AX151" s="730"/>
      <c r="AY151" s="739"/>
      <c r="AZ151" s="735"/>
      <c r="BA151" s="730"/>
      <c r="BB151" s="730"/>
      <c r="BC151" s="730"/>
      <c r="BD151" s="732"/>
      <c r="BE151" s="737"/>
      <c r="BF151" s="730"/>
      <c r="BG151" s="730"/>
      <c r="BH151" s="730"/>
      <c r="BI151" s="739"/>
      <c r="BJ151" s="735"/>
      <c r="BK151" s="730"/>
      <c r="BL151" s="730"/>
      <c r="BM151" s="730"/>
      <c r="BN151" s="732"/>
      <c r="BO151" s="737"/>
      <c r="BP151" s="730"/>
      <c r="BQ151" s="730"/>
      <c r="BR151" s="730"/>
      <c r="BS151" s="739"/>
      <c r="BT151" s="735"/>
      <c r="BU151" s="730"/>
      <c r="BV151" s="730"/>
      <c r="BW151" s="730"/>
      <c r="BX151" s="732"/>
      <c r="BY151" s="735"/>
      <c r="BZ151" s="730"/>
      <c r="CA151" s="730"/>
      <c r="CB151" s="730"/>
      <c r="CC151" s="732"/>
      <c r="CD151" s="735"/>
      <c r="CE151" s="730"/>
      <c r="CF151" s="730"/>
      <c r="CG151" s="730"/>
      <c r="CH151" s="732"/>
      <c r="CI151" s="737"/>
      <c r="CJ151" s="730"/>
      <c r="CK151" s="730"/>
      <c r="CL151" s="730"/>
      <c r="CM151" s="739"/>
      <c r="CN151" s="735"/>
      <c r="CO151" s="730"/>
      <c r="CP151" s="730"/>
      <c r="CQ151" s="730"/>
      <c r="CR151" s="732"/>
      <c r="CS151" s="737"/>
      <c r="CT151" s="730"/>
      <c r="CU151" s="730"/>
      <c r="CV151" s="730"/>
      <c r="CW151" s="739"/>
      <c r="CX151" s="735"/>
      <c r="CY151" s="730"/>
      <c r="CZ151" s="730"/>
      <c r="DA151" s="730"/>
      <c r="DB151" s="732"/>
      <c r="DC151" s="737"/>
      <c r="DD151" s="730"/>
      <c r="DE151" s="730"/>
      <c r="DF151" s="730"/>
      <c r="DG151" s="739"/>
      <c r="DH151" s="735"/>
      <c r="DI151" s="730"/>
      <c r="DJ151" s="730"/>
      <c r="DK151" s="730"/>
      <c r="DL151" s="732"/>
      <c r="DM151" s="737"/>
      <c r="DN151" s="730"/>
      <c r="DO151" s="730"/>
      <c r="DP151" s="730"/>
      <c r="DQ151" s="739"/>
      <c r="DR151" s="735"/>
      <c r="DS151" s="730"/>
      <c r="DT151" s="730"/>
      <c r="DU151" s="730"/>
      <c r="DV151" s="732"/>
      <c r="DW151" s="737"/>
      <c r="DX151" s="730"/>
      <c r="DY151" s="730"/>
      <c r="DZ151" s="730"/>
      <c r="EA151" s="732"/>
    </row>
    <row r="152" spans="1:131" ht="15" customHeight="1">
      <c r="A152" s="746"/>
      <c r="B152" s="748"/>
      <c r="C152" s="741"/>
      <c r="D152" s="743"/>
      <c r="E152" s="266" t="str">
        <f>'Eventos de riesgo LA-FT-FPADM'!E152</f>
        <v>Capacitación</v>
      </c>
      <c r="G152" s="735"/>
      <c r="H152" s="730"/>
      <c r="I152" s="730"/>
      <c r="J152" s="730"/>
      <c r="K152" s="739"/>
      <c r="L152" s="735"/>
      <c r="M152" s="730"/>
      <c r="N152" s="730"/>
      <c r="O152" s="730"/>
      <c r="P152" s="739"/>
      <c r="Q152" s="735"/>
      <c r="R152" s="730"/>
      <c r="S152" s="730"/>
      <c r="T152" s="730"/>
      <c r="U152" s="739"/>
      <c r="V152" s="735"/>
      <c r="W152" s="730"/>
      <c r="X152" s="730"/>
      <c r="Y152" s="730"/>
      <c r="Z152" s="739"/>
      <c r="AA152" s="735"/>
      <c r="AB152" s="730"/>
      <c r="AC152" s="730"/>
      <c r="AD152" s="730"/>
      <c r="AE152" s="739"/>
      <c r="AF152" s="735"/>
      <c r="AG152" s="730"/>
      <c r="AH152" s="730"/>
      <c r="AI152" s="730"/>
      <c r="AJ152" s="739"/>
      <c r="AK152" s="735"/>
      <c r="AL152" s="730"/>
      <c r="AM152" s="730"/>
      <c r="AN152" s="730"/>
      <c r="AO152" s="739"/>
      <c r="AP152" s="735"/>
      <c r="AQ152" s="730"/>
      <c r="AR152" s="730"/>
      <c r="AS152" s="730"/>
      <c r="AT152" s="732"/>
      <c r="AU152" s="737"/>
      <c r="AV152" s="730"/>
      <c r="AW152" s="730"/>
      <c r="AX152" s="730"/>
      <c r="AY152" s="739"/>
      <c r="AZ152" s="735"/>
      <c r="BA152" s="730"/>
      <c r="BB152" s="730"/>
      <c r="BC152" s="730"/>
      <c r="BD152" s="732"/>
      <c r="BE152" s="737"/>
      <c r="BF152" s="730"/>
      <c r="BG152" s="730"/>
      <c r="BH152" s="730"/>
      <c r="BI152" s="739"/>
      <c r="BJ152" s="735"/>
      <c r="BK152" s="730"/>
      <c r="BL152" s="730"/>
      <c r="BM152" s="730"/>
      <c r="BN152" s="732"/>
      <c r="BO152" s="737"/>
      <c r="BP152" s="730"/>
      <c r="BQ152" s="730"/>
      <c r="BR152" s="730"/>
      <c r="BS152" s="739"/>
      <c r="BT152" s="735"/>
      <c r="BU152" s="730"/>
      <c r="BV152" s="730"/>
      <c r="BW152" s="730"/>
      <c r="BX152" s="732"/>
      <c r="BY152" s="735"/>
      <c r="BZ152" s="730"/>
      <c r="CA152" s="730"/>
      <c r="CB152" s="730"/>
      <c r="CC152" s="732"/>
      <c r="CD152" s="735"/>
      <c r="CE152" s="730"/>
      <c r="CF152" s="730"/>
      <c r="CG152" s="730"/>
      <c r="CH152" s="732"/>
      <c r="CI152" s="737"/>
      <c r="CJ152" s="730"/>
      <c r="CK152" s="730"/>
      <c r="CL152" s="730"/>
      <c r="CM152" s="739"/>
      <c r="CN152" s="735"/>
      <c r="CO152" s="730"/>
      <c r="CP152" s="730"/>
      <c r="CQ152" s="730"/>
      <c r="CR152" s="732"/>
      <c r="CS152" s="737"/>
      <c r="CT152" s="730"/>
      <c r="CU152" s="730"/>
      <c r="CV152" s="730"/>
      <c r="CW152" s="739"/>
      <c r="CX152" s="735"/>
      <c r="CY152" s="730"/>
      <c r="CZ152" s="730"/>
      <c r="DA152" s="730"/>
      <c r="DB152" s="732"/>
      <c r="DC152" s="737"/>
      <c r="DD152" s="730"/>
      <c r="DE152" s="730"/>
      <c r="DF152" s="730"/>
      <c r="DG152" s="739"/>
      <c r="DH152" s="735"/>
      <c r="DI152" s="730"/>
      <c r="DJ152" s="730"/>
      <c r="DK152" s="730"/>
      <c r="DL152" s="732"/>
      <c r="DM152" s="737"/>
      <c r="DN152" s="730"/>
      <c r="DO152" s="730"/>
      <c r="DP152" s="730"/>
      <c r="DQ152" s="739"/>
      <c r="DR152" s="735"/>
      <c r="DS152" s="730"/>
      <c r="DT152" s="730"/>
      <c r="DU152" s="730"/>
      <c r="DV152" s="732"/>
      <c r="DW152" s="737"/>
      <c r="DX152" s="730"/>
      <c r="DY152" s="730"/>
      <c r="DZ152" s="730"/>
      <c r="EA152" s="732"/>
    </row>
    <row r="153" spans="1:131" ht="15" customHeight="1">
      <c r="A153" s="746"/>
      <c r="B153" s="748"/>
      <c r="C153" s="741"/>
      <c r="D153" s="743"/>
      <c r="E153" s="266" t="str">
        <f>'Eventos de riesgo LA-FT-FPADM'!E153</f>
        <v>Información comercial</v>
      </c>
      <c r="G153" s="735"/>
      <c r="H153" s="730"/>
      <c r="I153" s="730"/>
      <c r="J153" s="730"/>
      <c r="K153" s="739"/>
      <c r="L153" s="735"/>
      <c r="M153" s="730"/>
      <c r="N153" s="730"/>
      <c r="O153" s="730"/>
      <c r="P153" s="739"/>
      <c r="Q153" s="735"/>
      <c r="R153" s="730"/>
      <c r="S153" s="730"/>
      <c r="T153" s="730"/>
      <c r="U153" s="739"/>
      <c r="V153" s="735"/>
      <c r="W153" s="730"/>
      <c r="X153" s="730"/>
      <c r="Y153" s="730"/>
      <c r="Z153" s="739"/>
      <c r="AA153" s="735"/>
      <c r="AB153" s="730"/>
      <c r="AC153" s="730"/>
      <c r="AD153" s="730"/>
      <c r="AE153" s="739"/>
      <c r="AF153" s="735"/>
      <c r="AG153" s="730"/>
      <c r="AH153" s="730"/>
      <c r="AI153" s="730"/>
      <c r="AJ153" s="739"/>
      <c r="AK153" s="735"/>
      <c r="AL153" s="730"/>
      <c r="AM153" s="730"/>
      <c r="AN153" s="730"/>
      <c r="AO153" s="739"/>
      <c r="AP153" s="735"/>
      <c r="AQ153" s="730"/>
      <c r="AR153" s="730"/>
      <c r="AS153" s="730"/>
      <c r="AT153" s="732"/>
      <c r="AU153" s="737"/>
      <c r="AV153" s="730"/>
      <c r="AW153" s="730"/>
      <c r="AX153" s="730"/>
      <c r="AY153" s="739"/>
      <c r="AZ153" s="735"/>
      <c r="BA153" s="730"/>
      <c r="BB153" s="730"/>
      <c r="BC153" s="730"/>
      <c r="BD153" s="732"/>
      <c r="BE153" s="737"/>
      <c r="BF153" s="730"/>
      <c r="BG153" s="730"/>
      <c r="BH153" s="730"/>
      <c r="BI153" s="739"/>
      <c r="BJ153" s="735"/>
      <c r="BK153" s="730"/>
      <c r="BL153" s="730"/>
      <c r="BM153" s="730"/>
      <c r="BN153" s="732"/>
      <c r="BO153" s="737"/>
      <c r="BP153" s="730"/>
      <c r="BQ153" s="730"/>
      <c r="BR153" s="730"/>
      <c r="BS153" s="739"/>
      <c r="BT153" s="735"/>
      <c r="BU153" s="730"/>
      <c r="BV153" s="730"/>
      <c r="BW153" s="730"/>
      <c r="BX153" s="732"/>
      <c r="BY153" s="735"/>
      <c r="BZ153" s="730"/>
      <c r="CA153" s="730"/>
      <c r="CB153" s="730"/>
      <c r="CC153" s="732"/>
      <c r="CD153" s="735"/>
      <c r="CE153" s="730"/>
      <c r="CF153" s="730"/>
      <c r="CG153" s="730"/>
      <c r="CH153" s="732"/>
      <c r="CI153" s="737"/>
      <c r="CJ153" s="730"/>
      <c r="CK153" s="730"/>
      <c r="CL153" s="730"/>
      <c r="CM153" s="739"/>
      <c r="CN153" s="735"/>
      <c r="CO153" s="730"/>
      <c r="CP153" s="730"/>
      <c r="CQ153" s="730"/>
      <c r="CR153" s="732"/>
      <c r="CS153" s="737"/>
      <c r="CT153" s="730"/>
      <c r="CU153" s="730"/>
      <c r="CV153" s="730"/>
      <c r="CW153" s="739"/>
      <c r="CX153" s="735"/>
      <c r="CY153" s="730"/>
      <c r="CZ153" s="730"/>
      <c r="DA153" s="730"/>
      <c r="DB153" s="732"/>
      <c r="DC153" s="737"/>
      <c r="DD153" s="730"/>
      <c r="DE153" s="730"/>
      <c r="DF153" s="730"/>
      <c r="DG153" s="739"/>
      <c r="DH153" s="735"/>
      <c r="DI153" s="730"/>
      <c r="DJ153" s="730"/>
      <c r="DK153" s="730"/>
      <c r="DL153" s="732"/>
      <c r="DM153" s="737"/>
      <c r="DN153" s="730"/>
      <c r="DO153" s="730"/>
      <c r="DP153" s="730"/>
      <c r="DQ153" s="739"/>
      <c r="DR153" s="735"/>
      <c r="DS153" s="730"/>
      <c r="DT153" s="730"/>
      <c r="DU153" s="730"/>
      <c r="DV153" s="732"/>
      <c r="DW153" s="737"/>
      <c r="DX153" s="730"/>
      <c r="DY153" s="730"/>
      <c r="DZ153" s="730"/>
      <c r="EA153" s="732"/>
    </row>
    <row r="154" spans="1:131" ht="15" customHeight="1">
      <c r="A154" s="746"/>
      <c r="B154" s="748"/>
      <c r="C154" s="741"/>
      <c r="D154" s="743"/>
      <c r="E154" s="266" t="str">
        <f>'Eventos de riesgo LA-FT-FPADM'!E154</f>
        <v>Conciliación y arbitraje</v>
      </c>
      <c r="G154" s="735"/>
      <c r="H154" s="730"/>
      <c r="I154" s="730"/>
      <c r="J154" s="730"/>
      <c r="K154" s="739"/>
      <c r="L154" s="735"/>
      <c r="M154" s="730"/>
      <c r="N154" s="730"/>
      <c r="O154" s="730"/>
      <c r="P154" s="739"/>
      <c r="Q154" s="735"/>
      <c r="R154" s="730"/>
      <c r="S154" s="730"/>
      <c r="T154" s="730"/>
      <c r="U154" s="739"/>
      <c r="V154" s="735"/>
      <c r="W154" s="730"/>
      <c r="X154" s="730"/>
      <c r="Y154" s="730"/>
      <c r="Z154" s="739"/>
      <c r="AA154" s="735"/>
      <c r="AB154" s="730"/>
      <c r="AC154" s="730"/>
      <c r="AD154" s="730"/>
      <c r="AE154" s="739"/>
      <c r="AF154" s="735"/>
      <c r="AG154" s="730"/>
      <c r="AH154" s="730"/>
      <c r="AI154" s="730"/>
      <c r="AJ154" s="739"/>
      <c r="AK154" s="735"/>
      <c r="AL154" s="730"/>
      <c r="AM154" s="730"/>
      <c r="AN154" s="730"/>
      <c r="AO154" s="739"/>
      <c r="AP154" s="735"/>
      <c r="AQ154" s="730"/>
      <c r="AR154" s="730"/>
      <c r="AS154" s="730"/>
      <c r="AT154" s="732"/>
      <c r="AU154" s="737"/>
      <c r="AV154" s="730"/>
      <c r="AW154" s="730"/>
      <c r="AX154" s="730"/>
      <c r="AY154" s="739"/>
      <c r="AZ154" s="735"/>
      <c r="BA154" s="730"/>
      <c r="BB154" s="730"/>
      <c r="BC154" s="730"/>
      <c r="BD154" s="732"/>
      <c r="BE154" s="737"/>
      <c r="BF154" s="730"/>
      <c r="BG154" s="730"/>
      <c r="BH154" s="730"/>
      <c r="BI154" s="739"/>
      <c r="BJ154" s="735"/>
      <c r="BK154" s="730"/>
      <c r="BL154" s="730"/>
      <c r="BM154" s="730"/>
      <c r="BN154" s="732"/>
      <c r="BO154" s="737"/>
      <c r="BP154" s="730"/>
      <c r="BQ154" s="730"/>
      <c r="BR154" s="730"/>
      <c r="BS154" s="739"/>
      <c r="BT154" s="735"/>
      <c r="BU154" s="730"/>
      <c r="BV154" s="730"/>
      <c r="BW154" s="730"/>
      <c r="BX154" s="732"/>
      <c r="BY154" s="735"/>
      <c r="BZ154" s="730"/>
      <c r="CA154" s="730"/>
      <c r="CB154" s="730"/>
      <c r="CC154" s="732"/>
      <c r="CD154" s="735"/>
      <c r="CE154" s="730"/>
      <c r="CF154" s="730"/>
      <c r="CG154" s="730"/>
      <c r="CH154" s="732"/>
      <c r="CI154" s="737"/>
      <c r="CJ154" s="730"/>
      <c r="CK154" s="730"/>
      <c r="CL154" s="730"/>
      <c r="CM154" s="739"/>
      <c r="CN154" s="735"/>
      <c r="CO154" s="730"/>
      <c r="CP154" s="730"/>
      <c r="CQ154" s="730"/>
      <c r="CR154" s="732"/>
      <c r="CS154" s="737"/>
      <c r="CT154" s="730"/>
      <c r="CU154" s="730"/>
      <c r="CV154" s="730"/>
      <c r="CW154" s="739"/>
      <c r="CX154" s="735"/>
      <c r="CY154" s="730"/>
      <c r="CZ154" s="730"/>
      <c r="DA154" s="730"/>
      <c r="DB154" s="732"/>
      <c r="DC154" s="737"/>
      <c r="DD154" s="730"/>
      <c r="DE154" s="730"/>
      <c r="DF154" s="730"/>
      <c r="DG154" s="739"/>
      <c r="DH154" s="735"/>
      <c r="DI154" s="730"/>
      <c r="DJ154" s="730"/>
      <c r="DK154" s="730"/>
      <c r="DL154" s="732"/>
      <c r="DM154" s="737"/>
      <c r="DN154" s="730"/>
      <c r="DO154" s="730"/>
      <c r="DP154" s="730"/>
      <c r="DQ154" s="739"/>
      <c r="DR154" s="735"/>
      <c r="DS154" s="730"/>
      <c r="DT154" s="730"/>
      <c r="DU154" s="730"/>
      <c r="DV154" s="732"/>
      <c r="DW154" s="737"/>
      <c r="DX154" s="730"/>
      <c r="DY154" s="730"/>
      <c r="DZ154" s="730"/>
      <c r="EA154" s="732"/>
    </row>
    <row r="155" spans="1:131" ht="15" customHeight="1">
      <c r="A155" s="746"/>
      <c r="B155" s="748"/>
      <c r="C155" s="720"/>
      <c r="D155" s="744"/>
      <c r="E155" s="266" t="str">
        <f>'Eventos de riesgo LA-FT-FPADM'!E155</f>
        <v>Programas de fortalecimiento</v>
      </c>
      <c r="G155" s="736"/>
      <c r="H155" s="731"/>
      <c r="I155" s="731"/>
      <c r="J155" s="731"/>
      <c r="K155" s="740"/>
      <c r="L155" s="736"/>
      <c r="M155" s="731"/>
      <c r="N155" s="731"/>
      <c r="O155" s="731"/>
      <c r="P155" s="740"/>
      <c r="Q155" s="736"/>
      <c r="R155" s="731"/>
      <c r="S155" s="731"/>
      <c r="T155" s="731"/>
      <c r="U155" s="740"/>
      <c r="V155" s="736"/>
      <c r="W155" s="731"/>
      <c r="X155" s="731"/>
      <c r="Y155" s="731"/>
      <c r="Z155" s="740"/>
      <c r="AA155" s="736"/>
      <c r="AB155" s="731"/>
      <c r="AC155" s="731"/>
      <c r="AD155" s="731"/>
      <c r="AE155" s="740"/>
      <c r="AF155" s="736"/>
      <c r="AG155" s="731"/>
      <c r="AH155" s="731"/>
      <c r="AI155" s="731"/>
      <c r="AJ155" s="740"/>
      <c r="AK155" s="736"/>
      <c r="AL155" s="731"/>
      <c r="AM155" s="731"/>
      <c r="AN155" s="731"/>
      <c r="AO155" s="740"/>
      <c r="AP155" s="736"/>
      <c r="AQ155" s="731"/>
      <c r="AR155" s="731"/>
      <c r="AS155" s="731"/>
      <c r="AT155" s="733"/>
      <c r="AU155" s="738"/>
      <c r="AV155" s="731"/>
      <c r="AW155" s="731"/>
      <c r="AX155" s="731"/>
      <c r="AY155" s="740"/>
      <c r="AZ155" s="736"/>
      <c r="BA155" s="731"/>
      <c r="BB155" s="731"/>
      <c r="BC155" s="731"/>
      <c r="BD155" s="733"/>
      <c r="BE155" s="738"/>
      <c r="BF155" s="731"/>
      <c r="BG155" s="731"/>
      <c r="BH155" s="731"/>
      <c r="BI155" s="740"/>
      <c r="BJ155" s="736"/>
      <c r="BK155" s="731"/>
      <c r="BL155" s="731"/>
      <c r="BM155" s="731"/>
      <c r="BN155" s="733"/>
      <c r="BO155" s="738"/>
      <c r="BP155" s="731"/>
      <c r="BQ155" s="731"/>
      <c r="BR155" s="731"/>
      <c r="BS155" s="740"/>
      <c r="BT155" s="736"/>
      <c r="BU155" s="731"/>
      <c r="BV155" s="731"/>
      <c r="BW155" s="731"/>
      <c r="BX155" s="733"/>
      <c r="BY155" s="736"/>
      <c r="BZ155" s="731"/>
      <c r="CA155" s="731"/>
      <c r="CB155" s="731"/>
      <c r="CC155" s="733"/>
      <c r="CD155" s="736"/>
      <c r="CE155" s="731"/>
      <c r="CF155" s="731"/>
      <c r="CG155" s="731"/>
      <c r="CH155" s="733"/>
      <c r="CI155" s="738"/>
      <c r="CJ155" s="731"/>
      <c r="CK155" s="731"/>
      <c r="CL155" s="731"/>
      <c r="CM155" s="740"/>
      <c r="CN155" s="736"/>
      <c r="CO155" s="731"/>
      <c r="CP155" s="731"/>
      <c r="CQ155" s="731"/>
      <c r="CR155" s="733"/>
      <c r="CS155" s="738"/>
      <c r="CT155" s="731"/>
      <c r="CU155" s="731"/>
      <c r="CV155" s="731"/>
      <c r="CW155" s="740"/>
      <c r="CX155" s="736"/>
      <c r="CY155" s="731"/>
      <c r="CZ155" s="731"/>
      <c r="DA155" s="731"/>
      <c r="DB155" s="733"/>
      <c r="DC155" s="738"/>
      <c r="DD155" s="731"/>
      <c r="DE155" s="731"/>
      <c r="DF155" s="731"/>
      <c r="DG155" s="740"/>
      <c r="DH155" s="736"/>
      <c r="DI155" s="731"/>
      <c r="DJ155" s="731"/>
      <c r="DK155" s="731"/>
      <c r="DL155" s="733"/>
      <c r="DM155" s="738"/>
      <c r="DN155" s="731"/>
      <c r="DO155" s="731"/>
      <c r="DP155" s="731"/>
      <c r="DQ155" s="740"/>
      <c r="DR155" s="736"/>
      <c r="DS155" s="731"/>
      <c r="DT155" s="731"/>
      <c r="DU155" s="731"/>
      <c r="DV155" s="733"/>
      <c r="DW155" s="738"/>
      <c r="DX155" s="731"/>
      <c r="DY155" s="731"/>
      <c r="DZ155" s="731"/>
      <c r="EA155" s="733"/>
    </row>
    <row r="156" spans="1:131" ht="15" customHeight="1">
      <c r="A156" s="746"/>
      <c r="B156" s="748"/>
      <c r="C156" s="734" t="str">
        <f>'Eventos de riesgo LA-FT-FPADM'!C156</f>
        <v>Activos</v>
      </c>
      <c r="D156" s="690" t="str">
        <f>'Eventos de riesgo LA-FT-FPADM'!D156</f>
        <v>Fijos</v>
      </c>
      <c r="E156" s="266" t="str">
        <f>'Eventos de riesgo LA-FT-FPADM'!E156</f>
        <v>Construcciones y edificaciones</v>
      </c>
      <c r="G156" s="729"/>
      <c r="H156" s="726"/>
      <c r="I156" s="726"/>
      <c r="J156" s="726"/>
      <c r="K156" s="728"/>
      <c r="L156" s="729">
        <v>4</v>
      </c>
      <c r="M156" s="726">
        <v>3</v>
      </c>
      <c r="N156" s="726">
        <v>2</v>
      </c>
      <c r="O156" s="726">
        <v>1</v>
      </c>
      <c r="P156" s="728">
        <v>1</v>
      </c>
      <c r="Q156" s="729">
        <v>1</v>
      </c>
      <c r="R156" s="726">
        <v>4</v>
      </c>
      <c r="S156" s="726">
        <v>4</v>
      </c>
      <c r="T156" s="726">
        <v>1</v>
      </c>
      <c r="U156" s="728">
        <v>1</v>
      </c>
      <c r="V156" s="729"/>
      <c r="W156" s="726"/>
      <c r="X156" s="726"/>
      <c r="Y156" s="726"/>
      <c r="Z156" s="728"/>
      <c r="AA156" s="729"/>
      <c r="AB156" s="726"/>
      <c r="AC156" s="726"/>
      <c r="AD156" s="726"/>
      <c r="AE156" s="728"/>
      <c r="AF156" s="729"/>
      <c r="AG156" s="726"/>
      <c r="AH156" s="726"/>
      <c r="AI156" s="726"/>
      <c r="AJ156" s="728"/>
      <c r="AK156" s="729"/>
      <c r="AL156" s="726"/>
      <c r="AM156" s="726"/>
      <c r="AN156" s="726"/>
      <c r="AO156" s="728"/>
      <c r="AP156" s="729"/>
      <c r="AQ156" s="726"/>
      <c r="AR156" s="726"/>
      <c r="AS156" s="726"/>
      <c r="AT156" s="713"/>
      <c r="AU156" s="727"/>
      <c r="AV156" s="726"/>
      <c r="AW156" s="726"/>
      <c r="AX156" s="726"/>
      <c r="AY156" s="728"/>
      <c r="AZ156" s="729"/>
      <c r="BA156" s="726"/>
      <c r="BB156" s="726"/>
      <c r="BC156" s="726"/>
      <c r="BD156" s="713"/>
      <c r="BE156" s="727">
        <v>3</v>
      </c>
      <c r="BF156" s="726">
        <v>4</v>
      </c>
      <c r="BG156" s="726">
        <v>3</v>
      </c>
      <c r="BH156" s="726">
        <v>1</v>
      </c>
      <c r="BI156" s="728">
        <v>1</v>
      </c>
      <c r="BJ156" s="729"/>
      <c r="BK156" s="726"/>
      <c r="BL156" s="726"/>
      <c r="BM156" s="726"/>
      <c r="BN156" s="713"/>
      <c r="BO156" s="727"/>
      <c r="BP156" s="726"/>
      <c r="BQ156" s="726"/>
      <c r="BR156" s="726"/>
      <c r="BS156" s="728"/>
      <c r="BT156" s="729"/>
      <c r="BU156" s="726"/>
      <c r="BV156" s="726"/>
      <c r="BW156" s="726"/>
      <c r="BX156" s="713"/>
      <c r="BY156" s="729"/>
      <c r="BZ156" s="726"/>
      <c r="CA156" s="726"/>
      <c r="CB156" s="726"/>
      <c r="CC156" s="713"/>
      <c r="CD156" s="729"/>
      <c r="CE156" s="726"/>
      <c r="CF156" s="726"/>
      <c r="CG156" s="726"/>
      <c r="CH156" s="713"/>
      <c r="CI156" s="727"/>
      <c r="CJ156" s="726"/>
      <c r="CK156" s="726"/>
      <c r="CL156" s="726"/>
      <c r="CM156" s="728"/>
      <c r="CN156" s="729"/>
      <c r="CO156" s="726"/>
      <c r="CP156" s="726"/>
      <c r="CQ156" s="726"/>
      <c r="CR156" s="713"/>
      <c r="CS156" s="727"/>
      <c r="CT156" s="726"/>
      <c r="CU156" s="726"/>
      <c r="CV156" s="726"/>
      <c r="CW156" s="728"/>
      <c r="CX156" s="729"/>
      <c r="CY156" s="726"/>
      <c r="CZ156" s="726"/>
      <c r="DA156" s="726"/>
      <c r="DB156" s="713"/>
      <c r="DC156" s="727"/>
      <c r="DD156" s="726"/>
      <c r="DE156" s="726"/>
      <c r="DF156" s="726"/>
      <c r="DG156" s="728"/>
      <c r="DH156" s="729"/>
      <c r="DI156" s="726"/>
      <c r="DJ156" s="726"/>
      <c r="DK156" s="726"/>
      <c r="DL156" s="713"/>
      <c r="DM156" s="727"/>
      <c r="DN156" s="726"/>
      <c r="DO156" s="726"/>
      <c r="DP156" s="726"/>
      <c r="DQ156" s="728"/>
      <c r="DR156" s="729"/>
      <c r="DS156" s="726"/>
      <c r="DT156" s="726"/>
      <c r="DU156" s="726"/>
      <c r="DV156" s="713"/>
      <c r="DW156" s="727"/>
      <c r="DX156" s="726"/>
      <c r="DY156" s="726"/>
      <c r="DZ156" s="726"/>
      <c r="EA156" s="713"/>
    </row>
    <row r="157" spans="1:131" ht="15" customHeight="1">
      <c r="A157" s="746"/>
      <c r="B157" s="748"/>
      <c r="C157" s="720"/>
      <c r="D157" s="687"/>
      <c r="E157" s="266" t="str">
        <f>'Eventos de riesgo LA-FT-FPADM'!E157</f>
        <v>Maquinaria y equipo</v>
      </c>
      <c r="G157" s="729"/>
      <c r="H157" s="726"/>
      <c r="I157" s="726"/>
      <c r="J157" s="726"/>
      <c r="K157" s="728"/>
      <c r="L157" s="729"/>
      <c r="M157" s="726"/>
      <c r="N157" s="726"/>
      <c r="O157" s="726"/>
      <c r="P157" s="728"/>
      <c r="Q157" s="729"/>
      <c r="R157" s="726"/>
      <c r="S157" s="726"/>
      <c r="T157" s="726"/>
      <c r="U157" s="728"/>
      <c r="V157" s="729"/>
      <c r="W157" s="726"/>
      <c r="X157" s="726"/>
      <c r="Y157" s="726"/>
      <c r="Z157" s="728"/>
      <c r="AA157" s="729"/>
      <c r="AB157" s="726"/>
      <c r="AC157" s="726"/>
      <c r="AD157" s="726"/>
      <c r="AE157" s="728"/>
      <c r="AF157" s="729"/>
      <c r="AG157" s="726"/>
      <c r="AH157" s="726"/>
      <c r="AI157" s="726"/>
      <c r="AJ157" s="728"/>
      <c r="AK157" s="729"/>
      <c r="AL157" s="726"/>
      <c r="AM157" s="726"/>
      <c r="AN157" s="726"/>
      <c r="AO157" s="728"/>
      <c r="AP157" s="729"/>
      <c r="AQ157" s="726"/>
      <c r="AR157" s="726"/>
      <c r="AS157" s="726"/>
      <c r="AT157" s="713"/>
      <c r="AU157" s="727"/>
      <c r="AV157" s="726"/>
      <c r="AW157" s="726"/>
      <c r="AX157" s="726"/>
      <c r="AY157" s="728"/>
      <c r="AZ157" s="729"/>
      <c r="BA157" s="726"/>
      <c r="BB157" s="726"/>
      <c r="BC157" s="726"/>
      <c r="BD157" s="713"/>
      <c r="BE157" s="727"/>
      <c r="BF157" s="726"/>
      <c r="BG157" s="726"/>
      <c r="BH157" s="726"/>
      <c r="BI157" s="728"/>
      <c r="BJ157" s="729"/>
      <c r="BK157" s="726"/>
      <c r="BL157" s="726"/>
      <c r="BM157" s="726"/>
      <c r="BN157" s="713"/>
      <c r="BO157" s="727"/>
      <c r="BP157" s="726"/>
      <c r="BQ157" s="726"/>
      <c r="BR157" s="726"/>
      <c r="BS157" s="728"/>
      <c r="BT157" s="729"/>
      <c r="BU157" s="726"/>
      <c r="BV157" s="726"/>
      <c r="BW157" s="726"/>
      <c r="BX157" s="713"/>
      <c r="BY157" s="729"/>
      <c r="BZ157" s="726"/>
      <c r="CA157" s="726"/>
      <c r="CB157" s="726"/>
      <c r="CC157" s="713"/>
      <c r="CD157" s="729"/>
      <c r="CE157" s="726"/>
      <c r="CF157" s="726"/>
      <c r="CG157" s="726"/>
      <c r="CH157" s="713"/>
      <c r="CI157" s="727"/>
      <c r="CJ157" s="726"/>
      <c r="CK157" s="726"/>
      <c r="CL157" s="726"/>
      <c r="CM157" s="728"/>
      <c r="CN157" s="729"/>
      <c r="CO157" s="726"/>
      <c r="CP157" s="726"/>
      <c r="CQ157" s="726"/>
      <c r="CR157" s="713"/>
      <c r="CS157" s="727"/>
      <c r="CT157" s="726"/>
      <c r="CU157" s="726"/>
      <c r="CV157" s="726"/>
      <c r="CW157" s="728"/>
      <c r="CX157" s="729"/>
      <c r="CY157" s="726"/>
      <c r="CZ157" s="726"/>
      <c r="DA157" s="726"/>
      <c r="DB157" s="713"/>
      <c r="DC157" s="727"/>
      <c r="DD157" s="726"/>
      <c r="DE157" s="726"/>
      <c r="DF157" s="726"/>
      <c r="DG157" s="728"/>
      <c r="DH157" s="729"/>
      <c r="DI157" s="726"/>
      <c r="DJ157" s="726"/>
      <c r="DK157" s="726"/>
      <c r="DL157" s="713"/>
      <c r="DM157" s="727"/>
      <c r="DN157" s="726"/>
      <c r="DO157" s="726"/>
      <c r="DP157" s="726"/>
      <c r="DQ157" s="728"/>
      <c r="DR157" s="729"/>
      <c r="DS157" s="726"/>
      <c r="DT157" s="726"/>
      <c r="DU157" s="726"/>
      <c r="DV157" s="713"/>
      <c r="DW157" s="727"/>
      <c r="DX157" s="726"/>
      <c r="DY157" s="726"/>
      <c r="DZ157" s="726"/>
      <c r="EA157" s="713"/>
    </row>
    <row r="158" spans="1:131" ht="15" customHeight="1">
      <c r="A158" s="746"/>
      <c r="B158" s="748"/>
      <c r="C158" s="720"/>
      <c r="D158" s="687"/>
      <c r="E158" s="266" t="str">
        <f>'Eventos de riesgo LA-FT-FPADM'!E158</f>
        <v>Equipo de cómputo y telecomunicaciones</v>
      </c>
      <c r="G158" s="729"/>
      <c r="H158" s="726"/>
      <c r="I158" s="726"/>
      <c r="J158" s="726"/>
      <c r="K158" s="728"/>
      <c r="L158" s="729"/>
      <c r="M158" s="726"/>
      <c r="N158" s="726"/>
      <c r="O158" s="726"/>
      <c r="P158" s="728"/>
      <c r="Q158" s="729"/>
      <c r="R158" s="726"/>
      <c r="S158" s="726"/>
      <c r="T158" s="726"/>
      <c r="U158" s="728"/>
      <c r="V158" s="729"/>
      <c r="W158" s="726"/>
      <c r="X158" s="726"/>
      <c r="Y158" s="726"/>
      <c r="Z158" s="728"/>
      <c r="AA158" s="729"/>
      <c r="AB158" s="726"/>
      <c r="AC158" s="726"/>
      <c r="AD158" s="726"/>
      <c r="AE158" s="728"/>
      <c r="AF158" s="729"/>
      <c r="AG158" s="726"/>
      <c r="AH158" s="726"/>
      <c r="AI158" s="726"/>
      <c r="AJ158" s="728"/>
      <c r="AK158" s="729"/>
      <c r="AL158" s="726"/>
      <c r="AM158" s="726"/>
      <c r="AN158" s="726"/>
      <c r="AO158" s="728"/>
      <c r="AP158" s="729"/>
      <c r="AQ158" s="726"/>
      <c r="AR158" s="726"/>
      <c r="AS158" s="726"/>
      <c r="AT158" s="713"/>
      <c r="AU158" s="727"/>
      <c r="AV158" s="726"/>
      <c r="AW158" s="726"/>
      <c r="AX158" s="726"/>
      <c r="AY158" s="728"/>
      <c r="AZ158" s="729"/>
      <c r="BA158" s="726"/>
      <c r="BB158" s="726"/>
      <c r="BC158" s="726"/>
      <c r="BD158" s="713"/>
      <c r="BE158" s="727"/>
      <c r="BF158" s="726"/>
      <c r="BG158" s="726"/>
      <c r="BH158" s="726"/>
      <c r="BI158" s="728"/>
      <c r="BJ158" s="729"/>
      <c r="BK158" s="726"/>
      <c r="BL158" s="726"/>
      <c r="BM158" s="726"/>
      <c r="BN158" s="713"/>
      <c r="BO158" s="727"/>
      <c r="BP158" s="726"/>
      <c r="BQ158" s="726"/>
      <c r="BR158" s="726"/>
      <c r="BS158" s="728"/>
      <c r="BT158" s="729"/>
      <c r="BU158" s="726"/>
      <c r="BV158" s="726"/>
      <c r="BW158" s="726"/>
      <c r="BX158" s="713"/>
      <c r="BY158" s="729"/>
      <c r="BZ158" s="726"/>
      <c r="CA158" s="726"/>
      <c r="CB158" s="726"/>
      <c r="CC158" s="713"/>
      <c r="CD158" s="729"/>
      <c r="CE158" s="726"/>
      <c r="CF158" s="726"/>
      <c r="CG158" s="726"/>
      <c r="CH158" s="713"/>
      <c r="CI158" s="727"/>
      <c r="CJ158" s="726"/>
      <c r="CK158" s="726"/>
      <c r="CL158" s="726"/>
      <c r="CM158" s="728"/>
      <c r="CN158" s="729"/>
      <c r="CO158" s="726"/>
      <c r="CP158" s="726"/>
      <c r="CQ158" s="726"/>
      <c r="CR158" s="713"/>
      <c r="CS158" s="727"/>
      <c r="CT158" s="726"/>
      <c r="CU158" s="726"/>
      <c r="CV158" s="726"/>
      <c r="CW158" s="728"/>
      <c r="CX158" s="729"/>
      <c r="CY158" s="726"/>
      <c r="CZ158" s="726"/>
      <c r="DA158" s="726"/>
      <c r="DB158" s="713"/>
      <c r="DC158" s="727"/>
      <c r="DD158" s="726"/>
      <c r="DE158" s="726"/>
      <c r="DF158" s="726"/>
      <c r="DG158" s="728"/>
      <c r="DH158" s="729"/>
      <c r="DI158" s="726"/>
      <c r="DJ158" s="726"/>
      <c r="DK158" s="726"/>
      <c r="DL158" s="713"/>
      <c r="DM158" s="727"/>
      <c r="DN158" s="726"/>
      <c r="DO158" s="726"/>
      <c r="DP158" s="726"/>
      <c r="DQ158" s="728"/>
      <c r="DR158" s="729"/>
      <c r="DS158" s="726"/>
      <c r="DT158" s="726"/>
      <c r="DU158" s="726"/>
      <c r="DV158" s="713"/>
      <c r="DW158" s="727"/>
      <c r="DX158" s="726"/>
      <c r="DY158" s="726"/>
      <c r="DZ158" s="726"/>
      <c r="EA158" s="713"/>
    </row>
    <row r="159" spans="1:131" ht="15" customHeight="1">
      <c r="A159" s="746"/>
      <c r="B159" s="748"/>
      <c r="C159" s="720"/>
      <c r="D159" s="687"/>
      <c r="E159" s="266" t="str">
        <f>'Eventos de riesgo LA-FT-FPADM'!E159</f>
        <v>Equipo de oficina</v>
      </c>
      <c r="G159" s="729"/>
      <c r="H159" s="726"/>
      <c r="I159" s="726"/>
      <c r="J159" s="726"/>
      <c r="K159" s="728"/>
      <c r="L159" s="729"/>
      <c r="M159" s="726"/>
      <c r="N159" s="726"/>
      <c r="O159" s="726"/>
      <c r="P159" s="728"/>
      <c r="Q159" s="729"/>
      <c r="R159" s="726"/>
      <c r="S159" s="726"/>
      <c r="T159" s="726"/>
      <c r="U159" s="728"/>
      <c r="V159" s="729"/>
      <c r="W159" s="726"/>
      <c r="X159" s="726"/>
      <c r="Y159" s="726"/>
      <c r="Z159" s="728"/>
      <c r="AA159" s="729"/>
      <c r="AB159" s="726"/>
      <c r="AC159" s="726"/>
      <c r="AD159" s="726"/>
      <c r="AE159" s="728"/>
      <c r="AF159" s="729"/>
      <c r="AG159" s="726"/>
      <c r="AH159" s="726"/>
      <c r="AI159" s="726"/>
      <c r="AJ159" s="728"/>
      <c r="AK159" s="729"/>
      <c r="AL159" s="726"/>
      <c r="AM159" s="726"/>
      <c r="AN159" s="726"/>
      <c r="AO159" s="728"/>
      <c r="AP159" s="729"/>
      <c r="AQ159" s="726"/>
      <c r="AR159" s="726"/>
      <c r="AS159" s="726"/>
      <c r="AT159" s="713"/>
      <c r="AU159" s="727"/>
      <c r="AV159" s="726"/>
      <c r="AW159" s="726"/>
      <c r="AX159" s="726"/>
      <c r="AY159" s="728"/>
      <c r="AZ159" s="729"/>
      <c r="BA159" s="726"/>
      <c r="BB159" s="726"/>
      <c r="BC159" s="726"/>
      <c r="BD159" s="713"/>
      <c r="BE159" s="727"/>
      <c r="BF159" s="726"/>
      <c r="BG159" s="726"/>
      <c r="BH159" s="726"/>
      <c r="BI159" s="728"/>
      <c r="BJ159" s="729"/>
      <c r="BK159" s="726"/>
      <c r="BL159" s="726"/>
      <c r="BM159" s="726"/>
      <c r="BN159" s="713"/>
      <c r="BO159" s="727"/>
      <c r="BP159" s="726"/>
      <c r="BQ159" s="726"/>
      <c r="BR159" s="726"/>
      <c r="BS159" s="728"/>
      <c r="BT159" s="729"/>
      <c r="BU159" s="726"/>
      <c r="BV159" s="726"/>
      <c r="BW159" s="726"/>
      <c r="BX159" s="713"/>
      <c r="BY159" s="729"/>
      <c r="BZ159" s="726"/>
      <c r="CA159" s="726"/>
      <c r="CB159" s="726"/>
      <c r="CC159" s="713"/>
      <c r="CD159" s="729"/>
      <c r="CE159" s="726"/>
      <c r="CF159" s="726"/>
      <c r="CG159" s="726"/>
      <c r="CH159" s="713"/>
      <c r="CI159" s="727"/>
      <c r="CJ159" s="726"/>
      <c r="CK159" s="726"/>
      <c r="CL159" s="726"/>
      <c r="CM159" s="728"/>
      <c r="CN159" s="729"/>
      <c r="CO159" s="726"/>
      <c r="CP159" s="726"/>
      <c r="CQ159" s="726"/>
      <c r="CR159" s="713"/>
      <c r="CS159" s="727"/>
      <c r="CT159" s="726"/>
      <c r="CU159" s="726"/>
      <c r="CV159" s="726"/>
      <c r="CW159" s="728"/>
      <c r="CX159" s="729"/>
      <c r="CY159" s="726"/>
      <c r="CZ159" s="726"/>
      <c r="DA159" s="726"/>
      <c r="DB159" s="713"/>
      <c r="DC159" s="727"/>
      <c r="DD159" s="726"/>
      <c r="DE159" s="726"/>
      <c r="DF159" s="726"/>
      <c r="DG159" s="728"/>
      <c r="DH159" s="729"/>
      <c r="DI159" s="726"/>
      <c r="DJ159" s="726"/>
      <c r="DK159" s="726"/>
      <c r="DL159" s="713"/>
      <c r="DM159" s="727"/>
      <c r="DN159" s="726"/>
      <c r="DO159" s="726"/>
      <c r="DP159" s="726"/>
      <c r="DQ159" s="728"/>
      <c r="DR159" s="729"/>
      <c r="DS159" s="726"/>
      <c r="DT159" s="726"/>
      <c r="DU159" s="726"/>
      <c r="DV159" s="713"/>
      <c r="DW159" s="727"/>
      <c r="DX159" s="726"/>
      <c r="DY159" s="726"/>
      <c r="DZ159" s="726"/>
      <c r="EA159" s="713"/>
    </row>
    <row r="160" spans="1:131" ht="15" customHeight="1">
      <c r="A160" s="746"/>
      <c r="B160" s="748"/>
      <c r="C160" s="720"/>
      <c r="D160" s="691"/>
      <c r="E160" s="266" t="str">
        <f>'Eventos de riesgo LA-FT-FPADM'!E160</f>
        <v>Vehículos</v>
      </c>
      <c r="G160" s="729"/>
      <c r="H160" s="726"/>
      <c r="I160" s="726"/>
      <c r="J160" s="726"/>
      <c r="K160" s="728"/>
      <c r="L160" s="729"/>
      <c r="M160" s="726"/>
      <c r="N160" s="726"/>
      <c r="O160" s="726"/>
      <c r="P160" s="728"/>
      <c r="Q160" s="729"/>
      <c r="R160" s="726"/>
      <c r="S160" s="726"/>
      <c r="T160" s="726"/>
      <c r="U160" s="728"/>
      <c r="V160" s="729"/>
      <c r="W160" s="726"/>
      <c r="X160" s="726"/>
      <c r="Y160" s="726"/>
      <c r="Z160" s="728"/>
      <c r="AA160" s="729"/>
      <c r="AB160" s="726"/>
      <c r="AC160" s="726"/>
      <c r="AD160" s="726"/>
      <c r="AE160" s="728"/>
      <c r="AF160" s="729"/>
      <c r="AG160" s="726"/>
      <c r="AH160" s="726"/>
      <c r="AI160" s="726"/>
      <c r="AJ160" s="728"/>
      <c r="AK160" s="729"/>
      <c r="AL160" s="726"/>
      <c r="AM160" s="726"/>
      <c r="AN160" s="726"/>
      <c r="AO160" s="728"/>
      <c r="AP160" s="729"/>
      <c r="AQ160" s="726"/>
      <c r="AR160" s="726"/>
      <c r="AS160" s="726"/>
      <c r="AT160" s="713"/>
      <c r="AU160" s="727"/>
      <c r="AV160" s="726"/>
      <c r="AW160" s="726"/>
      <c r="AX160" s="726"/>
      <c r="AY160" s="728"/>
      <c r="AZ160" s="729"/>
      <c r="BA160" s="726"/>
      <c r="BB160" s="726"/>
      <c r="BC160" s="726"/>
      <c r="BD160" s="713"/>
      <c r="BE160" s="727"/>
      <c r="BF160" s="726"/>
      <c r="BG160" s="726"/>
      <c r="BH160" s="726"/>
      <c r="BI160" s="728"/>
      <c r="BJ160" s="729"/>
      <c r="BK160" s="726"/>
      <c r="BL160" s="726"/>
      <c r="BM160" s="726"/>
      <c r="BN160" s="713"/>
      <c r="BO160" s="727"/>
      <c r="BP160" s="726"/>
      <c r="BQ160" s="726"/>
      <c r="BR160" s="726"/>
      <c r="BS160" s="728"/>
      <c r="BT160" s="729"/>
      <c r="BU160" s="726"/>
      <c r="BV160" s="726"/>
      <c r="BW160" s="726"/>
      <c r="BX160" s="713"/>
      <c r="BY160" s="729"/>
      <c r="BZ160" s="726"/>
      <c r="CA160" s="726"/>
      <c r="CB160" s="726"/>
      <c r="CC160" s="713"/>
      <c r="CD160" s="729"/>
      <c r="CE160" s="726"/>
      <c r="CF160" s="726"/>
      <c r="CG160" s="726"/>
      <c r="CH160" s="713"/>
      <c r="CI160" s="727"/>
      <c r="CJ160" s="726"/>
      <c r="CK160" s="726"/>
      <c r="CL160" s="726"/>
      <c r="CM160" s="728"/>
      <c r="CN160" s="729"/>
      <c r="CO160" s="726"/>
      <c r="CP160" s="726"/>
      <c r="CQ160" s="726"/>
      <c r="CR160" s="713"/>
      <c r="CS160" s="727"/>
      <c r="CT160" s="726"/>
      <c r="CU160" s="726"/>
      <c r="CV160" s="726"/>
      <c r="CW160" s="728"/>
      <c r="CX160" s="729"/>
      <c r="CY160" s="726"/>
      <c r="CZ160" s="726"/>
      <c r="DA160" s="726"/>
      <c r="DB160" s="713"/>
      <c r="DC160" s="727"/>
      <c r="DD160" s="726"/>
      <c r="DE160" s="726"/>
      <c r="DF160" s="726"/>
      <c r="DG160" s="728"/>
      <c r="DH160" s="729"/>
      <c r="DI160" s="726"/>
      <c r="DJ160" s="726"/>
      <c r="DK160" s="726"/>
      <c r="DL160" s="713"/>
      <c r="DM160" s="727"/>
      <c r="DN160" s="726"/>
      <c r="DO160" s="726"/>
      <c r="DP160" s="726"/>
      <c r="DQ160" s="728"/>
      <c r="DR160" s="729"/>
      <c r="DS160" s="726"/>
      <c r="DT160" s="726"/>
      <c r="DU160" s="726"/>
      <c r="DV160" s="713"/>
      <c r="DW160" s="727"/>
      <c r="DX160" s="726"/>
      <c r="DY160" s="726"/>
      <c r="DZ160" s="726"/>
      <c r="EA160" s="713"/>
    </row>
    <row r="161" spans="1:131" ht="15" customHeight="1">
      <c r="A161" s="714" t="str">
        <f>'Eventos de riesgo LA-FT-FPADM'!A161</f>
        <v>R11</v>
      </c>
      <c r="B161" s="718" t="str">
        <f>'Eventos de riesgo LA-FT-FPADM'!B161</f>
        <v>Entregar recursos a terceros que tengan como destino apoyar actividades ilícitas relacionadas con delitos de LA/FT/FPADM.</v>
      </c>
      <c r="C161" s="722" t="str">
        <f>'Eventos de riesgo LA-FT-FPADM'!C161</f>
        <v>Contraparte</v>
      </c>
      <c r="D161" s="724" t="str">
        <f>'Eventos de riesgo LA-FT-FPADM'!D161</f>
        <v>Proveedores / Contratistas</v>
      </c>
      <c r="E161" s="173" t="str">
        <f>'Eventos de riesgo LA-FT-FPADM'!E161</f>
        <v>Servicios y alquileres</v>
      </c>
      <c r="G161" s="712"/>
      <c r="H161" s="709"/>
      <c r="I161" s="709"/>
      <c r="J161" s="709"/>
      <c r="K161" s="711"/>
      <c r="L161" s="712"/>
      <c r="M161" s="709"/>
      <c r="N161" s="709"/>
      <c r="O161" s="709"/>
      <c r="P161" s="711"/>
      <c r="Q161" s="712"/>
      <c r="R161" s="709"/>
      <c r="S161" s="709"/>
      <c r="T161" s="709"/>
      <c r="U161" s="711"/>
      <c r="V161" s="712"/>
      <c r="W161" s="709"/>
      <c r="X161" s="709"/>
      <c r="Y161" s="709"/>
      <c r="Z161" s="711"/>
      <c r="AA161" s="712"/>
      <c r="AB161" s="709"/>
      <c r="AC161" s="709"/>
      <c r="AD161" s="709"/>
      <c r="AE161" s="711"/>
      <c r="AF161" s="712">
        <v>2</v>
      </c>
      <c r="AG161" s="709">
        <v>4</v>
      </c>
      <c r="AH161" s="709">
        <v>3</v>
      </c>
      <c r="AI161" s="709">
        <v>3</v>
      </c>
      <c r="AJ161" s="711">
        <v>3</v>
      </c>
      <c r="AK161" s="712">
        <v>1</v>
      </c>
      <c r="AL161" s="709">
        <v>5</v>
      </c>
      <c r="AM161" s="709">
        <v>5</v>
      </c>
      <c r="AN161" s="709">
        <v>4</v>
      </c>
      <c r="AO161" s="711">
        <v>1</v>
      </c>
      <c r="AP161" s="712">
        <v>1</v>
      </c>
      <c r="AQ161" s="709">
        <v>5</v>
      </c>
      <c r="AR161" s="709">
        <v>5</v>
      </c>
      <c r="AS161" s="709">
        <v>3</v>
      </c>
      <c r="AT161" s="704">
        <v>2</v>
      </c>
      <c r="AU161" s="710"/>
      <c r="AV161" s="709"/>
      <c r="AW161" s="709"/>
      <c r="AX161" s="709"/>
      <c r="AY161" s="711"/>
      <c r="AZ161" s="712">
        <v>1</v>
      </c>
      <c r="BA161" s="709">
        <v>3</v>
      </c>
      <c r="BB161" s="709">
        <v>2</v>
      </c>
      <c r="BC161" s="709">
        <v>1</v>
      </c>
      <c r="BD161" s="704">
        <v>1</v>
      </c>
      <c r="BE161" s="710">
        <v>1</v>
      </c>
      <c r="BF161" s="709">
        <v>1</v>
      </c>
      <c r="BG161" s="709">
        <v>1</v>
      </c>
      <c r="BH161" s="709">
        <v>1</v>
      </c>
      <c r="BI161" s="711">
        <v>1</v>
      </c>
      <c r="BJ161" s="712">
        <v>2</v>
      </c>
      <c r="BK161" s="709">
        <v>4</v>
      </c>
      <c r="BL161" s="709">
        <v>5</v>
      </c>
      <c r="BM161" s="709">
        <v>3</v>
      </c>
      <c r="BN161" s="704">
        <v>2</v>
      </c>
      <c r="BO161" s="710"/>
      <c r="BP161" s="709"/>
      <c r="BQ161" s="709"/>
      <c r="BR161" s="709"/>
      <c r="BS161" s="711"/>
      <c r="BT161" s="712"/>
      <c r="BU161" s="709"/>
      <c r="BV161" s="709"/>
      <c r="BW161" s="709"/>
      <c r="BX161" s="704"/>
      <c r="BY161" s="710">
        <v>1</v>
      </c>
      <c r="BZ161" s="709">
        <v>1</v>
      </c>
      <c r="CA161" s="709">
        <v>1</v>
      </c>
      <c r="CB161" s="709">
        <v>1</v>
      </c>
      <c r="CC161" s="711">
        <v>1</v>
      </c>
      <c r="CD161" s="712"/>
      <c r="CE161" s="709"/>
      <c r="CF161" s="709"/>
      <c r="CG161" s="709"/>
      <c r="CH161" s="704"/>
      <c r="CI161" s="710"/>
      <c r="CJ161" s="709"/>
      <c r="CK161" s="709"/>
      <c r="CL161" s="709"/>
      <c r="CM161" s="711"/>
      <c r="CN161" s="712"/>
      <c r="CO161" s="709"/>
      <c r="CP161" s="709"/>
      <c r="CQ161" s="709"/>
      <c r="CR161" s="704"/>
      <c r="CS161" s="710"/>
      <c r="CT161" s="709"/>
      <c r="CU161" s="709"/>
      <c r="CV161" s="709"/>
      <c r="CW161" s="711"/>
      <c r="CX161" s="712"/>
      <c r="CY161" s="709"/>
      <c r="CZ161" s="709"/>
      <c r="DA161" s="709"/>
      <c r="DB161" s="704"/>
      <c r="DC161" s="710"/>
      <c r="DD161" s="709"/>
      <c r="DE161" s="709"/>
      <c r="DF161" s="709"/>
      <c r="DG161" s="711"/>
      <c r="DH161" s="712"/>
      <c r="DI161" s="709"/>
      <c r="DJ161" s="709"/>
      <c r="DK161" s="709"/>
      <c r="DL161" s="704"/>
      <c r="DM161" s="710"/>
      <c r="DN161" s="709"/>
      <c r="DO161" s="709"/>
      <c r="DP161" s="709"/>
      <c r="DQ161" s="711"/>
      <c r="DR161" s="712"/>
      <c r="DS161" s="709"/>
      <c r="DT161" s="709"/>
      <c r="DU161" s="709"/>
      <c r="DV161" s="704"/>
      <c r="DW161" s="710"/>
      <c r="DX161" s="709"/>
      <c r="DY161" s="709"/>
      <c r="DZ161" s="709"/>
      <c r="EA161" s="704"/>
    </row>
    <row r="162" spans="1:131" ht="15" customHeight="1">
      <c r="A162" s="715"/>
      <c r="B162" s="719"/>
      <c r="C162" s="723"/>
      <c r="D162" s="725"/>
      <c r="E162" s="173" t="str">
        <f>'Eventos de riesgo LA-FT-FPADM'!E162</f>
        <v>Publicidad</v>
      </c>
      <c r="G162" s="712"/>
      <c r="H162" s="709"/>
      <c r="I162" s="709"/>
      <c r="J162" s="709"/>
      <c r="K162" s="711"/>
      <c r="L162" s="712"/>
      <c r="M162" s="709"/>
      <c r="N162" s="709"/>
      <c r="O162" s="709"/>
      <c r="P162" s="711"/>
      <c r="Q162" s="712"/>
      <c r="R162" s="709"/>
      <c r="S162" s="709"/>
      <c r="T162" s="709"/>
      <c r="U162" s="711"/>
      <c r="V162" s="712"/>
      <c r="W162" s="709"/>
      <c r="X162" s="709"/>
      <c r="Y162" s="709"/>
      <c r="Z162" s="711"/>
      <c r="AA162" s="712"/>
      <c r="AB162" s="709"/>
      <c r="AC162" s="709"/>
      <c r="AD162" s="709"/>
      <c r="AE162" s="711"/>
      <c r="AF162" s="712"/>
      <c r="AG162" s="709"/>
      <c r="AH162" s="709"/>
      <c r="AI162" s="709"/>
      <c r="AJ162" s="711"/>
      <c r="AK162" s="712"/>
      <c r="AL162" s="709"/>
      <c r="AM162" s="709"/>
      <c r="AN162" s="709"/>
      <c r="AO162" s="711"/>
      <c r="AP162" s="712"/>
      <c r="AQ162" s="709"/>
      <c r="AR162" s="709"/>
      <c r="AS162" s="709"/>
      <c r="AT162" s="704"/>
      <c r="AU162" s="710"/>
      <c r="AV162" s="709"/>
      <c r="AW162" s="709"/>
      <c r="AX162" s="709"/>
      <c r="AY162" s="711"/>
      <c r="AZ162" s="712"/>
      <c r="BA162" s="709"/>
      <c r="BB162" s="709"/>
      <c r="BC162" s="709"/>
      <c r="BD162" s="704"/>
      <c r="BE162" s="710"/>
      <c r="BF162" s="709"/>
      <c r="BG162" s="709"/>
      <c r="BH162" s="709"/>
      <c r="BI162" s="711"/>
      <c r="BJ162" s="712"/>
      <c r="BK162" s="709"/>
      <c r="BL162" s="709"/>
      <c r="BM162" s="709"/>
      <c r="BN162" s="704"/>
      <c r="BO162" s="710"/>
      <c r="BP162" s="709"/>
      <c r="BQ162" s="709"/>
      <c r="BR162" s="709"/>
      <c r="BS162" s="711"/>
      <c r="BT162" s="712"/>
      <c r="BU162" s="709"/>
      <c r="BV162" s="709"/>
      <c r="BW162" s="709"/>
      <c r="BX162" s="704"/>
      <c r="BY162" s="710"/>
      <c r="BZ162" s="709"/>
      <c r="CA162" s="709"/>
      <c r="CB162" s="709"/>
      <c r="CC162" s="711"/>
      <c r="CD162" s="712"/>
      <c r="CE162" s="709"/>
      <c r="CF162" s="709"/>
      <c r="CG162" s="709"/>
      <c r="CH162" s="704"/>
      <c r="CI162" s="710"/>
      <c r="CJ162" s="709"/>
      <c r="CK162" s="709"/>
      <c r="CL162" s="709"/>
      <c r="CM162" s="711"/>
      <c r="CN162" s="712"/>
      <c r="CO162" s="709"/>
      <c r="CP162" s="709"/>
      <c r="CQ162" s="709"/>
      <c r="CR162" s="704"/>
      <c r="CS162" s="710"/>
      <c r="CT162" s="709"/>
      <c r="CU162" s="709"/>
      <c r="CV162" s="709"/>
      <c r="CW162" s="711"/>
      <c r="CX162" s="712"/>
      <c r="CY162" s="709"/>
      <c r="CZ162" s="709"/>
      <c r="DA162" s="709"/>
      <c r="DB162" s="704"/>
      <c r="DC162" s="710"/>
      <c r="DD162" s="709"/>
      <c r="DE162" s="709"/>
      <c r="DF162" s="709"/>
      <c r="DG162" s="711"/>
      <c r="DH162" s="712"/>
      <c r="DI162" s="709"/>
      <c r="DJ162" s="709"/>
      <c r="DK162" s="709"/>
      <c r="DL162" s="704"/>
      <c r="DM162" s="710"/>
      <c r="DN162" s="709"/>
      <c r="DO162" s="709"/>
      <c r="DP162" s="709"/>
      <c r="DQ162" s="711"/>
      <c r="DR162" s="712"/>
      <c r="DS162" s="709"/>
      <c r="DT162" s="709"/>
      <c r="DU162" s="709"/>
      <c r="DV162" s="704"/>
      <c r="DW162" s="710"/>
      <c r="DX162" s="709"/>
      <c r="DY162" s="709"/>
      <c r="DZ162" s="709"/>
      <c r="EA162" s="704"/>
    </row>
    <row r="163" spans="1:131" ht="15" customHeight="1">
      <c r="A163" s="715"/>
      <c r="B163" s="719"/>
      <c r="C163" s="723"/>
      <c r="D163" s="725"/>
      <c r="E163" s="173" t="str">
        <f>'Eventos de riesgo LA-FT-FPADM'!E163</f>
        <v>Compras generales</v>
      </c>
      <c r="G163" s="712"/>
      <c r="H163" s="709"/>
      <c r="I163" s="709"/>
      <c r="J163" s="709"/>
      <c r="K163" s="711"/>
      <c r="L163" s="712"/>
      <c r="M163" s="709"/>
      <c r="N163" s="709"/>
      <c r="O163" s="709"/>
      <c r="P163" s="711"/>
      <c r="Q163" s="712"/>
      <c r="R163" s="709"/>
      <c r="S163" s="709"/>
      <c r="T163" s="709"/>
      <c r="U163" s="711"/>
      <c r="V163" s="712"/>
      <c r="W163" s="709"/>
      <c r="X163" s="709"/>
      <c r="Y163" s="709"/>
      <c r="Z163" s="711"/>
      <c r="AA163" s="712"/>
      <c r="AB163" s="709"/>
      <c r="AC163" s="709"/>
      <c r="AD163" s="709"/>
      <c r="AE163" s="711"/>
      <c r="AF163" s="712"/>
      <c r="AG163" s="709"/>
      <c r="AH163" s="709"/>
      <c r="AI163" s="709"/>
      <c r="AJ163" s="711"/>
      <c r="AK163" s="712"/>
      <c r="AL163" s="709"/>
      <c r="AM163" s="709"/>
      <c r="AN163" s="709"/>
      <c r="AO163" s="711"/>
      <c r="AP163" s="712"/>
      <c r="AQ163" s="709"/>
      <c r="AR163" s="709"/>
      <c r="AS163" s="709"/>
      <c r="AT163" s="704"/>
      <c r="AU163" s="710"/>
      <c r="AV163" s="709"/>
      <c r="AW163" s="709"/>
      <c r="AX163" s="709"/>
      <c r="AY163" s="711"/>
      <c r="AZ163" s="712"/>
      <c r="BA163" s="709"/>
      <c r="BB163" s="709"/>
      <c r="BC163" s="709"/>
      <c r="BD163" s="704"/>
      <c r="BE163" s="710"/>
      <c r="BF163" s="709"/>
      <c r="BG163" s="709"/>
      <c r="BH163" s="709"/>
      <c r="BI163" s="711"/>
      <c r="BJ163" s="712"/>
      <c r="BK163" s="709"/>
      <c r="BL163" s="709"/>
      <c r="BM163" s="709"/>
      <c r="BN163" s="704"/>
      <c r="BO163" s="710"/>
      <c r="BP163" s="709"/>
      <c r="BQ163" s="709"/>
      <c r="BR163" s="709"/>
      <c r="BS163" s="711"/>
      <c r="BT163" s="712"/>
      <c r="BU163" s="709"/>
      <c r="BV163" s="709"/>
      <c r="BW163" s="709"/>
      <c r="BX163" s="704"/>
      <c r="BY163" s="710"/>
      <c r="BZ163" s="709"/>
      <c r="CA163" s="709"/>
      <c r="CB163" s="709"/>
      <c r="CC163" s="711"/>
      <c r="CD163" s="712"/>
      <c r="CE163" s="709"/>
      <c r="CF163" s="709"/>
      <c r="CG163" s="709"/>
      <c r="CH163" s="704"/>
      <c r="CI163" s="710"/>
      <c r="CJ163" s="709"/>
      <c r="CK163" s="709"/>
      <c r="CL163" s="709"/>
      <c r="CM163" s="711"/>
      <c r="CN163" s="712"/>
      <c r="CO163" s="709"/>
      <c r="CP163" s="709"/>
      <c r="CQ163" s="709"/>
      <c r="CR163" s="704"/>
      <c r="CS163" s="710"/>
      <c r="CT163" s="709"/>
      <c r="CU163" s="709"/>
      <c r="CV163" s="709"/>
      <c r="CW163" s="711"/>
      <c r="CX163" s="712"/>
      <c r="CY163" s="709"/>
      <c r="CZ163" s="709"/>
      <c r="DA163" s="709"/>
      <c r="DB163" s="704"/>
      <c r="DC163" s="710"/>
      <c r="DD163" s="709"/>
      <c r="DE163" s="709"/>
      <c r="DF163" s="709"/>
      <c r="DG163" s="711"/>
      <c r="DH163" s="712"/>
      <c r="DI163" s="709"/>
      <c r="DJ163" s="709"/>
      <c r="DK163" s="709"/>
      <c r="DL163" s="704"/>
      <c r="DM163" s="710"/>
      <c r="DN163" s="709"/>
      <c r="DO163" s="709"/>
      <c r="DP163" s="709"/>
      <c r="DQ163" s="711"/>
      <c r="DR163" s="712"/>
      <c r="DS163" s="709"/>
      <c r="DT163" s="709"/>
      <c r="DU163" s="709"/>
      <c r="DV163" s="704"/>
      <c r="DW163" s="710"/>
      <c r="DX163" s="709"/>
      <c r="DY163" s="709"/>
      <c r="DZ163" s="709"/>
      <c r="EA163" s="704"/>
    </row>
    <row r="164" spans="1:131" ht="15" customHeight="1">
      <c r="A164" s="715"/>
      <c r="B164" s="719"/>
      <c r="C164" s="723"/>
      <c r="D164" s="725"/>
      <c r="E164" s="173" t="str">
        <f>'Eventos de riesgo LA-FT-FPADM'!E164</f>
        <v>Consultorías</v>
      </c>
      <c r="G164" s="712"/>
      <c r="H164" s="709"/>
      <c r="I164" s="709"/>
      <c r="J164" s="709"/>
      <c r="K164" s="711"/>
      <c r="L164" s="712"/>
      <c r="M164" s="709"/>
      <c r="N164" s="709"/>
      <c r="O164" s="709"/>
      <c r="P164" s="711"/>
      <c r="Q164" s="712"/>
      <c r="R164" s="709"/>
      <c r="S164" s="709"/>
      <c r="T164" s="709"/>
      <c r="U164" s="711"/>
      <c r="V164" s="712"/>
      <c r="W164" s="709"/>
      <c r="X164" s="709"/>
      <c r="Y164" s="709"/>
      <c r="Z164" s="711"/>
      <c r="AA164" s="712"/>
      <c r="AB164" s="709"/>
      <c r="AC164" s="709"/>
      <c r="AD164" s="709"/>
      <c r="AE164" s="711"/>
      <c r="AF164" s="712"/>
      <c r="AG164" s="709"/>
      <c r="AH164" s="709"/>
      <c r="AI164" s="709"/>
      <c r="AJ164" s="711"/>
      <c r="AK164" s="712"/>
      <c r="AL164" s="709"/>
      <c r="AM164" s="709"/>
      <c r="AN164" s="709"/>
      <c r="AO164" s="711"/>
      <c r="AP164" s="712"/>
      <c r="AQ164" s="709"/>
      <c r="AR164" s="709"/>
      <c r="AS164" s="709"/>
      <c r="AT164" s="704"/>
      <c r="AU164" s="710"/>
      <c r="AV164" s="709"/>
      <c r="AW164" s="709"/>
      <c r="AX164" s="709"/>
      <c r="AY164" s="711"/>
      <c r="AZ164" s="712"/>
      <c r="BA164" s="709"/>
      <c r="BB164" s="709"/>
      <c r="BC164" s="709"/>
      <c r="BD164" s="704"/>
      <c r="BE164" s="710"/>
      <c r="BF164" s="709"/>
      <c r="BG164" s="709"/>
      <c r="BH164" s="709"/>
      <c r="BI164" s="711"/>
      <c r="BJ164" s="712"/>
      <c r="BK164" s="709"/>
      <c r="BL164" s="709"/>
      <c r="BM164" s="709"/>
      <c r="BN164" s="704"/>
      <c r="BO164" s="710"/>
      <c r="BP164" s="709"/>
      <c r="BQ164" s="709"/>
      <c r="BR164" s="709"/>
      <c r="BS164" s="711"/>
      <c r="BT164" s="712"/>
      <c r="BU164" s="709"/>
      <c r="BV164" s="709"/>
      <c r="BW164" s="709"/>
      <c r="BX164" s="704"/>
      <c r="BY164" s="710"/>
      <c r="BZ164" s="709"/>
      <c r="CA164" s="709"/>
      <c r="CB164" s="709"/>
      <c r="CC164" s="711"/>
      <c r="CD164" s="712"/>
      <c r="CE164" s="709"/>
      <c r="CF164" s="709"/>
      <c r="CG164" s="709"/>
      <c r="CH164" s="704"/>
      <c r="CI164" s="710"/>
      <c r="CJ164" s="709"/>
      <c r="CK164" s="709"/>
      <c r="CL164" s="709"/>
      <c r="CM164" s="711"/>
      <c r="CN164" s="712"/>
      <c r="CO164" s="709"/>
      <c r="CP164" s="709"/>
      <c r="CQ164" s="709"/>
      <c r="CR164" s="704"/>
      <c r="CS164" s="710"/>
      <c r="CT164" s="709"/>
      <c r="CU164" s="709"/>
      <c r="CV164" s="709"/>
      <c r="CW164" s="711"/>
      <c r="CX164" s="712"/>
      <c r="CY164" s="709"/>
      <c r="CZ164" s="709"/>
      <c r="DA164" s="709"/>
      <c r="DB164" s="704"/>
      <c r="DC164" s="710"/>
      <c r="DD164" s="709"/>
      <c r="DE164" s="709"/>
      <c r="DF164" s="709"/>
      <c r="DG164" s="711"/>
      <c r="DH164" s="712"/>
      <c r="DI164" s="709"/>
      <c r="DJ164" s="709"/>
      <c r="DK164" s="709"/>
      <c r="DL164" s="704"/>
      <c r="DM164" s="710"/>
      <c r="DN164" s="709"/>
      <c r="DO164" s="709"/>
      <c r="DP164" s="709"/>
      <c r="DQ164" s="711"/>
      <c r="DR164" s="712"/>
      <c r="DS164" s="709"/>
      <c r="DT164" s="709"/>
      <c r="DU164" s="709"/>
      <c r="DV164" s="704"/>
      <c r="DW164" s="710"/>
      <c r="DX164" s="709"/>
      <c r="DY164" s="709"/>
      <c r="DZ164" s="709"/>
      <c r="EA164" s="704"/>
    </row>
    <row r="165" spans="1:131" ht="15" customHeight="1">
      <c r="A165" s="715"/>
      <c r="B165" s="719"/>
      <c r="C165" s="723"/>
      <c r="D165" s="725"/>
      <c r="E165" s="173" t="str">
        <f>'Eventos de riesgo LA-FT-FPADM'!E165</f>
        <v>Muebles e inmuebles, mantenimiento de maquinaria y equipo</v>
      </c>
      <c r="G165" s="712"/>
      <c r="H165" s="709"/>
      <c r="I165" s="709"/>
      <c r="J165" s="709"/>
      <c r="K165" s="711"/>
      <c r="L165" s="712"/>
      <c r="M165" s="709"/>
      <c r="N165" s="709"/>
      <c r="O165" s="709"/>
      <c r="P165" s="711"/>
      <c r="Q165" s="712"/>
      <c r="R165" s="709"/>
      <c r="S165" s="709"/>
      <c r="T165" s="709"/>
      <c r="U165" s="711"/>
      <c r="V165" s="712"/>
      <c r="W165" s="709"/>
      <c r="X165" s="709"/>
      <c r="Y165" s="709"/>
      <c r="Z165" s="711"/>
      <c r="AA165" s="712"/>
      <c r="AB165" s="709"/>
      <c r="AC165" s="709"/>
      <c r="AD165" s="709"/>
      <c r="AE165" s="711"/>
      <c r="AF165" s="712"/>
      <c r="AG165" s="709"/>
      <c r="AH165" s="709"/>
      <c r="AI165" s="709"/>
      <c r="AJ165" s="711"/>
      <c r="AK165" s="712"/>
      <c r="AL165" s="709"/>
      <c r="AM165" s="709"/>
      <c r="AN165" s="709"/>
      <c r="AO165" s="711"/>
      <c r="AP165" s="712"/>
      <c r="AQ165" s="709"/>
      <c r="AR165" s="709"/>
      <c r="AS165" s="709"/>
      <c r="AT165" s="704"/>
      <c r="AU165" s="710"/>
      <c r="AV165" s="709"/>
      <c r="AW165" s="709"/>
      <c r="AX165" s="709"/>
      <c r="AY165" s="711"/>
      <c r="AZ165" s="712"/>
      <c r="BA165" s="709"/>
      <c r="BB165" s="709"/>
      <c r="BC165" s="709"/>
      <c r="BD165" s="704"/>
      <c r="BE165" s="710"/>
      <c r="BF165" s="709"/>
      <c r="BG165" s="709"/>
      <c r="BH165" s="709"/>
      <c r="BI165" s="711"/>
      <c r="BJ165" s="712"/>
      <c r="BK165" s="709"/>
      <c r="BL165" s="709"/>
      <c r="BM165" s="709"/>
      <c r="BN165" s="704"/>
      <c r="BO165" s="710"/>
      <c r="BP165" s="709"/>
      <c r="BQ165" s="709"/>
      <c r="BR165" s="709"/>
      <c r="BS165" s="711"/>
      <c r="BT165" s="712"/>
      <c r="BU165" s="709"/>
      <c r="BV165" s="709"/>
      <c r="BW165" s="709"/>
      <c r="BX165" s="704"/>
      <c r="BY165" s="710"/>
      <c r="BZ165" s="709"/>
      <c r="CA165" s="709"/>
      <c r="CB165" s="709"/>
      <c r="CC165" s="711"/>
      <c r="CD165" s="712"/>
      <c r="CE165" s="709"/>
      <c r="CF165" s="709"/>
      <c r="CG165" s="709"/>
      <c r="CH165" s="704"/>
      <c r="CI165" s="710"/>
      <c r="CJ165" s="709"/>
      <c r="CK165" s="709"/>
      <c r="CL165" s="709"/>
      <c r="CM165" s="711"/>
      <c r="CN165" s="712"/>
      <c r="CO165" s="709"/>
      <c r="CP165" s="709"/>
      <c r="CQ165" s="709"/>
      <c r="CR165" s="704"/>
      <c r="CS165" s="710"/>
      <c r="CT165" s="709"/>
      <c r="CU165" s="709"/>
      <c r="CV165" s="709"/>
      <c r="CW165" s="711"/>
      <c r="CX165" s="712"/>
      <c r="CY165" s="709"/>
      <c r="CZ165" s="709"/>
      <c r="DA165" s="709"/>
      <c r="DB165" s="704"/>
      <c r="DC165" s="710"/>
      <c r="DD165" s="709"/>
      <c r="DE165" s="709"/>
      <c r="DF165" s="709"/>
      <c r="DG165" s="711"/>
      <c r="DH165" s="712"/>
      <c r="DI165" s="709"/>
      <c r="DJ165" s="709"/>
      <c r="DK165" s="709"/>
      <c r="DL165" s="704"/>
      <c r="DM165" s="710"/>
      <c r="DN165" s="709"/>
      <c r="DO165" s="709"/>
      <c r="DP165" s="709"/>
      <c r="DQ165" s="711"/>
      <c r="DR165" s="712"/>
      <c r="DS165" s="709"/>
      <c r="DT165" s="709"/>
      <c r="DU165" s="709"/>
      <c r="DV165" s="704"/>
      <c r="DW165" s="710"/>
      <c r="DX165" s="709"/>
      <c r="DY165" s="709"/>
      <c r="DZ165" s="709"/>
      <c r="EA165" s="704"/>
    </row>
    <row r="166" spans="1:131" ht="15" customHeight="1">
      <c r="A166" s="715"/>
      <c r="B166" s="719"/>
      <c r="C166" s="723"/>
      <c r="D166" s="725"/>
      <c r="E166" s="173" t="str">
        <f>'Eventos de riesgo LA-FT-FPADM'!E166</f>
        <v>Servicios de tecnologia</v>
      </c>
      <c r="G166" s="712"/>
      <c r="H166" s="709"/>
      <c r="I166" s="709"/>
      <c r="J166" s="709"/>
      <c r="K166" s="711"/>
      <c r="L166" s="712"/>
      <c r="M166" s="709"/>
      <c r="N166" s="709"/>
      <c r="O166" s="709"/>
      <c r="P166" s="711"/>
      <c r="Q166" s="712"/>
      <c r="R166" s="709"/>
      <c r="S166" s="709"/>
      <c r="T166" s="709"/>
      <c r="U166" s="711"/>
      <c r="V166" s="712"/>
      <c r="W166" s="709"/>
      <c r="X166" s="709"/>
      <c r="Y166" s="709"/>
      <c r="Z166" s="711"/>
      <c r="AA166" s="712"/>
      <c r="AB166" s="709"/>
      <c r="AC166" s="709"/>
      <c r="AD166" s="709"/>
      <c r="AE166" s="711"/>
      <c r="AF166" s="712"/>
      <c r="AG166" s="709"/>
      <c r="AH166" s="709"/>
      <c r="AI166" s="709"/>
      <c r="AJ166" s="711"/>
      <c r="AK166" s="712"/>
      <c r="AL166" s="709"/>
      <c r="AM166" s="709"/>
      <c r="AN166" s="709"/>
      <c r="AO166" s="711"/>
      <c r="AP166" s="712"/>
      <c r="AQ166" s="709"/>
      <c r="AR166" s="709"/>
      <c r="AS166" s="709"/>
      <c r="AT166" s="704"/>
      <c r="AU166" s="710"/>
      <c r="AV166" s="709"/>
      <c r="AW166" s="709"/>
      <c r="AX166" s="709"/>
      <c r="AY166" s="711"/>
      <c r="AZ166" s="712"/>
      <c r="BA166" s="709"/>
      <c r="BB166" s="709"/>
      <c r="BC166" s="709"/>
      <c r="BD166" s="704"/>
      <c r="BE166" s="710"/>
      <c r="BF166" s="709"/>
      <c r="BG166" s="709"/>
      <c r="BH166" s="709"/>
      <c r="BI166" s="711"/>
      <c r="BJ166" s="712"/>
      <c r="BK166" s="709"/>
      <c r="BL166" s="709"/>
      <c r="BM166" s="709"/>
      <c r="BN166" s="704"/>
      <c r="BO166" s="710"/>
      <c r="BP166" s="709"/>
      <c r="BQ166" s="709"/>
      <c r="BR166" s="709"/>
      <c r="BS166" s="711"/>
      <c r="BT166" s="712"/>
      <c r="BU166" s="709"/>
      <c r="BV166" s="709"/>
      <c r="BW166" s="709"/>
      <c r="BX166" s="704"/>
      <c r="BY166" s="710"/>
      <c r="BZ166" s="709"/>
      <c r="CA166" s="709"/>
      <c r="CB166" s="709"/>
      <c r="CC166" s="711"/>
      <c r="CD166" s="712"/>
      <c r="CE166" s="709"/>
      <c r="CF166" s="709"/>
      <c r="CG166" s="709"/>
      <c r="CH166" s="704"/>
      <c r="CI166" s="710"/>
      <c r="CJ166" s="709"/>
      <c r="CK166" s="709"/>
      <c r="CL166" s="709"/>
      <c r="CM166" s="711"/>
      <c r="CN166" s="712"/>
      <c r="CO166" s="709"/>
      <c r="CP166" s="709"/>
      <c r="CQ166" s="709"/>
      <c r="CR166" s="704"/>
      <c r="CS166" s="710"/>
      <c r="CT166" s="709"/>
      <c r="CU166" s="709"/>
      <c r="CV166" s="709"/>
      <c r="CW166" s="711"/>
      <c r="CX166" s="712"/>
      <c r="CY166" s="709"/>
      <c r="CZ166" s="709"/>
      <c r="DA166" s="709"/>
      <c r="DB166" s="704"/>
      <c r="DC166" s="710"/>
      <c r="DD166" s="709"/>
      <c r="DE166" s="709"/>
      <c r="DF166" s="709"/>
      <c r="DG166" s="711"/>
      <c r="DH166" s="712"/>
      <c r="DI166" s="709"/>
      <c r="DJ166" s="709"/>
      <c r="DK166" s="709"/>
      <c r="DL166" s="704"/>
      <c r="DM166" s="710"/>
      <c r="DN166" s="709"/>
      <c r="DO166" s="709"/>
      <c r="DP166" s="709"/>
      <c r="DQ166" s="711"/>
      <c r="DR166" s="712"/>
      <c r="DS166" s="709"/>
      <c r="DT166" s="709"/>
      <c r="DU166" s="709"/>
      <c r="DV166" s="704"/>
      <c r="DW166" s="710"/>
      <c r="DX166" s="709"/>
      <c r="DY166" s="709"/>
      <c r="DZ166" s="709"/>
      <c r="EA166" s="704"/>
    </row>
    <row r="167" spans="1:131" ht="15" customHeight="1">
      <c r="A167" s="715"/>
      <c r="B167" s="719"/>
      <c r="C167" s="723"/>
      <c r="D167" s="725"/>
      <c r="E167" s="173" t="str">
        <f>'Eventos de riesgo LA-FT-FPADM'!E167</f>
        <v>Servicio de alojamiento y eventos empresariales</v>
      </c>
      <c r="G167" s="712"/>
      <c r="H167" s="709"/>
      <c r="I167" s="709"/>
      <c r="J167" s="709"/>
      <c r="K167" s="711"/>
      <c r="L167" s="712"/>
      <c r="M167" s="709"/>
      <c r="N167" s="709"/>
      <c r="O167" s="709"/>
      <c r="P167" s="711"/>
      <c r="Q167" s="712"/>
      <c r="R167" s="709"/>
      <c r="S167" s="709"/>
      <c r="T167" s="709"/>
      <c r="U167" s="711"/>
      <c r="V167" s="712"/>
      <c r="W167" s="709"/>
      <c r="X167" s="709"/>
      <c r="Y167" s="709"/>
      <c r="Z167" s="711"/>
      <c r="AA167" s="712"/>
      <c r="AB167" s="709"/>
      <c r="AC167" s="709"/>
      <c r="AD167" s="709"/>
      <c r="AE167" s="711"/>
      <c r="AF167" s="712"/>
      <c r="AG167" s="709"/>
      <c r="AH167" s="709"/>
      <c r="AI167" s="709"/>
      <c r="AJ167" s="711"/>
      <c r="AK167" s="712"/>
      <c r="AL167" s="709"/>
      <c r="AM167" s="709"/>
      <c r="AN167" s="709"/>
      <c r="AO167" s="711"/>
      <c r="AP167" s="712"/>
      <c r="AQ167" s="709"/>
      <c r="AR167" s="709"/>
      <c r="AS167" s="709"/>
      <c r="AT167" s="704"/>
      <c r="AU167" s="710"/>
      <c r="AV167" s="709"/>
      <c r="AW167" s="709"/>
      <c r="AX167" s="709"/>
      <c r="AY167" s="711"/>
      <c r="AZ167" s="712"/>
      <c r="BA167" s="709"/>
      <c r="BB167" s="709"/>
      <c r="BC167" s="709"/>
      <c r="BD167" s="704"/>
      <c r="BE167" s="710"/>
      <c r="BF167" s="709"/>
      <c r="BG167" s="709"/>
      <c r="BH167" s="709"/>
      <c r="BI167" s="711"/>
      <c r="BJ167" s="712"/>
      <c r="BK167" s="709"/>
      <c r="BL167" s="709"/>
      <c r="BM167" s="709"/>
      <c r="BN167" s="704"/>
      <c r="BO167" s="710"/>
      <c r="BP167" s="709"/>
      <c r="BQ167" s="709"/>
      <c r="BR167" s="709"/>
      <c r="BS167" s="711"/>
      <c r="BT167" s="712"/>
      <c r="BU167" s="709"/>
      <c r="BV167" s="709"/>
      <c r="BW167" s="709"/>
      <c r="BX167" s="704"/>
      <c r="BY167" s="710"/>
      <c r="BZ167" s="709"/>
      <c r="CA167" s="709"/>
      <c r="CB167" s="709"/>
      <c r="CC167" s="711"/>
      <c r="CD167" s="712"/>
      <c r="CE167" s="709"/>
      <c r="CF167" s="709"/>
      <c r="CG167" s="709"/>
      <c r="CH167" s="704"/>
      <c r="CI167" s="710"/>
      <c r="CJ167" s="709"/>
      <c r="CK167" s="709"/>
      <c r="CL167" s="709"/>
      <c r="CM167" s="711"/>
      <c r="CN167" s="712"/>
      <c r="CO167" s="709"/>
      <c r="CP167" s="709"/>
      <c r="CQ167" s="709"/>
      <c r="CR167" s="704"/>
      <c r="CS167" s="710"/>
      <c r="CT167" s="709"/>
      <c r="CU167" s="709"/>
      <c r="CV167" s="709"/>
      <c r="CW167" s="711"/>
      <c r="CX167" s="712"/>
      <c r="CY167" s="709"/>
      <c r="CZ167" s="709"/>
      <c r="DA167" s="709"/>
      <c r="DB167" s="704"/>
      <c r="DC167" s="710"/>
      <c r="DD167" s="709"/>
      <c r="DE167" s="709"/>
      <c r="DF167" s="709"/>
      <c r="DG167" s="711"/>
      <c r="DH167" s="712"/>
      <c r="DI167" s="709"/>
      <c r="DJ167" s="709"/>
      <c r="DK167" s="709"/>
      <c r="DL167" s="704"/>
      <c r="DM167" s="710"/>
      <c r="DN167" s="709"/>
      <c r="DO167" s="709"/>
      <c r="DP167" s="709"/>
      <c r="DQ167" s="711"/>
      <c r="DR167" s="712"/>
      <c r="DS167" s="709"/>
      <c r="DT167" s="709"/>
      <c r="DU167" s="709"/>
      <c r="DV167" s="704"/>
      <c r="DW167" s="710"/>
      <c r="DX167" s="709"/>
      <c r="DY167" s="709"/>
      <c r="DZ167" s="709"/>
      <c r="EA167" s="704"/>
    </row>
    <row r="168" spans="1:131" ht="15" customHeight="1">
      <c r="A168" s="715"/>
      <c r="B168" s="719"/>
      <c r="C168" s="723"/>
      <c r="D168" s="725"/>
      <c r="E168" s="173" t="str">
        <f>'Eventos de riesgo LA-FT-FPADM'!E168</f>
        <v>Servicios educativos</v>
      </c>
      <c r="G168" s="712"/>
      <c r="H168" s="709"/>
      <c r="I168" s="709"/>
      <c r="J168" s="709"/>
      <c r="K168" s="711"/>
      <c r="L168" s="712"/>
      <c r="M168" s="709"/>
      <c r="N168" s="709"/>
      <c r="O168" s="709"/>
      <c r="P168" s="711"/>
      <c r="Q168" s="712"/>
      <c r="R168" s="709"/>
      <c r="S168" s="709"/>
      <c r="T168" s="709"/>
      <c r="U168" s="711"/>
      <c r="V168" s="712"/>
      <c r="W168" s="709"/>
      <c r="X168" s="709"/>
      <c r="Y168" s="709"/>
      <c r="Z168" s="711"/>
      <c r="AA168" s="712"/>
      <c r="AB168" s="709"/>
      <c r="AC168" s="709"/>
      <c r="AD168" s="709"/>
      <c r="AE168" s="711"/>
      <c r="AF168" s="712"/>
      <c r="AG168" s="709"/>
      <c r="AH168" s="709"/>
      <c r="AI168" s="709"/>
      <c r="AJ168" s="711"/>
      <c r="AK168" s="712"/>
      <c r="AL168" s="709"/>
      <c r="AM168" s="709"/>
      <c r="AN168" s="709"/>
      <c r="AO168" s="711"/>
      <c r="AP168" s="712"/>
      <c r="AQ168" s="709"/>
      <c r="AR168" s="709"/>
      <c r="AS168" s="709"/>
      <c r="AT168" s="704"/>
      <c r="AU168" s="710"/>
      <c r="AV168" s="709"/>
      <c r="AW168" s="709"/>
      <c r="AX168" s="709"/>
      <c r="AY168" s="711"/>
      <c r="AZ168" s="712"/>
      <c r="BA168" s="709"/>
      <c r="BB168" s="709"/>
      <c r="BC168" s="709"/>
      <c r="BD168" s="704"/>
      <c r="BE168" s="710"/>
      <c r="BF168" s="709"/>
      <c r="BG168" s="709"/>
      <c r="BH168" s="709"/>
      <c r="BI168" s="711"/>
      <c r="BJ168" s="712"/>
      <c r="BK168" s="709"/>
      <c r="BL168" s="709"/>
      <c r="BM168" s="709"/>
      <c r="BN168" s="704"/>
      <c r="BO168" s="710"/>
      <c r="BP168" s="709"/>
      <c r="BQ168" s="709"/>
      <c r="BR168" s="709"/>
      <c r="BS168" s="711"/>
      <c r="BT168" s="712"/>
      <c r="BU168" s="709"/>
      <c r="BV168" s="709"/>
      <c r="BW168" s="709"/>
      <c r="BX168" s="704"/>
      <c r="BY168" s="710"/>
      <c r="BZ168" s="709"/>
      <c r="CA168" s="709"/>
      <c r="CB168" s="709"/>
      <c r="CC168" s="711"/>
      <c r="CD168" s="712"/>
      <c r="CE168" s="709"/>
      <c r="CF168" s="709"/>
      <c r="CG168" s="709"/>
      <c r="CH168" s="704"/>
      <c r="CI168" s="710"/>
      <c r="CJ168" s="709"/>
      <c r="CK168" s="709"/>
      <c r="CL168" s="709"/>
      <c r="CM168" s="711"/>
      <c r="CN168" s="712"/>
      <c r="CO168" s="709"/>
      <c r="CP168" s="709"/>
      <c r="CQ168" s="709"/>
      <c r="CR168" s="704"/>
      <c r="CS168" s="710"/>
      <c r="CT168" s="709"/>
      <c r="CU168" s="709"/>
      <c r="CV168" s="709"/>
      <c r="CW168" s="711"/>
      <c r="CX168" s="712"/>
      <c r="CY168" s="709"/>
      <c r="CZ168" s="709"/>
      <c r="DA168" s="709"/>
      <c r="DB168" s="704"/>
      <c r="DC168" s="710"/>
      <c r="DD168" s="709"/>
      <c r="DE168" s="709"/>
      <c r="DF168" s="709"/>
      <c r="DG168" s="711"/>
      <c r="DH168" s="712"/>
      <c r="DI168" s="709"/>
      <c r="DJ168" s="709"/>
      <c r="DK168" s="709"/>
      <c r="DL168" s="704"/>
      <c r="DM168" s="710"/>
      <c r="DN168" s="709"/>
      <c r="DO168" s="709"/>
      <c r="DP168" s="709"/>
      <c r="DQ168" s="711"/>
      <c r="DR168" s="712"/>
      <c r="DS168" s="709"/>
      <c r="DT168" s="709"/>
      <c r="DU168" s="709"/>
      <c r="DV168" s="704"/>
      <c r="DW168" s="710"/>
      <c r="DX168" s="709"/>
      <c r="DY168" s="709"/>
      <c r="DZ168" s="709"/>
      <c r="EA168" s="704"/>
    </row>
    <row r="169" spans="1:131" ht="15" customHeight="1">
      <c r="A169" s="715"/>
      <c r="B169" s="719"/>
      <c r="C169" s="723"/>
      <c r="D169" s="725"/>
      <c r="E169" s="173" t="str">
        <f>'Eventos de riesgo LA-FT-FPADM'!E169</f>
        <v>Asesorías Jurídicas</v>
      </c>
      <c r="G169" s="712"/>
      <c r="H169" s="709"/>
      <c r="I169" s="709"/>
      <c r="J169" s="709"/>
      <c r="K169" s="711"/>
      <c r="L169" s="712"/>
      <c r="M169" s="709"/>
      <c r="N169" s="709"/>
      <c r="O169" s="709"/>
      <c r="P169" s="711"/>
      <c r="Q169" s="712"/>
      <c r="R169" s="709"/>
      <c r="S169" s="709"/>
      <c r="T169" s="709"/>
      <c r="U169" s="711"/>
      <c r="V169" s="712"/>
      <c r="W169" s="709"/>
      <c r="X169" s="709"/>
      <c r="Y169" s="709"/>
      <c r="Z169" s="711"/>
      <c r="AA169" s="712"/>
      <c r="AB169" s="709"/>
      <c r="AC169" s="709"/>
      <c r="AD169" s="709"/>
      <c r="AE169" s="711"/>
      <c r="AF169" s="712"/>
      <c r="AG169" s="709"/>
      <c r="AH169" s="709"/>
      <c r="AI169" s="709"/>
      <c r="AJ169" s="711"/>
      <c r="AK169" s="712"/>
      <c r="AL169" s="709"/>
      <c r="AM169" s="709"/>
      <c r="AN169" s="709"/>
      <c r="AO169" s="711"/>
      <c r="AP169" s="712"/>
      <c r="AQ169" s="709"/>
      <c r="AR169" s="709"/>
      <c r="AS169" s="709"/>
      <c r="AT169" s="704"/>
      <c r="AU169" s="710"/>
      <c r="AV169" s="709"/>
      <c r="AW169" s="709"/>
      <c r="AX169" s="709"/>
      <c r="AY169" s="711"/>
      <c r="AZ169" s="712"/>
      <c r="BA169" s="709"/>
      <c r="BB169" s="709"/>
      <c r="BC169" s="709"/>
      <c r="BD169" s="704"/>
      <c r="BE169" s="710"/>
      <c r="BF169" s="709"/>
      <c r="BG169" s="709"/>
      <c r="BH169" s="709"/>
      <c r="BI169" s="711"/>
      <c r="BJ169" s="712"/>
      <c r="BK169" s="709"/>
      <c r="BL169" s="709"/>
      <c r="BM169" s="709"/>
      <c r="BN169" s="704"/>
      <c r="BO169" s="710"/>
      <c r="BP169" s="709"/>
      <c r="BQ169" s="709"/>
      <c r="BR169" s="709"/>
      <c r="BS169" s="711"/>
      <c r="BT169" s="712"/>
      <c r="BU169" s="709"/>
      <c r="BV169" s="709"/>
      <c r="BW169" s="709"/>
      <c r="BX169" s="704"/>
      <c r="BY169" s="710"/>
      <c r="BZ169" s="709"/>
      <c r="CA169" s="709"/>
      <c r="CB169" s="709"/>
      <c r="CC169" s="711"/>
      <c r="CD169" s="712"/>
      <c r="CE169" s="709"/>
      <c r="CF169" s="709"/>
      <c r="CG169" s="709"/>
      <c r="CH169" s="704"/>
      <c r="CI169" s="710"/>
      <c r="CJ169" s="709"/>
      <c r="CK169" s="709"/>
      <c r="CL169" s="709"/>
      <c r="CM169" s="711"/>
      <c r="CN169" s="712"/>
      <c r="CO169" s="709"/>
      <c r="CP169" s="709"/>
      <c r="CQ169" s="709"/>
      <c r="CR169" s="704"/>
      <c r="CS169" s="710"/>
      <c r="CT169" s="709"/>
      <c r="CU169" s="709"/>
      <c r="CV169" s="709"/>
      <c r="CW169" s="711"/>
      <c r="CX169" s="712"/>
      <c r="CY169" s="709"/>
      <c r="CZ169" s="709"/>
      <c r="DA169" s="709"/>
      <c r="DB169" s="704"/>
      <c r="DC169" s="710"/>
      <c r="DD169" s="709"/>
      <c r="DE169" s="709"/>
      <c r="DF169" s="709"/>
      <c r="DG169" s="711"/>
      <c r="DH169" s="712"/>
      <c r="DI169" s="709"/>
      <c r="DJ169" s="709"/>
      <c r="DK169" s="709"/>
      <c r="DL169" s="704"/>
      <c r="DM169" s="710"/>
      <c r="DN169" s="709"/>
      <c r="DO169" s="709"/>
      <c r="DP169" s="709"/>
      <c r="DQ169" s="711"/>
      <c r="DR169" s="712"/>
      <c r="DS169" s="709"/>
      <c r="DT169" s="709"/>
      <c r="DU169" s="709"/>
      <c r="DV169" s="704"/>
      <c r="DW169" s="710"/>
      <c r="DX169" s="709"/>
      <c r="DY169" s="709"/>
      <c r="DZ169" s="709"/>
      <c r="EA169" s="704"/>
    </row>
    <row r="170" spans="1:131" ht="15" customHeight="1">
      <c r="A170" s="715"/>
      <c r="B170" s="719"/>
      <c r="C170" s="723"/>
      <c r="D170" s="725"/>
      <c r="E170" s="173" t="str">
        <f>'Eventos de riesgo LA-FT-FPADM'!E170</f>
        <v>Servicios públicos</v>
      </c>
      <c r="G170" s="712"/>
      <c r="H170" s="709"/>
      <c r="I170" s="709"/>
      <c r="J170" s="709"/>
      <c r="K170" s="711"/>
      <c r="L170" s="712"/>
      <c r="M170" s="709"/>
      <c r="N170" s="709"/>
      <c r="O170" s="709"/>
      <c r="P170" s="711"/>
      <c r="Q170" s="712"/>
      <c r="R170" s="709"/>
      <c r="S170" s="709"/>
      <c r="T170" s="709"/>
      <c r="U170" s="711"/>
      <c r="V170" s="712"/>
      <c r="W170" s="709"/>
      <c r="X170" s="709"/>
      <c r="Y170" s="709"/>
      <c r="Z170" s="711"/>
      <c r="AA170" s="712"/>
      <c r="AB170" s="709"/>
      <c r="AC170" s="709"/>
      <c r="AD170" s="709"/>
      <c r="AE170" s="711"/>
      <c r="AF170" s="712"/>
      <c r="AG170" s="709"/>
      <c r="AH170" s="709"/>
      <c r="AI170" s="709"/>
      <c r="AJ170" s="711"/>
      <c r="AK170" s="712"/>
      <c r="AL170" s="709"/>
      <c r="AM170" s="709"/>
      <c r="AN170" s="709"/>
      <c r="AO170" s="711"/>
      <c r="AP170" s="712"/>
      <c r="AQ170" s="709"/>
      <c r="AR170" s="709"/>
      <c r="AS170" s="709"/>
      <c r="AT170" s="704"/>
      <c r="AU170" s="710"/>
      <c r="AV170" s="709"/>
      <c r="AW170" s="709"/>
      <c r="AX170" s="709"/>
      <c r="AY170" s="711"/>
      <c r="AZ170" s="712"/>
      <c r="BA170" s="709"/>
      <c r="BB170" s="709"/>
      <c r="BC170" s="709"/>
      <c r="BD170" s="704"/>
      <c r="BE170" s="710"/>
      <c r="BF170" s="709"/>
      <c r="BG170" s="709"/>
      <c r="BH170" s="709"/>
      <c r="BI170" s="711"/>
      <c r="BJ170" s="712"/>
      <c r="BK170" s="709"/>
      <c r="BL170" s="709"/>
      <c r="BM170" s="709"/>
      <c r="BN170" s="704"/>
      <c r="BO170" s="710"/>
      <c r="BP170" s="709"/>
      <c r="BQ170" s="709"/>
      <c r="BR170" s="709"/>
      <c r="BS170" s="711"/>
      <c r="BT170" s="712"/>
      <c r="BU170" s="709"/>
      <c r="BV170" s="709"/>
      <c r="BW170" s="709"/>
      <c r="BX170" s="704"/>
      <c r="BY170" s="710"/>
      <c r="BZ170" s="709"/>
      <c r="CA170" s="709"/>
      <c r="CB170" s="709"/>
      <c r="CC170" s="711"/>
      <c r="CD170" s="712"/>
      <c r="CE170" s="709"/>
      <c r="CF170" s="709"/>
      <c r="CG170" s="709"/>
      <c r="CH170" s="704"/>
      <c r="CI170" s="710"/>
      <c r="CJ170" s="709"/>
      <c r="CK170" s="709"/>
      <c r="CL170" s="709"/>
      <c r="CM170" s="711"/>
      <c r="CN170" s="712"/>
      <c r="CO170" s="709"/>
      <c r="CP170" s="709"/>
      <c r="CQ170" s="709"/>
      <c r="CR170" s="704"/>
      <c r="CS170" s="710"/>
      <c r="CT170" s="709"/>
      <c r="CU170" s="709"/>
      <c r="CV170" s="709"/>
      <c r="CW170" s="711"/>
      <c r="CX170" s="712"/>
      <c r="CY170" s="709"/>
      <c r="CZ170" s="709"/>
      <c r="DA170" s="709"/>
      <c r="DB170" s="704"/>
      <c r="DC170" s="710"/>
      <c r="DD170" s="709"/>
      <c r="DE170" s="709"/>
      <c r="DF170" s="709"/>
      <c r="DG170" s="711"/>
      <c r="DH170" s="712"/>
      <c r="DI170" s="709"/>
      <c r="DJ170" s="709"/>
      <c r="DK170" s="709"/>
      <c r="DL170" s="704"/>
      <c r="DM170" s="710"/>
      <c r="DN170" s="709"/>
      <c r="DO170" s="709"/>
      <c r="DP170" s="709"/>
      <c r="DQ170" s="711"/>
      <c r="DR170" s="712"/>
      <c r="DS170" s="709"/>
      <c r="DT170" s="709"/>
      <c r="DU170" s="709"/>
      <c r="DV170" s="704"/>
      <c r="DW170" s="710"/>
      <c r="DX170" s="709"/>
      <c r="DY170" s="709"/>
      <c r="DZ170" s="709"/>
      <c r="EA170" s="704"/>
    </row>
    <row r="171" spans="1:131" ht="15" customHeight="1">
      <c r="A171" s="716"/>
      <c r="B171" s="720"/>
      <c r="C171" s="720"/>
      <c r="D171" s="725"/>
      <c r="E171" s="173" t="str">
        <f>'Eventos de riesgo LA-FT-FPADM'!E171</f>
        <v>Obligaciones Legales</v>
      </c>
      <c r="G171" s="712"/>
      <c r="H171" s="709"/>
      <c r="I171" s="709"/>
      <c r="J171" s="709"/>
      <c r="K171" s="711"/>
      <c r="L171" s="712"/>
      <c r="M171" s="709"/>
      <c r="N171" s="709"/>
      <c r="O171" s="709"/>
      <c r="P171" s="711"/>
      <c r="Q171" s="712"/>
      <c r="R171" s="709"/>
      <c r="S171" s="709"/>
      <c r="T171" s="709"/>
      <c r="U171" s="711"/>
      <c r="V171" s="712"/>
      <c r="W171" s="709"/>
      <c r="X171" s="709"/>
      <c r="Y171" s="709"/>
      <c r="Z171" s="711"/>
      <c r="AA171" s="712"/>
      <c r="AB171" s="709"/>
      <c r="AC171" s="709"/>
      <c r="AD171" s="709"/>
      <c r="AE171" s="711"/>
      <c r="AF171" s="712"/>
      <c r="AG171" s="709"/>
      <c r="AH171" s="709"/>
      <c r="AI171" s="709"/>
      <c r="AJ171" s="711"/>
      <c r="AK171" s="712"/>
      <c r="AL171" s="709"/>
      <c r="AM171" s="709"/>
      <c r="AN171" s="709"/>
      <c r="AO171" s="711"/>
      <c r="AP171" s="712"/>
      <c r="AQ171" s="709"/>
      <c r="AR171" s="709"/>
      <c r="AS171" s="709"/>
      <c r="AT171" s="704"/>
      <c r="AU171" s="710"/>
      <c r="AV171" s="709"/>
      <c r="AW171" s="709"/>
      <c r="AX171" s="709"/>
      <c r="AY171" s="711"/>
      <c r="AZ171" s="712"/>
      <c r="BA171" s="709"/>
      <c r="BB171" s="709"/>
      <c r="BC171" s="709"/>
      <c r="BD171" s="704"/>
      <c r="BE171" s="710"/>
      <c r="BF171" s="709"/>
      <c r="BG171" s="709"/>
      <c r="BH171" s="709"/>
      <c r="BI171" s="711"/>
      <c r="BJ171" s="712"/>
      <c r="BK171" s="709"/>
      <c r="BL171" s="709"/>
      <c r="BM171" s="709"/>
      <c r="BN171" s="704"/>
      <c r="BO171" s="710"/>
      <c r="BP171" s="709"/>
      <c r="BQ171" s="709"/>
      <c r="BR171" s="709"/>
      <c r="BS171" s="711"/>
      <c r="BT171" s="712"/>
      <c r="BU171" s="709"/>
      <c r="BV171" s="709"/>
      <c r="BW171" s="709"/>
      <c r="BX171" s="704"/>
      <c r="BY171" s="710"/>
      <c r="BZ171" s="709"/>
      <c r="CA171" s="709"/>
      <c r="CB171" s="709"/>
      <c r="CC171" s="711"/>
      <c r="CD171" s="712"/>
      <c r="CE171" s="709"/>
      <c r="CF171" s="709"/>
      <c r="CG171" s="709"/>
      <c r="CH171" s="704"/>
      <c r="CI171" s="710"/>
      <c r="CJ171" s="709"/>
      <c r="CK171" s="709"/>
      <c r="CL171" s="709"/>
      <c r="CM171" s="711"/>
      <c r="CN171" s="712"/>
      <c r="CO171" s="709"/>
      <c r="CP171" s="709"/>
      <c r="CQ171" s="709"/>
      <c r="CR171" s="704"/>
      <c r="CS171" s="710"/>
      <c r="CT171" s="709"/>
      <c r="CU171" s="709"/>
      <c r="CV171" s="709"/>
      <c r="CW171" s="711"/>
      <c r="CX171" s="712"/>
      <c r="CY171" s="709"/>
      <c r="CZ171" s="709"/>
      <c r="DA171" s="709"/>
      <c r="DB171" s="704"/>
      <c r="DC171" s="710"/>
      <c r="DD171" s="709"/>
      <c r="DE171" s="709"/>
      <c r="DF171" s="709"/>
      <c r="DG171" s="711"/>
      <c r="DH171" s="712"/>
      <c r="DI171" s="709"/>
      <c r="DJ171" s="709"/>
      <c r="DK171" s="709"/>
      <c r="DL171" s="704"/>
      <c r="DM171" s="710"/>
      <c r="DN171" s="709"/>
      <c r="DO171" s="709"/>
      <c r="DP171" s="709"/>
      <c r="DQ171" s="711"/>
      <c r="DR171" s="712"/>
      <c r="DS171" s="709"/>
      <c r="DT171" s="709"/>
      <c r="DU171" s="709"/>
      <c r="DV171" s="704"/>
      <c r="DW171" s="710"/>
      <c r="DX171" s="709"/>
      <c r="DY171" s="709"/>
      <c r="DZ171" s="709"/>
      <c r="EA171" s="704"/>
    </row>
    <row r="172" spans="1:131" ht="15" customHeight="1">
      <c r="A172" s="717"/>
      <c r="B172" s="721"/>
      <c r="C172" s="720"/>
      <c r="D172" s="725"/>
      <c r="E172" s="173" t="str">
        <f>'Eventos de riesgo LA-FT-FPADM'!E172</f>
        <v>Financieros</v>
      </c>
      <c r="G172" s="712"/>
      <c r="H172" s="709"/>
      <c r="I172" s="709"/>
      <c r="J172" s="709"/>
      <c r="K172" s="711"/>
      <c r="L172" s="712"/>
      <c r="M172" s="709"/>
      <c r="N172" s="709"/>
      <c r="O172" s="709"/>
      <c r="P172" s="711"/>
      <c r="Q172" s="712"/>
      <c r="R172" s="709"/>
      <c r="S172" s="709"/>
      <c r="T172" s="709"/>
      <c r="U172" s="711"/>
      <c r="V172" s="712"/>
      <c r="W172" s="709"/>
      <c r="X172" s="709"/>
      <c r="Y172" s="709"/>
      <c r="Z172" s="711"/>
      <c r="AA172" s="712"/>
      <c r="AB172" s="709"/>
      <c r="AC172" s="709"/>
      <c r="AD172" s="709"/>
      <c r="AE172" s="711"/>
      <c r="AF172" s="712"/>
      <c r="AG172" s="709"/>
      <c r="AH172" s="709"/>
      <c r="AI172" s="709"/>
      <c r="AJ172" s="711"/>
      <c r="AK172" s="712"/>
      <c r="AL172" s="709"/>
      <c r="AM172" s="709"/>
      <c r="AN172" s="709"/>
      <c r="AO172" s="711"/>
      <c r="AP172" s="712"/>
      <c r="AQ172" s="709"/>
      <c r="AR172" s="709"/>
      <c r="AS172" s="709"/>
      <c r="AT172" s="704"/>
      <c r="AU172" s="710"/>
      <c r="AV172" s="709"/>
      <c r="AW172" s="709"/>
      <c r="AX172" s="709"/>
      <c r="AY172" s="711"/>
      <c r="AZ172" s="712"/>
      <c r="BA172" s="709"/>
      <c r="BB172" s="709"/>
      <c r="BC172" s="709"/>
      <c r="BD172" s="704"/>
      <c r="BE172" s="710"/>
      <c r="BF172" s="709"/>
      <c r="BG172" s="709"/>
      <c r="BH172" s="709"/>
      <c r="BI172" s="711"/>
      <c r="BJ172" s="712"/>
      <c r="BK172" s="709"/>
      <c r="BL172" s="709"/>
      <c r="BM172" s="709"/>
      <c r="BN172" s="704"/>
      <c r="BO172" s="710"/>
      <c r="BP172" s="709"/>
      <c r="BQ172" s="709"/>
      <c r="BR172" s="709"/>
      <c r="BS172" s="711"/>
      <c r="BT172" s="712"/>
      <c r="BU172" s="709"/>
      <c r="BV172" s="709"/>
      <c r="BW172" s="709"/>
      <c r="BX172" s="704"/>
      <c r="BY172" s="710"/>
      <c r="BZ172" s="709"/>
      <c r="CA172" s="709"/>
      <c r="CB172" s="709"/>
      <c r="CC172" s="711"/>
      <c r="CD172" s="712"/>
      <c r="CE172" s="709"/>
      <c r="CF172" s="709"/>
      <c r="CG172" s="709"/>
      <c r="CH172" s="704"/>
      <c r="CI172" s="710"/>
      <c r="CJ172" s="709"/>
      <c r="CK172" s="709"/>
      <c r="CL172" s="709"/>
      <c r="CM172" s="711"/>
      <c r="CN172" s="712"/>
      <c r="CO172" s="709"/>
      <c r="CP172" s="709"/>
      <c r="CQ172" s="709"/>
      <c r="CR172" s="704"/>
      <c r="CS172" s="710"/>
      <c r="CT172" s="709"/>
      <c r="CU172" s="709"/>
      <c r="CV172" s="709"/>
      <c r="CW172" s="711"/>
      <c r="CX172" s="712"/>
      <c r="CY172" s="709"/>
      <c r="CZ172" s="709"/>
      <c r="DA172" s="709"/>
      <c r="DB172" s="704"/>
      <c r="DC172" s="710"/>
      <c r="DD172" s="709"/>
      <c r="DE172" s="709"/>
      <c r="DF172" s="709"/>
      <c r="DG172" s="711"/>
      <c r="DH172" s="712"/>
      <c r="DI172" s="709"/>
      <c r="DJ172" s="709"/>
      <c r="DK172" s="709"/>
      <c r="DL172" s="704"/>
      <c r="DM172" s="710"/>
      <c r="DN172" s="709"/>
      <c r="DO172" s="709"/>
      <c r="DP172" s="709"/>
      <c r="DQ172" s="711"/>
      <c r="DR172" s="712"/>
      <c r="DS172" s="709"/>
      <c r="DT172" s="709"/>
      <c r="DU172" s="709"/>
      <c r="DV172" s="704"/>
      <c r="DW172" s="710"/>
      <c r="DX172" s="709"/>
      <c r="DY172" s="709"/>
      <c r="DZ172" s="709"/>
      <c r="EA172" s="704"/>
    </row>
    <row r="173" spans="1:131" ht="15" customHeight="1">
      <c r="A173" s="705" t="str">
        <f>'Eventos de riesgo LA-FT-FPADM'!A173</f>
        <v>R12</v>
      </c>
      <c r="B173" s="707" t="str">
        <f>'Eventos de riesgo LA-FT-FPADM'!B173</f>
        <v>Realizar operaciones, negocios o contratos en jurisdicciones internacionales que se encuentren bloqueadas por organismos internacionales o que sean consideradas de alto riesgo desde LA/FT/FPADM.</v>
      </c>
      <c r="C173" s="602" t="str">
        <f>'Eventos de riesgo LA-FT-FPADM'!C173</f>
        <v>Jurisdicciones</v>
      </c>
      <c r="D173" s="168" t="str">
        <f>'Eventos de riesgo LA-FT-FPADM'!D173</f>
        <v>Nacional</v>
      </c>
      <c r="E173" s="692" t="str">
        <f>'Eventos de riesgo LA-FT-FPADM'!E173</f>
        <v>Ubicación contraparte / Compra y venta de servicios</v>
      </c>
      <c r="G173" s="702">
        <v>1</v>
      </c>
      <c r="H173" s="696">
        <v>5</v>
      </c>
      <c r="I173" s="696">
        <v>4</v>
      </c>
      <c r="J173" s="696">
        <v>3</v>
      </c>
      <c r="K173" s="700">
        <v>2</v>
      </c>
      <c r="L173" s="702">
        <v>1</v>
      </c>
      <c r="M173" s="696">
        <v>1</v>
      </c>
      <c r="N173" s="696">
        <v>1</v>
      </c>
      <c r="O173" s="696">
        <v>1</v>
      </c>
      <c r="P173" s="700">
        <v>1</v>
      </c>
      <c r="Q173" s="702">
        <v>1</v>
      </c>
      <c r="R173" s="696">
        <v>4</v>
      </c>
      <c r="S173" s="696">
        <v>4</v>
      </c>
      <c r="T173" s="696">
        <v>1</v>
      </c>
      <c r="U173" s="700">
        <v>1</v>
      </c>
      <c r="V173" s="702">
        <v>1</v>
      </c>
      <c r="W173" s="696">
        <v>5</v>
      </c>
      <c r="X173" s="696">
        <v>4</v>
      </c>
      <c r="Y173" s="696">
        <v>4</v>
      </c>
      <c r="Z173" s="700">
        <v>4</v>
      </c>
      <c r="AA173" s="702">
        <v>1</v>
      </c>
      <c r="AB173" s="696">
        <v>2</v>
      </c>
      <c r="AC173" s="696">
        <v>1</v>
      </c>
      <c r="AD173" s="696">
        <v>1</v>
      </c>
      <c r="AE173" s="700">
        <v>1</v>
      </c>
      <c r="AF173" s="702">
        <v>2</v>
      </c>
      <c r="AG173" s="696">
        <v>3</v>
      </c>
      <c r="AH173" s="696">
        <v>2</v>
      </c>
      <c r="AI173" s="696">
        <v>2</v>
      </c>
      <c r="AJ173" s="700">
        <v>1</v>
      </c>
      <c r="AK173" s="702">
        <v>1</v>
      </c>
      <c r="AL173" s="696">
        <v>5</v>
      </c>
      <c r="AM173" s="696">
        <v>5</v>
      </c>
      <c r="AN173" s="696">
        <v>5</v>
      </c>
      <c r="AO173" s="700">
        <v>1</v>
      </c>
      <c r="AP173" s="702">
        <v>1</v>
      </c>
      <c r="AQ173" s="696">
        <v>5</v>
      </c>
      <c r="AR173" s="696">
        <v>5</v>
      </c>
      <c r="AS173" s="696">
        <v>3</v>
      </c>
      <c r="AT173" s="698">
        <v>2</v>
      </c>
      <c r="AU173" s="694">
        <v>1</v>
      </c>
      <c r="AV173" s="696">
        <v>1</v>
      </c>
      <c r="AW173" s="696">
        <v>2</v>
      </c>
      <c r="AX173" s="696">
        <v>2</v>
      </c>
      <c r="AY173" s="700">
        <v>1</v>
      </c>
      <c r="AZ173" s="702">
        <v>2</v>
      </c>
      <c r="BA173" s="696">
        <v>3</v>
      </c>
      <c r="BB173" s="696">
        <v>2</v>
      </c>
      <c r="BC173" s="696">
        <v>1</v>
      </c>
      <c r="BD173" s="698">
        <v>1</v>
      </c>
      <c r="BE173" s="694">
        <v>2</v>
      </c>
      <c r="BF173" s="696">
        <v>1</v>
      </c>
      <c r="BG173" s="696">
        <v>1</v>
      </c>
      <c r="BH173" s="696">
        <v>1</v>
      </c>
      <c r="BI173" s="700">
        <v>1</v>
      </c>
      <c r="BJ173" s="702">
        <v>2</v>
      </c>
      <c r="BK173" s="696">
        <v>4</v>
      </c>
      <c r="BL173" s="696">
        <v>5</v>
      </c>
      <c r="BM173" s="696">
        <v>3</v>
      </c>
      <c r="BN173" s="698">
        <v>2</v>
      </c>
      <c r="BO173" s="694">
        <v>3</v>
      </c>
      <c r="BP173" s="696">
        <v>2</v>
      </c>
      <c r="BQ173" s="696">
        <v>2</v>
      </c>
      <c r="BR173" s="696">
        <v>3</v>
      </c>
      <c r="BS173" s="700">
        <v>3</v>
      </c>
      <c r="BT173" s="702">
        <v>4</v>
      </c>
      <c r="BU173" s="696">
        <v>3</v>
      </c>
      <c r="BV173" s="696">
        <v>3</v>
      </c>
      <c r="BW173" s="696">
        <v>3</v>
      </c>
      <c r="BX173" s="698">
        <v>3</v>
      </c>
      <c r="BY173" s="694">
        <v>2</v>
      </c>
      <c r="BZ173" s="696">
        <v>1</v>
      </c>
      <c r="CA173" s="696">
        <v>1</v>
      </c>
      <c r="CB173" s="696">
        <v>1</v>
      </c>
      <c r="CC173" s="700">
        <v>1</v>
      </c>
      <c r="CD173" s="702">
        <v>1</v>
      </c>
      <c r="CE173" s="696">
        <v>4</v>
      </c>
      <c r="CF173" s="696">
        <v>5</v>
      </c>
      <c r="CG173" s="696">
        <v>3</v>
      </c>
      <c r="CH173" s="698">
        <v>4</v>
      </c>
      <c r="CI173" s="694">
        <v>1</v>
      </c>
      <c r="CJ173" s="696">
        <v>4</v>
      </c>
      <c r="CK173" s="696">
        <v>4</v>
      </c>
      <c r="CL173" s="696">
        <v>4</v>
      </c>
      <c r="CM173" s="700">
        <v>4</v>
      </c>
      <c r="CN173" s="702">
        <v>1</v>
      </c>
      <c r="CO173" s="696">
        <v>1</v>
      </c>
      <c r="CP173" s="696">
        <v>1</v>
      </c>
      <c r="CQ173" s="696">
        <v>1</v>
      </c>
      <c r="CR173" s="698">
        <v>1</v>
      </c>
      <c r="CS173" s="694">
        <v>1</v>
      </c>
      <c r="CT173" s="696">
        <v>4</v>
      </c>
      <c r="CU173" s="696">
        <v>5</v>
      </c>
      <c r="CV173" s="696">
        <v>3</v>
      </c>
      <c r="CW173" s="700">
        <v>4</v>
      </c>
      <c r="CX173" s="702">
        <v>3</v>
      </c>
      <c r="CY173" s="696">
        <v>5</v>
      </c>
      <c r="CZ173" s="696">
        <v>5</v>
      </c>
      <c r="DA173" s="696">
        <v>4</v>
      </c>
      <c r="DB173" s="698">
        <v>4</v>
      </c>
      <c r="DC173" s="694">
        <v>1</v>
      </c>
      <c r="DD173" s="696">
        <v>4</v>
      </c>
      <c r="DE173" s="696">
        <v>4</v>
      </c>
      <c r="DF173" s="696">
        <v>4</v>
      </c>
      <c r="DG173" s="700">
        <v>4</v>
      </c>
      <c r="DH173" s="702">
        <v>1</v>
      </c>
      <c r="DI173" s="696">
        <v>4</v>
      </c>
      <c r="DJ173" s="696">
        <v>4</v>
      </c>
      <c r="DK173" s="696">
        <v>3</v>
      </c>
      <c r="DL173" s="698">
        <v>3</v>
      </c>
      <c r="DM173" s="694">
        <v>1</v>
      </c>
      <c r="DN173" s="696">
        <v>3</v>
      </c>
      <c r="DO173" s="696">
        <v>4</v>
      </c>
      <c r="DP173" s="696">
        <v>2</v>
      </c>
      <c r="DQ173" s="700">
        <v>2</v>
      </c>
      <c r="DR173" s="702"/>
      <c r="DS173" s="696"/>
      <c r="DT173" s="696"/>
      <c r="DU173" s="696"/>
      <c r="DV173" s="698"/>
      <c r="DW173" s="694"/>
      <c r="DX173" s="696"/>
      <c r="DY173" s="696"/>
      <c r="DZ173" s="696"/>
      <c r="EA173" s="698"/>
    </row>
    <row r="174" spans="1:131" ht="15" customHeight="1" thickBot="1">
      <c r="A174" s="706"/>
      <c r="B174" s="708"/>
      <c r="C174" s="601"/>
      <c r="D174" s="169" t="str">
        <f>'Eventos de riesgo LA-FT-FPADM'!D174</f>
        <v>Internacional</v>
      </c>
      <c r="E174" s="693"/>
      <c r="G174" s="703"/>
      <c r="H174" s="697"/>
      <c r="I174" s="697"/>
      <c r="J174" s="697"/>
      <c r="K174" s="701"/>
      <c r="L174" s="703"/>
      <c r="M174" s="697"/>
      <c r="N174" s="697"/>
      <c r="O174" s="697"/>
      <c r="P174" s="701"/>
      <c r="Q174" s="703"/>
      <c r="R174" s="697"/>
      <c r="S174" s="697"/>
      <c r="T174" s="697"/>
      <c r="U174" s="701"/>
      <c r="V174" s="703"/>
      <c r="W174" s="697"/>
      <c r="X174" s="697"/>
      <c r="Y174" s="697"/>
      <c r="Z174" s="701"/>
      <c r="AA174" s="703"/>
      <c r="AB174" s="697"/>
      <c r="AC174" s="697"/>
      <c r="AD174" s="697"/>
      <c r="AE174" s="701"/>
      <c r="AF174" s="703"/>
      <c r="AG174" s="697"/>
      <c r="AH174" s="697"/>
      <c r="AI174" s="697"/>
      <c r="AJ174" s="701"/>
      <c r="AK174" s="703"/>
      <c r="AL174" s="697"/>
      <c r="AM174" s="697"/>
      <c r="AN174" s="697"/>
      <c r="AO174" s="701"/>
      <c r="AP174" s="703"/>
      <c r="AQ174" s="697"/>
      <c r="AR174" s="697"/>
      <c r="AS174" s="697"/>
      <c r="AT174" s="699"/>
      <c r="AU174" s="695"/>
      <c r="AV174" s="697"/>
      <c r="AW174" s="697"/>
      <c r="AX174" s="697"/>
      <c r="AY174" s="701"/>
      <c r="AZ174" s="703"/>
      <c r="BA174" s="697"/>
      <c r="BB174" s="697"/>
      <c r="BC174" s="697"/>
      <c r="BD174" s="699"/>
      <c r="BE174" s="695"/>
      <c r="BF174" s="697"/>
      <c r="BG174" s="697"/>
      <c r="BH174" s="697"/>
      <c r="BI174" s="701"/>
      <c r="BJ174" s="703"/>
      <c r="BK174" s="697"/>
      <c r="BL174" s="697"/>
      <c r="BM174" s="697"/>
      <c r="BN174" s="699"/>
      <c r="BO174" s="695"/>
      <c r="BP174" s="697"/>
      <c r="BQ174" s="697"/>
      <c r="BR174" s="697"/>
      <c r="BS174" s="701"/>
      <c r="BT174" s="703"/>
      <c r="BU174" s="697"/>
      <c r="BV174" s="697"/>
      <c r="BW174" s="697"/>
      <c r="BX174" s="699"/>
      <c r="BY174" s="695"/>
      <c r="BZ174" s="697"/>
      <c r="CA174" s="697"/>
      <c r="CB174" s="697"/>
      <c r="CC174" s="701"/>
      <c r="CD174" s="703"/>
      <c r="CE174" s="697"/>
      <c r="CF174" s="697"/>
      <c r="CG174" s="697"/>
      <c r="CH174" s="699"/>
      <c r="CI174" s="695"/>
      <c r="CJ174" s="697"/>
      <c r="CK174" s="697"/>
      <c r="CL174" s="697"/>
      <c r="CM174" s="701"/>
      <c r="CN174" s="703"/>
      <c r="CO174" s="697"/>
      <c r="CP174" s="697"/>
      <c r="CQ174" s="697"/>
      <c r="CR174" s="699"/>
      <c r="CS174" s="695"/>
      <c r="CT174" s="697"/>
      <c r="CU174" s="697"/>
      <c r="CV174" s="697"/>
      <c r="CW174" s="701"/>
      <c r="CX174" s="703"/>
      <c r="CY174" s="697"/>
      <c r="CZ174" s="697"/>
      <c r="DA174" s="697"/>
      <c r="DB174" s="699"/>
      <c r="DC174" s="695"/>
      <c r="DD174" s="697"/>
      <c r="DE174" s="697"/>
      <c r="DF174" s="697"/>
      <c r="DG174" s="701"/>
      <c r="DH174" s="703"/>
      <c r="DI174" s="697"/>
      <c r="DJ174" s="697"/>
      <c r="DK174" s="697"/>
      <c r="DL174" s="699"/>
      <c r="DM174" s="695"/>
      <c r="DN174" s="697"/>
      <c r="DO174" s="697"/>
      <c r="DP174" s="697"/>
      <c r="DQ174" s="701"/>
      <c r="DR174" s="703"/>
      <c r="DS174" s="697"/>
      <c r="DT174" s="697"/>
      <c r="DU174" s="697"/>
      <c r="DV174" s="699"/>
      <c r="DW174" s="695"/>
      <c r="DX174" s="697"/>
      <c r="DY174" s="697"/>
      <c r="DZ174" s="697"/>
      <c r="EA174" s="699"/>
    </row>
  </sheetData>
  <mergeCells count="3828">
    <mergeCell ref="DH7:DL7"/>
    <mergeCell ref="DM7:DQ7"/>
    <mergeCell ref="DR7:DV7"/>
    <mergeCell ref="BO7:BS7"/>
    <mergeCell ref="BT7:BX7"/>
    <mergeCell ref="BY7:CC7"/>
    <mergeCell ref="CD7:CH7"/>
    <mergeCell ref="CI7:CM7"/>
    <mergeCell ref="CN7:CR7"/>
    <mergeCell ref="AK7:AO7"/>
    <mergeCell ref="AP7:AT7"/>
    <mergeCell ref="AU7:AY7"/>
    <mergeCell ref="AZ7:BD7"/>
    <mergeCell ref="BE7:BI7"/>
    <mergeCell ref="BJ7:BN7"/>
    <mergeCell ref="Q7:U7"/>
    <mergeCell ref="V7:Z7"/>
    <mergeCell ref="AA7:AE7"/>
    <mergeCell ref="AF7:AJ7"/>
    <mergeCell ref="DC8:DG8"/>
    <mergeCell ref="AZ8:BD8"/>
    <mergeCell ref="BE8:BI8"/>
    <mergeCell ref="BJ8:BN8"/>
    <mergeCell ref="BO8:BS8"/>
    <mergeCell ref="BT8:BX8"/>
    <mergeCell ref="BY8:CC8"/>
    <mergeCell ref="AF9:AJ9"/>
    <mergeCell ref="AK9:AO9"/>
    <mergeCell ref="AP9:AT9"/>
    <mergeCell ref="AU9:AY9"/>
    <mergeCell ref="G7:K7"/>
    <mergeCell ref="L7:P7"/>
    <mergeCell ref="V8:Z8"/>
    <mergeCell ref="AA8:AE8"/>
    <mergeCell ref="AF8:AJ8"/>
    <mergeCell ref="AK8:AO8"/>
    <mergeCell ref="AP8:AT8"/>
    <mergeCell ref="AU8:AY8"/>
    <mergeCell ref="CS7:CW7"/>
    <mergeCell ref="CX7:DB7"/>
    <mergeCell ref="DC7:DG7"/>
    <mergeCell ref="C10:E10"/>
    <mergeCell ref="G10:G11"/>
    <mergeCell ref="H10:K10"/>
    <mergeCell ref="L10:L11"/>
    <mergeCell ref="M10:P10"/>
    <mergeCell ref="Q10:Q11"/>
    <mergeCell ref="R10:U10"/>
    <mergeCell ref="V10:V11"/>
    <mergeCell ref="CN9:CR9"/>
    <mergeCell ref="CS9:CW9"/>
    <mergeCell ref="CX9:DB9"/>
    <mergeCell ref="DC9:DG9"/>
    <mergeCell ref="DH9:DL9"/>
    <mergeCell ref="DM9:DQ9"/>
    <mergeCell ref="BJ9:BN9"/>
    <mergeCell ref="BO9:BS9"/>
    <mergeCell ref="BT9:BX9"/>
    <mergeCell ref="BY9:CC9"/>
    <mergeCell ref="CD9:CH9"/>
    <mergeCell ref="CI9:CM9"/>
    <mergeCell ref="AZ9:BD9"/>
    <mergeCell ref="BE9:BI9"/>
    <mergeCell ref="A9:E9"/>
    <mergeCell ref="G9:K9"/>
    <mergeCell ref="L9:P9"/>
    <mergeCell ref="Q9:U9"/>
    <mergeCell ref="V9:Z9"/>
    <mergeCell ref="AA9:AE9"/>
    <mergeCell ref="BZ10:CC10"/>
    <mergeCell ref="CD10:CD11"/>
    <mergeCell ref="BA10:BD10"/>
    <mergeCell ref="BE10:BE11"/>
    <mergeCell ref="BF10:BI10"/>
    <mergeCell ref="BJ10:BJ11"/>
    <mergeCell ref="BK10:BN10"/>
    <mergeCell ref="BO10:BO11"/>
    <mergeCell ref="AL10:AO10"/>
    <mergeCell ref="AP10:AP11"/>
    <mergeCell ref="AQ10:AT10"/>
    <mergeCell ref="AU10:AU11"/>
    <mergeCell ref="AV10:AY10"/>
    <mergeCell ref="AZ10:AZ11"/>
    <mergeCell ref="DW7:EA7"/>
    <mergeCell ref="G8:K8"/>
    <mergeCell ref="L8:P8"/>
    <mergeCell ref="Q8:U8"/>
    <mergeCell ref="W10:Z10"/>
    <mergeCell ref="AA10:AA11"/>
    <mergeCell ref="AB10:AE10"/>
    <mergeCell ref="AF10:AF11"/>
    <mergeCell ref="AG10:AJ10"/>
    <mergeCell ref="AK10:AK11"/>
    <mergeCell ref="DR9:DV9"/>
    <mergeCell ref="DW9:EA9"/>
    <mergeCell ref="DH8:DL8"/>
    <mergeCell ref="DM8:DQ8"/>
    <mergeCell ref="DR8:DV8"/>
    <mergeCell ref="DW8:EA8"/>
    <mergeCell ref="CD8:CH8"/>
    <mergeCell ref="CI8:CM8"/>
    <mergeCell ref="DX10:EA10"/>
    <mergeCell ref="CN8:CR8"/>
    <mergeCell ref="CS8:CW8"/>
    <mergeCell ref="CX8:DB8"/>
    <mergeCell ref="C11:E11"/>
    <mergeCell ref="A12:A32"/>
    <mergeCell ref="B12:B32"/>
    <mergeCell ref="C12:C30"/>
    <mergeCell ref="D12:D14"/>
    <mergeCell ref="G12:G14"/>
    <mergeCell ref="H12:H14"/>
    <mergeCell ref="I12:I14"/>
    <mergeCell ref="J12:J14"/>
    <mergeCell ref="DI10:DL10"/>
    <mergeCell ref="DM10:DM11"/>
    <mergeCell ref="DN10:DQ10"/>
    <mergeCell ref="DR10:DR11"/>
    <mergeCell ref="DS10:DV10"/>
    <mergeCell ref="DW10:DW11"/>
    <mergeCell ref="CT10:CW10"/>
    <mergeCell ref="CX10:CX11"/>
    <mergeCell ref="CY10:DB10"/>
    <mergeCell ref="DC10:DC11"/>
    <mergeCell ref="DD10:DG10"/>
    <mergeCell ref="DH10:DH11"/>
    <mergeCell ref="CE10:CH10"/>
    <mergeCell ref="CI10:CI11"/>
    <mergeCell ref="CJ10:CM10"/>
    <mergeCell ref="CN10:CN11"/>
    <mergeCell ref="CO10:CR10"/>
    <mergeCell ref="CS10:CS11"/>
    <mergeCell ref="BP10:BS10"/>
    <mergeCell ref="BT10:BT11"/>
    <mergeCell ref="BU10:BX10"/>
    <mergeCell ref="BY10:BY11"/>
    <mergeCell ref="W12:W14"/>
    <mergeCell ref="X12:X14"/>
    <mergeCell ref="Y12:Y14"/>
    <mergeCell ref="Z12:Z14"/>
    <mergeCell ref="AA12:AA14"/>
    <mergeCell ref="AB12:AB14"/>
    <mergeCell ref="Q12:Q14"/>
    <mergeCell ref="R12:R14"/>
    <mergeCell ref="S12:S14"/>
    <mergeCell ref="T12:T14"/>
    <mergeCell ref="U12:U14"/>
    <mergeCell ref="V12:V14"/>
    <mergeCell ref="K12:K14"/>
    <mergeCell ref="L12:L14"/>
    <mergeCell ref="M12:M14"/>
    <mergeCell ref="N12:N14"/>
    <mergeCell ref="O12:O14"/>
    <mergeCell ref="P12:P14"/>
    <mergeCell ref="AO12:AO14"/>
    <mergeCell ref="AP12:AP14"/>
    <mergeCell ref="AQ12:AQ14"/>
    <mergeCell ref="AR12:AR14"/>
    <mergeCell ref="AS12:AS14"/>
    <mergeCell ref="AT12:AT14"/>
    <mergeCell ref="AI12:AI14"/>
    <mergeCell ref="AJ12:AJ14"/>
    <mergeCell ref="AK12:AK14"/>
    <mergeCell ref="AL12:AL14"/>
    <mergeCell ref="AM12:AM14"/>
    <mergeCell ref="AN12:AN14"/>
    <mergeCell ref="AC12:AC14"/>
    <mergeCell ref="AD12:AD14"/>
    <mergeCell ref="AE12:AE14"/>
    <mergeCell ref="AF12:AF14"/>
    <mergeCell ref="AG12:AG14"/>
    <mergeCell ref="AH12:AH14"/>
    <mergeCell ref="BG12:BG14"/>
    <mergeCell ref="BH12:BH14"/>
    <mergeCell ref="BI12:BI14"/>
    <mergeCell ref="BJ12:BJ14"/>
    <mergeCell ref="BK12:BK14"/>
    <mergeCell ref="BL12:BL14"/>
    <mergeCell ref="BA12:BA14"/>
    <mergeCell ref="BB12:BB14"/>
    <mergeCell ref="BC12:BC14"/>
    <mergeCell ref="BD12:BD14"/>
    <mergeCell ref="BE12:BE14"/>
    <mergeCell ref="BF12:BF14"/>
    <mergeCell ref="AU12:AU14"/>
    <mergeCell ref="AV12:AV14"/>
    <mergeCell ref="AW12:AW14"/>
    <mergeCell ref="AX12:AX14"/>
    <mergeCell ref="AY12:AY14"/>
    <mergeCell ref="AZ12:AZ14"/>
    <mergeCell ref="BY12:BY14"/>
    <mergeCell ref="BZ12:BZ14"/>
    <mergeCell ref="CA12:CA14"/>
    <mergeCell ref="CB12:CB14"/>
    <mergeCell ref="CC12:CC14"/>
    <mergeCell ref="CD12:CD14"/>
    <mergeCell ref="BS12:BS14"/>
    <mergeCell ref="BT12:BT14"/>
    <mergeCell ref="BU12:BU14"/>
    <mergeCell ref="BV12:BV14"/>
    <mergeCell ref="BW12:BW14"/>
    <mergeCell ref="BX12:BX14"/>
    <mergeCell ref="BM12:BM14"/>
    <mergeCell ref="BN12:BN14"/>
    <mergeCell ref="BO12:BO14"/>
    <mergeCell ref="BP12:BP14"/>
    <mergeCell ref="BQ12:BQ14"/>
    <mergeCell ref="BR12:BR14"/>
    <mergeCell ref="CQ12:CQ14"/>
    <mergeCell ref="CR12:CR14"/>
    <mergeCell ref="CS12:CS14"/>
    <mergeCell ref="CT12:CT14"/>
    <mergeCell ref="CU12:CU14"/>
    <mergeCell ref="CV12:CV14"/>
    <mergeCell ref="CK12:CK14"/>
    <mergeCell ref="CL12:CL14"/>
    <mergeCell ref="CM12:CM14"/>
    <mergeCell ref="CN12:CN14"/>
    <mergeCell ref="CO12:CO14"/>
    <mergeCell ref="CP12:CP14"/>
    <mergeCell ref="CE12:CE14"/>
    <mergeCell ref="CF12:CF14"/>
    <mergeCell ref="CG12:CG14"/>
    <mergeCell ref="CH12:CH14"/>
    <mergeCell ref="CI12:CI14"/>
    <mergeCell ref="CJ12:CJ14"/>
    <mergeCell ref="DS12:DS14"/>
    <mergeCell ref="DT12:DT14"/>
    <mergeCell ref="DI12:DI14"/>
    <mergeCell ref="DJ12:DJ14"/>
    <mergeCell ref="DK12:DK14"/>
    <mergeCell ref="DL12:DL14"/>
    <mergeCell ref="DM12:DM14"/>
    <mergeCell ref="DN12:DN14"/>
    <mergeCell ref="DC12:DC14"/>
    <mergeCell ref="DD12:DD14"/>
    <mergeCell ref="DE12:DE14"/>
    <mergeCell ref="DF12:DF14"/>
    <mergeCell ref="DG12:DG14"/>
    <mergeCell ref="DH12:DH14"/>
    <mergeCell ref="CW12:CW14"/>
    <mergeCell ref="CX12:CX14"/>
    <mergeCell ref="CY12:CY14"/>
    <mergeCell ref="CZ12:CZ14"/>
    <mergeCell ref="DA12:DA14"/>
    <mergeCell ref="DB12:DB14"/>
    <mergeCell ref="U15:U16"/>
    <mergeCell ref="V15:V16"/>
    <mergeCell ref="W15:W16"/>
    <mergeCell ref="X15:X16"/>
    <mergeCell ref="Y15:Y16"/>
    <mergeCell ref="Z15:Z16"/>
    <mergeCell ref="O15:O16"/>
    <mergeCell ref="P15:P16"/>
    <mergeCell ref="Q15:Q16"/>
    <mergeCell ref="R15:R16"/>
    <mergeCell ref="S15:S16"/>
    <mergeCell ref="T15:T16"/>
    <mergeCell ref="EA12:EA14"/>
    <mergeCell ref="D15:D16"/>
    <mergeCell ref="G15:G16"/>
    <mergeCell ref="H15:H16"/>
    <mergeCell ref="I15:I16"/>
    <mergeCell ref="J15:J16"/>
    <mergeCell ref="K15:K16"/>
    <mergeCell ref="L15:L16"/>
    <mergeCell ref="M15:M16"/>
    <mergeCell ref="N15:N16"/>
    <mergeCell ref="DU12:DU14"/>
    <mergeCell ref="DV12:DV14"/>
    <mergeCell ref="DW12:DW14"/>
    <mergeCell ref="DX12:DX14"/>
    <mergeCell ref="DY12:DY14"/>
    <mergeCell ref="DZ12:DZ14"/>
    <mergeCell ref="DO12:DO14"/>
    <mergeCell ref="DP12:DP14"/>
    <mergeCell ref="DQ12:DQ14"/>
    <mergeCell ref="DR12:DR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AA15:AA16"/>
    <mergeCell ref="AB15:AB16"/>
    <mergeCell ref="AC15:AC16"/>
    <mergeCell ref="AD15:AD16"/>
    <mergeCell ref="AE15:AE16"/>
    <mergeCell ref="AF15:AF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BW15:BW16"/>
    <mergeCell ref="BX15:BX16"/>
    <mergeCell ref="BY15:BY16"/>
    <mergeCell ref="BZ15:BZ16"/>
    <mergeCell ref="CA15:CA16"/>
    <mergeCell ref="CB15:CB16"/>
    <mergeCell ref="BQ15:BQ16"/>
    <mergeCell ref="BR15:BR16"/>
    <mergeCell ref="BS15:BS16"/>
    <mergeCell ref="BT15:BT16"/>
    <mergeCell ref="BU15:BU16"/>
    <mergeCell ref="BV15:BV16"/>
    <mergeCell ref="BK15:BK16"/>
    <mergeCell ref="BL15:BL16"/>
    <mergeCell ref="BM15:BM16"/>
    <mergeCell ref="BN15:BN16"/>
    <mergeCell ref="BO15:BO16"/>
    <mergeCell ref="BP15:BP16"/>
    <mergeCell ref="CO15:CO16"/>
    <mergeCell ref="CP15:CP16"/>
    <mergeCell ref="CQ15:CQ16"/>
    <mergeCell ref="CR15:CR16"/>
    <mergeCell ref="CS15:CS16"/>
    <mergeCell ref="CT15:CT16"/>
    <mergeCell ref="CI15:CI16"/>
    <mergeCell ref="CJ15:CJ16"/>
    <mergeCell ref="CK15:CK16"/>
    <mergeCell ref="CL15:CL16"/>
    <mergeCell ref="CM15:CM16"/>
    <mergeCell ref="CN15:CN16"/>
    <mergeCell ref="CC15:CC16"/>
    <mergeCell ref="CD15:CD16"/>
    <mergeCell ref="CE15:CE16"/>
    <mergeCell ref="CF15:CF16"/>
    <mergeCell ref="CG15:CG16"/>
    <mergeCell ref="CH15:CH16"/>
    <mergeCell ref="DQ15:DQ16"/>
    <mergeCell ref="DR15:DR16"/>
    <mergeCell ref="DG15:DG16"/>
    <mergeCell ref="DH15:DH16"/>
    <mergeCell ref="DI15:DI16"/>
    <mergeCell ref="DJ15:DJ16"/>
    <mergeCell ref="DK15:DK16"/>
    <mergeCell ref="DL15:DL16"/>
    <mergeCell ref="DA15:DA16"/>
    <mergeCell ref="DB15:DB16"/>
    <mergeCell ref="DC15:DC16"/>
    <mergeCell ref="DD15:DD16"/>
    <mergeCell ref="DE15:DE16"/>
    <mergeCell ref="DF15:DF16"/>
    <mergeCell ref="CU15:CU16"/>
    <mergeCell ref="CV15:CV16"/>
    <mergeCell ref="CW15:CW16"/>
    <mergeCell ref="CX15:CX16"/>
    <mergeCell ref="CY15:CY16"/>
    <mergeCell ref="CZ15:CZ16"/>
    <mergeCell ref="S17:S28"/>
    <mergeCell ref="T17:T28"/>
    <mergeCell ref="U17:U28"/>
    <mergeCell ref="V17:V28"/>
    <mergeCell ref="W17:W28"/>
    <mergeCell ref="X17:X28"/>
    <mergeCell ref="M17:M28"/>
    <mergeCell ref="N17:N28"/>
    <mergeCell ref="O17:O28"/>
    <mergeCell ref="P17:P28"/>
    <mergeCell ref="Q17:Q28"/>
    <mergeCell ref="R17:R28"/>
    <mergeCell ref="DY15:DY16"/>
    <mergeCell ref="DZ15:DZ16"/>
    <mergeCell ref="EA15:EA16"/>
    <mergeCell ref="D17:D28"/>
    <mergeCell ref="G17:G28"/>
    <mergeCell ref="H17:H28"/>
    <mergeCell ref="I17:I28"/>
    <mergeCell ref="J17:J28"/>
    <mergeCell ref="K17:K28"/>
    <mergeCell ref="L17:L28"/>
    <mergeCell ref="DS15:DS16"/>
    <mergeCell ref="DT15:DT16"/>
    <mergeCell ref="DU15:DU16"/>
    <mergeCell ref="DV15:DV16"/>
    <mergeCell ref="DW15:DW16"/>
    <mergeCell ref="DX15:DX16"/>
    <mergeCell ref="DM15:DM16"/>
    <mergeCell ref="DN15:DN16"/>
    <mergeCell ref="DO15:DO16"/>
    <mergeCell ref="DP15:DP16"/>
    <mergeCell ref="AK17:AK28"/>
    <mergeCell ref="AL17:AL28"/>
    <mergeCell ref="AM17:AM28"/>
    <mergeCell ref="AN17:AN28"/>
    <mergeCell ref="AO17:AO28"/>
    <mergeCell ref="AP17:AP28"/>
    <mergeCell ref="AE17:AE28"/>
    <mergeCell ref="AF17:AF28"/>
    <mergeCell ref="AG17:AG28"/>
    <mergeCell ref="AH17:AH28"/>
    <mergeCell ref="AI17:AI28"/>
    <mergeCell ref="AJ17:AJ28"/>
    <mergeCell ref="Y17:Y28"/>
    <mergeCell ref="Z17:Z28"/>
    <mergeCell ref="AA17:AA28"/>
    <mergeCell ref="AB17:AB28"/>
    <mergeCell ref="AC17:AC28"/>
    <mergeCell ref="AD17:AD28"/>
    <mergeCell ref="BC17:BC28"/>
    <mergeCell ref="BD17:BD28"/>
    <mergeCell ref="BE17:BE28"/>
    <mergeCell ref="BF17:BF28"/>
    <mergeCell ref="BG17:BG28"/>
    <mergeCell ref="BH17:BH28"/>
    <mergeCell ref="AW17:AW28"/>
    <mergeCell ref="AX17:AX28"/>
    <mergeCell ref="AY17:AY28"/>
    <mergeCell ref="AZ17:AZ28"/>
    <mergeCell ref="BA17:BA28"/>
    <mergeCell ref="BB17:BB28"/>
    <mergeCell ref="AQ17:AQ28"/>
    <mergeCell ref="AR17:AR28"/>
    <mergeCell ref="AS17:AS28"/>
    <mergeCell ref="AT17:AT28"/>
    <mergeCell ref="AU17:AU28"/>
    <mergeCell ref="AV17:AV28"/>
    <mergeCell ref="BU17:BU28"/>
    <mergeCell ref="BV17:BV28"/>
    <mergeCell ref="BW17:BW28"/>
    <mergeCell ref="BX17:BX28"/>
    <mergeCell ref="BY17:BY28"/>
    <mergeCell ref="BZ17:BZ28"/>
    <mergeCell ref="BO17:BO28"/>
    <mergeCell ref="BP17:BP28"/>
    <mergeCell ref="BQ17:BQ28"/>
    <mergeCell ref="BR17:BR28"/>
    <mergeCell ref="BS17:BS28"/>
    <mergeCell ref="BT17:BT28"/>
    <mergeCell ref="BI17:BI28"/>
    <mergeCell ref="BJ17:BJ28"/>
    <mergeCell ref="BK17:BK28"/>
    <mergeCell ref="BL17:BL28"/>
    <mergeCell ref="BM17:BM28"/>
    <mergeCell ref="BN17:BN28"/>
    <mergeCell ref="DE17:DE28"/>
    <mergeCell ref="DF17:DF28"/>
    <mergeCell ref="DG17:DG28"/>
    <mergeCell ref="DH17:DH28"/>
    <mergeCell ref="DI17:DI28"/>
    <mergeCell ref="DJ17:DJ28"/>
    <mergeCell ref="CY17:CY28"/>
    <mergeCell ref="CZ17:CZ28"/>
    <mergeCell ref="DA17:DA28"/>
    <mergeCell ref="DB17:DB28"/>
    <mergeCell ref="DC17:DC28"/>
    <mergeCell ref="DD17:DD28"/>
    <mergeCell ref="CS17:CS28"/>
    <mergeCell ref="CT17:CT28"/>
    <mergeCell ref="CU17:CU28"/>
    <mergeCell ref="CA17:CA28"/>
    <mergeCell ref="CB17:CB28"/>
    <mergeCell ref="CC17:CC28"/>
    <mergeCell ref="CD17:CD28"/>
    <mergeCell ref="CE17:CE28"/>
    <mergeCell ref="CF17:CF28"/>
    <mergeCell ref="DW17:DW28"/>
    <mergeCell ref="DX17:DX28"/>
    <mergeCell ref="DY17:DY28"/>
    <mergeCell ref="DZ17:DZ28"/>
    <mergeCell ref="EA17:EA28"/>
    <mergeCell ref="CV17:CV28"/>
    <mergeCell ref="CW17:CW28"/>
    <mergeCell ref="CX17:CX28"/>
    <mergeCell ref="CM17:CM28"/>
    <mergeCell ref="CN17:CN28"/>
    <mergeCell ref="CO17:CO28"/>
    <mergeCell ref="CP17:CP28"/>
    <mergeCell ref="CQ17:CQ28"/>
    <mergeCell ref="CR17:CR28"/>
    <mergeCell ref="CG17:CG28"/>
    <mergeCell ref="CH17:CH28"/>
    <mergeCell ref="CI17:CI28"/>
    <mergeCell ref="CJ17:CJ28"/>
    <mergeCell ref="CK17:CK28"/>
    <mergeCell ref="CL17:CL28"/>
    <mergeCell ref="DQ17:DQ28"/>
    <mergeCell ref="DR17:DR28"/>
    <mergeCell ref="DS17:DS28"/>
    <mergeCell ref="DT17:DT28"/>
    <mergeCell ref="DU17:DU28"/>
    <mergeCell ref="DV17:DV28"/>
    <mergeCell ref="DK17:DK28"/>
    <mergeCell ref="DL17:DL28"/>
    <mergeCell ref="DM17:DM28"/>
    <mergeCell ref="DN17:DN28"/>
    <mergeCell ref="DO17:DO28"/>
    <mergeCell ref="DP17:DP28"/>
    <mergeCell ref="R31:R32"/>
    <mergeCell ref="S31:S32"/>
    <mergeCell ref="T31:T32"/>
    <mergeCell ref="U31:U32"/>
    <mergeCell ref="V31:V32"/>
    <mergeCell ref="W31:W32"/>
    <mergeCell ref="L31:L32"/>
    <mergeCell ref="M31:M32"/>
    <mergeCell ref="N31:N32"/>
    <mergeCell ref="O31:O32"/>
    <mergeCell ref="P31:P32"/>
    <mergeCell ref="Q31:Q32"/>
    <mergeCell ref="C31:C32"/>
    <mergeCell ref="G31:G32"/>
    <mergeCell ref="H31:H32"/>
    <mergeCell ref="I31:I32"/>
    <mergeCell ref="J31:J32"/>
    <mergeCell ref="K31:K32"/>
    <mergeCell ref="D31:D32"/>
    <mergeCell ref="AJ31:AJ32"/>
    <mergeCell ref="AK31:AK32"/>
    <mergeCell ref="AL31:AL32"/>
    <mergeCell ref="AM31:AM32"/>
    <mergeCell ref="AN31:AN32"/>
    <mergeCell ref="AO31:AO32"/>
    <mergeCell ref="AD31:AD32"/>
    <mergeCell ref="AE31:AE32"/>
    <mergeCell ref="AF31:AF32"/>
    <mergeCell ref="AG31:AG32"/>
    <mergeCell ref="AH31:AH32"/>
    <mergeCell ref="AI31:AI32"/>
    <mergeCell ref="X31:X32"/>
    <mergeCell ref="Y31:Y32"/>
    <mergeCell ref="Z31:Z32"/>
    <mergeCell ref="AA31:AA32"/>
    <mergeCell ref="AB31:AB32"/>
    <mergeCell ref="AC31:AC32"/>
    <mergeCell ref="BB31:BB32"/>
    <mergeCell ref="BC31:BC32"/>
    <mergeCell ref="BD31:BD32"/>
    <mergeCell ref="BE31:BE32"/>
    <mergeCell ref="BF31:BF32"/>
    <mergeCell ref="BG31:BG32"/>
    <mergeCell ref="AV31:AV32"/>
    <mergeCell ref="AW31:AW32"/>
    <mergeCell ref="AX31:AX32"/>
    <mergeCell ref="AY31:AY32"/>
    <mergeCell ref="AZ31:AZ32"/>
    <mergeCell ref="BA31:BA32"/>
    <mergeCell ref="AP31:AP32"/>
    <mergeCell ref="AQ31:AQ32"/>
    <mergeCell ref="AR31:AR32"/>
    <mergeCell ref="AS31:AS32"/>
    <mergeCell ref="AT31:AT32"/>
    <mergeCell ref="AU31:AU32"/>
    <mergeCell ref="BT31:BT32"/>
    <mergeCell ref="BU31:BU32"/>
    <mergeCell ref="BV31:BV32"/>
    <mergeCell ref="BW31:BW32"/>
    <mergeCell ref="BX31:BX32"/>
    <mergeCell ref="BY31:BY32"/>
    <mergeCell ref="BN31:BN32"/>
    <mergeCell ref="BO31:BO32"/>
    <mergeCell ref="BP31:BP32"/>
    <mergeCell ref="BQ31:BQ32"/>
    <mergeCell ref="BR31:BR32"/>
    <mergeCell ref="BS31:BS32"/>
    <mergeCell ref="BH31:BH32"/>
    <mergeCell ref="BI31:BI32"/>
    <mergeCell ref="BJ31:BJ32"/>
    <mergeCell ref="BK31:BK32"/>
    <mergeCell ref="BL31:BL32"/>
    <mergeCell ref="BM31:BM32"/>
    <mergeCell ref="CL31:CL32"/>
    <mergeCell ref="CM31:CM32"/>
    <mergeCell ref="CN31:CN32"/>
    <mergeCell ref="CO31:CO32"/>
    <mergeCell ref="CP31:CP32"/>
    <mergeCell ref="CQ31:CQ32"/>
    <mergeCell ref="CF31:CF32"/>
    <mergeCell ref="CG31:CG32"/>
    <mergeCell ref="CH31:CH32"/>
    <mergeCell ref="CI31:CI32"/>
    <mergeCell ref="CJ31:CJ32"/>
    <mergeCell ref="CK31:CK32"/>
    <mergeCell ref="BZ31:BZ32"/>
    <mergeCell ref="CA31:CA32"/>
    <mergeCell ref="CB31:CB32"/>
    <mergeCell ref="CC31:CC32"/>
    <mergeCell ref="CD31:CD32"/>
    <mergeCell ref="CE31:CE32"/>
    <mergeCell ref="DD31:DD32"/>
    <mergeCell ref="DE31:DE32"/>
    <mergeCell ref="DF31:DF32"/>
    <mergeCell ref="DG31:DG32"/>
    <mergeCell ref="DH31:DH32"/>
    <mergeCell ref="DI31:DI32"/>
    <mergeCell ref="CX31:CX32"/>
    <mergeCell ref="CY31:CY32"/>
    <mergeCell ref="CZ31:CZ32"/>
    <mergeCell ref="DA31:DA32"/>
    <mergeCell ref="DB31:DB32"/>
    <mergeCell ref="DC31:DC32"/>
    <mergeCell ref="CR31:CR32"/>
    <mergeCell ref="CS31:CS32"/>
    <mergeCell ref="CT31:CT32"/>
    <mergeCell ref="CU31:CU32"/>
    <mergeCell ref="CV31:CV32"/>
    <mergeCell ref="CW31:CW32"/>
    <mergeCell ref="DV31:DV32"/>
    <mergeCell ref="DW31:DW32"/>
    <mergeCell ref="DX31:DX32"/>
    <mergeCell ref="DY31:DY32"/>
    <mergeCell ref="DZ31:DZ32"/>
    <mergeCell ref="EA31:EA32"/>
    <mergeCell ref="DP31:DP32"/>
    <mergeCell ref="DQ31:DQ32"/>
    <mergeCell ref="DR31:DR32"/>
    <mergeCell ref="DS31:DS32"/>
    <mergeCell ref="DT31:DT32"/>
    <mergeCell ref="DU31:DU32"/>
    <mergeCell ref="DJ31:DJ32"/>
    <mergeCell ref="DK31:DK32"/>
    <mergeCell ref="DL31:DL32"/>
    <mergeCell ref="DM31:DM32"/>
    <mergeCell ref="DN31:DN32"/>
    <mergeCell ref="DO31:DO32"/>
    <mergeCell ref="O33:O35"/>
    <mergeCell ref="P33:P35"/>
    <mergeCell ref="Q33:Q35"/>
    <mergeCell ref="R33:R35"/>
    <mergeCell ref="S33:S35"/>
    <mergeCell ref="T33:T35"/>
    <mergeCell ref="I33:I35"/>
    <mergeCell ref="J33:J35"/>
    <mergeCell ref="K33:K35"/>
    <mergeCell ref="L33:L35"/>
    <mergeCell ref="M33:M35"/>
    <mergeCell ref="N33:N35"/>
    <mergeCell ref="A33:A53"/>
    <mergeCell ref="B33:B53"/>
    <mergeCell ref="C33:C51"/>
    <mergeCell ref="D33:D35"/>
    <mergeCell ref="G33:G35"/>
    <mergeCell ref="H33:H35"/>
    <mergeCell ref="M36:M37"/>
    <mergeCell ref="N36:N37"/>
    <mergeCell ref="O36:O37"/>
    <mergeCell ref="P36:P37"/>
    <mergeCell ref="Q36:Q37"/>
    <mergeCell ref="R36:R37"/>
    <mergeCell ref="C52:C53"/>
    <mergeCell ref="G52:G53"/>
    <mergeCell ref="H52:H53"/>
    <mergeCell ref="I52:I53"/>
    <mergeCell ref="K38:K49"/>
    <mergeCell ref="L38:L49"/>
    <mergeCell ref="M38:M49"/>
    <mergeCell ref="T38:T49"/>
    <mergeCell ref="AG33:AG35"/>
    <mergeCell ref="AH33:AH35"/>
    <mergeCell ref="AI33:AI35"/>
    <mergeCell ref="AJ33:AJ35"/>
    <mergeCell ref="AK33:AK35"/>
    <mergeCell ref="AL33:AL35"/>
    <mergeCell ref="AA33:AA35"/>
    <mergeCell ref="AB33:AB35"/>
    <mergeCell ref="AC33:AC35"/>
    <mergeCell ref="AD33:AD35"/>
    <mergeCell ref="AE33:AE35"/>
    <mergeCell ref="AF33:AF35"/>
    <mergeCell ref="U33:U35"/>
    <mergeCell ref="V33:V35"/>
    <mergeCell ref="W33:W35"/>
    <mergeCell ref="X33:X35"/>
    <mergeCell ref="Y33:Y35"/>
    <mergeCell ref="Z33:Z35"/>
    <mergeCell ref="AY33:AY35"/>
    <mergeCell ref="AZ33:AZ35"/>
    <mergeCell ref="BA33:BA35"/>
    <mergeCell ref="BB33:BB35"/>
    <mergeCell ref="BC33:BC35"/>
    <mergeCell ref="BD33:BD35"/>
    <mergeCell ref="AS33:AS35"/>
    <mergeCell ref="AT33:AT35"/>
    <mergeCell ref="AU33:AU35"/>
    <mergeCell ref="AV33:AV35"/>
    <mergeCell ref="AW33:AW35"/>
    <mergeCell ref="AX33:AX35"/>
    <mergeCell ref="AM33:AM35"/>
    <mergeCell ref="AN33:AN35"/>
    <mergeCell ref="AO33:AO35"/>
    <mergeCell ref="AP33:AP35"/>
    <mergeCell ref="AQ33:AQ35"/>
    <mergeCell ref="AR33:AR35"/>
    <mergeCell ref="BQ33:BQ35"/>
    <mergeCell ref="BR33:BR35"/>
    <mergeCell ref="BS33:BS35"/>
    <mergeCell ref="BT33:BT35"/>
    <mergeCell ref="BU33:BU35"/>
    <mergeCell ref="BV33:BV35"/>
    <mergeCell ref="BK33:BK35"/>
    <mergeCell ref="BL33:BL35"/>
    <mergeCell ref="BM33:BM35"/>
    <mergeCell ref="BN33:BN35"/>
    <mergeCell ref="BO33:BO35"/>
    <mergeCell ref="BP33:BP35"/>
    <mergeCell ref="BE33:BE35"/>
    <mergeCell ref="BF33:BF35"/>
    <mergeCell ref="BG33:BG35"/>
    <mergeCell ref="BH33:BH35"/>
    <mergeCell ref="BI33:BI35"/>
    <mergeCell ref="BJ33:BJ35"/>
    <mergeCell ref="CI33:CI35"/>
    <mergeCell ref="CJ33:CJ35"/>
    <mergeCell ref="CK33:CK35"/>
    <mergeCell ref="CL33:CL35"/>
    <mergeCell ref="CM33:CM35"/>
    <mergeCell ref="CN33:CN35"/>
    <mergeCell ref="CC33:CC35"/>
    <mergeCell ref="CD33:CD35"/>
    <mergeCell ref="CE33:CE35"/>
    <mergeCell ref="CF33:CF35"/>
    <mergeCell ref="CG33:CG35"/>
    <mergeCell ref="CH33:CH35"/>
    <mergeCell ref="BW33:BW35"/>
    <mergeCell ref="BX33:BX35"/>
    <mergeCell ref="BY33:BY35"/>
    <mergeCell ref="BZ33:BZ35"/>
    <mergeCell ref="CA33:CA35"/>
    <mergeCell ref="CB33:CB35"/>
    <mergeCell ref="DK33:DK35"/>
    <mergeCell ref="DL33:DL35"/>
    <mergeCell ref="DA33:DA35"/>
    <mergeCell ref="DB33:DB35"/>
    <mergeCell ref="DC33:DC35"/>
    <mergeCell ref="DD33:DD35"/>
    <mergeCell ref="DE33:DE35"/>
    <mergeCell ref="DF33:DF35"/>
    <mergeCell ref="CU33:CU35"/>
    <mergeCell ref="CV33:CV35"/>
    <mergeCell ref="CW33:CW35"/>
    <mergeCell ref="CX33:CX35"/>
    <mergeCell ref="CY33:CY35"/>
    <mergeCell ref="CZ33:CZ35"/>
    <mergeCell ref="CO33:CO35"/>
    <mergeCell ref="CP33:CP35"/>
    <mergeCell ref="CQ33:CQ35"/>
    <mergeCell ref="CR33:CR35"/>
    <mergeCell ref="CS33:CS35"/>
    <mergeCell ref="CT33:CT35"/>
    <mergeCell ref="DY33:DY35"/>
    <mergeCell ref="DZ33:DZ35"/>
    <mergeCell ref="EA33:EA35"/>
    <mergeCell ref="D36:D37"/>
    <mergeCell ref="G36:G37"/>
    <mergeCell ref="H36:H37"/>
    <mergeCell ref="I36:I37"/>
    <mergeCell ref="J36:J37"/>
    <mergeCell ref="K36:K37"/>
    <mergeCell ref="L36:L37"/>
    <mergeCell ref="DS33:DS35"/>
    <mergeCell ref="DT33:DT35"/>
    <mergeCell ref="DU33:DU35"/>
    <mergeCell ref="DV33:DV35"/>
    <mergeCell ref="DW33:DW35"/>
    <mergeCell ref="DX33:DX35"/>
    <mergeCell ref="DM33:DM35"/>
    <mergeCell ref="DN33:DN35"/>
    <mergeCell ref="DO33:DO35"/>
    <mergeCell ref="DP33:DP35"/>
    <mergeCell ref="DQ33:DQ35"/>
    <mergeCell ref="DR33:DR35"/>
    <mergeCell ref="DG33:DG35"/>
    <mergeCell ref="DH33:DH35"/>
    <mergeCell ref="DI33:DI35"/>
    <mergeCell ref="DJ33:DJ35"/>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AW36:AW37"/>
    <mergeCell ref="AX36:AX37"/>
    <mergeCell ref="AY36:AY37"/>
    <mergeCell ref="AZ36:AZ37"/>
    <mergeCell ref="BA36:BA37"/>
    <mergeCell ref="BB36:BB37"/>
    <mergeCell ref="AQ36:AQ37"/>
    <mergeCell ref="AR36:AR37"/>
    <mergeCell ref="AS36:AS37"/>
    <mergeCell ref="AT36:AT37"/>
    <mergeCell ref="AU36:AU37"/>
    <mergeCell ref="AV36:AV37"/>
    <mergeCell ref="AK36:AK37"/>
    <mergeCell ref="AL36:AL37"/>
    <mergeCell ref="AM36:AM37"/>
    <mergeCell ref="AN36:AN37"/>
    <mergeCell ref="AO36:AO37"/>
    <mergeCell ref="AP36:AP37"/>
    <mergeCell ref="BO36:BO37"/>
    <mergeCell ref="BP36:BP37"/>
    <mergeCell ref="BQ36:BQ37"/>
    <mergeCell ref="BR36:BR37"/>
    <mergeCell ref="BS36:BS37"/>
    <mergeCell ref="BT36:BT37"/>
    <mergeCell ref="BI36:BI37"/>
    <mergeCell ref="BJ36:BJ37"/>
    <mergeCell ref="BK36:BK37"/>
    <mergeCell ref="BL36:BL37"/>
    <mergeCell ref="BM36:BM37"/>
    <mergeCell ref="BN36:BN37"/>
    <mergeCell ref="BC36:BC37"/>
    <mergeCell ref="BD36:BD37"/>
    <mergeCell ref="BE36:BE37"/>
    <mergeCell ref="BF36:BF37"/>
    <mergeCell ref="BG36:BG37"/>
    <mergeCell ref="BH36:BH37"/>
    <mergeCell ref="CG36:CG37"/>
    <mergeCell ref="CH36:CH37"/>
    <mergeCell ref="CI36:CI37"/>
    <mergeCell ref="BX36:BX37"/>
    <mergeCell ref="BY36:BY37"/>
    <mergeCell ref="BZ36:BZ37"/>
    <mergeCell ref="DY36:DY37"/>
    <mergeCell ref="DZ36:DZ37"/>
    <mergeCell ref="EA36:EA37"/>
    <mergeCell ref="D38:D49"/>
    <mergeCell ref="G38:G49"/>
    <mergeCell ref="H38:H49"/>
    <mergeCell ref="I38:I49"/>
    <mergeCell ref="J38:J49"/>
    <mergeCell ref="DQ36:DQ37"/>
    <mergeCell ref="DR36:DR37"/>
    <mergeCell ref="DS36:DS37"/>
    <mergeCell ref="DT36:DT37"/>
    <mergeCell ref="DU36:DU37"/>
    <mergeCell ref="DV36:DV37"/>
    <mergeCell ref="DK36:DK37"/>
    <mergeCell ref="DL36:DL37"/>
    <mergeCell ref="DM36:DM37"/>
    <mergeCell ref="DN36:DN37"/>
    <mergeCell ref="DO36:DO37"/>
    <mergeCell ref="DP36:DP37"/>
    <mergeCell ref="DE36:DE37"/>
    <mergeCell ref="CJ36:CJ37"/>
    <mergeCell ref="CK36:CK37"/>
    <mergeCell ref="CL36:CL37"/>
    <mergeCell ref="Q38:Q49"/>
    <mergeCell ref="R38:R49"/>
    <mergeCell ref="S38:S49"/>
    <mergeCell ref="DI36:DI37"/>
    <mergeCell ref="DJ36:DJ37"/>
    <mergeCell ref="CY36:CY37"/>
    <mergeCell ref="CZ36:CZ37"/>
    <mergeCell ref="DA36:DA37"/>
    <mergeCell ref="BK38:BK49"/>
    <mergeCell ref="BL38:BL49"/>
    <mergeCell ref="BA38:BA49"/>
    <mergeCell ref="BE38:BE49"/>
    <mergeCell ref="BF38:BF49"/>
    <mergeCell ref="AC38:AC49"/>
    <mergeCell ref="AD38:AD49"/>
    <mergeCell ref="AE38:AE49"/>
    <mergeCell ref="AF38:AF49"/>
    <mergeCell ref="AG38:AG49"/>
    <mergeCell ref="AH38:AH49"/>
    <mergeCell ref="W38:W49"/>
    <mergeCell ref="N38:N49"/>
    <mergeCell ref="O38:O49"/>
    <mergeCell ref="P38:P49"/>
    <mergeCell ref="DW36:DW37"/>
    <mergeCell ref="DX36:DX37"/>
    <mergeCell ref="DB36:DB37"/>
    <mergeCell ref="DC36:DC37"/>
    <mergeCell ref="DD36:DD37"/>
    <mergeCell ref="CS36:CS37"/>
    <mergeCell ref="CT36:CT37"/>
    <mergeCell ref="CU36:CU37"/>
    <mergeCell ref="CV36:CV37"/>
    <mergeCell ref="CW36:CW37"/>
    <mergeCell ref="CX36:CX37"/>
    <mergeCell ref="CM36:CM37"/>
    <mergeCell ref="CN36:CN37"/>
    <mergeCell ref="CO36:CO37"/>
    <mergeCell ref="DF36:DF37"/>
    <mergeCell ref="DG36:DG37"/>
    <mergeCell ref="DH36:DH37"/>
    <mergeCell ref="U38:U49"/>
    <mergeCell ref="V38:V49"/>
    <mergeCell ref="AU38:AU49"/>
    <mergeCell ref="AV38:AV49"/>
    <mergeCell ref="AW38:AW49"/>
    <mergeCell ref="AX38:AX49"/>
    <mergeCell ref="AY38:AY49"/>
    <mergeCell ref="AZ38:AZ49"/>
    <mergeCell ref="AO38:AO49"/>
    <mergeCell ref="AP38:AP49"/>
    <mergeCell ref="AQ38:AQ49"/>
    <mergeCell ref="AR38:AR49"/>
    <mergeCell ref="AS38:AS49"/>
    <mergeCell ref="BB38:BB49"/>
    <mergeCell ref="BC38:BC49"/>
    <mergeCell ref="BD38:BD49"/>
    <mergeCell ref="X38:X49"/>
    <mergeCell ref="Y38:Y49"/>
    <mergeCell ref="Z38:Z49"/>
    <mergeCell ref="AA38:AA49"/>
    <mergeCell ref="AB38:AB49"/>
    <mergeCell ref="AT38:AT49"/>
    <mergeCell ref="AI38:AI49"/>
    <mergeCell ref="AJ38:AJ49"/>
    <mergeCell ref="AK38:AK49"/>
    <mergeCell ref="AL38:AL49"/>
    <mergeCell ref="AM38:AM49"/>
    <mergeCell ref="AN38:AN49"/>
    <mergeCell ref="CP36:CP37"/>
    <mergeCell ref="CQ36:CQ37"/>
    <mergeCell ref="CR36:CR37"/>
    <mergeCell ref="CA36:CA37"/>
    <mergeCell ref="CB36:CB37"/>
    <mergeCell ref="CC36:CC37"/>
    <mergeCell ref="CD36:CD37"/>
    <mergeCell ref="CE36:CE37"/>
    <mergeCell ref="CF36:CF37"/>
    <mergeCell ref="BU36:BU37"/>
    <mergeCell ref="BV36:BV37"/>
    <mergeCell ref="BW36:BW37"/>
    <mergeCell ref="CE38:CE49"/>
    <mergeCell ref="CF38:CF49"/>
    <mergeCell ref="CG38:CG49"/>
    <mergeCell ref="CH38:CH49"/>
    <mergeCell ref="CI38:CI49"/>
    <mergeCell ref="CJ38:CJ49"/>
    <mergeCell ref="CB38:CB49"/>
    <mergeCell ref="CC38:CC49"/>
    <mergeCell ref="CD38:CD49"/>
    <mergeCell ref="BG38:BG49"/>
    <mergeCell ref="BH38:BH49"/>
    <mergeCell ref="BI38:BI49"/>
    <mergeCell ref="BJ38:BJ49"/>
    <mergeCell ref="BY38:BY49"/>
    <mergeCell ref="BZ38:BZ49"/>
    <mergeCell ref="CA38:CA49"/>
    <mergeCell ref="DS38:DS49"/>
    <mergeCell ref="DT38:DT49"/>
    <mergeCell ref="DI38:DI49"/>
    <mergeCell ref="DJ38:DJ49"/>
    <mergeCell ref="DK38:DK49"/>
    <mergeCell ref="DL38:DL49"/>
    <mergeCell ref="DM38:DM49"/>
    <mergeCell ref="DN38:DN49"/>
    <mergeCell ref="DC38:DC49"/>
    <mergeCell ref="DD38:DD49"/>
    <mergeCell ref="DE38:DE49"/>
    <mergeCell ref="DF38:DF49"/>
    <mergeCell ref="DG38:DG49"/>
    <mergeCell ref="DH38:DH49"/>
    <mergeCell ref="CW38:CW49"/>
    <mergeCell ref="CX38:CX49"/>
    <mergeCell ref="CY38:CY49"/>
    <mergeCell ref="CZ38:CZ49"/>
    <mergeCell ref="DA38:DA49"/>
    <mergeCell ref="BS38:BS49"/>
    <mergeCell ref="BT38:BT49"/>
    <mergeCell ref="BU38:BU49"/>
    <mergeCell ref="BV38:BV49"/>
    <mergeCell ref="BW38:BW49"/>
    <mergeCell ref="BX38:BX49"/>
    <mergeCell ref="DR38:DR49"/>
    <mergeCell ref="DB38:DB49"/>
    <mergeCell ref="EA38:EA49"/>
    <mergeCell ref="DU38:DU49"/>
    <mergeCell ref="DV38:DV49"/>
    <mergeCell ref="DW38:DW49"/>
    <mergeCell ref="DX38:DX49"/>
    <mergeCell ref="DY38:DY49"/>
    <mergeCell ref="DZ38:DZ49"/>
    <mergeCell ref="DO38:DO49"/>
    <mergeCell ref="DP38:DP49"/>
    <mergeCell ref="DQ38:DQ49"/>
    <mergeCell ref="BM38:BM49"/>
    <mergeCell ref="BN38:BN49"/>
    <mergeCell ref="BO38:BO49"/>
    <mergeCell ref="BP38:BP49"/>
    <mergeCell ref="BQ38:BQ49"/>
    <mergeCell ref="BR38:BR49"/>
    <mergeCell ref="CQ38:CQ49"/>
    <mergeCell ref="CR38:CR49"/>
    <mergeCell ref="CS38:CS49"/>
    <mergeCell ref="CT38:CT49"/>
    <mergeCell ref="CU38:CU49"/>
    <mergeCell ref="CV38:CV49"/>
    <mergeCell ref="CK38:CK49"/>
    <mergeCell ref="CL38:CL49"/>
    <mergeCell ref="CM38:CM49"/>
    <mergeCell ref="CN38:CN49"/>
    <mergeCell ref="CO38:CO49"/>
    <mergeCell ref="CP38:CP49"/>
    <mergeCell ref="P52:P53"/>
    <mergeCell ref="Q52:Q53"/>
    <mergeCell ref="R52:R53"/>
    <mergeCell ref="S52:S53"/>
    <mergeCell ref="T52:T53"/>
    <mergeCell ref="U52:U53"/>
    <mergeCell ref="J52:J53"/>
    <mergeCell ref="K52:K53"/>
    <mergeCell ref="L52:L53"/>
    <mergeCell ref="M52:M53"/>
    <mergeCell ref="N52:N53"/>
    <mergeCell ref="O52:O53"/>
    <mergeCell ref="AH52:AH53"/>
    <mergeCell ref="AI52:AI53"/>
    <mergeCell ref="AJ52:AJ53"/>
    <mergeCell ref="AK52:AK53"/>
    <mergeCell ref="AL52:AL53"/>
    <mergeCell ref="AB52:AB53"/>
    <mergeCell ref="AC52:AC53"/>
    <mergeCell ref="AD52:AD53"/>
    <mergeCell ref="AE52:AE53"/>
    <mergeCell ref="AF52:AF53"/>
    <mergeCell ref="AG52:AG53"/>
    <mergeCell ref="V52:V53"/>
    <mergeCell ref="W52:W53"/>
    <mergeCell ref="X52:X53"/>
    <mergeCell ref="Y52:Y53"/>
    <mergeCell ref="Z52:Z53"/>
    <mergeCell ref="AA52:AA53"/>
    <mergeCell ref="BA52:BA53"/>
    <mergeCell ref="BB52:BB53"/>
    <mergeCell ref="BC52:BC53"/>
    <mergeCell ref="BD52:BD53"/>
    <mergeCell ref="BE52:BE53"/>
    <mergeCell ref="AT52:AT53"/>
    <mergeCell ref="AU52:AU53"/>
    <mergeCell ref="AV52:AV53"/>
    <mergeCell ref="AW52:AW53"/>
    <mergeCell ref="AX52:AX53"/>
    <mergeCell ref="AY52:AY53"/>
    <mergeCell ref="AN52:AN53"/>
    <mergeCell ref="AO52:AO53"/>
    <mergeCell ref="AP52:AP53"/>
    <mergeCell ref="AQ52:AQ53"/>
    <mergeCell ref="AR52:AR53"/>
    <mergeCell ref="AS52:AS53"/>
    <mergeCell ref="CD52:CD53"/>
    <mergeCell ref="CE52:CE53"/>
    <mergeCell ref="CF52:CF53"/>
    <mergeCell ref="CG52:CG53"/>
    <mergeCell ref="CH52:CH53"/>
    <mergeCell ref="CI52:CI53"/>
    <mergeCell ref="BX52:BX53"/>
    <mergeCell ref="BY52:BY53"/>
    <mergeCell ref="BZ52:BZ53"/>
    <mergeCell ref="CA52:CA53"/>
    <mergeCell ref="CB52:CB53"/>
    <mergeCell ref="CC52:CC53"/>
    <mergeCell ref="AM52:AM53"/>
    <mergeCell ref="BR52:BR53"/>
    <mergeCell ref="BS52:BS53"/>
    <mergeCell ref="BT52:BT53"/>
    <mergeCell ref="BU52:BU53"/>
    <mergeCell ref="BV52:BV53"/>
    <mergeCell ref="BW52:BW53"/>
    <mergeCell ref="BL52:BL53"/>
    <mergeCell ref="BM52:BM53"/>
    <mergeCell ref="BN52:BN53"/>
    <mergeCell ref="BO52:BO53"/>
    <mergeCell ref="BP52:BP53"/>
    <mergeCell ref="BQ52:BQ53"/>
    <mergeCell ref="BF52:BF53"/>
    <mergeCell ref="BG52:BG53"/>
    <mergeCell ref="BH52:BH53"/>
    <mergeCell ref="BI52:BI53"/>
    <mergeCell ref="BJ52:BJ53"/>
    <mergeCell ref="BK52:BK53"/>
    <mergeCell ref="AZ52:AZ53"/>
    <mergeCell ref="DF52:DF53"/>
    <mergeCell ref="DG52:DG53"/>
    <mergeCell ref="CV52:CV53"/>
    <mergeCell ref="CW52:CW53"/>
    <mergeCell ref="CX52:CX53"/>
    <mergeCell ref="CY52:CY53"/>
    <mergeCell ref="CZ52:CZ53"/>
    <mergeCell ref="DA52:DA53"/>
    <mergeCell ref="CP52:CP53"/>
    <mergeCell ref="CQ52:CQ53"/>
    <mergeCell ref="CR52:CR53"/>
    <mergeCell ref="CS52:CS53"/>
    <mergeCell ref="CT52:CT53"/>
    <mergeCell ref="CU52:CU53"/>
    <mergeCell ref="CJ52:CJ53"/>
    <mergeCell ref="CK52:CK53"/>
    <mergeCell ref="CL52:CL53"/>
    <mergeCell ref="CM52:CM53"/>
    <mergeCell ref="CN52:CN53"/>
    <mergeCell ref="CO52:CO53"/>
    <mergeCell ref="DZ52:DZ53"/>
    <mergeCell ref="EA52:EA53"/>
    <mergeCell ref="A54:A74"/>
    <mergeCell ref="B54:B74"/>
    <mergeCell ref="C54:C72"/>
    <mergeCell ref="D54:D56"/>
    <mergeCell ref="G54:G56"/>
    <mergeCell ref="H54:H56"/>
    <mergeCell ref="I54:I56"/>
    <mergeCell ref="J54:J56"/>
    <mergeCell ref="DT52:DT53"/>
    <mergeCell ref="DU52:DU53"/>
    <mergeCell ref="DV52:DV53"/>
    <mergeCell ref="DW52:DW53"/>
    <mergeCell ref="DX52:DX53"/>
    <mergeCell ref="DY52:DY53"/>
    <mergeCell ref="DN52:DN53"/>
    <mergeCell ref="DO52:DO53"/>
    <mergeCell ref="DP52:DP53"/>
    <mergeCell ref="DQ52:DQ53"/>
    <mergeCell ref="DR52:DR53"/>
    <mergeCell ref="DS52:DS53"/>
    <mergeCell ref="DH52:DH53"/>
    <mergeCell ref="DI52:DI53"/>
    <mergeCell ref="DJ52:DJ53"/>
    <mergeCell ref="DK52:DK53"/>
    <mergeCell ref="DL52:DL53"/>
    <mergeCell ref="DM52:DM53"/>
    <mergeCell ref="DB52:DB53"/>
    <mergeCell ref="DC52:DC53"/>
    <mergeCell ref="DD52:DD53"/>
    <mergeCell ref="DE52:DE53"/>
    <mergeCell ref="W54:W56"/>
    <mergeCell ref="X54:X56"/>
    <mergeCell ref="Y54:Y56"/>
    <mergeCell ref="Z54:Z56"/>
    <mergeCell ref="AA54:AA56"/>
    <mergeCell ref="AB54:AB56"/>
    <mergeCell ref="Q54:Q56"/>
    <mergeCell ref="R54:R56"/>
    <mergeCell ref="S54:S56"/>
    <mergeCell ref="T54:T56"/>
    <mergeCell ref="U54:U56"/>
    <mergeCell ref="V54:V56"/>
    <mergeCell ref="K54:K56"/>
    <mergeCell ref="L54:L56"/>
    <mergeCell ref="M54:M56"/>
    <mergeCell ref="N54:N56"/>
    <mergeCell ref="O54:O56"/>
    <mergeCell ref="P54:P56"/>
    <mergeCell ref="AO54:AO56"/>
    <mergeCell ref="AP54:AP56"/>
    <mergeCell ref="AQ54:AQ56"/>
    <mergeCell ref="AR54:AR56"/>
    <mergeCell ref="AS54:AS56"/>
    <mergeCell ref="AT54:AT56"/>
    <mergeCell ref="AI54:AI56"/>
    <mergeCell ref="AJ54:AJ56"/>
    <mergeCell ref="AK54:AK56"/>
    <mergeCell ref="AL54:AL56"/>
    <mergeCell ref="AM54:AM56"/>
    <mergeCell ref="AN54:AN56"/>
    <mergeCell ref="AC54:AC56"/>
    <mergeCell ref="AD54:AD56"/>
    <mergeCell ref="AE54:AE56"/>
    <mergeCell ref="AF54:AF56"/>
    <mergeCell ref="AG54:AG56"/>
    <mergeCell ref="AH54:AH56"/>
    <mergeCell ref="BG54:BG56"/>
    <mergeCell ref="BH54:BH56"/>
    <mergeCell ref="BI54:BI56"/>
    <mergeCell ref="BJ54:BJ56"/>
    <mergeCell ref="BK54:BK56"/>
    <mergeCell ref="BL54:BL56"/>
    <mergeCell ref="BA54:BA56"/>
    <mergeCell ref="BB54:BB56"/>
    <mergeCell ref="BC54:BC56"/>
    <mergeCell ref="BD54:BD56"/>
    <mergeCell ref="BE54:BE56"/>
    <mergeCell ref="BF54:BF56"/>
    <mergeCell ref="AU54:AU56"/>
    <mergeCell ref="AV54:AV56"/>
    <mergeCell ref="AW54:AW56"/>
    <mergeCell ref="AX54:AX56"/>
    <mergeCell ref="AY54:AY56"/>
    <mergeCell ref="AZ54:AZ56"/>
    <mergeCell ref="BY54:BY56"/>
    <mergeCell ref="BZ54:BZ56"/>
    <mergeCell ref="CA54:CA56"/>
    <mergeCell ref="CB54:CB56"/>
    <mergeCell ref="CC54:CC56"/>
    <mergeCell ref="CD54:CD56"/>
    <mergeCell ref="BS54:BS56"/>
    <mergeCell ref="BT54:BT56"/>
    <mergeCell ref="BU54:BU56"/>
    <mergeCell ref="BV54:BV56"/>
    <mergeCell ref="BW54:BW56"/>
    <mergeCell ref="BX54:BX56"/>
    <mergeCell ref="BM54:BM56"/>
    <mergeCell ref="BN54:BN56"/>
    <mergeCell ref="BO54:BO56"/>
    <mergeCell ref="BP54:BP56"/>
    <mergeCell ref="BQ54:BQ56"/>
    <mergeCell ref="BR54:BR56"/>
    <mergeCell ref="CQ54:CQ56"/>
    <mergeCell ref="CR54:CR56"/>
    <mergeCell ref="CS54:CS56"/>
    <mergeCell ref="CT54:CT56"/>
    <mergeCell ref="CU54:CU56"/>
    <mergeCell ref="CV54:CV56"/>
    <mergeCell ref="CK54:CK56"/>
    <mergeCell ref="CL54:CL56"/>
    <mergeCell ref="CM54:CM56"/>
    <mergeCell ref="CN54:CN56"/>
    <mergeCell ref="CO54:CO56"/>
    <mergeCell ref="CP54:CP56"/>
    <mergeCell ref="CE54:CE56"/>
    <mergeCell ref="CF54:CF56"/>
    <mergeCell ref="CG54:CG56"/>
    <mergeCell ref="CH54:CH56"/>
    <mergeCell ref="CI54:CI56"/>
    <mergeCell ref="CJ54:CJ56"/>
    <mergeCell ref="DS54:DS56"/>
    <mergeCell ref="DT54:DT56"/>
    <mergeCell ref="DI54:DI56"/>
    <mergeCell ref="DJ54:DJ56"/>
    <mergeCell ref="DK54:DK56"/>
    <mergeCell ref="DL54:DL56"/>
    <mergeCell ref="DM54:DM56"/>
    <mergeCell ref="DN54:DN56"/>
    <mergeCell ref="DC54:DC56"/>
    <mergeCell ref="DD54:DD56"/>
    <mergeCell ref="DE54:DE56"/>
    <mergeCell ref="DF54:DF56"/>
    <mergeCell ref="DG54:DG56"/>
    <mergeCell ref="DH54:DH56"/>
    <mergeCell ref="CW54:CW56"/>
    <mergeCell ref="CX54:CX56"/>
    <mergeCell ref="CY54:CY56"/>
    <mergeCell ref="CZ54:CZ56"/>
    <mergeCell ref="DA54:DA56"/>
    <mergeCell ref="DB54:DB56"/>
    <mergeCell ref="U57:U58"/>
    <mergeCell ref="V57:V58"/>
    <mergeCell ref="W57:W58"/>
    <mergeCell ref="X57:X58"/>
    <mergeCell ref="Y57:Y58"/>
    <mergeCell ref="Z57:Z58"/>
    <mergeCell ref="O57:O58"/>
    <mergeCell ref="P57:P58"/>
    <mergeCell ref="Q57:Q58"/>
    <mergeCell ref="R57:R58"/>
    <mergeCell ref="S57:S58"/>
    <mergeCell ref="T57:T58"/>
    <mergeCell ref="EA54:EA56"/>
    <mergeCell ref="D57:D58"/>
    <mergeCell ref="G57:G58"/>
    <mergeCell ref="H57:H58"/>
    <mergeCell ref="I57:I58"/>
    <mergeCell ref="J57:J58"/>
    <mergeCell ref="K57:K58"/>
    <mergeCell ref="L57:L58"/>
    <mergeCell ref="M57:M58"/>
    <mergeCell ref="N57:N58"/>
    <mergeCell ref="DU54:DU56"/>
    <mergeCell ref="DV54:DV56"/>
    <mergeCell ref="DW54:DW56"/>
    <mergeCell ref="DX54:DX56"/>
    <mergeCell ref="DY54:DY56"/>
    <mergeCell ref="DZ54:DZ56"/>
    <mergeCell ref="DO54:DO56"/>
    <mergeCell ref="DP54:DP56"/>
    <mergeCell ref="DQ54:DQ56"/>
    <mergeCell ref="DR54:DR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AA57:AA58"/>
    <mergeCell ref="AB57:AB58"/>
    <mergeCell ref="AC57:AC58"/>
    <mergeCell ref="AD57:AD58"/>
    <mergeCell ref="AE57:AE58"/>
    <mergeCell ref="AF57:AF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BW57:BW58"/>
    <mergeCell ref="BX57:BX58"/>
    <mergeCell ref="BY57:BY58"/>
    <mergeCell ref="BZ57:BZ58"/>
    <mergeCell ref="CA57:CA58"/>
    <mergeCell ref="CB57:CB58"/>
    <mergeCell ref="BQ57:BQ58"/>
    <mergeCell ref="BR57:BR58"/>
    <mergeCell ref="BS57:BS58"/>
    <mergeCell ref="BT57:BT58"/>
    <mergeCell ref="BU57:BU58"/>
    <mergeCell ref="BV57:BV58"/>
    <mergeCell ref="BK57:BK58"/>
    <mergeCell ref="BL57:BL58"/>
    <mergeCell ref="BM57:BM58"/>
    <mergeCell ref="BN57:BN58"/>
    <mergeCell ref="BO57:BO58"/>
    <mergeCell ref="BP57:BP58"/>
    <mergeCell ref="CO57:CO58"/>
    <mergeCell ref="CP57:CP58"/>
    <mergeCell ref="CQ57:CQ58"/>
    <mergeCell ref="CR57:CR58"/>
    <mergeCell ref="CS57:CS58"/>
    <mergeCell ref="CT57:CT58"/>
    <mergeCell ref="CI57:CI58"/>
    <mergeCell ref="CJ57:CJ58"/>
    <mergeCell ref="CK57:CK58"/>
    <mergeCell ref="CL57:CL58"/>
    <mergeCell ref="CM57:CM58"/>
    <mergeCell ref="CN57:CN58"/>
    <mergeCell ref="CC57:CC58"/>
    <mergeCell ref="CD57:CD58"/>
    <mergeCell ref="CE57:CE58"/>
    <mergeCell ref="CF57:CF58"/>
    <mergeCell ref="CG57:CG58"/>
    <mergeCell ref="CH57:CH58"/>
    <mergeCell ref="DQ57:DQ58"/>
    <mergeCell ref="DR57:DR58"/>
    <mergeCell ref="DG57:DG58"/>
    <mergeCell ref="DH57:DH58"/>
    <mergeCell ref="DI57:DI58"/>
    <mergeCell ref="DJ57:DJ58"/>
    <mergeCell ref="DK57:DK58"/>
    <mergeCell ref="DL57:DL58"/>
    <mergeCell ref="DA57:DA58"/>
    <mergeCell ref="DB57:DB58"/>
    <mergeCell ref="DC57:DC58"/>
    <mergeCell ref="DD57:DD58"/>
    <mergeCell ref="DE57:DE58"/>
    <mergeCell ref="DF57:DF58"/>
    <mergeCell ref="CU57:CU58"/>
    <mergeCell ref="CV57:CV58"/>
    <mergeCell ref="CW57:CW58"/>
    <mergeCell ref="CX57:CX58"/>
    <mergeCell ref="CY57:CY58"/>
    <mergeCell ref="CZ57:CZ58"/>
    <mergeCell ref="S59:S70"/>
    <mergeCell ref="T59:T70"/>
    <mergeCell ref="U59:U70"/>
    <mergeCell ref="V59:V70"/>
    <mergeCell ref="W59:W70"/>
    <mergeCell ref="X59:X70"/>
    <mergeCell ref="M59:M70"/>
    <mergeCell ref="N59:N70"/>
    <mergeCell ref="O59:O70"/>
    <mergeCell ref="P59:P70"/>
    <mergeCell ref="Q59:Q70"/>
    <mergeCell ref="R59:R70"/>
    <mergeCell ref="DY57:DY58"/>
    <mergeCell ref="DZ57:DZ58"/>
    <mergeCell ref="EA57:EA58"/>
    <mergeCell ref="D59:D70"/>
    <mergeCell ref="G59:G70"/>
    <mergeCell ref="H59:H70"/>
    <mergeCell ref="I59:I70"/>
    <mergeCell ref="J59:J70"/>
    <mergeCell ref="K59:K70"/>
    <mergeCell ref="L59:L70"/>
    <mergeCell ref="DS57:DS58"/>
    <mergeCell ref="DT57:DT58"/>
    <mergeCell ref="DU57:DU58"/>
    <mergeCell ref="DV57:DV58"/>
    <mergeCell ref="DW57:DW58"/>
    <mergeCell ref="DX57:DX58"/>
    <mergeCell ref="DM57:DM58"/>
    <mergeCell ref="DN57:DN58"/>
    <mergeCell ref="DO57:DO58"/>
    <mergeCell ref="DP57:DP58"/>
    <mergeCell ref="AK59:AK70"/>
    <mergeCell ref="AL59:AL70"/>
    <mergeCell ref="AM59:AM70"/>
    <mergeCell ref="AN59:AN70"/>
    <mergeCell ref="AO59:AO70"/>
    <mergeCell ref="AP59:AP70"/>
    <mergeCell ref="AE59:AE70"/>
    <mergeCell ref="AF59:AF70"/>
    <mergeCell ref="AG59:AG70"/>
    <mergeCell ref="AH59:AH70"/>
    <mergeCell ref="AI59:AI70"/>
    <mergeCell ref="AJ59:AJ70"/>
    <mergeCell ref="Y59:Y70"/>
    <mergeCell ref="Z59:Z70"/>
    <mergeCell ref="AA59:AA70"/>
    <mergeCell ref="AB59:AB70"/>
    <mergeCell ref="AC59:AC70"/>
    <mergeCell ref="AD59:AD70"/>
    <mergeCell ref="BC59:BC70"/>
    <mergeCell ref="BD59:BD70"/>
    <mergeCell ref="BE59:BE70"/>
    <mergeCell ref="BF59:BF70"/>
    <mergeCell ref="BG59:BG70"/>
    <mergeCell ref="BH59:BH70"/>
    <mergeCell ref="AW59:AW70"/>
    <mergeCell ref="AX59:AX70"/>
    <mergeCell ref="AY59:AY70"/>
    <mergeCell ref="AZ59:AZ70"/>
    <mergeCell ref="BA59:BA70"/>
    <mergeCell ref="BB59:BB70"/>
    <mergeCell ref="AQ59:AQ70"/>
    <mergeCell ref="AR59:AR70"/>
    <mergeCell ref="AS59:AS70"/>
    <mergeCell ref="AT59:AT70"/>
    <mergeCell ref="AU59:AU70"/>
    <mergeCell ref="AV59:AV70"/>
    <mergeCell ref="BU59:BU70"/>
    <mergeCell ref="BV59:BV70"/>
    <mergeCell ref="BW59:BW70"/>
    <mergeCell ref="BX59:BX70"/>
    <mergeCell ref="BY59:BY70"/>
    <mergeCell ref="BZ59:BZ70"/>
    <mergeCell ref="BO59:BO70"/>
    <mergeCell ref="BP59:BP70"/>
    <mergeCell ref="BQ59:BQ70"/>
    <mergeCell ref="BR59:BR70"/>
    <mergeCell ref="BS59:BS70"/>
    <mergeCell ref="BT59:BT70"/>
    <mergeCell ref="BI59:BI70"/>
    <mergeCell ref="BJ59:BJ70"/>
    <mergeCell ref="BK59:BK70"/>
    <mergeCell ref="BL59:BL70"/>
    <mergeCell ref="BM59:BM70"/>
    <mergeCell ref="BN59:BN70"/>
    <mergeCell ref="DE59:DE70"/>
    <mergeCell ref="DF59:DF70"/>
    <mergeCell ref="DG59:DG70"/>
    <mergeCell ref="DH59:DH70"/>
    <mergeCell ref="DI59:DI70"/>
    <mergeCell ref="DJ59:DJ70"/>
    <mergeCell ref="CY59:CY70"/>
    <mergeCell ref="CZ59:CZ70"/>
    <mergeCell ref="DA59:DA70"/>
    <mergeCell ref="DB59:DB70"/>
    <mergeCell ref="DC59:DC70"/>
    <mergeCell ref="DD59:DD70"/>
    <mergeCell ref="CS59:CS70"/>
    <mergeCell ref="CT59:CT70"/>
    <mergeCell ref="CU59:CU70"/>
    <mergeCell ref="CA59:CA70"/>
    <mergeCell ref="CB59:CB70"/>
    <mergeCell ref="CC59:CC70"/>
    <mergeCell ref="CD59:CD70"/>
    <mergeCell ref="CE59:CE70"/>
    <mergeCell ref="CF59:CF70"/>
    <mergeCell ref="DW59:DW70"/>
    <mergeCell ref="DX59:DX70"/>
    <mergeCell ref="DY59:DY70"/>
    <mergeCell ref="DZ59:DZ70"/>
    <mergeCell ref="EA59:EA70"/>
    <mergeCell ref="CV59:CV70"/>
    <mergeCell ref="CW59:CW70"/>
    <mergeCell ref="CX59:CX70"/>
    <mergeCell ref="CM59:CM70"/>
    <mergeCell ref="CN59:CN70"/>
    <mergeCell ref="CO59:CO70"/>
    <mergeCell ref="CP59:CP70"/>
    <mergeCell ref="CQ59:CQ70"/>
    <mergeCell ref="CR59:CR70"/>
    <mergeCell ref="CG59:CG70"/>
    <mergeCell ref="CH59:CH70"/>
    <mergeCell ref="CI59:CI70"/>
    <mergeCell ref="CJ59:CJ70"/>
    <mergeCell ref="CK59:CK70"/>
    <mergeCell ref="CL59:CL70"/>
    <mergeCell ref="DQ59:DQ70"/>
    <mergeCell ref="DR59:DR70"/>
    <mergeCell ref="DS59:DS70"/>
    <mergeCell ref="DT59:DT70"/>
    <mergeCell ref="DU59:DU70"/>
    <mergeCell ref="DV59:DV70"/>
    <mergeCell ref="DK59:DK70"/>
    <mergeCell ref="DL59:DL70"/>
    <mergeCell ref="DM59:DM70"/>
    <mergeCell ref="DN59:DN70"/>
    <mergeCell ref="DO59:DO70"/>
    <mergeCell ref="DP59:DP70"/>
    <mergeCell ref="R73:R74"/>
    <mergeCell ref="S73:S74"/>
    <mergeCell ref="T73:T74"/>
    <mergeCell ref="U73:U74"/>
    <mergeCell ref="V73:V74"/>
    <mergeCell ref="W73:W74"/>
    <mergeCell ref="L73:L74"/>
    <mergeCell ref="M73:M74"/>
    <mergeCell ref="N73:N74"/>
    <mergeCell ref="O73:O74"/>
    <mergeCell ref="P73:P74"/>
    <mergeCell ref="Q73:Q74"/>
    <mergeCell ref="C73:C74"/>
    <mergeCell ref="G73:G74"/>
    <mergeCell ref="H73:H74"/>
    <mergeCell ref="I73:I74"/>
    <mergeCell ref="J73:J74"/>
    <mergeCell ref="K73:K74"/>
    <mergeCell ref="AJ73:AJ74"/>
    <mergeCell ref="AK73:AK74"/>
    <mergeCell ref="AL73:AL74"/>
    <mergeCell ref="AM73:AM74"/>
    <mergeCell ref="AN73:AN74"/>
    <mergeCell ref="AO73:AO74"/>
    <mergeCell ref="AD73:AD74"/>
    <mergeCell ref="AE73:AE74"/>
    <mergeCell ref="AF73:AF74"/>
    <mergeCell ref="AG73:AG74"/>
    <mergeCell ref="AH73:AH74"/>
    <mergeCell ref="AI73:AI74"/>
    <mergeCell ref="X73:X74"/>
    <mergeCell ref="Y73:Y74"/>
    <mergeCell ref="Z73:Z74"/>
    <mergeCell ref="AA73:AA74"/>
    <mergeCell ref="AB73:AB74"/>
    <mergeCell ref="AC73:AC74"/>
    <mergeCell ref="BB73:BB74"/>
    <mergeCell ref="BC73:BC74"/>
    <mergeCell ref="BD73:BD74"/>
    <mergeCell ref="BE73:BE74"/>
    <mergeCell ref="BF73:BF74"/>
    <mergeCell ref="BG73:BG74"/>
    <mergeCell ref="AV73:AV74"/>
    <mergeCell ref="AW73:AW74"/>
    <mergeCell ref="AX73:AX74"/>
    <mergeCell ref="AY73:AY74"/>
    <mergeCell ref="AZ73:AZ74"/>
    <mergeCell ref="BA73:BA74"/>
    <mergeCell ref="AP73:AP74"/>
    <mergeCell ref="AQ73:AQ74"/>
    <mergeCell ref="AR73:AR74"/>
    <mergeCell ref="AS73:AS74"/>
    <mergeCell ref="AT73:AT74"/>
    <mergeCell ref="AU73:AU74"/>
    <mergeCell ref="BT73:BT74"/>
    <mergeCell ref="BU73:BU74"/>
    <mergeCell ref="BV73:BV74"/>
    <mergeCell ref="BW73:BW74"/>
    <mergeCell ref="BX73:BX74"/>
    <mergeCell ref="BY73:BY74"/>
    <mergeCell ref="BN73:BN74"/>
    <mergeCell ref="BO73:BO74"/>
    <mergeCell ref="BP73:BP74"/>
    <mergeCell ref="BQ73:BQ74"/>
    <mergeCell ref="BR73:BR74"/>
    <mergeCell ref="BS73:BS74"/>
    <mergeCell ref="BH73:BH74"/>
    <mergeCell ref="BI73:BI74"/>
    <mergeCell ref="BJ73:BJ74"/>
    <mergeCell ref="BK73:BK74"/>
    <mergeCell ref="BL73:BL74"/>
    <mergeCell ref="BM73:BM74"/>
    <mergeCell ref="CL73:CL74"/>
    <mergeCell ref="CM73:CM74"/>
    <mergeCell ref="CN73:CN74"/>
    <mergeCell ref="CO73:CO74"/>
    <mergeCell ref="CP73:CP74"/>
    <mergeCell ref="CQ73:CQ74"/>
    <mergeCell ref="CF73:CF74"/>
    <mergeCell ref="CG73:CG74"/>
    <mergeCell ref="CH73:CH74"/>
    <mergeCell ref="CI73:CI74"/>
    <mergeCell ref="CJ73:CJ74"/>
    <mergeCell ref="CK73:CK74"/>
    <mergeCell ref="BZ73:BZ74"/>
    <mergeCell ref="CA73:CA74"/>
    <mergeCell ref="CB73:CB74"/>
    <mergeCell ref="CC73:CC74"/>
    <mergeCell ref="CD73:CD74"/>
    <mergeCell ref="CE73:CE74"/>
    <mergeCell ref="DD73:DD74"/>
    <mergeCell ref="DE73:DE74"/>
    <mergeCell ref="DF73:DF74"/>
    <mergeCell ref="DG73:DG74"/>
    <mergeCell ref="DH73:DH74"/>
    <mergeCell ref="DI73:DI74"/>
    <mergeCell ref="CX73:CX74"/>
    <mergeCell ref="CY73:CY74"/>
    <mergeCell ref="CZ73:CZ74"/>
    <mergeCell ref="DA73:DA74"/>
    <mergeCell ref="DB73:DB74"/>
    <mergeCell ref="DC73:DC74"/>
    <mergeCell ref="CR73:CR74"/>
    <mergeCell ref="CS73:CS74"/>
    <mergeCell ref="CT73:CT74"/>
    <mergeCell ref="CU73:CU74"/>
    <mergeCell ref="CV73:CV74"/>
    <mergeCell ref="CW73:CW74"/>
    <mergeCell ref="DV73:DV74"/>
    <mergeCell ref="DW73:DW74"/>
    <mergeCell ref="DX73:DX74"/>
    <mergeCell ref="DY73:DY74"/>
    <mergeCell ref="DZ73:DZ74"/>
    <mergeCell ref="EA73:EA74"/>
    <mergeCell ref="DP73:DP74"/>
    <mergeCell ref="DQ73:DQ74"/>
    <mergeCell ref="DR73:DR74"/>
    <mergeCell ref="DS73:DS74"/>
    <mergeCell ref="DT73:DT74"/>
    <mergeCell ref="DU73:DU74"/>
    <mergeCell ref="DJ73:DJ74"/>
    <mergeCell ref="DK73:DK74"/>
    <mergeCell ref="DL73:DL74"/>
    <mergeCell ref="DM73:DM74"/>
    <mergeCell ref="DN73:DN74"/>
    <mergeCell ref="DO73:DO74"/>
    <mergeCell ref="O75:O77"/>
    <mergeCell ref="P75:P77"/>
    <mergeCell ref="Q75:Q77"/>
    <mergeCell ref="R75:R77"/>
    <mergeCell ref="S75:S77"/>
    <mergeCell ref="T75:T77"/>
    <mergeCell ref="I75:I77"/>
    <mergeCell ref="J75:J77"/>
    <mergeCell ref="K75:K77"/>
    <mergeCell ref="L75:L77"/>
    <mergeCell ref="M75:M77"/>
    <mergeCell ref="N75:N77"/>
    <mergeCell ref="A75:A95"/>
    <mergeCell ref="B75:B95"/>
    <mergeCell ref="C75:C93"/>
    <mergeCell ref="D75:D77"/>
    <mergeCell ref="G75:G77"/>
    <mergeCell ref="H75:H77"/>
    <mergeCell ref="M78:M79"/>
    <mergeCell ref="N78:N79"/>
    <mergeCell ref="O78:O79"/>
    <mergeCell ref="P78:P79"/>
    <mergeCell ref="Q78:Q79"/>
    <mergeCell ref="R78:R79"/>
    <mergeCell ref="C94:C95"/>
    <mergeCell ref="G94:G95"/>
    <mergeCell ref="H94:H95"/>
    <mergeCell ref="I94:I95"/>
    <mergeCell ref="K80:K91"/>
    <mergeCell ref="L80:L91"/>
    <mergeCell ref="M80:M91"/>
    <mergeCell ref="N80:N91"/>
    <mergeCell ref="AG75:AG77"/>
    <mergeCell ref="AH75:AH77"/>
    <mergeCell ref="AI75:AI77"/>
    <mergeCell ref="AJ75:AJ77"/>
    <mergeCell ref="AK75:AK77"/>
    <mergeCell ref="AL75:AL77"/>
    <mergeCell ref="AA75:AA77"/>
    <mergeCell ref="AB75:AB77"/>
    <mergeCell ref="AC75:AC77"/>
    <mergeCell ref="AD75:AD77"/>
    <mergeCell ref="AE75:AE77"/>
    <mergeCell ref="AF75:AF77"/>
    <mergeCell ref="U75:U77"/>
    <mergeCell ref="V75:V77"/>
    <mergeCell ref="W75:W77"/>
    <mergeCell ref="X75:X77"/>
    <mergeCell ref="Y75:Y77"/>
    <mergeCell ref="Z75:Z77"/>
    <mergeCell ref="AY75:AY77"/>
    <mergeCell ref="AZ75:AZ77"/>
    <mergeCell ref="BA75:BA77"/>
    <mergeCell ref="BB75:BB77"/>
    <mergeCell ref="BC75:BC77"/>
    <mergeCell ref="BD75:BD77"/>
    <mergeCell ref="AS75:AS77"/>
    <mergeCell ref="AT75:AT77"/>
    <mergeCell ref="AU75:AU77"/>
    <mergeCell ref="AV75:AV77"/>
    <mergeCell ref="AW75:AW77"/>
    <mergeCell ref="AX75:AX77"/>
    <mergeCell ref="AM75:AM77"/>
    <mergeCell ref="AN75:AN77"/>
    <mergeCell ref="AO75:AO77"/>
    <mergeCell ref="AP75:AP77"/>
    <mergeCell ref="AQ75:AQ77"/>
    <mergeCell ref="AR75:AR77"/>
    <mergeCell ref="BQ75:BQ77"/>
    <mergeCell ref="BR75:BR77"/>
    <mergeCell ref="BS75:BS77"/>
    <mergeCell ref="BT75:BT77"/>
    <mergeCell ref="BU75:BU77"/>
    <mergeCell ref="BV75:BV77"/>
    <mergeCell ref="BK75:BK77"/>
    <mergeCell ref="BL75:BL77"/>
    <mergeCell ref="BM75:BM77"/>
    <mergeCell ref="BN75:BN77"/>
    <mergeCell ref="BO75:BO77"/>
    <mergeCell ref="BP75:BP77"/>
    <mergeCell ref="BE75:BE77"/>
    <mergeCell ref="BF75:BF77"/>
    <mergeCell ref="BG75:BG77"/>
    <mergeCell ref="BH75:BH77"/>
    <mergeCell ref="BI75:BI77"/>
    <mergeCell ref="BJ75:BJ77"/>
    <mergeCell ref="CI75:CI77"/>
    <mergeCell ref="CJ75:CJ77"/>
    <mergeCell ref="CK75:CK77"/>
    <mergeCell ref="CL75:CL77"/>
    <mergeCell ref="CM75:CM77"/>
    <mergeCell ref="CN75:CN77"/>
    <mergeCell ref="CC75:CC77"/>
    <mergeCell ref="CD75:CD77"/>
    <mergeCell ref="CE75:CE77"/>
    <mergeCell ref="CF75:CF77"/>
    <mergeCell ref="CG75:CG77"/>
    <mergeCell ref="CH75:CH77"/>
    <mergeCell ref="BW75:BW77"/>
    <mergeCell ref="BX75:BX77"/>
    <mergeCell ref="BY75:BY77"/>
    <mergeCell ref="BZ75:BZ77"/>
    <mergeCell ref="CA75:CA77"/>
    <mergeCell ref="CB75:CB77"/>
    <mergeCell ref="DK75:DK77"/>
    <mergeCell ref="DL75:DL77"/>
    <mergeCell ref="DA75:DA77"/>
    <mergeCell ref="DB75:DB77"/>
    <mergeCell ref="DC75:DC77"/>
    <mergeCell ref="DD75:DD77"/>
    <mergeCell ref="DE75:DE77"/>
    <mergeCell ref="DF75:DF77"/>
    <mergeCell ref="CU75:CU77"/>
    <mergeCell ref="CV75:CV77"/>
    <mergeCell ref="CW75:CW77"/>
    <mergeCell ref="CX75:CX77"/>
    <mergeCell ref="CY75:CY77"/>
    <mergeCell ref="CZ75:CZ77"/>
    <mergeCell ref="CO75:CO77"/>
    <mergeCell ref="CP75:CP77"/>
    <mergeCell ref="CQ75:CQ77"/>
    <mergeCell ref="CR75:CR77"/>
    <mergeCell ref="CS75:CS77"/>
    <mergeCell ref="CT75:CT77"/>
    <mergeCell ref="DY75:DY77"/>
    <mergeCell ref="DZ75:DZ77"/>
    <mergeCell ref="EA75:EA77"/>
    <mergeCell ref="D78:D79"/>
    <mergeCell ref="G78:G79"/>
    <mergeCell ref="H78:H79"/>
    <mergeCell ref="I78:I79"/>
    <mergeCell ref="J78:J79"/>
    <mergeCell ref="K78:K79"/>
    <mergeCell ref="L78:L79"/>
    <mergeCell ref="DS75:DS77"/>
    <mergeCell ref="DT75:DT77"/>
    <mergeCell ref="DU75:DU77"/>
    <mergeCell ref="DV75:DV77"/>
    <mergeCell ref="DW75:DW77"/>
    <mergeCell ref="DX75:DX77"/>
    <mergeCell ref="DM75:DM77"/>
    <mergeCell ref="DN75:DN77"/>
    <mergeCell ref="DO75:DO77"/>
    <mergeCell ref="DP75:DP77"/>
    <mergeCell ref="DQ75:DQ77"/>
    <mergeCell ref="DR75:DR77"/>
    <mergeCell ref="DG75:DG77"/>
    <mergeCell ref="DH75:DH77"/>
    <mergeCell ref="DI75:DI77"/>
    <mergeCell ref="DJ75:DJ77"/>
    <mergeCell ref="AE78:AE79"/>
    <mergeCell ref="AF78:AF79"/>
    <mergeCell ref="AG78:AG79"/>
    <mergeCell ref="AH78:AH79"/>
    <mergeCell ref="AI78:AI79"/>
    <mergeCell ref="AJ78:AJ79"/>
    <mergeCell ref="Y78:Y79"/>
    <mergeCell ref="Z78:Z79"/>
    <mergeCell ref="AA78:AA79"/>
    <mergeCell ref="AB78:AB79"/>
    <mergeCell ref="AC78:AC79"/>
    <mergeCell ref="AD78:AD79"/>
    <mergeCell ref="S78:S79"/>
    <mergeCell ref="T78:T79"/>
    <mergeCell ref="U78:U79"/>
    <mergeCell ref="V78:V79"/>
    <mergeCell ref="W78:W79"/>
    <mergeCell ref="X78:X79"/>
    <mergeCell ref="AW78:AW79"/>
    <mergeCell ref="AX78:AX79"/>
    <mergeCell ref="AY78:AY79"/>
    <mergeCell ref="AZ78:AZ79"/>
    <mergeCell ref="BA78:BA79"/>
    <mergeCell ref="BB78:BB79"/>
    <mergeCell ref="AQ78:AQ79"/>
    <mergeCell ref="AR78:AR79"/>
    <mergeCell ref="AS78:AS79"/>
    <mergeCell ref="AT78:AT79"/>
    <mergeCell ref="AU78:AU79"/>
    <mergeCell ref="AV78:AV79"/>
    <mergeCell ref="AK78:AK79"/>
    <mergeCell ref="AL78:AL79"/>
    <mergeCell ref="AM78:AM79"/>
    <mergeCell ref="AN78:AN79"/>
    <mergeCell ref="AO78:AO79"/>
    <mergeCell ref="AP78:AP79"/>
    <mergeCell ref="BO78:BO79"/>
    <mergeCell ref="BP78:BP79"/>
    <mergeCell ref="BQ78:BQ79"/>
    <mergeCell ref="BR78:BR79"/>
    <mergeCell ref="CR78:CR79"/>
    <mergeCell ref="BS78:BS79"/>
    <mergeCell ref="BT78:BT79"/>
    <mergeCell ref="BI78:BI79"/>
    <mergeCell ref="BJ78:BJ79"/>
    <mergeCell ref="BK78:BK79"/>
    <mergeCell ref="BL78:BL79"/>
    <mergeCell ref="BM78:BM79"/>
    <mergeCell ref="BN78:BN79"/>
    <mergeCell ref="BC78:BC79"/>
    <mergeCell ref="BD78:BD79"/>
    <mergeCell ref="BE78:BE79"/>
    <mergeCell ref="BF78:BF79"/>
    <mergeCell ref="BG78:BG79"/>
    <mergeCell ref="BH78:BH79"/>
    <mergeCell ref="CG78:CG79"/>
    <mergeCell ref="CH78:CH79"/>
    <mergeCell ref="CI78:CI79"/>
    <mergeCell ref="BX78:BX79"/>
    <mergeCell ref="BY78:BY79"/>
    <mergeCell ref="BZ78:BZ79"/>
    <mergeCell ref="CA78:CA79"/>
    <mergeCell ref="CB78:CB79"/>
    <mergeCell ref="CC78:CC79"/>
    <mergeCell ref="CD78:CD79"/>
    <mergeCell ref="CE78:CE79"/>
    <mergeCell ref="CF78:CF79"/>
    <mergeCell ref="BU78:BU79"/>
    <mergeCell ref="BV78:BV79"/>
    <mergeCell ref="BW78:BW79"/>
    <mergeCell ref="D80:D91"/>
    <mergeCell ref="G80:G91"/>
    <mergeCell ref="H80:H91"/>
    <mergeCell ref="I80:I91"/>
    <mergeCell ref="J80:J91"/>
    <mergeCell ref="DQ78:DQ79"/>
    <mergeCell ref="DR78:DR79"/>
    <mergeCell ref="DS78:DS79"/>
    <mergeCell ref="DT78:DT79"/>
    <mergeCell ref="DU78:DU79"/>
    <mergeCell ref="DV78:DV79"/>
    <mergeCell ref="DK78:DK79"/>
    <mergeCell ref="DL78:DL79"/>
    <mergeCell ref="DM78:DM79"/>
    <mergeCell ref="DN78:DN79"/>
    <mergeCell ref="DO78:DO79"/>
    <mergeCell ref="DP78:DP79"/>
    <mergeCell ref="DE78:DE79"/>
    <mergeCell ref="CJ78:CJ79"/>
    <mergeCell ref="CK78:CK79"/>
    <mergeCell ref="CL78:CL79"/>
    <mergeCell ref="Q80:Q91"/>
    <mergeCell ref="R80:R91"/>
    <mergeCell ref="S80:S91"/>
    <mergeCell ref="T80:T91"/>
    <mergeCell ref="DI78:DI79"/>
    <mergeCell ref="DJ78:DJ79"/>
    <mergeCell ref="CY78:CY79"/>
    <mergeCell ref="CZ78:CZ79"/>
    <mergeCell ref="DA78:DA79"/>
    <mergeCell ref="DB78:DB79"/>
    <mergeCell ref="DC78:DC79"/>
    <mergeCell ref="AE80:AE91"/>
    <mergeCell ref="AF80:AF91"/>
    <mergeCell ref="AG80:AG91"/>
    <mergeCell ref="AH80:AH91"/>
    <mergeCell ref="W80:W91"/>
    <mergeCell ref="X80:X91"/>
    <mergeCell ref="Y80:Y91"/>
    <mergeCell ref="Z80:Z91"/>
    <mergeCell ref="AA80:AA91"/>
    <mergeCell ref="AB80:AB91"/>
    <mergeCell ref="O80:O91"/>
    <mergeCell ref="P80:P91"/>
    <mergeCell ref="DW78:DW79"/>
    <mergeCell ref="DX78:DX79"/>
    <mergeCell ref="DY78:DY79"/>
    <mergeCell ref="DZ78:DZ79"/>
    <mergeCell ref="EA78:EA79"/>
    <mergeCell ref="DD78:DD79"/>
    <mergeCell ref="CS78:CS79"/>
    <mergeCell ref="CT78:CT79"/>
    <mergeCell ref="CU78:CU79"/>
    <mergeCell ref="CV78:CV79"/>
    <mergeCell ref="CW78:CW79"/>
    <mergeCell ref="CX78:CX79"/>
    <mergeCell ref="CM78:CM79"/>
    <mergeCell ref="CN78:CN79"/>
    <mergeCell ref="CO78:CO79"/>
    <mergeCell ref="DF78:DF79"/>
    <mergeCell ref="DG78:DG79"/>
    <mergeCell ref="DH78:DH79"/>
    <mergeCell ref="CP78:CP79"/>
    <mergeCell ref="CQ78:CQ79"/>
    <mergeCell ref="CI80:CI91"/>
    <mergeCell ref="CJ80:CJ91"/>
    <mergeCell ref="CB80:CB91"/>
    <mergeCell ref="CC80:CC91"/>
    <mergeCell ref="CD80:CD91"/>
    <mergeCell ref="BS80:BS91"/>
    <mergeCell ref="BT80:BT91"/>
    <mergeCell ref="BU80:BU91"/>
    <mergeCell ref="BV80:BV91"/>
    <mergeCell ref="BW80:BW91"/>
    <mergeCell ref="BX80:BX91"/>
    <mergeCell ref="CK80:CK91"/>
    <mergeCell ref="CL80:CL91"/>
    <mergeCell ref="U80:U91"/>
    <mergeCell ref="V80:V91"/>
    <mergeCell ref="AU80:AU91"/>
    <mergeCell ref="AV80:AV91"/>
    <mergeCell ref="AW80:AW91"/>
    <mergeCell ref="AX80:AX91"/>
    <mergeCell ref="AY80:AY91"/>
    <mergeCell ref="AZ80:AZ91"/>
    <mergeCell ref="AO80:AO91"/>
    <mergeCell ref="AP80:AP91"/>
    <mergeCell ref="AQ80:AQ91"/>
    <mergeCell ref="AR80:AR91"/>
    <mergeCell ref="AS80:AS91"/>
    <mergeCell ref="BB80:BB91"/>
    <mergeCell ref="BC80:BC91"/>
    <mergeCell ref="BD80:BD91"/>
    <mergeCell ref="BA80:BA91"/>
    <mergeCell ref="AC80:AC91"/>
    <mergeCell ref="AD80:AD91"/>
    <mergeCell ref="CM80:CM91"/>
    <mergeCell ref="CN80:CN91"/>
    <mergeCell ref="CO80:CO91"/>
    <mergeCell ref="CP80:CP91"/>
    <mergeCell ref="AT80:AT91"/>
    <mergeCell ref="AI80:AI91"/>
    <mergeCell ref="AJ80:AJ91"/>
    <mergeCell ref="AK80:AK91"/>
    <mergeCell ref="AL80:AL91"/>
    <mergeCell ref="AM80:AM91"/>
    <mergeCell ref="AN80:AN91"/>
    <mergeCell ref="BM80:BM91"/>
    <mergeCell ref="BN80:BN91"/>
    <mergeCell ref="BO80:BO91"/>
    <mergeCell ref="BP80:BP91"/>
    <mergeCell ref="BQ80:BQ91"/>
    <mergeCell ref="BR80:BR91"/>
    <mergeCell ref="BG80:BG91"/>
    <mergeCell ref="BH80:BH91"/>
    <mergeCell ref="BI80:BI91"/>
    <mergeCell ref="BJ80:BJ91"/>
    <mergeCell ref="BY80:BY91"/>
    <mergeCell ref="BZ80:BZ91"/>
    <mergeCell ref="CA80:CA91"/>
    <mergeCell ref="BK80:BK91"/>
    <mergeCell ref="BL80:BL91"/>
    <mergeCell ref="BE80:BE91"/>
    <mergeCell ref="BF80:BF91"/>
    <mergeCell ref="CE80:CE91"/>
    <mergeCell ref="CF80:CF91"/>
    <mergeCell ref="CG80:CG91"/>
    <mergeCell ref="CH80:CH91"/>
    <mergeCell ref="DC80:DC91"/>
    <mergeCell ref="DD80:DD91"/>
    <mergeCell ref="DE80:DE91"/>
    <mergeCell ref="DF80:DF91"/>
    <mergeCell ref="DG80:DG91"/>
    <mergeCell ref="DH80:DH91"/>
    <mergeCell ref="CW80:CW91"/>
    <mergeCell ref="CX80:CX91"/>
    <mergeCell ref="CY80:CY91"/>
    <mergeCell ref="CZ80:CZ91"/>
    <mergeCell ref="DA80:DA91"/>
    <mergeCell ref="DB80:DB91"/>
    <mergeCell ref="CQ80:CQ91"/>
    <mergeCell ref="CR80:CR91"/>
    <mergeCell ref="CS80:CS91"/>
    <mergeCell ref="CT80:CT91"/>
    <mergeCell ref="CU80:CU91"/>
    <mergeCell ref="CV80:CV91"/>
    <mergeCell ref="EA80:EA91"/>
    <mergeCell ref="DU80:DU91"/>
    <mergeCell ref="DV80:DV91"/>
    <mergeCell ref="DW80:DW91"/>
    <mergeCell ref="DX80:DX91"/>
    <mergeCell ref="DY80:DY91"/>
    <mergeCell ref="DZ80:DZ91"/>
    <mergeCell ref="DO80:DO91"/>
    <mergeCell ref="DP80:DP91"/>
    <mergeCell ref="DQ80:DQ91"/>
    <mergeCell ref="DR80:DR91"/>
    <mergeCell ref="DS80:DS91"/>
    <mergeCell ref="DT80:DT91"/>
    <mergeCell ref="DI80:DI91"/>
    <mergeCell ref="DJ80:DJ91"/>
    <mergeCell ref="DK80:DK91"/>
    <mergeCell ref="DL80:DL91"/>
    <mergeCell ref="DM80:DM91"/>
    <mergeCell ref="DN80:DN91"/>
    <mergeCell ref="J94:J95"/>
    <mergeCell ref="K94:K95"/>
    <mergeCell ref="L94:L95"/>
    <mergeCell ref="M94:M95"/>
    <mergeCell ref="N94:N95"/>
    <mergeCell ref="O94:O95"/>
    <mergeCell ref="AH94:AH95"/>
    <mergeCell ref="AI94:AI95"/>
    <mergeCell ref="AJ94:AJ95"/>
    <mergeCell ref="AK94:AK95"/>
    <mergeCell ref="AL94:AL95"/>
    <mergeCell ref="AB94:AB95"/>
    <mergeCell ref="AC94:AC95"/>
    <mergeCell ref="AD94:AD95"/>
    <mergeCell ref="AE94:AE95"/>
    <mergeCell ref="AF94:AF95"/>
    <mergeCell ref="AG94:AG95"/>
    <mergeCell ref="V94:V95"/>
    <mergeCell ref="W94:W95"/>
    <mergeCell ref="X94:X95"/>
    <mergeCell ref="Y94:Y95"/>
    <mergeCell ref="Z94:Z95"/>
    <mergeCell ref="AA94:AA95"/>
    <mergeCell ref="AU94:AU95"/>
    <mergeCell ref="AV94:AV95"/>
    <mergeCell ref="AW94:AW95"/>
    <mergeCell ref="AX94:AX95"/>
    <mergeCell ref="AY94:AY95"/>
    <mergeCell ref="AN94:AN95"/>
    <mergeCell ref="AO94:AO95"/>
    <mergeCell ref="AP94:AP95"/>
    <mergeCell ref="AQ94:AQ95"/>
    <mergeCell ref="AR94:AR95"/>
    <mergeCell ref="AS94:AS95"/>
    <mergeCell ref="P94:P95"/>
    <mergeCell ref="Q94:Q95"/>
    <mergeCell ref="R94:R95"/>
    <mergeCell ref="S94:S95"/>
    <mergeCell ref="T94:T95"/>
    <mergeCell ref="U94:U95"/>
    <mergeCell ref="BX94:BX95"/>
    <mergeCell ref="BY94:BY95"/>
    <mergeCell ref="BZ94:BZ95"/>
    <mergeCell ref="CA94:CA95"/>
    <mergeCell ref="CB94:CB95"/>
    <mergeCell ref="CC94:CC95"/>
    <mergeCell ref="AM94:AM95"/>
    <mergeCell ref="BR94:BR95"/>
    <mergeCell ref="BS94:BS95"/>
    <mergeCell ref="BT94:BT95"/>
    <mergeCell ref="BU94:BU95"/>
    <mergeCell ref="BV94:BV95"/>
    <mergeCell ref="BW94:BW95"/>
    <mergeCell ref="BL94:BL95"/>
    <mergeCell ref="BM94:BM95"/>
    <mergeCell ref="BN94:BN95"/>
    <mergeCell ref="BO94:BO95"/>
    <mergeCell ref="BP94:BP95"/>
    <mergeCell ref="BQ94:BQ95"/>
    <mergeCell ref="BF94:BF95"/>
    <mergeCell ref="BG94:BG95"/>
    <mergeCell ref="BH94:BH95"/>
    <mergeCell ref="BI94:BI95"/>
    <mergeCell ref="BJ94:BJ95"/>
    <mergeCell ref="BK94:BK95"/>
    <mergeCell ref="AZ94:AZ95"/>
    <mergeCell ref="BA94:BA95"/>
    <mergeCell ref="BB94:BB95"/>
    <mergeCell ref="BC94:BC95"/>
    <mergeCell ref="BD94:BD95"/>
    <mergeCell ref="BE94:BE95"/>
    <mergeCell ref="AT94:AT95"/>
    <mergeCell ref="CP94:CP95"/>
    <mergeCell ref="CQ94:CQ95"/>
    <mergeCell ref="CR94:CR95"/>
    <mergeCell ref="CS94:CS95"/>
    <mergeCell ref="CT94:CT95"/>
    <mergeCell ref="CU94:CU95"/>
    <mergeCell ref="CJ94:CJ95"/>
    <mergeCell ref="CK94:CK95"/>
    <mergeCell ref="CL94:CL95"/>
    <mergeCell ref="CM94:CM95"/>
    <mergeCell ref="CN94:CN95"/>
    <mergeCell ref="CO94:CO95"/>
    <mergeCell ref="CD94:CD95"/>
    <mergeCell ref="CE94:CE95"/>
    <mergeCell ref="CF94:CF95"/>
    <mergeCell ref="CG94:CG95"/>
    <mergeCell ref="CH94:CH95"/>
    <mergeCell ref="CI94:CI95"/>
    <mergeCell ref="DR94:DR95"/>
    <mergeCell ref="DS94:DS95"/>
    <mergeCell ref="DH94:DH95"/>
    <mergeCell ref="DI94:DI95"/>
    <mergeCell ref="DJ94:DJ95"/>
    <mergeCell ref="DK94:DK95"/>
    <mergeCell ref="DL94:DL95"/>
    <mergeCell ref="DM94:DM95"/>
    <mergeCell ref="DB94:DB95"/>
    <mergeCell ref="DC94:DC95"/>
    <mergeCell ref="DD94:DD95"/>
    <mergeCell ref="DE94:DE95"/>
    <mergeCell ref="DF94:DF95"/>
    <mergeCell ref="DG94:DG95"/>
    <mergeCell ref="CV94:CV95"/>
    <mergeCell ref="CW94:CW95"/>
    <mergeCell ref="CX94:CX95"/>
    <mergeCell ref="CY94:CY95"/>
    <mergeCell ref="CZ94:CZ95"/>
    <mergeCell ref="DA94:DA95"/>
    <mergeCell ref="Q96:Q98"/>
    <mergeCell ref="R96:R98"/>
    <mergeCell ref="S96:S98"/>
    <mergeCell ref="T96:T98"/>
    <mergeCell ref="U96:U98"/>
    <mergeCell ref="V96:V98"/>
    <mergeCell ref="K96:K98"/>
    <mergeCell ref="L96:L98"/>
    <mergeCell ref="M96:M98"/>
    <mergeCell ref="N96:N98"/>
    <mergeCell ref="O96:O98"/>
    <mergeCell ref="P96:P98"/>
    <mergeCell ref="DZ94:DZ95"/>
    <mergeCell ref="EA94:EA95"/>
    <mergeCell ref="A96:A114"/>
    <mergeCell ref="B96:B114"/>
    <mergeCell ref="C96:C112"/>
    <mergeCell ref="D96:D98"/>
    <mergeCell ref="G96:G98"/>
    <mergeCell ref="H96:H98"/>
    <mergeCell ref="I96:I98"/>
    <mergeCell ref="J96:J98"/>
    <mergeCell ref="DT94:DT95"/>
    <mergeCell ref="DU94:DU95"/>
    <mergeCell ref="DV94:DV95"/>
    <mergeCell ref="DW94:DW95"/>
    <mergeCell ref="DX94:DX95"/>
    <mergeCell ref="DY94:DY95"/>
    <mergeCell ref="DN94:DN95"/>
    <mergeCell ref="DO94:DO95"/>
    <mergeCell ref="DP94:DP95"/>
    <mergeCell ref="DQ94:DQ95"/>
    <mergeCell ref="AI96:AI98"/>
    <mergeCell ref="AJ96:AJ98"/>
    <mergeCell ref="AK96:AK98"/>
    <mergeCell ref="AL96:AL98"/>
    <mergeCell ref="AM96:AM98"/>
    <mergeCell ref="AN96:AN98"/>
    <mergeCell ref="AC96:AC98"/>
    <mergeCell ref="AD96:AD98"/>
    <mergeCell ref="AE96:AE98"/>
    <mergeCell ref="AF96:AF98"/>
    <mergeCell ref="AG96:AG98"/>
    <mergeCell ref="AH96:AH98"/>
    <mergeCell ref="W96:W98"/>
    <mergeCell ref="X96:X98"/>
    <mergeCell ref="Y96:Y98"/>
    <mergeCell ref="Z96:Z98"/>
    <mergeCell ref="AA96:AA98"/>
    <mergeCell ref="AB96:AB98"/>
    <mergeCell ref="BA96:BA98"/>
    <mergeCell ref="BB96:BB98"/>
    <mergeCell ref="BC96:BC98"/>
    <mergeCell ref="BD96:BD98"/>
    <mergeCell ref="BE96:BE98"/>
    <mergeCell ref="BF96:BF98"/>
    <mergeCell ref="AU96:AU98"/>
    <mergeCell ref="AV96:AV98"/>
    <mergeCell ref="AW96:AW98"/>
    <mergeCell ref="AX96:AX98"/>
    <mergeCell ref="AY96:AY98"/>
    <mergeCell ref="AZ96:AZ98"/>
    <mergeCell ref="AO96:AO98"/>
    <mergeCell ref="AP96:AP98"/>
    <mergeCell ref="AQ96:AQ98"/>
    <mergeCell ref="AR96:AR98"/>
    <mergeCell ref="AS96:AS98"/>
    <mergeCell ref="AT96:AT98"/>
    <mergeCell ref="BS96:BS98"/>
    <mergeCell ref="BT96:BT98"/>
    <mergeCell ref="BU96:BU98"/>
    <mergeCell ref="BV96:BV98"/>
    <mergeCell ref="BW96:BW98"/>
    <mergeCell ref="BX96:BX98"/>
    <mergeCell ref="BM96:BM98"/>
    <mergeCell ref="BN96:BN98"/>
    <mergeCell ref="BO96:BO98"/>
    <mergeCell ref="BP96:BP98"/>
    <mergeCell ref="BQ96:BQ98"/>
    <mergeCell ref="BR96:BR98"/>
    <mergeCell ref="BG96:BG98"/>
    <mergeCell ref="BH96:BH98"/>
    <mergeCell ref="BI96:BI98"/>
    <mergeCell ref="BJ96:BJ98"/>
    <mergeCell ref="BK96:BK98"/>
    <mergeCell ref="BL96:BL98"/>
    <mergeCell ref="CK96:CK98"/>
    <mergeCell ref="CL96:CL98"/>
    <mergeCell ref="CM96:CM98"/>
    <mergeCell ref="CN96:CN98"/>
    <mergeCell ref="CO96:CO98"/>
    <mergeCell ref="CP96:CP98"/>
    <mergeCell ref="CE96:CE98"/>
    <mergeCell ref="CF96:CF98"/>
    <mergeCell ref="CG96:CG98"/>
    <mergeCell ref="CH96:CH98"/>
    <mergeCell ref="CI96:CI98"/>
    <mergeCell ref="CJ96:CJ98"/>
    <mergeCell ref="BY96:BY98"/>
    <mergeCell ref="BZ96:BZ98"/>
    <mergeCell ref="CA96:CA98"/>
    <mergeCell ref="CB96:CB98"/>
    <mergeCell ref="CC96:CC98"/>
    <mergeCell ref="CD96:CD98"/>
    <mergeCell ref="DM96:DM98"/>
    <mergeCell ref="DN96:DN98"/>
    <mergeCell ref="DC96:DC98"/>
    <mergeCell ref="DD96:DD98"/>
    <mergeCell ref="DE96:DE98"/>
    <mergeCell ref="DF96:DF98"/>
    <mergeCell ref="DG96:DG98"/>
    <mergeCell ref="DH96:DH98"/>
    <mergeCell ref="CW96:CW98"/>
    <mergeCell ref="CX96:CX98"/>
    <mergeCell ref="CY96:CY98"/>
    <mergeCell ref="CZ96:CZ98"/>
    <mergeCell ref="DA96:DA98"/>
    <mergeCell ref="DB96:DB98"/>
    <mergeCell ref="CQ96:CQ98"/>
    <mergeCell ref="CR96:CR98"/>
    <mergeCell ref="CS96:CS98"/>
    <mergeCell ref="CT96:CT98"/>
    <mergeCell ref="CU96:CU98"/>
    <mergeCell ref="CV96:CV98"/>
    <mergeCell ref="O99:O110"/>
    <mergeCell ref="P99:P110"/>
    <mergeCell ref="Q99:Q110"/>
    <mergeCell ref="R99:R110"/>
    <mergeCell ref="S99:S110"/>
    <mergeCell ref="T99:T110"/>
    <mergeCell ref="EA96:EA98"/>
    <mergeCell ref="D99:D110"/>
    <mergeCell ref="G99:G110"/>
    <mergeCell ref="H99:H110"/>
    <mergeCell ref="I99:I110"/>
    <mergeCell ref="J99:J110"/>
    <mergeCell ref="K99:K110"/>
    <mergeCell ref="L99:L110"/>
    <mergeCell ref="M99:M110"/>
    <mergeCell ref="N99:N110"/>
    <mergeCell ref="DU96:DU98"/>
    <mergeCell ref="DV96:DV98"/>
    <mergeCell ref="DW96:DW98"/>
    <mergeCell ref="DX96:DX98"/>
    <mergeCell ref="DY96:DY98"/>
    <mergeCell ref="DZ96:DZ98"/>
    <mergeCell ref="DO96:DO98"/>
    <mergeCell ref="DP96:DP98"/>
    <mergeCell ref="DQ96:DQ98"/>
    <mergeCell ref="DR96:DR98"/>
    <mergeCell ref="DS96:DS98"/>
    <mergeCell ref="DT96:DT98"/>
    <mergeCell ref="DI96:DI98"/>
    <mergeCell ref="DJ96:DJ98"/>
    <mergeCell ref="DK96:DK98"/>
    <mergeCell ref="DL96:DL98"/>
    <mergeCell ref="AG99:AG110"/>
    <mergeCell ref="AH99:AH110"/>
    <mergeCell ref="AI99:AI110"/>
    <mergeCell ref="AJ99:AJ110"/>
    <mergeCell ref="AK99:AK110"/>
    <mergeCell ref="AL99:AL110"/>
    <mergeCell ref="AA99:AA110"/>
    <mergeCell ref="AB99:AB110"/>
    <mergeCell ref="AC99:AC110"/>
    <mergeCell ref="AD99:AD110"/>
    <mergeCell ref="AE99:AE110"/>
    <mergeCell ref="AF99:AF110"/>
    <mergeCell ref="U99:U110"/>
    <mergeCell ref="V99:V110"/>
    <mergeCell ref="W99:W110"/>
    <mergeCell ref="X99:X110"/>
    <mergeCell ref="Y99:Y110"/>
    <mergeCell ref="Z99:Z110"/>
    <mergeCell ref="AY99:AY110"/>
    <mergeCell ref="AZ99:AZ110"/>
    <mergeCell ref="BA99:BA110"/>
    <mergeCell ref="BB99:BB110"/>
    <mergeCell ref="BC99:BC110"/>
    <mergeCell ref="BD99:BD110"/>
    <mergeCell ref="AS99:AS110"/>
    <mergeCell ref="AT99:AT110"/>
    <mergeCell ref="AU99:AU110"/>
    <mergeCell ref="AV99:AV110"/>
    <mergeCell ref="AW99:AW110"/>
    <mergeCell ref="AX99:AX110"/>
    <mergeCell ref="AM99:AM110"/>
    <mergeCell ref="AN99:AN110"/>
    <mergeCell ref="AO99:AO110"/>
    <mergeCell ref="AP99:AP110"/>
    <mergeCell ref="AQ99:AQ110"/>
    <mergeCell ref="AR99:AR110"/>
    <mergeCell ref="BQ99:BQ110"/>
    <mergeCell ref="BR99:BR110"/>
    <mergeCell ref="BS99:BS110"/>
    <mergeCell ref="BT99:BT110"/>
    <mergeCell ref="BU99:BU110"/>
    <mergeCell ref="BV99:BV110"/>
    <mergeCell ref="BK99:BK110"/>
    <mergeCell ref="BL99:BL110"/>
    <mergeCell ref="BM99:BM110"/>
    <mergeCell ref="BN99:BN110"/>
    <mergeCell ref="BO99:BO110"/>
    <mergeCell ref="BP99:BP110"/>
    <mergeCell ref="BE99:BE110"/>
    <mergeCell ref="BF99:BF110"/>
    <mergeCell ref="BG99:BG110"/>
    <mergeCell ref="BH99:BH110"/>
    <mergeCell ref="BI99:BI110"/>
    <mergeCell ref="BJ99:BJ110"/>
    <mergeCell ref="CI99:CI110"/>
    <mergeCell ref="CJ99:CJ110"/>
    <mergeCell ref="CK99:CK110"/>
    <mergeCell ref="CL99:CL110"/>
    <mergeCell ref="CM99:CM110"/>
    <mergeCell ref="CN99:CN110"/>
    <mergeCell ref="CC99:CC110"/>
    <mergeCell ref="CD99:CD110"/>
    <mergeCell ref="CE99:CE110"/>
    <mergeCell ref="CF99:CF110"/>
    <mergeCell ref="CG99:CG110"/>
    <mergeCell ref="CH99:CH110"/>
    <mergeCell ref="BW99:BW110"/>
    <mergeCell ref="BX99:BX110"/>
    <mergeCell ref="BY99:BY110"/>
    <mergeCell ref="BZ99:BZ110"/>
    <mergeCell ref="CA99:CA110"/>
    <mergeCell ref="CB99:CB110"/>
    <mergeCell ref="DJ99:DJ110"/>
    <mergeCell ref="DK99:DK110"/>
    <mergeCell ref="DL99:DL110"/>
    <mergeCell ref="DA99:DA110"/>
    <mergeCell ref="DB99:DB110"/>
    <mergeCell ref="DC99:DC110"/>
    <mergeCell ref="DD99:DD110"/>
    <mergeCell ref="DE99:DE110"/>
    <mergeCell ref="DF99:DF110"/>
    <mergeCell ref="CU99:CU110"/>
    <mergeCell ref="CV99:CV110"/>
    <mergeCell ref="CW99:CW110"/>
    <mergeCell ref="CX99:CX110"/>
    <mergeCell ref="CY99:CY110"/>
    <mergeCell ref="CZ99:CZ110"/>
    <mergeCell ref="CO99:CO110"/>
    <mergeCell ref="CP99:CP110"/>
    <mergeCell ref="CQ99:CQ110"/>
    <mergeCell ref="CR99:CR110"/>
    <mergeCell ref="CS99:CS110"/>
    <mergeCell ref="CT99:CT110"/>
    <mergeCell ref="N113:N114"/>
    <mergeCell ref="O113:O114"/>
    <mergeCell ref="P113:P114"/>
    <mergeCell ref="Q113:Q114"/>
    <mergeCell ref="R113:R114"/>
    <mergeCell ref="S113:S114"/>
    <mergeCell ref="C113:C114"/>
    <mergeCell ref="G113:G114"/>
    <mergeCell ref="H113:H114"/>
    <mergeCell ref="I113:I114"/>
    <mergeCell ref="J113:J114"/>
    <mergeCell ref="K113:K114"/>
    <mergeCell ref="L113:L114"/>
    <mergeCell ref="M113:M114"/>
    <mergeCell ref="DY99:DY110"/>
    <mergeCell ref="DZ99:DZ110"/>
    <mergeCell ref="EA99:EA110"/>
    <mergeCell ref="DS99:DS110"/>
    <mergeCell ref="DT99:DT110"/>
    <mergeCell ref="DU99:DU110"/>
    <mergeCell ref="DV99:DV110"/>
    <mergeCell ref="DW99:DW110"/>
    <mergeCell ref="DX99:DX110"/>
    <mergeCell ref="DM99:DM110"/>
    <mergeCell ref="DN99:DN110"/>
    <mergeCell ref="DO99:DO110"/>
    <mergeCell ref="DP99:DP110"/>
    <mergeCell ref="DQ99:DQ110"/>
    <mergeCell ref="DR99:DR110"/>
    <mergeCell ref="DG99:DG110"/>
    <mergeCell ref="DH99:DH110"/>
    <mergeCell ref="DI99:DI110"/>
    <mergeCell ref="AF113:AF114"/>
    <mergeCell ref="AG113:AG114"/>
    <mergeCell ref="AH113:AH114"/>
    <mergeCell ref="AI113:AI114"/>
    <mergeCell ref="AJ113:AJ114"/>
    <mergeCell ref="AK113:AK114"/>
    <mergeCell ref="Z113:Z114"/>
    <mergeCell ref="AA113:AA114"/>
    <mergeCell ref="AB113:AB114"/>
    <mergeCell ref="AC113:AC114"/>
    <mergeCell ref="AD113:AD114"/>
    <mergeCell ref="AE113:AE114"/>
    <mergeCell ref="T113:T114"/>
    <mergeCell ref="U113:U114"/>
    <mergeCell ref="V113:V114"/>
    <mergeCell ref="W113:W114"/>
    <mergeCell ref="X113:X114"/>
    <mergeCell ref="Y113:Y114"/>
    <mergeCell ref="AX113:AX114"/>
    <mergeCell ref="AY113:AY114"/>
    <mergeCell ref="AZ113:AZ114"/>
    <mergeCell ref="BA113:BA114"/>
    <mergeCell ref="BB113:BB114"/>
    <mergeCell ref="BC113:BC114"/>
    <mergeCell ref="AR113:AR114"/>
    <mergeCell ref="AS113:AS114"/>
    <mergeCell ref="AT113:AT114"/>
    <mergeCell ref="AU113:AU114"/>
    <mergeCell ref="AV113:AV114"/>
    <mergeCell ref="AW113:AW114"/>
    <mergeCell ref="AL113:AL114"/>
    <mergeCell ref="AM113:AM114"/>
    <mergeCell ref="AN113:AN114"/>
    <mergeCell ref="AO113:AO114"/>
    <mergeCell ref="AP113:AP114"/>
    <mergeCell ref="AQ113:AQ114"/>
    <mergeCell ref="BP113:BP114"/>
    <mergeCell ref="BQ113:BQ114"/>
    <mergeCell ref="BR113:BR114"/>
    <mergeCell ref="BS113:BS114"/>
    <mergeCell ref="BT113:BT114"/>
    <mergeCell ref="BU113:BU114"/>
    <mergeCell ref="BJ113:BJ114"/>
    <mergeCell ref="BK113:BK114"/>
    <mergeCell ref="BL113:BL114"/>
    <mergeCell ref="BM113:BM114"/>
    <mergeCell ref="BN113:BN114"/>
    <mergeCell ref="BO113:BO114"/>
    <mergeCell ref="BD113:BD114"/>
    <mergeCell ref="BE113:BE114"/>
    <mergeCell ref="BF113:BF114"/>
    <mergeCell ref="BG113:BG114"/>
    <mergeCell ref="BH113:BH114"/>
    <mergeCell ref="BI113:BI114"/>
    <mergeCell ref="CH113:CH114"/>
    <mergeCell ref="CI113:CI114"/>
    <mergeCell ref="CJ113:CJ114"/>
    <mergeCell ref="CK113:CK114"/>
    <mergeCell ref="CL113:CL114"/>
    <mergeCell ref="CM113:CM114"/>
    <mergeCell ref="CB113:CB114"/>
    <mergeCell ref="CC113:CC114"/>
    <mergeCell ref="CD113:CD114"/>
    <mergeCell ref="CE113:CE114"/>
    <mergeCell ref="CF113:CF114"/>
    <mergeCell ref="CG113:CG114"/>
    <mergeCell ref="BV113:BV114"/>
    <mergeCell ref="BW113:BW114"/>
    <mergeCell ref="BX113:BX114"/>
    <mergeCell ref="BY113:BY114"/>
    <mergeCell ref="BZ113:BZ114"/>
    <mergeCell ref="CA113:CA114"/>
    <mergeCell ref="DJ113:DJ114"/>
    <mergeCell ref="DK113:DK114"/>
    <mergeCell ref="CZ113:CZ114"/>
    <mergeCell ref="DA113:DA114"/>
    <mergeCell ref="DB113:DB114"/>
    <mergeCell ref="DC113:DC114"/>
    <mergeCell ref="DD113:DD114"/>
    <mergeCell ref="DE113:DE114"/>
    <mergeCell ref="CT113:CT114"/>
    <mergeCell ref="CU113:CU114"/>
    <mergeCell ref="CV113:CV114"/>
    <mergeCell ref="CW113:CW114"/>
    <mergeCell ref="CX113:CX114"/>
    <mergeCell ref="CY113:CY114"/>
    <mergeCell ref="CN113:CN114"/>
    <mergeCell ref="CO113:CO114"/>
    <mergeCell ref="CP113:CP114"/>
    <mergeCell ref="CQ113:CQ114"/>
    <mergeCell ref="CR113:CR114"/>
    <mergeCell ref="CS113:CS114"/>
    <mergeCell ref="I115:I117"/>
    <mergeCell ref="J115:J117"/>
    <mergeCell ref="K115:K117"/>
    <mergeCell ref="L115:L117"/>
    <mergeCell ref="M115:M117"/>
    <mergeCell ref="N115:N117"/>
    <mergeCell ref="DX113:DX114"/>
    <mergeCell ref="DY113:DY114"/>
    <mergeCell ref="DZ113:DZ114"/>
    <mergeCell ref="EA113:EA114"/>
    <mergeCell ref="A115:A133"/>
    <mergeCell ref="B115:B133"/>
    <mergeCell ref="C115:C131"/>
    <mergeCell ref="D115:D117"/>
    <mergeCell ref="G115:G117"/>
    <mergeCell ref="H115:H117"/>
    <mergeCell ref="DR113:DR114"/>
    <mergeCell ref="DS113:DS114"/>
    <mergeCell ref="DT113:DT114"/>
    <mergeCell ref="DU113:DU114"/>
    <mergeCell ref="DV113:DV114"/>
    <mergeCell ref="DW113:DW114"/>
    <mergeCell ref="DL113:DL114"/>
    <mergeCell ref="DM113:DM114"/>
    <mergeCell ref="DN113:DN114"/>
    <mergeCell ref="DO113:DO114"/>
    <mergeCell ref="DP113:DP114"/>
    <mergeCell ref="DQ113:DQ114"/>
    <mergeCell ref="DF113:DF114"/>
    <mergeCell ref="DG113:DG114"/>
    <mergeCell ref="DH113:DH114"/>
    <mergeCell ref="DI113:DI114"/>
    <mergeCell ref="AA115:AA117"/>
    <mergeCell ref="AB115:AB117"/>
    <mergeCell ref="AC115:AC117"/>
    <mergeCell ref="AD115:AD117"/>
    <mergeCell ref="AE115:AE117"/>
    <mergeCell ref="AF115:AF117"/>
    <mergeCell ref="U115:U117"/>
    <mergeCell ref="V115:V117"/>
    <mergeCell ref="W115:W117"/>
    <mergeCell ref="X115:X117"/>
    <mergeCell ref="Y115:Y117"/>
    <mergeCell ref="Z115:Z117"/>
    <mergeCell ref="O115:O117"/>
    <mergeCell ref="P115:P117"/>
    <mergeCell ref="Q115:Q117"/>
    <mergeCell ref="R115:R117"/>
    <mergeCell ref="S115:S117"/>
    <mergeCell ref="T115:T117"/>
    <mergeCell ref="AS115:AS117"/>
    <mergeCell ref="AT115:AT117"/>
    <mergeCell ref="AU115:AU117"/>
    <mergeCell ref="AV115:AV117"/>
    <mergeCell ref="AW115:AW117"/>
    <mergeCell ref="AX115:AX117"/>
    <mergeCell ref="AM115:AM117"/>
    <mergeCell ref="AN115:AN117"/>
    <mergeCell ref="AO115:AO117"/>
    <mergeCell ref="AP115:AP117"/>
    <mergeCell ref="AQ115:AQ117"/>
    <mergeCell ref="AR115:AR117"/>
    <mergeCell ref="AG115:AG117"/>
    <mergeCell ref="AH115:AH117"/>
    <mergeCell ref="AI115:AI117"/>
    <mergeCell ref="AJ115:AJ117"/>
    <mergeCell ref="AK115:AK117"/>
    <mergeCell ref="AL115:AL117"/>
    <mergeCell ref="BK115:BK117"/>
    <mergeCell ref="BL115:BL117"/>
    <mergeCell ref="BM115:BM117"/>
    <mergeCell ref="BN115:BN117"/>
    <mergeCell ref="BO115:BO117"/>
    <mergeCell ref="BP115:BP117"/>
    <mergeCell ref="BE115:BE117"/>
    <mergeCell ref="BF115:BF117"/>
    <mergeCell ref="BG115:BG117"/>
    <mergeCell ref="BH115:BH117"/>
    <mergeCell ref="BI115:BI117"/>
    <mergeCell ref="BJ115:BJ117"/>
    <mergeCell ref="AY115:AY117"/>
    <mergeCell ref="AZ115:AZ117"/>
    <mergeCell ref="BA115:BA117"/>
    <mergeCell ref="BB115:BB117"/>
    <mergeCell ref="BC115:BC117"/>
    <mergeCell ref="BD115:BD117"/>
    <mergeCell ref="CC115:CC117"/>
    <mergeCell ref="CD115:CD117"/>
    <mergeCell ref="CE115:CE117"/>
    <mergeCell ref="CF115:CF117"/>
    <mergeCell ref="CG115:CG117"/>
    <mergeCell ref="CH115:CH117"/>
    <mergeCell ref="BW115:BW117"/>
    <mergeCell ref="BX115:BX117"/>
    <mergeCell ref="BY115:BY117"/>
    <mergeCell ref="BZ115:BZ117"/>
    <mergeCell ref="CA115:CA117"/>
    <mergeCell ref="CB115:CB117"/>
    <mergeCell ref="BQ115:BQ117"/>
    <mergeCell ref="BR115:BR117"/>
    <mergeCell ref="BS115:BS117"/>
    <mergeCell ref="BT115:BT117"/>
    <mergeCell ref="BU115:BU117"/>
    <mergeCell ref="BV115:BV117"/>
    <mergeCell ref="DE115:DE117"/>
    <mergeCell ref="DF115:DF117"/>
    <mergeCell ref="CU115:CU117"/>
    <mergeCell ref="CV115:CV117"/>
    <mergeCell ref="CW115:CW117"/>
    <mergeCell ref="CX115:CX117"/>
    <mergeCell ref="CY115:CY117"/>
    <mergeCell ref="CZ115:CZ117"/>
    <mergeCell ref="CO115:CO117"/>
    <mergeCell ref="CP115:CP117"/>
    <mergeCell ref="CQ115:CQ117"/>
    <mergeCell ref="CR115:CR117"/>
    <mergeCell ref="CS115:CS117"/>
    <mergeCell ref="CT115:CT117"/>
    <mergeCell ref="CI115:CI117"/>
    <mergeCell ref="CJ115:CJ117"/>
    <mergeCell ref="CK115:CK117"/>
    <mergeCell ref="CL115:CL117"/>
    <mergeCell ref="CM115:CM117"/>
    <mergeCell ref="CN115:CN117"/>
    <mergeCell ref="DY115:DY117"/>
    <mergeCell ref="DZ115:DZ117"/>
    <mergeCell ref="EA115:EA117"/>
    <mergeCell ref="D118:D129"/>
    <mergeCell ref="G118:G129"/>
    <mergeCell ref="H118:H129"/>
    <mergeCell ref="I118:I129"/>
    <mergeCell ref="J118:J129"/>
    <mergeCell ref="K118:K129"/>
    <mergeCell ref="L118:L129"/>
    <mergeCell ref="DS115:DS117"/>
    <mergeCell ref="DT115:DT117"/>
    <mergeCell ref="DU115:DU117"/>
    <mergeCell ref="DV115:DV117"/>
    <mergeCell ref="DW115:DW117"/>
    <mergeCell ref="DX115:DX117"/>
    <mergeCell ref="DM115:DM117"/>
    <mergeCell ref="DN115:DN117"/>
    <mergeCell ref="DO115:DO117"/>
    <mergeCell ref="DP115:DP117"/>
    <mergeCell ref="DQ115:DQ117"/>
    <mergeCell ref="DR115:DR117"/>
    <mergeCell ref="DG115:DG117"/>
    <mergeCell ref="DH115:DH117"/>
    <mergeCell ref="DI115:DI117"/>
    <mergeCell ref="DJ115:DJ117"/>
    <mergeCell ref="DK115:DK117"/>
    <mergeCell ref="DL115:DL117"/>
    <mergeCell ref="DA115:DA117"/>
    <mergeCell ref="DB115:DB117"/>
    <mergeCell ref="DC115:DC117"/>
    <mergeCell ref="DD115:DD117"/>
    <mergeCell ref="Y118:Y129"/>
    <mergeCell ref="Z118:Z129"/>
    <mergeCell ref="AA118:AA129"/>
    <mergeCell ref="AB118:AB129"/>
    <mergeCell ref="AC118:AC129"/>
    <mergeCell ref="AD118:AD129"/>
    <mergeCell ref="S118:S129"/>
    <mergeCell ref="T118:T129"/>
    <mergeCell ref="U118:U129"/>
    <mergeCell ref="V118:V129"/>
    <mergeCell ref="W118:W129"/>
    <mergeCell ref="X118:X129"/>
    <mergeCell ref="M118:M129"/>
    <mergeCell ref="N118:N129"/>
    <mergeCell ref="O118:O129"/>
    <mergeCell ref="P118:P129"/>
    <mergeCell ref="Q118:Q129"/>
    <mergeCell ref="R118:R129"/>
    <mergeCell ref="AQ118:AQ129"/>
    <mergeCell ref="AR118:AR129"/>
    <mergeCell ref="AS118:AS129"/>
    <mergeCell ref="AT118:AT129"/>
    <mergeCell ref="AU118:AU129"/>
    <mergeCell ref="AV118:AV129"/>
    <mergeCell ref="AK118:AK129"/>
    <mergeCell ref="AL118:AL129"/>
    <mergeCell ref="AM118:AM129"/>
    <mergeCell ref="AN118:AN129"/>
    <mergeCell ref="AO118:AO129"/>
    <mergeCell ref="AP118:AP129"/>
    <mergeCell ref="AE118:AE129"/>
    <mergeCell ref="AF118:AF129"/>
    <mergeCell ref="AG118:AG129"/>
    <mergeCell ref="AH118:AH129"/>
    <mergeCell ref="AI118:AI129"/>
    <mergeCell ref="AJ118:AJ129"/>
    <mergeCell ref="BI118:BI129"/>
    <mergeCell ref="BJ118:BJ129"/>
    <mergeCell ref="BK118:BK129"/>
    <mergeCell ref="BL118:BL129"/>
    <mergeCell ref="BM118:BM129"/>
    <mergeCell ref="BN118:BN129"/>
    <mergeCell ref="BC118:BC129"/>
    <mergeCell ref="BD118:BD129"/>
    <mergeCell ref="BE118:BE129"/>
    <mergeCell ref="BF118:BF129"/>
    <mergeCell ref="BG118:BG129"/>
    <mergeCell ref="BH118:BH129"/>
    <mergeCell ref="AW118:AW129"/>
    <mergeCell ref="AX118:AX129"/>
    <mergeCell ref="AY118:AY129"/>
    <mergeCell ref="AZ118:AZ129"/>
    <mergeCell ref="BA118:BA129"/>
    <mergeCell ref="BB118:BB129"/>
    <mergeCell ref="CS118:CS129"/>
    <mergeCell ref="CT118:CT129"/>
    <mergeCell ref="CU118:CU129"/>
    <mergeCell ref="CA118:CA129"/>
    <mergeCell ref="CB118:CB129"/>
    <mergeCell ref="CC118:CC129"/>
    <mergeCell ref="CD118:CD129"/>
    <mergeCell ref="CE118:CE129"/>
    <mergeCell ref="CF118:CF129"/>
    <mergeCell ref="BU118:BU129"/>
    <mergeCell ref="BV118:BV129"/>
    <mergeCell ref="BW118:BW129"/>
    <mergeCell ref="BX118:BX129"/>
    <mergeCell ref="BY118:BY129"/>
    <mergeCell ref="BZ118:BZ129"/>
    <mergeCell ref="BO118:BO129"/>
    <mergeCell ref="BP118:BP129"/>
    <mergeCell ref="BQ118:BQ129"/>
    <mergeCell ref="BR118:BR129"/>
    <mergeCell ref="BS118:BS129"/>
    <mergeCell ref="BT118:BT129"/>
    <mergeCell ref="DK118:DK129"/>
    <mergeCell ref="DL118:DL129"/>
    <mergeCell ref="DM118:DM129"/>
    <mergeCell ref="DN118:DN129"/>
    <mergeCell ref="DO118:DO129"/>
    <mergeCell ref="DP118:DP129"/>
    <mergeCell ref="DE118:DE129"/>
    <mergeCell ref="DF118:DF129"/>
    <mergeCell ref="DG118:DG129"/>
    <mergeCell ref="DH118:DH129"/>
    <mergeCell ref="DI118:DI129"/>
    <mergeCell ref="DJ118:DJ129"/>
    <mergeCell ref="CY118:CY129"/>
    <mergeCell ref="CZ118:CZ129"/>
    <mergeCell ref="DA118:DA129"/>
    <mergeCell ref="DB118:DB129"/>
    <mergeCell ref="DC118:DC129"/>
    <mergeCell ref="DD118:DD129"/>
    <mergeCell ref="C132:C133"/>
    <mergeCell ref="G132:G133"/>
    <mergeCell ref="H132:H133"/>
    <mergeCell ref="I132:I133"/>
    <mergeCell ref="J132:J133"/>
    <mergeCell ref="K132:K133"/>
    <mergeCell ref="DW118:DW129"/>
    <mergeCell ref="DX118:DX129"/>
    <mergeCell ref="DY118:DY129"/>
    <mergeCell ref="DZ118:DZ129"/>
    <mergeCell ref="EA118:EA129"/>
    <mergeCell ref="CV118:CV129"/>
    <mergeCell ref="CW118:CW129"/>
    <mergeCell ref="CX118:CX129"/>
    <mergeCell ref="CM118:CM129"/>
    <mergeCell ref="CN118:CN129"/>
    <mergeCell ref="CO118:CO129"/>
    <mergeCell ref="CP118:CP129"/>
    <mergeCell ref="CQ118:CQ129"/>
    <mergeCell ref="CR118:CR129"/>
    <mergeCell ref="CG118:CG129"/>
    <mergeCell ref="CH118:CH129"/>
    <mergeCell ref="CI118:CI129"/>
    <mergeCell ref="CJ118:CJ129"/>
    <mergeCell ref="CK118:CK129"/>
    <mergeCell ref="CL118:CL129"/>
    <mergeCell ref="DQ118:DQ129"/>
    <mergeCell ref="DR118:DR129"/>
    <mergeCell ref="DS118:DS129"/>
    <mergeCell ref="DT118:DT129"/>
    <mergeCell ref="DU118:DU129"/>
    <mergeCell ref="DV118:DV129"/>
    <mergeCell ref="X132:X133"/>
    <mergeCell ref="Y132:Y133"/>
    <mergeCell ref="Z132:Z133"/>
    <mergeCell ref="AA132:AA133"/>
    <mergeCell ref="AB132:AB133"/>
    <mergeCell ref="AC132:AC133"/>
    <mergeCell ref="R132:R133"/>
    <mergeCell ref="S132:S133"/>
    <mergeCell ref="T132:T133"/>
    <mergeCell ref="U132:U133"/>
    <mergeCell ref="V132:V133"/>
    <mergeCell ref="W132:W133"/>
    <mergeCell ref="L132:L133"/>
    <mergeCell ref="M132:M133"/>
    <mergeCell ref="N132:N133"/>
    <mergeCell ref="O132:O133"/>
    <mergeCell ref="P132:P133"/>
    <mergeCell ref="Q132:Q133"/>
    <mergeCell ref="AP132:AP133"/>
    <mergeCell ref="AQ132:AQ133"/>
    <mergeCell ref="AR132:AR133"/>
    <mergeCell ref="AS132:AS133"/>
    <mergeCell ref="AT132:AT133"/>
    <mergeCell ref="AU132:AU133"/>
    <mergeCell ref="AJ132:AJ133"/>
    <mergeCell ref="AK132:AK133"/>
    <mergeCell ref="AL132:AL133"/>
    <mergeCell ref="AM132:AM133"/>
    <mergeCell ref="AN132:AN133"/>
    <mergeCell ref="AO132:AO133"/>
    <mergeCell ref="AD132:AD133"/>
    <mergeCell ref="AE132:AE133"/>
    <mergeCell ref="AF132:AF133"/>
    <mergeCell ref="AG132:AG133"/>
    <mergeCell ref="AH132:AH133"/>
    <mergeCell ref="AI132:AI133"/>
    <mergeCell ref="BH132:BH133"/>
    <mergeCell ref="BI132:BI133"/>
    <mergeCell ref="BJ132:BJ133"/>
    <mergeCell ref="BK132:BK133"/>
    <mergeCell ref="BL132:BL133"/>
    <mergeCell ref="BM132:BM133"/>
    <mergeCell ref="BB132:BB133"/>
    <mergeCell ref="BC132:BC133"/>
    <mergeCell ref="BD132:BD133"/>
    <mergeCell ref="BE132:BE133"/>
    <mergeCell ref="BF132:BF133"/>
    <mergeCell ref="BG132:BG133"/>
    <mergeCell ref="AV132:AV133"/>
    <mergeCell ref="AW132:AW133"/>
    <mergeCell ref="AX132:AX133"/>
    <mergeCell ref="AY132:AY133"/>
    <mergeCell ref="AZ132:AZ133"/>
    <mergeCell ref="BA132:BA133"/>
    <mergeCell ref="CI132:CI133"/>
    <mergeCell ref="CJ132:CJ133"/>
    <mergeCell ref="CK132:CK133"/>
    <mergeCell ref="BZ132:BZ133"/>
    <mergeCell ref="CA132:CA133"/>
    <mergeCell ref="CB132:CB133"/>
    <mergeCell ref="CC132:CC133"/>
    <mergeCell ref="CD132:CD133"/>
    <mergeCell ref="CE132:CE133"/>
    <mergeCell ref="BT132:BT133"/>
    <mergeCell ref="BU132:BU133"/>
    <mergeCell ref="BV132:BV133"/>
    <mergeCell ref="BW132:BW133"/>
    <mergeCell ref="BX132:BX133"/>
    <mergeCell ref="BY132:BY133"/>
    <mergeCell ref="BN132:BN133"/>
    <mergeCell ref="BO132:BO133"/>
    <mergeCell ref="BP132:BP133"/>
    <mergeCell ref="BQ132:BQ133"/>
    <mergeCell ref="BR132:BR133"/>
    <mergeCell ref="BS132:BS133"/>
    <mergeCell ref="EA132:EA133"/>
    <mergeCell ref="DP132:DP133"/>
    <mergeCell ref="DQ132:DQ133"/>
    <mergeCell ref="DR132:DR133"/>
    <mergeCell ref="DS132:DS133"/>
    <mergeCell ref="DT132:DT133"/>
    <mergeCell ref="DU132:DU133"/>
    <mergeCell ref="DJ132:DJ133"/>
    <mergeCell ref="DK132:DK133"/>
    <mergeCell ref="DL132:DL133"/>
    <mergeCell ref="DM132:DM133"/>
    <mergeCell ref="DN132:DN133"/>
    <mergeCell ref="DO132:DO133"/>
    <mergeCell ref="DD132:DD133"/>
    <mergeCell ref="DE132:DE133"/>
    <mergeCell ref="DF132:DF133"/>
    <mergeCell ref="DG132:DG133"/>
    <mergeCell ref="DH132:DH133"/>
    <mergeCell ref="DI132:DI133"/>
    <mergeCell ref="DV132:DV133"/>
    <mergeCell ref="DW132:DW133"/>
    <mergeCell ref="DX132:DX133"/>
    <mergeCell ref="DY132:DY133"/>
    <mergeCell ref="DZ132:DZ133"/>
    <mergeCell ref="A134:A137"/>
    <mergeCell ref="B134:B137"/>
    <mergeCell ref="C134:C135"/>
    <mergeCell ref="P136:P137"/>
    <mergeCell ref="Q136:Q137"/>
    <mergeCell ref="R136:R137"/>
    <mergeCell ref="S136:S137"/>
    <mergeCell ref="T136:T137"/>
    <mergeCell ref="U136:U137"/>
    <mergeCell ref="J136:J137"/>
    <mergeCell ref="K136:K137"/>
    <mergeCell ref="CZ132:CZ133"/>
    <mergeCell ref="DA132:DA133"/>
    <mergeCell ref="DB132:DB133"/>
    <mergeCell ref="DC132:DC133"/>
    <mergeCell ref="CR132:CR133"/>
    <mergeCell ref="CS132:CS133"/>
    <mergeCell ref="CT132:CT133"/>
    <mergeCell ref="CU132:CU133"/>
    <mergeCell ref="CV132:CV133"/>
    <mergeCell ref="CW132:CW133"/>
    <mergeCell ref="CL132:CL133"/>
    <mergeCell ref="CM132:CM133"/>
    <mergeCell ref="CN132:CN133"/>
    <mergeCell ref="CO132:CO133"/>
    <mergeCell ref="CP132:CP133"/>
    <mergeCell ref="CQ132:CQ133"/>
    <mergeCell ref="CX132:CX133"/>
    <mergeCell ref="CY132:CY133"/>
    <mergeCell ref="CF132:CF133"/>
    <mergeCell ref="CG132:CG133"/>
    <mergeCell ref="CH132:CH133"/>
    <mergeCell ref="AX136:AX137"/>
    <mergeCell ref="AY136:AY137"/>
    <mergeCell ref="AN136:AN137"/>
    <mergeCell ref="AO136:AO137"/>
    <mergeCell ref="AP136:AP137"/>
    <mergeCell ref="AQ136:AQ137"/>
    <mergeCell ref="AR136:AR137"/>
    <mergeCell ref="AS136:AS137"/>
    <mergeCell ref="L136:L137"/>
    <mergeCell ref="M136:M137"/>
    <mergeCell ref="N136:N137"/>
    <mergeCell ref="O136:O137"/>
    <mergeCell ref="C136:C137"/>
    <mergeCell ref="G136:G137"/>
    <mergeCell ref="H136:H137"/>
    <mergeCell ref="I136:I137"/>
    <mergeCell ref="AH136:AH137"/>
    <mergeCell ref="AI136:AI137"/>
    <mergeCell ref="AJ136:AJ137"/>
    <mergeCell ref="AK136:AK137"/>
    <mergeCell ref="AL136:AL137"/>
    <mergeCell ref="AM136:AM137"/>
    <mergeCell ref="AB136:AB137"/>
    <mergeCell ref="AC136:AC137"/>
    <mergeCell ref="BL136:BL137"/>
    <mergeCell ref="BM136:BM137"/>
    <mergeCell ref="BN136:BN137"/>
    <mergeCell ref="BO136:BO137"/>
    <mergeCell ref="BP136:BP137"/>
    <mergeCell ref="BQ136:BQ137"/>
    <mergeCell ref="BF136:BF137"/>
    <mergeCell ref="BG136:BG137"/>
    <mergeCell ref="BH136:BH137"/>
    <mergeCell ref="BI136:BI137"/>
    <mergeCell ref="BJ136:BJ137"/>
    <mergeCell ref="BK136:BK137"/>
    <mergeCell ref="AD136:AD137"/>
    <mergeCell ref="AE136:AE137"/>
    <mergeCell ref="AF136:AF137"/>
    <mergeCell ref="AG136:AG137"/>
    <mergeCell ref="V136:V137"/>
    <mergeCell ref="W136:W137"/>
    <mergeCell ref="X136:X137"/>
    <mergeCell ref="Y136:Y137"/>
    <mergeCell ref="Z136:Z137"/>
    <mergeCell ref="AA136:AA137"/>
    <mergeCell ref="AZ136:AZ137"/>
    <mergeCell ref="BA136:BA137"/>
    <mergeCell ref="BB136:BB137"/>
    <mergeCell ref="BC136:BC137"/>
    <mergeCell ref="BD136:BD137"/>
    <mergeCell ref="BE136:BE137"/>
    <mergeCell ref="AT136:AT137"/>
    <mergeCell ref="AU136:AU137"/>
    <mergeCell ref="AV136:AV137"/>
    <mergeCell ref="AW136:AW137"/>
    <mergeCell ref="CD136:CD137"/>
    <mergeCell ref="CE136:CE137"/>
    <mergeCell ref="CF136:CF137"/>
    <mergeCell ref="CG136:CG137"/>
    <mergeCell ref="CH136:CH137"/>
    <mergeCell ref="CI136:CI137"/>
    <mergeCell ref="BX136:BX137"/>
    <mergeCell ref="BY136:BY137"/>
    <mergeCell ref="BZ136:BZ137"/>
    <mergeCell ref="CA136:CA137"/>
    <mergeCell ref="CB136:CB137"/>
    <mergeCell ref="CC136:CC137"/>
    <mergeCell ref="BR136:BR137"/>
    <mergeCell ref="BS136:BS137"/>
    <mergeCell ref="BT136:BT137"/>
    <mergeCell ref="BU136:BU137"/>
    <mergeCell ref="BV136:BV137"/>
    <mergeCell ref="BW136:BW137"/>
    <mergeCell ref="DG136:DG137"/>
    <mergeCell ref="CV136:CV137"/>
    <mergeCell ref="CW136:CW137"/>
    <mergeCell ref="CX136:CX137"/>
    <mergeCell ref="CY136:CY137"/>
    <mergeCell ref="CZ136:CZ137"/>
    <mergeCell ref="DA136:DA137"/>
    <mergeCell ref="CP136:CP137"/>
    <mergeCell ref="CQ136:CQ137"/>
    <mergeCell ref="CR136:CR137"/>
    <mergeCell ref="CS136:CS137"/>
    <mergeCell ref="CT136:CT137"/>
    <mergeCell ref="CU136:CU137"/>
    <mergeCell ref="CJ136:CJ137"/>
    <mergeCell ref="CK136:CK137"/>
    <mergeCell ref="CL136:CL137"/>
    <mergeCell ref="CM136:CM137"/>
    <mergeCell ref="CN136:CN137"/>
    <mergeCell ref="CO136:CO137"/>
    <mergeCell ref="DZ136:DZ137"/>
    <mergeCell ref="EA136:EA137"/>
    <mergeCell ref="A138:A142"/>
    <mergeCell ref="B138:B142"/>
    <mergeCell ref="C138:C142"/>
    <mergeCell ref="G138:G142"/>
    <mergeCell ref="H138:H142"/>
    <mergeCell ref="I138:I142"/>
    <mergeCell ref="J138:J142"/>
    <mergeCell ref="DT136:DT137"/>
    <mergeCell ref="DU136:DU137"/>
    <mergeCell ref="DV136:DV137"/>
    <mergeCell ref="DW136:DW137"/>
    <mergeCell ref="DX136:DX137"/>
    <mergeCell ref="DY136:DY137"/>
    <mergeCell ref="DN136:DN137"/>
    <mergeCell ref="DO136:DO137"/>
    <mergeCell ref="DP136:DP137"/>
    <mergeCell ref="DQ136:DQ137"/>
    <mergeCell ref="DR136:DR137"/>
    <mergeCell ref="DS136:DS137"/>
    <mergeCell ref="DH136:DH137"/>
    <mergeCell ref="DI136:DI137"/>
    <mergeCell ref="DJ136:DJ137"/>
    <mergeCell ref="DK136:DK137"/>
    <mergeCell ref="DL136:DL137"/>
    <mergeCell ref="DM136:DM137"/>
    <mergeCell ref="DB136:DB137"/>
    <mergeCell ref="DC136:DC137"/>
    <mergeCell ref="DD136:DD137"/>
    <mergeCell ref="DE136:DE137"/>
    <mergeCell ref="DF136:DF137"/>
    <mergeCell ref="W138:W142"/>
    <mergeCell ref="X138:X142"/>
    <mergeCell ref="Y138:Y142"/>
    <mergeCell ref="Z138:Z142"/>
    <mergeCell ref="AA138:AA142"/>
    <mergeCell ref="AB138:AB142"/>
    <mergeCell ref="Q138:Q142"/>
    <mergeCell ref="R138:R142"/>
    <mergeCell ref="S138:S142"/>
    <mergeCell ref="T138:T142"/>
    <mergeCell ref="U138:U142"/>
    <mergeCell ref="V138:V142"/>
    <mergeCell ref="K138:K142"/>
    <mergeCell ref="L138:L142"/>
    <mergeCell ref="M138:M142"/>
    <mergeCell ref="N138:N142"/>
    <mergeCell ref="O138:O142"/>
    <mergeCell ref="P138:P142"/>
    <mergeCell ref="AO138:AO142"/>
    <mergeCell ref="AP138:AP142"/>
    <mergeCell ref="AQ138:AQ142"/>
    <mergeCell ref="AR138:AR142"/>
    <mergeCell ref="AS138:AS142"/>
    <mergeCell ref="AT138:AT142"/>
    <mergeCell ref="AI138:AI142"/>
    <mergeCell ref="AJ138:AJ142"/>
    <mergeCell ref="AK138:AK142"/>
    <mergeCell ref="AL138:AL142"/>
    <mergeCell ref="AM138:AM142"/>
    <mergeCell ref="AN138:AN142"/>
    <mergeCell ref="AC138:AC142"/>
    <mergeCell ref="AD138:AD142"/>
    <mergeCell ref="AE138:AE142"/>
    <mergeCell ref="AF138:AF142"/>
    <mergeCell ref="AG138:AG142"/>
    <mergeCell ref="AH138:AH142"/>
    <mergeCell ref="BG138:BG142"/>
    <mergeCell ref="BH138:BH142"/>
    <mergeCell ref="BI138:BI142"/>
    <mergeCell ref="BJ138:BJ142"/>
    <mergeCell ref="BK138:BK142"/>
    <mergeCell ref="BL138:BL142"/>
    <mergeCell ref="BA138:BA142"/>
    <mergeCell ref="BB138:BB142"/>
    <mergeCell ref="BC138:BC142"/>
    <mergeCell ref="BD138:BD142"/>
    <mergeCell ref="BE138:BE142"/>
    <mergeCell ref="BF138:BF142"/>
    <mergeCell ref="AU138:AU142"/>
    <mergeCell ref="AV138:AV142"/>
    <mergeCell ref="AW138:AW142"/>
    <mergeCell ref="AX138:AX142"/>
    <mergeCell ref="AY138:AY142"/>
    <mergeCell ref="AZ138:AZ142"/>
    <mergeCell ref="BY138:BY142"/>
    <mergeCell ref="BZ138:BZ142"/>
    <mergeCell ref="CA138:CA142"/>
    <mergeCell ref="CB138:CB142"/>
    <mergeCell ref="CC138:CC142"/>
    <mergeCell ref="CD138:CD142"/>
    <mergeCell ref="BS138:BS142"/>
    <mergeCell ref="BT138:BT142"/>
    <mergeCell ref="BU138:BU142"/>
    <mergeCell ref="BV138:BV142"/>
    <mergeCell ref="BW138:BW142"/>
    <mergeCell ref="BX138:BX142"/>
    <mergeCell ref="BM138:BM142"/>
    <mergeCell ref="BN138:BN142"/>
    <mergeCell ref="BO138:BO142"/>
    <mergeCell ref="BP138:BP142"/>
    <mergeCell ref="BQ138:BQ142"/>
    <mergeCell ref="BR138:BR142"/>
    <mergeCell ref="CQ138:CQ142"/>
    <mergeCell ref="CR138:CR142"/>
    <mergeCell ref="CS138:CS142"/>
    <mergeCell ref="CT138:CT142"/>
    <mergeCell ref="CU138:CU142"/>
    <mergeCell ref="CV138:CV142"/>
    <mergeCell ref="CK138:CK142"/>
    <mergeCell ref="CL138:CL142"/>
    <mergeCell ref="CM138:CM142"/>
    <mergeCell ref="CN138:CN142"/>
    <mergeCell ref="CO138:CO142"/>
    <mergeCell ref="CP138:CP142"/>
    <mergeCell ref="CE138:CE142"/>
    <mergeCell ref="CF138:CF142"/>
    <mergeCell ref="CG138:CG142"/>
    <mergeCell ref="CH138:CH142"/>
    <mergeCell ref="CI138:CI142"/>
    <mergeCell ref="CJ138:CJ142"/>
    <mergeCell ref="DI138:DI142"/>
    <mergeCell ref="DJ138:DJ142"/>
    <mergeCell ref="DK138:DK142"/>
    <mergeCell ref="DL138:DL142"/>
    <mergeCell ref="DM138:DM142"/>
    <mergeCell ref="DN138:DN142"/>
    <mergeCell ref="DC138:DC142"/>
    <mergeCell ref="DD138:DD142"/>
    <mergeCell ref="DE138:DE142"/>
    <mergeCell ref="DF138:DF142"/>
    <mergeCell ref="DG138:DG142"/>
    <mergeCell ref="DH138:DH142"/>
    <mergeCell ref="CW138:CW142"/>
    <mergeCell ref="CX138:CX142"/>
    <mergeCell ref="CY138:CY142"/>
    <mergeCell ref="CZ138:CZ142"/>
    <mergeCell ref="DA138:DA142"/>
    <mergeCell ref="DB138:DB142"/>
    <mergeCell ref="Q143:Q147"/>
    <mergeCell ref="R143:R147"/>
    <mergeCell ref="S143:S147"/>
    <mergeCell ref="T143:T147"/>
    <mergeCell ref="U143:U147"/>
    <mergeCell ref="V143:V147"/>
    <mergeCell ref="K143:K147"/>
    <mergeCell ref="L143:L147"/>
    <mergeCell ref="M143:M147"/>
    <mergeCell ref="N143:N147"/>
    <mergeCell ref="O143:O147"/>
    <mergeCell ref="P143:P147"/>
    <mergeCell ref="EA138:EA142"/>
    <mergeCell ref="A143:A147"/>
    <mergeCell ref="B143:B147"/>
    <mergeCell ref="C143:C147"/>
    <mergeCell ref="G143:G147"/>
    <mergeCell ref="H143:H147"/>
    <mergeCell ref="I143:I147"/>
    <mergeCell ref="J143:J147"/>
    <mergeCell ref="DU138:DU142"/>
    <mergeCell ref="DV138:DV142"/>
    <mergeCell ref="DW138:DW142"/>
    <mergeCell ref="DX138:DX142"/>
    <mergeCell ref="DY138:DY142"/>
    <mergeCell ref="DZ138:DZ142"/>
    <mergeCell ref="DO138:DO142"/>
    <mergeCell ref="DP138:DP142"/>
    <mergeCell ref="DQ138:DQ142"/>
    <mergeCell ref="DR138:DR142"/>
    <mergeCell ref="DS138:DS142"/>
    <mergeCell ref="DT138:DT142"/>
    <mergeCell ref="AI143:AI147"/>
    <mergeCell ref="AJ143:AJ147"/>
    <mergeCell ref="AK143:AK147"/>
    <mergeCell ref="AL143:AL147"/>
    <mergeCell ref="AM143:AM147"/>
    <mergeCell ref="AN143:AN147"/>
    <mergeCell ref="AC143:AC147"/>
    <mergeCell ref="AD143:AD147"/>
    <mergeCell ref="AE143:AE147"/>
    <mergeCell ref="AF143:AF147"/>
    <mergeCell ref="AG143:AG147"/>
    <mergeCell ref="AH143:AH147"/>
    <mergeCell ref="W143:W147"/>
    <mergeCell ref="X143:X147"/>
    <mergeCell ref="Y143:Y147"/>
    <mergeCell ref="Z143:Z147"/>
    <mergeCell ref="AA143:AA147"/>
    <mergeCell ref="AB143:AB147"/>
    <mergeCell ref="BA143:BA147"/>
    <mergeCell ref="BB143:BB147"/>
    <mergeCell ref="BC143:BC147"/>
    <mergeCell ref="BD143:BD147"/>
    <mergeCell ref="BE143:BE147"/>
    <mergeCell ref="BF143:BF147"/>
    <mergeCell ref="AU143:AU147"/>
    <mergeCell ref="AV143:AV147"/>
    <mergeCell ref="AW143:AW147"/>
    <mergeCell ref="AX143:AX147"/>
    <mergeCell ref="AY143:AY147"/>
    <mergeCell ref="AZ143:AZ147"/>
    <mergeCell ref="AO143:AO147"/>
    <mergeCell ref="AP143:AP147"/>
    <mergeCell ref="AQ143:AQ147"/>
    <mergeCell ref="AR143:AR147"/>
    <mergeCell ref="AS143:AS147"/>
    <mergeCell ref="AT143:AT147"/>
    <mergeCell ref="CC143:CC147"/>
    <mergeCell ref="CD143:CD147"/>
    <mergeCell ref="BS143:BS147"/>
    <mergeCell ref="BT143:BT147"/>
    <mergeCell ref="BU143:BU147"/>
    <mergeCell ref="BV143:BV147"/>
    <mergeCell ref="BW143:BW147"/>
    <mergeCell ref="BX143:BX147"/>
    <mergeCell ref="BM143:BM147"/>
    <mergeCell ref="BN143:BN147"/>
    <mergeCell ref="BO143:BO147"/>
    <mergeCell ref="BP143:BP147"/>
    <mergeCell ref="BQ143:BQ147"/>
    <mergeCell ref="BR143:BR147"/>
    <mergeCell ref="BG143:BG147"/>
    <mergeCell ref="BH143:BH147"/>
    <mergeCell ref="BI143:BI147"/>
    <mergeCell ref="BJ143:BJ147"/>
    <mergeCell ref="BK143:BK147"/>
    <mergeCell ref="BL143:BL147"/>
    <mergeCell ref="A148:A160"/>
    <mergeCell ref="B148:B160"/>
    <mergeCell ref="DU143:DU147"/>
    <mergeCell ref="DV143:DV147"/>
    <mergeCell ref="DW143:DW147"/>
    <mergeCell ref="DX143:DX147"/>
    <mergeCell ref="DY143:DY147"/>
    <mergeCell ref="DZ143:DZ147"/>
    <mergeCell ref="DO143:DO147"/>
    <mergeCell ref="DP143:DP147"/>
    <mergeCell ref="DQ143:DQ147"/>
    <mergeCell ref="DR143:DR147"/>
    <mergeCell ref="DS143:DS147"/>
    <mergeCell ref="DT143:DT147"/>
    <mergeCell ref="DI143:DI147"/>
    <mergeCell ref="DJ143:DJ147"/>
    <mergeCell ref="DK143:DK147"/>
    <mergeCell ref="DL143:DL147"/>
    <mergeCell ref="DM143:DM147"/>
    <mergeCell ref="DN143:DN147"/>
    <mergeCell ref="DC143:DC147"/>
    <mergeCell ref="DD143:DD147"/>
    <mergeCell ref="DE143:DE147"/>
    <mergeCell ref="DF143:DF147"/>
    <mergeCell ref="DG143:DG147"/>
    <mergeCell ref="DH143:DH147"/>
    <mergeCell ref="CW143:CW147"/>
    <mergeCell ref="CX143:CX147"/>
    <mergeCell ref="CY143:CY147"/>
    <mergeCell ref="CZ143:CZ147"/>
    <mergeCell ref="DA143:DA147"/>
    <mergeCell ref="DB143:DB147"/>
    <mergeCell ref="C149:C155"/>
    <mergeCell ref="D149:D155"/>
    <mergeCell ref="G149:G155"/>
    <mergeCell ref="H149:H155"/>
    <mergeCell ref="I149:I155"/>
    <mergeCell ref="J149:J155"/>
    <mergeCell ref="K149:K155"/>
    <mergeCell ref="L149:L155"/>
    <mergeCell ref="M149:M155"/>
    <mergeCell ref="EA143:EA147"/>
    <mergeCell ref="CQ143:CQ147"/>
    <mergeCell ref="CR143:CR147"/>
    <mergeCell ref="CS143:CS147"/>
    <mergeCell ref="CT143:CT147"/>
    <mergeCell ref="CU143:CU147"/>
    <mergeCell ref="CV143:CV147"/>
    <mergeCell ref="CK143:CK147"/>
    <mergeCell ref="CL143:CL147"/>
    <mergeCell ref="CM143:CM147"/>
    <mergeCell ref="CN143:CN147"/>
    <mergeCell ref="CO143:CO147"/>
    <mergeCell ref="CP143:CP147"/>
    <mergeCell ref="CE143:CE147"/>
    <mergeCell ref="CF143:CF147"/>
    <mergeCell ref="CG143:CG147"/>
    <mergeCell ref="CH143:CH147"/>
    <mergeCell ref="CI143:CI147"/>
    <mergeCell ref="CJ143:CJ147"/>
    <mergeCell ref="BY143:BY147"/>
    <mergeCell ref="BZ143:BZ147"/>
    <mergeCell ref="CA143:CA147"/>
    <mergeCell ref="CB143:CB147"/>
    <mergeCell ref="Z149:Z155"/>
    <mergeCell ref="AA149:AA155"/>
    <mergeCell ref="AB149:AB155"/>
    <mergeCell ref="AC149:AC155"/>
    <mergeCell ref="AD149:AD155"/>
    <mergeCell ref="AE149:AE155"/>
    <mergeCell ref="T149:T155"/>
    <mergeCell ref="U149:U155"/>
    <mergeCell ref="V149:V155"/>
    <mergeCell ref="W149:W155"/>
    <mergeCell ref="X149:X155"/>
    <mergeCell ref="Y149:Y155"/>
    <mergeCell ref="N149:N155"/>
    <mergeCell ref="O149:O155"/>
    <mergeCell ref="P149:P155"/>
    <mergeCell ref="Q149:Q155"/>
    <mergeCell ref="R149:R155"/>
    <mergeCell ref="S149:S155"/>
    <mergeCell ref="AR149:AR155"/>
    <mergeCell ref="AS149:AS155"/>
    <mergeCell ref="AT149:AT155"/>
    <mergeCell ref="AU149:AU155"/>
    <mergeCell ref="AV149:AV155"/>
    <mergeCell ref="AW149:AW155"/>
    <mergeCell ref="AL149:AL155"/>
    <mergeCell ref="AM149:AM155"/>
    <mergeCell ref="AN149:AN155"/>
    <mergeCell ref="AO149:AO155"/>
    <mergeCell ref="AP149:AP155"/>
    <mergeCell ref="AQ149:AQ155"/>
    <mergeCell ref="AF149:AF155"/>
    <mergeCell ref="AG149:AG155"/>
    <mergeCell ref="AH149:AH155"/>
    <mergeCell ref="AI149:AI155"/>
    <mergeCell ref="AJ149:AJ155"/>
    <mergeCell ref="AK149:AK155"/>
    <mergeCell ref="BJ149:BJ155"/>
    <mergeCell ref="BK149:BK155"/>
    <mergeCell ref="BL149:BL155"/>
    <mergeCell ref="BM149:BM155"/>
    <mergeCell ref="BN149:BN155"/>
    <mergeCell ref="BO149:BO155"/>
    <mergeCell ref="BD149:BD155"/>
    <mergeCell ref="BE149:BE155"/>
    <mergeCell ref="BF149:BF155"/>
    <mergeCell ref="BG149:BG155"/>
    <mergeCell ref="BH149:BH155"/>
    <mergeCell ref="BI149:BI155"/>
    <mergeCell ref="AX149:AX155"/>
    <mergeCell ref="AY149:AY155"/>
    <mergeCell ref="AZ149:AZ155"/>
    <mergeCell ref="BA149:BA155"/>
    <mergeCell ref="BB149:BB155"/>
    <mergeCell ref="BC149:BC155"/>
    <mergeCell ref="CB149:CB155"/>
    <mergeCell ref="CC149:CC155"/>
    <mergeCell ref="CD149:CD155"/>
    <mergeCell ref="CE149:CE155"/>
    <mergeCell ref="CF149:CF155"/>
    <mergeCell ref="CG149:CG155"/>
    <mergeCell ref="BV149:BV155"/>
    <mergeCell ref="BW149:BW155"/>
    <mergeCell ref="BX149:BX155"/>
    <mergeCell ref="BY149:BY155"/>
    <mergeCell ref="BZ149:BZ155"/>
    <mergeCell ref="CA149:CA155"/>
    <mergeCell ref="BP149:BP155"/>
    <mergeCell ref="BQ149:BQ155"/>
    <mergeCell ref="BR149:BR155"/>
    <mergeCell ref="BS149:BS155"/>
    <mergeCell ref="BT149:BT155"/>
    <mergeCell ref="BU149:BU155"/>
    <mergeCell ref="DE149:DE155"/>
    <mergeCell ref="CT149:CT155"/>
    <mergeCell ref="CU149:CU155"/>
    <mergeCell ref="CV149:CV155"/>
    <mergeCell ref="CW149:CW155"/>
    <mergeCell ref="CX149:CX155"/>
    <mergeCell ref="CY149:CY155"/>
    <mergeCell ref="CN149:CN155"/>
    <mergeCell ref="CO149:CO155"/>
    <mergeCell ref="CP149:CP155"/>
    <mergeCell ref="CQ149:CQ155"/>
    <mergeCell ref="CR149:CR155"/>
    <mergeCell ref="CS149:CS155"/>
    <mergeCell ref="CH149:CH155"/>
    <mergeCell ref="CI149:CI155"/>
    <mergeCell ref="CJ149:CJ155"/>
    <mergeCell ref="CK149:CK155"/>
    <mergeCell ref="CL149:CL155"/>
    <mergeCell ref="CM149:CM155"/>
    <mergeCell ref="DX149:DX155"/>
    <mergeCell ref="DY149:DY155"/>
    <mergeCell ref="DZ149:DZ155"/>
    <mergeCell ref="EA149:EA155"/>
    <mergeCell ref="C156:C160"/>
    <mergeCell ref="G156:G160"/>
    <mergeCell ref="H156:H160"/>
    <mergeCell ref="I156:I160"/>
    <mergeCell ref="J156:J160"/>
    <mergeCell ref="DR149:DR155"/>
    <mergeCell ref="DS149:DS155"/>
    <mergeCell ref="DT149:DT155"/>
    <mergeCell ref="DU149:DU155"/>
    <mergeCell ref="DV149:DV155"/>
    <mergeCell ref="DW149:DW155"/>
    <mergeCell ref="DL149:DL155"/>
    <mergeCell ref="DM149:DM155"/>
    <mergeCell ref="DN149:DN155"/>
    <mergeCell ref="DO149:DO155"/>
    <mergeCell ref="DP149:DP155"/>
    <mergeCell ref="DQ149:DQ155"/>
    <mergeCell ref="DF149:DF155"/>
    <mergeCell ref="DG149:DG155"/>
    <mergeCell ref="DH149:DH155"/>
    <mergeCell ref="DI149:DI155"/>
    <mergeCell ref="DJ149:DJ155"/>
    <mergeCell ref="DK149:DK155"/>
    <mergeCell ref="CZ149:CZ155"/>
    <mergeCell ref="DA149:DA155"/>
    <mergeCell ref="DB149:DB155"/>
    <mergeCell ref="DC149:DC155"/>
    <mergeCell ref="DD149:DD155"/>
    <mergeCell ref="W156:W160"/>
    <mergeCell ref="X156:X160"/>
    <mergeCell ref="Y156:Y160"/>
    <mergeCell ref="Z156:Z160"/>
    <mergeCell ref="AA156:AA160"/>
    <mergeCell ref="AB156:AB160"/>
    <mergeCell ref="Q156:Q160"/>
    <mergeCell ref="R156:R160"/>
    <mergeCell ref="S156:S160"/>
    <mergeCell ref="T156:T160"/>
    <mergeCell ref="U156:U160"/>
    <mergeCell ref="V156:V160"/>
    <mergeCell ref="K156:K160"/>
    <mergeCell ref="L156:L160"/>
    <mergeCell ref="M156:M160"/>
    <mergeCell ref="N156:N160"/>
    <mergeCell ref="O156:O160"/>
    <mergeCell ref="P156:P160"/>
    <mergeCell ref="AO156:AO160"/>
    <mergeCell ref="AP156:AP160"/>
    <mergeCell ref="AQ156:AQ160"/>
    <mergeCell ref="AR156:AR160"/>
    <mergeCell ref="AS156:AS160"/>
    <mergeCell ref="AT156:AT160"/>
    <mergeCell ref="AI156:AI160"/>
    <mergeCell ref="AJ156:AJ160"/>
    <mergeCell ref="AK156:AK160"/>
    <mergeCell ref="AL156:AL160"/>
    <mergeCell ref="AM156:AM160"/>
    <mergeCell ref="AN156:AN160"/>
    <mergeCell ref="AC156:AC160"/>
    <mergeCell ref="AD156:AD160"/>
    <mergeCell ref="AE156:AE160"/>
    <mergeCell ref="AF156:AF160"/>
    <mergeCell ref="AG156:AG160"/>
    <mergeCell ref="AH156:AH160"/>
    <mergeCell ref="BG156:BG160"/>
    <mergeCell ref="BH156:BH160"/>
    <mergeCell ref="BI156:BI160"/>
    <mergeCell ref="BJ156:BJ160"/>
    <mergeCell ref="BK156:BK160"/>
    <mergeCell ref="BL156:BL160"/>
    <mergeCell ref="BA156:BA160"/>
    <mergeCell ref="BB156:BB160"/>
    <mergeCell ref="BC156:BC160"/>
    <mergeCell ref="BD156:BD160"/>
    <mergeCell ref="BE156:BE160"/>
    <mergeCell ref="BF156:BF160"/>
    <mergeCell ref="AU156:AU160"/>
    <mergeCell ref="AV156:AV160"/>
    <mergeCell ref="AW156:AW160"/>
    <mergeCell ref="AX156:AX160"/>
    <mergeCell ref="AY156:AY160"/>
    <mergeCell ref="AZ156:AZ160"/>
    <mergeCell ref="BY156:BY160"/>
    <mergeCell ref="BZ156:BZ160"/>
    <mergeCell ref="CA156:CA160"/>
    <mergeCell ref="CB156:CB160"/>
    <mergeCell ref="CC156:CC160"/>
    <mergeCell ref="CD156:CD160"/>
    <mergeCell ref="BS156:BS160"/>
    <mergeCell ref="BT156:BT160"/>
    <mergeCell ref="BU156:BU160"/>
    <mergeCell ref="BV156:BV160"/>
    <mergeCell ref="BW156:BW160"/>
    <mergeCell ref="BX156:BX160"/>
    <mergeCell ref="BM156:BM160"/>
    <mergeCell ref="BN156:BN160"/>
    <mergeCell ref="BO156:BO160"/>
    <mergeCell ref="BP156:BP160"/>
    <mergeCell ref="BQ156:BQ160"/>
    <mergeCell ref="BR156:BR160"/>
    <mergeCell ref="CQ156:CQ160"/>
    <mergeCell ref="CR156:CR160"/>
    <mergeCell ref="CS156:CS160"/>
    <mergeCell ref="CT156:CT160"/>
    <mergeCell ref="CU156:CU160"/>
    <mergeCell ref="CV156:CV160"/>
    <mergeCell ref="CK156:CK160"/>
    <mergeCell ref="CL156:CL160"/>
    <mergeCell ref="CM156:CM160"/>
    <mergeCell ref="CN156:CN160"/>
    <mergeCell ref="CO156:CO160"/>
    <mergeCell ref="CP156:CP160"/>
    <mergeCell ref="CE156:CE160"/>
    <mergeCell ref="CF156:CF160"/>
    <mergeCell ref="CG156:CG160"/>
    <mergeCell ref="CH156:CH160"/>
    <mergeCell ref="CI156:CI160"/>
    <mergeCell ref="CJ156:CJ160"/>
    <mergeCell ref="DT156:DT160"/>
    <mergeCell ref="DI156:DI160"/>
    <mergeCell ref="DJ156:DJ160"/>
    <mergeCell ref="DK156:DK160"/>
    <mergeCell ref="DL156:DL160"/>
    <mergeCell ref="DM156:DM160"/>
    <mergeCell ref="DN156:DN160"/>
    <mergeCell ref="DC156:DC160"/>
    <mergeCell ref="DD156:DD160"/>
    <mergeCell ref="DE156:DE160"/>
    <mergeCell ref="DF156:DF160"/>
    <mergeCell ref="DG156:DG160"/>
    <mergeCell ref="DH156:DH160"/>
    <mergeCell ref="CW156:CW160"/>
    <mergeCell ref="CX156:CX160"/>
    <mergeCell ref="CY156:CY160"/>
    <mergeCell ref="CZ156:CZ160"/>
    <mergeCell ref="DA156:DA160"/>
    <mergeCell ref="DB156:DB160"/>
    <mergeCell ref="Q161:Q172"/>
    <mergeCell ref="R161:R172"/>
    <mergeCell ref="S161:S172"/>
    <mergeCell ref="T161:T172"/>
    <mergeCell ref="U161:U172"/>
    <mergeCell ref="V161:V172"/>
    <mergeCell ref="K161:K172"/>
    <mergeCell ref="L161:L172"/>
    <mergeCell ref="M161:M172"/>
    <mergeCell ref="N161:N172"/>
    <mergeCell ref="O161:O172"/>
    <mergeCell ref="P161:P172"/>
    <mergeCell ref="EA156:EA160"/>
    <mergeCell ref="A161:A172"/>
    <mergeCell ref="B161:B172"/>
    <mergeCell ref="C161:C172"/>
    <mergeCell ref="D161:D172"/>
    <mergeCell ref="G161:G172"/>
    <mergeCell ref="H161:H172"/>
    <mergeCell ref="I161:I172"/>
    <mergeCell ref="J161:J172"/>
    <mergeCell ref="DU156:DU160"/>
    <mergeCell ref="DV156:DV160"/>
    <mergeCell ref="DW156:DW160"/>
    <mergeCell ref="DX156:DX160"/>
    <mergeCell ref="DY156:DY160"/>
    <mergeCell ref="DZ156:DZ160"/>
    <mergeCell ref="DO156:DO160"/>
    <mergeCell ref="DP156:DP160"/>
    <mergeCell ref="DQ156:DQ160"/>
    <mergeCell ref="DR156:DR160"/>
    <mergeCell ref="DS156:DS160"/>
    <mergeCell ref="AI161:AI172"/>
    <mergeCell ref="AJ161:AJ172"/>
    <mergeCell ref="AK161:AK172"/>
    <mergeCell ref="AL161:AL172"/>
    <mergeCell ref="AM161:AM172"/>
    <mergeCell ref="AN161:AN172"/>
    <mergeCell ref="AC161:AC172"/>
    <mergeCell ref="AD161:AD172"/>
    <mergeCell ref="AE161:AE172"/>
    <mergeCell ref="AF161:AF172"/>
    <mergeCell ref="AG161:AG172"/>
    <mergeCell ref="AH161:AH172"/>
    <mergeCell ref="W161:W172"/>
    <mergeCell ref="X161:X172"/>
    <mergeCell ref="Y161:Y172"/>
    <mergeCell ref="Z161:Z172"/>
    <mergeCell ref="AA161:AA172"/>
    <mergeCell ref="AB161:AB172"/>
    <mergeCell ref="BA161:BA172"/>
    <mergeCell ref="BB161:BB172"/>
    <mergeCell ref="BC161:BC172"/>
    <mergeCell ref="BD161:BD172"/>
    <mergeCell ref="BE161:BE172"/>
    <mergeCell ref="BF161:BF172"/>
    <mergeCell ref="AU161:AU172"/>
    <mergeCell ref="AV161:AV172"/>
    <mergeCell ref="AW161:AW172"/>
    <mergeCell ref="AX161:AX172"/>
    <mergeCell ref="AY161:AY172"/>
    <mergeCell ref="AZ161:AZ172"/>
    <mergeCell ref="AO161:AO172"/>
    <mergeCell ref="AP161:AP172"/>
    <mergeCell ref="AQ161:AQ172"/>
    <mergeCell ref="AR161:AR172"/>
    <mergeCell ref="AS161:AS172"/>
    <mergeCell ref="AT161:AT172"/>
    <mergeCell ref="BS161:BS172"/>
    <mergeCell ref="BT161:BT172"/>
    <mergeCell ref="BU161:BU172"/>
    <mergeCell ref="BV161:BV172"/>
    <mergeCell ref="BW161:BW172"/>
    <mergeCell ref="BX161:BX172"/>
    <mergeCell ref="BM161:BM172"/>
    <mergeCell ref="BN161:BN172"/>
    <mergeCell ref="BO161:BO172"/>
    <mergeCell ref="BP161:BP172"/>
    <mergeCell ref="BQ161:BQ172"/>
    <mergeCell ref="BR161:BR172"/>
    <mergeCell ref="BG161:BG172"/>
    <mergeCell ref="BH161:BH172"/>
    <mergeCell ref="BI161:BI172"/>
    <mergeCell ref="BJ161:BJ172"/>
    <mergeCell ref="BK161:BK172"/>
    <mergeCell ref="BL161:BL172"/>
    <mergeCell ref="CK161:CK172"/>
    <mergeCell ref="CL161:CL172"/>
    <mergeCell ref="CM161:CM172"/>
    <mergeCell ref="CN161:CN172"/>
    <mergeCell ref="CO161:CO172"/>
    <mergeCell ref="CP161:CP172"/>
    <mergeCell ref="CE161:CE172"/>
    <mergeCell ref="CF161:CF172"/>
    <mergeCell ref="CG161:CG172"/>
    <mergeCell ref="CH161:CH172"/>
    <mergeCell ref="CI161:CI172"/>
    <mergeCell ref="CJ161:CJ172"/>
    <mergeCell ref="BY161:BY172"/>
    <mergeCell ref="BZ161:BZ172"/>
    <mergeCell ref="CA161:CA172"/>
    <mergeCell ref="CB161:CB172"/>
    <mergeCell ref="CC161:CC172"/>
    <mergeCell ref="CD161:CD172"/>
    <mergeCell ref="DM161:DM172"/>
    <mergeCell ref="DN161:DN172"/>
    <mergeCell ref="DC161:DC172"/>
    <mergeCell ref="DD161:DD172"/>
    <mergeCell ref="DE161:DE172"/>
    <mergeCell ref="DF161:DF172"/>
    <mergeCell ref="DG161:DG172"/>
    <mergeCell ref="DH161:DH172"/>
    <mergeCell ref="CW161:CW172"/>
    <mergeCell ref="CX161:CX172"/>
    <mergeCell ref="CY161:CY172"/>
    <mergeCell ref="CZ161:CZ172"/>
    <mergeCell ref="DA161:DA172"/>
    <mergeCell ref="DB161:DB172"/>
    <mergeCell ref="CQ161:CQ172"/>
    <mergeCell ref="CR161:CR172"/>
    <mergeCell ref="CS161:CS172"/>
    <mergeCell ref="CT161:CT172"/>
    <mergeCell ref="CU161:CU172"/>
    <mergeCell ref="CV161:CV172"/>
    <mergeCell ref="M173:M174"/>
    <mergeCell ref="N173:N174"/>
    <mergeCell ref="O173:O174"/>
    <mergeCell ref="P173:P174"/>
    <mergeCell ref="Q173:Q174"/>
    <mergeCell ref="R173:R174"/>
    <mergeCell ref="EA161:EA172"/>
    <mergeCell ref="A173:A174"/>
    <mergeCell ref="B173:B174"/>
    <mergeCell ref="C173:C174"/>
    <mergeCell ref="G173:G174"/>
    <mergeCell ref="H173:H174"/>
    <mergeCell ref="I173:I174"/>
    <mergeCell ref="J173:J174"/>
    <mergeCell ref="K173:K174"/>
    <mergeCell ref="L173:L174"/>
    <mergeCell ref="DU161:DU172"/>
    <mergeCell ref="DV161:DV172"/>
    <mergeCell ref="DW161:DW172"/>
    <mergeCell ref="DX161:DX172"/>
    <mergeCell ref="DY161:DY172"/>
    <mergeCell ref="DZ161:DZ172"/>
    <mergeCell ref="DO161:DO172"/>
    <mergeCell ref="DP161:DP172"/>
    <mergeCell ref="DQ161:DQ172"/>
    <mergeCell ref="DR161:DR172"/>
    <mergeCell ref="DS161:DS172"/>
    <mergeCell ref="DT161:DT172"/>
    <mergeCell ref="DI161:DI172"/>
    <mergeCell ref="DJ161:DJ172"/>
    <mergeCell ref="DK161:DK172"/>
    <mergeCell ref="DL161:DL172"/>
    <mergeCell ref="AE173:AE174"/>
    <mergeCell ref="AF173:AF174"/>
    <mergeCell ref="AG173:AG174"/>
    <mergeCell ref="AH173:AH174"/>
    <mergeCell ref="AI173:AI174"/>
    <mergeCell ref="AJ173:AJ174"/>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AW173:AW174"/>
    <mergeCell ref="AX173:AX174"/>
    <mergeCell ref="AY173:AY174"/>
    <mergeCell ref="AZ173:AZ174"/>
    <mergeCell ref="BA173:BA174"/>
    <mergeCell ref="BB173:BB174"/>
    <mergeCell ref="AQ173:AQ174"/>
    <mergeCell ref="AR173:AR174"/>
    <mergeCell ref="AS173:AS174"/>
    <mergeCell ref="AT173:AT174"/>
    <mergeCell ref="AU173:AU174"/>
    <mergeCell ref="AV173:AV174"/>
    <mergeCell ref="AK173:AK174"/>
    <mergeCell ref="AL173:AL174"/>
    <mergeCell ref="AM173:AM174"/>
    <mergeCell ref="AN173:AN174"/>
    <mergeCell ref="AO173:AO174"/>
    <mergeCell ref="AP173:AP174"/>
    <mergeCell ref="BO173:BO174"/>
    <mergeCell ref="BP173:BP174"/>
    <mergeCell ref="BQ173:BQ174"/>
    <mergeCell ref="BR173:BR174"/>
    <mergeCell ref="BS173:BS174"/>
    <mergeCell ref="BT173:BT174"/>
    <mergeCell ref="BI173:BI174"/>
    <mergeCell ref="BJ173:BJ174"/>
    <mergeCell ref="BK173:BK174"/>
    <mergeCell ref="BL173:BL174"/>
    <mergeCell ref="BM173:BM174"/>
    <mergeCell ref="BN173:BN174"/>
    <mergeCell ref="BC173:BC174"/>
    <mergeCell ref="BD173:BD174"/>
    <mergeCell ref="BE173:BE174"/>
    <mergeCell ref="BF173:BF174"/>
    <mergeCell ref="BG173:BG174"/>
    <mergeCell ref="BH173:BH174"/>
    <mergeCell ref="CG173:CG174"/>
    <mergeCell ref="CH173:CH174"/>
    <mergeCell ref="CI173:CI174"/>
    <mergeCell ref="CJ173:CJ174"/>
    <mergeCell ref="CK173:CK174"/>
    <mergeCell ref="CL173:CL174"/>
    <mergeCell ref="CA173:CA174"/>
    <mergeCell ref="CB173:CB174"/>
    <mergeCell ref="CC173:CC174"/>
    <mergeCell ref="CD173:CD174"/>
    <mergeCell ref="CE173:CE174"/>
    <mergeCell ref="CF173:CF174"/>
    <mergeCell ref="BU173:BU174"/>
    <mergeCell ref="BV173:BV174"/>
    <mergeCell ref="BW173:BW174"/>
    <mergeCell ref="BX173:BX174"/>
    <mergeCell ref="BY173:BY174"/>
    <mergeCell ref="BZ173:BZ174"/>
    <mergeCell ref="DH173:DH174"/>
    <mergeCell ref="DI173:DI174"/>
    <mergeCell ref="DJ173:DJ174"/>
    <mergeCell ref="CY173:CY174"/>
    <mergeCell ref="CZ173:CZ174"/>
    <mergeCell ref="DA173:DA174"/>
    <mergeCell ref="DB173:DB174"/>
    <mergeCell ref="DC173:DC174"/>
    <mergeCell ref="DD173:DD174"/>
    <mergeCell ref="CS173:CS174"/>
    <mergeCell ref="CT173:CT174"/>
    <mergeCell ref="CU173:CU174"/>
    <mergeCell ref="CV173:CV174"/>
    <mergeCell ref="CW173:CW174"/>
    <mergeCell ref="CX173:CX174"/>
    <mergeCell ref="CM173:CM174"/>
    <mergeCell ref="CN173:CN174"/>
    <mergeCell ref="CO173:CO174"/>
    <mergeCell ref="CP173:CP174"/>
    <mergeCell ref="CQ173:CQ174"/>
    <mergeCell ref="CR173:CR174"/>
    <mergeCell ref="A4:B6"/>
    <mergeCell ref="C4:G6"/>
    <mergeCell ref="D52:D53"/>
    <mergeCell ref="D73:D74"/>
    <mergeCell ref="D94:D95"/>
    <mergeCell ref="D113:D114"/>
    <mergeCell ref="D132:D133"/>
    <mergeCell ref="D136:D137"/>
    <mergeCell ref="D138:D142"/>
    <mergeCell ref="D143:D147"/>
    <mergeCell ref="D156:D160"/>
    <mergeCell ref="E173:E174"/>
    <mergeCell ref="DW173:DW174"/>
    <mergeCell ref="DX173:DX174"/>
    <mergeCell ref="DY173:DY174"/>
    <mergeCell ref="DZ173:DZ174"/>
    <mergeCell ref="EA173:EA174"/>
    <mergeCell ref="DQ173:DQ174"/>
    <mergeCell ref="DR173:DR174"/>
    <mergeCell ref="DS173:DS174"/>
    <mergeCell ref="DT173:DT174"/>
    <mergeCell ref="DU173:DU174"/>
    <mergeCell ref="DV173:DV174"/>
    <mergeCell ref="DK173:DK174"/>
    <mergeCell ref="DL173:DL174"/>
    <mergeCell ref="DM173:DM174"/>
    <mergeCell ref="DN173:DN174"/>
    <mergeCell ref="DO173:DO174"/>
    <mergeCell ref="DP173:DP174"/>
    <mergeCell ref="DE173:DE174"/>
    <mergeCell ref="DF173:DF174"/>
    <mergeCell ref="DG173:DG17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D175"/>
  <sheetViews>
    <sheetView showGridLines="0" zoomScale="80" zoomScaleNormal="80" workbookViewId="0">
      <selection activeCell="I3" sqref="I3"/>
    </sheetView>
  </sheetViews>
  <sheetFormatPr baseColWidth="10" defaultColWidth="11.42578125" defaultRowHeight="15"/>
  <cols>
    <col min="2" max="2" width="29.85546875" customWidth="1"/>
    <col min="3" max="3" width="21.28515625" customWidth="1"/>
    <col min="4" max="4" width="20" customWidth="1"/>
    <col min="5" max="5" width="30.85546875" customWidth="1"/>
    <col min="6" max="6" width="2.7109375" customWidth="1"/>
    <col min="7" max="7" width="21.28515625" customWidth="1"/>
    <col min="8" max="8" width="11.42578125" customWidth="1"/>
    <col min="9" max="9" width="27" customWidth="1"/>
    <col min="10" max="131" width="11.42578125" customWidth="1"/>
    <col min="132" max="132" width="5.28515625" customWidth="1"/>
    <col min="134" max="134" width="13.5703125" customWidth="1"/>
    <col min="158" max="158" width="2.140625" customWidth="1"/>
    <col min="159" max="159" width="11.42578125" style="5"/>
    <col min="160" max="160" width="22.7109375" style="5" customWidth="1"/>
  </cols>
  <sheetData>
    <row r="1" spans="1:160">
      <c r="A1" s="457"/>
      <c r="B1" s="458"/>
      <c r="C1" s="823" t="s">
        <v>2597</v>
      </c>
      <c r="D1" s="824"/>
      <c r="E1" s="824"/>
      <c r="F1" s="824"/>
      <c r="G1" s="825"/>
      <c r="H1" s="451" t="s">
        <v>2591</v>
      </c>
      <c r="I1" s="27" t="s">
        <v>2595</v>
      </c>
    </row>
    <row r="2" spans="1:160">
      <c r="A2" s="459"/>
      <c r="B2" s="460"/>
      <c r="C2" s="826"/>
      <c r="D2" s="827"/>
      <c r="E2" s="827"/>
      <c r="F2" s="827"/>
      <c r="G2" s="828"/>
      <c r="H2" s="451" t="s">
        <v>2592</v>
      </c>
      <c r="I2" s="27">
        <v>0</v>
      </c>
    </row>
    <row r="3" spans="1:160">
      <c r="A3" s="461"/>
      <c r="B3" s="462"/>
      <c r="C3" s="829"/>
      <c r="D3" s="830"/>
      <c r="E3" s="830"/>
      <c r="F3" s="830"/>
      <c r="G3" s="831"/>
      <c r="H3" s="451" t="s">
        <v>2593</v>
      </c>
      <c r="I3" s="27" t="s">
        <v>2598</v>
      </c>
    </row>
    <row r="5" spans="1:160" ht="18" customHeight="1">
      <c r="A5" s="35" t="str">
        <f>Inicio!A5</f>
        <v>CÁMARA DE COMERCIO DE FACATATIVA</v>
      </c>
    </row>
    <row r="6" spans="1:160" ht="18" customHeight="1">
      <c r="A6" s="2" t="str">
        <f>Inicio!A6</f>
        <v>Sistema de Autocontrol y Gestión del Riesgo Integral de LA/FT/FPADM - RMM del SAGRILAFT</v>
      </c>
    </row>
    <row r="7" spans="1:160" ht="18" customHeight="1" thickBot="1">
      <c r="A7" s="76" t="s">
        <v>1762</v>
      </c>
    </row>
    <row r="8" spans="1:160" ht="18" customHeight="1" thickBot="1">
      <c r="G8" s="818" t="s">
        <v>2190</v>
      </c>
      <c r="H8" s="819"/>
      <c r="I8" s="819"/>
      <c r="J8" s="819"/>
      <c r="K8" s="820"/>
      <c r="L8" s="821" t="s">
        <v>2193</v>
      </c>
      <c r="M8" s="800"/>
      <c r="N8" s="800"/>
      <c r="O8" s="800"/>
      <c r="P8" s="822"/>
      <c r="Q8" s="821" t="s">
        <v>2196</v>
      </c>
      <c r="R8" s="800"/>
      <c r="S8" s="800"/>
      <c r="T8" s="800"/>
      <c r="U8" s="822"/>
      <c r="V8" s="821" t="s">
        <v>2199</v>
      </c>
      <c r="W8" s="800"/>
      <c r="X8" s="800"/>
      <c r="Y8" s="800"/>
      <c r="Z8" s="822"/>
      <c r="AA8" s="821" t="s">
        <v>2202</v>
      </c>
      <c r="AB8" s="800"/>
      <c r="AC8" s="800"/>
      <c r="AD8" s="800"/>
      <c r="AE8" s="822"/>
      <c r="AF8" s="821" t="s">
        <v>2204</v>
      </c>
      <c r="AG8" s="800"/>
      <c r="AH8" s="800"/>
      <c r="AI8" s="800"/>
      <c r="AJ8" s="822"/>
      <c r="AK8" s="821" t="s">
        <v>2207</v>
      </c>
      <c r="AL8" s="800"/>
      <c r="AM8" s="800"/>
      <c r="AN8" s="800"/>
      <c r="AO8" s="822"/>
      <c r="AP8" s="821" t="s">
        <v>2220</v>
      </c>
      <c r="AQ8" s="800"/>
      <c r="AR8" s="800"/>
      <c r="AS8" s="800"/>
      <c r="AT8" s="801"/>
      <c r="AU8" s="799" t="s">
        <v>2223</v>
      </c>
      <c r="AV8" s="800"/>
      <c r="AW8" s="800"/>
      <c r="AX8" s="800"/>
      <c r="AY8" s="822"/>
      <c r="AZ8" s="821" t="s">
        <v>2226</v>
      </c>
      <c r="BA8" s="800"/>
      <c r="BB8" s="800"/>
      <c r="BC8" s="800"/>
      <c r="BD8" s="801"/>
      <c r="BE8" s="799" t="s">
        <v>2229</v>
      </c>
      <c r="BF8" s="800"/>
      <c r="BG8" s="800"/>
      <c r="BH8" s="800"/>
      <c r="BI8" s="822"/>
      <c r="BJ8" s="821" t="s">
        <v>2234</v>
      </c>
      <c r="BK8" s="800"/>
      <c r="BL8" s="800"/>
      <c r="BM8" s="800"/>
      <c r="BN8" s="801"/>
      <c r="BO8" s="799" t="s">
        <v>2241</v>
      </c>
      <c r="BP8" s="800"/>
      <c r="BQ8" s="800"/>
      <c r="BR8" s="800"/>
      <c r="BS8" s="822"/>
      <c r="BT8" s="821" t="s">
        <v>2243</v>
      </c>
      <c r="BU8" s="800"/>
      <c r="BV8" s="800"/>
      <c r="BW8" s="800"/>
      <c r="BX8" s="801"/>
      <c r="BY8" s="799" t="s">
        <v>2246</v>
      </c>
      <c r="BZ8" s="800"/>
      <c r="CA8" s="800"/>
      <c r="CB8" s="800"/>
      <c r="CC8" s="822"/>
      <c r="CD8" s="821" t="s">
        <v>2248</v>
      </c>
      <c r="CE8" s="800"/>
      <c r="CF8" s="800"/>
      <c r="CG8" s="800"/>
      <c r="CH8" s="801"/>
      <c r="CI8" s="799" t="s">
        <v>2249</v>
      </c>
      <c r="CJ8" s="800"/>
      <c r="CK8" s="800"/>
      <c r="CL8" s="800"/>
      <c r="CM8" s="822"/>
      <c r="CN8" s="821" t="s">
        <v>2252</v>
      </c>
      <c r="CO8" s="800"/>
      <c r="CP8" s="800"/>
      <c r="CQ8" s="800"/>
      <c r="CR8" s="801"/>
      <c r="CS8" s="799" t="s">
        <v>2255</v>
      </c>
      <c r="CT8" s="800"/>
      <c r="CU8" s="800"/>
      <c r="CV8" s="800"/>
      <c r="CW8" s="822"/>
      <c r="CX8" s="821" t="s">
        <v>2257</v>
      </c>
      <c r="CY8" s="800"/>
      <c r="CZ8" s="800"/>
      <c r="DA8" s="800"/>
      <c r="DB8" s="801"/>
      <c r="DC8" s="799" t="s">
        <v>2260</v>
      </c>
      <c r="DD8" s="800"/>
      <c r="DE8" s="800"/>
      <c r="DF8" s="800"/>
      <c r="DG8" s="822"/>
      <c r="DH8" s="821" t="s">
        <v>2263</v>
      </c>
      <c r="DI8" s="800"/>
      <c r="DJ8" s="800"/>
      <c r="DK8" s="800"/>
      <c r="DL8" s="801"/>
      <c r="DM8" s="799" t="s">
        <v>2265</v>
      </c>
      <c r="DN8" s="800"/>
      <c r="DO8" s="800"/>
      <c r="DP8" s="800"/>
      <c r="DQ8" s="822"/>
      <c r="DR8" s="821" t="s">
        <v>1757</v>
      </c>
      <c r="DS8" s="800"/>
      <c r="DT8" s="800"/>
      <c r="DU8" s="800"/>
      <c r="DV8" s="801"/>
      <c r="DW8" s="799" t="s">
        <v>1758</v>
      </c>
      <c r="DX8" s="800"/>
      <c r="DY8" s="800"/>
      <c r="DZ8" s="800"/>
      <c r="EA8" s="801"/>
    </row>
    <row r="9" spans="1:160" ht="18" customHeight="1" thickBot="1">
      <c r="G9" s="802" t="s">
        <v>2192</v>
      </c>
      <c r="H9" s="803"/>
      <c r="I9" s="803"/>
      <c r="J9" s="803"/>
      <c r="K9" s="804"/>
      <c r="L9" s="805" t="s">
        <v>2194</v>
      </c>
      <c r="M9" s="806"/>
      <c r="N9" s="806"/>
      <c r="O9" s="806"/>
      <c r="P9" s="807"/>
      <c r="Q9" s="805" t="s">
        <v>2197</v>
      </c>
      <c r="R9" s="806"/>
      <c r="S9" s="806"/>
      <c r="T9" s="806"/>
      <c r="U9" s="807"/>
      <c r="V9" s="805" t="s">
        <v>2200</v>
      </c>
      <c r="W9" s="806"/>
      <c r="X9" s="806"/>
      <c r="Y9" s="806"/>
      <c r="Z9" s="807"/>
      <c r="AA9" s="805" t="s">
        <v>2203</v>
      </c>
      <c r="AB9" s="806"/>
      <c r="AC9" s="806"/>
      <c r="AD9" s="806"/>
      <c r="AE9" s="807"/>
      <c r="AF9" s="805" t="s">
        <v>2205</v>
      </c>
      <c r="AG9" s="806"/>
      <c r="AH9" s="806"/>
      <c r="AI9" s="806"/>
      <c r="AJ9" s="807"/>
      <c r="AK9" s="805" t="s">
        <v>2208</v>
      </c>
      <c r="AL9" s="806"/>
      <c r="AM9" s="806"/>
      <c r="AN9" s="806"/>
      <c r="AO9" s="807"/>
      <c r="AP9" s="805" t="s">
        <v>2221</v>
      </c>
      <c r="AQ9" s="806"/>
      <c r="AR9" s="806"/>
      <c r="AS9" s="806"/>
      <c r="AT9" s="812"/>
      <c r="AU9" s="813" t="s">
        <v>2225</v>
      </c>
      <c r="AV9" s="806"/>
      <c r="AW9" s="806"/>
      <c r="AX9" s="806"/>
      <c r="AY9" s="807"/>
      <c r="AZ9" s="805" t="s">
        <v>2228</v>
      </c>
      <c r="BA9" s="806"/>
      <c r="BB9" s="806"/>
      <c r="BC9" s="806"/>
      <c r="BD9" s="812"/>
      <c r="BE9" s="813" t="s">
        <v>2231</v>
      </c>
      <c r="BF9" s="806"/>
      <c r="BG9" s="806"/>
      <c r="BH9" s="806"/>
      <c r="BI9" s="807"/>
      <c r="BJ9" s="805" t="s">
        <v>2236</v>
      </c>
      <c r="BK9" s="806"/>
      <c r="BL9" s="806"/>
      <c r="BM9" s="806"/>
      <c r="BN9" s="812"/>
      <c r="BO9" s="813" t="s">
        <v>2242</v>
      </c>
      <c r="BP9" s="806"/>
      <c r="BQ9" s="806"/>
      <c r="BR9" s="806"/>
      <c r="BS9" s="807"/>
      <c r="BT9" s="805" t="s">
        <v>2244</v>
      </c>
      <c r="BU9" s="806"/>
      <c r="BV9" s="806"/>
      <c r="BW9" s="806"/>
      <c r="BX9" s="812"/>
      <c r="BY9" s="813" t="s">
        <v>2247</v>
      </c>
      <c r="BZ9" s="806"/>
      <c r="CA9" s="806"/>
      <c r="CB9" s="806"/>
      <c r="CC9" s="807"/>
      <c r="CD9" s="805" t="s">
        <v>2242</v>
      </c>
      <c r="CE9" s="806"/>
      <c r="CF9" s="806"/>
      <c r="CG9" s="806"/>
      <c r="CH9" s="812"/>
      <c r="CI9" s="813" t="s">
        <v>2251</v>
      </c>
      <c r="CJ9" s="806"/>
      <c r="CK9" s="806"/>
      <c r="CL9" s="806"/>
      <c r="CM9" s="807"/>
      <c r="CN9" s="805" t="s">
        <v>2253</v>
      </c>
      <c r="CO9" s="806"/>
      <c r="CP9" s="806"/>
      <c r="CQ9" s="806"/>
      <c r="CR9" s="812"/>
      <c r="CS9" s="813" t="s">
        <v>2256</v>
      </c>
      <c r="CT9" s="806"/>
      <c r="CU9" s="806"/>
      <c r="CV9" s="806"/>
      <c r="CW9" s="807"/>
      <c r="CX9" s="805" t="s">
        <v>2259</v>
      </c>
      <c r="CY9" s="806"/>
      <c r="CZ9" s="806"/>
      <c r="DA9" s="806"/>
      <c r="DB9" s="812"/>
      <c r="DC9" s="813" t="s">
        <v>2261</v>
      </c>
      <c r="DD9" s="806"/>
      <c r="DE9" s="806"/>
      <c r="DF9" s="806"/>
      <c r="DG9" s="807"/>
      <c r="DH9" s="805" t="s">
        <v>2264</v>
      </c>
      <c r="DI9" s="806"/>
      <c r="DJ9" s="806"/>
      <c r="DK9" s="806"/>
      <c r="DL9" s="812"/>
      <c r="DM9" s="813" t="s">
        <v>2267</v>
      </c>
      <c r="DN9" s="806"/>
      <c r="DO9" s="806"/>
      <c r="DP9" s="806"/>
      <c r="DQ9" s="807"/>
      <c r="DR9" s="805" t="s">
        <v>1759</v>
      </c>
      <c r="DS9" s="806"/>
      <c r="DT9" s="806"/>
      <c r="DU9" s="806"/>
      <c r="DV9" s="812"/>
      <c r="DW9" s="813" t="s">
        <v>1759</v>
      </c>
      <c r="DX9" s="806"/>
      <c r="DY9" s="806"/>
      <c r="DZ9" s="806"/>
      <c r="EA9" s="812"/>
      <c r="EC9" s="969" t="s">
        <v>1763</v>
      </c>
      <c r="ED9" s="970"/>
      <c r="EE9" s="970"/>
      <c r="EF9" s="970"/>
      <c r="EG9" s="970"/>
      <c r="EH9" s="970"/>
      <c r="EI9" s="970"/>
      <c r="EJ9" s="970"/>
      <c r="EK9" s="970"/>
      <c r="EL9" s="970"/>
      <c r="EM9" s="970"/>
      <c r="EN9" s="970"/>
      <c r="EO9" s="970"/>
      <c r="EP9" s="970"/>
      <c r="EQ9" s="970"/>
      <c r="ER9" s="970"/>
      <c r="ES9" s="970"/>
      <c r="ET9" s="970"/>
      <c r="EU9" s="970"/>
      <c r="EV9" s="970"/>
      <c r="EW9" s="970"/>
      <c r="EX9" s="970"/>
      <c r="EY9" s="970"/>
      <c r="EZ9" s="970"/>
      <c r="FA9" s="970"/>
      <c r="FB9" s="970"/>
      <c r="FC9" s="970"/>
      <c r="FD9" s="971"/>
    </row>
    <row r="10" spans="1:160" ht="18" customHeight="1">
      <c r="A10" s="972" t="str">
        <f>'Eventos de riesgo LA-FT-FPADM'!A9</f>
        <v>EVENTOS DE RIESGO LA/FT/FPADM</v>
      </c>
      <c r="B10" s="973"/>
      <c r="C10" s="973"/>
      <c r="D10" s="973"/>
      <c r="E10" s="974"/>
      <c r="G10" s="808" t="s">
        <v>2191</v>
      </c>
      <c r="H10" s="809"/>
      <c r="I10" s="809"/>
      <c r="J10" s="809"/>
      <c r="K10" s="814"/>
      <c r="L10" s="808" t="s">
        <v>2195</v>
      </c>
      <c r="M10" s="809"/>
      <c r="N10" s="809"/>
      <c r="O10" s="809"/>
      <c r="P10" s="814"/>
      <c r="Q10" s="808" t="s">
        <v>2198</v>
      </c>
      <c r="R10" s="809"/>
      <c r="S10" s="809"/>
      <c r="T10" s="809"/>
      <c r="U10" s="814"/>
      <c r="V10" s="808" t="s">
        <v>2201</v>
      </c>
      <c r="W10" s="809"/>
      <c r="X10" s="809"/>
      <c r="Y10" s="809"/>
      <c r="Z10" s="814"/>
      <c r="AA10" s="808" t="s">
        <v>2191</v>
      </c>
      <c r="AB10" s="809"/>
      <c r="AC10" s="809"/>
      <c r="AD10" s="809"/>
      <c r="AE10" s="814"/>
      <c r="AF10" s="808" t="s">
        <v>2206</v>
      </c>
      <c r="AG10" s="809"/>
      <c r="AH10" s="809"/>
      <c r="AI10" s="809"/>
      <c r="AJ10" s="814"/>
      <c r="AK10" s="808" t="s">
        <v>2206</v>
      </c>
      <c r="AL10" s="809"/>
      <c r="AM10" s="809"/>
      <c r="AN10" s="809"/>
      <c r="AO10" s="814"/>
      <c r="AP10" s="808" t="s">
        <v>2222</v>
      </c>
      <c r="AQ10" s="809"/>
      <c r="AR10" s="809"/>
      <c r="AS10" s="809"/>
      <c r="AT10" s="810"/>
      <c r="AU10" s="811" t="s">
        <v>2224</v>
      </c>
      <c r="AV10" s="809"/>
      <c r="AW10" s="809"/>
      <c r="AX10" s="809"/>
      <c r="AY10" s="814"/>
      <c r="AZ10" s="808" t="s">
        <v>2227</v>
      </c>
      <c r="BA10" s="809"/>
      <c r="BB10" s="809"/>
      <c r="BC10" s="809"/>
      <c r="BD10" s="810"/>
      <c r="BE10" s="811" t="s">
        <v>2230</v>
      </c>
      <c r="BF10" s="809"/>
      <c r="BG10" s="809"/>
      <c r="BH10" s="809"/>
      <c r="BI10" s="814"/>
      <c r="BJ10" s="808" t="s">
        <v>2235</v>
      </c>
      <c r="BK10" s="809"/>
      <c r="BL10" s="809"/>
      <c r="BM10" s="809"/>
      <c r="BN10" s="810"/>
      <c r="BO10" s="811" t="s">
        <v>2224</v>
      </c>
      <c r="BP10" s="809"/>
      <c r="BQ10" s="809"/>
      <c r="BR10" s="809"/>
      <c r="BS10" s="814"/>
      <c r="BT10" s="808" t="s">
        <v>2224</v>
      </c>
      <c r="BU10" s="809"/>
      <c r="BV10" s="809"/>
      <c r="BW10" s="809"/>
      <c r="BX10" s="810"/>
      <c r="BY10" s="811" t="s">
        <v>2222</v>
      </c>
      <c r="BZ10" s="809"/>
      <c r="CA10" s="809"/>
      <c r="CB10" s="809"/>
      <c r="CC10" s="814"/>
      <c r="CD10" s="808" t="s">
        <v>2224</v>
      </c>
      <c r="CE10" s="809"/>
      <c r="CF10" s="809"/>
      <c r="CG10" s="809"/>
      <c r="CH10" s="810"/>
      <c r="CI10" s="811" t="s">
        <v>2250</v>
      </c>
      <c r="CJ10" s="809"/>
      <c r="CK10" s="809"/>
      <c r="CL10" s="809"/>
      <c r="CM10" s="814"/>
      <c r="CN10" s="808" t="s">
        <v>2254</v>
      </c>
      <c r="CO10" s="809"/>
      <c r="CP10" s="809"/>
      <c r="CQ10" s="809"/>
      <c r="CR10" s="810"/>
      <c r="CS10" s="811" t="s">
        <v>2224</v>
      </c>
      <c r="CT10" s="809"/>
      <c r="CU10" s="809"/>
      <c r="CV10" s="809"/>
      <c r="CW10" s="814"/>
      <c r="CX10" s="808" t="s">
        <v>2258</v>
      </c>
      <c r="CY10" s="809"/>
      <c r="CZ10" s="809"/>
      <c r="DA10" s="809"/>
      <c r="DB10" s="810"/>
      <c r="DC10" s="811" t="s">
        <v>2262</v>
      </c>
      <c r="DD10" s="809"/>
      <c r="DE10" s="809"/>
      <c r="DF10" s="809"/>
      <c r="DG10" s="814"/>
      <c r="DH10" s="808" t="s">
        <v>2224</v>
      </c>
      <c r="DI10" s="809"/>
      <c r="DJ10" s="809"/>
      <c r="DK10" s="809"/>
      <c r="DL10" s="810"/>
      <c r="DM10" s="811" t="s">
        <v>2266</v>
      </c>
      <c r="DN10" s="809"/>
      <c r="DO10" s="809"/>
      <c r="DP10" s="809"/>
      <c r="DQ10" s="814"/>
      <c r="DR10" s="808" t="s">
        <v>1760</v>
      </c>
      <c r="DS10" s="809"/>
      <c r="DT10" s="809"/>
      <c r="DU10" s="809"/>
      <c r="DV10" s="810"/>
      <c r="DW10" s="811" t="s">
        <v>1760</v>
      </c>
      <c r="DX10" s="809"/>
      <c r="DY10" s="809"/>
      <c r="DZ10" s="809"/>
      <c r="EA10" s="810"/>
      <c r="EC10" s="965" t="s">
        <v>1764</v>
      </c>
      <c r="ED10" s="966"/>
      <c r="EE10" s="966"/>
      <c r="EF10" s="966"/>
      <c r="EG10" s="966"/>
      <c r="EH10" s="967"/>
      <c r="EI10" s="968" t="s">
        <v>1765</v>
      </c>
      <c r="EJ10" s="966"/>
      <c r="EK10" s="966"/>
      <c r="EL10" s="966"/>
      <c r="EM10" s="966"/>
      <c r="EN10" s="966"/>
      <c r="EO10" s="966"/>
      <c r="EP10" s="966"/>
      <c r="EQ10" s="966"/>
      <c r="ER10" s="966"/>
      <c r="ES10" s="966"/>
      <c r="ET10" s="966"/>
      <c r="EU10" s="966"/>
      <c r="EV10" s="966"/>
      <c r="EW10" s="966"/>
      <c r="EX10" s="967"/>
      <c r="EY10" s="955" t="s">
        <v>1404</v>
      </c>
      <c r="EZ10" s="955" t="s">
        <v>1766</v>
      </c>
      <c r="FA10" s="959" t="s">
        <v>1767</v>
      </c>
      <c r="FB10" s="119"/>
      <c r="FC10" s="960" t="s">
        <v>568</v>
      </c>
      <c r="FD10" s="961" t="s">
        <v>1768</v>
      </c>
    </row>
    <row r="11" spans="1:160" ht="18" customHeight="1">
      <c r="A11" s="162" t="str">
        <f>'Eventos de riesgo LA-FT-FPADM'!A10</f>
        <v xml:space="preserve">Código </v>
      </c>
      <c r="B11" s="162" t="str">
        <f>'Eventos de riesgo LA-FT-FPADM'!B10</f>
        <v xml:space="preserve">Evento de Riesgo </v>
      </c>
      <c r="C11" s="962" t="str">
        <f>'Eventos de riesgo LA-FT-FPADM'!C10</f>
        <v>Factor de Riesgo Segmentado</v>
      </c>
      <c r="D11" s="963"/>
      <c r="E11" s="964"/>
      <c r="G11" s="798" t="s">
        <v>1761</v>
      </c>
      <c r="H11" s="794" t="s">
        <v>1673</v>
      </c>
      <c r="I11" s="794"/>
      <c r="J11" s="794"/>
      <c r="K11" s="797"/>
      <c r="L11" s="798" t="s">
        <v>1761</v>
      </c>
      <c r="M11" s="794" t="s">
        <v>1673</v>
      </c>
      <c r="N11" s="794"/>
      <c r="O11" s="794"/>
      <c r="P11" s="797"/>
      <c r="Q11" s="798" t="s">
        <v>1761</v>
      </c>
      <c r="R11" s="794" t="s">
        <v>1673</v>
      </c>
      <c r="S11" s="794"/>
      <c r="T11" s="794"/>
      <c r="U11" s="797"/>
      <c r="V11" s="798" t="s">
        <v>1761</v>
      </c>
      <c r="W11" s="794" t="s">
        <v>1673</v>
      </c>
      <c r="X11" s="794"/>
      <c r="Y11" s="794"/>
      <c r="Z11" s="797"/>
      <c r="AA11" s="798" t="s">
        <v>1761</v>
      </c>
      <c r="AB11" s="794" t="s">
        <v>1673</v>
      </c>
      <c r="AC11" s="794"/>
      <c r="AD11" s="794"/>
      <c r="AE11" s="797"/>
      <c r="AF11" s="798" t="s">
        <v>1761</v>
      </c>
      <c r="AG11" s="794" t="s">
        <v>1673</v>
      </c>
      <c r="AH11" s="794"/>
      <c r="AI11" s="794"/>
      <c r="AJ11" s="797"/>
      <c r="AK11" s="798" t="s">
        <v>1761</v>
      </c>
      <c r="AL11" s="794" t="s">
        <v>1673</v>
      </c>
      <c r="AM11" s="794"/>
      <c r="AN11" s="794"/>
      <c r="AO11" s="797"/>
      <c r="AP11" s="798" t="s">
        <v>1761</v>
      </c>
      <c r="AQ11" s="794" t="s">
        <v>1673</v>
      </c>
      <c r="AR11" s="794"/>
      <c r="AS11" s="794"/>
      <c r="AT11" s="795"/>
      <c r="AU11" s="796" t="s">
        <v>1761</v>
      </c>
      <c r="AV11" s="794" t="s">
        <v>1673</v>
      </c>
      <c r="AW11" s="794"/>
      <c r="AX11" s="794"/>
      <c r="AY11" s="797"/>
      <c r="AZ11" s="798" t="s">
        <v>1761</v>
      </c>
      <c r="BA11" s="794" t="s">
        <v>1673</v>
      </c>
      <c r="BB11" s="794"/>
      <c r="BC11" s="794"/>
      <c r="BD11" s="795"/>
      <c r="BE11" s="796" t="s">
        <v>1761</v>
      </c>
      <c r="BF11" s="794" t="s">
        <v>1673</v>
      </c>
      <c r="BG11" s="794"/>
      <c r="BH11" s="794"/>
      <c r="BI11" s="797"/>
      <c r="BJ11" s="798" t="s">
        <v>1761</v>
      </c>
      <c r="BK11" s="794" t="s">
        <v>1673</v>
      </c>
      <c r="BL11" s="794"/>
      <c r="BM11" s="794"/>
      <c r="BN11" s="795"/>
      <c r="BO11" s="796" t="s">
        <v>1761</v>
      </c>
      <c r="BP11" s="794" t="s">
        <v>1673</v>
      </c>
      <c r="BQ11" s="794"/>
      <c r="BR11" s="794"/>
      <c r="BS11" s="797"/>
      <c r="BT11" s="798" t="s">
        <v>1761</v>
      </c>
      <c r="BU11" s="794" t="s">
        <v>1673</v>
      </c>
      <c r="BV11" s="794"/>
      <c r="BW11" s="794"/>
      <c r="BX11" s="795"/>
      <c r="BY11" s="796" t="s">
        <v>1761</v>
      </c>
      <c r="BZ11" s="794" t="s">
        <v>1673</v>
      </c>
      <c r="CA11" s="794"/>
      <c r="CB11" s="794"/>
      <c r="CC11" s="797"/>
      <c r="CD11" s="798" t="s">
        <v>1761</v>
      </c>
      <c r="CE11" s="794" t="s">
        <v>1673</v>
      </c>
      <c r="CF11" s="794"/>
      <c r="CG11" s="794"/>
      <c r="CH11" s="795"/>
      <c r="CI11" s="796" t="s">
        <v>1761</v>
      </c>
      <c r="CJ11" s="794" t="s">
        <v>1673</v>
      </c>
      <c r="CK11" s="794"/>
      <c r="CL11" s="794"/>
      <c r="CM11" s="797"/>
      <c r="CN11" s="798" t="s">
        <v>1761</v>
      </c>
      <c r="CO11" s="794" t="s">
        <v>1673</v>
      </c>
      <c r="CP11" s="794"/>
      <c r="CQ11" s="794"/>
      <c r="CR11" s="795"/>
      <c r="CS11" s="796" t="s">
        <v>1761</v>
      </c>
      <c r="CT11" s="794" t="s">
        <v>1673</v>
      </c>
      <c r="CU11" s="794"/>
      <c r="CV11" s="794"/>
      <c r="CW11" s="797"/>
      <c r="CX11" s="798" t="s">
        <v>1761</v>
      </c>
      <c r="CY11" s="794" t="s">
        <v>1673</v>
      </c>
      <c r="CZ11" s="794"/>
      <c r="DA11" s="794"/>
      <c r="DB11" s="795"/>
      <c r="DC11" s="796" t="s">
        <v>1761</v>
      </c>
      <c r="DD11" s="794" t="s">
        <v>1673</v>
      </c>
      <c r="DE11" s="794"/>
      <c r="DF11" s="794"/>
      <c r="DG11" s="797"/>
      <c r="DH11" s="798" t="s">
        <v>1761</v>
      </c>
      <c r="DI11" s="794" t="s">
        <v>1673</v>
      </c>
      <c r="DJ11" s="794"/>
      <c r="DK11" s="794"/>
      <c r="DL11" s="795"/>
      <c r="DM11" s="796" t="s">
        <v>1761</v>
      </c>
      <c r="DN11" s="794" t="s">
        <v>1673</v>
      </c>
      <c r="DO11" s="794"/>
      <c r="DP11" s="794"/>
      <c r="DQ11" s="797"/>
      <c r="DR11" s="798" t="s">
        <v>1761</v>
      </c>
      <c r="DS11" s="794" t="s">
        <v>1673</v>
      </c>
      <c r="DT11" s="794"/>
      <c r="DU11" s="794"/>
      <c r="DV11" s="795"/>
      <c r="DW11" s="796" t="s">
        <v>1761</v>
      </c>
      <c r="DX11" s="794" t="s">
        <v>1673</v>
      </c>
      <c r="DY11" s="794"/>
      <c r="DZ11" s="794"/>
      <c r="EA11" s="795"/>
      <c r="EC11" s="162" t="str">
        <f>'Eventos de riesgo LA-FT-FPADM'!A10</f>
        <v xml:space="preserve">Código </v>
      </c>
      <c r="ED11" s="955" t="s">
        <v>1404</v>
      </c>
      <c r="EE11" s="955" t="s">
        <v>1769</v>
      </c>
      <c r="EF11" s="956" t="s">
        <v>1770</v>
      </c>
      <c r="EG11" s="956" t="s">
        <v>1771</v>
      </c>
      <c r="EH11" s="957" t="s">
        <v>1772</v>
      </c>
      <c r="EI11" s="951" t="s">
        <v>1674</v>
      </c>
      <c r="EJ11" s="958" t="s">
        <v>1770</v>
      </c>
      <c r="EK11" s="952" t="s">
        <v>1771</v>
      </c>
      <c r="EL11" s="954" t="s">
        <v>1773</v>
      </c>
      <c r="EM11" s="951" t="s">
        <v>1675</v>
      </c>
      <c r="EN11" s="946" t="s">
        <v>1770</v>
      </c>
      <c r="EO11" s="946" t="s">
        <v>1771</v>
      </c>
      <c r="EP11" s="954" t="s">
        <v>1774</v>
      </c>
      <c r="EQ11" s="951" t="s">
        <v>1676</v>
      </c>
      <c r="ER11" s="946" t="s">
        <v>1770</v>
      </c>
      <c r="ES11" s="946" t="s">
        <v>1771</v>
      </c>
      <c r="ET11" s="947" t="s">
        <v>1775</v>
      </c>
      <c r="EU11" s="951" t="s">
        <v>1677</v>
      </c>
      <c r="EV11" s="946" t="s">
        <v>1770</v>
      </c>
      <c r="EW11" s="946" t="s">
        <v>1771</v>
      </c>
      <c r="EX11" s="947" t="s">
        <v>1776</v>
      </c>
      <c r="EY11" s="955"/>
      <c r="EZ11" s="955"/>
      <c r="FA11" s="959"/>
      <c r="FB11" s="119"/>
      <c r="FC11" s="960"/>
      <c r="FD11" s="961"/>
    </row>
    <row r="12" spans="1:160" s="6" customFormat="1" ht="18" customHeight="1">
      <c r="A12" s="164" t="str">
        <f>'Eventos de riesgo LA-FT-FPADM'!A11</f>
        <v xml:space="preserve">Código de identificación del evento de riesgo </v>
      </c>
      <c r="B12" s="165" t="str">
        <f>'Eventos de riesgo LA-FT-FPADM'!B11</f>
        <v xml:space="preserve">Evento por el cual se puede generar el riesgo  ¿Qué puede suceder? </v>
      </c>
      <c r="C12" s="948" t="str">
        <f>'Eventos de riesgo LA-FT-FPADM'!C11</f>
        <v>Quién puede ocasionar el riesgo</v>
      </c>
      <c r="D12" s="949"/>
      <c r="E12" s="950"/>
      <c r="G12" s="798"/>
      <c r="H12" s="170" t="s">
        <v>1674</v>
      </c>
      <c r="I12" s="170" t="s">
        <v>1675</v>
      </c>
      <c r="J12" s="170" t="s">
        <v>1676</v>
      </c>
      <c r="K12" s="171" t="s">
        <v>1677</v>
      </c>
      <c r="L12" s="798"/>
      <c r="M12" s="170" t="s">
        <v>1674</v>
      </c>
      <c r="N12" s="170" t="s">
        <v>1675</v>
      </c>
      <c r="O12" s="170" t="s">
        <v>1676</v>
      </c>
      <c r="P12" s="171" t="s">
        <v>1677</v>
      </c>
      <c r="Q12" s="798"/>
      <c r="R12" s="170" t="s">
        <v>1674</v>
      </c>
      <c r="S12" s="170" t="s">
        <v>1675</v>
      </c>
      <c r="T12" s="170" t="s">
        <v>1676</v>
      </c>
      <c r="U12" s="171" t="s">
        <v>1677</v>
      </c>
      <c r="V12" s="798"/>
      <c r="W12" s="170" t="s">
        <v>1674</v>
      </c>
      <c r="X12" s="170" t="s">
        <v>1675</v>
      </c>
      <c r="Y12" s="170" t="s">
        <v>1676</v>
      </c>
      <c r="Z12" s="171" t="s">
        <v>1677</v>
      </c>
      <c r="AA12" s="798"/>
      <c r="AB12" s="170" t="s">
        <v>1674</v>
      </c>
      <c r="AC12" s="170" t="s">
        <v>1675</v>
      </c>
      <c r="AD12" s="170" t="s">
        <v>1676</v>
      </c>
      <c r="AE12" s="171" t="s">
        <v>1677</v>
      </c>
      <c r="AF12" s="798"/>
      <c r="AG12" s="170" t="s">
        <v>1674</v>
      </c>
      <c r="AH12" s="170" t="s">
        <v>1675</v>
      </c>
      <c r="AI12" s="170" t="s">
        <v>1676</v>
      </c>
      <c r="AJ12" s="171" t="s">
        <v>1677</v>
      </c>
      <c r="AK12" s="798"/>
      <c r="AL12" s="170" t="s">
        <v>1674</v>
      </c>
      <c r="AM12" s="170" t="s">
        <v>1675</v>
      </c>
      <c r="AN12" s="170" t="s">
        <v>1676</v>
      </c>
      <c r="AO12" s="171" t="s">
        <v>1677</v>
      </c>
      <c r="AP12" s="798"/>
      <c r="AQ12" s="170" t="s">
        <v>1674</v>
      </c>
      <c r="AR12" s="170" t="s">
        <v>1675</v>
      </c>
      <c r="AS12" s="170" t="s">
        <v>1676</v>
      </c>
      <c r="AT12" s="172" t="s">
        <v>1677</v>
      </c>
      <c r="AU12" s="796"/>
      <c r="AV12" s="170" t="s">
        <v>1674</v>
      </c>
      <c r="AW12" s="170" t="s">
        <v>1675</v>
      </c>
      <c r="AX12" s="170" t="s">
        <v>1676</v>
      </c>
      <c r="AY12" s="171" t="s">
        <v>1677</v>
      </c>
      <c r="AZ12" s="798"/>
      <c r="BA12" s="170" t="s">
        <v>1674</v>
      </c>
      <c r="BB12" s="170" t="s">
        <v>1675</v>
      </c>
      <c r="BC12" s="170" t="s">
        <v>1676</v>
      </c>
      <c r="BD12" s="172" t="s">
        <v>1677</v>
      </c>
      <c r="BE12" s="796"/>
      <c r="BF12" s="170" t="s">
        <v>1674</v>
      </c>
      <c r="BG12" s="170" t="s">
        <v>1675</v>
      </c>
      <c r="BH12" s="170" t="s">
        <v>1676</v>
      </c>
      <c r="BI12" s="171" t="s">
        <v>1677</v>
      </c>
      <c r="BJ12" s="798"/>
      <c r="BK12" s="170" t="s">
        <v>1674</v>
      </c>
      <c r="BL12" s="170" t="s">
        <v>1675</v>
      </c>
      <c r="BM12" s="170" t="s">
        <v>1676</v>
      </c>
      <c r="BN12" s="172" t="s">
        <v>1677</v>
      </c>
      <c r="BO12" s="796"/>
      <c r="BP12" s="170" t="s">
        <v>1674</v>
      </c>
      <c r="BQ12" s="170" t="s">
        <v>1675</v>
      </c>
      <c r="BR12" s="170" t="s">
        <v>1676</v>
      </c>
      <c r="BS12" s="171" t="s">
        <v>1677</v>
      </c>
      <c r="BT12" s="798"/>
      <c r="BU12" s="170" t="s">
        <v>1674</v>
      </c>
      <c r="BV12" s="170" t="s">
        <v>1675</v>
      </c>
      <c r="BW12" s="170" t="s">
        <v>1676</v>
      </c>
      <c r="BX12" s="172" t="s">
        <v>1677</v>
      </c>
      <c r="BY12" s="796"/>
      <c r="BZ12" s="170" t="s">
        <v>1674</v>
      </c>
      <c r="CA12" s="170" t="s">
        <v>1675</v>
      </c>
      <c r="CB12" s="170" t="s">
        <v>1676</v>
      </c>
      <c r="CC12" s="171" t="s">
        <v>1677</v>
      </c>
      <c r="CD12" s="798"/>
      <c r="CE12" s="170" t="s">
        <v>1674</v>
      </c>
      <c r="CF12" s="170" t="s">
        <v>1675</v>
      </c>
      <c r="CG12" s="170" t="s">
        <v>1676</v>
      </c>
      <c r="CH12" s="172" t="s">
        <v>1677</v>
      </c>
      <c r="CI12" s="796"/>
      <c r="CJ12" s="170" t="s">
        <v>1674</v>
      </c>
      <c r="CK12" s="170" t="s">
        <v>1675</v>
      </c>
      <c r="CL12" s="170" t="s">
        <v>1676</v>
      </c>
      <c r="CM12" s="171" t="s">
        <v>1677</v>
      </c>
      <c r="CN12" s="798"/>
      <c r="CO12" s="170" t="s">
        <v>1674</v>
      </c>
      <c r="CP12" s="170" t="s">
        <v>1675</v>
      </c>
      <c r="CQ12" s="170" t="s">
        <v>1676</v>
      </c>
      <c r="CR12" s="172" t="s">
        <v>1677</v>
      </c>
      <c r="CS12" s="796"/>
      <c r="CT12" s="170" t="s">
        <v>1674</v>
      </c>
      <c r="CU12" s="170" t="s">
        <v>1675</v>
      </c>
      <c r="CV12" s="170" t="s">
        <v>1676</v>
      </c>
      <c r="CW12" s="171" t="s">
        <v>1677</v>
      </c>
      <c r="CX12" s="798"/>
      <c r="CY12" s="170" t="s">
        <v>1674</v>
      </c>
      <c r="CZ12" s="170" t="s">
        <v>1675</v>
      </c>
      <c r="DA12" s="170" t="s">
        <v>1676</v>
      </c>
      <c r="DB12" s="172" t="s">
        <v>1677</v>
      </c>
      <c r="DC12" s="796"/>
      <c r="DD12" s="170" t="s">
        <v>1674</v>
      </c>
      <c r="DE12" s="170" t="s">
        <v>1675</v>
      </c>
      <c r="DF12" s="170" t="s">
        <v>1676</v>
      </c>
      <c r="DG12" s="171" t="s">
        <v>1677</v>
      </c>
      <c r="DH12" s="798"/>
      <c r="DI12" s="170" t="s">
        <v>1674</v>
      </c>
      <c r="DJ12" s="170" t="s">
        <v>1675</v>
      </c>
      <c r="DK12" s="170" t="s">
        <v>1676</v>
      </c>
      <c r="DL12" s="172" t="s">
        <v>1677</v>
      </c>
      <c r="DM12" s="796"/>
      <c r="DN12" s="170" t="s">
        <v>1674</v>
      </c>
      <c r="DO12" s="170" t="s">
        <v>1675</v>
      </c>
      <c r="DP12" s="170" t="s">
        <v>1676</v>
      </c>
      <c r="DQ12" s="171" t="s">
        <v>1677</v>
      </c>
      <c r="DR12" s="798"/>
      <c r="DS12" s="170" t="s">
        <v>1674</v>
      </c>
      <c r="DT12" s="170" t="s">
        <v>1675</v>
      </c>
      <c r="DU12" s="170" t="s">
        <v>1676</v>
      </c>
      <c r="DV12" s="172" t="s">
        <v>1677</v>
      </c>
      <c r="DW12" s="796"/>
      <c r="DX12" s="170" t="s">
        <v>1674</v>
      </c>
      <c r="DY12" s="170" t="s">
        <v>1675</v>
      </c>
      <c r="DZ12" s="170" t="s">
        <v>1676</v>
      </c>
      <c r="EA12" s="172" t="s">
        <v>1677</v>
      </c>
      <c r="EC12" s="174" t="str">
        <f>'Eventos de riesgo LA-FT-FPADM'!A11</f>
        <v xml:space="preserve">Código de identificación del evento de riesgo </v>
      </c>
      <c r="ED12" s="955"/>
      <c r="EE12" s="955"/>
      <c r="EF12" s="956"/>
      <c r="EG12" s="956"/>
      <c r="EH12" s="957"/>
      <c r="EI12" s="951"/>
      <c r="EJ12" s="958"/>
      <c r="EK12" s="953"/>
      <c r="EL12" s="954"/>
      <c r="EM12" s="951"/>
      <c r="EN12" s="946"/>
      <c r="EO12" s="946"/>
      <c r="EP12" s="954"/>
      <c r="EQ12" s="951"/>
      <c r="ER12" s="946"/>
      <c r="ES12" s="946"/>
      <c r="ET12" s="947"/>
      <c r="EU12" s="951"/>
      <c r="EV12" s="946"/>
      <c r="EW12" s="946"/>
      <c r="EX12" s="947"/>
      <c r="EY12" s="955"/>
      <c r="EZ12" s="955"/>
      <c r="FA12" s="959"/>
      <c r="FB12" s="119"/>
      <c r="FC12" s="960"/>
      <c r="FD12" s="961"/>
    </row>
    <row r="13" spans="1:160" ht="18" customHeight="1">
      <c r="A13" s="714" t="str">
        <f>'Eventos de riesgo LA-FT-FPADM'!A12</f>
        <v>R1</v>
      </c>
      <c r="B13" s="758" t="str">
        <f>'Eventos de riesgo LA-FT-FPADM'!B12</f>
        <v xml:space="preserve">Tener vínculos con contrapartes registradas en lista vinculante ONU, lista del consejo de seguridad colombiana, o restrictiva OFAC.  </v>
      </c>
      <c r="C13" s="722" t="str">
        <f>'Eventos de riesgo LA-FT-FPADM'!C12</f>
        <v>Contraparte</v>
      </c>
      <c r="D13" s="722" t="str">
        <f>'Eventos de riesgo LA-FT-FPADM'!D12</f>
        <v>Clientes</v>
      </c>
      <c r="E13" s="173" t="str">
        <f>'Eventos de riesgo LA-FT-FPADM'!E12</f>
        <v>Arrendamiento de espacios</v>
      </c>
      <c r="G13" s="771"/>
      <c r="H13" s="768"/>
      <c r="I13" s="768"/>
      <c r="J13" s="768"/>
      <c r="K13" s="769"/>
      <c r="L13" s="771">
        <v>2</v>
      </c>
      <c r="M13" s="768">
        <v>4</v>
      </c>
      <c r="N13" s="768">
        <v>3</v>
      </c>
      <c r="O13" s="768">
        <v>3</v>
      </c>
      <c r="P13" s="769">
        <v>2</v>
      </c>
      <c r="Q13" s="771"/>
      <c r="R13" s="768"/>
      <c r="S13" s="768"/>
      <c r="T13" s="768"/>
      <c r="U13" s="769"/>
      <c r="V13" s="771">
        <v>2</v>
      </c>
      <c r="W13" s="768">
        <v>4</v>
      </c>
      <c r="X13" s="768">
        <v>4</v>
      </c>
      <c r="Y13" s="768">
        <v>2</v>
      </c>
      <c r="Z13" s="769">
        <v>3</v>
      </c>
      <c r="AA13" s="771"/>
      <c r="AB13" s="768"/>
      <c r="AC13" s="768"/>
      <c r="AD13" s="768"/>
      <c r="AE13" s="769"/>
      <c r="AF13" s="771"/>
      <c r="AG13" s="768"/>
      <c r="AH13" s="768"/>
      <c r="AI13" s="768"/>
      <c r="AJ13" s="769"/>
      <c r="AK13" s="771"/>
      <c r="AL13" s="768"/>
      <c r="AM13" s="768"/>
      <c r="AN13" s="768"/>
      <c r="AO13" s="769"/>
      <c r="AP13" s="771">
        <v>3</v>
      </c>
      <c r="AQ13" s="768">
        <v>3</v>
      </c>
      <c r="AR13" s="768">
        <v>4</v>
      </c>
      <c r="AS13" s="768">
        <v>1</v>
      </c>
      <c r="AT13" s="770">
        <v>1</v>
      </c>
      <c r="AU13" s="772">
        <v>1</v>
      </c>
      <c r="AV13" s="768">
        <v>1</v>
      </c>
      <c r="AW13" s="768">
        <v>2</v>
      </c>
      <c r="AX13" s="768">
        <v>3</v>
      </c>
      <c r="AY13" s="769">
        <v>1</v>
      </c>
      <c r="AZ13" s="771"/>
      <c r="BA13" s="768"/>
      <c r="BB13" s="768"/>
      <c r="BC13" s="768"/>
      <c r="BD13" s="770"/>
      <c r="BE13" s="772">
        <v>3</v>
      </c>
      <c r="BF13" s="768">
        <v>4</v>
      </c>
      <c r="BG13" s="768">
        <v>3</v>
      </c>
      <c r="BH13" s="768">
        <v>1</v>
      </c>
      <c r="BI13" s="769">
        <v>1</v>
      </c>
      <c r="BJ13" s="771">
        <v>2</v>
      </c>
      <c r="BK13" s="768">
        <v>5</v>
      </c>
      <c r="BL13" s="756">
        <v>5</v>
      </c>
      <c r="BM13" s="756">
        <v>5</v>
      </c>
      <c r="BN13" s="770">
        <v>5</v>
      </c>
      <c r="BO13" s="772">
        <v>5</v>
      </c>
      <c r="BP13" s="768">
        <v>4</v>
      </c>
      <c r="BQ13" s="768">
        <v>5</v>
      </c>
      <c r="BR13" s="768">
        <v>4</v>
      </c>
      <c r="BS13" s="769">
        <v>4</v>
      </c>
      <c r="BT13" s="771">
        <v>4</v>
      </c>
      <c r="BU13" s="768">
        <v>3</v>
      </c>
      <c r="BV13" s="768">
        <v>1</v>
      </c>
      <c r="BW13" s="768">
        <v>1</v>
      </c>
      <c r="BX13" s="770">
        <v>1</v>
      </c>
      <c r="BY13" s="771"/>
      <c r="BZ13" s="768"/>
      <c r="CA13" s="768"/>
      <c r="CB13" s="768"/>
      <c r="CC13" s="770"/>
      <c r="CD13" s="771">
        <v>1</v>
      </c>
      <c r="CE13" s="768">
        <v>5</v>
      </c>
      <c r="CF13" s="768">
        <v>5</v>
      </c>
      <c r="CG13" s="768">
        <v>4</v>
      </c>
      <c r="CH13" s="770">
        <v>3</v>
      </c>
      <c r="CI13" s="772"/>
      <c r="CJ13" s="768"/>
      <c r="CK13" s="768"/>
      <c r="CL13" s="768"/>
      <c r="CM13" s="769"/>
      <c r="CN13" s="771"/>
      <c r="CO13" s="768"/>
      <c r="CP13" s="768"/>
      <c r="CQ13" s="768"/>
      <c r="CR13" s="770"/>
      <c r="CS13" s="772">
        <v>1</v>
      </c>
      <c r="CT13" s="768">
        <v>5</v>
      </c>
      <c r="CU13" s="768">
        <v>5</v>
      </c>
      <c r="CV13" s="768">
        <v>4</v>
      </c>
      <c r="CW13" s="769">
        <v>3</v>
      </c>
      <c r="CX13" s="771">
        <v>1</v>
      </c>
      <c r="CY13" s="768">
        <v>5</v>
      </c>
      <c r="CZ13" s="768">
        <v>5</v>
      </c>
      <c r="DA13" s="768">
        <v>4</v>
      </c>
      <c r="DB13" s="770">
        <v>4</v>
      </c>
      <c r="DC13" s="772">
        <v>2</v>
      </c>
      <c r="DD13" s="768">
        <v>4</v>
      </c>
      <c r="DE13" s="768">
        <v>4</v>
      </c>
      <c r="DF13" s="768">
        <v>3</v>
      </c>
      <c r="DG13" s="769">
        <v>2</v>
      </c>
      <c r="DH13" s="771">
        <v>1</v>
      </c>
      <c r="DI13" s="768">
        <v>4</v>
      </c>
      <c r="DJ13" s="768">
        <v>4</v>
      </c>
      <c r="DK13" s="768">
        <v>5</v>
      </c>
      <c r="DL13" s="770">
        <v>3</v>
      </c>
      <c r="DM13" s="772">
        <v>1</v>
      </c>
      <c r="DN13" s="768">
        <v>4</v>
      </c>
      <c r="DO13" s="768">
        <v>4</v>
      </c>
      <c r="DP13" s="768">
        <v>3</v>
      </c>
      <c r="DQ13" s="769">
        <v>3</v>
      </c>
      <c r="DR13" s="771"/>
      <c r="DS13" s="768"/>
      <c r="DT13" s="768"/>
      <c r="DU13" s="768"/>
      <c r="DV13" s="770"/>
      <c r="DW13" s="772"/>
      <c r="DX13" s="768"/>
      <c r="DY13" s="768"/>
      <c r="DZ13" s="768"/>
      <c r="EA13" s="770"/>
      <c r="EC13" s="714" t="str">
        <f>'Eventos de riesgo LA-FT-FPADM'!A12</f>
        <v>R1</v>
      </c>
      <c r="ED13" s="936" t="str">
        <f>'Eventos de riesgo LA-FT-FPADM'!D12</f>
        <v>Clientes</v>
      </c>
      <c r="EE13" s="910">
        <f>ROUND(AVERAGE(G13,L13,Q13,V13,AA13,AF13,AK13,AP13,AU13,AZ13,BE13,BJ13,BO13,BT13,BY13,CD13,CI13,CN13,CS13,CX13,DC13,DH13,DM13,DR13,DW13),0)</f>
        <v>2</v>
      </c>
      <c r="EF13" s="874">
        <f>_xlfn.STDEV.P(G13,L13,Q13,V13,AA13,AF13,AK13,AP13,AU13,AZ13,BE13,BJ13,BO13,BT13,BY13,CD13,CI13,CN13,CS13,CX13,DC13,DH13,DM13,DR13,DW13)</f>
        <v>1.2226601977588349</v>
      </c>
      <c r="EG13" s="857">
        <f>EF13/EE13</f>
        <v>0.61133009887941747</v>
      </c>
      <c r="EH13" s="868">
        <f>ROUND(AVERAGE(EE13,EE16,EE18,EE30,EE31,EE32),0)</f>
        <v>2</v>
      </c>
      <c r="EI13" s="910">
        <f>ROUND(AVERAGE(H13,M13,R13,W13,AB13,AG13,AL13,AQ13,AV13,BA13,BF13,BK13,BP13,BU13,BZ13,CE13,CJ13,CO13,CT13,CY13,DD13,DI13,DN13,DS13,DX13),0)</f>
        <v>4</v>
      </c>
      <c r="EJ13" s="874">
        <f>_xlfn.STDEV.P(H13,M13,R13,W13,AB13,AG13,AL13,AQ13,AV13,BA13,BF13,BK13,BP13,BU13,BZ13,CE13,CJ13,CO13,CT13,CY13,DD13,DI13,DN13,DS13,DX13)</f>
        <v>1.0326308782000686</v>
      </c>
      <c r="EK13" s="857">
        <f>EJ13/EI13</f>
        <v>0.25815771955001715</v>
      </c>
      <c r="EL13" s="860">
        <f>ROUND(AVERAGE(EI13,EI16,EI18,EI30,EI31,EI32),0)</f>
        <v>4</v>
      </c>
      <c r="EM13" s="910">
        <f>ROUND(AVERAGE(I13,N13,S13,X13,AC13,AH13,AM13,AR13,AW13,BB13,BG13,BL13,BQ13,BV13,CA13,CF13,CK13,CP13,CU13,CZ13,DE13,DJ13,DO13,DT13,DY13),0)</f>
        <v>4</v>
      </c>
      <c r="EN13" s="874">
        <f>_xlfn.STDEV.P(I13,N13,S13,X13,AC13,AH13,AM13,AR13,AW13,BB13,BG13,BL13,BQ13,BV13,CA13,CF13,CK13,CP13,CU13,CZ13,DE13,DJ13,DO13,DT13,DY13)</f>
        <v>1.1866605518454392</v>
      </c>
      <c r="EO13" s="857">
        <f>EN13/EM13</f>
        <v>0.29666513796135979</v>
      </c>
      <c r="EP13" s="860">
        <f>ROUND(AVERAGE(EM13,EM16,EM18,EM30,EM31,EM32),0)</f>
        <v>3</v>
      </c>
      <c r="EQ13" s="910">
        <f>ROUND(AVERAGE(J13,O13,T13,Y13,AD13,AI13,AN13,AS13,AX13,BC13,BH13,BM13,BR13,BW13,CB13,CG13,CL13,CQ13,CV13,DA13,DF13,DK13,DP13,DU13,DZ13),0)</f>
        <v>3</v>
      </c>
      <c r="ER13" s="874">
        <f>_xlfn.STDEV.P(J13,O13,T13,Y13,AD13,AI13,AN13,AS13,AX13,BC13,BH13,BM13,BR13,BW13,CB13,CG13,CL13,CQ13,CV13,DA13,DF13,DK13,DP13,DU13,DZ13)</f>
        <v>1.3343958351621004</v>
      </c>
      <c r="ES13" s="857">
        <f>ER13/EQ13</f>
        <v>0.44479861172070012</v>
      </c>
      <c r="ET13" s="860">
        <f>ROUND(AVERAGE(EQ13,EQ16,EQ18,EQ30,EQ31,EQ32),0)</f>
        <v>3</v>
      </c>
      <c r="EU13" s="910">
        <f>ROUND(AVERAGE(K13,P13,U13,Z13,AE13,AJ13,AO13,AT13,AY13,BD13,BI13,BN13,BS13,BX13,CC13,CH13,CM13,CR13,CW13,DB13,DG13,DL13,DQ13,DV13,EA13),0)</f>
        <v>3</v>
      </c>
      <c r="EV13" s="874">
        <f>_xlfn.STDEV.P(K13,P13,U13,Z13,AE13,AJ13,AO13,AT13,AY13,BD13,BI13,BN13,BS13,BX13,CC13,CH13,CM13,CR13,CW13,DB13,DG13,DL13,DQ13,DV13,EA13)</f>
        <v>1.2371791482634837</v>
      </c>
      <c r="EW13" s="857">
        <f>EV13/EU13</f>
        <v>0.41239304942116123</v>
      </c>
      <c r="EX13" s="860">
        <f>ROUND(AVERAGE(EU13,EU16,EU18,EU30,EU31,EU32),0)</f>
        <v>2</v>
      </c>
      <c r="EY13" s="936" t="str">
        <f>'Eventos de riesgo LA-FT-FPADM'!D12</f>
        <v>Clientes</v>
      </c>
      <c r="EZ13" s="910">
        <f>ROUND(AVERAGE(EI13,EM13,EQ13,EU13),0)</f>
        <v>4</v>
      </c>
      <c r="FA13" s="868">
        <f>ROUND(AVERAGE(EZ13,EZ16,EZ18,EZ30,EZ31,EZ32),0)</f>
        <v>3</v>
      </c>
      <c r="FB13" s="5"/>
      <c r="FC13" s="871">
        <f>ROUND(EH13*FA13,0)</f>
        <v>6</v>
      </c>
      <c r="FD13" s="837" t="str">
        <f>IF(FC13&gt;=20,"MUY ALTO",IF(FC13&gt;=10,"ALTO",IF(FC13&gt;=4,"MODERADO",IF(FC13&lt;=3,"BAJO"))))</f>
        <v>MODERADO</v>
      </c>
    </row>
    <row r="14" spans="1:160" ht="18" customHeight="1">
      <c r="A14" s="715"/>
      <c r="B14" s="759"/>
      <c r="C14" s="723"/>
      <c r="D14" s="723"/>
      <c r="E14" s="173" t="str">
        <f>'Eventos de riesgo LA-FT-FPADM'!E13</f>
        <v>Capacitaciones</v>
      </c>
      <c r="G14" s="771"/>
      <c r="H14" s="768"/>
      <c r="I14" s="768"/>
      <c r="J14" s="768"/>
      <c r="K14" s="769"/>
      <c r="L14" s="771"/>
      <c r="M14" s="768"/>
      <c r="N14" s="768"/>
      <c r="O14" s="768"/>
      <c r="P14" s="769"/>
      <c r="Q14" s="771"/>
      <c r="R14" s="768"/>
      <c r="S14" s="768"/>
      <c r="T14" s="768"/>
      <c r="U14" s="769"/>
      <c r="V14" s="771"/>
      <c r="W14" s="768"/>
      <c r="X14" s="768"/>
      <c r="Y14" s="768"/>
      <c r="Z14" s="769"/>
      <c r="AA14" s="771"/>
      <c r="AB14" s="768"/>
      <c r="AC14" s="768"/>
      <c r="AD14" s="768"/>
      <c r="AE14" s="769"/>
      <c r="AF14" s="771"/>
      <c r="AG14" s="768"/>
      <c r="AH14" s="768"/>
      <c r="AI14" s="768"/>
      <c r="AJ14" s="769"/>
      <c r="AK14" s="771"/>
      <c r="AL14" s="768"/>
      <c r="AM14" s="768"/>
      <c r="AN14" s="768"/>
      <c r="AO14" s="769"/>
      <c r="AP14" s="771"/>
      <c r="AQ14" s="768"/>
      <c r="AR14" s="768"/>
      <c r="AS14" s="768"/>
      <c r="AT14" s="770"/>
      <c r="AU14" s="772"/>
      <c r="AV14" s="768"/>
      <c r="AW14" s="768"/>
      <c r="AX14" s="768"/>
      <c r="AY14" s="769"/>
      <c r="AZ14" s="771"/>
      <c r="BA14" s="768"/>
      <c r="BB14" s="768"/>
      <c r="BC14" s="768"/>
      <c r="BD14" s="770"/>
      <c r="BE14" s="772"/>
      <c r="BF14" s="768"/>
      <c r="BG14" s="768"/>
      <c r="BH14" s="768"/>
      <c r="BI14" s="769"/>
      <c r="BJ14" s="771"/>
      <c r="BK14" s="768"/>
      <c r="BL14" s="788"/>
      <c r="BM14" s="788"/>
      <c r="BN14" s="770"/>
      <c r="BO14" s="772"/>
      <c r="BP14" s="768"/>
      <c r="BQ14" s="768"/>
      <c r="BR14" s="768"/>
      <c r="BS14" s="769"/>
      <c r="BT14" s="771"/>
      <c r="BU14" s="768"/>
      <c r="BV14" s="768"/>
      <c r="BW14" s="768"/>
      <c r="BX14" s="770"/>
      <c r="BY14" s="771"/>
      <c r="BZ14" s="768"/>
      <c r="CA14" s="768"/>
      <c r="CB14" s="768"/>
      <c r="CC14" s="770"/>
      <c r="CD14" s="771"/>
      <c r="CE14" s="768"/>
      <c r="CF14" s="768"/>
      <c r="CG14" s="768"/>
      <c r="CH14" s="770"/>
      <c r="CI14" s="772"/>
      <c r="CJ14" s="768"/>
      <c r="CK14" s="768"/>
      <c r="CL14" s="768"/>
      <c r="CM14" s="769"/>
      <c r="CN14" s="771"/>
      <c r="CO14" s="768"/>
      <c r="CP14" s="768"/>
      <c r="CQ14" s="768"/>
      <c r="CR14" s="770"/>
      <c r="CS14" s="772"/>
      <c r="CT14" s="768"/>
      <c r="CU14" s="768"/>
      <c r="CV14" s="768"/>
      <c r="CW14" s="769"/>
      <c r="CX14" s="771"/>
      <c r="CY14" s="768"/>
      <c r="CZ14" s="768"/>
      <c r="DA14" s="768"/>
      <c r="DB14" s="770"/>
      <c r="DC14" s="772"/>
      <c r="DD14" s="768"/>
      <c r="DE14" s="768"/>
      <c r="DF14" s="768"/>
      <c r="DG14" s="769"/>
      <c r="DH14" s="771"/>
      <c r="DI14" s="768"/>
      <c r="DJ14" s="768"/>
      <c r="DK14" s="768"/>
      <c r="DL14" s="770"/>
      <c r="DM14" s="772"/>
      <c r="DN14" s="768"/>
      <c r="DO14" s="768"/>
      <c r="DP14" s="768"/>
      <c r="DQ14" s="769"/>
      <c r="DR14" s="771"/>
      <c r="DS14" s="768"/>
      <c r="DT14" s="768"/>
      <c r="DU14" s="768"/>
      <c r="DV14" s="770"/>
      <c r="DW14" s="772"/>
      <c r="DX14" s="768"/>
      <c r="DY14" s="768"/>
      <c r="DZ14" s="768"/>
      <c r="EA14" s="770"/>
      <c r="EC14" s="715"/>
      <c r="ED14" s="937"/>
      <c r="EE14" s="938"/>
      <c r="EF14" s="875"/>
      <c r="EG14" s="858"/>
      <c r="EH14" s="869"/>
      <c r="EI14" s="938"/>
      <c r="EJ14" s="875"/>
      <c r="EK14" s="858"/>
      <c r="EL14" s="861"/>
      <c r="EM14" s="938"/>
      <c r="EN14" s="875"/>
      <c r="EO14" s="858"/>
      <c r="EP14" s="861"/>
      <c r="EQ14" s="938"/>
      <c r="ER14" s="875"/>
      <c r="ES14" s="858"/>
      <c r="ET14" s="861"/>
      <c r="EU14" s="938"/>
      <c r="EV14" s="875"/>
      <c r="EW14" s="858"/>
      <c r="EX14" s="861"/>
      <c r="EY14" s="937"/>
      <c r="EZ14" s="938"/>
      <c r="FA14" s="869"/>
      <c r="FB14" s="5"/>
      <c r="FC14" s="872"/>
      <c r="FD14" s="851"/>
    </row>
    <row r="15" spans="1:160" ht="18" customHeight="1">
      <c r="A15" s="715"/>
      <c r="B15" s="759"/>
      <c r="C15" s="723"/>
      <c r="D15" s="723"/>
      <c r="E15" s="173" t="str">
        <f>'Eventos de riesgo LA-FT-FPADM'!E14</f>
        <v>Afiliados</v>
      </c>
      <c r="G15" s="771"/>
      <c r="H15" s="768"/>
      <c r="I15" s="768"/>
      <c r="J15" s="768"/>
      <c r="K15" s="769"/>
      <c r="L15" s="771"/>
      <c r="M15" s="768"/>
      <c r="N15" s="768"/>
      <c r="O15" s="768"/>
      <c r="P15" s="769"/>
      <c r="Q15" s="771"/>
      <c r="R15" s="768"/>
      <c r="S15" s="768"/>
      <c r="T15" s="768"/>
      <c r="U15" s="769"/>
      <c r="V15" s="771"/>
      <c r="W15" s="768"/>
      <c r="X15" s="768"/>
      <c r="Y15" s="768"/>
      <c r="Z15" s="769"/>
      <c r="AA15" s="771"/>
      <c r="AB15" s="768"/>
      <c r="AC15" s="768"/>
      <c r="AD15" s="768"/>
      <c r="AE15" s="769"/>
      <c r="AF15" s="771"/>
      <c r="AG15" s="768"/>
      <c r="AH15" s="768"/>
      <c r="AI15" s="768"/>
      <c r="AJ15" s="769"/>
      <c r="AK15" s="771"/>
      <c r="AL15" s="768"/>
      <c r="AM15" s="768"/>
      <c r="AN15" s="768"/>
      <c r="AO15" s="769"/>
      <c r="AP15" s="771"/>
      <c r="AQ15" s="768"/>
      <c r="AR15" s="768"/>
      <c r="AS15" s="768"/>
      <c r="AT15" s="770"/>
      <c r="AU15" s="772"/>
      <c r="AV15" s="768"/>
      <c r="AW15" s="768"/>
      <c r="AX15" s="768"/>
      <c r="AY15" s="769"/>
      <c r="AZ15" s="771"/>
      <c r="BA15" s="768"/>
      <c r="BB15" s="768"/>
      <c r="BC15" s="768"/>
      <c r="BD15" s="770"/>
      <c r="BE15" s="772"/>
      <c r="BF15" s="768"/>
      <c r="BG15" s="768"/>
      <c r="BH15" s="768"/>
      <c r="BI15" s="769"/>
      <c r="BJ15" s="771"/>
      <c r="BK15" s="768"/>
      <c r="BL15" s="788"/>
      <c r="BM15" s="788"/>
      <c r="BN15" s="770"/>
      <c r="BO15" s="772"/>
      <c r="BP15" s="768"/>
      <c r="BQ15" s="768"/>
      <c r="BR15" s="768"/>
      <c r="BS15" s="769"/>
      <c r="BT15" s="771"/>
      <c r="BU15" s="768"/>
      <c r="BV15" s="768"/>
      <c r="BW15" s="768"/>
      <c r="BX15" s="770"/>
      <c r="BY15" s="771"/>
      <c r="BZ15" s="768"/>
      <c r="CA15" s="768"/>
      <c r="CB15" s="768"/>
      <c r="CC15" s="770"/>
      <c r="CD15" s="771"/>
      <c r="CE15" s="768"/>
      <c r="CF15" s="768"/>
      <c r="CG15" s="768"/>
      <c r="CH15" s="770"/>
      <c r="CI15" s="772"/>
      <c r="CJ15" s="768"/>
      <c r="CK15" s="768"/>
      <c r="CL15" s="768"/>
      <c r="CM15" s="769"/>
      <c r="CN15" s="771"/>
      <c r="CO15" s="768"/>
      <c r="CP15" s="768"/>
      <c r="CQ15" s="768"/>
      <c r="CR15" s="770"/>
      <c r="CS15" s="772"/>
      <c r="CT15" s="768"/>
      <c r="CU15" s="768"/>
      <c r="CV15" s="768"/>
      <c r="CW15" s="769"/>
      <c r="CX15" s="771"/>
      <c r="CY15" s="768"/>
      <c r="CZ15" s="768"/>
      <c r="DA15" s="768"/>
      <c r="DB15" s="770"/>
      <c r="DC15" s="772"/>
      <c r="DD15" s="768"/>
      <c r="DE15" s="768"/>
      <c r="DF15" s="768"/>
      <c r="DG15" s="769"/>
      <c r="DH15" s="771"/>
      <c r="DI15" s="768"/>
      <c r="DJ15" s="768"/>
      <c r="DK15" s="768"/>
      <c r="DL15" s="770"/>
      <c r="DM15" s="772"/>
      <c r="DN15" s="768"/>
      <c r="DO15" s="768"/>
      <c r="DP15" s="768"/>
      <c r="DQ15" s="769"/>
      <c r="DR15" s="771"/>
      <c r="DS15" s="768"/>
      <c r="DT15" s="768"/>
      <c r="DU15" s="768"/>
      <c r="DV15" s="770"/>
      <c r="DW15" s="772"/>
      <c r="DX15" s="768"/>
      <c r="DY15" s="768"/>
      <c r="DZ15" s="768"/>
      <c r="EA15" s="770"/>
      <c r="EC15" s="715"/>
      <c r="ED15" s="937"/>
      <c r="EE15" s="938"/>
      <c r="EF15" s="875"/>
      <c r="EG15" s="858"/>
      <c r="EH15" s="869"/>
      <c r="EI15" s="938"/>
      <c r="EJ15" s="875"/>
      <c r="EK15" s="858"/>
      <c r="EL15" s="861"/>
      <c r="EM15" s="938"/>
      <c r="EN15" s="875"/>
      <c r="EO15" s="858"/>
      <c r="EP15" s="861"/>
      <c r="EQ15" s="938"/>
      <c r="ER15" s="875"/>
      <c r="ES15" s="858"/>
      <c r="ET15" s="861"/>
      <c r="EU15" s="938"/>
      <c r="EV15" s="875"/>
      <c r="EW15" s="858"/>
      <c r="EX15" s="861"/>
      <c r="EY15" s="937"/>
      <c r="EZ15" s="938"/>
      <c r="FA15" s="869"/>
      <c r="FB15" s="5"/>
      <c r="FC15" s="872"/>
      <c r="FD15" s="851"/>
    </row>
    <row r="16" spans="1:160" ht="18" customHeight="1">
      <c r="A16" s="716"/>
      <c r="B16" s="792"/>
      <c r="C16" s="723"/>
      <c r="D16" s="722" t="str">
        <f>'Eventos de riesgo LA-FT-FPADM'!D15</f>
        <v>Usuarios</v>
      </c>
      <c r="E16" s="173" t="str">
        <f>'Eventos de riesgo LA-FT-FPADM'!E15</f>
        <v>Información Empresarial</v>
      </c>
      <c r="G16" s="771"/>
      <c r="H16" s="768"/>
      <c r="I16" s="768"/>
      <c r="J16" s="768"/>
      <c r="K16" s="769"/>
      <c r="L16" s="771"/>
      <c r="M16" s="768"/>
      <c r="N16" s="768"/>
      <c r="O16" s="768"/>
      <c r="P16" s="769"/>
      <c r="Q16" s="771">
        <v>1</v>
      </c>
      <c r="R16" s="768">
        <v>4</v>
      </c>
      <c r="S16" s="768">
        <v>4</v>
      </c>
      <c r="T16" s="768">
        <v>1</v>
      </c>
      <c r="U16" s="769">
        <v>1</v>
      </c>
      <c r="V16" s="771">
        <v>2</v>
      </c>
      <c r="W16" s="768">
        <v>4</v>
      </c>
      <c r="X16" s="768">
        <v>4</v>
      </c>
      <c r="Y16" s="768">
        <v>2</v>
      </c>
      <c r="Z16" s="769">
        <v>3</v>
      </c>
      <c r="AA16" s="771"/>
      <c r="AB16" s="768"/>
      <c r="AC16" s="768"/>
      <c r="AD16" s="768"/>
      <c r="AE16" s="769"/>
      <c r="AF16" s="771"/>
      <c r="AG16" s="768"/>
      <c r="AH16" s="768"/>
      <c r="AI16" s="768"/>
      <c r="AJ16" s="769"/>
      <c r="AK16" s="771"/>
      <c r="AL16" s="768"/>
      <c r="AM16" s="768"/>
      <c r="AN16" s="768"/>
      <c r="AO16" s="769"/>
      <c r="AP16" s="771">
        <v>3</v>
      </c>
      <c r="AQ16" s="768">
        <v>3</v>
      </c>
      <c r="AR16" s="768">
        <v>4</v>
      </c>
      <c r="AS16" s="768">
        <v>1</v>
      </c>
      <c r="AT16" s="770">
        <v>1</v>
      </c>
      <c r="AU16" s="772">
        <v>1</v>
      </c>
      <c r="AV16" s="768">
        <v>1</v>
      </c>
      <c r="AW16" s="768">
        <v>2</v>
      </c>
      <c r="AX16" s="768">
        <v>3</v>
      </c>
      <c r="AY16" s="769">
        <v>1</v>
      </c>
      <c r="AZ16" s="771"/>
      <c r="BA16" s="768"/>
      <c r="BB16" s="768"/>
      <c r="BC16" s="768"/>
      <c r="BD16" s="770"/>
      <c r="BE16" s="772">
        <v>3</v>
      </c>
      <c r="BF16" s="768">
        <v>4</v>
      </c>
      <c r="BG16" s="768">
        <v>3</v>
      </c>
      <c r="BH16" s="768">
        <v>1</v>
      </c>
      <c r="BI16" s="769">
        <v>1</v>
      </c>
      <c r="BJ16" s="771">
        <v>2</v>
      </c>
      <c r="BK16" s="768">
        <v>5</v>
      </c>
      <c r="BL16" s="756">
        <v>5</v>
      </c>
      <c r="BM16" s="756">
        <v>5</v>
      </c>
      <c r="BN16" s="760">
        <v>5</v>
      </c>
      <c r="BO16" s="772">
        <v>5</v>
      </c>
      <c r="BP16" s="768">
        <v>4</v>
      </c>
      <c r="BQ16" s="768">
        <v>5</v>
      </c>
      <c r="BR16" s="768">
        <v>4</v>
      </c>
      <c r="BS16" s="769">
        <v>4</v>
      </c>
      <c r="BT16" s="771">
        <v>4</v>
      </c>
      <c r="BU16" s="768">
        <v>3</v>
      </c>
      <c r="BV16" s="768">
        <v>1</v>
      </c>
      <c r="BW16" s="768">
        <v>1</v>
      </c>
      <c r="BX16" s="770">
        <v>1</v>
      </c>
      <c r="BY16" s="771"/>
      <c r="BZ16" s="768"/>
      <c r="CA16" s="768"/>
      <c r="CB16" s="768"/>
      <c r="CC16" s="770"/>
      <c r="CD16" s="771">
        <v>1</v>
      </c>
      <c r="CE16" s="768">
        <v>5</v>
      </c>
      <c r="CF16" s="768">
        <v>5</v>
      </c>
      <c r="CG16" s="768">
        <v>4</v>
      </c>
      <c r="CH16" s="770">
        <v>3</v>
      </c>
      <c r="CI16" s="772"/>
      <c r="CJ16" s="768"/>
      <c r="CK16" s="768"/>
      <c r="CL16" s="768"/>
      <c r="CM16" s="769"/>
      <c r="CN16" s="771">
        <v>1</v>
      </c>
      <c r="CO16" s="768">
        <v>1</v>
      </c>
      <c r="CP16" s="768">
        <v>1</v>
      </c>
      <c r="CQ16" s="768">
        <v>1</v>
      </c>
      <c r="CR16" s="770">
        <v>1</v>
      </c>
      <c r="CS16" s="772">
        <v>1</v>
      </c>
      <c r="CT16" s="768">
        <v>5</v>
      </c>
      <c r="CU16" s="768">
        <v>5</v>
      </c>
      <c r="CV16" s="768">
        <v>4</v>
      </c>
      <c r="CW16" s="769">
        <v>3</v>
      </c>
      <c r="CX16" s="771">
        <v>1</v>
      </c>
      <c r="CY16" s="768">
        <v>5</v>
      </c>
      <c r="CZ16" s="768">
        <v>5</v>
      </c>
      <c r="DA16" s="768">
        <v>4</v>
      </c>
      <c r="DB16" s="770">
        <v>4</v>
      </c>
      <c r="DC16" s="772">
        <v>2</v>
      </c>
      <c r="DD16" s="768">
        <v>4</v>
      </c>
      <c r="DE16" s="768">
        <v>4</v>
      </c>
      <c r="DF16" s="768">
        <v>3</v>
      </c>
      <c r="DG16" s="769">
        <v>2</v>
      </c>
      <c r="DH16" s="771"/>
      <c r="DI16" s="768"/>
      <c r="DJ16" s="768"/>
      <c r="DK16" s="768"/>
      <c r="DL16" s="770"/>
      <c r="DM16" s="772"/>
      <c r="DN16" s="768"/>
      <c r="DO16" s="768"/>
      <c r="DP16" s="768"/>
      <c r="DQ16" s="769"/>
      <c r="DR16" s="771"/>
      <c r="DS16" s="768"/>
      <c r="DT16" s="768"/>
      <c r="DU16" s="768"/>
      <c r="DV16" s="770"/>
      <c r="DW16" s="772"/>
      <c r="DX16" s="768"/>
      <c r="DY16" s="768"/>
      <c r="DZ16" s="768"/>
      <c r="EA16" s="770"/>
      <c r="EC16" s="716"/>
      <c r="ED16" s="936" t="str">
        <f>'Eventos de riesgo LA-FT-FPADM'!D15</f>
        <v>Usuarios</v>
      </c>
      <c r="EE16" s="910">
        <f t="shared" ref="EE16:EE60" si="0">ROUND(AVERAGE(G16,L16,Q16,V16,AA16,AF16,AK16,AP16,AU16,AZ16,BE16,BJ16,BO16,BT16,BY16,CD16,CI16,CN16,CS16,CX16,DC16,DH16,DM16,DR16,DW16),0)</f>
        <v>2</v>
      </c>
      <c r="EF16" s="874">
        <f t="shared" ref="EF16:EF60" si="1">_xlfn.STDEV.P(G16,L16,Q16,V16,AA16,AF16,AK16,AP16,AU16,AZ16,BE16,BJ16,BO16,BT16,BY16,CD16,CI16,CN16,CS16,CX16,DC16,DH16,DM16,DR16,DW16)</f>
        <v>1.2686478848054341</v>
      </c>
      <c r="EG16" s="857">
        <f t="shared" ref="EG16:EG60" si="2">EF16/EE16</f>
        <v>0.63432394240271706</v>
      </c>
      <c r="EH16" s="869"/>
      <c r="EI16" s="910">
        <f t="shared" ref="EI16:EI60" si="3">ROUND(AVERAGE(H16,M16,R16,W16,AB16,AG16,AL16,AQ16,AV16,BA16,BF16,BK16,BP16,BU16,BZ16,CE16,CJ16,CO16,CT16,CY16,DD16,DI16,DN16,DS16,DX16),0)</f>
        <v>4</v>
      </c>
      <c r="EJ16" s="874">
        <f t="shared" ref="EJ16:EJ60" si="4">_xlfn.STDEV.P(H16,M16,R16,W16,AB16,AG16,AL16,AQ16,AV16,BA16,BF16,BK16,BP16,BU16,BZ16,CE16,CJ16,CO16,CT16,CY16,DD16,DI16,DN16,DS16,DX16)</f>
        <v>1.3234346564680965</v>
      </c>
      <c r="EK16" s="857">
        <f t="shared" ref="EK16:EK60" si="5">EJ16/EI16</f>
        <v>0.33085866411702414</v>
      </c>
      <c r="EL16" s="861"/>
      <c r="EM16" s="910">
        <f t="shared" ref="EM16:EM60" si="6">ROUND(AVERAGE(I16,N16,S16,X16,AC16,AH16,AM16,AR16,AW16,BB16,BG16,BL16,BQ16,BV16,CA16,CF16,CK16,CP16,CU16,CZ16,DE16,DJ16,DO16,DT16,DY16),0)</f>
        <v>4</v>
      </c>
      <c r="EN16" s="874">
        <f t="shared" ref="EN16:EN60" si="7">_xlfn.STDEV.P(I16,N16,S16,X16,AC16,AH16,AM16,AR16,AW16,BB16,BG16,BL16,BQ16,BV16,CA16,CF16,CK16,CP16,CU16,CZ16,DE16,DJ16,DO16,DT16,DY16)</f>
        <v>1.4349813927828945</v>
      </c>
      <c r="EO16" s="857">
        <f t="shared" ref="EO16:EO60" si="8">EN16/EM16</f>
        <v>0.35874534819572362</v>
      </c>
      <c r="EP16" s="861"/>
      <c r="EQ16" s="910">
        <f t="shared" ref="EQ16:EQ60" si="9">ROUND(AVERAGE(J16,O16,T16,Y16,AD16,AI16,AN16,AS16,AX16,BC16,BH16,BM16,BR16,BW16,CB16,CG16,CL16,CQ16,CV16,DA16,DF16,DK16,DP16,DU16,DZ16),0)</f>
        <v>3</v>
      </c>
      <c r="ER16" s="874">
        <f t="shared" ref="ER16:ER60" si="10">_xlfn.STDEV.P(J16,O16,T16,Y16,AD16,AI16,AN16,AS16,AX16,BC16,BH16,BM16,BR16,BW16,CB16,CG16,CL16,CQ16,CV16,DA16,DF16,DK16,DP16,DU16,DZ16)</f>
        <v>1.4432048491764398</v>
      </c>
      <c r="ES16" s="857">
        <f t="shared" ref="ES16:ES60" si="11">ER16/EQ16</f>
        <v>0.48106828305881327</v>
      </c>
      <c r="ET16" s="861"/>
      <c r="EU16" s="910">
        <f t="shared" ref="EU16:EU60" si="12">ROUND(AVERAGE(K16,P16,U16,Z16,AE16,AJ16,AO16,AT16,AY16,BD16,BI16,BN16,BS16,BX16,CC16,CH16,CM16,CR16,CW16,DB16,DG16,DL16,DQ16,DV16,EA16),0)</f>
        <v>2</v>
      </c>
      <c r="EV16" s="874">
        <f t="shared" ref="EV16:EV60" si="13">_xlfn.STDEV.P(K16,P16,U16,Z16,AE16,AJ16,AO16,AT16,AY16,BD16,BI16,BN16,BS16,BX16,CC16,CH16,CM16,CR16,CW16,DB16,DG16,DL16,DQ16,DV16,EA16)</f>
        <v>1.3803352649943355</v>
      </c>
      <c r="EW16" s="857">
        <f t="shared" ref="EW16:EW60" si="14">EV16/EU16</f>
        <v>0.69016763249716773</v>
      </c>
      <c r="EX16" s="861"/>
      <c r="EY16" s="936" t="str">
        <f>'Eventos de riesgo LA-FT-FPADM'!D15</f>
        <v>Usuarios</v>
      </c>
      <c r="EZ16" s="910">
        <f t="shared" ref="EZ16:EZ60" si="15">ROUND(AVERAGE(EI16,EM16,EQ16,EU16),0)</f>
        <v>3</v>
      </c>
      <c r="FA16" s="869"/>
      <c r="FB16" s="5"/>
      <c r="FC16" s="872"/>
      <c r="FD16" s="851"/>
    </row>
    <row r="17" spans="1:160" ht="18" customHeight="1">
      <c r="A17" s="716"/>
      <c r="B17" s="792"/>
      <c r="C17" s="723"/>
      <c r="D17" s="723"/>
      <c r="E17" s="173" t="str">
        <f>'Eventos de riesgo LA-FT-FPADM'!E16</f>
        <v>Beneficiarios de Programas y Proyectos</v>
      </c>
      <c r="G17" s="771"/>
      <c r="H17" s="768"/>
      <c r="I17" s="768"/>
      <c r="J17" s="768"/>
      <c r="K17" s="769"/>
      <c r="L17" s="771"/>
      <c r="M17" s="768"/>
      <c r="N17" s="768"/>
      <c r="O17" s="768"/>
      <c r="P17" s="769"/>
      <c r="Q17" s="771"/>
      <c r="R17" s="768"/>
      <c r="S17" s="768"/>
      <c r="T17" s="768"/>
      <c r="U17" s="769"/>
      <c r="V17" s="771"/>
      <c r="W17" s="768"/>
      <c r="X17" s="768"/>
      <c r="Y17" s="768"/>
      <c r="Z17" s="769"/>
      <c r="AA17" s="771"/>
      <c r="AB17" s="768"/>
      <c r="AC17" s="768"/>
      <c r="AD17" s="768"/>
      <c r="AE17" s="769"/>
      <c r="AF17" s="771"/>
      <c r="AG17" s="768"/>
      <c r="AH17" s="768"/>
      <c r="AI17" s="768"/>
      <c r="AJ17" s="769"/>
      <c r="AK17" s="771"/>
      <c r="AL17" s="768"/>
      <c r="AM17" s="768"/>
      <c r="AN17" s="768"/>
      <c r="AO17" s="769"/>
      <c r="AP17" s="771"/>
      <c r="AQ17" s="768"/>
      <c r="AR17" s="768"/>
      <c r="AS17" s="768"/>
      <c r="AT17" s="770"/>
      <c r="AU17" s="772"/>
      <c r="AV17" s="768"/>
      <c r="AW17" s="768"/>
      <c r="AX17" s="768"/>
      <c r="AY17" s="769"/>
      <c r="AZ17" s="771"/>
      <c r="BA17" s="768"/>
      <c r="BB17" s="768"/>
      <c r="BC17" s="768"/>
      <c r="BD17" s="770"/>
      <c r="BE17" s="772"/>
      <c r="BF17" s="768"/>
      <c r="BG17" s="768"/>
      <c r="BH17" s="768"/>
      <c r="BI17" s="769"/>
      <c r="BJ17" s="771"/>
      <c r="BK17" s="768"/>
      <c r="BL17" s="788"/>
      <c r="BM17" s="788"/>
      <c r="BN17" s="789"/>
      <c r="BO17" s="772"/>
      <c r="BP17" s="768"/>
      <c r="BQ17" s="768"/>
      <c r="BR17" s="768"/>
      <c r="BS17" s="769"/>
      <c r="BT17" s="771"/>
      <c r="BU17" s="768"/>
      <c r="BV17" s="768"/>
      <c r="BW17" s="768"/>
      <c r="BX17" s="770"/>
      <c r="BY17" s="771"/>
      <c r="BZ17" s="768"/>
      <c r="CA17" s="768"/>
      <c r="CB17" s="768"/>
      <c r="CC17" s="770"/>
      <c r="CD17" s="771"/>
      <c r="CE17" s="768"/>
      <c r="CF17" s="768"/>
      <c r="CG17" s="768"/>
      <c r="CH17" s="770"/>
      <c r="CI17" s="772"/>
      <c r="CJ17" s="768"/>
      <c r="CK17" s="768"/>
      <c r="CL17" s="768"/>
      <c r="CM17" s="769"/>
      <c r="CN17" s="771"/>
      <c r="CO17" s="768"/>
      <c r="CP17" s="768"/>
      <c r="CQ17" s="768"/>
      <c r="CR17" s="770"/>
      <c r="CS17" s="772"/>
      <c r="CT17" s="768"/>
      <c r="CU17" s="768"/>
      <c r="CV17" s="768"/>
      <c r="CW17" s="769"/>
      <c r="CX17" s="771"/>
      <c r="CY17" s="768"/>
      <c r="CZ17" s="768"/>
      <c r="DA17" s="768"/>
      <c r="DB17" s="770"/>
      <c r="DC17" s="772"/>
      <c r="DD17" s="768"/>
      <c r="DE17" s="768"/>
      <c r="DF17" s="768"/>
      <c r="DG17" s="769"/>
      <c r="DH17" s="771"/>
      <c r="DI17" s="768"/>
      <c r="DJ17" s="768"/>
      <c r="DK17" s="768"/>
      <c r="DL17" s="770"/>
      <c r="DM17" s="772"/>
      <c r="DN17" s="768"/>
      <c r="DO17" s="768"/>
      <c r="DP17" s="768"/>
      <c r="DQ17" s="769"/>
      <c r="DR17" s="771"/>
      <c r="DS17" s="768"/>
      <c r="DT17" s="768"/>
      <c r="DU17" s="768"/>
      <c r="DV17" s="770"/>
      <c r="DW17" s="772"/>
      <c r="DX17" s="768"/>
      <c r="DY17" s="768"/>
      <c r="DZ17" s="768"/>
      <c r="EA17" s="770"/>
      <c r="EC17" s="716"/>
      <c r="ED17" s="937"/>
      <c r="EE17" s="938"/>
      <c r="EF17" s="875"/>
      <c r="EG17" s="858"/>
      <c r="EH17" s="869"/>
      <c r="EI17" s="938"/>
      <c r="EJ17" s="875"/>
      <c r="EK17" s="858"/>
      <c r="EL17" s="861"/>
      <c r="EM17" s="938"/>
      <c r="EN17" s="875"/>
      <c r="EO17" s="858"/>
      <c r="EP17" s="861"/>
      <c r="EQ17" s="938"/>
      <c r="ER17" s="875"/>
      <c r="ES17" s="858"/>
      <c r="ET17" s="861"/>
      <c r="EU17" s="938"/>
      <c r="EV17" s="875"/>
      <c r="EW17" s="858"/>
      <c r="EX17" s="861"/>
      <c r="EY17" s="937"/>
      <c r="EZ17" s="938"/>
      <c r="FA17" s="869"/>
      <c r="FB17" s="5"/>
      <c r="FC17" s="872"/>
      <c r="FD17" s="851"/>
    </row>
    <row r="18" spans="1:160" ht="18" customHeight="1">
      <c r="A18" s="716"/>
      <c r="B18" s="792"/>
      <c r="C18" s="723"/>
      <c r="D18" s="775" t="str">
        <f>'Eventos de riesgo LA-FT-FPADM'!D17</f>
        <v>Proveedores / Contratistas</v>
      </c>
      <c r="E18" s="173" t="str">
        <f>'Eventos de riesgo LA-FT-FPADM'!E17</f>
        <v>Servicios y alquileres</v>
      </c>
      <c r="G18" s="765"/>
      <c r="H18" s="766"/>
      <c r="I18" s="766"/>
      <c r="J18" s="766"/>
      <c r="K18" s="767"/>
      <c r="L18" s="765"/>
      <c r="M18" s="766"/>
      <c r="N18" s="766"/>
      <c r="O18" s="766"/>
      <c r="P18" s="767"/>
      <c r="Q18" s="765"/>
      <c r="R18" s="766"/>
      <c r="S18" s="766"/>
      <c r="T18" s="766"/>
      <c r="U18" s="767"/>
      <c r="V18" s="765"/>
      <c r="W18" s="766"/>
      <c r="X18" s="766"/>
      <c r="Y18" s="766"/>
      <c r="Z18" s="767"/>
      <c r="AA18" s="765"/>
      <c r="AB18" s="766"/>
      <c r="AC18" s="766"/>
      <c r="AD18" s="766"/>
      <c r="AE18" s="767"/>
      <c r="AF18" s="765">
        <v>1</v>
      </c>
      <c r="AG18" s="766">
        <v>4</v>
      </c>
      <c r="AH18" s="766">
        <v>3</v>
      </c>
      <c r="AI18" s="766">
        <v>3</v>
      </c>
      <c r="AJ18" s="767">
        <v>2</v>
      </c>
      <c r="AK18" s="765">
        <v>2</v>
      </c>
      <c r="AL18" s="766">
        <v>4</v>
      </c>
      <c r="AM18" s="766">
        <v>5</v>
      </c>
      <c r="AN18" s="766">
        <v>4</v>
      </c>
      <c r="AO18" s="767">
        <v>3</v>
      </c>
      <c r="AP18" s="765">
        <v>3</v>
      </c>
      <c r="AQ18" s="766">
        <v>3</v>
      </c>
      <c r="AR18" s="766">
        <v>4</v>
      </c>
      <c r="AS18" s="766">
        <v>1</v>
      </c>
      <c r="AT18" s="773">
        <v>1</v>
      </c>
      <c r="AU18" s="774"/>
      <c r="AV18" s="766"/>
      <c r="AW18" s="766"/>
      <c r="AX18" s="766"/>
      <c r="AY18" s="767"/>
      <c r="AZ18" s="765">
        <v>2</v>
      </c>
      <c r="BA18" s="766">
        <v>4</v>
      </c>
      <c r="BB18" s="766">
        <v>3</v>
      </c>
      <c r="BC18" s="766">
        <v>3</v>
      </c>
      <c r="BD18" s="773">
        <v>2</v>
      </c>
      <c r="BE18" s="774">
        <v>3</v>
      </c>
      <c r="BF18" s="766">
        <v>4</v>
      </c>
      <c r="BG18" s="766">
        <v>3</v>
      </c>
      <c r="BH18" s="766">
        <v>1</v>
      </c>
      <c r="BI18" s="767">
        <v>1</v>
      </c>
      <c r="BJ18" s="765">
        <v>2</v>
      </c>
      <c r="BK18" s="766">
        <v>5</v>
      </c>
      <c r="BL18" s="778">
        <v>5</v>
      </c>
      <c r="BM18" s="778">
        <v>5</v>
      </c>
      <c r="BN18" s="781">
        <v>5</v>
      </c>
      <c r="BO18" s="774"/>
      <c r="BP18" s="766"/>
      <c r="BQ18" s="766"/>
      <c r="BR18" s="766"/>
      <c r="BS18" s="767"/>
      <c r="BT18" s="765"/>
      <c r="BU18" s="766"/>
      <c r="BV18" s="766"/>
      <c r="BW18" s="766"/>
      <c r="BX18" s="773"/>
      <c r="BY18" s="765">
        <v>3</v>
      </c>
      <c r="BZ18" s="766">
        <v>3</v>
      </c>
      <c r="CA18" s="766">
        <v>1</v>
      </c>
      <c r="CB18" s="766">
        <v>1</v>
      </c>
      <c r="CC18" s="773">
        <v>1</v>
      </c>
      <c r="CD18" s="765"/>
      <c r="CE18" s="766"/>
      <c r="CF18" s="766"/>
      <c r="CG18" s="766"/>
      <c r="CH18" s="773"/>
      <c r="CI18" s="774"/>
      <c r="CJ18" s="766"/>
      <c r="CK18" s="766"/>
      <c r="CL18" s="766"/>
      <c r="CM18" s="767"/>
      <c r="CN18" s="765"/>
      <c r="CO18" s="766"/>
      <c r="CP18" s="766"/>
      <c r="CQ18" s="766"/>
      <c r="CR18" s="773"/>
      <c r="CS18" s="774"/>
      <c r="CT18" s="766"/>
      <c r="CU18" s="766"/>
      <c r="CV18" s="766"/>
      <c r="CW18" s="767"/>
      <c r="CX18" s="765"/>
      <c r="CY18" s="766"/>
      <c r="CZ18" s="766"/>
      <c r="DA18" s="766"/>
      <c r="DB18" s="773"/>
      <c r="DC18" s="774"/>
      <c r="DD18" s="766"/>
      <c r="DE18" s="766"/>
      <c r="DF18" s="766"/>
      <c r="DG18" s="767"/>
      <c r="DH18" s="765"/>
      <c r="DI18" s="766"/>
      <c r="DJ18" s="766"/>
      <c r="DK18" s="766"/>
      <c r="DL18" s="773"/>
      <c r="DM18" s="774"/>
      <c r="DN18" s="766"/>
      <c r="DO18" s="766"/>
      <c r="DP18" s="766"/>
      <c r="DQ18" s="767"/>
      <c r="DR18" s="765"/>
      <c r="DS18" s="766"/>
      <c r="DT18" s="766"/>
      <c r="DU18" s="766"/>
      <c r="DV18" s="773"/>
      <c r="DW18" s="774"/>
      <c r="DX18" s="766"/>
      <c r="DY18" s="766"/>
      <c r="DZ18" s="766"/>
      <c r="EA18" s="773"/>
      <c r="EC18" s="716"/>
      <c r="ED18" s="942" t="str">
        <f>'Eventos de riesgo LA-FT-FPADM'!D17</f>
        <v>Proveedores / Contratistas</v>
      </c>
      <c r="EE18" s="865">
        <f t="shared" si="0"/>
        <v>2</v>
      </c>
      <c r="EF18" s="874">
        <f t="shared" si="1"/>
        <v>0.6998542122237652</v>
      </c>
      <c r="EG18" s="857">
        <f t="shared" si="2"/>
        <v>0.3499271061118826</v>
      </c>
      <c r="EH18" s="869"/>
      <c r="EI18" s="865">
        <f t="shared" si="3"/>
        <v>4</v>
      </c>
      <c r="EJ18" s="874">
        <f t="shared" si="4"/>
        <v>0.63887656499993994</v>
      </c>
      <c r="EK18" s="857">
        <f t="shared" si="5"/>
        <v>0.15971914124998499</v>
      </c>
      <c r="EL18" s="861"/>
      <c r="EM18" s="865">
        <f t="shared" si="6"/>
        <v>3</v>
      </c>
      <c r="EN18" s="874">
        <f t="shared" si="7"/>
        <v>1.2936264483053452</v>
      </c>
      <c r="EO18" s="857">
        <f t="shared" si="8"/>
        <v>0.43120881610178174</v>
      </c>
      <c r="EP18" s="861"/>
      <c r="EQ18" s="865">
        <f t="shared" si="9"/>
        <v>3</v>
      </c>
      <c r="ER18" s="874">
        <f t="shared" si="10"/>
        <v>1.4982983545287878</v>
      </c>
      <c r="ES18" s="857">
        <f t="shared" si="11"/>
        <v>0.49943278484292924</v>
      </c>
      <c r="ET18" s="861"/>
      <c r="EU18" s="865">
        <f t="shared" si="12"/>
        <v>2</v>
      </c>
      <c r="EV18" s="874">
        <f t="shared" si="13"/>
        <v>1.3552618543578769</v>
      </c>
      <c r="EW18" s="857">
        <f t="shared" si="14"/>
        <v>0.67763092717893847</v>
      </c>
      <c r="EX18" s="861"/>
      <c r="EY18" s="942" t="str">
        <f>'Eventos de riesgo LA-FT-FPADM'!D17</f>
        <v>Proveedores / Contratistas</v>
      </c>
      <c r="EZ18" s="865">
        <f t="shared" si="15"/>
        <v>3</v>
      </c>
      <c r="FA18" s="869"/>
      <c r="FB18" s="5"/>
      <c r="FC18" s="872"/>
      <c r="FD18" s="851"/>
    </row>
    <row r="19" spans="1:160" ht="18" customHeight="1">
      <c r="A19" s="716"/>
      <c r="B19" s="792"/>
      <c r="C19" s="723"/>
      <c r="D19" s="776"/>
      <c r="E19" s="173" t="str">
        <f>'Eventos de riesgo LA-FT-FPADM'!E18</f>
        <v>Publicidad</v>
      </c>
      <c r="G19" s="765"/>
      <c r="H19" s="766"/>
      <c r="I19" s="766"/>
      <c r="J19" s="766"/>
      <c r="K19" s="767"/>
      <c r="L19" s="765"/>
      <c r="M19" s="766"/>
      <c r="N19" s="766"/>
      <c r="O19" s="766"/>
      <c r="P19" s="767"/>
      <c r="Q19" s="765"/>
      <c r="R19" s="766"/>
      <c r="S19" s="766"/>
      <c r="T19" s="766"/>
      <c r="U19" s="767"/>
      <c r="V19" s="765"/>
      <c r="W19" s="766"/>
      <c r="X19" s="766"/>
      <c r="Y19" s="766"/>
      <c r="Z19" s="767"/>
      <c r="AA19" s="765"/>
      <c r="AB19" s="766"/>
      <c r="AC19" s="766"/>
      <c r="AD19" s="766"/>
      <c r="AE19" s="767"/>
      <c r="AF19" s="765"/>
      <c r="AG19" s="766"/>
      <c r="AH19" s="766"/>
      <c r="AI19" s="766"/>
      <c r="AJ19" s="767"/>
      <c r="AK19" s="765"/>
      <c r="AL19" s="766"/>
      <c r="AM19" s="766"/>
      <c r="AN19" s="766"/>
      <c r="AO19" s="767"/>
      <c r="AP19" s="765"/>
      <c r="AQ19" s="766"/>
      <c r="AR19" s="766"/>
      <c r="AS19" s="766"/>
      <c r="AT19" s="773"/>
      <c r="AU19" s="774"/>
      <c r="AV19" s="766"/>
      <c r="AW19" s="766"/>
      <c r="AX19" s="766"/>
      <c r="AY19" s="767"/>
      <c r="AZ19" s="765"/>
      <c r="BA19" s="766"/>
      <c r="BB19" s="766"/>
      <c r="BC19" s="766"/>
      <c r="BD19" s="773"/>
      <c r="BE19" s="774"/>
      <c r="BF19" s="766"/>
      <c r="BG19" s="766"/>
      <c r="BH19" s="766"/>
      <c r="BI19" s="767"/>
      <c r="BJ19" s="765"/>
      <c r="BK19" s="766"/>
      <c r="BL19" s="779"/>
      <c r="BM19" s="779"/>
      <c r="BN19" s="782"/>
      <c r="BO19" s="774"/>
      <c r="BP19" s="766"/>
      <c r="BQ19" s="766"/>
      <c r="BR19" s="766"/>
      <c r="BS19" s="767"/>
      <c r="BT19" s="765"/>
      <c r="BU19" s="766"/>
      <c r="BV19" s="766"/>
      <c r="BW19" s="766"/>
      <c r="BX19" s="773"/>
      <c r="BY19" s="765"/>
      <c r="BZ19" s="766"/>
      <c r="CA19" s="766"/>
      <c r="CB19" s="766"/>
      <c r="CC19" s="773"/>
      <c r="CD19" s="765"/>
      <c r="CE19" s="766"/>
      <c r="CF19" s="766"/>
      <c r="CG19" s="766"/>
      <c r="CH19" s="773"/>
      <c r="CI19" s="774"/>
      <c r="CJ19" s="766"/>
      <c r="CK19" s="766"/>
      <c r="CL19" s="766"/>
      <c r="CM19" s="767"/>
      <c r="CN19" s="765"/>
      <c r="CO19" s="766"/>
      <c r="CP19" s="766"/>
      <c r="CQ19" s="766"/>
      <c r="CR19" s="773"/>
      <c r="CS19" s="774"/>
      <c r="CT19" s="766"/>
      <c r="CU19" s="766"/>
      <c r="CV19" s="766"/>
      <c r="CW19" s="767"/>
      <c r="CX19" s="765"/>
      <c r="CY19" s="766"/>
      <c r="CZ19" s="766"/>
      <c r="DA19" s="766"/>
      <c r="DB19" s="773"/>
      <c r="DC19" s="774"/>
      <c r="DD19" s="766"/>
      <c r="DE19" s="766"/>
      <c r="DF19" s="766"/>
      <c r="DG19" s="767"/>
      <c r="DH19" s="765"/>
      <c r="DI19" s="766"/>
      <c r="DJ19" s="766"/>
      <c r="DK19" s="766"/>
      <c r="DL19" s="773"/>
      <c r="DM19" s="774"/>
      <c r="DN19" s="766"/>
      <c r="DO19" s="766"/>
      <c r="DP19" s="766"/>
      <c r="DQ19" s="767"/>
      <c r="DR19" s="765"/>
      <c r="DS19" s="766"/>
      <c r="DT19" s="766"/>
      <c r="DU19" s="766"/>
      <c r="DV19" s="773"/>
      <c r="DW19" s="774"/>
      <c r="DX19" s="766"/>
      <c r="DY19" s="766"/>
      <c r="DZ19" s="766"/>
      <c r="EA19" s="773"/>
      <c r="EC19" s="716"/>
      <c r="ED19" s="943"/>
      <c r="EE19" s="866"/>
      <c r="EF19" s="875"/>
      <c r="EG19" s="858"/>
      <c r="EH19" s="869"/>
      <c r="EI19" s="866"/>
      <c r="EJ19" s="875"/>
      <c r="EK19" s="858"/>
      <c r="EL19" s="861"/>
      <c r="EM19" s="866"/>
      <c r="EN19" s="875"/>
      <c r="EO19" s="858"/>
      <c r="EP19" s="861"/>
      <c r="EQ19" s="866"/>
      <c r="ER19" s="875"/>
      <c r="ES19" s="858"/>
      <c r="ET19" s="861"/>
      <c r="EU19" s="866"/>
      <c r="EV19" s="875"/>
      <c r="EW19" s="858"/>
      <c r="EX19" s="861"/>
      <c r="EY19" s="943"/>
      <c r="EZ19" s="866"/>
      <c r="FA19" s="869"/>
      <c r="FB19" s="5"/>
      <c r="FC19" s="872"/>
      <c r="FD19" s="851"/>
    </row>
    <row r="20" spans="1:160" ht="18" customHeight="1">
      <c r="A20" s="716"/>
      <c r="B20" s="792"/>
      <c r="C20" s="723"/>
      <c r="D20" s="776"/>
      <c r="E20" s="173" t="str">
        <f>'Eventos de riesgo LA-FT-FPADM'!E19</f>
        <v>Compras generales</v>
      </c>
      <c r="G20" s="765"/>
      <c r="H20" s="766"/>
      <c r="I20" s="766"/>
      <c r="J20" s="766"/>
      <c r="K20" s="767"/>
      <c r="L20" s="765"/>
      <c r="M20" s="766"/>
      <c r="N20" s="766"/>
      <c r="O20" s="766"/>
      <c r="P20" s="767"/>
      <c r="Q20" s="765"/>
      <c r="R20" s="766"/>
      <c r="S20" s="766"/>
      <c r="T20" s="766"/>
      <c r="U20" s="767"/>
      <c r="V20" s="765"/>
      <c r="W20" s="766"/>
      <c r="X20" s="766"/>
      <c r="Y20" s="766"/>
      <c r="Z20" s="767"/>
      <c r="AA20" s="765"/>
      <c r="AB20" s="766"/>
      <c r="AC20" s="766"/>
      <c r="AD20" s="766"/>
      <c r="AE20" s="767"/>
      <c r="AF20" s="765"/>
      <c r="AG20" s="766"/>
      <c r="AH20" s="766"/>
      <c r="AI20" s="766"/>
      <c r="AJ20" s="767"/>
      <c r="AK20" s="765"/>
      <c r="AL20" s="766"/>
      <c r="AM20" s="766"/>
      <c r="AN20" s="766"/>
      <c r="AO20" s="767"/>
      <c r="AP20" s="765"/>
      <c r="AQ20" s="766"/>
      <c r="AR20" s="766"/>
      <c r="AS20" s="766"/>
      <c r="AT20" s="773"/>
      <c r="AU20" s="774"/>
      <c r="AV20" s="766"/>
      <c r="AW20" s="766"/>
      <c r="AX20" s="766"/>
      <c r="AY20" s="767"/>
      <c r="AZ20" s="765"/>
      <c r="BA20" s="766"/>
      <c r="BB20" s="766"/>
      <c r="BC20" s="766"/>
      <c r="BD20" s="773"/>
      <c r="BE20" s="774"/>
      <c r="BF20" s="766"/>
      <c r="BG20" s="766"/>
      <c r="BH20" s="766"/>
      <c r="BI20" s="767"/>
      <c r="BJ20" s="765"/>
      <c r="BK20" s="766"/>
      <c r="BL20" s="779"/>
      <c r="BM20" s="779"/>
      <c r="BN20" s="782"/>
      <c r="BO20" s="774"/>
      <c r="BP20" s="766"/>
      <c r="BQ20" s="766"/>
      <c r="BR20" s="766"/>
      <c r="BS20" s="767"/>
      <c r="BT20" s="765"/>
      <c r="BU20" s="766"/>
      <c r="BV20" s="766"/>
      <c r="BW20" s="766"/>
      <c r="BX20" s="773"/>
      <c r="BY20" s="765"/>
      <c r="BZ20" s="766"/>
      <c r="CA20" s="766"/>
      <c r="CB20" s="766"/>
      <c r="CC20" s="773"/>
      <c r="CD20" s="765"/>
      <c r="CE20" s="766"/>
      <c r="CF20" s="766"/>
      <c r="CG20" s="766"/>
      <c r="CH20" s="773"/>
      <c r="CI20" s="774"/>
      <c r="CJ20" s="766"/>
      <c r="CK20" s="766"/>
      <c r="CL20" s="766"/>
      <c r="CM20" s="767"/>
      <c r="CN20" s="765"/>
      <c r="CO20" s="766"/>
      <c r="CP20" s="766"/>
      <c r="CQ20" s="766"/>
      <c r="CR20" s="773"/>
      <c r="CS20" s="774"/>
      <c r="CT20" s="766"/>
      <c r="CU20" s="766"/>
      <c r="CV20" s="766"/>
      <c r="CW20" s="767"/>
      <c r="CX20" s="765"/>
      <c r="CY20" s="766"/>
      <c r="CZ20" s="766"/>
      <c r="DA20" s="766"/>
      <c r="DB20" s="773"/>
      <c r="DC20" s="774"/>
      <c r="DD20" s="766"/>
      <c r="DE20" s="766"/>
      <c r="DF20" s="766"/>
      <c r="DG20" s="767"/>
      <c r="DH20" s="765"/>
      <c r="DI20" s="766"/>
      <c r="DJ20" s="766"/>
      <c r="DK20" s="766"/>
      <c r="DL20" s="773"/>
      <c r="DM20" s="774"/>
      <c r="DN20" s="766"/>
      <c r="DO20" s="766"/>
      <c r="DP20" s="766"/>
      <c r="DQ20" s="767"/>
      <c r="DR20" s="765"/>
      <c r="DS20" s="766"/>
      <c r="DT20" s="766"/>
      <c r="DU20" s="766"/>
      <c r="DV20" s="773"/>
      <c r="DW20" s="774"/>
      <c r="DX20" s="766"/>
      <c r="DY20" s="766"/>
      <c r="DZ20" s="766"/>
      <c r="EA20" s="773"/>
      <c r="EC20" s="716"/>
      <c r="ED20" s="943"/>
      <c r="EE20" s="866"/>
      <c r="EF20" s="875"/>
      <c r="EG20" s="858"/>
      <c r="EH20" s="869"/>
      <c r="EI20" s="866"/>
      <c r="EJ20" s="875"/>
      <c r="EK20" s="858"/>
      <c r="EL20" s="861"/>
      <c r="EM20" s="866"/>
      <c r="EN20" s="875"/>
      <c r="EO20" s="858"/>
      <c r="EP20" s="861"/>
      <c r="EQ20" s="866"/>
      <c r="ER20" s="875"/>
      <c r="ES20" s="858"/>
      <c r="ET20" s="861"/>
      <c r="EU20" s="866"/>
      <c r="EV20" s="875"/>
      <c r="EW20" s="858"/>
      <c r="EX20" s="861"/>
      <c r="EY20" s="943"/>
      <c r="EZ20" s="866"/>
      <c r="FA20" s="869"/>
      <c r="FB20" s="5"/>
      <c r="FC20" s="872"/>
      <c r="FD20" s="851"/>
    </row>
    <row r="21" spans="1:160" ht="18" customHeight="1">
      <c r="A21" s="716"/>
      <c r="B21" s="792"/>
      <c r="C21" s="723"/>
      <c r="D21" s="776"/>
      <c r="E21" s="173" t="str">
        <f>'Eventos de riesgo LA-FT-FPADM'!E20</f>
        <v>Consultorías</v>
      </c>
      <c r="G21" s="765"/>
      <c r="H21" s="766"/>
      <c r="I21" s="766"/>
      <c r="J21" s="766"/>
      <c r="K21" s="767"/>
      <c r="L21" s="765"/>
      <c r="M21" s="766"/>
      <c r="N21" s="766"/>
      <c r="O21" s="766"/>
      <c r="P21" s="767"/>
      <c r="Q21" s="765"/>
      <c r="R21" s="766"/>
      <c r="S21" s="766"/>
      <c r="T21" s="766"/>
      <c r="U21" s="767"/>
      <c r="V21" s="765"/>
      <c r="W21" s="766"/>
      <c r="X21" s="766"/>
      <c r="Y21" s="766"/>
      <c r="Z21" s="767"/>
      <c r="AA21" s="765"/>
      <c r="AB21" s="766"/>
      <c r="AC21" s="766"/>
      <c r="AD21" s="766"/>
      <c r="AE21" s="767"/>
      <c r="AF21" s="765"/>
      <c r="AG21" s="766"/>
      <c r="AH21" s="766"/>
      <c r="AI21" s="766"/>
      <c r="AJ21" s="767"/>
      <c r="AK21" s="765"/>
      <c r="AL21" s="766"/>
      <c r="AM21" s="766"/>
      <c r="AN21" s="766"/>
      <c r="AO21" s="767"/>
      <c r="AP21" s="765"/>
      <c r="AQ21" s="766"/>
      <c r="AR21" s="766"/>
      <c r="AS21" s="766"/>
      <c r="AT21" s="773"/>
      <c r="AU21" s="774"/>
      <c r="AV21" s="766"/>
      <c r="AW21" s="766"/>
      <c r="AX21" s="766"/>
      <c r="AY21" s="767"/>
      <c r="AZ21" s="765"/>
      <c r="BA21" s="766"/>
      <c r="BB21" s="766"/>
      <c r="BC21" s="766"/>
      <c r="BD21" s="773"/>
      <c r="BE21" s="774"/>
      <c r="BF21" s="766"/>
      <c r="BG21" s="766"/>
      <c r="BH21" s="766"/>
      <c r="BI21" s="767"/>
      <c r="BJ21" s="765"/>
      <c r="BK21" s="766"/>
      <c r="BL21" s="779"/>
      <c r="BM21" s="779"/>
      <c r="BN21" s="782"/>
      <c r="BO21" s="774"/>
      <c r="BP21" s="766"/>
      <c r="BQ21" s="766"/>
      <c r="BR21" s="766"/>
      <c r="BS21" s="767"/>
      <c r="BT21" s="765"/>
      <c r="BU21" s="766"/>
      <c r="BV21" s="766"/>
      <c r="BW21" s="766"/>
      <c r="BX21" s="773"/>
      <c r="BY21" s="765"/>
      <c r="BZ21" s="766"/>
      <c r="CA21" s="766"/>
      <c r="CB21" s="766"/>
      <c r="CC21" s="773"/>
      <c r="CD21" s="765"/>
      <c r="CE21" s="766"/>
      <c r="CF21" s="766"/>
      <c r="CG21" s="766"/>
      <c r="CH21" s="773"/>
      <c r="CI21" s="774"/>
      <c r="CJ21" s="766"/>
      <c r="CK21" s="766"/>
      <c r="CL21" s="766"/>
      <c r="CM21" s="767"/>
      <c r="CN21" s="765"/>
      <c r="CO21" s="766"/>
      <c r="CP21" s="766"/>
      <c r="CQ21" s="766"/>
      <c r="CR21" s="773"/>
      <c r="CS21" s="774"/>
      <c r="CT21" s="766"/>
      <c r="CU21" s="766"/>
      <c r="CV21" s="766"/>
      <c r="CW21" s="767"/>
      <c r="CX21" s="765"/>
      <c r="CY21" s="766"/>
      <c r="CZ21" s="766"/>
      <c r="DA21" s="766"/>
      <c r="DB21" s="773"/>
      <c r="DC21" s="774"/>
      <c r="DD21" s="766"/>
      <c r="DE21" s="766"/>
      <c r="DF21" s="766"/>
      <c r="DG21" s="767"/>
      <c r="DH21" s="765"/>
      <c r="DI21" s="766"/>
      <c r="DJ21" s="766"/>
      <c r="DK21" s="766"/>
      <c r="DL21" s="773"/>
      <c r="DM21" s="774"/>
      <c r="DN21" s="766"/>
      <c r="DO21" s="766"/>
      <c r="DP21" s="766"/>
      <c r="DQ21" s="767"/>
      <c r="DR21" s="765"/>
      <c r="DS21" s="766"/>
      <c r="DT21" s="766"/>
      <c r="DU21" s="766"/>
      <c r="DV21" s="773"/>
      <c r="DW21" s="774"/>
      <c r="DX21" s="766"/>
      <c r="DY21" s="766"/>
      <c r="DZ21" s="766"/>
      <c r="EA21" s="773"/>
      <c r="EC21" s="716"/>
      <c r="ED21" s="943"/>
      <c r="EE21" s="866"/>
      <c r="EF21" s="875"/>
      <c r="EG21" s="858"/>
      <c r="EH21" s="869"/>
      <c r="EI21" s="866"/>
      <c r="EJ21" s="875"/>
      <c r="EK21" s="858"/>
      <c r="EL21" s="861"/>
      <c r="EM21" s="866"/>
      <c r="EN21" s="875"/>
      <c r="EO21" s="858"/>
      <c r="EP21" s="861"/>
      <c r="EQ21" s="866"/>
      <c r="ER21" s="875"/>
      <c r="ES21" s="858"/>
      <c r="ET21" s="861"/>
      <c r="EU21" s="866"/>
      <c r="EV21" s="875"/>
      <c r="EW21" s="858"/>
      <c r="EX21" s="861"/>
      <c r="EY21" s="943"/>
      <c r="EZ21" s="866"/>
      <c r="FA21" s="869"/>
      <c r="FB21" s="5"/>
      <c r="FC21" s="872"/>
      <c r="FD21" s="851"/>
    </row>
    <row r="22" spans="1:160" ht="18" customHeight="1">
      <c r="A22" s="716"/>
      <c r="B22" s="792"/>
      <c r="C22" s="723"/>
      <c r="D22" s="776"/>
      <c r="E22" s="173" t="str">
        <f>'Eventos de riesgo LA-FT-FPADM'!E21</f>
        <v>Muebles e inmuebles, mantenimiento de maquinaria y equipo</v>
      </c>
      <c r="G22" s="765"/>
      <c r="H22" s="766"/>
      <c r="I22" s="766"/>
      <c r="J22" s="766"/>
      <c r="K22" s="767"/>
      <c r="L22" s="765"/>
      <c r="M22" s="766"/>
      <c r="N22" s="766"/>
      <c r="O22" s="766"/>
      <c r="P22" s="767"/>
      <c r="Q22" s="765"/>
      <c r="R22" s="766"/>
      <c r="S22" s="766"/>
      <c r="T22" s="766"/>
      <c r="U22" s="767"/>
      <c r="V22" s="765"/>
      <c r="W22" s="766"/>
      <c r="X22" s="766"/>
      <c r="Y22" s="766"/>
      <c r="Z22" s="767"/>
      <c r="AA22" s="765"/>
      <c r="AB22" s="766"/>
      <c r="AC22" s="766"/>
      <c r="AD22" s="766"/>
      <c r="AE22" s="767"/>
      <c r="AF22" s="765"/>
      <c r="AG22" s="766"/>
      <c r="AH22" s="766"/>
      <c r="AI22" s="766"/>
      <c r="AJ22" s="767"/>
      <c r="AK22" s="765"/>
      <c r="AL22" s="766"/>
      <c r="AM22" s="766"/>
      <c r="AN22" s="766"/>
      <c r="AO22" s="767"/>
      <c r="AP22" s="765"/>
      <c r="AQ22" s="766"/>
      <c r="AR22" s="766"/>
      <c r="AS22" s="766"/>
      <c r="AT22" s="773"/>
      <c r="AU22" s="774"/>
      <c r="AV22" s="766"/>
      <c r="AW22" s="766"/>
      <c r="AX22" s="766"/>
      <c r="AY22" s="767"/>
      <c r="AZ22" s="765"/>
      <c r="BA22" s="766"/>
      <c r="BB22" s="766"/>
      <c r="BC22" s="766"/>
      <c r="BD22" s="773"/>
      <c r="BE22" s="774"/>
      <c r="BF22" s="766"/>
      <c r="BG22" s="766"/>
      <c r="BH22" s="766"/>
      <c r="BI22" s="767"/>
      <c r="BJ22" s="765"/>
      <c r="BK22" s="766"/>
      <c r="BL22" s="779"/>
      <c r="BM22" s="779"/>
      <c r="BN22" s="782"/>
      <c r="BO22" s="774"/>
      <c r="BP22" s="766"/>
      <c r="BQ22" s="766"/>
      <c r="BR22" s="766"/>
      <c r="BS22" s="767"/>
      <c r="BT22" s="765"/>
      <c r="BU22" s="766"/>
      <c r="BV22" s="766"/>
      <c r="BW22" s="766"/>
      <c r="BX22" s="773"/>
      <c r="BY22" s="765"/>
      <c r="BZ22" s="766"/>
      <c r="CA22" s="766"/>
      <c r="CB22" s="766"/>
      <c r="CC22" s="773"/>
      <c r="CD22" s="765"/>
      <c r="CE22" s="766"/>
      <c r="CF22" s="766"/>
      <c r="CG22" s="766"/>
      <c r="CH22" s="773"/>
      <c r="CI22" s="774"/>
      <c r="CJ22" s="766"/>
      <c r="CK22" s="766"/>
      <c r="CL22" s="766"/>
      <c r="CM22" s="767"/>
      <c r="CN22" s="765"/>
      <c r="CO22" s="766"/>
      <c r="CP22" s="766"/>
      <c r="CQ22" s="766"/>
      <c r="CR22" s="773"/>
      <c r="CS22" s="774"/>
      <c r="CT22" s="766"/>
      <c r="CU22" s="766"/>
      <c r="CV22" s="766"/>
      <c r="CW22" s="767"/>
      <c r="CX22" s="765"/>
      <c r="CY22" s="766"/>
      <c r="CZ22" s="766"/>
      <c r="DA22" s="766"/>
      <c r="DB22" s="773"/>
      <c r="DC22" s="774"/>
      <c r="DD22" s="766"/>
      <c r="DE22" s="766"/>
      <c r="DF22" s="766"/>
      <c r="DG22" s="767"/>
      <c r="DH22" s="765"/>
      <c r="DI22" s="766"/>
      <c r="DJ22" s="766"/>
      <c r="DK22" s="766"/>
      <c r="DL22" s="773"/>
      <c r="DM22" s="774"/>
      <c r="DN22" s="766"/>
      <c r="DO22" s="766"/>
      <c r="DP22" s="766"/>
      <c r="DQ22" s="767"/>
      <c r="DR22" s="765"/>
      <c r="DS22" s="766"/>
      <c r="DT22" s="766"/>
      <c r="DU22" s="766"/>
      <c r="DV22" s="773"/>
      <c r="DW22" s="774"/>
      <c r="DX22" s="766"/>
      <c r="DY22" s="766"/>
      <c r="DZ22" s="766"/>
      <c r="EA22" s="773"/>
      <c r="EC22" s="716"/>
      <c r="ED22" s="943"/>
      <c r="EE22" s="866"/>
      <c r="EF22" s="875"/>
      <c r="EG22" s="858"/>
      <c r="EH22" s="869"/>
      <c r="EI22" s="866"/>
      <c r="EJ22" s="875"/>
      <c r="EK22" s="858"/>
      <c r="EL22" s="861"/>
      <c r="EM22" s="866"/>
      <c r="EN22" s="875"/>
      <c r="EO22" s="858"/>
      <c r="EP22" s="861"/>
      <c r="EQ22" s="866"/>
      <c r="ER22" s="875"/>
      <c r="ES22" s="858"/>
      <c r="ET22" s="861"/>
      <c r="EU22" s="866"/>
      <c r="EV22" s="875"/>
      <c r="EW22" s="858"/>
      <c r="EX22" s="861"/>
      <c r="EY22" s="943"/>
      <c r="EZ22" s="866"/>
      <c r="FA22" s="869"/>
      <c r="FB22" s="5"/>
      <c r="FC22" s="872"/>
      <c r="FD22" s="851"/>
    </row>
    <row r="23" spans="1:160" ht="18" customHeight="1">
      <c r="A23" s="716"/>
      <c r="B23" s="792"/>
      <c r="C23" s="723"/>
      <c r="D23" s="776"/>
      <c r="E23" s="173" t="str">
        <f>'Eventos de riesgo LA-FT-FPADM'!E22</f>
        <v>Servicios de tecnologia</v>
      </c>
      <c r="G23" s="765"/>
      <c r="H23" s="766"/>
      <c r="I23" s="766"/>
      <c r="J23" s="766"/>
      <c r="K23" s="767"/>
      <c r="L23" s="765"/>
      <c r="M23" s="766"/>
      <c r="N23" s="766"/>
      <c r="O23" s="766"/>
      <c r="P23" s="767"/>
      <c r="Q23" s="765"/>
      <c r="R23" s="766"/>
      <c r="S23" s="766"/>
      <c r="T23" s="766"/>
      <c r="U23" s="767"/>
      <c r="V23" s="765"/>
      <c r="W23" s="766"/>
      <c r="X23" s="766"/>
      <c r="Y23" s="766"/>
      <c r="Z23" s="767"/>
      <c r="AA23" s="765"/>
      <c r="AB23" s="766"/>
      <c r="AC23" s="766"/>
      <c r="AD23" s="766"/>
      <c r="AE23" s="767"/>
      <c r="AF23" s="765"/>
      <c r="AG23" s="766"/>
      <c r="AH23" s="766"/>
      <c r="AI23" s="766"/>
      <c r="AJ23" s="767"/>
      <c r="AK23" s="765"/>
      <c r="AL23" s="766"/>
      <c r="AM23" s="766"/>
      <c r="AN23" s="766"/>
      <c r="AO23" s="767"/>
      <c r="AP23" s="765"/>
      <c r="AQ23" s="766"/>
      <c r="AR23" s="766"/>
      <c r="AS23" s="766"/>
      <c r="AT23" s="773"/>
      <c r="AU23" s="774"/>
      <c r="AV23" s="766"/>
      <c r="AW23" s="766"/>
      <c r="AX23" s="766"/>
      <c r="AY23" s="767"/>
      <c r="AZ23" s="765"/>
      <c r="BA23" s="766"/>
      <c r="BB23" s="766"/>
      <c r="BC23" s="766"/>
      <c r="BD23" s="773"/>
      <c r="BE23" s="774"/>
      <c r="BF23" s="766"/>
      <c r="BG23" s="766"/>
      <c r="BH23" s="766"/>
      <c r="BI23" s="767"/>
      <c r="BJ23" s="765"/>
      <c r="BK23" s="766"/>
      <c r="BL23" s="779"/>
      <c r="BM23" s="779"/>
      <c r="BN23" s="782"/>
      <c r="BO23" s="774"/>
      <c r="BP23" s="766"/>
      <c r="BQ23" s="766"/>
      <c r="BR23" s="766"/>
      <c r="BS23" s="767"/>
      <c r="BT23" s="765"/>
      <c r="BU23" s="766"/>
      <c r="BV23" s="766"/>
      <c r="BW23" s="766"/>
      <c r="BX23" s="773"/>
      <c r="BY23" s="765"/>
      <c r="BZ23" s="766"/>
      <c r="CA23" s="766"/>
      <c r="CB23" s="766"/>
      <c r="CC23" s="773"/>
      <c r="CD23" s="765"/>
      <c r="CE23" s="766"/>
      <c r="CF23" s="766"/>
      <c r="CG23" s="766"/>
      <c r="CH23" s="773"/>
      <c r="CI23" s="774"/>
      <c r="CJ23" s="766"/>
      <c r="CK23" s="766"/>
      <c r="CL23" s="766"/>
      <c r="CM23" s="767"/>
      <c r="CN23" s="765"/>
      <c r="CO23" s="766"/>
      <c r="CP23" s="766"/>
      <c r="CQ23" s="766"/>
      <c r="CR23" s="773"/>
      <c r="CS23" s="774"/>
      <c r="CT23" s="766"/>
      <c r="CU23" s="766"/>
      <c r="CV23" s="766"/>
      <c r="CW23" s="767"/>
      <c r="CX23" s="765"/>
      <c r="CY23" s="766"/>
      <c r="CZ23" s="766"/>
      <c r="DA23" s="766"/>
      <c r="DB23" s="773"/>
      <c r="DC23" s="774"/>
      <c r="DD23" s="766"/>
      <c r="DE23" s="766"/>
      <c r="DF23" s="766"/>
      <c r="DG23" s="767"/>
      <c r="DH23" s="765"/>
      <c r="DI23" s="766"/>
      <c r="DJ23" s="766"/>
      <c r="DK23" s="766"/>
      <c r="DL23" s="773"/>
      <c r="DM23" s="774"/>
      <c r="DN23" s="766"/>
      <c r="DO23" s="766"/>
      <c r="DP23" s="766"/>
      <c r="DQ23" s="767"/>
      <c r="DR23" s="765"/>
      <c r="DS23" s="766"/>
      <c r="DT23" s="766"/>
      <c r="DU23" s="766"/>
      <c r="DV23" s="773"/>
      <c r="DW23" s="774"/>
      <c r="DX23" s="766"/>
      <c r="DY23" s="766"/>
      <c r="DZ23" s="766"/>
      <c r="EA23" s="773"/>
      <c r="EC23" s="716"/>
      <c r="ED23" s="943"/>
      <c r="EE23" s="866"/>
      <c r="EF23" s="875"/>
      <c r="EG23" s="858"/>
      <c r="EH23" s="869"/>
      <c r="EI23" s="866"/>
      <c r="EJ23" s="875"/>
      <c r="EK23" s="858"/>
      <c r="EL23" s="861"/>
      <c r="EM23" s="866"/>
      <c r="EN23" s="875"/>
      <c r="EO23" s="858"/>
      <c r="EP23" s="861"/>
      <c r="EQ23" s="866"/>
      <c r="ER23" s="875"/>
      <c r="ES23" s="858"/>
      <c r="ET23" s="861"/>
      <c r="EU23" s="866"/>
      <c r="EV23" s="875"/>
      <c r="EW23" s="858"/>
      <c r="EX23" s="861"/>
      <c r="EY23" s="943"/>
      <c r="EZ23" s="866"/>
      <c r="FA23" s="869"/>
      <c r="FB23" s="5"/>
      <c r="FC23" s="872"/>
      <c r="FD23" s="851"/>
    </row>
    <row r="24" spans="1:160" ht="18" customHeight="1">
      <c r="A24" s="716"/>
      <c r="B24" s="792"/>
      <c r="C24" s="723"/>
      <c r="D24" s="776"/>
      <c r="E24" s="173" t="str">
        <f>'Eventos de riesgo LA-FT-FPADM'!E23</f>
        <v>Servicio de alojamiento y eventos empresariales</v>
      </c>
      <c r="G24" s="765"/>
      <c r="H24" s="766"/>
      <c r="I24" s="766"/>
      <c r="J24" s="766"/>
      <c r="K24" s="767"/>
      <c r="L24" s="765"/>
      <c r="M24" s="766"/>
      <c r="N24" s="766"/>
      <c r="O24" s="766"/>
      <c r="P24" s="767"/>
      <c r="Q24" s="765"/>
      <c r="R24" s="766"/>
      <c r="S24" s="766"/>
      <c r="T24" s="766"/>
      <c r="U24" s="767"/>
      <c r="V24" s="765"/>
      <c r="W24" s="766"/>
      <c r="X24" s="766"/>
      <c r="Y24" s="766"/>
      <c r="Z24" s="767"/>
      <c r="AA24" s="765"/>
      <c r="AB24" s="766"/>
      <c r="AC24" s="766"/>
      <c r="AD24" s="766"/>
      <c r="AE24" s="767"/>
      <c r="AF24" s="765"/>
      <c r="AG24" s="766"/>
      <c r="AH24" s="766"/>
      <c r="AI24" s="766"/>
      <c r="AJ24" s="767"/>
      <c r="AK24" s="765"/>
      <c r="AL24" s="766"/>
      <c r="AM24" s="766"/>
      <c r="AN24" s="766"/>
      <c r="AO24" s="767"/>
      <c r="AP24" s="765"/>
      <c r="AQ24" s="766"/>
      <c r="AR24" s="766"/>
      <c r="AS24" s="766"/>
      <c r="AT24" s="773"/>
      <c r="AU24" s="774"/>
      <c r="AV24" s="766"/>
      <c r="AW24" s="766"/>
      <c r="AX24" s="766"/>
      <c r="AY24" s="767"/>
      <c r="AZ24" s="765"/>
      <c r="BA24" s="766"/>
      <c r="BB24" s="766"/>
      <c r="BC24" s="766"/>
      <c r="BD24" s="773"/>
      <c r="BE24" s="774"/>
      <c r="BF24" s="766"/>
      <c r="BG24" s="766"/>
      <c r="BH24" s="766"/>
      <c r="BI24" s="767"/>
      <c r="BJ24" s="765"/>
      <c r="BK24" s="766"/>
      <c r="BL24" s="779"/>
      <c r="BM24" s="779"/>
      <c r="BN24" s="782"/>
      <c r="BO24" s="774"/>
      <c r="BP24" s="766"/>
      <c r="BQ24" s="766"/>
      <c r="BR24" s="766"/>
      <c r="BS24" s="767"/>
      <c r="BT24" s="765"/>
      <c r="BU24" s="766"/>
      <c r="BV24" s="766"/>
      <c r="BW24" s="766"/>
      <c r="BX24" s="773"/>
      <c r="BY24" s="765"/>
      <c r="BZ24" s="766"/>
      <c r="CA24" s="766"/>
      <c r="CB24" s="766"/>
      <c r="CC24" s="773"/>
      <c r="CD24" s="765"/>
      <c r="CE24" s="766"/>
      <c r="CF24" s="766"/>
      <c r="CG24" s="766"/>
      <c r="CH24" s="773"/>
      <c r="CI24" s="774"/>
      <c r="CJ24" s="766"/>
      <c r="CK24" s="766"/>
      <c r="CL24" s="766"/>
      <c r="CM24" s="767"/>
      <c r="CN24" s="765"/>
      <c r="CO24" s="766"/>
      <c r="CP24" s="766"/>
      <c r="CQ24" s="766"/>
      <c r="CR24" s="773"/>
      <c r="CS24" s="774"/>
      <c r="CT24" s="766"/>
      <c r="CU24" s="766"/>
      <c r="CV24" s="766"/>
      <c r="CW24" s="767"/>
      <c r="CX24" s="765"/>
      <c r="CY24" s="766"/>
      <c r="CZ24" s="766"/>
      <c r="DA24" s="766"/>
      <c r="DB24" s="773"/>
      <c r="DC24" s="774"/>
      <c r="DD24" s="766"/>
      <c r="DE24" s="766"/>
      <c r="DF24" s="766"/>
      <c r="DG24" s="767"/>
      <c r="DH24" s="765"/>
      <c r="DI24" s="766"/>
      <c r="DJ24" s="766"/>
      <c r="DK24" s="766"/>
      <c r="DL24" s="773"/>
      <c r="DM24" s="774"/>
      <c r="DN24" s="766"/>
      <c r="DO24" s="766"/>
      <c r="DP24" s="766"/>
      <c r="DQ24" s="767"/>
      <c r="DR24" s="765"/>
      <c r="DS24" s="766"/>
      <c r="DT24" s="766"/>
      <c r="DU24" s="766"/>
      <c r="DV24" s="773"/>
      <c r="DW24" s="774"/>
      <c r="DX24" s="766"/>
      <c r="DY24" s="766"/>
      <c r="DZ24" s="766"/>
      <c r="EA24" s="773"/>
      <c r="EC24" s="716"/>
      <c r="ED24" s="943"/>
      <c r="EE24" s="866"/>
      <c r="EF24" s="875"/>
      <c r="EG24" s="858"/>
      <c r="EH24" s="869"/>
      <c r="EI24" s="866"/>
      <c r="EJ24" s="875"/>
      <c r="EK24" s="858"/>
      <c r="EL24" s="861"/>
      <c r="EM24" s="866"/>
      <c r="EN24" s="875"/>
      <c r="EO24" s="858"/>
      <c r="EP24" s="861"/>
      <c r="EQ24" s="866"/>
      <c r="ER24" s="875"/>
      <c r="ES24" s="858"/>
      <c r="ET24" s="861"/>
      <c r="EU24" s="866"/>
      <c r="EV24" s="875"/>
      <c r="EW24" s="858"/>
      <c r="EX24" s="861"/>
      <c r="EY24" s="943"/>
      <c r="EZ24" s="866"/>
      <c r="FA24" s="869"/>
      <c r="FB24" s="5"/>
      <c r="FC24" s="872"/>
      <c r="FD24" s="851"/>
    </row>
    <row r="25" spans="1:160" ht="18" customHeight="1">
      <c r="A25" s="716"/>
      <c r="B25" s="792"/>
      <c r="C25" s="723"/>
      <c r="D25" s="776"/>
      <c r="E25" s="173" t="str">
        <f>'Eventos de riesgo LA-FT-FPADM'!E24</f>
        <v>Servicios educativos</v>
      </c>
      <c r="G25" s="765"/>
      <c r="H25" s="766"/>
      <c r="I25" s="766"/>
      <c r="J25" s="766"/>
      <c r="K25" s="767"/>
      <c r="L25" s="765"/>
      <c r="M25" s="766"/>
      <c r="N25" s="766"/>
      <c r="O25" s="766"/>
      <c r="P25" s="767"/>
      <c r="Q25" s="765"/>
      <c r="R25" s="766"/>
      <c r="S25" s="766"/>
      <c r="T25" s="766"/>
      <c r="U25" s="767"/>
      <c r="V25" s="765"/>
      <c r="W25" s="766"/>
      <c r="X25" s="766"/>
      <c r="Y25" s="766"/>
      <c r="Z25" s="767"/>
      <c r="AA25" s="765"/>
      <c r="AB25" s="766"/>
      <c r="AC25" s="766"/>
      <c r="AD25" s="766"/>
      <c r="AE25" s="767"/>
      <c r="AF25" s="765"/>
      <c r="AG25" s="766"/>
      <c r="AH25" s="766"/>
      <c r="AI25" s="766"/>
      <c r="AJ25" s="767"/>
      <c r="AK25" s="765"/>
      <c r="AL25" s="766"/>
      <c r="AM25" s="766"/>
      <c r="AN25" s="766"/>
      <c r="AO25" s="767"/>
      <c r="AP25" s="765"/>
      <c r="AQ25" s="766"/>
      <c r="AR25" s="766"/>
      <c r="AS25" s="766"/>
      <c r="AT25" s="773"/>
      <c r="AU25" s="774"/>
      <c r="AV25" s="766"/>
      <c r="AW25" s="766"/>
      <c r="AX25" s="766"/>
      <c r="AY25" s="767"/>
      <c r="AZ25" s="765"/>
      <c r="BA25" s="766"/>
      <c r="BB25" s="766"/>
      <c r="BC25" s="766"/>
      <c r="BD25" s="773"/>
      <c r="BE25" s="774"/>
      <c r="BF25" s="766"/>
      <c r="BG25" s="766"/>
      <c r="BH25" s="766"/>
      <c r="BI25" s="767"/>
      <c r="BJ25" s="765"/>
      <c r="BK25" s="766"/>
      <c r="BL25" s="779"/>
      <c r="BM25" s="779"/>
      <c r="BN25" s="782"/>
      <c r="BO25" s="774"/>
      <c r="BP25" s="766"/>
      <c r="BQ25" s="766"/>
      <c r="BR25" s="766"/>
      <c r="BS25" s="767"/>
      <c r="BT25" s="765"/>
      <c r="BU25" s="766"/>
      <c r="BV25" s="766"/>
      <c r="BW25" s="766"/>
      <c r="BX25" s="773"/>
      <c r="BY25" s="765"/>
      <c r="BZ25" s="766"/>
      <c r="CA25" s="766"/>
      <c r="CB25" s="766"/>
      <c r="CC25" s="773"/>
      <c r="CD25" s="765"/>
      <c r="CE25" s="766"/>
      <c r="CF25" s="766"/>
      <c r="CG25" s="766"/>
      <c r="CH25" s="773"/>
      <c r="CI25" s="774"/>
      <c r="CJ25" s="766"/>
      <c r="CK25" s="766"/>
      <c r="CL25" s="766"/>
      <c r="CM25" s="767"/>
      <c r="CN25" s="765"/>
      <c r="CO25" s="766"/>
      <c r="CP25" s="766"/>
      <c r="CQ25" s="766"/>
      <c r="CR25" s="773"/>
      <c r="CS25" s="774"/>
      <c r="CT25" s="766"/>
      <c r="CU25" s="766"/>
      <c r="CV25" s="766"/>
      <c r="CW25" s="767"/>
      <c r="CX25" s="765"/>
      <c r="CY25" s="766"/>
      <c r="CZ25" s="766"/>
      <c r="DA25" s="766"/>
      <c r="DB25" s="773"/>
      <c r="DC25" s="774"/>
      <c r="DD25" s="766"/>
      <c r="DE25" s="766"/>
      <c r="DF25" s="766"/>
      <c r="DG25" s="767"/>
      <c r="DH25" s="765"/>
      <c r="DI25" s="766"/>
      <c r="DJ25" s="766"/>
      <c r="DK25" s="766"/>
      <c r="DL25" s="773"/>
      <c r="DM25" s="774"/>
      <c r="DN25" s="766"/>
      <c r="DO25" s="766"/>
      <c r="DP25" s="766"/>
      <c r="DQ25" s="767"/>
      <c r="DR25" s="765"/>
      <c r="DS25" s="766"/>
      <c r="DT25" s="766"/>
      <c r="DU25" s="766"/>
      <c r="DV25" s="773"/>
      <c r="DW25" s="774"/>
      <c r="DX25" s="766"/>
      <c r="DY25" s="766"/>
      <c r="DZ25" s="766"/>
      <c r="EA25" s="773"/>
      <c r="EC25" s="716"/>
      <c r="ED25" s="943"/>
      <c r="EE25" s="866"/>
      <c r="EF25" s="875"/>
      <c r="EG25" s="858"/>
      <c r="EH25" s="869"/>
      <c r="EI25" s="866"/>
      <c r="EJ25" s="875"/>
      <c r="EK25" s="858"/>
      <c r="EL25" s="861"/>
      <c r="EM25" s="866"/>
      <c r="EN25" s="875"/>
      <c r="EO25" s="858"/>
      <c r="EP25" s="861"/>
      <c r="EQ25" s="866"/>
      <c r="ER25" s="875"/>
      <c r="ES25" s="858"/>
      <c r="ET25" s="861"/>
      <c r="EU25" s="866"/>
      <c r="EV25" s="875"/>
      <c r="EW25" s="858"/>
      <c r="EX25" s="861"/>
      <c r="EY25" s="943"/>
      <c r="EZ25" s="866"/>
      <c r="FA25" s="869"/>
      <c r="FB25" s="5"/>
      <c r="FC25" s="872"/>
      <c r="FD25" s="851"/>
    </row>
    <row r="26" spans="1:160" ht="18" customHeight="1">
      <c r="A26" s="716"/>
      <c r="B26" s="792"/>
      <c r="C26" s="723"/>
      <c r="D26" s="776"/>
      <c r="E26" s="173" t="str">
        <f>'Eventos de riesgo LA-FT-FPADM'!E25</f>
        <v>Asesorías Jurídicas</v>
      </c>
      <c r="G26" s="765"/>
      <c r="H26" s="766"/>
      <c r="I26" s="766"/>
      <c r="J26" s="766"/>
      <c r="K26" s="767"/>
      <c r="L26" s="765"/>
      <c r="M26" s="766"/>
      <c r="N26" s="766"/>
      <c r="O26" s="766"/>
      <c r="P26" s="767"/>
      <c r="Q26" s="765"/>
      <c r="R26" s="766"/>
      <c r="S26" s="766"/>
      <c r="T26" s="766"/>
      <c r="U26" s="767"/>
      <c r="V26" s="765"/>
      <c r="W26" s="766"/>
      <c r="X26" s="766"/>
      <c r="Y26" s="766"/>
      <c r="Z26" s="767"/>
      <c r="AA26" s="765"/>
      <c r="AB26" s="766"/>
      <c r="AC26" s="766"/>
      <c r="AD26" s="766"/>
      <c r="AE26" s="767"/>
      <c r="AF26" s="765"/>
      <c r="AG26" s="766"/>
      <c r="AH26" s="766"/>
      <c r="AI26" s="766"/>
      <c r="AJ26" s="767"/>
      <c r="AK26" s="765"/>
      <c r="AL26" s="766"/>
      <c r="AM26" s="766"/>
      <c r="AN26" s="766"/>
      <c r="AO26" s="767"/>
      <c r="AP26" s="765"/>
      <c r="AQ26" s="766"/>
      <c r="AR26" s="766"/>
      <c r="AS26" s="766"/>
      <c r="AT26" s="773"/>
      <c r="AU26" s="774"/>
      <c r="AV26" s="766"/>
      <c r="AW26" s="766"/>
      <c r="AX26" s="766"/>
      <c r="AY26" s="767"/>
      <c r="AZ26" s="765"/>
      <c r="BA26" s="766"/>
      <c r="BB26" s="766"/>
      <c r="BC26" s="766"/>
      <c r="BD26" s="773"/>
      <c r="BE26" s="774"/>
      <c r="BF26" s="766"/>
      <c r="BG26" s="766"/>
      <c r="BH26" s="766"/>
      <c r="BI26" s="767"/>
      <c r="BJ26" s="765"/>
      <c r="BK26" s="766"/>
      <c r="BL26" s="779"/>
      <c r="BM26" s="779"/>
      <c r="BN26" s="782"/>
      <c r="BO26" s="774"/>
      <c r="BP26" s="766"/>
      <c r="BQ26" s="766"/>
      <c r="BR26" s="766"/>
      <c r="BS26" s="767"/>
      <c r="BT26" s="765"/>
      <c r="BU26" s="766"/>
      <c r="BV26" s="766"/>
      <c r="BW26" s="766"/>
      <c r="BX26" s="773"/>
      <c r="BY26" s="765"/>
      <c r="BZ26" s="766"/>
      <c r="CA26" s="766"/>
      <c r="CB26" s="766"/>
      <c r="CC26" s="773"/>
      <c r="CD26" s="765"/>
      <c r="CE26" s="766"/>
      <c r="CF26" s="766"/>
      <c r="CG26" s="766"/>
      <c r="CH26" s="773"/>
      <c r="CI26" s="774"/>
      <c r="CJ26" s="766"/>
      <c r="CK26" s="766"/>
      <c r="CL26" s="766"/>
      <c r="CM26" s="767"/>
      <c r="CN26" s="765"/>
      <c r="CO26" s="766"/>
      <c r="CP26" s="766"/>
      <c r="CQ26" s="766"/>
      <c r="CR26" s="773"/>
      <c r="CS26" s="774"/>
      <c r="CT26" s="766"/>
      <c r="CU26" s="766"/>
      <c r="CV26" s="766"/>
      <c r="CW26" s="767"/>
      <c r="CX26" s="765"/>
      <c r="CY26" s="766"/>
      <c r="CZ26" s="766"/>
      <c r="DA26" s="766"/>
      <c r="DB26" s="773"/>
      <c r="DC26" s="774"/>
      <c r="DD26" s="766"/>
      <c r="DE26" s="766"/>
      <c r="DF26" s="766"/>
      <c r="DG26" s="767"/>
      <c r="DH26" s="765"/>
      <c r="DI26" s="766"/>
      <c r="DJ26" s="766"/>
      <c r="DK26" s="766"/>
      <c r="DL26" s="773"/>
      <c r="DM26" s="774"/>
      <c r="DN26" s="766"/>
      <c r="DO26" s="766"/>
      <c r="DP26" s="766"/>
      <c r="DQ26" s="767"/>
      <c r="DR26" s="765"/>
      <c r="DS26" s="766"/>
      <c r="DT26" s="766"/>
      <c r="DU26" s="766"/>
      <c r="DV26" s="773"/>
      <c r="DW26" s="774"/>
      <c r="DX26" s="766"/>
      <c r="DY26" s="766"/>
      <c r="DZ26" s="766"/>
      <c r="EA26" s="773"/>
      <c r="EC26" s="716"/>
      <c r="ED26" s="943"/>
      <c r="EE26" s="866"/>
      <c r="EF26" s="875"/>
      <c r="EG26" s="858"/>
      <c r="EH26" s="869"/>
      <c r="EI26" s="866"/>
      <c r="EJ26" s="875"/>
      <c r="EK26" s="858"/>
      <c r="EL26" s="861"/>
      <c r="EM26" s="866"/>
      <c r="EN26" s="875"/>
      <c r="EO26" s="858"/>
      <c r="EP26" s="861"/>
      <c r="EQ26" s="866"/>
      <c r="ER26" s="875"/>
      <c r="ES26" s="858"/>
      <c r="ET26" s="861"/>
      <c r="EU26" s="866"/>
      <c r="EV26" s="875"/>
      <c r="EW26" s="858"/>
      <c r="EX26" s="861"/>
      <c r="EY26" s="943"/>
      <c r="EZ26" s="866"/>
      <c r="FA26" s="869"/>
      <c r="FB26" s="5"/>
      <c r="FC26" s="872"/>
      <c r="FD26" s="851"/>
    </row>
    <row r="27" spans="1:160" ht="18" customHeight="1">
      <c r="A27" s="716"/>
      <c r="B27" s="792"/>
      <c r="C27" s="723"/>
      <c r="D27" s="776"/>
      <c r="E27" s="173" t="str">
        <f>'Eventos de riesgo LA-FT-FPADM'!E26</f>
        <v>Servicios públicos</v>
      </c>
      <c r="G27" s="765"/>
      <c r="H27" s="766"/>
      <c r="I27" s="766"/>
      <c r="J27" s="766"/>
      <c r="K27" s="767"/>
      <c r="L27" s="765"/>
      <c r="M27" s="766"/>
      <c r="N27" s="766"/>
      <c r="O27" s="766"/>
      <c r="P27" s="767"/>
      <c r="Q27" s="765"/>
      <c r="R27" s="766"/>
      <c r="S27" s="766"/>
      <c r="T27" s="766"/>
      <c r="U27" s="767"/>
      <c r="V27" s="765"/>
      <c r="W27" s="766"/>
      <c r="X27" s="766"/>
      <c r="Y27" s="766"/>
      <c r="Z27" s="767"/>
      <c r="AA27" s="765"/>
      <c r="AB27" s="766"/>
      <c r="AC27" s="766"/>
      <c r="AD27" s="766"/>
      <c r="AE27" s="767"/>
      <c r="AF27" s="765"/>
      <c r="AG27" s="766"/>
      <c r="AH27" s="766"/>
      <c r="AI27" s="766"/>
      <c r="AJ27" s="767"/>
      <c r="AK27" s="765"/>
      <c r="AL27" s="766"/>
      <c r="AM27" s="766"/>
      <c r="AN27" s="766"/>
      <c r="AO27" s="767"/>
      <c r="AP27" s="765"/>
      <c r="AQ27" s="766"/>
      <c r="AR27" s="766"/>
      <c r="AS27" s="766"/>
      <c r="AT27" s="773"/>
      <c r="AU27" s="774"/>
      <c r="AV27" s="766"/>
      <c r="AW27" s="766"/>
      <c r="AX27" s="766"/>
      <c r="AY27" s="767"/>
      <c r="AZ27" s="765"/>
      <c r="BA27" s="766"/>
      <c r="BB27" s="766"/>
      <c r="BC27" s="766"/>
      <c r="BD27" s="773"/>
      <c r="BE27" s="774"/>
      <c r="BF27" s="766"/>
      <c r="BG27" s="766"/>
      <c r="BH27" s="766"/>
      <c r="BI27" s="767"/>
      <c r="BJ27" s="765"/>
      <c r="BK27" s="766"/>
      <c r="BL27" s="779"/>
      <c r="BM27" s="779"/>
      <c r="BN27" s="782"/>
      <c r="BO27" s="774"/>
      <c r="BP27" s="766"/>
      <c r="BQ27" s="766"/>
      <c r="BR27" s="766"/>
      <c r="BS27" s="767"/>
      <c r="BT27" s="765"/>
      <c r="BU27" s="766"/>
      <c r="BV27" s="766"/>
      <c r="BW27" s="766"/>
      <c r="BX27" s="773"/>
      <c r="BY27" s="765"/>
      <c r="BZ27" s="766"/>
      <c r="CA27" s="766"/>
      <c r="CB27" s="766"/>
      <c r="CC27" s="773"/>
      <c r="CD27" s="765"/>
      <c r="CE27" s="766"/>
      <c r="CF27" s="766"/>
      <c r="CG27" s="766"/>
      <c r="CH27" s="773"/>
      <c r="CI27" s="774"/>
      <c r="CJ27" s="766"/>
      <c r="CK27" s="766"/>
      <c r="CL27" s="766"/>
      <c r="CM27" s="767"/>
      <c r="CN27" s="765"/>
      <c r="CO27" s="766"/>
      <c r="CP27" s="766"/>
      <c r="CQ27" s="766"/>
      <c r="CR27" s="773"/>
      <c r="CS27" s="774"/>
      <c r="CT27" s="766"/>
      <c r="CU27" s="766"/>
      <c r="CV27" s="766"/>
      <c r="CW27" s="767"/>
      <c r="CX27" s="765"/>
      <c r="CY27" s="766"/>
      <c r="CZ27" s="766"/>
      <c r="DA27" s="766"/>
      <c r="DB27" s="773"/>
      <c r="DC27" s="774"/>
      <c r="DD27" s="766"/>
      <c r="DE27" s="766"/>
      <c r="DF27" s="766"/>
      <c r="DG27" s="767"/>
      <c r="DH27" s="765"/>
      <c r="DI27" s="766"/>
      <c r="DJ27" s="766"/>
      <c r="DK27" s="766"/>
      <c r="DL27" s="773"/>
      <c r="DM27" s="774"/>
      <c r="DN27" s="766"/>
      <c r="DO27" s="766"/>
      <c r="DP27" s="766"/>
      <c r="DQ27" s="767"/>
      <c r="DR27" s="765"/>
      <c r="DS27" s="766"/>
      <c r="DT27" s="766"/>
      <c r="DU27" s="766"/>
      <c r="DV27" s="773"/>
      <c r="DW27" s="774"/>
      <c r="DX27" s="766"/>
      <c r="DY27" s="766"/>
      <c r="DZ27" s="766"/>
      <c r="EA27" s="773"/>
      <c r="EC27" s="716"/>
      <c r="ED27" s="943"/>
      <c r="EE27" s="866"/>
      <c r="EF27" s="875"/>
      <c r="EG27" s="858"/>
      <c r="EH27" s="869"/>
      <c r="EI27" s="866"/>
      <c r="EJ27" s="875"/>
      <c r="EK27" s="858"/>
      <c r="EL27" s="861"/>
      <c r="EM27" s="866"/>
      <c r="EN27" s="875"/>
      <c r="EO27" s="858"/>
      <c r="EP27" s="861"/>
      <c r="EQ27" s="866"/>
      <c r="ER27" s="875"/>
      <c r="ES27" s="858"/>
      <c r="ET27" s="861"/>
      <c r="EU27" s="866"/>
      <c r="EV27" s="875"/>
      <c r="EW27" s="858"/>
      <c r="EX27" s="861"/>
      <c r="EY27" s="943"/>
      <c r="EZ27" s="866"/>
      <c r="FA27" s="869"/>
      <c r="FB27" s="5"/>
      <c r="FC27" s="872"/>
      <c r="FD27" s="851"/>
    </row>
    <row r="28" spans="1:160" ht="18" customHeight="1">
      <c r="A28" s="716"/>
      <c r="B28" s="792"/>
      <c r="C28" s="723"/>
      <c r="D28" s="776"/>
      <c r="E28" s="173" t="str">
        <f>'Eventos de riesgo LA-FT-FPADM'!E27</f>
        <v>Obligaciones Legales</v>
      </c>
      <c r="G28" s="765"/>
      <c r="H28" s="766"/>
      <c r="I28" s="766"/>
      <c r="J28" s="766"/>
      <c r="K28" s="767"/>
      <c r="L28" s="765"/>
      <c r="M28" s="766"/>
      <c r="N28" s="766"/>
      <c r="O28" s="766"/>
      <c r="P28" s="767"/>
      <c r="Q28" s="765"/>
      <c r="R28" s="766"/>
      <c r="S28" s="766"/>
      <c r="T28" s="766"/>
      <c r="U28" s="767"/>
      <c r="V28" s="765"/>
      <c r="W28" s="766"/>
      <c r="X28" s="766"/>
      <c r="Y28" s="766"/>
      <c r="Z28" s="767"/>
      <c r="AA28" s="765"/>
      <c r="AB28" s="766"/>
      <c r="AC28" s="766"/>
      <c r="AD28" s="766"/>
      <c r="AE28" s="767"/>
      <c r="AF28" s="765"/>
      <c r="AG28" s="766"/>
      <c r="AH28" s="766"/>
      <c r="AI28" s="766"/>
      <c r="AJ28" s="767"/>
      <c r="AK28" s="765"/>
      <c r="AL28" s="766"/>
      <c r="AM28" s="766"/>
      <c r="AN28" s="766"/>
      <c r="AO28" s="767"/>
      <c r="AP28" s="765"/>
      <c r="AQ28" s="766"/>
      <c r="AR28" s="766"/>
      <c r="AS28" s="766"/>
      <c r="AT28" s="773"/>
      <c r="AU28" s="774"/>
      <c r="AV28" s="766"/>
      <c r="AW28" s="766"/>
      <c r="AX28" s="766"/>
      <c r="AY28" s="767"/>
      <c r="AZ28" s="765"/>
      <c r="BA28" s="766"/>
      <c r="BB28" s="766"/>
      <c r="BC28" s="766"/>
      <c r="BD28" s="773"/>
      <c r="BE28" s="774"/>
      <c r="BF28" s="766"/>
      <c r="BG28" s="766"/>
      <c r="BH28" s="766"/>
      <c r="BI28" s="767"/>
      <c r="BJ28" s="765"/>
      <c r="BK28" s="766"/>
      <c r="BL28" s="779"/>
      <c r="BM28" s="779"/>
      <c r="BN28" s="782"/>
      <c r="BO28" s="774"/>
      <c r="BP28" s="766"/>
      <c r="BQ28" s="766"/>
      <c r="BR28" s="766"/>
      <c r="BS28" s="767"/>
      <c r="BT28" s="765"/>
      <c r="BU28" s="766"/>
      <c r="BV28" s="766"/>
      <c r="BW28" s="766"/>
      <c r="BX28" s="773"/>
      <c r="BY28" s="765"/>
      <c r="BZ28" s="766"/>
      <c r="CA28" s="766"/>
      <c r="CB28" s="766"/>
      <c r="CC28" s="773"/>
      <c r="CD28" s="765"/>
      <c r="CE28" s="766"/>
      <c r="CF28" s="766"/>
      <c r="CG28" s="766"/>
      <c r="CH28" s="773"/>
      <c r="CI28" s="774"/>
      <c r="CJ28" s="766"/>
      <c r="CK28" s="766"/>
      <c r="CL28" s="766"/>
      <c r="CM28" s="767"/>
      <c r="CN28" s="765"/>
      <c r="CO28" s="766"/>
      <c r="CP28" s="766"/>
      <c r="CQ28" s="766"/>
      <c r="CR28" s="773"/>
      <c r="CS28" s="774"/>
      <c r="CT28" s="766"/>
      <c r="CU28" s="766"/>
      <c r="CV28" s="766"/>
      <c r="CW28" s="767"/>
      <c r="CX28" s="765"/>
      <c r="CY28" s="766"/>
      <c r="CZ28" s="766"/>
      <c r="DA28" s="766"/>
      <c r="DB28" s="773"/>
      <c r="DC28" s="774"/>
      <c r="DD28" s="766"/>
      <c r="DE28" s="766"/>
      <c r="DF28" s="766"/>
      <c r="DG28" s="767"/>
      <c r="DH28" s="765"/>
      <c r="DI28" s="766"/>
      <c r="DJ28" s="766"/>
      <c r="DK28" s="766"/>
      <c r="DL28" s="773"/>
      <c r="DM28" s="774"/>
      <c r="DN28" s="766"/>
      <c r="DO28" s="766"/>
      <c r="DP28" s="766"/>
      <c r="DQ28" s="767"/>
      <c r="DR28" s="765"/>
      <c r="DS28" s="766"/>
      <c r="DT28" s="766"/>
      <c r="DU28" s="766"/>
      <c r="DV28" s="773"/>
      <c r="DW28" s="774"/>
      <c r="DX28" s="766"/>
      <c r="DY28" s="766"/>
      <c r="DZ28" s="766"/>
      <c r="EA28" s="773"/>
      <c r="EC28" s="716"/>
      <c r="ED28" s="943"/>
      <c r="EE28" s="866"/>
      <c r="EF28" s="875"/>
      <c r="EG28" s="858"/>
      <c r="EH28" s="869"/>
      <c r="EI28" s="866"/>
      <c r="EJ28" s="875"/>
      <c r="EK28" s="858"/>
      <c r="EL28" s="861"/>
      <c r="EM28" s="866"/>
      <c r="EN28" s="875"/>
      <c r="EO28" s="858"/>
      <c r="EP28" s="861"/>
      <c r="EQ28" s="866"/>
      <c r="ER28" s="875"/>
      <c r="ES28" s="858"/>
      <c r="ET28" s="861"/>
      <c r="EU28" s="866"/>
      <c r="EV28" s="875"/>
      <c r="EW28" s="858"/>
      <c r="EX28" s="861"/>
      <c r="EY28" s="943"/>
      <c r="EZ28" s="866"/>
      <c r="FA28" s="869"/>
      <c r="FB28" s="5"/>
      <c r="FC28" s="872"/>
      <c r="FD28" s="851"/>
    </row>
    <row r="29" spans="1:160" ht="18" customHeight="1">
      <c r="A29" s="716"/>
      <c r="B29" s="792"/>
      <c r="C29" s="723"/>
      <c r="D29" s="777"/>
      <c r="E29" s="173" t="str">
        <f>'Eventos de riesgo LA-FT-FPADM'!E28</f>
        <v>Financieros</v>
      </c>
      <c r="G29" s="765"/>
      <c r="H29" s="766"/>
      <c r="I29" s="766"/>
      <c r="J29" s="766"/>
      <c r="K29" s="767"/>
      <c r="L29" s="765"/>
      <c r="M29" s="766"/>
      <c r="N29" s="766"/>
      <c r="O29" s="766"/>
      <c r="P29" s="767"/>
      <c r="Q29" s="765"/>
      <c r="R29" s="766"/>
      <c r="S29" s="766"/>
      <c r="T29" s="766"/>
      <c r="U29" s="767"/>
      <c r="V29" s="765"/>
      <c r="W29" s="766"/>
      <c r="X29" s="766"/>
      <c r="Y29" s="766"/>
      <c r="Z29" s="767"/>
      <c r="AA29" s="765"/>
      <c r="AB29" s="766"/>
      <c r="AC29" s="766"/>
      <c r="AD29" s="766"/>
      <c r="AE29" s="767"/>
      <c r="AF29" s="765"/>
      <c r="AG29" s="766"/>
      <c r="AH29" s="766"/>
      <c r="AI29" s="766"/>
      <c r="AJ29" s="767"/>
      <c r="AK29" s="765"/>
      <c r="AL29" s="766"/>
      <c r="AM29" s="766"/>
      <c r="AN29" s="766"/>
      <c r="AO29" s="767"/>
      <c r="AP29" s="765"/>
      <c r="AQ29" s="766"/>
      <c r="AR29" s="766"/>
      <c r="AS29" s="766"/>
      <c r="AT29" s="773"/>
      <c r="AU29" s="774"/>
      <c r="AV29" s="766"/>
      <c r="AW29" s="766"/>
      <c r="AX29" s="766"/>
      <c r="AY29" s="767"/>
      <c r="AZ29" s="765"/>
      <c r="BA29" s="766"/>
      <c r="BB29" s="766"/>
      <c r="BC29" s="766"/>
      <c r="BD29" s="773"/>
      <c r="BE29" s="774"/>
      <c r="BF29" s="766"/>
      <c r="BG29" s="766"/>
      <c r="BH29" s="766"/>
      <c r="BI29" s="767"/>
      <c r="BJ29" s="765"/>
      <c r="BK29" s="766"/>
      <c r="BL29" s="780"/>
      <c r="BM29" s="780"/>
      <c r="BN29" s="783"/>
      <c r="BO29" s="774"/>
      <c r="BP29" s="766"/>
      <c r="BQ29" s="766"/>
      <c r="BR29" s="766"/>
      <c r="BS29" s="767"/>
      <c r="BT29" s="765"/>
      <c r="BU29" s="766"/>
      <c r="BV29" s="766"/>
      <c r="BW29" s="766"/>
      <c r="BX29" s="773"/>
      <c r="BY29" s="765"/>
      <c r="BZ29" s="766"/>
      <c r="CA29" s="766"/>
      <c r="CB29" s="766"/>
      <c r="CC29" s="773"/>
      <c r="CD29" s="765"/>
      <c r="CE29" s="766"/>
      <c r="CF29" s="766"/>
      <c r="CG29" s="766"/>
      <c r="CH29" s="773"/>
      <c r="CI29" s="774"/>
      <c r="CJ29" s="766"/>
      <c r="CK29" s="766"/>
      <c r="CL29" s="766"/>
      <c r="CM29" s="767"/>
      <c r="CN29" s="765"/>
      <c r="CO29" s="766"/>
      <c r="CP29" s="766"/>
      <c r="CQ29" s="766"/>
      <c r="CR29" s="773"/>
      <c r="CS29" s="774"/>
      <c r="CT29" s="766"/>
      <c r="CU29" s="766"/>
      <c r="CV29" s="766"/>
      <c r="CW29" s="767"/>
      <c r="CX29" s="765"/>
      <c r="CY29" s="766"/>
      <c r="CZ29" s="766"/>
      <c r="DA29" s="766"/>
      <c r="DB29" s="773"/>
      <c r="DC29" s="774"/>
      <c r="DD29" s="766"/>
      <c r="DE29" s="766"/>
      <c r="DF29" s="766"/>
      <c r="DG29" s="767"/>
      <c r="DH29" s="765"/>
      <c r="DI29" s="766"/>
      <c r="DJ29" s="766"/>
      <c r="DK29" s="766"/>
      <c r="DL29" s="773"/>
      <c r="DM29" s="774"/>
      <c r="DN29" s="766"/>
      <c r="DO29" s="766"/>
      <c r="DP29" s="766"/>
      <c r="DQ29" s="767"/>
      <c r="DR29" s="765"/>
      <c r="DS29" s="766"/>
      <c r="DT29" s="766"/>
      <c r="DU29" s="766"/>
      <c r="DV29" s="773"/>
      <c r="DW29" s="774"/>
      <c r="DX29" s="766"/>
      <c r="DY29" s="766"/>
      <c r="DZ29" s="766"/>
      <c r="EA29" s="773"/>
      <c r="EC29" s="716"/>
      <c r="ED29" s="944"/>
      <c r="EE29" s="867"/>
      <c r="EF29" s="876"/>
      <c r="EG29" s="859"/>
      <c r="EH29" s="869"/>
      <c r="EI29" s="867"/>
      <c r="EJ29" s="876"/>
      <c r="EK29" s="859"/>
      <c r="EL29" s="861"/>
      <c r="EM29" s="867"/>
      <c r="EN29" s="876"/>
      <c r="EO29" s="859"/>
      <c r="EP29" s="861"/>
      <c r="EQ29" s="867"/>
      <c r="ER29" s="876"/>
      <c r="ES29" s="859"/>
      <c r="ET29" s="861"/>
      <c r="EU29" s="867"/>
      <c r="EV29" s="876"/>
      <c r="EW29" s="859"/>
      <c r="EX29" s="861"/>
      <c r="EY29" s="944"/>
      <c r="EZ29" s="867"/>
      <c r="FA29" s="869"/>
      <c r="FB29" s="5"/>
      <c r="FC29" s="872"/>
      <c r="FD29" s="851"/>
    </row>
    <row r="30" spans="1:160" ht="18" customHeight="1">
      <c r="A30" s="716"/>
      <c r="B30" s="792"/>
      <c r="C30" s="723"/>
      <c r="D30" s="268" t="str">
        <f>'Eventos de riesgo LA-FT-FPADM'!D29</f>
        <v>Empleados</v>
      </c>
      <c r="E30" s="173" t="str">
        <f>'Eventos de riesgo LA-FT-FPADM'!E29</f>
        <v>Directos</v>
      </c>
      <c r="G30" s="277">
        <v>1</v>
      </c>
      <c r="H30" s="278">
        <v>5</v>
      </c>
      <c r="I30" s="278">
        <v>4</v>
      </c>
      <c r="J30" s="278">
        <v>3</v>
      </c>
      <c r="K30" s="279">
        <v>2</v>
      </c>
      <c r="L30" s="277"/>
      <c r="M30" s="278"/>
      <c r="N30" s="278"/>
      <c r="O30" s="278"/>
      <c r="P30" s="279"/>
      <c r="Q30" s="277"/>
      <c r="R30" s="278"/>
      <c r="S30" s="278"/>
      <c r="T30" s="278"/>
      <c r="U30" s="279"/>
      <c r="V30" s="277"/>
      <c r="W30" s="278"/>
      <c r="X30" s="278"/>
      <c r="Y30" s="278"/>
      <c r="Z30" s="279"/>
      <c r="AA30" s="277">
        <v>1</v>
      </c>
      <c r="AB30" s="278">
        <v>1</v>
      </c>
      <c r="AC30" s="278">
        <v>1</v>
      </c>
      <c r="AD30" s="278">
        <v>1</v>
      </c>
      <c r="AE30" s="279">
        <v>1</v>
      </c>
      <c r="AF30" s="277"/>
      <c r="AG30" s="278"/>
      <c r="AH30" s="278"/>
      <c r="AI30" s="278"/>
      <c r="AJ30" s="279"/>
      <c r="AK30" s="277"/>
      <c r="AL30" s="278"/>
      <c r="AM30" s="278"/>
      <c r="AN30" s="278"/>
      <c r="AO30" s="279"/>
      <c r="AP30" s="277">
        <v>3</v>
      </c>
      <c r="AQ30" s="278">
        <v>3</v>
      </c>
      <c r="AR30" s="278">
        <v>4</v>
      </c>
      <c r="AS30" s="278">
        <v>1</v>
      </c>
      <c r="AT30" s="280">
        <v>1</v>
      </c>
      <c r="AU30" s="281"/>
      <c r="AV30" s="278"/>
      <c r="AW30" s="278"/>
      <c r="AX30" s="278"/>
      <c r="AY30" s="279"/>
      <c r="AZ30" s="277"/>
      <c r="BA30" s="278"/>
      <c r="BB30" s="278"/>
      <c r="BC30" s="278"/>
      <c r="BD30" s="280"/>
      <c r="BE30" s="281">
        <v>3</v>
      </c>
      <c r="BF30" s="278">
        <v>4</v>
      </c>
      <c r="BG30" s="278">
        <v>3</v>
      </c>
      <c r="BH30" s="278">
        <v>1</v>
      </c>
      <c r="BI30" s="279">
        <v>1</v>
      </c>
      <c r="BJ30" s="277">
        <v>2</v>
      </c>
      <c r="BK30" s="278">
        <v>5</v>
      </c>
      <c r="BL30" s="282">
        <v>5</v>
      </c>
      <c r="BM30" s="282">
        <v>5</v>
      </c>
      <c r="BN30" s="283">
        <v>5</v>
      </c>
      <c r="BO30" s="284"/>
      <c r="BP30" s="282"/>
      <c r="BQ30" s="282"/>
      <c r="BR30" s="282"/>
      <c r="BS30" s="283"/>
      <c r="BT30" s="277"/>
      <c r="BU30" s="278"/>
      <c r="BV30" s="278"/>
      <c r="BW30" s="278"/>
      <c r="BX30" s="280"/>
      <c r="BY30" s="277"/>
      <c r="BZ30" s="278"/>
      <c r="CA30" s="278"/>
      <c r="CB30" s="278"/>
      <c r="CC30" s="280"/>
      <c r="CD30" s="277"/>
      <c r="CE30" s="278"/>
      <c r="CF30" s="278"/>
      <c r="CG30" s="278"/>
      <c r="CH30" s="280"/>
      <c r="CI30" s="281"/>
      <c r="CJ30" s="278"/>
      <c r="CK30" s="278"/>
      <c r="CL30" s="278"/>
      <c r="CM30" s="279"/>
      <c r="CN30" s="277"/>
      <c r="CO30" s="278"/>
      <c r="CP30" s="278"/>
      <c r="CQ30" s="278"/>
      <c r="CR30" s="280"/>
      <c r="CS30" s="281"/>
      <c r="CT30" s="278"/>
      <c r="CU30" s="278"/>
      <c r="CV30" s="278"/>
      <c r="CW30" s="279"/>
      <c r="CX30" s="277"/>
      <c r="CY30" s="278"/>
      <c r="CZ30" s="278"/>
      <c r="DA30" s="278"/>
      <c r="DB30" s="280"/>
      <c r="DC30" s="281"/>
      <c r="DD30" s="278"/>
      <c r="DE30" s="278"/>
      <c r="DF30" s="278"/>
      <c r="DG30" s="279"/>
      <c r="DH30" s="277"/>
      <c r="DI30" s="278"/>
      <c r="DJ30" s="278"/>
      <c r="DK30" s="278"/>
      <c r="DL30" s="280"/>
      <c r="DM30" s="281"/>
      <c r="DN30" s="278"/>
      <c r="DO30" s="278"/>
      <c r="DP30" s="278"/>
      <c r="DQ30" s="279"/>
      <c r="DR30" s="277"/>
      <c r="DS30" s="278"/>
      <c r="DT30" s="278"/>
      <c r="DU30" s="278"/>
      <c r="DV30" s="280"/>
      <c r="DW30" s="281"/>
      <c r="DX30" s="278"/>
      <c r="DY30" s="278"/>
      <c r="DZ30" s="278"/>
      <c r="EA30" s="280"/>
      <c r="EC30" s="716"/>
      <c r="ED30" s="297" t="str">
        <f>'Eventos de riesgo LA-FT-FPADM'!D29</f>
        <v>Empleados</v>
      </c>
      <c r="EE30" s="293">
        <f t="shared" si="0"/>
        <v>2</v>
      </c>
      <c r="EF30" s="287">
        <f t="shared" si="1"/>
        <v>0.89442719099991586</v>
      </c>
      <c r="EG30" s="285">
        <f t="shared" si="2"/>
        <v>0.44721359549995793</v>
      </c>
      <c r="EH30" s="869"/>
      <c r="EI30" s="293">
        <f t="shared" si="3"/>
        <v>4</v>
      </c>
      <c r="EJ30" s="287">
        <f t="shared" si="4"/>
        <v>1.4966629547095767</v>
      </c>
      <c r="EK30" s="285">
        <f t="shared" si="5"/>
        <v>0.37416573867739417</v>
      </c>
      <c r="EL30" s="861"/>
      <c r="EM30" s="293">
        <f t="shared" si="6"/>
        <v>3</v>
      </c>
      <c r="EN30" s="287">
        <f t="shared" si="7"/>
        <v>1.3564659966250536</v>
      </c>
      <c r="EO30" s="285">
        <f t="shared" si="8"/>
        <v>0.45215533220835119</v>
      </c>
      <c r="EP30" s="861"/>
      <c r="EQ30" s="293">
        <f t="shared" si="9"/>
        <v>2</v>
      </c>
      <c r="ER30" s="287">
        <f t="shared" si="10"/>
        <v>1.6</v>
      </c>
      <c r="ES30" s="285">
        <f t="shared" si="11"/>
        <v>0.8</v>
      </c>
      <c r="ET30" s="861"/>
      <c r="EU30" s="293">
        <f t="shared" si="12"/>
        <v>2</v>
      </c>
      <c r="EV30" s="287">
        <f t="shared" si="13"/>
        <v>1.5491933384829668</v>
      </c>
      <c r="EW30" s="285">
        <f t="shared" si="14"/>
        <v>0.7745966692414834</v>
      </c>
      <c r="EX30" s="861"/>
      <c r="EY30" s="297" t="str">
        <f>'Eventos de riesgo LA-FT-FPADM'!D29</f>
        <v>Empleados</v>
      </c>
      <c r="EZ30" s="293">
        <f t="shared" si="15"/>
        <v>3</v>
      </c>
      <c r="FA30" s="869"/>
      <c r="FB30" s="5"/>
      <c r="FC30" s="872"/>
      <c r="FD30" s="851"/>
    </row>
    <row r="31" spans="1:160" ht="18" customHeight="1">
      <c r="A31" s="716"/>
      <c r="B31" s="792"/>
      <c r="C31" s="723"/>
      <c r="D31" s="268" t="str">
        <f>'Eventos de riesgo LA-FT-FPADM'!D30</f>
        <v>Aliados</v>
      </c>
      <c r="E31" s="173" t="str">
        <f>'Eventos de riesgo LA-FT-FPADM'!E30</f>
        <v>Programas y proyectos</v>
      </c>
      <c r="G31" s="277"/>
      <c r="H31" s="278"/>
      <c r="I31" s="278"/>
      <c r="J31" s="278"/>
      <c r="K31" s="279"/>
      <c r="L31" s="277"/>
      <c r="M31" s="278"/>
      <c r="N31" s="278"/>
      <c r="O31" s="278"/>
      <c r="P31" s="279"/>
      <c r="Q31" s="277"/>
      <c r="R31" s="278"/>
      <c r="S31" s="278"/>
      <c r="T31" s="278"/>
      <c r="U31" s="279"/>
      <c r="V31" s="277"/>
      <c r="W31" s="278"/>
      <c r="X31" s="278"/>
      <c r="Y31" s="278"/>
      <c r="Z31" s="279"/>
      <c r="AA31" s="277"/>
      <c r="AB31" s="278"/>
      <c r="AC31" s="278"/>
      <c r="AD31" s="278"/>
      <c r="AE31" s="279"/>
      <c r="AF31" s="277"/>
      <c r="AG31" s="278"/>
      <c r="AH31" s="278"/>
      <c r="AI31" s="278"/>
      <c r="AJ31" s="279"/>
      <c r="AK31" s="277"/>
      <c r="AL31" s="278"/>
      <c r="AM31" s="278"/>
      <c r="AN31" s="278"/>
      <c r="AO31" s="279"/>
      <c r="AP31" s="277">
        <v>3</v>
      </c>
      <c r="AQ31" s="278">
        <v>3</v>
      </c>
      <c r="AR31" s="278">
        <v>4</v>
      </c>
      <c r="AS31" s="278">
        <v>1</v>
      </c>
      <c r="AT31" s="280">
        <v>1</v>
      </c>
      <c r="AU31" s="281"/>
      <c r="AV31" s="278"/>
      <c r="AW31" s="278"/>
      <c r="AX31" s="278"/>
      <c r="AY31" s="279"/>
      <c r="AZ31" s="277"/>
      <c r="BA31" s="278"/>
      <c r="BB31" s="278"/>
      <c r="BC31" s="278"/>
      <c r="BD31" s="280"/>
      <c r="BE31" s="281">
        <v>3</v>
      </c>
      <c r="BF31" s="278">
        <v>4</v>
      </c>
      <c r="BG31" s="278">
        <v>3</v>
      </c>
      <c r="BH31" s="278">
        <v>1</v>
      </c>
      <c r="BI31" s="279">
        <v>1</v>
      </c>
      <c r="BJ31" s="277">
        <v>2</v>
      </c>
      <c r="BK31" s="278">
        <v>5</v>
      </c>
      <c r="BL31" s="282">
        <v>5</v>
      </c>
      <c r="BM31" s="282">
        <v>5</v>
      </c>
      <c r="BN31" s="283">
        <v>5</v>
      </c>
      <c r="BO31" s="284"/>
      <c r="BP31" s="282"/>
      <c r="BQ31" s="282"/>
      <c r="BR31" s="282"/>
      <c r="BS31" s="283"/>
      <c r="BT31" s="277">
        <v>4</v>
      </c>
      <c r="BU31" s="278">
        <v>3</v>
      </c>
      <c r="BV31" s="278">
        <v>1</v>
      </c>
      <c r="BW31" s="278">
        <v>1</v>
      </c>
      <c r="BX31" s="280">
        <v>1</v>
      </c>
      <c r="BY31" s="277"/>
      <c r="BZ31" s="278"/>
      <c r="CA31" s="278"/>
      <c r="CB31" s="278"/>
      <c r="CC31" s="280"/>
      <c r="CD31" s="277"/>
      <c r="CE31" s="278"/>
      <c r="CF31" s="278"/>
      <c r="CG31" s="278"/>
      <c r="CH31" s="280"/>
      <c r="CI31" s="281"/>
      <c r="CJ31" s="278"/>
      <c r="CK31" s="278"/>
      <c r="CL31" s="278"/>
      <c r="CM31" s="279"/>
      <c r="CN31" s="277"/>
      <c r="CO31" s="278"/>
      <c r="CP31" s="278"/>
      <c r="CQ31" s="278"/>
      <c r="CR31" s="280"/>
      <c r="CS31" s="281"/>
      <c r="CT31" s="278"/>
      <c r="CU31" s="278"/>
      <c r="CV31" s="278"/>
      <c r="CW31" s="279"/>
      <c r="CX31" s="277"/>
      <c r="CY31" s="278"/>
      <c r="CZ31" s="278"/>
      <c r="DA31" s="278"/>
      <c r="DB31" s="280"/>
      <c r="DC31" s="281"/>
      <c r="DD31" s="278"/>
      <c r="DE31" s="278"/>
      <c r="DF31" s="278"/>
      <c r="DG31" s="279"/>
      <c r="DH31" s="277"/>
      <c r="DI31" s="278"/>
      <c r="DJ31" s="278"/>
      <c r="DK31" s="278"/>
      <c r="DL31" s="280"/>
      <c r="DM31" s="281"/>
      <c r="DN31" s="278"/>
      <c r="DO31" s="278"/>
      <c r="DP31" s="278"/>
      <c r="DQ31" s="279"/>
      <c r="DR31" s="277"/>
      <c r="DS31" s="278"/>
      <c r="DT31" s="278"/>
      <c r="DU31" s="278"/>
      <c r="DV31" s="280"/>
      <c r="DW31" s="281"/>
      <c r="DX31" s="278"/>
      <c r="DY31" s="278"/>
      <c r="DZ31" s="278"/>
      <c r="EA31" s="280"/>
      <c r="EC31" s="716"/>
      <c r="ED31" s="297" t="str">
        <f>'Eventos de riesgo LA-FT-FPADM'!D30</f>
        <v>Aliados</v>
      </c>
      <c r="EE31" s="293">
        <f t="shared" si="0"/>
        <v>3</v>
      </c>
      <c r="EF31" s="287">
        <f t="shared" si="1"/>
        <v>0.70710678118654757</v>
      </c>
      <c r="EG31" s="285">
        <f t="shared" si="2"/>
        <v>0.23570226039551587</v>
      </c>
      <c r="EH31" s="869"/>
      <c r="EI31" s="293">
        <f t="shared" si="3"/>
        <v>4</v>
      </c>
      <c r="EJ31" s="287">
        <f t="shared" si="4"/>
        <v>0.82915619758884995</v>
      </c>
      <c r="EK31" s="285">
        <f t="shared" si="5"/>
        <v>0.20728904939721249</v>
      </c>
      <c r="EL31" s="861"/>
      <c r="EM31" s="293">
        <f t="shared" si="6"/>
        <v>3</v>
      </c>
      <c r="EN31" s="287">
        <f t="shared" si="7"/>
        <v>1.479019945774904</v>
      </c>
      <c r="EO31" s="285">
        <f t="shared" si="8"/>
        <v>0.49300664859163468</v>
      </c>
      <c r="EP31" s="861"/>
      <c r="EQ31" s="293">
        <f t="shared" si="9"/>
        <v>2</v>
      </c>
      <c r="ER31" s="287">
        <f t="shared" si="10"/>
        <v>1.7320508075688772</v>
      </c>
      <c r="ES31" s="285">
        <f t="shared" si="11"/>
        <v>0.8660254037844386</v>
      </c>
      <c r="ET31" s="861"/>
      <c r="EU31" s="293">
        <f t="shared" si="12"/>
        <v>2</v>
      </c>
      <c r="EV31" s="287">
        <f t="shared" si="13"/>
        <v>1.7320508075688772</v>
      </c>
      <c r="EW31" s="285">
        <f t="shared" si="14"/>
        <v>0.8660254037844386</v>
      </c>
      <c r="EX31" s="861"/>
      <c r="EY31" s="297" t="str">
        <f>'Eventos de riesgo LA-FT-FPADM'!D30</f>
        <v>Aliados</v>
      </c>
      <c r="EZ31" s="293">
        <f t="shared" si="15"/>
        <v>3</v>
      </c>
      <c r="FA31" s="869"/>
      <c r="FB31" s="5"/>
      <c r="FC31" s="872"/>
      <c r="FD31" s="851"/>
    </row>
    <row r="32" spans="1:160" ht="18" customHeight="1">
      <c r="A32" s="716"/>
      <c r="B32" s="792"/>
      <c r="C32" s="919" t="str">
        <f>'Eventos de riesgo LA-FT-FPADM'!C31</f>
        <v>Canales de distribución</v>
      </c>
      <c r="D32" s="681" t="str">
        <f>'Eventos de riesgo LA-FT-FPADM'!D31</f>
        <v>Propia</v>
      </c>
      <c r="E32" s="173" t="str">
        <f>'Eventos de riesgo LA-FT-FPADM'!E31</f>
        <v>Fuerza comercial</v>
      </c>
      <c r="G32" s="754">
        <v>1</v>
      </c>
      <c r="H32" s="756">
        <v>5</v>
      </c>
      <c r="I32" s="756">
        <v>4</v>
      </c>
      <c r="J32" s="756">
        <v>3</v>
      </c>
      <c r="K32" s="760">
        <v>2</v>
      </c>
      <c r="L32" s="754"/>
      <c r="M32" s="756"/>
      <c r="N32" s="756"/>
      <c r="O32" s="756"/>
      <c r="P32" s="760"/>
      <c r="Q32" s="754"/>
      <c r="R32" s="756"/>
      <c r="S32" s="756"/>
      <c r="T32" s="756"/>
      <c r="U32" s="760"/>
      <c r="V32" s="754"/>
      <c r="W32" s="756"/>
      <c r="X32" s="756"/>
      <c r="Y32" s="756"/>
      <c r="Z32" s="760"/>
      <c r="AA32" s="754">
        <v>1</v>
      </c>
      <c r="AB32" s="756">
        <v>1</v>
      </c>
      <c r="AC32" s="756">
        <v>1</v>
      </c>
      <c r="AD32" s="756">
        <v>1</v>
      </c>
      <c r="AE32" s="760">
        <v>1</v>
      </c>
      <c r="AF32" s="754"/>
      <c r="AG32" s="756"/>
      <c r="AH32" s="756"/>
      <c r="AI32" s="756"/>
      <c r="AJ32" s="760"/>
      <c r="AK32" s="754"/>
      <c r="AL32" s="756"/>
      <c r="AM32" s="756"/>
      <c r="AN32" s="756"/>
      <c r="AO32" s="760"/>
      <c r="AP32" s="754">
        <v>3</v>
      </c>
      <c r="AQ32" s="756">
        <v>3</v>
      </c>
      <c r="AR32" s="756">
        <v>4</v>
      </c>
      <c r="AS32" s="756">
        <v>1</v>
      </c>
      <c r="AT32" s="760">
        <v>1</v>
      </c>
      <c r="AU32" s="754"/>
      <c r="AV32" s="756"/>
      <c r="AW32" s="756"/>
      <c r="AX32" s="756"/>
      <c r="AY32" s="760"/>
      <c r="AZ32" s="754"/>
      <c r="BA32" s="756"/>
      <c r="BB32" s="756"/>
      <c r="BC32" s="756"/>
      <c r="BD32" s="760"/>
      <c r="BE32" s="754">
        <v>3</v>
      </c>
      <c r="BF32" s="756">
        <v>4</v>
      </c>
      <c r="BG32" s="756">
        <v>3</v>
      </c>
      <c r="BH32" s="756">
        <v>1</v>
      </c>
      <c r="BI32" s="760">
        <v>1</v>
      </c>
      <c r="BJ32" s="754">
        <v>2</v>
      </c>
      <c r="BK32" s="756">
        <v>5</v>
      </c>
      <c r="BL32" s="756">
        <v>5</v>
      </c>
      <c r="BM32" s="756">
        <v>5</v>
      </c>
      <c r="BN32" s="760">
        <v>5</v>
      </c>
      <c r="BO32" s="754"/>
      <c r="BP32" s="756"/>
      <c r="BQ32" s="756"/>
      <c r="BR32" s="756"/>
      <c r="BS32" s="760"/>
      <c r="BT32" s="754">
        <v>4</v>
      </c>
      <c r="BU32" s="756">
        <v>3</v>
      </c>
      <c r="BV32" s="756">
        <v>1</v>
      </c>
      <c r="BW32" s="756">
        <v>1</v>
      </c>
      <c r="BX32" s="760">
        <v>1</v>
      </c>
      <c r="BY32" s="754"/>
      <c r="BZ32" s="756"/>
      <c r="CA32" s="756"/>
      <c r="CB32" s="756"/>
      <c r="CC32" s="760"/>
      <c r="CD32" s="754"/>
      <c r="CE32" s="756"/>
      <c r="CF32" s="756"/>
      <c r="CG32" s="756"/>
      <c r="CH32" s="760"/>
      <c r="CI32" s="754">
        <v>1</v>
      </c>
      <c r="CJ32" s="756">
        <v>4</v>
      </c>
      <c r="CK32" s="756">
        <v>4</v>
      </c>
      <c r="CL32" s="756">
        <v>4</v>
      </c>
      <c r="CM32" s="760">
        <v>4</v>
      </c>
      <c r="CN32" s="754"/>
      <c r="CO32" s="756"/>
      <c r="CP32" s="756"/>
      <c r="CQ32" s="756"/>
      <c r="CR32" s="760"/>
      <c r="CS32" s="754"/>
      <c r="CT32" s="756"/>
      <c r="CU32" s="756"/>
      <c r="CV32" s="756"/>
      <c r="CW32" s="760"/>
      <c r="CX32" s="754"/>
      <c r="CY32" s="756"/>
      <c r="CZ32" s="756"/>
      <c r="DA32" s="756"/>
      <c r="DB32" s="760"/>
      <c r="DC32" s="754"/>
      <c r="DD32" s="756"/>
      <c r="DE32" s="756"/>
      <c r="DF32" s="756"/>
      <c r="DG32" s="760"/>
      <c r="DH32" s="754"/>
      <c r="DI32" s="756"/>
      <c r="DJ32" s="756"/>
      <c r="DK32" s="756"/>
      <c r="DL32" s="760"/>
      <c r="DM32" s="754"/>
      <c r="DN32" s="756"/>
      <c r="DO32" s="756"/>
      <c r="DP32" s="756"/>
      <c r="DQ32" s="760"/>
      <c r="DR32" s="754"/>
      <c r="DS32" s="756"/>
      <c r="DT32" s="756"/>
      <c r="DU32" s="756"/>
      <c r="DV32" s="760"/>
      <c r="DW32" s="754"/>
      <c r="DX32" s="756"/>
      <c r="DY32" s="756"/>
      <c r="DZ32" s="756"/>
      <c r="EA32" s="760"/>
      <c r="EC32" s="716"/>
      <c r="ED32" s="933" t="str">
        <f>'Eventos de riesgo LA-FT-FPADM'!C31</f>
        <v>Canales de distribución</v>
      </c>
      <c r="EE32" s="910">
        <f t="shared" si="0"/>
        <v>2</v>
      </c>
      <c r="EF32" s="874">
        <f t="shared" si="1"/>
        <v>1.1248582677159731</v>
      </c>
      <c r="EG32" s="857">
        <f t="shared" si="2"/>
        <v>0.56242913385798654</v>
      </c>
      <c r="EH32" s="869"/>
      <c r="EI32" s="910">
        <f t="shared" si="3"/>
        <v>4</v>
      </c>
      <c r="EJ32" s="874">
        <f t="shared" si="4"/>
        <v>1.2936264483053452</v>
      </c>
      <c r="EK32" s="857">
        <f t="shared" si="5"/>
        <v>0.32340661207633631</v>
      </c>
      <c r="EL32" s="861"/>
      <c r="EM32" s="910">
        <f t="shared" si="6"/>
        <v>3</v>
      </c>
      <c r="EN32" s="874">
        <f t="shared" si="7"/>
        <v>1.4568627181693672</v>
      </c>
      <c r="EO32" s="857">
        <f t="shared" si="8"/>
        <v>0.48562090605645575</v>
      </c>
      <c r="EP32" s="861"/>
      <c r="EQ32" s="910">
        <f t="shared" si="9"/>
        <v>2</v>
      </c>
      <c r="ER32" s="874">
        <f t="shared" si="10"/>
        <v>1.5779087167410373</v>
      </c>
      <c r="ES32" s="857">
        <f t="shared" si="11"/>
        <v>0.78895435837051864</v>
      </c>
      <c r="ET32" s="861"/>
      <c r="EU32" s="910">
        <f t="shared" si="12"/>
        <v>2</v>
      </c>
      <c r="EV32" s="874">
        <f t="shared" si="13"/>
        <v>1.5518257844571737</v>
      </c>
      <c r="EW32" s="857">
        <f t="shared" si="14"/>
        <v>0.77591289222858684</v>
      </c>
      <c r="EX32" s="861"/>
      <c r="EY32" s="933" t="str">
        <f>'Eventos de riesgo LA-FT-FPADM'!D31</f>
        <v>Propia</v>
      </c>
      <c r="EZ32" s="910">
        <f t="shared" si="15"/>
        <v>3</v>
      </c>
      <c r="FA32" s="869"/>
      <c r="FB32" s="5"/>
      <c r="FC32" s="872"/>
      <c r="FD32" s="851"/>
    </row>
    <row r="33" spans="1:160" ht="18" customHeight="1">
      <c r="A33" s="717"/>
      <c r="B33" s="793"/>
      <c r="C33" s="935"/>
      <c r="D33" s="682"/>
      <c r="E33" s="173" t="str">
        <f>'Eventos de riesgo LA-FT-FPADM'!E32</f>
        <v>Digital</v>
      </c>
      <c r="G33" s="755"/>
      <c r="H33" s="757"/>
      <c r="I33" s="757"/>
      <c r="J33" s="757"/>
      <c r="K33" s="761"/>
      <c r="L33" s="755"/>
      <c r="M33" s="757"/>
      <c r="N33" s="757"/>
      <c r="O33" s="757"/>
      <c r="P33" s="761"/>
      <c r="Q33" s="755"/>
      <c r="R33" s="757"/>
      <c r="S33" s="757"/>
      <c r="T33" s="757"/>
      <c r="U33" s="761"/>
      <c r="V33" s="755"/>
      <c r="W33" s="757"/>
      <c r="X33" s="757"/>
      <c r="Y33" s="757"/>
      <c r="Z33" s="761"/>
      <c r="AA33" s="755"/>
      <c r="AB33" s="757"/>
      <c r="AC33" s="757"/>
      <c r="AD33" s="757"/>
      <c r="AE33" s="761"/>
      <c r="AF33" s="755"/>
      <c r="AG33" s="757"/>
      <c r="AH33" s="757"/>
      <c r="AI33" s="757"/>
      <c r="AJ33" s="761"/>
      <c r="AK33" s="755"/>
      <c r="AL33" s="757"/>
      <c r="AM33" s="757"/>
      <c r="AN33" s="757"/>
      <c r="AO33" s="761"/>
      <c r="AP33" s="755"/>
      <c r="AQ33" s="757"/>
      <c r="AR33" s="757"/>
      <c r="AS33" s="757"/>
      <c r="AT33" s="761"/>
      <c r="AU33" s="755"/>
      <c r="AV33" s="757"/>
      <c r="AW33" s="757"/>
      <c r="AX33" s="757"/>
      <c r="AY33" s="761"/>
      <c r="AZ33" s="755"/>
      <c r="BA33" s="757"/>
      <c r="BB33" s="757"/>
      <c r="BC33" s="757"/>
      <c r="BD33" s="761"/>
      <c r="BE33" s="755"/>
      <c r="BF33" s="757"/>
      <c r="BG33" s="757"/>
      <c r="BH33" s="757"/>
      <c r="BI33" s="761"/>
      <c r="BJ33" s="755"/>
      <c r="BK33" s="757"/>
      <c r="BL33" s="757"/>
      <c r="BM33" s="757"/>
      <c r="BN33" s="761"/>
      <c r="BO33" s="755"/>
      <c r="BP33" s="757"/>
      <c r="BQ33" s="757"/>
      <c r="BR33" s="757"/>
      <c r="BS33" s="761"/>
      <c r="BT33" s="755"/>
      <c r="BU33" s="757"/>
      <c r="BV33" s="757"/>
      <c r="BW33" s="757"/>
      <c r="BX33" s="761"/>
      <c r="BY33" s="755"/>
      <c r="BZ33" s="757"/>
      <c r="CA33" s="757"/>
      <c r="CB33" s="757"/>
      <c r="CC33" s="761"/>
      <c r="CD33" s="755"/>
      <c r="CE33" s="757"/>
      <c r="CF33" s="757"/>
      <c r="CG33" s="757"/>
      <c r="CH33" s="761"/>
      <c r="CI33" s="755"/>
      <c r="CJ33" s="757"/>
      <c r="CK33" s="757"/>
      <c r="CL33" s="757"/>
      <c r="CM33" s="761"/>
      <c r="CN33" s="755"/>
      <c r="CO33" s="757"/>
      <c r="CP33" s="757"/>
      <c r="CQ33" s="757"/>
      <c r="CR33" s="761"/>
      <c r="CS33" s="755"/>
      <c r="CT33" s="757"/>
      <c r="CU33" s="757"/>
      <c r="CV33" s="757"/>
      <c r="CW33" s="761"/>
      <c r="CX33" s="755"/>
      <c r="CY33" s="757"/>
      <c r="CZ33" s="757"/>
      <c r="DA33" s="757"/>
      <c r="DB33" s="761"/>
      <c r="DC33" s="755"/>
      <c r="DD33" s="757"/>
      <c r="DE33" s="757"/>
      <c r="DF33" s="757"/>
      <c r="DG33" s="761"/>
      <c r="DH33" s="755"/>
      <c r="DI33" s="757"/>
      <c r="DJ33" s="757"/>
      <c r="DK33" s="757"/>
      <c r="DL33" s="761"/>
      <c r="DM33" s="755"/>
      <c r="DN33" s="757"/>
      <c r="DO33" s="757"/>
      <c r="DP33" s="757"/>
      <c r="DQ33" s="761"/>
      <c r="DR33" s="755"/>
      <c r="DS33" s="757"/>
      <c r="DT33" s="757"/>
      <c r="DU33" s="757"/>
      <c r="DV33" s="761"/>
      <c r="DW33" s="755"/>
      <c r="DX33" s="757"/>
      <c r="DY33" s="757"/>
      <c r="DZ33" s="757"/>
      <c r="EA33" s="761"/>
      <c r="EC33" s="717"/>
      <c r="ED33" s="934"/>
      <c r="EE33" s="911"/>
      <c r="EF33" s="876"/>
      <c r="EG33" s="859"/>
      <c r="EH33" s="870"/>
      <c r="EI33" s="911"/>
      <c r="EJ33" s="876"/>
      <c r="EK33" s="859"/>
      <c r="EL33" s="862"/>
      <c r="EM33" s="911"/>
      <c r="EN33" s="876"/>
      <c r="EO33" s="859"/>
      <c r="EP33" s="862"/>
      <c r="EQ33" s="911"/>
      <c r="ER33" s="876"/>
      <c r="ES33" s="859"/>
      <c r="ET33" s="862"/>
      <c r="EU33" s="911"/>
      <c r="EV33" s="876"/>
      <c r="EW33" s="859"/>
      <c r="EX33" s="862"/>
      <c r="EY33" s="934"/>
      <c r="EZ33" s="911"/>
      <c r="FA33" s="870"/>
      <c r="FB33" s="5"/>
      <c r="FC33" s="873"/>
      <c r="FD33" s="852"/>
    </row>
    <row r="34" spans="1:160" ht="18" customHeight="1">
      <c r="A34" s="745" t="str">
        <f>'Eventos de riesgo LA-FT-FPADM'!A33</f>
        <v>R2</v>
      </c>
      <c r="B34" s="707" t="str">
        <f>'Eventos de riesgo LA-FT-FPADM'!B33</f>
        <v>Tener vínculos con contrapartes condenadas o sancionadas por LA/FT/FPADM o  que estén siendo investigadas por conductas asociadas al LA/FT/FPADM.</v>
      </c>
      <c r="C34" s="734" t="str">
        <f>'Eventos de riesgo LA-FT-FPADM'!C33</f>
        <v>Contraparte</v>
      </c>
      <c r="D34" s="734" t="str">
        <f>'Eventos de riesgo LA-FT-FPADM'!D33</f>
        <v>Clientes</v>
      </c>
      <c r="E34" s="266" t="str">
        <f>'Eventos de riesgo LA-FT-FPADM'!E33</f>
        <v>Arrendamiento de espacios</v>
      </c>
      <c r="G34" s="753"/>
      <c r="H34" s="749"/>
      <c r="I34" s="749"/>
      <c r="J34" s="749"/>
      <c r="K34" s="752"/>
      <c r="L34" s="753">
        <v>3</v>
      </c>
      <c r="M34" s="749">
        <v>4</v>
      </c>
      <c r="N34" s="749">
        <v>3</v>
      </c>
      <c r="O34" s="749">
        <v>3</v>
      </c>
      <c r="P34" s="752">
        <v>2</v>
      </c>
      <c r="Q34" s="753"/>
      <c r="R34" s="749"/>
      <c r="S34" s="749"/>
      <c r="T34" s="749"/>
      <c r="U34" s="752"/>
      <c r="V34" s="753">
        <v>2</v>
      </c>
      <c r="W34" s="749">
        <v>5</v>
      </c>
      <c r="X34" s="749">
        <v>4</v>
      </c>
      <c r="Y34" s="749">
        <v>2</v>
      </c>
      <c r="Z34" s="752">
        <v>3</v>
      </c>
      <c r="AA34" s="753"/>
      <c r="AB34" s="749"/>
      <c r="AC34" s="749"/>
      <c r="AD34" s="749"/>
      <c r="AE34" s="752"/>
      <c r="AF34" s="753"/>
      <c r="AG34" s="749"/>
      <c r="AH34" s="749"/>
      <c r="AI34" s="749"/>
      <c r="AJ34" s="752"/>
      <c r="AK34" s="753"/>
      <c r="AL34" s="749"/>
      <c r="AM34" s="749"/>
      <c r="AN34" s="749"/>
      <c r="AO34" s="752"/>
      <c r="AP34" s="753">
        <v>3</v>
      </c>
      <c r="AQ34" s="749">
        <v>4</v>
      </c>
      <c r="AR34" s="749">
        <v>4</v>
      </c>
      <c r="AS34" s="749">
        <v>2</v>
      </c>
      <c r="AT34" s="750">
        <v>1</v>
      </c>
      <c r="AU34" s="751">
        <v>1</v>
      </c>
      <c r="AV34" s="749">
        <v>1</v>
      </c>
      <c r="AW34" s="749">
        <v>2</v>
      </c>
      <c r="AX34" s="749">
        <v>1</v>
      </c>
      <c r="AY34" s="752">
        <v>2</v>
      </c>
      <c r="AZ34" s="753"/>
      <c r="BA34" s="749"/>
      <c r="BB34" s="749"/>
      <c r="BC34" s="749"/>
      <c r="BD34" s="750"/>
      <c r="BE34" s="751">
        <v>3</v>
      </c>
      <c r="BF34" s="749">
        <v>3</v>
      </c>
      <c r="BG34" s="749">
        <v>2</v>
      </c>
      <c r="BH34" s="749">
        <v>1</v>
      </c>
      <c r="BI34" s="752">
        <v>1</v>
      </c>
      <c r="BJ34" s="754">
        <v>2</v>
      </c>
      <c r="BK34" s="756">
        <v>5</v>
      </c>
      <c r="BL34" s="756">
        <v>4</v>
      </c>
      <c r="BM34" s="756">
        <v>4</v>
      </c>
      <c r="BN34" s="760">
        <v>3</v>
      </c>
      <c r="BO34" s="772">
        <v>4</v>
      </c>
      <c r="BP34" s="768">
        <v>5</v>
      </c>
      <c r="BQ34" s="768">
        <v>5</v>
      </c>
      <c r="BR34" s="768">
        <v>4</v>
      </c>
      <c r="BS34" s="769">
        <v>4</v>
      </c>
      <c r="BT34" s="771">
        <v>4</v>
      </c>
      <c r="BU34" s="768">
        <v>1</v>
      </c>
      <c r="BV34" s="768">
        <v>1</v>
      </c>
      <c r="BW34" s="768">
        <v>1</v>
      </c>
      <c r="BX34" s="770">
        <v>1</v>
      </c>
      <c r="BY34" s="771"/>
      <c r="BZ34" s="768"/>
      <c r="CA34" s="768"/>
      <c r="CB34" s="768"/>
      <c r="CC34" s="770"/>
      <c r="CD34" s="753">
        <v>2</v>
      </c>
      <c r="CE34" s="749">
        <v>4</v>
      </c>
      <c r="CF34" s="749">
        <v>4</v>
      </c>
      <c r="CG34" s="749">
        <v>3</v>
      </c>
      <c r="CH34" s="750">
        <v>2</v>
      </c>
      <c r="CI34" s="751"/>
      <c r="CJ34" s="749"/>
      <c r="CK34" s="749"/>
      <c r="CL34" s="749"/>
      <c r="CM34" s="752"/>
      <c r="CN34" s="753"/>
      <c r="CO34" s="749"/>
      <c r="CP34" s="749"/>
      <c r="CQ34" s="749"/>
      <c r="CR34" s="750"/>
      <c r="CS34" s="751">
        <v>2</v>
      </c>
      <c r="CT34" s="749">
        <v>4</v>
      </c>
      <c r="CU34" s="749">
        <v>4</v>
      </c>
      <c r="CV34" s="749">
        <v>3</v>
      </c>
      <c r="CW34" s="752">
        <v>2</v>
      </c>
      <c r="CX34" s="753">
        <v>3</v>
      </c>
      <c r="CY34" s="749">
        <v>5</v>
      </c>
      <c r="CZ34" s="749">
        <v>5</v>
      </c>
      <c r="DA34" s="749">
        <v>4</v>
      </c>
      <c r="DB34" s="750">
        <v>3</v>
      </c>
      <c r="DC34" s="751">
        <v>4</v>
      </c>
      <c r="DD34" s="749">
        <v>3</v>
      </c>
      <c r="DE34" s="749">
        <v>3</v>
      </c>
      <c r="DF34" s="749">
        <v>3</v>
      </c>
      <c r="DG34" s="752">
        <v>3</v>
      </c>
      <c r="DH34" s="753">
        <v>2</v>
      </c>
      <c r="DI34" s="749">
        <v>4</v>
      </c>
      <c r="DJ34" s="749">
        <v>4</v>
      </c>
      <c r="DK34" s="749">
        <v>3</v>
      </c>
      <c r="DL34" s="750">
        <v>3</v>
      </c>
      <c r="DM34" s="751">
        <v>1</v>
      </c>
      <c r="DN34" s="749">
        <v>4</v>
      </c>
      <c r="DO34" s="749">
        <v>4</v>
      </c>
      <c r="DP34" s="749">
        <v>3</v>
      </c>
      <c r="DQ34" s="752">
        <v>3</v>
      </c>
      <c r="DR34" s="753"/>
      <c r="DS34" s="749"/>
      <c r="DT34" s="749"/>
      <c r="DU34" s="749"/>
      <c r="DV34" s="750"/>
      <c r="DW34" s="751"/>
      <c r="DX34" s="749"/>
      <c r="DY34" s="749"/>
      <c r="DZ34" s="749"/>
      <c r="EA34" s="750"/>
      <c r="EC34" s="746" t="str">
        <f>'Eventos de riesgo LA-FT-FPADM'!A33</f>
        <v>R2</v>
      </c>
      <c r="ED34" s="927" t="str">
        <f>'Eventos de riesgo LA-FT-FPADM'!D33</f>
        <v>Clientes</v>
      </c>
      <c r="EE34" s="892">
        <f t="shared" si="0"/>
        <v>3</v>
      </c>
      <c r="EF34" s="883">
        <f t="shared" si="1"/>
        <v>0.97937922862872051</v>
      </c>
      <c r="EG34" s="879">
        <f t="shared" si="2"/>
        <v>0.32645974287624019</v>
      </c>
      <c r="EH34" s="545">
        <f>ROUND(AVERAGE(EE34,EE37,EE39,EE51,EE52,EE53),0)</f>
        <v>2</v>
      </c>
      <c r="EI34" s="892">
        <f t="shared" si="3"/>
        <v>4</v>
      </c>
      <c r="EJ34" s="883">
        <f t="shared" si="4"/>
        <v>1.2777531299998799</v>
      </c>
      <c r="EK34" s="879">
        <f t="shared" si="5"/>
        <v>0.31943828249996997</v>
      </c>
      <c r="EL34" s="898">
        <f>ROUND(AVERAGE(EI34,EI37,EI39,EI51,EI52,EI53),0)</f>
        <v>3</v>
      </c>
      <c r="EM34" s="892">
        <f t="shared" si="6"/>
        <v>4</v>
      </c>
      <c r="EN34" s="883">
        <f t="shared" si="7"/>
        <v>1.1180339887498949</v>
      </c>
      <c r="EO34" s="879">
        <f t="shared" si="8"/>
        <v>0.27950849718747373</v>
      </c>
      <c r="EP34" s="898">
        <f>ROUND(AVERAGE(EM34,EM37,EM39,EM51,EM52,EM53),0)</f>
        <v>3</v>
      </c>
      <c r="EQ34" s="892">
        <f t="shared" si="9"/>
        <v>3</v>
      </c>
      <c r="ER34" s="883">
        <f t="shared" si="10"/>
        <v>1.0424656799518874</v>
      </c>
      <c r="ES34" s="879">
        <f t="shared" si="11"/>
        <v>0.3474885599839625</v>
      </c>
      <c r="ET34" s="898">
        <f>ROUND(AVERAGE(EQ34,EQ37,EQ39,EQ51,EQ52,EQ53),0)</f>
        <v>2</v>
      </c>
      <c r="EU34" s="892">
        <f t="shared" si="12"/>
        <v>2</v>
      </c>
      <c r="EV34" s="883">
        <f t="shared" si="13"/>
        <v>0.89499743472440485</v>
      </c>
      <c r="EW34" s="879">
        <f t="shared" si="14"/>
        <v>0.44749871736220243</v>
      </c>
      <c r="EX34" s="898">
        <f>ROUND(AVERAGE(EU34,EU37,EU39,EU51,EU52,EU53),0)</f>
        <v>2</v>
      </c>
      <c r="EY34" s="927" t="str">
        <f>'Eventos de riesgo LA-FT-FPADM'!D33</f>
        <v>Clientes</v>
      </c>
      <c r="EZ34" s="892">
        <f t="shared" si="15"/>
        <v>3</v>
      </c>
      <c r="FA34" s="545">
        <f>ROUND(AVERAGE(EZ34,EZ37,EZ39,EZ51,EZ52,EZ53),0)</f>
        <v>3</v>
      </c>
      <c r="FB34" s="5"/>
      <c r="FC34" s="900">
        <f>ROUND(EH34*FA34,0)</f>
        <v>6</v>
      </c>
      <c r="FD34" s="837" t="str">
        <f t="shared" ref="FD34:FD55" si="16">IF(FC34&gt;=20,"MUY ALTO",IF(FC34&gt;=10,"ALTO",IF(FC34&gt;=4,"MODERADO",IF(FC34&lt;=3,"BAJO"))))</f>
        <v>MODERADO</v>
      </c>
    </row>
    <row r="35" spans="1:160" ht="18" customHeight="1">
      <c r="A35" s="746"/>
      <c r="B35" s="902"/>
      <c r="C35" s="741"/>
      <c r="D35" s="741"/>
      <c r="E35" s="266" t="str">
        <f>'Eventos de riesgo LA-FT-FPADM'!E34</f>
        <v>Capacitaciones</v>
      </c>
      <c r="G35" s="753"/>
      <c r="H35" s="749"/>
      <c r="I35" s="749"/>
      <c r="J35" s="749"/>
      <c r="K35" s="752"/>
      <c r="L35" s="753"/>
      <c r="M35" s="749"/>
      <c r="N35" s="749"/>
      <c r="O35" s="749"/>
      <c r="P35" s="752"/>
      <c r="Q35" s="753"/>
      <c r="R35" s="749"/>
      <c r="S35" s="749"/>
      <c r="T35" s="749"/>
      <c r="U35" s="752"/>
      <c r="V35" s="753"/>
      <c r="W35" s="749"/>
      <c r="X35" s="749"/>
      <c r="Y35" s="749"/>
      <c r="Z35" s="752"/>
      <c r="AA35" s="753"/>
      <c r="AB35" s="749"/>
      <c r="AC35" s="749"/>
      <c r="AD35" s="749"/>
      <c r="AE35" s="752"/>
      <c r="AF35" s="753"/>
      <c r="AG35" s="749"/>
      <c r="AH35" s="749"/>
      <c r="AI35" s="749"/>
      <c r="AJ35" s="752"/>
      <c r="AK35" s="753"/>
      <c r="AL35" s="749"/>
      <c r="AM35" s="749"/>
      <c r="AN35" s="749"/>
      <c r="AO35" s="752"/>
      <c r="AP35" s="753"/>
      <c r="AQ35" s="749"/>
      <c r="AR35" s="749"/>
      <c r="AS35" s="749"/>
      <c r="AT35" s="750"/>
      <c r="AU35" s="751"/>
      <c r="AV35" s="749"/>
      <c r="AW35" s="749"/>
      <c r="AX35" s="749"/>
      <c r="AY35" s="752"/>
      <c r="AZ35" s="753"/>
      <c r="BA35" s="749"/>
      <c r="BB35" s="749"/>
      <c r="BC35" s="749"/>
      <c r="BD35" s="750"/>
      <c r="BE35" s="751"/>
      <c r="BF35" s="749"/>
      <c r="BG35" s="749"/>
      <c r="BH35" s="749"/>
      <c r="BI35" s="752"/>
      <c r="BJ35" s="787"/>
      <c r="BK35" s="788"/>
      <c r="BL35" s="788"/>
      <c r="BM35" s="788"/>
      <c r="BN35" s="789"/>
      <c r="BO35" s="772"/>
      <c r="BP35" s="768"/>
      <c r="BQ35" s="768"/>
      <c r="BR35" s="768"/>
      <c r="BS35" s="769"/>
      <c r="BT35" s="771"/>
      <c r="BU35" s="768"/>
      <c r="BV35" s="768"/>
      <c r="BW35" s="768"/>
      <c r="BX35" s="770"/>
      <c r="BY35" s="771"/>
      <c r="BZ35" s="768"/>
      <c r="CA35" s="768"/>
      <c r="CB35" s="768"/>
      <c r="CC35" s="770"/>
      <c r="CD35" s="753"/>
      <c r="CE35" s="749"/>
      <c r="CF35" s="749"/>
      <c r="CG35" s="749"/>
      <c r="CH35" s="750"/>
      <c r="CI35" s="751"/>
      <c r="CJ35" s="749"/>
      <c r="CK35" s="749"/>
      <c r="CL35" s="749"/>
      <c r="CM35" s="752"/>
      <c r="CN35" s="753"/>
      <c r="CO35" s="749"/>
      <c r="CP35" s="749"/>
      <c r="CQ35" s="749"/>
      <c r="CR35" s="750"/>
      <c r="CS35" s="751"/>
      <c r="CT35" s="749"/>
      <c r="CU35" s="749"/>
      <c r="CV35" s="749"/>
      <c r="CW35" s="752"/>
      <c r="CX35" s="753"/>
      <c r="CY35" s="749"/>
      <c r="CZ35" s="749"/>
      <c r="DA35" s="749"/>
      <c r="DB35" s="750"/>
      <c r="DC35" s="751"/>
      <c r="DD35" s="749"/>
      <c r="DE35" s="749"/>
      <c r="DF35" s="749"/>
      <c r="DG35" s="752"/>
      <c r="DH35" s="753"/>
      <c r="DI35" s="749"/>
      <c r="DJ35" s="749"/>
      <c r="DK35" s="749"/>
      <c r="DL35" s="750"/>
      <c r="DM35" s="751"/>
      <c r="DN35" s="749"/>
      <c r="DO35" s="749"/>
      <c r="DP35" s="749"/>
      <c r="DQ35" s="752"/>
      <c r="DR35" s="753"/>
      <c r="DS35" s="749"/>
      <c r="DT35" s="749"/>
      <c r="DU35" s="749"/>
      <c r="DV35" s="750"/>
      <c r="DW35" s="751"/>
      <c r="DX35" s="749"/>
      <c r="DY35" s="749"/>
      <c r="DZ35" s="749"/>
      <c r="EA35" s="750"/>
      <c r="EC35" s="746"/>
      <c r="ED35" s="928"/>
      <c r="EE35" s="893"/>
      <c r="EF35" s="884"/>
      <c r="EG35" s="880"/>
      <c r="EH35" s="546"/>
      <c r="EI35" s="893"/>
      <c r="EJ35" s="884"/>
      <c r="EK35" s="880"/>
      <c r="EL35" s="899"/>
      <c r="EM35" s="893"/>
      <c r="EN35" s="884"/>
      <c r="EO35" s="880"/>
      <c r="EP35" s="899"/>
      <c r="EQ35" s="893"/>
      <c r="ER35" s="884"/>
      <c r="ES35" s="880"/>
      <c r="ET35" s="899"/>
      <c r="EU35" s="893"/>
      <c r="EV35" s="884"/>
      <c r="EW35" s="880"/>
      <c r="EX35" s="899"/>
      <c r="EY35" s="928"/>
      <c r="EZ35" s="893"/>
      <c r="FA35" s="546"/>
      <c r="FB35" s="5"/>
      <c r="FC35" s="901"/>
      <c r="FD35" s="851"/>
    </row>
    <row r="36" spans="1:160" ht="18" customHeight="1">
      <c r="A36" s="716"/>
      <c r="B36" s="792"/>
      <c r="C36" s="741"/>
      <c r="D36" s="741"/>
      <c r="E36" s="266" t="str">
        <f>'Eventos de riesgo LA-FT-FPADM'!E35</f>
        <v>Afiliados</v>
      </c>
      <c r="G36" s="753"/>
      <c r="H36" s="749"/>
      <c r="I36" s="749"/>
      <c r="J36" s="749"/>
      <c r="K36" s="752"/>
      <c r="L36" s="753"/>
      <c r="M36" s="749"/>
      <c r="N36" s="749"/>
      <c r="O36" s="749"/>
      <c r="P36" s="752"/>
      <c r="Q36" s="753"/>
      <c r="R36" s="749"/>
      <c r="S36" s="749"/>
      <c r="T36" s="749"/>
      <c r="U36" s="752"/>
      <c r="V36" s="753"/>
      <c r="W36" s="749"/>
      <c r="X36" s="749"/>
      <c r="Y36" s="749"/>
      <c r="Z36" s="752"/>
      <c r="AA36" s="753"/>
      <c r="AB36" s="749"/>
      <c r="AC36" s="749"/>
      <c r="AD36" s="749"/>
      <c r="AE36" s="752"/>
      <c r="AF36" s="753"/>
      <c r="AG36" s="749"/>
      <c r="AH36" s="749"/>
      <c r="AI36" s="749"/>
      <c r="AJ36" s="752"/>
      <c r="AK36" s="753"/>
      <c r="AL36" s="749"/>
      <c r="AM36" s="749"/>
      <c r="AN36" s="749"/>
      <c r="AO36" s="752"/>
      <c r="AP36" s="753"/>
      <c r="AQ36" s="749"/>
      <c r="AR36" s="749"/>
      <c r="AS36" s="749"/>
      <c r="AT36" s="750"/>
      <c r="AU36" s="751"/>
      <c r="AV36" s="749"/>
      <c r="AW36" s="749"/>
      <c r="AX36" s="749"/>
      <c r="AY36" s="752"/>
      <c r="AZ36" s="753"/>
      <c r="BA36" s="749"/>
      <c r="BB36" s="749"/>
      <c r="BC36" s="749"/>
      <c r="BD36" s="750"/>
      <c r="BE36" s="751"/>
      <c r="BF36" s="749"/>
      <c r="BG36" s="749"/>
      <c r="BH36" s="749"/>
      <c r="BI36" s="752"/>
      <c r="BJ36" s="787"/>
      <c r="BK36" s="788"/>
      <c r="BL36" s="788"/>
      <c r="BM36" s="788"/>
      <c r="BN36" s="789"/>
      <c r="BO36" s="772"/>
      <c r="BP36" s="768"/>
      <c r="BQ36" s="768"/>
      <c r="BR36" s="768"/>
      <c r="BS36" s="769"/>
      <c r="BT36" s="771"/>
      <c r="BU36" s="768"/>
      <c r="BV36" s="768"/>
      <c r="BW36" s="768"/>
      <c r="BX36" s="770"/>
      <c r="BY36" s="771"/>
      <c r="BZ36" s="768"/>
      <c r="CA36" s="768"/>
      <c r="CB36" s="768"/>
      <c r="CC36" s="770"/>
      <c r="CD36" s="753"/>
      <c r="CE36" s="749"/>
      <c r="CF36" s="749"/>
      <c r="CG36" s="749"/>
      <c r="CH36" s="750"/>
      <c r="CI36" s="751"/>
      <c r="CJ36" s="749"/>
      <c r="CK36" s="749"/>
      <c r="CL36" s="749"/>
      <c r="CM36" s="752"/>
      <c r="CN36" s="753"/>
      <c r="CO36" s="749"/>
      <c r="CP36" s="749"/>
      <c r="CQ36" s="749"/>
      <c r="CR36" s="750"/>
      <c r="CS36" s="751"/>
      <c r="CT36" s="749"/>
      <c r="CU36" s="749"/>
      <c r="CV36" s="749"/>
      <c r="CW36" s="752"/>
      <c r="CX36" s="753"/>
      <c r="CY36" s="749"/>
      <c r="CZ36" s="749"/>
      <c r="DA36" s="749"/>
      <c r="DB36" s="750"/>
      <c r="DC36" s="751"/>
      <c r="DD36" s="749"/>
      <c r="DE36" s="749"/>
      <c r="DF36" s="749"/>
      <c r="DG36" s="752"/>
      <c r="DH36" s="753"/>
      <c r="DI36" s="749"/>
      <c r="DJ36" s="749"/>
      <c r="DK36" s="749"/>
      <c r="DL36" s="750"/>
      <c r="DM36" s="751"/>
      <c r="DN36" s="749"/>
      <c r="DO36" s="749"/>
      <c r="DP36" s="749"/>
      <c r="DQ36" s="752"/>
      <c r="DR36" s="753"/>
      <c r="DS36" s="749"/>
      <c r="DT36" s="749"/>
      <c r="DU36" s="749"/>
      <c r="DV36" s="750"/>
      <c r="DW36" s="751"/>
      <c r="DX36" s="749"/>
      <c r="DY36" s="749"/>
      <c r="DZ36" s="749"/>
      <c r="EA36" s="750"/>
      <c r="EC36" s="716"/>
      <c r="ED36" s="928"/>
      <c r="EE36" s="893"/>
      <c r="EF36" s="884"/>
      <c r="EG36" s="880"/>
      <c r="EH36" s="546"/>
      <c r="EI36" s="893"/>
      <c r="EJ36" s="884"/>
      <c r="EK36" s="880"/>
      <c r="EL36" s="899"/>
      <c r="EM36" s="893"/>
      <c r="EN36" s="884"/>
      <c r="EO36" s="880"/>
      <c r="EP36" s="899"/>
      <c r="EQ36" s="893"/>
      <c r="ER36" s="884"/>
      <c r="ES36" s="880"/>
      <c r="ET36" s="899"/>
      <c r="EU36" s="893"/>
      <c r="EV36" s="884"/>
      <c r="EW36" s="880"/>
      <c r="EX36" s="899"/>
      <c r="EY36" s="928"/>
      <c r="EZ36" s="893"/>
      <c r="FA36" s="546"/>
      <c r="FB36" s="5"/>
      <c r="FC36" s="901"/>
      <c r="FD36" s="851"/>
    </row>
    <row r="37" spans="1:160" ht="18" customHeight="1">
      <c r="A37" s="716"/>
      <c r="B37" s="792"/>
      <c r="C37" s="741"/>
      <c r="D37" s="734" t="str">
        <f>'Eventos de riesgo LA-FT-FPADM'!D36</f>
        <v>Usuarios</v>
      </c>
      <c r="E37" s="266" t="str">
        <f>'Eventos de riesgo LA-FT-FPADM'!E36</f>
        <v>Información Empresarial</v>
      </c>
      <c r="G37" s="753"/>
      <c r="H37" s="749"/>
      <c r="I37" s="749"/>
      <c r="J37" s="749"/>
      <c r="K37" s="752"/>
      <c r="L37" s="753"/>
      <c r="M37" s="749"/>
      <c r="N37" s="749"/>
      <c r="O37" s="749"/>
      <c r="P37" s="752"/>
      <c r="Q37" s="771">
        <v>1</v>
      </c>
      <c r="R37" s="768">
        <v>4</v>
      </c>
      <c r="S37" s="768">
        <v>4</v>
      </c>
      <c r="T37" s="768">
        <v>4</v>
      </c>
      <c r="U37" s="769">
        <v>1</v>
      </c>
      <c r="V37" s="753">
        <v>2</v>
      </c>
      <c r="W37" s="749">
        <v>5</v>
      </c>
      <c r="X37" s="749">
        <v>4</v>
      </c>
      <c r="Y37" s="749">
        <v>2</v>
      </c>
      <c r="Z37" s="752">
        <v>3</v>
      </c>
      <c r="AA37" s="753"/>
      <c r="AB37" s="749"/>
      <c r="AC37" s="749"/>
      <c r="AD37" s="749"/>
      <c r="AE37" s="752"/>
      <c r="AF37" s="753"/>
      <c r="AG37" s="749"/>
      <c r="AH37" s="749"/>
      <c r="AI37" s="749"/>
      <c r="AJ37" s="752"/>
      <c r="AK37" s="753"/>
      <c r="AL37" s="749"/>
      <c r="AM37" s="749"/>
      <c r="AN37" s="749"/>
      <c r="AO37" s="752"/>
      <c r="AP37" s="753">
        <v>3</v>
      </c>
      <c r="AQ37" s="749">
        <v>4</v>
      </c>
      <c r="AR37" s="749">
        <v>4</v>
      </c>
      <c r="AS37" s="749">
        <v>2</v>
      </c>
      <c r="AT37" s="750">
        <v>1</v>
      </c>
      <c r="AU37" s="751">
        <v>1</v>
      </c>
      <c r="AV37" s="749">
        <v>1</v>
      </c>
      <c r="AW37" s="749">
        <v>2</v>
      </c>
      <c r="AX37" s="749">
        <v>1</v>
      </c>
      <c r="AY37" s="752">
        <v>2</v>
      </c>
      <c r="AZ37" s="753"/>
      <c r="BA37" s="749"/>
      <c r="BB37" s="749"/>
      <c r="BC37" s="749"/>
      <c r="BD37" s="750"/>
      <c r="BE37" s="751">
        <v>3</v>
      </c>
      <c r="BF37" s="749">
        <v>3</v>
      </c>
      <c r="BG37" s="749">
        <v>2</v>
      </c>
      <c r="BH37" s="749">
        <v>1</v>
      </c>
      <c r="BI37" s="752">
        <v>1</v>
      </c>
      <c r="BJ37" s="754">
        <v>2</v>
      </c>
      <c r="BK37" s="756">
        <v>5</v>
      </c>
      <c r="BL37" s="756">
        <v>4</v>
      </c>
      <c r="BM37" s="756">
        <v>4</v>
      </c>
      <c r="BN37" s="760">
        <v>3</v>
      </c>
      <c r="BO37" s="772">
        <v>4</v>
      </c>
      <c r="BP37" s="768">
        <v>5</v>
      </c>
      <c r="BQ37" s="768">
        <v>5</v>
      </c>
      <c r="BR37" s="768">
        <v>4</v>
      </c>
      <c r="BS37" s="769">
        <v>4</v>
      </c>
      <c r="BT37" s="771">
        <v>4</v>
      </c>
      <c r="BU37" s="768">
        <v>1</v>
      </c>
      <c r="BV37" s="768">
        <v>1</v>
      </c>
      <c r="BW37" s="768">
        <v>1</v>
      </c>
      <c r="BX37" s="770">
        <v>1</v>
      </c>
      <c r="BY37" s="771"/>
      <c r="BZ37" s="768"/>
      <c r="CA37" s="768"/>
      <c r="CB37" s="768"/>
      <c r="CC37" s="770"/>
      <c r="CD37" s="753">
        <v>2</v>
      </c>
      <c r="CE37" s="749">
        <v>4</v>
      </c>
      <c r="CF37" s="749">
        <v>4</v>
      </c>
      <c r="CG37" s="749">
        <v>3</v>
      </c>
      <c r="CH37" s="750">
        <v>2</v>
      </c>
      <c r="CI37" s="751"/>
      <c r="CJ37" s="749"/>
      <c r="CK37" s="749"/>
      <c r="CL37" s="749"/>
      <c r="CM37" s="752"/>
      <c r="CN37" s="753">
        <v>1</v>
      </c>
      <c r="CO37" s="749">
        <v>1</v>
      </c>
      <c r="CP37" s="749">
        <v>1</v>
      </c>
      <c r="CQ37" s="749">
        <v>1</v>
      </c>
      <c r="CR37" s="750">
        <v>1</v>
      </c>
      <c r="CS37" s="751">
        <v>2</v>
      </c>
      <c r="CT37" s="749">
        <v>4</v>
      </c>
      <c r="CU37" s="749">
        <v>4</v>
      </c>
      <c r="CV37" s="749">
        <v>3</v>
      </c>
      <c r="CW37" s="752">
        <v>2</v>
      </c>
      <c r="CX37" s="753">
        <v>3</v>
      </c>
      <c r="CY37" s="749">
        <v>5</v>
      </c>
      <c r="CZ37" s="749">
        <v>5</v>
      </c>
      <c r="DA37" s="749">
        <v>4</v>
      </c>
      <c r="DB37" s="750">
        <v>3</v>
      </c>
      <c r="DC37" s="751">
        <v>4</v>
      </c>
      <c r="DD37" s="749">
        <v>3</v>
      </c>
      <c r="DE37" s="749">
        <v>3</v>
      </c>
      <c r="DF37" s="749">
        <v>3</v>
      </c>
      <c r="DG37" s="752">
        <v>3</v>
      </c>
      <c r="DH37" s="753"/>
      <c r="DI37" s="749"/>
      <c r="DJ37" s="749"/>
      <c r="DK37" s="749"/>
      <c r="DL37" s="750"/>
      <c r="DM37" s="751"/>
      <c r="DN37" s="749"/>
      <c r="DO37" s="749"/>
      <c r="DP37" s="749"/>
      <c r="DQ37" s="752"/>
      <c r="DR37" s="753"/>
      <c r="DS37" s="749"/>
      <c r="DT37" s="749"/>
      <c r="DU37" s="749"/>
      <c r="DV37" s="750"/>
      <c r="DW37" s="751"/>
      <c r="DX37" s="749"/>
      <c r="DY37" s="749"/>
      <c r="DZ37" s="749"/>
      <c r="EA37" s="750"/>
      <c r="EC37" s="716"/>
      <c r="ED37" s="927" t="str">
        <f>'Eventos de riesgo LA-FT-FPADM'!D36</f>
        <v>Usuarios</v>
      </c>
      <c r="EE37" s="892">
        <f t="shared" si="0"/>
        <v>2</v>
      </c>
      <c r="EF37" s="883">
        <f t="shared" si="1"/>
        <v>1.08240363688233</v>
      </c>
      <c r="EG37" s="879">
        <f t="shared" si="2"/>
        <v>0.54120181844116499</v>
      </c>
      <c r="EH37" s="546"/>
      <c r="EI37" s="892">
        <f t="shared" si="3"/>
        <v>3</v>
      </c>
      <c r="EJ37" s="883">
        <f t="shared" si="4"/>
        <v>1.4995068222783021</v>
      </c>
      <c r="EK37" s="879">
        <f t="shared" si="5"/>
        <v>0.49983560742610073</v>
      </c>
      <c r="EL37" s="899"/>
      <c r="EM37" s="892">
        <f t="shared" si="6"/>
        <v>3</v>
      </c>
      <c r="EN37" s="883">
        <f t="shared" si="7"/>
        <v>1.3234346564680965</v>
      </c>
      <c r="EO37" s="879">
        <f t="shared" si="8"/>
        <v>0.44114488548936553</v>
      </c>
      <c r="EP37" s="899"/>
      <c r="EQ37" s="892">
        <f t="shared" si="9"/>
        <v>3</v>
      </c>
      <c r="ER37" s="883">
        <f t="shared" si="10"/>
        <v>1.2162606385262997</v>
      </c>
      <c r="ES37" s="879">
        <f t="shared" si="11"/>
        <v>0.40542021284209989</v>
      </c>
      <c r="ET37" s="899"/>
      <c r="EU37" s="892">
        <f t="shared" si="12"/>
        <v>2</v>
      </c>
      <c r="EV37" s="883">
        <f t="shared" si="13"/>
        <v>0.99703703052428616</v>
      </c>
      <c r="EW37" s="879">
        <f t="shared" si="14"/>
        <v>0.49851851526214308</v>
      </c>
      <c r="EX37" s="899"/>
      <c r="EY37" s="927" t="str">
        <f>'Eventos de riesgo LA-FT-FPADM'!D36</f>
        <v>Usuarios</v>
      </c>
      <c r="EZ37" s="892">
        <f t="shared" si="15"/>
        <v>3</v>
      </c>
      <c r="FA37" s="546"/>
      <c r="FB37" s="5"/>
      <c r="FC37" s="901"/>
      <c r="FD37" s="851"/>
    </row>
    <row r="38" spans="1:160" ht="18" customHeight="1">
      <c r="A38" s="716"/>
      <c r="B38" s="792"/>
      <c r="C38" s="741"/>
      <c r="D38" s="741"/>
      <c r="E38" s="266" t="str">
        <f>'Eventos de riesgo LA-FT-FPADM'!E37</f>
        <v>Beneficiarios de Programas y Proyectos</v>
      </c>
      <c r="G38" s="753"/>
      <c r="H38" s="749"/>
      <c r="I38" s="749"/>
      <c r="J38" s="749"/>
      <c r="K38" s="752"/>
      <c r="L38" s="753"/>
      <c r="M38" s="749"/>
      <c r="N38" s="749"/>
      <c r="O38" s="749"/>
      <c r="P38" s="752"/>
      <c r="Q38" s="771"/>
      <c r="R38" s="768"/>
      <c r="S38" s="768"/>
      <c r="T38" s="768"/>
      <c r="U38" s="769"/>
      <c r="V38" s="753"/>
      <c r="W38" s="749"/>
      <c r="X38" s="749"/>
      <c r="Y38" s="749"/>
      <c r="Z38" s="752"/>
      <c r="AA38" s="753"/>
      <c r="AB38" s="749"/>
      <c r="AC38" s="749"/>
      <c r="AD38" s="749"/>
      <c r="AE38" s="752"/>
      <c r="AF38" s="753"/>
      <c r="AG38" s="749"/>
      <c r="AH38" s="749"/>
      <c r="AI38" s="749"/>
      <c r="AJ38" s="752"/>
      <c r="AK38" s="753"/>
      <c r="AL38" s="749"/>
      <c r="AM38" s="749"/>
      <c r="AN38" s="749"/>
      <c r="AO38" s="752"/>
      <c r="AP38" s="753"/>
      <c r="AQ38" s="749"/>
      <c r="AR38" s="749"/>
      <c r="AS38" s="749"/>
      <c r="AT38" s="750"/>
      <c r="AU38" s="751"/>
      <c r="AV38" s="749"/>
      <c r="AW38" s="749"/>
      <c r="AX38" s="749"/>
      <c r="AY38" s="752"/>
      <c r="AZ38" s="753"/>
      <c r="BA38" s="749"/>
      <c r="BB38" s="749"/>
      <c r="BC38" s="749"/>
      <c r="BD38" s="750"/>
      <c r="BE38" s="751"/>
      <c r="BF38" s="749"/>
      <c r="BG38" s="749"/>
      <c r="BH38" s="749"/>
      <c r="BI38" s="752"/>
      <c r="BJ38" s="787"/>
      <c r="BK38" s="788"/>
      <c r="BL38" s="788"/>
      <c r="BM38" s="788"/>
      <c r="BN38" s="789"/>
      <c r="BO38" s="772"/>
      <c r="BP38" s="768"/>
      <c r="BQ38" s="768"/>
      <c r="BR38" s="768"/>
      <c r="BS38" s="769"/>
      <c r="BT38" s="771"/>
      <c r="BU38" s="768"/>
      <c r="BV38" s="768"/>
      <c r="BW38" s="768"/>
      <c r="BX38" s="770"/>
      <c r="BY38" s="771"/>
      <c r="BZ38" s="768"/>
      <c r="CA38" s="768"/>
      <c r="CB38" s="768"/>
      <c r="CC38" s="770"/>
      <c r="CD38" s="753"/>
      <c r="CE38" s="749"/>
      <c r="CF38" s="749"/>
      <c r="CG38" s="749"/>
      <c r="CH38" s="750"/>
      <c r="CI38" s="751"/>
      <c r="CJ38" s="749"/>
      <c r="CK38" s="749"/>
      <c r="CL38" s="749"/>
      <c r="CM38" s="752"/>
      <c r="CN38" s="753"/>
      <c r="CO38" s="749"/>
      <c r="CP38" s="749"/>
      <c r="CQ38" s="749"/>
      <c r="CR38" s="750"/>
      <c r="CS38" s="751"/>
      <c r="CT38" s="749"/>
      <c r="CU38" s="749"/>
      <c r="CV38" s="749"/>
      <c r="CW38" s="752"/>
      <c r="CX38" s="753"/>
      <c r="CY38" s="749"/>
      <c r="CZ38" s="749"/>
      <c r="DA38" s="749"/>
      <c r="DB38" s="750"/>
      <c r="DC38" s="751"/>
      <c r="DD38" s="749"/>
      <c r="DE38" s="749"/>
      <c r="DF38" s="749"/>
      <c r="DG38" s="752"/>
      <c r="DH38" s="753"/>
      <c r="DI38" s="749"/>
      <c r="DJ38" s="749"/>
      <c r="DK38" s="749"/>
      <c r="DL38" s="750"/>
      <c r="DM38" s="751"/>
      <c r="DN38" s="749"/>
      <c r="DO38" s="749"/>
      <c r="DP38" s="749"/>
      <c r="DQ38" s="752"/>
      <c r="DR38" s="753"/>
      <c r="DS38" s="749"/>
      <c r="DT38" s="749"/>
      <c r="DU38" s="749"/>
      <c r="DV38" s="750"/>
      <c r="DW38" s="751"/>
      <c r="DX38" s="749"/>
      <c r="DY38" s="749"/>
      <c r="DZ38" s="749"/>
      <c r="EA38" s="750"/>
      <c r="EC38" s="716"/>
      <c r="ED38" s="928"/>
      <c r="EE38" s="893"/>
      <c r="EF38" s="884"/>
      <c r="EG38" s="880"/>
      <c r="EH38" s="546"/>
      <c r="EI38" s="893"/>
      <c r="EJ38" s="884"/>
      <c r="EK38" s="880"/>
      <c r="EL38" s="899"/>
      <c r="EM38" s="893"/>
      <c r="EN38" s="884"/>
      <c r="EO38" s="880"/>
      <c r="EP38" s="899"/>
      <c r="EQ38" s="893"/>
      <c r="ER38" s="884"/>
      <c r="ES38" s="880"/>
      <c r="ET38" s="899"/>
      <c r="EU38" s="893"/>
      <c r="EV38" s="884"/>
      <c r="EW38" s="880"/>
      <c r="EX38" s="899"/>
      <c r="EY38" s="928"/>
      <c r="EZ38" s="893"/>
      <c r="FA38" s="546"/>
      <c r="FB38" s="5"/>
      <c r="FC38" s="901"/>
      <c r="FD38" s="851"/>
    </row>
    <row r="39" spans="1:160" ht="18" customHeight="1">
      <c r="A39" s="716"/>
      <c r="B39" s="792"/>
      <c r="C39" s="741"/>
      <c r="D39" s="762" t="str">
        <f>'Eventos de riesgo LA-FT-FPADM'!D38</f>
        <v>Proveedores / Contratistas</v>
      </c>
      <c r="E39" s="266" t="str">
        <f>'Eventos de riesgo LA-FT-FPADM'!E38</f>
        <v>Servicios y alquileres</v>
      </c>
      <c r="G39" s="712"/>
      <c r="H39" s="709"/>
      <c r="I39" s="709"/>
      <c r="J39" s="709"/>
      <c r="K39" s="711"/>
      <c r="L39" s="712"/>
      <c r="M39" s="709"/>
      <c r="N39" s="709"/>
      <c r="O39" s="709"/>
      <c r="P39" s="711"/>
      <c r="Q39" s="712"/>
      <c r="R39" s="709"/>
      <c r="S39" s="709"/>
      <c r="T39" s="709"/>
      <c r="U39" s="711"/>
      <c r="V39" s="712"/>
      <c r="W39" s="709"/>
      <c r="X39" s="709"/>
      <c r="Y39" s="709"/>
      <c r="Z39" s="711"/>
      <c r="AA39" s="712"/>
      <c r="AB39" s="709"/>
      <c r="AC39" s="709"/>
      <c r="AD39" s="709"/>
      <c r="AE39" s="711"/>
      <c r="AF39" s="712">
        <v>2</v>
      </c>
      <c r="AG39" s="709">
        <v>4</v>
      </c>
      <c r="AH39" s="709">
        <v>3</v>
      </c>
      <c r="AI39" s="709">
        <v>2</v>
      </c>
      <c r="AJ39" s="711">
        <v>2</v>
      </c>
      <c r="AK39" s="712">
        <v>1</v>
      </c>
      <c r="AL39" s="709">
        <v>3</v>
      </c>
      <c r="AM39" s="709">
        <v>4</v>
      </c>
      <c r="AN39" s="709">
        <v>2</v>
      </c>
      <c r="AO39" s="711">
        <v>1</v>
      </c>
      <c r="AP39" s="712">
        <v>3</v>
      </c>
      <c r="AQ39" s="709">
        <v>4</v>
      </c>
      <c r="AR39" s="709">
        <v>4</v>
      </c>
      <c r="AS39" s="709">
        <v>2</v>
      </c>
      <c r="AT39" s="704">
        <v>1</v>
      </c>
      <c r="AU39" s="710"/>
      <c r="AV39" s="709"/>
      <c r="AW39" s="709"/>
      <c r="AX39" s="709"/>
      <c r="AY39" s="711"/>
      <c r="AZ39" s="712">
        <v>2</v>
      </c>
      <c r="BA39" s="709">
        <v>3</v>
      </c>
      <c r="BB39" s="709">
        <v>2</v>
      </c>
      <c r="BC39" s="709">
        <v>1</v>
      </c>
      <c r="BD39" s="704">
        <v>1</v>
      </c>
      <c r="BE39" s="710">
        <v>3</v>
      </c>
      <c r="BF39" s="709">
        <v>3</v>
      </c>
      <c r="BG39" s="709">
        <v>2</v>
      </c>
      <c r="BH39" s="709">
        <v>1</v>
      </c>
      <c r="BI39" s="711">
        <v>1</v>
      </c>
      <c r="BJ39" s="784">
        <v>2</v>
      </c>
      <c r="BK39" s="778">
        <v>5</v>
      </c>
      <c r="BL39" s="778">
        <v>4</v>
      </c>
      <c r="BM39" s="778">
        <v>4</v>
      </c>
      <c r="BN39" s="781">
        <v>3</v>
      </c>
      <c r="BO39" s="774"/>
      <c r="BP39" s="766"/>
      <c r="BQ39" s="766"/>
      <c r="BR39" s="766"/>
      <c r="BS39" s="767"/>
      <c r="BT39" s="765"/>
      <c r="BU39" s="766"/>
      <c r="BV39" s="766"/>
      <c r="BW39" s="766"/>
      <c r="BX39" s="773"/>
      <c r="BY39" s="765">
        <v>3</v>
      </c>
      <c r="BZ39" s="766">
        <v>2</v>
      </c>
      <c r="CA39" s="766">
        <v>1</v>
      </c>
      <c r="CB39" s="766">
        <v>2</v>
      </c>
      <c r="CC39" s="773">
        <v>1</v>
      </c>
      <c r="CD39" s="712"/>
      <c r="CE39" s="709"/>
      <c r="CF39" s="709"/>
      <c r="CG39" s="709"/>
      <c r="CH39" s="704"/>
      <c r="CI39" s="710"/>
      <c r="CJ39" s="709"/>
      <c r="CK39" s="709"/>
      <c r="CL39" s="709"/>
      <c r="CM39" s="711"/>
      <c r="CN39" s="712"/>
      <c r="CO39" s="709"/>
      <c r="CP39" s="709"/>
      <c r="CQ39" s="709"/>
      <c r="CR39" s="704"/>
      <c r="CS39" s="710"/>
      <c r="CT39" s="709"/>
      <c r="CU39" s="709"/>
      <c r="CV39" s="709"/>
      <c r="CW39" s="711"/>
      <c r="CX39" s="712"/>
      <c r="CY39" s="709"/>
      <c r="CZ39" s="709"/>
      <c r="DA39" s="709"/>
      <c r="DB39" s="704"/>
      <c r="DC39" s="710"/>
      <c r="DD39" s="709"/>
      <c r="DE39" s="709"/>
      <c r="DF39" s="709"/>
      <c r="DG39" s="711"/>
      <c r="DH39" s="712"/>
      <c r="DI39" s="709"/>
      <c r="DJ39" s="709"/>
      <c r="DK39" s="709"/>
      <c r="DL39" s="704"/>
      <c r="DM39" s="710"/>
      <c r="DN39" s="709"/>
      <c r="DO39" s="709"/>
      <c r="DP39" s="709"/>
      <c r="DQ39" s="711"/>
      <c r="DR39" s="712"/>
      <c r="DS39" s="709"/>
      <c r="DT39" s="709"/>
      <c r="DU39" s="709"/>
      <c r="DV39" s="704"/>
      <c r="DW39" s="710"/>
      <c r="DX39" s="709"/>
      <c r="DY39" s="709"/>
      <c r="DZ39" s="709"/>
      <c r="EA39" s="704"/>
      <c r="EC39" s="716"/>
      <c r="ED39" s="930" t="str">
        <f>'Eventos de riesgo LA-FT-FPADM'!D38</f>
        <v>Proveedores / Contratistas</v>
      </c>
      <c r="EE39" s="881">
        <f t="shared" si="0"/>
        <v>2</v>
      </c>
      <c r="EF39" s="883">
        <f t="shared" si="1"/>
        <v>0.6998542122237652</v>
      </c>
      <c r="EG39" s="879">
        <f t="shared" si="2"/>
        <v>0.3499271061118826</v>
      </c>
      <c r="EH39" s="546"/>
      <c r="EI39" s="881">
        <f t="shared" si="3"/>
        <v>3</v>
      </c>
      <c r="EJ39" s="883">
        <f t="shared" si="4"/>
        <v>0.90350790290525129</v>
      </c>
      <c r="EK39" s="879">
        <f t="shared" si="5"/>
        <v>0.3011693009684171</v>
      </c>
      <c r="EL39" s="899"/>
      <c r="EM39" s="881">
        <f t="shared" si="6"/>
        <v>3</v>
      </c>
      <c r="EN39" s="883">
        <f t="shared" si="7"/>
        <v>1.1248582677159731</v>
      </c>
      <c r="EO39" s="879">
        <f t="shared" si="8"/>
        <v>0.37495275590532434</v>
      </c>
      <c r="EP39" s="899"/>
      <c r="EQ39" s="881">
        <f t="shared" si="9"/>
        <v>2</v>
      </c>
      <c r="ER39" s="883">
        <f t="shared" si="10"/>
        <v>0.92582009977255142</v>
      </c>
      <c r="ES39" s="879">
        <f t="shared" si="11"/>
        <v>0.46291004988627571</v>
      </c>
      <c r="ET39" s="899"/>
      <c r="EU39" s="881">
        <f t="shared" si="12"/>
        <v>1</v>
      </c>
      <c r="EV39" s="883">
        <f t="shared" si="13"/>
        <v>0.72843135908468359</v>
      </c>
      <c r="EW39" s="879">
        <f t="shared" si="14"/>
        <v>0.72843135908468359</v>
      </c>
      <c r="EX39" s="899"/>
      <c r="EY39" s="930" t="str">
        <f>'Eventos de riesgo LA-FT-FPADM'!D38</f>
        <v>Proveedores / Contratistas</v>
      </c>
      <c r="EZ39" s="881">
        <f t="shared" si="15"/>
        <v>2</v>
      </c>
      <c r="FA39" s="546"/>
      <c r="FB39" s="5"/>
      <c r="FC39" s="901"/>
      <c r="FD39" s="851"/>
    </row>
    <row r="40" spans="1:160" ht="18" customHeight="1">
      <c r="A40" s="716"/>
      <c r="B40" s="792"/>
      <c r="C40" s="741"/>
      <c r="D40" s="763"/>
      <c r="E40" s="266" t="str">
        <f>'Eventos de riesgo LA-FT-FPADM'!E39</f>
        <v>Publicidad</v>
      </c>
      <c r="G40" s="712"/>
      <c r="H40" s="709"/>
      <c r="I40" s="709"/>
      <c r="J40" s="709"/>
      <c r="K40" s="711"/>
      <c r="L40" s="712"/>
      <c r="M40" s="709"/>
      <c r="N40" s="709"/>
      <c r="O40" s="709"/>
      <c r="P40" s="711"/>
      <c r="Q40" s="712"/>
      <c r="R40" s="709"/>
      <c r="S40" s="709"/>
      <c r="T40" s="709"/>
      <c r="U40" s="711"/>
      <c r="V40" s="712"/>
      <c r="W40" s="709"/>
      <c r="X40" s="709"/>
      <c r="Y40" s="709"/>
      <c r="Z40" s="711"/>
      <c r="AA40" s="712"/>
      <c r="AB40" s="709"/>
      <c r="AC40" s="709"/>
      <c r="AD40" s="709"/>
      <c r="AE40" s="711"/>
      <c r="AF40" s="712"/>
      <c r="AG40" s="709"/>
      <c r="AH40" s="709"/>
      <c r="AI40" s="709"/>
      <c r="AJ40" s="711"/>
      <c r="AK40" s="712"/>
      <c r="AL40" s="709"/>
      <c r="AM40" s="709"/>
      <c r="AN40" s="709"/>
      <c r="AO40" s="711"/>
      <c r="AP40" s="712"/>
      <c r="AQ40" s="709"/>
      <c r="AR40" s="709"/>
      <c r="AS40" s="709"/>
      <c r="AT40" s="704"/>
      <c r="AU40" s="710"/>
      <c r="AV40" s="709"/>
      <c r="AW40" s="709"/>
      <c r="AX40" s="709"/>
      <c r="AY40" s="711"/>
      <c r="AZ40" s="712"/>
      <c r="BA40" s="709"/>
      <c r="BB40" s="709"/>
      <c r="BC40" s="709"/>
      <c r="BD40" s="704"/>
      <c r="BE40" s="710"/>
      <c r="BF40" s="709"/>
      <c r="BG40" s="709"/>
      <c r="BH40" s="709"/>
      <c r="BI40" s="711"/>
      <c r="BJ40" s="785"/>
      <c r="BK40" s="779"/>
      <c r="BL40" s="779"/>
      <c r="BM40" s="779"/>
      <c r="BN40" s="782"/>
      <c r="BO40" s="774"/>
      <c r="BP40" s="766"/>
      <c r="BQ40" s="766"/>
      <c r="BR40" s="766"/>
      <c r="BS40" s="767"/>
      <c r="BT40" s="765"/>
      <c r="BU40" s="766"/>
      <c r="BV40" s="766"/>
      <c r="BW40" s="766"/>
      <c r="BX40" s="773"/>
      <c r="BY40" s="765"/>
      <c r="BZ40" s="766"/>
      <c r="CA40" s="766"/>
      <c r="CB40" s="766"/>
      <c r="CC40" s="773"/>
      <c r="CD40" s="712"/>
      <c r="CE40" s="709"/>
      <c r="CF40" s="709"/>
      <c r="CG40" s="709"/>
      <c r="CH40" s="704"/>
      <c r="CI40" s="710"/>
      <c r="CJ40" s="709"/>
      <c r="CK40" s="709"/>
      <c r="CL40" s="709"/>
      <c r="CM40" s="711"/>
      <c r="CN40" s="712"/>
      <c r="CO40" s="709"/>
      <c r="CP40" s="709"/>
      <c r="CQ40" s="709"/>
      <c r="CR40" s="704"/>
      <c r="CS40" s="710"/>
      <c r="CT40" s="709"/>
      <c r="CU40" s="709"/>
      <c r="CV40" s="709"/>
      <c r="CW40" s="711"/>
      <c r="CX40" s="712"/>
      <c r="CY40" s="709"/>
      <c r="CZ40" s="709"/>
      <c r="DA40" s="709"/>
      <c r="DB40" s="704"/>
      <c r="DC40" s="710"/>
      <c r="DD40" s="709"/>
      <c r="DE40" s="709"/>
      <c r="DF40" s="709"/>
      <c r="DG40" s="711"/>
      <c r="DH40" s="712"/>
      <c r="DI40" s="709"/>
      <c r="DJ40" s="709"/>
      <c r="DK40" s="709"/>
      <c r="DL40" s="704"/>
      <c r="DM40" s="710"/>
      <c r="DN40" s="709"/>
      <c r="DO40" s="709"/>
      <c r="DP40" s="709"/>
      <c r="DQ40" s="711"/>
      <c r="DR40" s="712"/>
      <c r="DS40" s="709"/>
      <c r="DT40" s="709"/>
      <c r="DU40" s="709"/>
      <c r="DV40" s="704"/>
      <c r="DW40" s="710"/>
      <c r="DX40" s="709"/>
      <c r="DY40" s="709"/>
      <c r="DZ40" s="709"/>
      <c r="EA40" s="704"/>
      <c r="EC40" s="716"/>
      <c r="ED40" s="931"/>
      <c r="EE40" s="882"/>
      <c r="EF40" s="884"/>
      <c r="EG40" s="880"/>
      <c r="EH40" s="546"/>
      <c r="EI40" s="882"/>
      <c r="EJ40" s="884"/>
      <c r="EK40" s="880"/>
      <c r="EL40" s="899"/>
      <c r="EM40" s="882"/>
      <c r="EN40" s="884"/>
      <c r="EO40" s="880"/>
      <c r="EP40" s="899"/>
      <c r="EQ40" s="882"/>
      <c r="ER40" s="884"/>
      <c r="ES40" s="880"/>
      <c r="ET40" s="899"/>
      <c r="EU40" s="882"/>
      <c r="EV40" s="884"/>
      <c r="EW40" s="880"/>
      <c r="EX40" s="899"/>
      <c r="EY40" s="931"/>
      <c r="EZ40" s="882"/>
      <c r="FA40" s="546"/>
      <c r="FB40" s="5"/>
      <c r="FC40" s="901"/>
      <c r="FD40" s="851"/>
    </row>
    <row r="41" spans="1:160" ht="18" customHeight="1">
      <c r="A41" s="716"/>
      <c r="B41" s="792"/>
      <c r="C41" s="741"/>
      <c r="D41" s="763"/>
      <c r="E41" s="266" t="str">
        <f>'Eventos de riesgo LA-FT-FPADM'!E40</f>
        <v>Compras generales</v>
      </c>
      <c r="G41" s="712"/>
      <c r="H41" s="709"/>
      <c r="I41" s="709"/>
      <c r="J41" s="709"/>
      <c r="K41" s="711"/>
      <c r="L41" s="712"/>
      <c r="M41" s="709"/>
      <c r="N41" s="709"/>
      <c r="O41" s="709"/>
      <c r="P41" s="711"/>
      <c r="Q41" s="712"/>
      <c r="R41" s="709"/>
      <c r="S41" s="709"/>
      <c r="T41" s="709"/>
      <c r="U41" s="711"/>
      <c r="V41" s="712"/>
      <c r="W41" s="709"/>
      <c r="X41" s="709"/>
      <c r="Y41" s="709"/>
      <c r="Z41" s="711"/>
      <c r="AA41" s="712"/>
      <c r="AB41" s="709"/>
      <c r="AC41" s="709"/>
      <c r="AD41" s="709"/>
      <c r="AE41" s="711"/>
      <c r="AF41" s="712"/>
      <c r="AG41" s="709"/>
      <c r="AH41" s="709"/>
      <c r="AI41" s="709"/>
      <c r="AJ41" s="711"/>
      <c r="AK41" s="712"/>
      <c r="AL41" s="709"/>
      <c r="AM41" s="709"/>
      <c r="AN41" s="709"/>
      <c r="AO41" s="711"/>
      <c r="AP41" s="712"/>
      <c r="AQ41" s="709"/>
      <c r="AR41" s="709"/>
      <c r="AS41" s="709"/>
      <c r="AT41" s="704"/>
      <c r="AU41" s="710"/>
      <c r="AV41" s="709"/>
      <c r="AW41" s="709"/>
      <c r="AX41" s="709"/>
      <c r="AY41" s="711"/>
      <c r="AZ41" s="712"/>
      <c r="BA41" s="709"/>
      <c r="BB41" s="709"/>
      <c r="BC41" s="709"/>
      <c r="BD41" s="704"/>
      <c r="BE41" s="710"/>
      <c r="BF41" s="709"/>
      <c r="BG41" s="709"/>
      <c r="BH41" s="709"/>
      <c r="BI41" s="711"/>
      <c r="BJ41" s="785"/>
      <c r="BK41" s="779"/>
      <c r="BL41" s="779"/>
      <c r="BM41" s="779"/>
      <c r="BN41" s="782"/>
      <c r="BO41" s="774"/>
      <c r="BP41" s="766"/>
      <c r="BQ41" s="766"/>
      <c r="BR41" s="766"/>
      <c r="BS41" s="767"/>
      <c r="BT41" s="765"/>
      <c r="BU41" s="766"/>
      <c r="BV41" s="766"/>
      <c r="BW41" s="766"/>
      <c r="BX41" s="773"/>
      <c r="BY41" s="765"/>
      <c r="BZ41" s="766"/>
      <c r="CA41" s="766"/>
      <c r="CB41" s="766"/>
      <c r="CC41" s="773"/>
      <c r="CD41" s="712"/>
      <c r="CE41" s="709"/>
      <c r="CF41" s="709"/>
      <c r="CG41" s="709"/>
      <c r="CH41" s="704"/>
      <c r="CI41" s="710"/>
      <c r="CJ41" s="709"/>
      <c r="CK41" s="709"/>
      <c r="CL41" s="709"/>
      <c r="CM41" s="711"/>
      <c r="CN41" s="712"/>
      <c r="CO41" s="709"/>
      <c r="CP41" s="709"/>
      <c r="CQ41" s="709"/>
      <c r="CR41" s="704"/>
      <c r="CS41" s="710"/>
      <c r="CT41" s="709"/>
      <c r="CU41" s="709"/>
      <c r="CV41" s="709"/>
      <c r="CW41" s="711"/>
      <c r="CX41" s="712"/>
      <c r="CY41" s="709"/>
      <c r="CZ41" s="709"/>
      <c r="DA41" s="709"/>
      <c r="DB41" s="704"/>
      <c r="DC41" s="710"/>
      <c r="DD41" s="709"/>
      <c r="DE41" s="709"/>
      <c r="DF41" s="709"/>
      <c r="DG41" s="711"/>
      <c r="DH41" s="712"/>
      <c r="DI41" s="709"/>
      <c r="DJ41" s="709"/>
      <c r="DK41" s="709"/>
      <c r="DL41" s="704"/>
      <c r="DM41" s="710"/>
      <c r="DN41" s="709"/>
      <c r="DO41" s="709"/>
      <c r="DP41" s="709"/>
      <c r="DQ41" s="711"/>
      <c r="DR41" s="712"/>
      <c r="DS41" s="709"/>
      <c r="DT41" s="709"/>
      <c r="DU41" s="709"/>
      <c r="DV41" s="704"/>
      <c r="DW41" s="710"/>
      <c r="DX41" s="709"/>
      <c r="DY41" s="709"/>
      <c r="DZ41" s="709"/>
      <c r="EA41" s="704"/>
      <c r="EC41" s="716"/>
      <c r="ED41" s="931"/>
      <c r="EE41" s="882"/>
      <c r="EF41" s="884"/>
      <c r="EG41" s="880"/>
      <c r="EH41" s="546"/>
      <c r="EI41" s="882"/>
      <c r="EJ41" s="884"/>
      <c r="EK41" s="880"/>
      <c r="EL41" s="899"/>
      <c r="EM41" s="882"/>
      <c r="EN41" s="884"/>
      <c r="EO41" s="880"/>
      <c r="EP41" s="899"/>
      <c r="EQ41" s="882"/>
      <c r="ER41" s="884"/>
      <c r="ES41" s="880"/>
      <c r="ET41" s="899"/>
      <c r="EU41" s="882"/>
      <c r="EV41" s="884"/>
      <c r="EW41" s="880"/>
      <c r="EX41" s="899"/>
      <c r="EY41" s="931"/>
      <c r="EZ41" s="882"/>
      <c r="FA41" s="546"/>
      <c r="FB41" s="5"/>
      <c r="FC41" s="901"/>
      <c r="FD41" s="851"/>
    </row>
    <row r="42" spans="1:160" ht="18" customHeight="1">
      <c r="A42" s="716"/>
      <c r="B42" s="792"/>
      <c r="C42" s="741"/>
      <c r="D42" s="763"/>
      <c r="E42" s="266" t="str">
        <f>'Eventos de riesgo LA-FT-FPADM'!E41</f>
        <v>Consultorías</v>
      </c>
      <c r="G42" s="712"/>
      <c r="H42" s="709"/>
      <c r="I42" s="709"/>
      <c r="J42" s="709"/>
      <c r="K42" s="711"/>
      <c r="L42" s="712"/>
      <c r="M42" s="709"/>
      <c r="N42" s="709"/>
      <c r="O42" s="709"/>
      <c r="P42" s="711"/>
      <c r="Q42" s="712"/>
      <c r="R42" s="709"/>
      <c r="S42" s="709"/>
      <c r="T42" s="709"/>
      <c r="U42" s="711"/>
      <c r="V42" s="712"/>
      <c r="W42" s="709"/>
      <c r="X42" s="709"/>
      <c r="Y42" s="709"/>
      <c r="Z42" s="711"/>
      <c r="AA42" s="712"/>
      <c r="AB42" s="709"/>
      <c r="AC42" s="709"/>
      <c r="AD42" s="709"/>
      <c r="AE42" s="711"/>
      <c r="AF42" s="712"/>
      <c r="AG42" s="709"/>
      <c r="AH42" s="709"/>
      <c r="AI42" s="709"/>
      <c r="AJ42" s="711"/>
      <c r="AK42" s="712"/>
      <c r="AL42" s="709"/>
      <c r="AM42" s="709"/>
      <c r="AN42" s="709"/>
      <c r="AO42" s="711"/>
      <c r="AP42" s="712"/>
      <c r="AQ42" s="709"/>
      <c r="AR42" s="709"/>
      <c r="AS42" s="709"/>
      <c r="AT42" s="704"/>
      <c r="AU42" s="710"/>
      <c r="AV42" s="709"/>
      <c r="AW42" s="709"/>
      <c r="AX42" s="709"/>
      <c r="AY42" s="711"/>
      <c r="AZ42" s="712"/>
      <c r="BA42" s="709"/>
      <c r="BB42" s="709"/>
      <c r="BC42" s="709"/>
      <c r="BD42" s="704"/>
      <c r="BE42" s="710"/>
      <c r="BF42" s="709"/>
      <c r="BG42" s="709"/>
      <c r="BH42" s="709"/>
      <c r="BI42" s="711"/>
      <c r="BJ42" s="785"/>
      <c r="BK42" s="779"/>
      <c r="BL42" s="779"/>
      <c r="BM42" s="779"/>
      <c r="BN42" s="782"/>
      <c r="BO42" s="774"/>
      <c r="BP42" s="766"/>
      <c r="BQ42" s="766"/>
      <c r="BR42" s="766"/>
      <c r="BS42" s="767"/>
      <c r="BT42" s="765"/>
      <c r="BU42" s="766"/>
      <c r="BV42" s="766"/>
      <c r="BW42" s="766"/>
      <c r="BX42" s="773"/>
      <c r="BY42" s="765"/>
      <c r="BZ42" s="766"/>
      <c r="CA42" s="766"/>
      <c r="CB42" s="766"/>
      <c r="CC42" s="773"/>
      <c r="CD42" s="712"/>
      <c r="CE42" s="709"/>
      <c r="CF42" s="709"/>
      <c r="CG42" s="709"/>
      <c r="CH42" s="704"/>
      <c r="CI42" s="710"/>
      <c r="CJ42" s="709"/>
      <c r="CK42" s="709"/>
      <c r="CL42" s="709"/>
      <c r="CM42" s="711"/>
      <c r="CN42" s="712"/>
      <c r="CO42" s="709"/>
      <c r="CP42" s="709"/>
      <c r="CQ42" s="709"/>
      <c r="CR42" s="704"/>
      <c r="CS42" s="710"/>
      <c r="CT42" s="709"/>
      <c r="CU42" s="709"/>
      <c r="CV42" s="709"/>
      <c r="CW42" s="711"/>
      <c r="CX42" s="712"/>
      <c r="CY42" s="709"/>
      <c r="CZ42" s="709"/>
      <c r="DA42" s="709"/>
      <c r="DB42" s="704"/>
      <c r="DC42" s="710"/>
      <c r="DD42" s="709"/>
      <c r="DE42" s="709"/>
      <c r="DF42" s="709"/>
      <c r="DG42" s="711"/>
      <c r="DH42" s="712"/>
      <c r="DI42" s="709"/>
      <c r="DJ42" s="709"/>
      <c r="DK42" s="709"/>
      <c r="DL42" s="704"/>
      <c r="DM42" s="710"/>
      <c r="DN42" s="709"/>
      <c r="DO42" s="709"/>
      <c r="DP42" s="709"/>
      <c r="DQ42" s="711"/>
      <c r="DR42" s="712"/>
      <c r="DS42" s="709"/>
      <c r="DT42" s="709"/>
      <c r="DU42" s="709"/>
      <c r="DV42" s="704"/>
      <c r="DW42" s="710"/>
      <c r="DX42" s="709"/>
      <c r="DY42" s="709"/>
      <c r="DZ42" s="709"/>
      <c r="EA42" s="704"/>
      <c r="EC42" s="716"/>
      <c r="ED42" s="931"/>
      <c r="EE42" s="882"/>
      <c r="EF42" s="884"/>
      <c r="EG42" s="880"/>
      <c r="EH42" s="546"/>
      <c r="EI42" s="882"/>
      <c r="EJ42" s="884"/>
      <c r="EK42" s="880"/>
      <c r="EL42" s="899"/>
      <c r="EM42" s="882"/>
      <c r="EN42" s="884"/>
      <c r="EO42" s="880"/>
      <c r="EP42" s="899"/>
      <c r="EQ42" s="882"/>
      <c r="ER42" s="884"/>
      <c r="ES42" s="880"/>
      <c r="ET42" s="899"/>
      <c r="EU42" s="882"/>
      <c r="EV42" s="884"/>
      <c r="EW42" s="880"/>
      <c r="EX42" s="899"/>
      <c r="EY42" s="931"/>
      <c r="EZ42" s="882"/>
      <c r="FA42" s="546"/>
      <c r="FB42" s="5"/>
      <c r="FC42" s="901"/>
      <c r="FD42" s="851"/>
    </row>
    <row r="43" spans="1:160" ht="18" customHeight="1">
      <c r="A43" s="716"/>
      <c r="B43" s="792"/>
      <c r="C43" s="741"/>
      <c r="D43" s="763"/>
      <c r="E43" s="266" t="str">
        <f>'Eventos de riesgo LA-FT-FPADM'!E42</f>
        <v>Muebles e inmuebles, mantenimiento de maquinaria y equipo</v>
      </c>
      <c r="G43" s="712"/>
      <c r="H43" s="709"/>
      <c r="I43" s="709"/>
      <c r="J43" s="709"/>
      <c r="K43" s="711"/>
      <c r="L43" s="712"/>
      <c r="M43" s="709"/>
      <c r="N43" s="709"/>
      <c r="O43" s="709"/>
      <c r="P43" s="711"/>
      <c r="Q43" s="712"/>
      <c r="R43" s="709"/>
      <c r="S43" s="709"/>
      <c r="T43" s="709"/>
      <c r="U43" s="711"/>
      <c r="V43" s="712"/>
      <c r="W43" s="709"/>
      <c r="X43" s="709"/>
      <c r="Y43" s="709"/>
      <c r="Z43" s="711"/>
      <c r="AA43" s="712"/>
      <c r="AB43" s="709"/>
      <c r="AC43" s="709"/>
      <c r="AD43" s="709"/>
      <c r="AE43" s="711"/>
      <c r="AF43" s="712"/>
      <c r="AG43" s="709"/>
      <c r="AH43" s="709"/>
      <c r="AI43" s="709"/>
      <c r="AJ43" s="711"/>
      <c r="AK43" s="712"/>
      <c r="AL43" s="709"/>
      <c r="AM43" s="709"/>
      <c r="AN43" s="709"/>
      <c r="AO43" s="711"/>
      <c r="AP43" s="712"/>
      <c r="AQ43" s="709"/>
      <c r="AR43" s="709"/>
      <c r="AS43" s="709"/>
      <c r="AT43" s="704"/>
      <c r="AU43" s="710"/>
      <c r="AV43" s="709"/>
      <c r="AW43" s="709"/>
      <c r="AX43" s="709"/>
      <c r="AY43" s="711"/>
      <c r="AZ43" s="712"/>
      <c r="BA43" s="709"/>
      <c r="BB43" s="709"/>
      <c r="BC43" s="709"/>
      <c r="BD43" s="704"/>
      <c r="BE43" s="710"/>
      <c r="BF43" s="709"/>
      <c r="BG43" s="709"/>
      <c r="BH43" s="709"/>
      <c r="BI43" s="711"/>
      <c r="BJ43" s="785"/>
      <c r="BK43" s="779"/>
      <c r="BL43" s="779"/>
      <c r="BM43" s="779"/>
      <c r="BN43" s="782"/>
      <c r="BO43" s="774"/>
      <c r="BP43" s="766"/>
      <c r="BQ43" s="766"/>
      <c r="BR43" s="766"/>
      <c r="BS43" s="767"/>
      <c r="BT43" s="765"/>
      <c r="BU43" s="766"/>
      <c r="BV43" s="766"/>
      <c r="BW43" s="766"/>
      <c r="BX43" s="773"/>
      <c r="BY43" s="765"/>
      <c r="BZ43" s="766"/>
      <c r="CA43" s="766"/>
      <c r="CB43" s="766"/>
      <c r="CC43" s="773"/>
      <c r="CD43" s="712"/>
      <c r="CE43" s="709"/>
      <c r="CF43" s="709"/>
      <c r="CG43" s="709"/>
      <c r="CH43" s="704"/>
      <c r="CI43" s="710"/>
      <c r="CJ43" s="709"/>
      <c r="CK43" s="709"/>
      <c r="CL43" s="709"/>
      <c r="CM43" s="711"/>
      <c r="CN43" s="712"/>
      <c r="CO43" s="709"/>
      <c r="CP43" s="709"/>
      <c r="CQ43" s="709"/>
      <c r="CR43" s="704"/>
      <c r="CS43" s="710"/>
      <c r="CT43" s="709"/>
      <c r="CU43" s="709"/>
      <c r="CV43" s="709"/>
      <c r="CW43" s="711"/>
      <c r="CX43" s="712"/>
      <c r="CY43" s="709"/>
      <c r="CZ43" s="709"/>
      <c r="DA43" s="709"/>
      <c r="DB43" s="704"/>
      <c r="DC43" s="710"/>
      <c r="DD43" s="709"/>
      <c r="DE43" s="709"/>
      <c r="DF43" s="709"/>
      <c r="DG43" s="711"/>
      <c r="DH43" s="712"/>
      <c r="DI43" s="709"/>
      <c r="DJ43" s="709"/>
      <c r="DK43" s="709"/>
      <c r="DL43" s="704"/>
      <c r="DM43" s="710"/>
      <c r="DN43" s="709"/>
      <c r="DO43" s="709"/>
      <c r="DP43" s="709"/>
      <c r="DQ43" s="711"/>
      <c r="DR43" s="712"/>
      <c r="DS43" s="709"/>
      <c r="DT43" s="709"/>
      <c r="DU43" s="709"/>
      <c r="DV43" s="704"/>
      <c r="DW43" s="710"/>
      <c r="DX43" s="709"/>
      <c r="DY43" s="709"/>
      <c r="DZ43" s="709"/>
      <c r="EA43" s="704"/>
      <c r="EC43" s="716"/>
      <c r="ED43" s="931"/>
      <c r="EE43" s="882"/>
      <c r="EF43" s="884"/>
      <c r="EG43" s="880"/>
      <c r="EH43" s="546"/>
      <c r="EI43" s="882"/>
      <c r="EJ43" s="884"/>
      <c r="EK43" s="880"/>
      <c r="EL43" s="899"/>
      <c r="EM43" s="882"/>
      <c r="EN43" s="884"/>
      <c r="EO43" s="880"/>
      <c r="EP43" s="899"/>
      <c r="EQ43" s="882"/>
      <c r="ER43" s="884"/>
      <c r="ES43" s="880"/>
      <c r="ET43" s="899"/>
      <c r="EU43" s="882"/>
      <c r="EV43" s="884"/>
      <c r="EW43" s="880"/>
      <c r="EX43" s="899"/>
      <c r="EY43" s="931"/>
      <c r="EZ43" s="882"/>
      <c r="FA43" s="546"/>
      <c r="FB43" s="5"/>
      <c r="FC43" s="901"/>
      <c r="FD43" s="851"/>
    </row>
    <row r="44" spans="1:160" ht="18" customHeight="1">
      <c r="A44" s="716"/>
      <c r="B44" s="792"/>
      <c r="C44" s="741"/>
      <c r="D44" s="763"/>
      <c r="E44" s="266" t="str">
        <f>'Eventos de riesgo LA-FT-FPADM'!E43</f>
        <v>Servicios de tecnologia</v>
      </c>
      <c r="G44" s="712"/>
      <c r="H44" s="709"/>
      <c r="I44" s="709"/>
      <c r="J44" s="709"/>
      <c r="K44" s="711"/>
      <c r="L44" s="712"/>
      <c r="M44" s="709"/>
      <c r="N44" s="709"/>
      <c r="O44" s="709"/>
      <c r="P44" s="711"/>
      <c r="Q44" s="712"/>
      <c r="R44" s="709"/>
      <c r="S44" s="709"/>
      <c r="T44" s="709"/>
      <c r="U44" s="711"/>
      <c r="V44" s="712"/>
      <c r="W44" s="709"/>
      <c r="X44" s="709"/>
      <c r="Y44" s="709"/>
      <c r="Z44" s="711"/>
      <c r="AA44" s="712"/>
      <c r="AB44" s="709"/>
      <c r="AC44" s="709"/>
      <c r="AD44" s="709"/>
      <c r="AE44" s="711"/>
      <c r="AF44" s="712"/>
      <c r="AG44" s="709"/>
      <c r="AH44" s="709"/>
      <c r="AI44" s="709"/>
      <c r="AJ44" s="711"/>
      <c r="AK44" s="712"/>
      <c r="AL44" s="709"/>
      <c r="AM44" s="709"/>
      <c r="AN44" s="709"/>
      <c r="AO44" s="711"/>
      <c r="AP44" s="712"/>
      <c r="AQ44" s="709"/>
      <c r="AR44" s="709"/>
      <c r="AS44" s="709"/>
      <c r="AT44" s="704"/>
      <c r="AU44" s="710"/>
      <c r="AV44" s="709"/>
      <c r="AW44" s="709"/>
      <c r="AX44" s="709"/>
      <c r="AY44" s="711"/>
      <c r="AZ44" s="712"/>
      <c r="BA44" s="709"/>
      <c r="BB44" s="709"/>
      <c r="BC44" s="709"/>
      <c r="BD44" s="704"/>
      <c r="BE44" s="710"/>
      <c r="BF44" s="709"/>
      <c r="BG44" s="709"/>
      <c r="BH44" s="709"/>
      <c r="BI44" s="711"/>
      <c r="BJ44" s="785"/>
      <c r="BK44" s="779"/>
      <c r="BL44" s="779"/>
      <c r="BM44" s="779"/>
      <c r="BN44" s="782"/>
      <c r="BO44" s="774"/>
      <c r="BP44" s="766"/>
      <c r="BQ44" s="766"/>
      <c r="BR44" s="766"/>
      <c r="BS44" s="767"/>
      <c r="BT44" s="765"/>
      <c r="BU44" s="766"/>
      <c r="BV44" s="766"/>
      <c r="BW44" s="766"/>
      <c r="BX44" s="773"/>
      <c r="BY44" s="765"/>
      <c r="BZ44" s="766"/>
      <c r="CA44" s="766"/>
      <c r="CB44" s="766"/>
      <c r="CC44" s="773"/>
      <c r="CD44" s="712"/>
      <c r="CE44" s="709"/>
      <c r="CF44" s="709"/>
      <c r="CG44" s="709"/>
      <c r="CH44" s="704"/>
      <c r="CI44" s="710"/>
      <c r="CJ44" s="709"/>
      <c r="CK44" s="709"/>
      <c r="CL44" s="709"/>
      <c r="CM44" s="711"/>
      <c r="CN44" s="712"/>
      <c r="CO44" s="709"/>
      <c r="CP44" s="709"/>
      <c r="CQ44" s="709"/>
      <c r="CR44" s="704"/>
      <c r="CS44" s="710"/>
      <c r="CT44" s="709"/>
      <c r="CU44" s="709"/>
      <c r="CV44" s="709"/>
      <c r="CW44" s="711"/>
      <c r="CX44" s="712"/>
      <c r="CY44" s="709"/>
      <c r="CZ44" s="709"/>
      <c r="DA44" s="709"/>
      <c r="DB44" s="704"/>
      <c r="DC44" s="710"/>
      <c r="DD44" s="709"/>
      <c r="DE44" s="709"/>
      <c r="DF44" s="709"/>
      <c r="DG44" s="711"/>
      <c r="DH44" s="712"/>
      <c r="DI44" s="709"/>
      <c r="DJ44" s="709"/>
      <c r="DK44" s="709"/>
      <c r="DL44" s="704"/>
      <c r="DM44" s="710"/>
      <c r="DN44" s="709"/>
      <c r="DO44" s="709"/>
      <c r="DP44" s="709"/>
      <c r="DQ44" s="711"/>
      <c r="DR44" s="712"/>
      <c r="DS44" s="709"/>
      <c r="DT44" s="709"/>
      <c r="DU44" s="709"/>
      <c r="DV44" s="704"/>
      <c r="DW44" s="710"/>
      <c r="DX44" s="709"/>
      <c r="DY44" s="709"/>
      <c r="DZ44" s="709"/>
      <c r="EA44" s="704"/>
      <c r="EC44" s="716"/>
      <c r="ED44" s="931"/>
      <c r="EE44" s="882"/>
      <c r="EF44" s="884"/>
      <c r="EG44" s="880"/>
      <c r="EH44" s="546"/>
      <c r="EI44" s="882"/>
      <c r="EJ44" s="884"/>
      <c r="EK44" s="880"/>
      <c r="EL44" s="899"/>
      <c r="EM44" s="882"/>
      <c r="EN44" s="884"/>
      <c r="EO44" s="880"/>
      <c r="EP44" s="899"/>
      <c r="EQ44" s="882"/>
      <c r="ER44" s="884"/>
      <c r="ES44" s="880"/>
      <c r="ET44" s="899"/>
      <c r="EU44" s="882"/>
      <c r="EV44" s="884"/>
      <c r="EW44" s="880"/>
      <c r="EX44" s="899"/>
      <c r="EY44" s="931"/>
      <c r="EZ44" s="882"/>
      <c r="FA44" s="546"/>
      <c r="FB44" s="5"/>
      <c r="FC44" s="901"/>
      <c r="FD44" s="851"/>
    </row>
    <row r="45" spans="1:160" ht="18" customHeight="1">
      <c r="A45" s="716"/>
      <c r="B45" s="792"/>
      <c r="C45" s="741"/>
      <c r="D45" s="763"/>
      <c r="E45" s="266" t="str">
        <f>'Eventos de riesgo LA-FT-FPADM'!E44</f>
        <v>Servicio de alojamiento y eventos empresariales</v>
      </c>
      <c r="G45" s="712"/>
      <c r="H45" s="709"/>
      <c r="I45" s="709"/>
      <c r="J45" s="709"/>
      <c r="K45" s="711"/>
      <c r="L45" s="712"/>
      <c r="M45" s="709"/>
      <c r="N45" s="709"/>
      <c r="O45" s="709"/>
      <c r="P45" s="711"/>
      <c r="Q45" s="712"/>
      <c r="R45" s="709"/>
      <c r="S45" s="709"/>
      <c r="T45" s="709"/>
      <c r="U45" s="711"/>
      <c r="V45" s="712"/>
      <c r="W45" s="709"/>
      <c r="X45" s="709"/>
      <c r="Y45" s="709"/>
      <c r="Z45" s="711"/>
      <c r="AA45" s="712"/>
      <c r="AB45" s="709"/>
      <c r="AC45" s="709"/>
      <c r="AD45" s="709"/>
      <c r="AE45" s="711"/>
      <c r="AF45" s="712"/>
      <c r="AG45" s="709"/>
      <c r="AH45" s="709"/>
      <c r="AI45" s="709"/>
      <c r="AJ45" s="711"/>
      <c r="AK45" s="712"/>
      <c r="AL45" s="709"/>
      <c r="AM45" s="709"/>
      <c r="AN45" s="709"/>
      <c r="AO45" s="711"/>
      <c r="AP45" s="712"/>
      <c r="AQ45" s="709"/>
      <c r="AR45" s="709"/>
      <c r="AS45" s="709"/>
      <c r="AT45" s="704"/>
      <c r="AU45" s="710"/>
      <c r="AV45" s="709"/>
      <c r="AW45" s="709"/>
      <c r="AX45" s="709"/>
      <c r="AY45" s="711"/>
      <c r="AZ45" s="712"/>
      <c r="BA45" s="709"/>
      <c r="BB45" s="709"/>
      <c r="BC45" s="709"/>
      <c r="BD45" s="704"/>
      <c r="BE45" s="710"/>
      <c r="BF45" s="709"/>
      <c r="BG45" s="709"/>
      <c r="BH45" s="709"/>
      <c r="BI45" s="711"/>
      <c r="BJ45" s="785"/>
      <c r="BK45" s="779"/>
      <c r="BL45" s="779"/>
      <c r="BM45" s="779"/>
      <c r="BN45" s="782"/>
      <c r="BO45" s="774"/>
      <c r="BP45" s="766"/>
      <c r="BQ45" s="766"/>
      <c r="BR45" s="766"/>
      <c r="BS45" s="767"/>
      <c r="BT45" s="765"/>
      <c r="BU45" s="766"/>
      <c r="BV45" s="766"/>
      <c r="BW45" s="766"/>
      <c r="BX45" s="773"/>
      <c r="BY45" s="765"/>
      <c r="BZ45" s="766"/>
      <c r="CA45" s="766"/>
      <c r="CB45" s="766"/>
      <c r="CC45" s="773"/>
      <c r="CD45" s="712"/>
      <c r="CE45" s="709"/>
      <c r="CF45" s="709"/>
      <c r="CG45" s="709"/>
      <c r="CH45" s="704"/>
      <c r="CI45" s="710"/>
      <c r="CJ45" s="709"/>
      <c r="CK45" s="709"/>
      <c r="CL45" s="709"/>
      <c r="CM45" s="711"/>
      <c r="CN45" s="712"/>
      <c r="CO45" s="709"/>
      <c r="CP45" s="709"/>
      <c r="CQ45" s="709"/>
      <c r="CR45" s="704"/>
      <c r="CS45" s="710"/>
      <c r="CT45" s="709"/>
      <c r="CU45" s="709"/>
      <c r="CV45" s="709"/>
      <c r="CW45" s="711"/>
      <c r="CX45" s="712"/>
      <c r="CY45" s="709"/>
      <c r="CZ45" s="709"/>
      <c r="DA45" s="709"/>
      <c r="DB45" s="704"/>
      <c r="DC45" s="710"/>
      <c r="DD45" s="709"/>
      <c r="DE45" s="709"/>
      <c r="DF45" s="709"/>
      <c r="DG45" s="711"/>
      <c r="DH45" s="712"/>
      <c r="DI45" s="709"/>
      <c r="DJ45" s="709"/>
      <c r="DK45" s="709"/>
      <c r="DL45" s="704"/>
      <c r="DM45" s="710"/>
      <c r="DN45" s="709"/>
      <c r="DO45" s="709"/>
      <c r="DP45" s="709"/>
      <c r="DQ45" s="711"/>
      <c r="DR45" s="712"/>
      <c r="DS45" s="709"/>
      <c r="DT45" s="709"/>
      <c r="DU45" s="709"/>
      <c r="DV45" s="704"/>
      <c r="DW45" s="710"/>
      <c r="DX45" s="709"/>
      <c r="DY45" s="709"/>
      <c r="DZ45" s="709"/>
      <c r="EA45" s="704"/>
      <c r="EC45" s="716"/>
      <c r="ED45" s="931"/>
      <c r="EE45" s="882"/>
      <c r="EF45" s="884"/>
      <c r="EG45" s="880"/>
      <c r="EH45" s="546"/>
      <c r="EI45" s="882"/>
      <c r="EJ45" s="884"/>
      <c r="EK45" s="880"/>
      <c r="EL45" s="899"/>
      <c r="EM45" s="882"/>
      <c r="EN45" s="884"/>
      <c r="EO45" s="880"/>
      <c r="EP45" s="899"/>
      <c r="EQ45" s="882"/>
      <c r="ER45" s="884"/>
      <c r="ES45" s="880"/>
      <c r="ET45" s="899"/>
      <c r="EU45" s="882"/>
      <c r="EV45" s="884"/>
      <c r="EW45" s="880"/>
      <c r="EX45" s="899"/>
      <c r="EY45" s="931"/>
      <c r="EZ45" s="882"/>
      <c r="FA45" s="546"/>
      <c r="FB45" s="5"/>
      <c r="FC45" s="901"/>
      <c r="FD45" s="851"/>
    </row>
    <row r="46" spans="1:160" ht="18" customHeight="1">
      <c r="A46" s="716"/>
      <c r="B46" s="792"/>
      <c r="C46" s="741"/>
      <c r="D46" s="763"/>
      <c r="E46" s="266" t="str">
        <f>'Eventos de riesgo LA-FT-FPADM'!E45</f>
        <v>Servicios educativos</v>
      </c>
      <c r="G46" s="712"/>
      <c r="H46" s="709"/>
      <c r="I46" s="709"/>
      <c r="J46" s="709"/>
      <c r="K46" s="711"/>
      <c r="L46" s="712"/>
      <c r="M46" s="709"/>
      <c r="N46" s="709"/>
      <c r="O46" s="709"/>
      <c r="P46" s="711"/>
      <c r="Q46" s="712"/>
      <c r="R46" s="709"/>
      <c r="S46" s="709"/>
      <c r="T46" s="709"/>
      <c r="U46" s="711"/>
      <c r="V46" s="712"/>
      <c r="W46" s="709"/>
      <c r="X46" s="709"/>
      <c r="Y46" s="709"/>
      <c r="Z46" s="711"/>
      <c r="AA46" s="712"/>
      <c r="AB46" s="709"/>
      <c r="AC46" s="709"/>
      <c r="AD46" s="709"/>
      <c r="AE46" s="711"/>
      <c r="AF46" s="712"/>
      <c r="AG46" s="709"/>
      <c r="AH46" s="709"/>
      <c r="AI46" s="709"/>
      <c r="AJ46" s="711"/>
      <c r="AK46" s="712"/>
      <c r="AL46" s="709"/>
      <c r="AM46" s="709"/>
      <c r="AN46" s="709"/>
      <c r="AO46" s="711"/>
      <c r="AP46" s="712"/>
      <c r="AQ46" s="709"/>
      <c r="AR46" s="709"/>
      <c r="AS46" s="709"/>
      <c r="AT46" s="704"/>
      <c r="AU46" s="710"/>
      <c r="AV46" s="709"/>
      <c r="AW46" s="709"/>
      <c r="AX46" s="709"/>
      <c r="AY46" s="711"/>
      <c r="AZ46" s="712"/>
      <c r="BA46" s="709"/>
      <c r="BB46" s="709"/>
      <c r="BC46" s="709"/>
      <c r="BD46" s="704"/>
      <c r="BE46" s="710"/>
      <c r="BF46" s="709"/>
      <c r="BG46" s="709"/>
      <c r="BH46" s="709"/>
      <c r="BI46" s="711"/>
      <c r="BJ46" s="785"/>
      <c r="BK46" s="779"/>
      <c r="BL46" s="779"/>
      <c r="BM46" s="779"/>
      <c r="BN46" s="782"/>
      <c r="BO46" s="774"/>
      <c r="BP46" s="766"/>
      <c r="BQ46" s="766"/>
      <c r="BR46" s="766"/>
      <c r="BS46" s="767"/>
      <c r="BT46" s="765"/>
      <c r="BU46" s="766"/>
      <c r="BV46" s="766"/>
      <c r="BW46" s="766"/>
      <c r="BX46" s="773"/>
      <c r="BY46" s="765"/>
      <c r="BZ46" s="766"/>
      <c r="CA46" s="766"/>
      <c r="CB46" s="766"/>
      <c r="CC46" s="773"/>
      <c r="CD46" s="712"/>
      <c r="CE46" s="709"/>
      <c r="CF46" s="709"/>
      <c r="CG46" s="709"/>
      <c r="CH46" s="704"/>
      <c r="CI46" s="710"/>
      <c r="CJ46" s="709"/>
      <c r="CK46" s="709"/>
      <c r="CL46" s="709"/>
      <c r="CM46" s="711"/>
      <c r="CN46" s="712"/>
      <c r="CO46" s="709"/>
      <c r="CP46" s="709"/>
      <c r="CQ46" s="709"/>
      <c r="CR46" s="704"/>
      <c r="CS46" s="710"/>
      <c r="CT46" s="709"/>
      <c r="CU46" s="709"/>
      <c r="CV46" s="709"/>
      <c r="CW46" s="711"/>
      <c r="CX46" s="712"/>
      <c r="CY46" s="709"/>
      <c r="CZ46" s="709"/>
      <c r="DA46" s="709"/>
      <c r="DB46" s="704"/>
      <c r="DC46" s="710"/>
      <c r="DD46" s="709"/>
      <c r="DE46" s="709"/>
      <c r="DF46" s="709"/>
      <c r="DG46" s="711"/>
      <c r="DH46" s="712"/>
      <c r="DI46" s="709"/>
      <c r="DJ46" s="709"/>
      <c r="DK46" s="709"/>
      <c r="DL46" s="704"/>
      <c r="DM46" s="710"/>
      <c r="DN46" s="709"/>
      <c r="DO46" s="709"/>
      <c r="DP46" s="709"/>
      <c r="DQ46" s="711"/>
      <c r="DR46" s="712"/>
      <c r="DS46" s="709"/>
      <c r="DT46" s="709"/>
      <c r="DU46" s="709"/>
      <c r="DV46" s="704"/>
      <c r="DW46" s="710"/>
      <c r="DX46" s="709"/>
      <c r="DY46" s="709"/>
      <c r="DZ46" s="709"/>
      <c r="EA46" s="704"/>
      <c r="EC46" s="716"/>
      <c r="ED46" s="931"/>
      <c r="EE46" s="882"/>
      <c r="EF46" s="884"/>
      <c r="EG46" s="880"/>
      <c r="EH46" s="546"/>
      <c r="EI46" s="882"/>
      <c r="EJ46" s="884"/>
      <c r="EK46" s="880"/>
      <c r="EL46" s="899"/>
      <c r="EM46" s="882"/>
      <c r="EN46" s="884"/>
      <c r="EO46" s="880"/>
      <c r="EP46" s="899"/>
      <c r="EQ46" s="882"/>
      <c r="ER46" s="884"/>
      <c r="ES46" s="880"/>
      <c r="ET46" s="899"/>
      <c r="EU46" s="882"/>
      <c r="EV46" s="884"/>
      <c r="EW46" s="880"/>
      <c r="EX46" s="899"/>
      <c r="EY46" s="931"/>
      <c r="EZ46" s="882"/>
      <c r="FA46" s="546"/>
      <c r="FB46" s="5"/>
      <c r="FC46" s="901"/>
      <c r="FD46" s="851"/>
    </row>
    <row r="47" spans="1:160" ht="18" customHeight="1">
      <c r="A47" s="716"/>
      <c r="B47" s="792"/>
      <c r="C47" s="741"/>
      <c r="D47" s="763"/>
      <c r="E47" s="266" t="str">
        <f>'Eventos de riesgo LA-FT-FPADM'!E46</f>
        <v>Asesorías Jurídicas</v>
      </c>
      <c r="G47" s="712"/>
      <c r="H47" s="709"/>
      <c r="I47" s="709"/>
      <c r="J47" s="709"/>
      <c r="K47" s="711"/>
      <c r="L47" s="712"/>
      <c r="M47" s="709"/>
      <c r="N47" s="709"/>
      <c r="O47" s="709"/>
      <c r="P47" s="711"/>
      <c r="Q47" s="712"/>
      <c r="R47" s="709"/>
      <c r="S47" s="709"/>
      <c r="T47" s="709"/>
      <c r="U47" s="711"/>
      <c r="V47" s="712"/>
      <c r="W47" s="709"/>
      <c r="X47" s="709"/>
      <c r="Y47" s="709"/>
      <c r="Z47" s="711"/>
      <c r="AA47" s="712"/>
      <c r="AB47" s="709"/>
      <c r="AC47" s="709"/>
      <c r="AD47" s="709"/>
      <c r="AE47" s="711"/>
      <c r="AF47" s="712"/>
      <c r="AG47" s="709"/>
      <c r="AH47" s="709"/>
      <c r="AI47" s="709"/>
      <c r="AJ47" s="711"/>
      <c r="AK47" s="712"/>
      <c r="AL47" s="709"/>
      <c r="AM47" s="709"/>
      <c r="AN47" s="709"/>
      <c r="AO47" s="711"/>
      <c r="AP47" s="712"/>
      <c r="AQ47" s="709"/>
      <c r="AR47" s="709"/>
      <c r="AS47" s="709"/>
      <c r="AT47" s="704"/>
      <c r="AU47" s="710"/>
      <c r="AV47" s="709"/>
      <c r="AW47" s="709"/>
      <c r="AX47" s="709"/>
      <c r="AY47" s="711"/>
      <c r="AZ47" s="712"/>
      <c r="BA47" s="709"/>
      <c r="BB47" s="709"/>
      <c r="BC47" s="709"/>
      <c r="BD47" s="704"/>
      <c r="BE47" s="710"/>
      <c r="BF47" s="709"/>
      <c r="BG47" s="709"/>
      <c r="BH47" s="709"/>
      <c r="BI47" s="711"/>
      <c r="BJ47" s="785"/>
      <c r="BK47" s="779"/>
      <c r="BL47" s="779"/>
      <c r="BM47" s="779"/>
      <c r="BN47" s="782"/>
      <c r="BO47" s="774"/>
      <c r="BP47" s="766"/>
      <c r="BQ47" s="766"/>
      <c r="BR47" s="766"/>
      <c r="BS47" s="767"/>
      <c r="BT47" s="765"/>
      <c r="BU47" s="766"/>
      <c r="BV47" s="766"/>
      <c r="BW47" s="766"/>
      <c r="BX47" s="773"/>
      <c r="BY47" s="765"/>
      <c r="BZ47" s="766"/>
      <c r="CA47" s="766"/>
      <c r="CB47" s="766"/>
      <c r="CC47" s="773"/>
      <c r="CD47" s="712"/>
      <c r="CE47" s="709"/>
      <c r="CF47" s="709"/>
      <c r="CG47" s="709"/>
      <c r="CH47" s="704"/>
      <c r="CI47" s="710"/>
      <c r="CJ47" s="709"/>
      <c r="CK47" s="709"/>
      <c r="CL47" s="709"/>
      <c r="CM47" s="711"/>
      <c r="CN47" s="712"/>
      <c r="CO47" s="709"/>
      <c r="CP47" s="709"/>
      <c r="CQ47" s="709"/>
      <c r="CR47" s="704"/>
      <c r="CS47" s="710"/>
      <c r="CT47" s="709"/>
      <c r="CU47" s="709"/>
      <c r="CV47" s="709"/>
      <c r="CW47" s="711"/>
      <c r="CX47" s="712"/>
      <c r="CY47" s="709"/>
      <c r="CZ47" s="709"/>
      <c r="DA47" s="709"/>
      <c r="DB47" s="704"/>
      <c r="DC47" s="710"/>
      <c r="DD47" s="709"/>
      <c r="DE47" s="709"/>
      <c r="DF47" s="709"/>
      <c r="DG47" s="711"/>
      <c r="DH47" s="712"/>
      <c r="DI47" s="709"/>
      <c r="DJ47" s="709"/>
      <c r="DK47" s="709"/>
      <c r="DL47" s="704"/>
      <c r="DM47" s="710"/>
      <c r="DN47" s="709"/>
      <c r="DO47" s="709"/>
      <c r="DP47" s="709"/>
      <c r="DQ47" s="711"/>
      <c r="DR47" s="712"/>
      <c r="DS47" s="709"/>
      <c r="DT47" s="709"/>
      <c r="DU47" s="709"/>
      <c r="DV47" s="704"/>
      <c r="DW47" s="710"/>
      <c r="DX47" s="709"/>
      <c r="DY47" s="709"/>
      <c r="DZ47" s="709"/>
      <c r="EA47" s="704"/>
      <c r="EC47" s="716"/>
      <c r="ED47" s="931"/>
      <c r="EE47" s="882"/>
      <c r="EF47" s="884"/>
      <c r="EG47" s="880"/>
      <c r="EH47" s="546"/>
      <c r="EI47" s="882"/>
      <c r="EJ47" s="884"/>
      <c r="EK47" s="880"/>
      <c r="EL47" s="899"/>
      <c r="EM47" s="882"/>
      <c r="EN47" s="884"/>
      <c r="EO47" s="880"/>
      <c r="EP47" s="899"/>
      <c r="EQ47" s="882"/>
      <c r="ER47" s="884"/>
      <c r="ES47" s="880"/>
      <c r="ET47" s="899"/>
      <c r="EU47" s="882"/>
      <c r="EV47" s="884"/>
      <c r="EW47" s="880"/>
      <c r="EX47" s="899"/>
      <c r="EY47" s="931"/>
      <c r="EZ47" s="882"/>
      <c r="FA47" s="546"/>
      <c r="FB47" s="5"/>
      <c r="FC47" s="901"/>
      <c r="FD47" s="851"/>
    </row>
    <row r="48" spans="1:160" ht="18" customHeight="1">
      <c r="A48" s="716"/>
      <c r="B48" s="792"/>
      <c r="C48" s="741"/>
      <c r="D48" s="763"/>
      <c r="E48" s="266" t="str">
        <f>'Eventos de riesgo LA-FT-FPADM'!E47</f>
        <v>Servicios públicos</v>
      </c>
      <c r="G48" s="712"/>
      <c r="H48" s="709"/>
      <c r="I48" s="709"/>
      <c r="J48" s="709"/>
      <c r="K48" s="711"/>
      <c r="L48" s="712"/>
      <c r="M48" s="709"/>
      <c r="N48" s="709"/>
      <c r="O48" s="709"/>
      <c r="P48" s="711"/>
      <c r="Q48" s="712"/>
      <c r="R48" s="709"/>
      <c r="S48" s="709"/>
      <c r="T48" s="709"/>
      <c r="U48" s="711"/>
      <c r="V48" s="712"/>
      <c r="W48" s="709"/>
      <c r="X48" s="709"/>
      <c r="Y48" s="709"/>
      <c r="Z48" s="711"/>
      <c r="AA48" s="712"/>
      <c r="AB48" s="709"/>
      <c r="AC48" s="709"/>
      <c r="AD48" s="709"/>
      <c r="AE48" s="711"/>
      <c r="AF48" s="712"/>
      <c r="AG48" s="709"/>
      <c r="AH48" s="709"/>
      <c r="AI48" s="709"/>
      <c r="AJ48" s="711"/>
      <c r="AK48" s="712"/>
      <c r="AL48" s="709"/>
      <c r="AM48" s="709"/>
      <c r="AN48" s="709"/>
      <c r="AO48" s="711"/>
      <c r="AP48" s="712"/>
      <c r="AQ48" s="709"/>
      <c r="AR48" s="709"/>
      <c r="AS48" s="709"/>
      <c r="AT48" s="704"/>
      <c r="AU48" s="710"/>
      <c r="AV48" s="709"/>
      <c r="AW48" s="709"/>
      <c r="AX48" s="709"/>
      <c r="AY48" s="711"/>
      <c r="AZ48" s="712"/>
      <c r="BA48" s="709"/>
      <c r="BB48" s="709"/>
      <c r="BC48" s="709"/>
      <c r="BD48" s="704"/>
      <c r="BE48" s="710"/>
      <c r="BF48" s="709"/>
      <c r="BG48" s="709"/>
      <c r="BH48" s="709"/>
      <c r="BI48" s="711"/>
      <c r="BJ48" s="785"/>
      <c r="BK48" s="779"/>
      <c r="BL48" s="779"/>
      <c r="BM48" s="779"/>
      <c r="BN48" s="782"/>
      <c r="BO48" s="774"/>
      <c r="BP48" s="766"/>
      <c r="BQ48" s="766"/>
      <c r="BR48" s="766"/>
      <c r="BS48" s="767"/>
      <c r="BT48" s="765"/>
      <c r="BU48" s="766"/>
      <c r="BV48" s="766"/>
      <c r="BW48" s="766"/>
      <c r="BX48" s="773"/>
      <c r="BY48" s="765"/>
      <c r="BZ48" s="766"/>
      <c r="CA48" s="766"/>
      <c r="CB48" s="766"/>
      <c r="CC48" s="773"/>
      <c r="CD48" s="712"/>
      <c r="CE48" s="709"/>
      <c r="CF48" s="709"/>
      <c r="CG48" s="709"/>
      <c r="CH48" s="704"/>
      <c r="CI48" s="710"/>
      <c r="CJ48" s="709"/>
      <c r="CK48" s="709"/>
      <c r="CL48" s="709"/>
      <c r="CM48" s="711"/>
      <c r="CN48" s="712"/>
      <c r="CO48" s="709"/>
      <c r="CP48" s="709"/>
      <c r="CQ48" s="709"/>
      <c r="CR48" s="704"/>
      <c r="CS48" s="710"/>
      <c r="CT48" s="709"/>
      <c r="CU48" s="709"/>
      <c r="CV48" s="709"/>
      <c r="CW48" s="711"/>
      <c r="CX48" s="712"/>
      <c r="CY48" s="709"/>
      <c r="CZ48" s="709"/>
      <c r="DA48" s="709"/>
      <c r="DB48" s="704"/>
      <c r="DC48" s="710"/>
      <c r="DD48" s="709"/>
      <c r="DE48" s="709"/>
      <c r="DF48" s="709"/>
      <c r="DG48" s="711"/>
      <c r="DH48" s="712"/>
      <c r="DI48" s="709"/>
      <c r="DJ48" s="709"/>
      <c r="DK48" s="709"/>
      <c r="DL48" s="704"/>
      <c r="DM48" s="710"/>
      <c r="DN48" s="709"/>
      <c r="DO48" s="709"/>
      <c r="DP48" s="709"/>
      <c r="DQ48" s="711"/>
      <c r="DR48" s="712"/>
      <c r="DS48" s="709"/>
      <c r="DT48" s="709"/>
      <c r="DU48" s="709"/>
      <c r="DV48" s="704"/>
      <c r="DW48" s="710"/>
      <c r="DX48" s="709"/>
      <c r="DY48" s="709"/>
      <c r="DZ48" s="709"/>
      <c r="EA48" s="704"/>
      <c r="EC48" s="716"/>
      <c r="ED48" s="931"/>
      <c r="EE48" s="882"/>
      <c r="EF48" s="884"/>
      <c r="EG48" s="880"/>
      <c r="EH48" s="546"/>
      <c r="EI48" s="882"/>
      <c r="EJ48" s="884"/>
      <c r="EK48" s="880"/>
      <c r="EL48" s="899"/>
      <c r="EM48" s="882"/>
      <c r="EN48" s="884"/>
      <c r="EO48" s="880"/>
      <c r="EP48" s="899"/>
      <c r="EQ48" s="882"/>
      <c r="ER48" s="884"/>
      <c r="ES48" s="880"/>
      <c r="ET48" s="899"/>
      <c r="EU48" s="882"/>
      <c r="EV48" s="884"/>
      <c r="EW48" s="880"/>
      <c r="EX48" s="899"/>
      <c r="EY48" s="931"/>
      <c r="EZ48" s="882"/>
      <c r="FA48" s="546"/>
      <c r="FB48" s="5"/>
      <c r="FC48" s="901"/>
      <c r="FD48" s="851"/>
    </row>
    <row r="49" spans="1:160" ht="18" customHeight="1">
      <c r="A49" s="716"/>
      <c r="B49" s="792"/>
      <c r="C49" s="741"/>
      <c r="D49" s="763"/>
      <c r="E49" s="266" t="str">
        <f>'Eventos de riesgo LA-FT-FPADM'!E48</f>
        <v>Obligaciones Legales</v>
      </c>
      <c r="G49" s="712"/>
      <c r="H49" s="709"/>
      <c r="I49" s="709"/>
      <c r="J49" s="709"/>
      <c r="K49" s="711"/>
      <c r="L49" s="712"/>
      <c r="M49" s="709"/>
      <c r="N49" s="709"/>
      <c r="O49" s="709"/>
      <c r="P49" s="711"/>
      <c r="Q49" s="712"/>
      <c r="R49" s="709"/>
      <c r="S49" s="709"/>
      <c r="T49" s="709"/>
      <c r="U49" s="711"/>
      <c r="V49" s="712"/>
      <c r="W49" s="709"/>
      <c r="X49" s="709"/>
      <c r="Y49" s="709"/>
      <c r="Z49" s="711"/>
      <c r="AA49" s="712"/>
      <c r="AB49" s="709"/>
      <c r="AC49" s="709"/>
      <c r="AD49" s="709"/>
      <c r="AE49" s="711"/>
      <c r="AF49" s="712"/>
      <c r="AG49" s="709"/>
      <c r="AH49" s="709"/>
      <c r="AI49" s="709"/>
      <c r="AJ49" s="711"/>
      <c r="AK49" s="712"/>
      <c r="AL49" s="709"/>
      <c r="AM49" s="709"/>
      <c r="AN49" s="709"/>
      <c r="AO49" s="711"/>
      <c r="AP49" s="712"/>
      <c r="AQ49" s="709"/>
      <c r="AR49" s="709"/>
      <c r="AS49" s="709"/>
      <c r="AT49" s="704"/>
      <c r="AU49" s="710"/>
      <c r="AV49" s="709"/>
      <c r="AW49" s="709"/>
      <c r="AX49" s="709"/>
      <c r="AY49" s="711"/>
      <c r="AZ49" s="712"/>
      <c r="BA49" s="709"/>
      <c r="BB49" s="709"/>
      <c r="BC49" s="709"/>
      <c r="BD49" s="704"/>
      <c r="BE49" s="710"/>
      <c r="BF49" s="709"/>
      <c r="BG49" s="709"/>
      <c r="BH49" s="709"/>
      <c r="BI49" s="711"/>
      <c r="BJ49" s="785"/>
      <c r="BK49" s="779"/>
      <c r="BL49" s="779"/>
      <c r="BM49" s="779"/>
      <c r="BN49" s="782"/>
      <c r="BO49" s="774"/>
      <c r="BP49" s="766"/>
      <c r="BQ49" s="766"/>
      <c r="BR49" s="766"/>
      <c r="BS49" s="767"/>
      <c r="BT49" s="765"/>
      <c r="BU49" s="766"/>
      <c r="BV49" s="766"/>
      <c r="BW49" s="766"/>
      <c r="BX49" s="773"/>
      <c r="BY49" s="765"/>
      <c r="BZ49" s="766"/>
      <c r="CA49" s="766"/>
      <c r="CB49" s="766"/>
      <c r="CC49" s="773"/>
      <c r="CD49" s="712"/>
      <c r="CE49" s="709"/>
      <c r="CF49" s="709"/>
      <c r="CG49" s="709"/>
      <c r="CH49" s="704"/>
      <c r="CI49" s="710"/>
      <c r="CJ49" s="709"/>
      <c r="CK49" s="709"/>
      <c r="CL49" s="709"/>
      <c r="CM49" s="711"/>
      <c r="CN49" s="712"/>
      <c r="CO49" s="709"/>
      <c r="CP49" s="709"/>
      <c r="CQ49" s="709"/>
      <c r="CR49" s="704"/>
      <c r="CS49" s="710"/>
      <c r="CT49" s="709"/>
      <c r="CU49" s="709"/>
      <c r="CV49" s="709"/>
      <c r="CW49" s="711"/>
      <c r="CX49" s="712"/>
      <c r="CY49" s="709"/>
      <c r="CZ49" s="709"/>
      <c r="DA49" s="709"/>
      <c r="DB49" s="704"/>
      <c r="DC49" s="710"/>
      <c r="DD49" s="709"/>
      <c r="DE49" s="709"/>
      <c r="DF49" s="709"/>
      <c r="DG49" s="711"/>
      <c r="DH49" s="712"/>
      <c r="DI49" s="709"/>
      <c r="DJ49" s="709"/>
      <c r="DK49" s="709"/>
      <c r="DL49" s="704"/>
      <c r="DM49" s="710"/>
      <c r="DN49" s="709"/>
      <c r="DO49" s="709"/>
      <c r="DP49" s="709"/>
      <c r="DQ49" s="711"/>
      <c r="DR49" s="712"/>
      <c r="DS49" s="709"/>
      <c r="DT49" s="709"/>
      <c r="DU49" s="709"/>
      <c r="DV49" s="704"/>
      <c r="DW49" s="710"/>
      <c r="DX49" s="709"/>
      <c r="DY49" s="709"/>
      <c r="DZ49" s="709"/>
      <c r="EA49" s="704"/>
      <c r="EC49" s="716"/>
      <c r="ED49" s="931"/>
      <c r="EE49" s="882"/>
      <c r="EF49" s="884"/>
      <c r="EG49" s="880"/>
      <c r="EH49" s="546"/>
      <c r="EI49" s="882"/>
      <c r="EJ49" s="884"/>
      <c r="EK49" s="880"/>
      <c r="EL49" s="899"/>
      <c r="EM49" s="882"/>
      <c r="EN49" s="884"/>
      <c r="EO49" s="880"/>
      <c r="EP49" s="899"/>
      <c r="EQ49" s="882"/>
      <c r="ER49" s="884"/>
      <c r="ES49" s="880"/>
      <c r="ET49" s="899"/>
      <c r="EU49" s="882"/>
      <c r="EV49" s="884"/>
      <c r="EW49" s="880"/>
      <c r="EX49" s="899"/>
      <c r="EY49" s="931"/>
      <c r="EZ49" s="882"/>
      <c r="FA49" s="546"/>
      <c r="FB49" s="5"/>
      <c r="FC49" s="901"/>
      <c r="FD49" s="851"/>
    </row>
    <row r="50" spans="1:160" ht="18" customHeight="1">
      <c r="A50" s="716"/>
      <c r="B50" s="792"/>
      <c r="C50" s="741"/>
      <c r="D50" s="764"/>
      <c r="E50" s="266" t="str">
        <f>'Eventos de riesgo LA-FT-FPADM'!E49</f>
        <v>Financieros</v>
      </c>
      <c r="G50" s="712"/>
      <c r="H50" s="709"/>
      <c r="I50" s="709"/>
      <c r="J50" s="709"/>
      <c r="K50" s="711"/>
      <c r="L50" s="712"/>
      <c r="M50" s="709"/>
      <c r="N50" s="709"/>
      <c r="O50" s="709"/>
      <c r="P50" s="711"/>
      <c r="Q50" s="712"/>
      <c r="R50" s="709"/>
      <c r="S50" s="709"/>
      <c r="T50" s="709"/>
      <c r="U50" s="711"/>
      <c r="V50" s="712"/>
      <c r="W50" s="709"/>
      <c r="X50" s="709"/>
      <c r="Y50" s="709"/>
      <c r="Z50" s="711"/>
      <c r="AA50" s="712"/>
      <c r="AB50" s="709"/>
      <c r="AC50" s="709"/>
      <c r="AD50" s="709"/>
      <c r="AE50" s="711"/>
      <c r="AF50" s="712"/>
      <c r="AG50" s="709"/>
      <c r="AH50" s="709"/>
      <c r="AI50" s="709"/>
      <c r="AJ50" s="711"/>
      <c r="AK50" s="712"/>
      <c r="AL50" s="709"/>
      <c r="AM50" s="709"/>
      <c r="AN50" s="709"/>
      <c r="AO50" s="711"/>
      <c r="AP50" s="712"/>
      <c r="AQ50" s="709"/>
      <c r="AR50" s="709"/>
      <c r="AS50" s="709"/>
      <c r="AT50" s="704"/>
      <c r="AU50" s="710"/>
      <c r="AV50" s="709"/>
      <c r="AW50" s="709"/>
      <c r="AX50" s="709"/>
      <c r="AY50" s="711"/>
      <c r="AZ50" s="712"/>
      <c r="BA50" s="709"/>
      <c r="BB50" s="709"/>
      <c r="BC50" s="709"/>
      <c r="BD50" s="704"/>
      <c r="BE50" s="710"/>
      <c r="BF50" s="709"/>
      <c r="BG50" s="709"/>
      <c r="BH50" s="709"/>
      <c r="BI50" s="711"/>
      <c r="BJ50" s="786"/>
      <c r="BK50" s="780"/>
      <c r="BL50" s="780"/>
      <c r="BM50" s="780"/>
      <c r="BN50" s="783"/>
      <c r="BO50" s="774"/>
      <c r="BP50" s="766"/>
      <c r="BQ50" s="766"/>
      <c r="BR50" s="766"/>
      <c r="BS50" s="767"/>
      <c r="BT50" s="765"/>
      <c r="BU50" s="766"/>
      <c r="BV50" s="766"/>
      <c r="BW50" s="766"/>
      <c r="BX50" s="773"/>
      <c r="BY50" s="765"/>
      <c r="BZ50" s="766"/>
      <c r="CA50" s="766"/>
      <c r="CB50" s="766"/>
      <c r="CC50" s="773"/>
      <c r="CD50" s="712"/>
      <c r="CE50" s="709"/>
      <c r="CF50" s="709"/>
      <c r="CG50" s="709"/>
      <c r="CH50" s="704"/>
      <c r="CI50" s="710"/>
      <c r="CJ50" s="709"/>
      <c r="CK50" s="709"/>
      <c r="CL50" s="709"/>
      <c r="CM50" s="711"/>
      <c r="CN50" s="712"/>
      <c r="CO50" s="709"/>
      <c r="CP50" s="709"/>
      <c r="CQ50" s="709"/>
      <c r="CR50" s="704"/>
      <c r="CS50" s="710"/>
      <c r="CT50" s="709"/>
      <c r="CU50" s="709"/>
      <c r="CV50" s="709"/>
      <c r="CW50" s="711"/>
      <c r="CX50" s="712"/>
      <c r="CY50" s="709"/>
      <c r="CZ50" s="709"/>
      <c r="DA50" s="709"/>
      <c r="DB50" s="704"/>
      <c r="DC50" s="710"/>
      <c r="DD50" s="709"/>
      <c r="DE50" s="709"/>
      <c r="DF50" s="709"/>
      <c r="DG50" s="711"/>
      <c r="DH50" s="712"/>
      <c r="DI50" s="709"/>
      <c r="DJ50" s="709"/>
      <c r="DK50" s="709"/>
      <c r="DL50" s="704"/>
      <c r="DM50" s="710"/>
      <c r="DN50" s="709"/>
      <c r="DO50" s="709"/>
      <c r="DP50" s="709"/>
      <c r="DQ50" s="711"/>
      <c r="DR50" s="712"/>
      <c r="DS50" s="709"/>
      <c r="DT50" s="709"/>
      <c r="DU50" s="709"/>
      <c r="DV50" s="704"/>
      <c r="DW50" s="710"/>
      <c r="DX50" s="709"/>
      <c r="DY50" s="709"/>
      <c r="DZ50" s="709"/>
      <c r="EA50" s="704"/>
      <c r="EC50" s="716"/>
      <c r="ED50" s="932"/>
      <c r="EE50" s="925"/>
      <c r="EF50" s="887"/>
      <c r="EG50" s="888"/>
      <c r="EH50" s="546"/>
      <c r="EI50" s="925"/>
      <c r="EJ50" s="887"/>
      <c r="EK50" s="888"/>
      <c r="EL50" s="899"/>
      <c r="EM50" s="925"/>
      <c r="EN50" s="887"/>
      <c r="EO50" s="888"/>
      <c r="EP50" s="899"/>
      <c r="EQ50" s="925"/>
      <c r="ER50" s="887"/>
      <c r="ES50" s="888"/>
      <c r="ET50" s="899"/>
      <c r="EU50" s="925"/>
      <c r="EV50" s="887"/>
      <c r="EW50" s="888"/>
      <c r="EX50" s="899"/>
      <c r="EY50" s="932"/>
      <c r="EZ50" s="925"/>
      <c r="FA50" s="546"/>
      <c r="FB50" s="5"/>
      <c r="FC50" s="901"/>
      <c r="FD50" s="851"/>
    </row>
    <row r="51" spans="1:160" ht="18" customHeight="1">
      <c r="A51" s="716"/>
      <c r="B51" s="792"/>
      <c r="C51" s="741"/>
      <c r="D51" s="269" t="str">
        <f>'Eventos de riesgo LA-FT-FPADM'!D50</f>
        <v>Empleados</v>
      </c>
      <c r="E51" s="266" t="str">
        <f>'Eventos de riesgo LA-FT-FPADM'!E50</f>
        <v>Directos</v>
      </c>
      <c r="G51" s="276">
        <v>1</v>
      </c>
      <c r="H51" s="273">
        <v>5</v>
      </c>
      <c r="I51" s="273">
        <v>4</v>
      </c>
      <c r="J51" s="273">
        <v>3</v>
      </c>
      <c r="K51" s="275">
        <v>2</v>
      </c>
      <c r="L51" s="276"/>
      <c r="M51" s="273"/>
      <c r="N51" s="273"/>
      <c r="O51" s="273"/>
      <c r="P51" s="275"/>
      <c r="Q51" s="276"/>
      <c r="R51" s="273"/>
      <c r="S51" s="273"/>
      <c r="T51" s="273"/>
      <c r="U51" s="275"/>
      <c r="V51" s="276"/>
      <c r="W51" s="273"/>
      <c r="X51" s="273"/>
      <c r="Y51" s="273"/>
      <c r="Z51" s="275"/>
      <c r="AA51" s="276">
        <v>1</v>
      </c>
      <c r="AB51" s="273">
        <v>1</v>
      </c>
      <c r="AC51" s="273">
        <v>1</v>
      </c>
      <c r="AD51" s="273">
        <v>1</v>
      </c>
      <c r="AE51" s="275">
        <v>1</v>
      </c>
      <c r="AF51" s="276"/>
      <c r="AG51" s="273"/>
      <c r="AH51" s="273"/>
      <c r="AI51" s="273"/>
      <c r="AJ51" s="275"/>
      <c r="AK51" s="276"/>
      <c r="AL51" s="273"/>
      <c r="AM51" s="273"/>
      <c r="AN51" s="273"/>
      <c r="AO51" s="275"/>
      <c r="AP51" s="276">
        <v>3</v>
      </c>
      <c r="AQ51" s="273">
        <v>4</v>
      </c>
      <c r="AR51" s="273">
        <v>4</v>
      </c>
      <c r="AS51" s="273">
        <v>2</v>
      </c>
      <c r="AT51" s="272">
        <v>1</v>
      </c>
      <c r="AU51" s="274"/>
      <c r="AV51" s="273"/>
      <c r="AW51" s="273"/>
      <c r="AX51" s="273"/>
      <c r="AY51" s="275"/>
      <c r="AZ51" s="276"/>
      <c r="BA51" s="273"/>
      <c r="BB51" s="273"/>
      <c r="BC51" s="273"/>
      <c r="BD51" s="272"/>
      <c r="BE51" s="274">
        <v>3</v>
      </c>
      <c r="BF51" s="273">
        <v>3</v>
      </c>
      <c r="BG51" s="273">
        <v>2</v>
      </c>
      <c r="BH51" s="273">
        <v>1</v>
      </c>
      <c r="BI51" s="275">
        <v>1</v>
      </c>
      <c r="BJ51" s="284">
        <v>2</v>
      </c>
      <c r="BK51" s="282">
        <v>5</v>
      </c>
      <c r="BL51" s="282">
        <v>4</v>
      </c>
      <c r="BM51" s="282">
        <v>4</v>
      </c>
      <c r="BN51" s="283">
        <v>3</v>
      </c>
      <c r="BO51" s="284"/>
      <c r="BP51" s="282"/>
      <c r="BQ51" s="282"/>
      <c r="BR51" s="282"/>
      <c r="BS51" s="283"/>
      <c r="BT51" s="277"/>
      <c r="BU51" s="278"/>
      <c r="BV51" s="278"/>
      <c r="BW51" s="278"/>
      <c r="BX51" s="280"/>
      <c r="BY51" s="277"/>
      <c r="BZ51" s="278"/>
      <c r="CA51" s="278"/>
      <c r="CB51" s="278"/>
      <c r="CC51" s="280"/>
      <c r="CD51" s="276"/>
      <c r="CE51" s="273"/>
      <c r="CF51" s="273"/>
      <c r="CG51" s="273"/>
      <c r="CH51" s="272"/>
      <c r="CI51" s="274"/>
      <c r="CJ51" s="273"/>
      <c r="CK51" s="273"/>
      <c r="CL51" s="273"/>
      <c r="CM51" s="275"/>
      <c r="CN51" s="276"/>
      <c r="CO51" s="273"/>
      <c r="CP51" s="273"/>
      <c r="CQ51" s="273"/>
      <c r="CR51" s="272"/>
      <c r="CS51" s="274"/>
      <c r="CT51" s="273"/>
      <c r="CU51" s="273"/>
      <c r="CV51" s="273"/>
      <c r="CW51" s="275"/>
      <c r="CX51" s="276"/>
      <c r="CY51" s="273"/>
      <c r="CZ51" s="273"/>
      <c r="DA51" s="273"/>
      <c r="DB51" s="272"/>
      <c r="DC51" s="274"/>
      <c r="DD51" s="273"/>
      <c r="DE51" s="273"/>
      <c r="DF51" s="273"/>
      <c r="DG51" s="275"/>
      <c r="DH51" s="276"/>
      <c r="DI51" s="273"/>
      <c r="DJ51" s="273"/>
      <c r="DK51" s="273"/>
      <c r="DL51" s="272"/>
      <c r="DM51" s="274"/>
      <c r="DN51" s="273"/>
      <c r="DO51" s="273"/>
      <c r="DP51" s="273"/>
      <c r="DQ51" s="275"/>
      <c r="DR51" s="276"/>
      <c r="DS51" s="273"/>
      <c r="DT51" s="273"/>
      <c r="DU51" s="273"/>
      <c r="DV51" s="272"/>
      <c r="DW51" s="274"/>
      <c r="DX51" s="273"/>
      <c r="DY51" s="273"/>
      <c r="DZ51" s="273"/>
      <c r="EA51" s="272"/>
      <c r="EC51" s="716"/>
      <c r="ED51" s="296" t="str">
        <f>'Eventos de riesgo LA-FT-FPADM'!D50</f>
        <v>Empleados</v>
      </c>
      <c r="EE51" s="291">
        <f t="shared" si="0"/>
        <v>2</v>
      </c>
      <c r="EF51" s="290">
        <f t="shared" si="1"/>
        <v>0.89442719099991586</v>
      </c>
      <c r="EG51" s="288">
        <f t="shared" si="2"/>
        <v>0.44721359549995793</v>
      </c>
      <c r="EH51" s="546"/>
      <c r="EI51" s="291">
        <f t="shared" si="3"/>
        <v>4</v>
      </c>
      <c r="EJ51" s="290">
        <f t="shared" si="4"/>
        <v>1.4966629547095767</v>
      </c>
      <c r="EK51" s="288">
        <f t="shared" si="5"/>
        <v>0.37416573867739417</v>
      </c>
      <c r="EL51" s="899"/>
      <c r="EM51" s="291">
        <f t="shared" si="6"/>
        <v>3</v>
      </c>
      <c r="EN51" s="290">
        <f t="shared" si="7"/>
        <v>1.2649110640673518</v>
      </c>
      <c r="EO51" s="288">
        <f t="shared" si="8"/>
        <v>0.4216370213557839</v>
      </c>
      <c r="EP51" s="899"/>
      <c r="EQ51" s="291">
        <f t="shared" si="9"/>
        <v>2</v>
      </c>
      <c r="ER51" s="290">
        <f t="shared" si="10"/>
        <v>1.1661903789690602</v>
      </c>
      <c r="ES51" s="288">
        <f t="shared" si="11"/>
        <v>0.5830951894845301</v>
      </c>
      <c r="ET51" s="899"/>
      <c r="EU51" s="291">
        <f t="shared" si="12"/>
        <v>2</v>
      </c>
      <c r="EV51" s="290">
        <f t="shared" si="13"/>
        <v>0.8</v>
      </c>
      <c r="EW51" s="288">
        <f t="shared" si="14"/>
        <v>0.4</v>
      </c>
      <c r="EX51" s="899"/>
      <c r="EY51" s="296" t="str">
        <f>'Eventos de riesgo LA-FT-FPADM'!D50</f>
        <v>Empleados</v>
      </c>
      <c r="EZ51" s="291">
        <f t="shared" si="15"/>
        <v>3</v>
      </c>
      <c r="FA51" s="546"/>
      <c r="FB51" s="5"/>
      <c r="FC51" s="901"/>
      <c r="FD51" s="851"/>
    </row>
    <row r="52" spans="1:160" ht="18" customHeight="1">
      <c r="A52" s="716"/>
      <c r="B52" s="792"/>
      <c r="C52" s="741"/>
      <c r="D52" s="269" t="str">
        <f>'Eventos de riesgo LA-FT-FPADM'!D51</f>
        <v>Aliados</v>
      </c>
      <c r="E52" s="266" t="str">
        <f>'Eventos de riesgo LA-FT-FPADM'!E51</f>
        <v>Programas y proyectos</v>
      </c>
      <c r="G52" s="276"/>
      <c r="H52" s="273"/>
      <c r="I52" s="273"/>
      <c r="J52" s="273"/>
      <c r="K52" s="275"/>
      <c r="L52" s="276"/>
      <c r="M52" s="273"/>
      <c r="N52" s="273"/>
      <c r="O52" s="273"/>
      <c r="P52" s="275"/>
      <c r="Q52" s="276"/>
      <c r="R52" s="273"/>
      <c r="S52" s="273"/>
      <c r="T52" s="273"/>
      <c r="U52" s="275"/>
      <c r="V52" s="276"/>
      <c r="W52" s="273"/>
      <c r="X52" s="273"/>
      <c r="Y52" s="273"/>
      <c r="Z52" s="275"/>
      <c r="AA52" s="276"/>
      <c r="AB52" s="273"/>
      <c r="AC52" s="273"/>
      <c r="AD52" s="273"/>
      <c r="AE52" s="275"/>
      <c r="AF52" s="276"/>
      <c r="AG52" s="273"/>
      <c r="AH52" s="273"/>
      <c r="AI52" s="273"/>
      <c r="AJ52" s="275"/>
      <c r="AK52" s="276"/>
      <c r="AL52" s="273"/>
      <c r="AM52" s="273"/>
      <c r="AN52" s="273"/>
      <c r="AO52" s="275"/>
      <c r="AP52" s="276">
        <v>3</v>
      </c>
      <c r="AQ52" s="273">
        <v>4</v>
      </c>
      <c r="AR52" s="273">
        <v>4</v>
      </c>
      <c r="AS52" s="273">
        <v>2</v>
      </c>
      <c r="AT52" s="272">
        <v>1</v>
      </c>
      <c r="AU52" s="274"/>
      <c r="AV52" s="273"/>
      <c r="AW52" s="273"/>
      <c r="AX52" s="273"/>
      <c r="AY52" s="275"/>
      <c r="AZ52" s="276"/>
      <c r="BA52" s="273"/>
      <c r="BB52" s="273"/>
      <c r="BC52" s="273"/>
      <c r="BD52" s="272"/>
      <c r="BE52" s="274">
        <v>3</v>
      </c>
      <c r="BF52" s="273">
        <v>3</v>
      </c>
      <c r="BG52" s="273">
        <v>2</v>
      </c>
      <c r="BH52" s="273">
        <v>1</v>
      </c>
      <c r="BI52" s="275">
        <v>1</v>
      </c>
      <c r="BJ52" s="284">
        <v>2</v>
      </c>
      <c r="BK52" s="282">
        <v>5</v>
      </c>
      <c r="BL52" s="282">
        <v>4</v>
      </c>
      <c r="BM52" s="282">
        <v>4</v>
      </c>
      <c r="BN52" s="283">
        <v>3</v>
      </c>
      <c r="BO52" s="284"/>
      <c r="BP52" s="282"/>
      <c r="BQ52" s="282"/>
      <c r="BR52" s="282"/>
      <c r="BS52" s="283"/>
      <c r="BT52" s="277">
        <v>4</v>
      </c>
      <c r="BU52" s="278">
        <v>1</v>
      </c>
      <c r="BV52" s="278">
        <v>1</v>
      </c>
      <c r="BW52" s="278">
        <v>1</v>
      </c>
      <c r="BX52" s="280">
        <v>1</v>
      </c>
      <c r="BY52" s="277"/>
      <c r="BZ52" s="278"/>
      <c r="CA52" s="278"/>
      <c r="CB52" s="278"/>
      <c r="CC52" s="280"/>
      <c r="CD52" s="276"/>
      <c r="CE52" s="273"/>
      <c r="CF52" s="273"/>
      <c r="CG52" s="273"/>
      <c r="CH52" s="272"/>
      <c r="CI52" s="274"/>
      <c r="CJ52" s="273"/>
      <c r="CK52" s="273"/>
      <c r="CL52" s="273"/>
      <c r="CM52" s="275"/>
      <c r="CN52" s="276"/>
      <c r="CO52" s="273"/>
      <c r="CP52" s="273"/>
      <c r="CQ52" s="273"/>
      <c r="CR52" s="272"/>
      <c r="CS52" s="274"/>
      <c r="CT52" s="273"/>
      <c r="CU52" s="273"/>
      <c r="CV52" s="273"/>
      <c r="CW52" s="275"/>
      <c r="CX52" s="276"/>
      <c r="CY52" s="273"/>
      <c r="CZ52" s="273"/>
      <c r="DA52" s="273"/>
      <c r="DB52" s="272"/>
      <c r="DC52" s="274"/>
      <c r="DD52" s="273"/>
      <c r="DE52" s="273"/>
      <c r="DF52" s="273"/>
      <c r="DG52" s="275"/>
      <c r="DH52" s="276"/>
      <c r="DI52" s="273"/>
      <c r="DJ52" s="273"/>
      <c r="DK52" s="273"/>
      <c r="DL52" s="272"/>
      <c r="DM52" s="274"/>
      <c r="DN52" s="273"/>
      <c r="DO52" s="273"/>
      <c r="DP52" s="273"/>
      <c r="DQ52" s="275"/>
      <c r="DR52" s="276"/>
      <c r="DS52" s="273"/>
      <c r="DT52" s="273"/>
      <c r="DU52" s="273"/>
      <c r="DV52" s="272"/>
      <c r="DW52" s="274"/>
      <c r="DX52" s="273"/>
      <c r="DY52" s="273"/>
      <c r="DZ52" s="273"/>
      <c r="EA52" s="272"/>
      <c r="EC52" s="716"/>
      <c r="ED52" s="296" t="str">
        <f>'Eventos de riesgo LA-FT-FPADM'!D51</f>
        <v>Aliados</v>
      </c>
      <c r="EE52" s="291">
        <f t="shared" si="0"/>
        <v>3</v>
      </c>
      <c r="EF52" s="290">
        <f t="shared" si="1"/>
        <v>0.70710678118654757</v>
      </c>
      <c r="EG52" s="288">
        <f t="shared" si="2"/>
        <v>0.23570226039551587</v>
      </c>
      <c r="EH52" s="546"/>
      <c r="EI52" s="291">
        <f t="shared" si="3"/>
        <v>3</v>
      </c>
      <c r="EJ52" s="290">
        <f t="shared" si="4"/>
        <v>1.479019945774904</v>
      </c>
      <c r="EK52" s="288">
        <f t="shared" si="5"/>
        <v>0.49300664859163468</v>
      </c>
      <c r="EL52" s="899"/>
      <c r="EM52" s="291">
        <f t="shared" si="6"/>
        <v>3</v>
      </c>
      <c r="EN52" s="290">
        <f t="shared" si="7"/>
        <v>1.299038105676658</v>
      </c>
      <c r="EO52" s="288">
        <f t="shared" si="8"/>
        <v>0.43301270189221935</v>
      </c>
      <c r="EP52" s="899"/>
      <c r="EQ52" s="291">
        <f t="shared" si="9"/>
        <v>2</v>
      </c>
      <c r="ER52" s="290">
        <f t="shared" si="10"/>
        <v>1.2247448713915889</v>
      </c>
      <c r="ES52" s="288">
        <f t="shared" si="11"/>
        <v>0.61237243569579447</v>
      </c>
      <c r="ET52" s="899"/>
      <c r="EU52" s="291">
        <f t="shared" si="12"/>
        <v>2</v>
      </c>
      <c r="EV52" s="290">
        <f t="shared" si="13"/>
        <v>0.8660254037844386</v>
      </c>
      <c r="EW52" s="288">
        <f t="shared" si="14"/>
        <v>0.4330127018922193</v>
      </c>
      <c r="EX52" s="899"/>
      <c r="EY52" s="296" t="str">
        <f>'Eventos de riesgo LA-FT-FPADM'!D51</f>
        <v>Aliados</v>
      </c>
      <c r="EZ52" s="291">
        <f t="shared" si="15"/>
        <v>3</v>
      </c>
      <c r="FA52" s="546"/>
      <c r="FB52" s="5"/>
      <c r="FC52" s="901"/>
      <c r="FD52" s="851"/>
    </row>
    <row r="53" spans="1:160" ht="18" customHeight="1">
      <c r="A53" s="716"/>
      <c r="B53" s="792"/>
      <c r="C53" s="923" t="str">
        <f>'Eventos de riesgo LA-FT-FPADM'!C52</f>
        <v>Canales de distribución</v>
      </c>
      <c r="D53" s="679" t="str">
        <f>'Eventos de riesgo LA-FT-FPADM'!D52</f>
        <v>Propia</v>
      </c>
      <c r="E53" s="266" t="str">
        <f>'Eventos de riesgo LA-FT-FPADM'!E52</f>
        <v>Fuerza comercial</v>
      </c>
      <c r="G53" s="754">
        <v>1</v>
      </c>
      <c r="H53" s="756">
        <v>5</v>
      </c>
      <c r="I53" s="756">
        <v>4</v>
      </c>
      <c r="J53" s="756">
        <v>3</v>
      </c>
      <c r="K53" s="760">
        <v>2</v>
      </c>
      <c r="L53" s="753"/>
      <c r="M53" s="749"/>
      <c r="N53" s="749"/>
      <c r="O53" s="749"/>
      <c r="P53" s="752"/>
      <c r="Q53" s="753"/>
      <c r="R53" s="749"/>
      <c r="S53" s="749"/>
      <c r="T53" s="749"/>
      <c r="U53" s="752"/>
      <c r="V53" s="753"/>
      <c r="W53" s="749"/>
      <c r="X53" s="749"/>
      <c r="Y53" s="749"/>
      <c r="Z53" s="752"/>
      <c r="AA53" s="753">
        <v>1</v>
      </c>
      <c r="AB53" s="749">
        <v>1</v>
      </c>
      <c r="AC53" s="749">
        <v>1</v>
      </c>
      <c r="AD53" s="749">
        <v>1</v>
      </c>
      <c r="AE53" s="752">
        <v>1</v>
      </c>
      <c r="AF53" s="753"/>
      <c r="AG53" s="749"/>
      <c r="AH53" s="749"/>
      <c r="AI53" s="749"/>
      <c r="AJ53" s="752"/>
      <c r="AK53" s="753"/>
      <c r="AL53" s="749"/>
      <c r="AM53" s="749"/>
      <c r="AN53" s="749"/>
      <c r="AO53" s="752"/>
      <c r="AP53" s="753">
        <v>3</v>
      </c>
      <c r="AQ53" s="749">
        <v>4</v>
      </c>
      <c r="AR53" s="749">
        <v>4</v>
      </c>
      <c r="AS53" s="749">
        <v>2</v>
      </c>
      <c r="AT53" s="750">
        <v>1</v>
      </c>
      <c r="AU53" s="751"/>
      <c r="AV53" s="749"/>
      <c r="AW53" s="749"/>
      <c r="AX53" s="749"/>
      <c r="AY53" s="752"/>
      <c r="AZ53" s="753"/>
      <c r="BA53" s="749"/>
      <c r="BB53" s="749"/>
      <c r="BC53" s="749"/>
      <c r="BD53" s="750"/>
      <c r="BE53" s="751">
        <v>3</v>
      </c>
      <c r="BF53" s="749">
        <v>3</v>
      </c>
      <c r="BG53" s="749">
        <v>2</v>
      </c>
      <c r="BH53" s="749">
        <v>1</v>
      </c>
      <c r="BI53" s="752">
        <v>1</v>
      </c>
      <c r="BJ53" s="754">
        <v>2</v>
      </c>
      <c r="BK53" s="756">
        <v>5</v>
      </c>
      <c r="BL53" s="756">
        <v>4</v>
      </c>
      <c r="BM53" s="756">
        <v>4</v>
      </c>
      <c r="BN53" s="760">
        <v>3</v>
      </c>
      <c r="BO53" s="772"/>
      <c r="BP53" s="768"/>
      <c r="BQ53" s="768"/>
      <c r="BR53" s="768"/>
      <c r="BS53" s="769"/>
      <c r="BT53" s="771">
        <v>4</v>
      </c>
      <c r="BU53" s="768">
        <v>1</v>
      </c>
      <c r="BV53" s="768">
        <v>1</v>
      </c>
      <c r="BW53" s="768">
        <v>1</v>
      </c>
      <c r="BX53" s="770">
        <v>1</v>
      </c>
      <c r="BY53" s="771"/>
      <c r="BZ53" s="768"/>
      <c r="CA53" s="768"/>
      <c r="CB53" s="768"/>
      <c r="CC53" s="770"/>
      <c r="CD53" s="753"/>
      <c r="CE53" s="749"/>
      <c r="CF53" s="749"/>
      <c r="CG53" s="749"/>
      <c r="CH53" s="750"/>
      <c r="CI53" s="751">
        <v>1</v>
      </c>
      <c r="CJ53" s="749">
        <v>4</v>
      </c>
      <c r="CK53" s="749">
        <v>4</v>
      </c>
      <c r="CL53" s="749">
        <v>4</v>
      </c>
      <c r="CM53" s="752">
        <v>4</v>
      </c>
      <c r="CN53" s="753"/>
      <c r="CO53" s="749"/>
      <c r="CP53" s="749"/>
      <c r="CQ53" s="749"/>
      <c r="CR53" s="750"/>
      <c r="CS53" s="751"/>
      <c r="CT53" s="749"/>
      <c r="CU53" s="749"/>
      <c r="CV53" s="749"/>
      <c r="CW53" s="752"/>
      <c r="CX53" s="753"/>
      <c r="CY53" s="749"/>
      <c r="CZ53" s="749"/>
      <c r="DA53" s="749"/>
      <c r="DB53" s="750"/>
      <c r="DC53" s="751"/>
      <c r="DD53" s="749"/>
      <c r="DE53" s="749"/>
      <c r="DF53" s="749"/>
      <c r="DG53" s="752"/>
      <c r="DH53" s="753"/>
      <c r="DI53" s="749"/>
      <c r="DJ53" s="749"/>
      <c r="DK53" s="749"/>
      <c r="DL53" s="750"/>
      <c r="DM53" s="751"/>
      <c r="DN53" s="749"/>
      <c r="DO53" s="749"/>
      <c r="DP53" s="749"/>
      <c r="DQ53" s="752"/>
      <c r="DR53" s="753"/>
      <c r="DS53" s="749"/>
      <c r="DT53" s="749"/>
      <c r="DU53" s="749"/>
      <c r="DV53" s="750"/>
      <c r="DW53" s="751"/>
      <c r="DX53" s="749"/>
      <c r="DY53" s="749"/>
      <c r="DZ53" s="749"/>
      <c r="EA53" s="750"/>
      <c r="EC53" s="716"/>
      <c r="ED53" s="921" t="str">
        <f>'Eventos de riesgo LA-FT-FPADM'!C52</f>
        <v>Canales de distribución</v>
      </c>
      <c r="EE53" s="892">
        <f t="shared" si="0"/>
        <v>2</v>
      </c>
      <c r="EF53" s="883">
        <f t="shared" si="1"/>
        <v>1.1248582677159731</v>
      </c>
      <c r="EG53" s="879">
        <f t="shared" si="2"/>
        <v>0.56242913385798654</v>
      </c>
      <c r="EH53" s="546"/>
      <c r="EI53" s="892">
        <f t="shared" si="3"/>
        <v>3</v>
      </c>
      <c r="EJ53" s="883">
        <f t="shared" si="4"/>
        <v>1.5779087167410373</v>
      </c>
      <c r="EK53" s="879">
        <f t="shared" si="5"/>
        <v>0.52596957224701246</v>
      </c>
      <c r="EL53" s="899"/>
      <c r="EM53" s="892">
        <f t="shared" si="6"/>
        <v>3</v>
      </c>
      <c r="EN53" s="883">
        <f t="shared" si="7"/>
        <v>1.3552618543578769</v>
      </c>
      <c r="EO53" s="879">
        <f t="shared" si="8"/>
        <v>0.45175395145262565</v>
      </c>
      <c r="EP53" s="899"/>
      <c r="EQ53" s="892">
        <f t="shared" si="9"/>
        <v>2</v>
      </c>
      <c r="ER53" s="883">
        <f t="shared" si="10"/>
        <v>1.2777531299998799</v>
      </c>
      <c r="ES53" s="879">
        <f t="shared" si="11"/>
        <v>0.63887656499993994</v>
      </c>
      <c r="ET53" s="899"/>
      <c r="EU53" s="892">
        <f t="shared" si="12"/>
        <v>2</v>
      </c>
      <c r="EV53" s="883">
        <f t="shared" si="13"/>
        <v>1.1248582677159731</v>
      </c>
      <c r="EW53" s="879">
        <f t="shared" si="14"/>
        <v>0.56242913385798654</v>
      </c>
      <c r="EX53" s="899"/>
      <c r="EY53" s="921" t="str">
        <f>'Eventos de riesgo LA-FT-FPADM'!D52</f>
        <v>Propia</v>
      </c>
      <c r="EZ53" s="892">
        <f t="shared" si="15"/>
        <v>3</v>
      </c>
      <c r="FA53" s="546"/>
      <c r="FB53" s="5"/>
      <c r="FC53" s="901"/>
      <c r="FD53" s="851"/>
    </row>
    <row r="54" spans="1:160" ht="18" customHeight="1">
      <c r="A54" s="717"/>
      <c r="B54" s="793"/>
      <c r="C54" s="945"/>
      <c r="D54" s="680"/>
      <c r="E54" s="266" t="str">
        <f>'Eventos de riesgo LA-FT-FPADM'!E53</f>
        <v>Digital</v>
      </c>
      <c r="G54" s="755"/>
      <c r="H54" s="757"/>
      <c r="I54" s="757"/>
      <c r="J54" s="757"/>
      <c r="K54" s="761"/>
      <c r="L54" s="736"/>
      <c r="M54" s="731"/>
      <c r="N54" s="731"/>
      <c r="O54" s="731"/>
      <c r="P54" s="740"/>
      <c r="Q54" s="736"/>
      <c r="R54" s="731"/>
      <c r="S54" s="731"/>
      <c r="T54" s="731"/>
      <c r="U54" s="740"/>
      <c r="V54" s="736"/>
      <c r="W54" s="731"/>
      <c r="X54" s="731"/>
      <c r="Y54" s="731"/>
      <c r="Z54" s="740"/>
      <c r="AA54" s="736"/>
      <c r="AB54" s="731"/>
      <c r="AC54" s="731"/>
      <c r="AD54" s="731"/>
      <c r="AE54" s="740"/>
      <c r="AF54" s="736"/>
      <c r="AG54" s="731"/>
      <c r="AH54" s="731"/>
      <c r="AI54" s="731"/>
      <c r="AJ54" s="740"/>
      <c r="AK54" s="736"/>
      <c r="AL54" s="731"/>
      <c r="AM54" s="731"/>
      <c r="AN54" s="731"/>
      <c r="AO54" s="740"/>
      <c r="AP54" s="736"/>
      <c r="AQ54" s="731"/>
      <c r="AR54" s="731"/>
      <c r="AS54" s="731"/>
      <c r="AT54" s="733"/>
      <c r="AU54" s="738"/>
      <c r="AV54" s="731"/>
      <c r="AW54" s="731"/>
      <c r="AX54" s="731"/>
      <c r="AY54" s="740"/>
      <c r="AZ54" s="736"/>
      <c r="BA54" s="731"/>
      <c r="BB54" s="731"/>
      <c r="BC54" s="731"/>
      <c r="BD54" s="733"/>
      <c r="BE54" s="738"/>
      <c r="BF54" s="731"/>
      <c r="BG54" s="731"/>
      <c r="BH54" s="731"/>
      <c r="BI54" s="740"/>
      <c r="BJ54" s="755"/>
      <c r="BK54" s="757"/>
      <c r="BL54" s="757"/>
      <c r="BM54" s="757"/>
      <c r="BN54" s="761"/>
      <c r="BO54" s="738"/>
      <c r="BP54" s="731"/>
      <c r="BQ54" s="731"/>
      <c r="BR54" s="731"/>
      <c r="BS54" s="740"/>
      <c r="BT54" s="736"/>
      <c r="BU54" s="731"/>
      <c r="BV54" s="731"/>
      <c r="BW54" s="731"/>
      <c r="BX54" s="733"/>
      <c r="BY54" s="736"/>
      <c r="BZ54" s="731"/>
      <c r="CA54" s="731"/>
      <c r="CB54" s="731"/>
      <c r="CC54" s="733"/>
      <c r="CD54" s="736"/>
      <c r="CE54" s="731"/>
      <c r="CF54" s="731"/>
      <c r="CG54" s="731"/>
      <c r="CH54" s="733"/>
      <c r="CI54" s="738"/>
      <c r="CJ54" s="731"/>
      <c r="CK54" s="731"/>
      <c r="CL54" s="731"/>
      <c r="CM54" s="740"/>
      <c r="CN54" s="736"/>
      <c r="CO54" s="731"/>
      <c r="CP54" s="731"/>
      <c r="CQ54" s="731"/>
      <c r="CR54" s="733"/>
      <c r="CS54" s="738"/>
      <c r="CT54" s="731"/>
      <c r="CU54" s="731"/>
      <c r="CV54" s="731"/>
      <c r="CW54" s="740"/>
      <c r="CX54" s="736"/>
      <c r="CY54" s="731"/>
      <c r="CZ54" s="731"/>
      <c r="DA54" s="731"/>
      <c r="DB54" s="733"/>
      <c r="DC54" s="738"/>
      <c r="DD54" s="731"/>
      <c r="DE54" s="731"/>
      <c r="DF54" s="731"/>
      <c r="DG54" s="740"/>
      <c r="DH54" s="736"/>
      <c r="DI54" s="731"/>
      <c r="DJ54" s="731"/>
      <c r="DK54" s="731"/>
      <c r="DL54" s="733"/>
      <c r="DM54" s="738"/>
      <c r="DN54" s="731"/>
      <c r="DO54" s="731"/>
      <c r="DP54" s="731"/>
      <c r="DQ54" s="740"/>
      <c r="DR54" s="736"/>
      <c r="DS54" s="731"/>
      <c r="DT54" s="731"/>
      <c r="DU54" s="731"/>
      <c r="DV54" s="733"/>
      <c r="DW54" s="738"/>
      <c r="DX54" s="731"/>
      <c r="DY54" s="731"/>
      <c r="DZ54" s="731"/>
      <c r="EA54" s="733"/>
      <c r="EC54" s="717"/>
      <c r="ED54" s="934"/>
      <c r="EE54" s="894"/>
      <c r="EF54" s="887"/>
      <c r="EG54" s="888"/>
      <c r="EH54" s="547"/>
      <c r="EI54" s="894"/>
      <c r="EJ54" s="887"/>
      <c r="EK54" s="888"/>
      <c r="EL54" s="926"/>
      <c r="EM54" s="894"/>
      <c r="EN54" s="887"/>
      <c r="EO54" s="888"/>
      <c r="EP54" s="926"/>
      <c r="EQ54" s="894"/>
      <c r="ER54" s="887"/>
      <c r="ES54" s="888"/>
      <c r="ET54" s="926"/>
      <c r="EU54" s="894"/>
      <c r="EV54" s="887"/>
      <c r="EW54" s="888"/>
      <c r="EX54" s="926"/>
      <c r="EY54" s="934"/>
      <c r="EZ54" s="894"/>
      <c r="FA54" s="547"/>
      <c r="FB54" s="5"/>
      <c r="FC54" s="929"/>
      <c r="FD54" s="852"/>
    </row>
    <row r="55" spans="1:160" ht="18" customHeight="1">
      <c r="A55" s="714" t="str">
        <f>'Eventos de riesgo LA-FT-FPADM'!A54</f>
        <v>R3</v>
      </c>
      <c r="B55" s="758" t="str">
        <f>'Eventos de riesgo LA-FT-FPADM'!B54</f>
        <v>Tener vínculos con contrapartes que hayan sido registradas en otras listas, bases de datos o medios de comunicación por temas de LA/FT/FPADM.</v>
      </c>
      <c r="C55" s="722" t="str">
        <f>'Eventos de riesgo LA-FT-FPADM'!C54</f>
        <v>Contraparte</v>
      </c>
      <c r="D55" s="722" t="str">
        <f>'Eventos de riesgo LA-FT-FPADM'!D54</f>
        <v>Clientes</v>
      </c>
      <c r="E55" s="173" t="str">
        <f>'Eventos de riesgo LA-FT-FPADM'!E54</f>
        <v>Arrendamiento de espacios</v>
      </c>
      <c r="G55" s="753"/>
      <c r="H55" s="749"/>
      <c r="I55" s="749"/>
      <c r="J55" s="749"/>
      <c r="K55" s="752"/>
      <c r="L55" s="771">
        <v>2</v>
      </c>
      <c r="M55" s="768">
        <v>4</v>
      </c>
      <c r="N55" s="768">
        <v>3</v>
      </c>
      <c r="O55" s="768">
        <v>3</v>
      </c>
      <c r="P55" s="769">
        <v>2</v>
      </c>
      <c r="Q55" s="771"/>
      <c r="R55" s="768"/>
      <c r="S55" s="768"/>
      <c r="T55" s="768"/>
      <c r="U55" s="769"/>
      <c r="V55" s="771">
        <v>1</v>
      </c>
      <c r="W55" s="768">
        <v>4</v>
      </c>
      <c r="X55" s="768">
        <v>4</v>
      </c>
      <c r="Y55" s="768">
        <v>2</v>
      </c>
      <c r="Z55" s="769">
        <v>3</v>
      </c>
      <c r="AA55" s="771"/>
      <c r="AB55" s="768"/>
      <c r="AC55" s="768"/>
      <c r="AD55" s="768"/>
      <c r="AE55" s="769"/>
      <c r="AF55" s="771"/>
      <c r="AG55" s="768"/>
      <c r="AH55" s="768"/>
      <c r="AI55" s="768"/>
      <c r="AJ55" s="769"/>
      <c r="AK55" s="771"/>
      <c r="AL55" s="768"/>
      <c r="AM55" s="768"/>
      <c r="AN55" s="768"/>
      <c r="AO55" s="769"/>
      <c r="AP55" s="771">
        <v>3</v>
      </c>
      <c r="AQ55" s="768">
        <v>4</v>
      </c>
      <c r="AR55" s="768">
        <v>4</v>
      </c>
      <c r="AS55" s="768">
        <v>3</v>
      </c>
      <c r="AT55" s="770">
        <v>2</v>
      </c>
      <c r="AU55" s="772">
        <v>2</v>
      </c>
      <c r="AV55" s="768">
        <v>1</v>
      </c>
      <c r="AW55" s="768">
        <v>1</v>
      </c>
      <c r="AX55" s="768">
        <v>1</v>
      </c>
      <c r="AY55" s="769">
        <v>1</v>
      </c>
      <c r="AZ55" s="771"/>
      <c r="BA55" s="768"/>
      <c r="BB55" s="768"/>
      <c r="BC55" s="768"/>
      <c r="BD55" s="770"/>
      <c r="BE55" s="772">
        <v>3</v>
      </c>
      <c r="BF55" s="768">
        <v>3</v>
      </c>
      <c r="BG55" s="768">
        <v>1</v>
      </c>
      <c r="BH55" s="768">
        <v>1</v>
      </c>
      <c r="BI55" s="769">
        <v>1</v>
      </c>
      <c r="BJ55" s="754">
        <v>2</v>
      </c>
      <c r="BK55" s="756">
        <v>5</v>
      </c>
      <c r="BL55" s="756">
        <v>5</v>
      </c>
      <c r="BM55" s="756">
        <v>5</v>
      </c>
      <c r="BN55" s="760">
        <v>5</v>
      </c>
      <c r="BO55" s="772">
        <v>4</v>
      </c>
      <c r="BP55" s="768">
        <v>4</v>
      </c>
      <c r="BQ55" s="768">
        <v>4</v>
      </c>
      <c r="BR55" s="768">
        <v>4</v>
      </c>
      <c r="BS55" s="769">
        <v>4</v>
      </c>
      <c r="BT55" s="771">
        <v>4</v>
      </c>
      <c r="BU55" s="768">
        <v>3</v>
      </c>
      <c r="BV55" s="768">
        <v>1</v>
      </c>
      <c r="BW55" s="768">
        <v>3</v>
      </c>
      <c r="BX55" s="770">
        <v>1</v>
      </c>
      <c r="BY55" s="771"/>
      <c r="BZ55" s="768"/>
      <c r="CA55" s="768"/>
      <c r="CB55" s="768"/>
      <c r="CC55" s="770"/>
      <c r="CD55" s="771">
        <v>3</v>
      </c>
      <c r="CE55" s="768">
        <v>3</v>
      </c>
      <c r="CF55" s="768">
        <v>4</v>
      </c>
      <c r="CG55" s="768">
        <v>3</v>
      </c>
      <c r="CH55" s="770">
        <v>2</v>
      </c>
      <c r="CI55" s="772"/>
      <c r="CJ55" s="768"/>
      <c r="CK55" s="768"/>
      <c r="CL55" s="768"/>
      <c r="CM55" s="769"/>
      <c r="CN55" s="771"/>
      <c r="CO55" s="768"/>
      <c r="CP55" s="768"/>
      <c r="CQ55" s="768"/>
      <c r="CR55" s="770"/>
      <c r="CS55" s="772">
        <v>3</v>
      </c>
      <c r="CT55" s="768">
        <v>3</v>
      </c>
      <c r="CU55" s="768">
        <v>4</v>
      </c>
      <c r="CV55" s="768">
        <v>3</v>
      </c>
      <c r="CW55" s="769">
        <v>2</v>
      </c>
      <c r="CX55" s="771">
        <v>3</v>
      </c>
      <c r="CY55" s="768">
        <v>5</v>
      </c>
      <c r="CZ55" s="768">
        <v>5</v>
      </c>
      <c r="DA55" s="768">
        <v>4</v>
      </c>
      <c r="DB55" s="770">
        <v>2</v>
      </c>
      <c r="DC55" s="772">
        <v>3</v>
      </c>
      <c r="DD55" s="768">
        <v>3</v>
      </c>
      <c r="DE55" s="768">
        <v>3</v>
      </c>
      <c r="DF55" s="768">
        <v>3</v>
      </c>
      <c r="DG55" s="769">
        <v>3</v>
      </c>
      <c r="DH55" s="771">
        <v>1</v>
      </c>
      <c r="DI55" s="768">
        <v>4</v>
      </c>
      <c r="DJ55" s="768">
        <v>4</v>
      </c>
      <c r="DK55" s="768">
        <v>3</v>
      </c>
      <c r="DL55" s="770">
        <v>3</v>
      </c>
      <c r="DM55" s="772">
        <v>2</v>
      </c>
      <c r="DN55" s="768">
        <v>3</v>
      </c>
      <c r="DO55" s="768">
        <v>4</v>
      </c>
      <c r="DP55" s="768">
        <v>3</v>
      </c>
      <c r="DQ55" s="769">
        <v>3</v>
      </c>
      <c r="DR55" s="771"/>
      <c r="DS55" s="768"/>
      <c r="DT55" s="768"/>
      <c r="DU55" s="768"/>
      <c r="DV55" s="770"/>
      <c r="DW55" s="772"/>
      <c r="DX55" s="768"/>
      <c r="DY55" s="768"/>
      <c r="DZ55" s="768"/>
      <c r="EA55" s="770"/>
      <c r="EC55" s="714" t="str">
        <f>'Eventos de riesgo LA-FT-FPADM'!A54</f>
        <v>R3</v>
      </c>
      <c r="ED55" s="936" t="str">
        <f>'Eventos de riesgo LA-FT-FPADM'!D54</f>
        <v>Clientes</v>
      </c>
      <c r="EE55" s="910">
        <f t="shared" si="0"/>
        <v>3</v>
      </c>
      <c r="EF55" s="874">
        <f t="shared" si="1"/>
        <v>0.90350790290525129</v>
      </c>
      <c r="EG55" s="857">
        <f t="shared" si="2"/>
        <v>0.3011693009684171</v>
      </c>
      <c r="EH55" s="868">
        <f>ROUND(AVERAGE(EE55,EE58,EE60,EE72,EE73,EE74),0)</f>
        <v>3</v>
      </c>
      <c r="EI55" s="910">
        <f t="shared" si="3"/>
        <v>4</v>
      </c>
      <c r="EJ55" s="874">
        <f t="shared" si="4"/>
        <v>0.98198050606196574</v>
      </c>
      <c r="EK55" s="857">
        <f t="shared" si="5"/>
        <v>0.24549512651549144</v>
      </c>
      <c r="EL55" s="860">
        <f>ROUND(AVERAGE(EI55,EI58,EI60,EI72,EI73,EI74),0)</f>
        <v>4</v>
      </c>
      <c r="EM55" s="910">
        <f t="shared" si="6"/>
        <v>3</v>
      </c>
      <c r="EN55" s="874">
        <f t="shared" si="7"/>
        <v>1.3420210162897097</v>
      </c>
      <c r="EO55" s="857">
        <f t="shared" si="8"/>
        <v>0.44734033876323659</v>
      </c>
      <c r="EP55" s="860">
        <f>ROUND(AVERAGE(EM55,EM58,EM60,EM72,EM73,EM74),0)</f>
        <v>3</v>
      </c>
      <c r="EQ55" s="910">
        <f t="shared" si="9"/>
        <v>3</v>
      </c>
      <c r="ER55" s="874">
        <f t="shared" si="10"/>
        <v>1.0326308782000686</v>
      </c>
      <c r="ES55" s="857">
        <f t="shared" si="11"/>
        <v>0.34421029273335618</v>
      </c>
      <c r="ET55" s="860">
        <f>ROUND(AVERAGE(EQ55,EQ58,EQ60,EQ72,EQ73,EQ74),0)</f>
        <v>3</v>
      </c>
      <c r="EU55" s="910">
        <f t="shared" si="12"/>
        <v>2</v>
      </c>
      <c r="EV55" s="874">
        <f t="shared" si="13"/>
        <v>1.1157499537009508</v>
      </c>
      <c r="EW55" s="857">
        <f t="shared" si="14"/>
        <v>0.55787497685047538</v>
      </c>
      <c r="EX55" s="860">
        <f>ROUND(AVERAGE(EU55,EU58,EU60,EU72,EU73,EU74),0)</f>
        <v>2</v>
      </c>
      <c r="EY55" s="936" t="str">
        <f>'Eventos de riesgo LA-FT-FPADM'!D54</f>
        <v>Clientes</v>
      </c>
      <c r="EZ55" s="910">
        <f t="shared" si="15"/>
        <v>3</v>
      </c>
      <c r="FA55" s="868">
        <f>ROUND(AVERAGE(EZ55,EZ58,EZ60,EZ72,EZ73,EZ74),0)</f>
        <v>3</v>
      </c>
      <c r="FB55" s="5"/>
      <c r="FC55" s="871">
        <f t="shared" ref="FC55" si="17">ROUND(EH55*FA55,0)</f>
        <v>9</v>
      </c>
      <c r="FD55" s="837" t="str">
        <f t="shared" si="16"/>
        <v>MODERADO</v>
      </c>
    </row>
    <row r="56" spans="1:160" ht="18" customHeight="1">
      <c r="A56" s="715"/>
      <c r="B56" s="759"/>
      <c r="C56" s="723"/>
      <c r="D56" s="723"/>
      <c r="E56" s="173" t="str">
        <f>'Eventos de riesgo LA-FT-FPADM'!E55</f>
        <v>Capacitaciones</v>
      </c>
      <c r="G56" s="753"/>
      <c r="H56" s="749"/>
      <c r="I56" s="749"/>
      <c r="J56" s="749"/>
      <c r="K56" s="752"/>
      <c r="L56" s="771"/>
      <c r="M56" s="768"/>
      <c r="N56" s="768"/>
      <c r="O56" s="768"/>
      <c r="P56" s="769"/>
      <c r="Q56" s="771"/>
      <c r="R56" s="768"/>
      <c r="S56" s="768"/>
      <c r="T56" s="768"/>
      <c r="U56" s="769"/>
      <c r="V56" s="771"/>
      <c r="W56" s="768"/>
      <c r="X56" s="768"/>
      <c r="Y56" s="768"/>
      <c r="Z56" s="769"/>
      <c r="AA56" s="771"/>
      <c r="AB56" s="768"/>
      <c r="AC56" s="768"/>
      <c r="AD56" s="768"/>
      <c r="AE56" s="769"/>
      <c r="AF56" s="771"/>
      <c r="AG56" s="768"/>
      <c r="AH56" s="768"/>
      <c r="AI56" s="768"/>
      <c r="AJ56" s="769"/>
      <c r="AK56" s="771"/>
      <c r="AL56" s="768"/>
      <c r="AM56" s="768"/>
      <c r="AN56" s="768"/>
      <c r="AO56" s="769"/>
      <c r="AP56" s="771"/>
      <c r="AQ56" s="768"/>
      <c r="AR56" s="768"/>
      <c r="AS56" s="768"/>
      <c r="AT56" s="770"/>
      <c r="AU56" s="772"/>
      <c r="AV56" s="768"/>
      <c r="AW56" s="768"/>
      <c r="AX56" s="768"/>
      <c r="AY56" s="769"/>
      <c r="AZ56" s="771"/>
      <c r="BA56" s="768"/>
      <c r="BB56" s="768"/>
      <c r="BC56" s="768"/>
      <c r="BD56" s="770"/>
      <c r="BE56" s="772"/>
      <c r="BF56" s="768"/>
      <c r="BG56" s="768"/>
      <c r="BH56" s="768"/>
      <c r="BI56" s="769"/>
      <c r="BJ56" s="787"/>
      <c r="BK56" s="788"/>
      <c r="BL56" s="788"/>
      <c r="BM56" s="788"/>
      <c r="BN56" s="789"/>
      <c r="BO56" s="772"/>
      <c r="BP56" s="768"/>
      <c r="BQ56" s="768"/>
      <c r="BR56" s="768"/>
      <c r="BS56" s="769"/>
      <c r="BT56" s="771"/>
      <c r="BU56" s="768"/>
      <c r="BV56" s="768"/>
      <c r="BW56" s="768"/>
      <c r="BX56" s="770"/>
      <c r="BY56" s="771"/>
      <c r="BZ56" s="768"/>
      <c r="CA56" s="768"/>
      <c r="CB56" s="768"/>
      <c r="CC56" s="770"/>
      <c r="CD56" s="771"/>
      <c r="CE56" s="768"/>
      <c r="CF56" s="768"/>
      <c r="CG56" s="768"/>
      <c r="CH56" s="770"/>
      <c r="CI56" s="772"/>
      <c r="CJ56" s="768"/>
      <c r="CK56" s="768"/>
      <c r="CL56" s="768"/>
      <c r="CM56" s="769"/>
      <c r="CN56" s="771"/>
      <c r="CO56" s="768"/>
      <c r="CP56" s="768"/>
      <c r="CQ56" s="768"/>
      <c r="CR56" s="770"/>
      <c r="CS56" s="772"/>
      <c r="CT56" s="768"/>
      <c r="CU56" s="768"/>
      <c r="CV56" s="768"/>
      <c r="CW56" s="769"/>
      <c r="CX56" s="771"/>
      <c r="CY56" s="768"/>
      <c r="CZ56" s="768"/>
      <c r="DA56" s="768"/>
      <c r="DB56" s="770"/>
      <c r="DC56" s="772"/>
      <c r="DD56" s="768"/>
      <c r="DE56" s="768"/>
      <c r="DF56" s="768"/>
      <c r="DG56" s="769"/>
      <c r="DH56" s="771"/>
      <c r="DI56" s="768"/>
      <c r="DJ56" s="768"/>
      <c r="DK56" s="768"/>
      <c r="DL56" s="770"/>
      <c r="DM56" s="772"/>
      <c r="DN56" s="768"/>
      <c r="DO56" s="768"/>
      <c r="DP56" s="768"/>
      <c r="DQ56" s="769"/>
      <c r="DR56" s="771"/>
      <c r="DS56" s="768"/>
      <c r="DT56" s="768"/>
      <c r="DU56" s="768"/>
      <c r="DV56" s="770"/>
      <c r="DW56" s="772"/>
      <c r="DX56" s="768"/>
      <c r="DY56" s="768"/>
      <c r="DZ56" s="768"/>
      <c r="EA56" s="770"/>
      <c r="EC56" s="715"/>
      <c r="ED56" s="937"/>
      <c r="EE56" s="938"/>
      <c r="EF56" s="875"/>
      <c r="EG56" s="858"/>
      <c r="EH56" s="869"/>
      <c r="EI56" s="938"/>
      <c r="EJ56" s="875"/>
      <c r="EK56" s="858"/>
      <c r="EL56" s="861"/>
      <c r="EM56" s="938"/>
      <c r="EN56" s="875"/>
      <c r="EO56" s="858"/>
      <c r="EP56" s="861"/>
      <c r="EQ56" s="938"/>
      <c r="ER56" s="875"/>
      <c r="ES56" s="858"/>
      <c r="ET56" s="861"/>
      <c r="EU56" s="938"/>
      <c r="EV56" s="875"/>
      <c r="EW56" s="858"/>
      <c r="EX56" s="861"/>
      <c r="EY56" s="937"/>
      <c r="EZ56" s="938"/>
      <c r="FA56" s="869"/>
      <c r="FB56" s="5"/>
      <c r="FC56" s="872"/>
      <c r="FD56" s="851"/>
    </row>
    <row r="57" spans="1:160" ht="18" customHeight="1">
      <c r="A57" s="716"/>
      <c r="B57" s="792"/>
      <c r="C57" s="723"/>
      <c r="D57" s="723"/>
      <c r="E57" s="173" t="str">
        <f>'Eventos de riesgo LA-FT-FPADM'!E56</f>
        <v>Afiliados</v>
      </c>
      <c r="G57" s="753"/>
      <c r="H57" s="749"/>
      <c r="I57" s="749"/>
      <c r="J57" s="749"/>
      <c r="K57" s="752"/>
      <c r="L57" s="771"/>
      <c r="M57" s="768"/>
      <c r="N57" s="768"/>
      <c r="O57" s="768"/>
      <c r="P57" s="769"/>
      <c r="Q57" s="771"/>
      <c r="R57" s="768"/>
      <c r="S57" s="768"/>
      <c r="T57" s="768"/>
      <c r="U57" s="769"/>
      <c r="V57" s="771"/>
      <c r="W57" s="768"/>
      <c r="X57" s="768"/>
      <c r="Y57" s="768"/>
      <c r="Z57" s="769"/>
      <c r="AA57" s="771"/>
      <c r="AB57" s="768"/>
      <c r="AC57" s="768"/>
      <c r="AD57" s="768"/>
      <c r="AE57" s="769"/>
      <c r="AF57" s="771"/>
      <c r="AG57" s="768"/>
      <c r="AH57" s="768"/>
      <c r="AI57" s="768"/>
      <c r="AJ57" s="769"/>
      <c r="AK57" s="771"/>
      <c r="AL57" s="768"/>
      <c r="AM57" s="768"/>
      <c r="AN57" s="768"/>
      <c r="AO57" s="769"/>
      <c r="AP57" s="771"/>
      <c r="AQ57" s="768"/>
      <c r="AR57" s="768"/>
      <c r="AS57" s="768"/>
      <c r="AT57" s="770"/>
      <c r="AU57" s="772"/>
      <c r="AV57" s="768"/>
      <c r="AW57" s="768"/>
      <c r="AX57" s="768"/>
      <c r="AY57" s="769"/>
      <c r="AZ57" s="771"/>
      <c r="BA57" s="768"/>
      <c r="BB57" s="768"/>
      <c r="BC57" s="768"/>
      <c r="BD57" s="770"/>
      <c r="BE57" s="772"/>
      <c r="BF57" s="768"/>
      <c r="BG57" s="768"/>
      <c r="BH57" s="768"/>
      <c r="BI57" s="769"/>
      <c r="BJ57" s="787"/>
      <c r="BK57" s="788"/>
      <c r="BL57" s="788"/>
      <c r="BM57" s="788"/>
      <c r="BN57" s="789"/>
      <c r="BO57" s="772"/>
      <c r="BP57" s="768"/>
      <c r="BQ57" s="768"/>
      <c r="BR57" s="768"/>
      <c r="BS57" s="769"/>
      <c r="BT57" s="771"/>
      <c r="BU57" s="768"/>
      <c r="BV57" s="768"/>
      <c r="BW57" s="768"/>
      <c r="BX57" s="770"/>
      <c r="BY57" s="771"/>
      <c r="BZ57" s="768"/>
      <c r="CA57" s="768"/>
      <c r="CB57" s="768"/>
      <c r="CC57" s="770"/>
      <c r="CD57" s="771"/>
      <c r="CE57" s="768"/>
      <c r="CF57" s="768"/>
      <c r="CG57" s="768"/>
      <c r="CH57" s="770"/>
      <c r="CI57" s="772"/>
      <c r="CJ57" s="768"/>
      <c r="CK57" s="768"/>
      <c r="CL57" s="768"/>
      <c r="CM57" s="769"/>
      <c r="CN57" s="771"/>
      <c r="CO57" s="768"/>
      <c r="CP57" s="768"/>
      <c r="CQ57" s="768"/>
      <c r="CR57" s="770"/>
      <c r="CS57" s="772"/>
      <c r="CT57" s="768"/>
      <c r="CU57" s="768"/>
      <c r="CV57" s="768"/>
      <c r="CW57" s="769"/>
      <c r="CX57" s="771"/>
      <c r="CY57" s="768"/>
      <c r="CZ57" s="768"/>
      <c r="DA57" s="768"/>
      <c r="DB57" s="770"/>
      <c r="DC57" s="772"/>
      <c r="DD57" s="768"/>
      <c r="DE57" s="768"/>
      <c r="DF57" s="768"/>
      <c r="DG57" s="769"/>
      <c r="DH57" s="771"/>
      <c r="DI57" s="768"/>
      <c r="DJ57" s="768"/>
      <c r="DK57" s="768"/>
      <c r="DL57" s="770"/>
      <c r="DM57" s="772"/>
      <c r="DN57" s="768"/>
      <c r="DO57" s="768"/>
      <c r="DP57" s="768"/>
      <c r="DQ57" s="769"/>
      <c r="DR57" s="771"/>
      <c r="DS57" s="768"/>
      <c r="DT57" s="768"/>
      <c r="DU57" s="768"/>
      <c r="DV57" s="770"/>
      <c r="DW57" s="772"/>
      <c r="DX57" s="768"/>
      <c r="DY57" s="768"/>
      <c r="DZ57" s="768"/>
      <c r="EA57" s="770"/>
      <c r="EC57" s="716"/>
      <c r="ED57" s="937"/>
      <c r="EE57" s="938"/>
      <c r="EF57" s="875"/>
      <c r="EG57" s="858"/>
      <c r="EH57" s="869"/>
      <c r="EI57" s="938"/>
      <c r="EJ57" s="875"/>
      <c r="EK57" s="858"/>
      <c r="EL57" s="861"/>
      <c r="EM57" s="938"/>
      <c r="EN57" s="875"/>
      <c r="EO57" s="858"/>
      <c r="EP57" s="861"/>
      <c r="EQ57" s="938"/>
      <c r="ER57" s="875"/>
      <c r="ES57" s="858"/>
      <c r="ET57" s="861"/>
      <c r="EU57" s="938"/>
      <c r="EV57" s="875"/>
      <c r="EW57" s="858"/>
      <c r="EX57" s="861"/>
      <c r="EY57" s="937"/>
      <c r="EZ57" s="938"/>
      <c r="FA57" s="869"/>
      <c r="FB57" s="5"/>
      <c r="FC57" s="872"/>
      <c r="FD57" s="851"/>
    </row>
    <row r="58" spans="1:160" ht="18" customHeight="1">
      <c r="A58" s="716"/>
      <c r="B58" s="792"/>
      <c r="C58" s="723"/>
      <c r="D58" s="722" t="str">
        <f>'Eventos de riesgo LA-FT-FPADM'!D57</f>
        <v>Usuarios</v>
      </c>
      <c r="E58" s="173" t="str">
        <f>'Eventos de riesgo LA-FT-FPADM'!E57</f>
        <v>Información Empresarial</v>
      </c>
      <c r="G58" s="753"/>
      <c r="H58" s="749"/>
      <c r="I58" s="749"/>
      <c r="J58" s="749"/>
      <c r="K58" s="752"/>
      <c r="L58" s="771"/>
      <c r="M58" s="768"/>
      <c r="N58" s="768"/>
      <c r="O58" s="768"/>
      <c r="P58" s="769"/>
      <c r="Q58" s="771">
        <v>1</v>
      </c>
      <c r="R58" s="768">
        <v>4</v>
      </c>
      <c r="S58" s="768">
        <v>4</v>
      </c>
      <c r="T58" s="768">
        <v>1</v>
      </c>
      <c r="U58" s="769">
        <v>1</v>
      </c>
      <c r="V58" s="771">
        <v>1</v>
      </c>
      <c r="W58" s="768">
        <v>4</v>
      </c>
      <c r="X58" s="768">
        <v>4</v>
      </c>
      <c r="Y58" s="768">
        <v>2</v>
      </c>
      <c r="Z58" s="769">
        <v>3</v>
      </c>
      <c r="AA58" s="771"/>
      <c r="AB58" s="768"/>
      <c r="AC58" s="768"/>
      <c r="AD58" s="768"/>
      <c r="AE58" s="769"/>
      <c r="AF58" s="771"/>
      <c r="AG58" s="768"/>
      <c r="AH58" s="768"/>
      <c r="AI58" s="768"/>
      <c r="AJ58" s="769"/>
      <c r="AK58" s="771"/>
      <c r="AL58" s="768"/>
      <c r="AM58" s="768"/>
      <c r="AN58" s="768"/>
      <c r="AO58" s="769"/>
      <c r="AP58" s="771">
        <v>3</v>
      </c>
      <c r="AQ58" s="768">
        <v>4</v>
      </c>
      <c r="AR58" s="768">
        <v>4</v>
      </c>
      <c r="AS58" s="768">
        <v>3</v>
      </c>
      <c r="AT58" s="770">
        <v>2</v>
      </c>
      <c r="AU58" s="772">
        <v>2</v>
      </c>
      <c r="AV58" s="768">
        <v>1</v>
      </c>
      <c r="AW58" s="768">
        <v>1</v>
      </c>
      <c r="AX58" s="768">
        <v>1</v>
      </c>
      <c r="AY58" s="769">
        <v>1</v>
      </c>
      <c r="AZ58" s="771"/>
      <c r="BA58" s="768"/>
      <c r="BB58" s="768"/>
      <c r="BC58" s="768"/>
      <c r="BD58" s="770"/>
      <c r="BE58" s="772">
        <v>3</v>
      </c>
      <c r="BF58" s="768">
        <v>3</v>
      </c>
      <c r="BG58" s="768">
        <v>1</v>
      </c>
      <c r="BH58" s="768">
        <v>1</v>
      </c>
      <c r="BI58" s="769">
        <v>1</v>
      </c>
      <c r="BJ58" s="754">
        <v>2</v>
      </c>
      <c r="BK58" s="756">
        <v>5</v>
      </c>
      <c r="BL58" s="756">
        <v>5</v>
      </c>
      <c r="BM58" s="756">
        <v>5</v>
      </c>
      <c r="BN58" s="760">
        <v>5</v>
      </c>
      <c r="BO58" s="772">
        <v>4</v>
      </c>
      <c r="BP58" s="768">
        <v>4</v>
      </c>
      <c r="BQ58" s="768">
        <v>4</v>
      </c>
      <c r="BR58" s="768">
        <v>4</v>
      </c>
      <c r="BS58" s="769">
        <v>4</v>
      </c>
      <c r="BT58" s="771">
        <v>4</v>
      </c>
      <c r="BU58" s="768">
        <v>3</v>
      </c>
      <c r="BV58" s="768">
        <v>1</v>
      </c>
      <c r="BW58" s="768">
        <v>3</v>
      </c>
      <c r="BX58" s="770">
        <v>1</v>
      </c>
      <c r="BY58" s="771"/>
      <c r="BZ58" s="768"/>
      <c r="CA58" s="768"/>
      <c r="CB58" s="768"/>
      <c r="CC58" s="770"/>
      <c r="CD58" s="771">
        <v>3</v>
      </c>
      <c r="CE58" s="768">
        <v>3</v>
      </c>
      <c r="CF58" s="768">
        <v>4</v>
      </c>
      <c r="CG58" s="768">
        <v>3</v>
      </c>
      <c r="CH58" s="770">
        <v>2</v>
      </c>
      <c r="CI58" s="772"/>
      <c r="CJ58" s="768"/>
      <c r="CK58" s="768"/>
      <c r="CL58" s="768"/>
      <c r="CM58" s="769"/>
      <c r="CN58" s="771">
        <v>1</v>
      </c>
      <c r="CO58" s="768">
        <v>1</v>
      </c>
      <c r="CP58" s="768">
        <v>1</v>
      </c>
      <c r="CQ58" s="768">
        <v>1</v>
      </c>
      <c r="CR58" s="770">
        <v>1</v>
      </c>
      <c r="CS58" s="772">
        <v>3</v>
      </c>
      <c r="CT58" s="768">
        <v>3</v>
      </c>
      <c r="CU58" s="768">
        <v>4</v>
      </c>
      <c r="CV58" s="768">
        <v>3</v>
      </c>
      <c r="CW58" s="769">
        <v>2</v>
      </c>
      <c r="CX58" s="771">
        <v>3</v>
      </c>
      <c r="CY58" s="768">
        <v>5</v>
      </c>
      <c r="CZ58" s="768">
        <v>5</v>
      </c>
      <c r="DA58" s="768">
        <v>4</v>
      </c>
      <c r="DB58" s="770">
        <v>2</v>
      </c>
      <c r="DC58" s="772">
        <v>3</v>
      </c>
      <c r="DD58" s="768">
        <v>3</v>
      </c>
      <c r="DE58" s="768">
        <v>3</v>
      </c>
      <c r="DF58" s="768">
        <v>3</v>
      </c>
      <c r="DG58" s="769">
        <v>3</v>
      </c>
      <c r="DH58" s="771"/>
      <c r="DI58" s="768"/>
      <c r="DJ58" s="768"/>
      <c r="DK58" s="768"/>
      <c r="DL58" s="770"/>
      <c r="DM58" s="772"/>
      <c r="DN58" s="768"/>
      <c r="DO58" s="768"/>
      <c r="DP58" s="768"/>
      <c r="DQ58" s="769"/>
      <c r="DR58" s="771"/>
      <c r="DS58" s="768"/>
      <c r="DT58" s="768"/>
      <c r="DU58" s="768"/>
      <c r="DV58" s="770"/>
      <c r="DW58" s="772"/>
      <c r="DX58" s="768"/>
      <c r="DY58" s="768"/>
      <c r="DZ58" s="768"/>
      <c r="EA58" s="770"/>
      <c r="EC58" s="716"/>
      <c r="ED58" s="936" t="str">
        <f>'Eventos de riesgo LA-FT-FPADM'!D57</f>
        <v>Usuarios</v>
      </c>
      <c r="EE58" s="910">
        <f t="shared" si="0"/>
        <v>3</v>
      </c>
      <c r="EF58" s="874">
        <f t="shared" si="1"/>
        <v>1.0088366960464616</v>
      </c>
      <c r="EG58" s="857">
        <f t="shared" si="2"/>
        <v>0.33627889868215388</v>
      </c>
      <c r="EH58" s="869"/>
      <c r="EI58" s="910">
        <f t="shared" si="3"/>
        <v>3</v>
      </c>
      <c r="EJ58" s="874">
        <f t="shared" si="4"/>
        <v>1.2015768732164085</v>
      </c>
      <c r="EK58" s="857">
        <f t="shared" si="5"/>
        <v>0.40052562440546952</v>
      </c>
      <c r="EL58" s="861"/>
      <c r="EM58" s="910">
        <f t="shared" si="6"/>
        <v>3</v>
      </c>
      <c r="EN58" s="874">
        <f t="shared" si="7"/>
        <v>1.5112986695683461</v>
      </c>
      <c r="EO58" s="857">
        <f t="shared" si="8"/>
        <v>0.50376622318944875</v>
      </c>
      <c r="EP58" s="861"/>
      <c r="EQ58" s="910">
        <f t="shared" si="9"/>
        <v>3</v>
      </c>
      <c r="ER58" s="874">
        <f t="shared" si="10"/>
        <v>1.2733034890189885</v>
      </c>
      <c r="ES58" s="857">
        <f t="shared" si="11"/>
        <v>0.42443449633966285</v>
      </c>
      <c r="ET58" s="861"/>
      <c r="EU58" s="910">
        <f t="shared" si="12"/>
        <v>2</v>
      </c>
      <c r="EV58" s="874">
        <f t="shared" si="13"/>
        <v>1.2307692307692308</v>
      </c>
      <c r="EW58" s="857">
        <f t="shared" si="14"/>
        <v>0.61538461538461542</v>
      </c>
      <c r="EX58" s="861"/>
      <c r="EY58" s="936" t="str">
        <f>'Eventos de riesgo LA-FT-FPADM'!D57</f>
        <v>Usuarios</v>
      </c>
      <c r="EZ58" s="910">
        <f t="shared" si="15"/>
        <v>3</v>
      </c>
      <c r="FA58" s="869"/>
      <c r="FB58" s="5"/>
      <c r="FC58" s="872"/>
      <c r="FD58" s="851"/>
    </row>
    <row r="59" spans="1:160" ht="18" customHeight="1">
      <c r="A59" s="716"/>
      <c r="B59" s="792"/>
      <c r="C59" s="723"/>
      <c r="D59" s="723"/>
      <c r="E59" s="173" t="str">
        <f>'Eventos de riesgo LA-FT-FPADM'!E58</f>
        <v>Beneficiarios de Programas y Proyectos</v>
      </c>
      <c r="G59" s="753"/>
      <c r="H59" s="749"/>
      <c r="I59" s="749"/>
      <c r="J59" s="749"/>
      <c r="K59" s="752"/>
      <c r="L59" s="771"/>
      <c r="M59" s="768"/>
      <c r="N59" s="768"/>
      <c r="O59" s="768"/>
      <c r="P59" s="769"/>
      <c r="Q59" s="771"/>
      <c r="R59" s="768"/>
      <c r="S59" s="768"/>
      <c r="T59" s="768"/>
      <c r="U59" s="769"/>
      <c r="V59" s="771"/>
      <c r="W59" s="768"/>
      <c r="X59" s="768"/>
      <c r="Y59" s="768"/>
      <c r="Z59" s="769"/>
      <c r="AA59" s="771"/>
      <c r="AB59" s="768"/>
      <c r="AC59" s="768"/>
      <c r="AD59" s="768"/>
      <c r="AE59" s="769"/>
      <c r="AF59" s="771"/>
      <c r="AG59" s="768"/>
      <c r="AH59" s="768"/>
      <c r="AI59" s="768"/>
      <c r="AJ59" s="769"/>
      <c r="AK59" s="771"/>
      <c r="AL59" s="768"/>
      <c r="AM59" s="768"/>
      <c r="AN59" s="768"/>
      <c r="AO59" s="769"/>
      <c r="AP59" s="771"/>
      <c r="AQ59" s="768"/>
      <c r="AR59" s="768"/>
      <c r="AS59" s="768"/>
      <c r="AT59" s="770"/>
      <c r="AU59" s="772"/>
      <c r="AV59" s="768"/>
      <c r="AW59" s="768"/>
      <c r="AX59" s="768"/>
      <c r="AY59" s="769"/>
      <c r="AZ59" s="771"/>
      <c r="BA59" s="768"/>
      <c r="BB59" s="768"/>
      <c r="BC59" s="768"/>
      <c r="BD59" s="770"/>
      <c r="BE59" s="772"/>
      <c r="BF59" s="768"/>
      <c r="BG59" s="768"/>
      <c r="BH59" s="768"/>
      <c r="BI59" s="769"/>
      <c r="BJ59" s="787"/>
      <c r="BK59" s="788"/>
      <c r="BL59" s="788"/>
      <c r="BM59" s="788"/>
      <c r="BN59" s="789"/>
      <c r="BO59" s="772"/>
      <c r="BP59" s="768"/>
      <c r="BQ59" s="768"/>
      <c r="BR59" s="768"/>
      <c r="BS59" s="769"/>
      <c r="BT59" s="771"/>
      <c r="BU59" s="768"/>
      <c r="BV59" s="768"/>
      <c r="BW59" s="768"/>
      <c r="BX59" s="770"/>
      <c r="BY59" s="771"/>
      <c r="BZ59" s="768"/>
      <c r="CA59" s="768"/>
      <c r="CB59" s="768"/>
      <c r="CC59" s="770"/>
      <c r="CD59" s="771"/>
      <c r="CE59" s="768"/>
      <c r="CF59" s="768"/>
      <c r="CG59" s="768"/>
      <c r="CH59" s="770"/>
      <c r="CI59" s="772"/>
      <c r="CJ59" s="768"/>
      <c r="CK59" s="768"/>
      <c r="CL59" s="768"/>
      <c r="CM59" s="769"/>
      <c r="CN59" s="771"/>
      <c r="CO59" s="768"/>
      <c r="CP59" s="768"/>
      <c r="CQ59" s="768"/>
      <c r="CR59" s="770"/>
      <c r="CS59" s="772"/>
      <c r="CT59" s="768"/>
      <c r="CU59" s="768"/>
      <c r="CV59" s="768"/>
      <c r="CW59" s="769"/>
      <c r="CX59" s="771"/>
      <c r="CY59" s="768"/>
      <c r="CZ59" s="768"/>
      <c r="DA59" s="768"/>
      <c r="DB59" s="770"/>
      <c r="DC59" s="772"/>
      <c r="DD59" s="768"/>
      <c r="DE59" s="768"/>
      <c r="DF59" s="768"/>
      <c r="DG59" s="769"/>
      <c r="DH59" s="771"/>
      <c r="DI59" s="768"/>
      <c r="DJ59" s="768"/>
      <c r="DK59" s="768"/>
      <c r="DL59" s="770"/>
      <c r="DM59" s="772"/>
      <c r="DN59" s="768"/>
      <c r="DO59" s="768"/>
      <c r="DP59" s="768"/>
      <c r="DQ59" s="769"/>
      <c r="DR59" s="771"/>
      <c r="DS59" s="768"/>
      <c r="DT59" s="768"/>
      <c r="DU59" s="768"/>
      <c r="DV59" s="770"/>
      <c r="DW59" s="772"/>
      <c r="DX59" s="768"/>
      <c r="DY59" s="768"/>
      <c r="DZ59" s="768"/>
      <c r="EA59" s="770"/>
      <c r="EC59" s="716"/>
      <c r="ED59" s="937"/>
      <c r="EE59" s="938"/>
      <c r="EF59" s="875"/>
      <c r="EG59" s="858"/>
      <c r="EH59" s="869"/>
      <c r="EI59" s="938"/>
      <c r="EJ59" s="875"/>
      <c r="EK59" s="858"/>
      <c r="EL59" s="861"/>
      <c r="EM59" s="938"/>
      <c r="EN59" s="875"/>
      <c r="EO59" s="858"/>
      <c r="EP59" s="861"/>
      <c r="EQ59" s="938"/>
      <c r="ER59" s="875"/>
      <c r="ES59" s="858"/>
      <c r="ET59" s="861"/>
      <c r="EU59" s="938"/>
      <c r="EV59" s="875"/>
      <c r="EW59" s="858"/>
      <c r="EX59" s="861"/>
      <c r="EY59" s="937"/>
      <c r="EZ59" s="938"/>
      <c r="FA59" s="869"/>
      <c r="FB59" s="5"/>
      <c r="FC59" s="872"/>
      <c r="FD59" s="851"/>
    </row>
    <row r="60" spans="1:160" ht="18" customHeight="1">
      <c r="A60" s="716"/>
      <c r="B60" s="792"/>
      <c r="C60" s="723"/>
      <c r="D60" s="775" t="str">
        <f>'Eventos de riesgo LA-FT-FPADM'!D59</f>
        <v>Proveedores / Contratistas</v>
      </c>
      <c r="E60" s="173" t="str">
        <f>'Eventos de riesgo LA-FT-FPADM'!E59</f>
        <v>Servicios y alquileres</v>
      </c>
      <c r="G60" s="712"/>
      <c r="H60" s="709"/>
      <c r="I60" s="709"/>
      <c r="J60" s="709"/>
      <c r="K60" s="711"/>
      <c r="L60" s="765"/>
      <c r="M60" s="766"/>
      <c r="N60" s="766"/>
      <c r="O60" s="766"/>
      <c r="P60" s="767"/>
      <c r="Q60" s="765"/>
      <c r="R60" s="766"/>
      <c r="S60" s="766"/>
      <c r="T60" s="766"/>
      <c r="U60" s="767"/>
      <c r="V60" s="765"/>
      <c r="W60" s="766"/>
      <c r="X60" s="766"/>
      <c r="Y60" s="766"/>
      <c r="Z60" s="767"/>
      <c r="AA60" s="765"/>
      <c r="AB60" s="766"/>
      <c r="AC60" s="766"/>
      <c r="AD60" s="766"/>
      <c r="AE60" s="767"/>
      <c r="AF60" s="765">
        <v>2</v>
      </c>
      <c r="AG60" s="766">
        <v>4</v>
      </c>
      <c r="AH60" s="766">
        <v>3</v>
      </c>
      <c r="AI60" s="766">
        <v>2</v>
      </c>
      <c r="AJ60" s="767">
        <v>2</v>
      </c>
      <c r="AK60" s="765">
        <v>1</v>
      </c>
      <c r="AL60" s="766">
        <v>4</v>
      </c>
      <c r="AM60" s="766">
        <v>5</v>
      </c>
      <c r="AN60" s="766">
        <v>4</v>
      </c>
      <c r="AO60" s="767">
        <v>1</v>
      </c>
      <c r="AP60" s="765">
        <v>3</v>
      </c>
      <c r="AQ60" s="766">
        <v>4</v>
      </c>
      <c r="AR60" s="766">
        <v>4</v>
      </c>
      <c r="AS60" s="766">
        <v>3</v>
      </c>
      <c r="AT60" s="773">
        <v>2</v>
      </c>
      <c r="AU60" s="774"/>
      <c r="AV60" s="766"/>
      <c r="AW60" s="766"/>
      <c r="AX60" s="766"/>
      <c r="AY60" s="767"/>
      <c r="AZ60" s="765">
        <v>2</v>
      </c>
      <c r="BA60" s="766">
        <v>3</v>
      </c>
      <c r="BB60" s="766">
        <v>2</v>
      </c>
      <c r="BC60" s="766">
        <v>1</v>
      </c>
      <c r="BD60" s="773">
        <v>1</v>
      </c>
      <c r="BE60" s="774">
        <v>3</v>
      </c>
      <c r="BF60" s="766">
        <v>3</v>
      </c>
      <c r="BG60" s="766">
        <v>1</v>
      </c>
      <c r="BH60" s="766">
        <v>1</v>
      </c>
      <c r="BI60" s="767">
        <v>1</v>
      </c>
      <c r="BJ60" s="784">
        <v>2</v>
      </c>
      <c r="BK60" s="778">
        <v>5</v>
      </c>
      <c r="BL60" s="778">
        <v>5</v>
      </c>
      <c r="BM60" s="778">
        <v>5</v>
      </c>
      <c r="BN60" s="781">
        <v>5</v>
      </c>
      <c r="BO60" s="774"/>
      <c r="BP60" s="766"/>
      <c r="BQ60" s="766"/>
      <c r="BR60" s="766"/>
      <c r="BS60" s="767"/>
      <c r="BT60" s="765"/>
      <c r="BU60" s="766"/>
      <c r="BV60" s="766"/>
      <c r="BW60" s="766"/>
      <c r="BX60" s="773"/>
      <c r="BY60" s="765">
        <v>2</v>
      </c>
      <c r="BZ60" s="766">
        <v>2</v>
      </c>
      <c r="CA60" s="766">
        <v>1</v>
      </c>
      <c r="CB60" s="766">
        <v>1</v>
      </c>
      <c r="CC60" s="773">
        <v>1</v>
      </c>
      <c r="CD60" s="765"/>
      <c r="CE60" s="766"/>
      <c r="CF60" s="766"/>
      <c r="CG60" s="766"/>
      <c r="CH60" s="773"/>
      <c r="CI60" s="774"/>
      <c r="CJ60" s="766"/>
      <c r="CK60" s="766"/>
      <c r="CL60" s="766"/>
      <c r="CM60" s="767"/>
      <c r="CN60" s="765"/>
      <c r="CO60" s="766"/>
      <c r="CP60" s="766"/>
      <c r="CQ60" s="766"/>
      <c r="CR60" s="773"/>
      <c r="CS60" s="774"/>
      <c r="CT60" s="766"/>
      <c r="CU60" s="766"/>
      <c r="CV60" s="766"/>
      <c r="CW60" s="767"/>
      <c r="CX60" s="765"/>
      <c r="CY60" s="766"/>
      <c r="CZ60" s="766"/>
      <c r="DA60" s="766"/>
      <c r="DB60" s="773"/>
      <c r="DC60" s="774"/>
      <c r="DD60" s="766"/>
      <c r="DE60" s="766"/>
      <c r="DF60" s="766"/>
      <c r="DG60" s="767"/>
      <c r="DH60" s="765"/>
      <c r="DI60" s="766"/>
      <c r="DJ60" s="766"/>
      <c r="DK60" s="766"/>
      <c r="DL60" s="773"/>
      <c r="DM60" s="774"/>
      <c r="DN60" s="766"/>
      <c r="DO60" s="766"/>
      <c r="DP60" s="766"/>
      <c r="DQ60" s="767"/>
      <c r="DR60" s="765"/>
      <c r="DS60" s="766"/>
      <c r="DT60" s="766"/>
      <c r="DU60" s="766"/>
      <c r="DV60" s="773"/>
      <c r="DW60" s="774"/>
      <c r="DX60" s="766"/>
      <c r="DY60" s="766"/>
      <c r="DZ60" s="766"/>
      <c r="EA60" s="773"/>
      <c r="EC60" s="716"/>
      <c r="ED60" s="942" t="str">
        <f>'Eventos de riesgo LA-FT-FPADM'!D59</f>
        <v>Proveedores / Contratistas</v>
      </c>
      <c r="EE60" s="865">
        <f t="shared" si="0"/>
        <v>2</v>
      </c>
      <c r="EF60" s="874">
        <f t="shared" si="1"/>
        <v>0.63887656499993994</v>
      </c>
      <c r="EG60" s="857">
        <f t="shared" si="2"/>
        <v>0.31943828249996997</v>
      </c>
      <c r="EH60" s="869"/>
      <c r="EI60" s="865">
        <f t="shared" si="3"/>
        <v>4</v>
      </c>
      <c r="EJ60" s="874">
        <f t="shared" si="4"/>
        <v>0.90350790290525129</v>
      </c>
      <c r="EK60" s="857">
        <f t="shared" si="5"/>
        <v>0.22587697572631282</v>
      </c>
      <c r="EL60" s="861"/>
      <c r="EM60" s="865">
        <f t="shared" si="6"/>
        <v>3</v>
      </c>
      <c r="EN60" s="874">
        <f t="shared" si="7"/>
        <v>1.6035674514745464</v>
      </c>
      <c r="EO60" s="857">
        <f t="shared" si="8"/>
        <v>0.53452248382484879</v>
      </c>
      <c r="EP60" s="861"/>
      <c r="EQ60" s="865">
        <f t="shared" si="9"/>
        <v>2</v>
      </c>
      <c r="ER60" s="874">
        <f t="shared" si="10"/>
        <v>1.4982983545287878</v>
      </c>
      <c r="ES60" s="857">
        <f t="shared" si="11"/>
        <v>0.7491491772643939</v>
      </c>
      <c r="ET60" s="861"/>
      <c r="EU60" s="865">
        <f t="shared" si="12"/>
        <v>2</v>
      </c>
      <c r="EV60" s="874">
        <f t="shared" si="13"/>
        <v>1.3552618543578769</v>
      </c>
      <c r="EW60" s="857">
        <f t="shared" si="14"/>
        <v>0.67763092717893847</v>
      </c>
      <c r="EX60" s="861"/>
      <c r="EY60" s="942" t="str">
        <f>'Eventos de riesgo LA-FT-FPADM'!D59</f>
        <v>Proveedores / Contratistas</v>
      </c>
      <c r="EZ60" s="865">
        <f t="shared" si="15"/>
        <v>3</v>
      </c>
      <c r="FA60" s="869"/>
      <c r="FB60" s="5"/>
      <c r="FC60" s="872"/>
      <c r="FD60" s="851"/>
    </row>
    <row r="61" spans="1:160" ht="18" customHeight="1">
      <c r="A61" s="716"/>
      <c r="B61" s="792"/>
      <c r="C61" s="723"/>
      <c r="D61" s="776"/>
      <c r="E61" s="173" t="str">
        <f>'Eventos de riesgo LA-FT-FPADM'!E60</f>
        <v>Publicidad</v>
      </c>
      <c r="G61" s="712"/>
      <c r="H61" s="709"/>
      <c r="I61" s="709"/>
      <c r="J61" s="709"/>
      <c r="K61" s="711"/>
      <c r="L61" s="765"/>
      <c r="M61" s="766"/>
      <c r="N61" s="766"/>
      <c r="O61" s="766"/>
      <c r="P61" s="767"/>
      <c r="Q61" s="765"/>
      <c r="R61" s="766"/>
      <c r="S61" s="766"/>
      <c r="T61" s="766"/>
      <c r="U61" s="767"/>
      <c r="V61" s="765"/>
      <c r="W61" s="766"/>
      <c r="X61" s="766"/>
      <c r="Y61" s="766"/>
      <c r="Z61" s="767"/>
      <c r="AA61" s="765"/>
      <c r="AB61" s="766"/>
      <c r="AC61" s="766"/>
      <c r="AD61" s="766"/>
      <c r="AE61" s="767"/>
      <c r="AF61" s="765"/>
      <c r="AG61" s="766"/>
      <c r="AH61" s="766"/>
      <c r="AI61" s="766"/>
      <c r="AJ61" s="767"/>
      <c r="AK61" s="765"/>
      <c r="AL61" s="766"/>
      <c r="AM61" s="766"/>
      <c r="AN61" s="766"/>
      <c r="AO61" s="767"/>
      <c r="AP61" s="765"/>
      <c r="AQ61" s="766"/>
      <c r="AR61" s="766"/>
      <c r="AS61" s="766"/>
      <c r="AT61" s="773"/>
      <c r="AU61" s="774"/>
      <c r="AV61" s="766"/>
      <c r="AW61" s="766"/>
      <c r="AX61" s="766"/>
      <c r="AY61" s="767"/>
      <c r="AZ61" s="765"/>
      <c r="BA61" s="766"/>
      <c r="BB61" s="766"/>
      <c r="BC61" s="766"/>
      <c r="BD61" s="773"/>
      <c r="BE61" s="774"/>
      <c r="BF61" s="766"/>
      <c r="BG61" s="766"/>
      <c r="BH61" s="766"/>
      <c r="BI61" s="767"/>
      <c r="BJ61" s="785"/>
      <c r="BK61" s="779"/>
      <c r="BL61" s="779"/>
      <c r="BM61" s="779"/>
      <c r="BN61" s="782"/>
      <c r="BO61" s="774"/>
      <c r="BP61" s="766"/>
      <c r="BQ61" s="766"/>
      <c r="BR61" s="766"/>
      <c r="BS61" s="767"/>
      <c r="BT61" s="765"/>
      <c r="BU61" s="766"/>
      <c r="BV61" s="766"/>
      <c r="BW61" s="766"/>
      <c r="BX61" s="773"/>
      <c r="BY61" s="765"/>
      <c r="BZ61" s="766"/>
      <c r="CA61" s="766"/>
      <c r="CB61" s="766"/>
      <c r="CC61" s="773"/>
      <c r="CD61" s="765"/>
      <c r="CE61" s="766"/>
      <c r="CF61" s="766"/>
      <c r="CG61" s="766"/>
      <c r="CH61" s="773"/>
      <c r="CI61" s="774"/>
      <c r="CJ61" s="766"/>
      <c r="CK61" s="766"/>
      <c r="CL61" s="766"/>
      <c r="CM61" s="767"/>
      <c r="CN61" s="765"/>
      <c r="CO61" s="766"/>
      <c r="CP61" s="766"/>
      <c r="CQ61" s="766"/>
      <c r="CR61" s="773"/>
      <c r="CS61" s="774"/>
      <c r="CT61" s="766"/>
      <c r="CU61" s="766"/>
      <c r="CV61" s="766"/>
      <c r="CW61" s="767"/>
      <c r="CX61" s="765"/>
      <c r="CY61" s="766"/>
      <c r="CZ61" s="766"/>
      <c r="DA61" s="766"/>
      <c r="DB61" s="773"/>
      <c r="DC61" s="774"/>
      <c r="DD61" s="766"/>
      <c r="DE61" s="766"/>
      <c r="DF61" s="766"/>
      <c r="DG61" s="767"/>
      <c r="DH61" s="765"/>
      <c r="DI61" s="766"/>
      <c r="DJ61" s="766"/>
      <c r="DK61" s="766"/>
      <c r="DL61" s="773"/>
      <c r="DM61" s="774"/>
      <c r="DN61" s="766"/>
      <c r="DO61" s="766"/>
      <c r="DP61" s="766"/>
      <c r="DQ61" s="767"/>
      <c r="DR61" s="765"/>
      <c r="DS61" s="766"/>
      <c r="DT61" s="766"/>
      <c r="DU61" s="766"/>
      <c r="DV61" s="773"/>
      <c r="DW61" s="774"/>
      <c r="DX61" s="766"/>
      <c r="DY61" s="766"/>
      <c r="DZ61" s="766"/>
      <c r="EA61" s="773"/>
      <c r="EC61" s="716"/>
      <c r="ED61" s="943"/>
      <c r="EE61" s="866"/>
      <c r="EF61" s="875"/>
      <c r="EG61" s="858"/>
      <c r="EH61" s="869"/>
      <c r="EI61" s="866"/>
      <c r="EJ61" s="875"/>
      <c r="EK61" s="858"/>
      <c r="EL61" s="861"/>
      <c r="EM61" s="866"/>
      <c r="EN61" s="875"/>
      <c r="EO61" s="858"/>
      <c r="EP61" s="861"/>
      <c r="EQ61" s="866"/>
      <c r="ER61" s="875"/>
      <c r="ES61" s="858"/>
      <c r="ET61" s="861"/>
      <c r="EU61" s="866"/>
      <c r="EV61" s="875"/>
      <c r="EW61" s="858"/>
      <c r="EX61" s="861"/>
      <c r="EY61" s="943"/>
      <c r="EZ61" s="866"/>
      <c r="FA61" s="869"/>
      <c r="FB61" s="5"/>
      <c r="FC61" s="872"/>
      <c r="FD61" s="851"/>
    </row>
    <row r="62" spans="1:160" ht="18" customHeight="1">
      <c r="A62" s="716"/>
      <c r="B62" s="792"/>
      <c r="C62" s="723"/>
      <c r="D62" s="776"/>
      <c r="E62" s="173" t="str">
        <f>'Eventos de riesgo LA-FT-FPADM'!E61</f>
        <v>Compras generales</v>
      </c>
      <c r="G62" s="712"/>
      <c r="H62" s="709"/>
      <c r="I62" s="709"/>
      <c r="J62" s="709"/>
      <c r="K62" s="711"/>
      <c r="L62" s="765"/>
      <c r="M62" s="766"/>
      <c r="N62" s="766"/>
      <c r="O62" s="766"/>
      <c r="P62" s="767"/>
      <c r="Q62" s="765"/>
      <c r="R62" s="766"/>
      <c r="S62" s="766"/>
      <c r="T62" s="766"/>
      <c r="U62" s="767"/>
      <c r="V62" s="765"/>
      <c r="W62" s="766"/>
      <c r="X62" s="766"/>
      <c r="Y62" s="766"/>
      <c r="Z62" s="767"/>
      <c r="AA62" s="765"/>
      <c r="AB62" s="766"/>
      <c r="AC62" s="766"/>
      <c r="AD62" s="766"/>
      <c r="AE62" s="767"/>
      <c r="AF62" s="765"/>
      <c r="AG62" s="766"/>
      <c r="AH62" s="766"/>
      <c r="AI62" s="766"/>
      <c r="AJ62" s="767"/>
      <c r="AK62" s="765"/>
      <c r="AL62" s="766"/>
      <c r="AM62" s="766"/>
      <c r="AN62" s="766"/>
      <c r="AO62" s="767"/>
      <c r="AP62" s="765"/>
      <c r="AQ62" s="766"/>
      <c r="AR62" s="766"/>
      <c r="AS62" s="766"/>
      <c r="AT62" s="773"/>
      <c r="AU62" s="774"/>
      <c r="AV62" s="766"/>
      <c r="AW62" s="766"/>
      <c r="AX62" s="766"/>
      <c r="AY62" s="767"/>
      <c r="AZ62" s="765"/>
      <c r="BA62" s="766"/>
      <c r="BB62" s="766"/>
      <c r="BC62" s="766"/>
      <c r="BD62" s="773"/>
      <c r="BE62" s="774"/>
      <c r="BF62" s="766"/>
      <c r="BG62" s="766"/>
      <c r="BH62" s="766"/>
      <c r="BI62" s="767"/>
      <c r="BJ62" s="785"/>
      <c r="BK62" s="779"/>
      <c r="BL62" s="779"/>
      <c r="BM62" s="779"/>
      <c r="BN62" s="782"/>
      <c r="BO62" s="774"/>
      <c r="BP62" s="766"/>
      <c r="BQ62" s="766"/>
      <c r="BR62" s="766"/>
      <c r="BS62" s="767"/>
      <c r="BT62" s="765"/>
      <c r="BU62" s="766"/>
      <c r="BV62" s="766"/>
      <c r="BW62" s="766"/>
      <c r="BX62" s="773"/>
      <c r="BY62" s="765"/>
      <c r="BZ62" s="766"/>
      <c r="CA62" s="766"/>
      <c r="CB62" s="766"/>
      <c r="CC62" s="773"/>
      <c r="CD62" s="765"/>
      <c r="CE62" s="766"/>
      <c r="CF62" s="766"/>
      <c r="CG62" s="766"/>
      <c r="CH62" s="773"/>
      <c r="CI62" s="774"/>
      <c r="CJ62" s="766"/>
      <c r="CK62" s="766"/>
      <c r="CL62" s="766"/>
      <c r="CM62" s="767"/>
      <c r="CN62" s="765"/>
      <c r="CO62" s="766"/>
      <c r="CP62" s="766"/>
      <c r="CQ62" s="766"/>
      <c r="CR62" s="773"/>
      <c r="CS62" s="774"/>
      <c r="CT62" s="766"/>
      <c r="CU62" s="766"/>
      <c r="CV62" s="766"/>
      <c r="CW62" s="767"/>
      <c r="CX62" s="765"/>
      <c r="CY62" s="766"/>
      <c r="CZ62" s="766"/>
      <c r="DA62" s="766"/>
      <c r="DB62" s="773"/>
      <c r="DC62" s="774"/>
      <c r="DD62" s="766"/>
      <c r="DE62" s="766"/>
      <c r="DF62" s="766"/>
      <c r="DG62" s="767"/>
      <c r="DH62" s="765"/>
      <c r="DI62" s="766"/>
      <c r="DJ62" s="766"/>
      <c r="DK62" s="766"/>
      <c r="DL62" s="773"/>
      <c r="DM62" s="774"/>
      <c r="DN62" s="766"/>
      <c r="DO62" s="766"/>
      <c r="DP62" s="766"/>
      <c r="DQ62" s="767"/>
      <c r="DR62" s="765"/>
      <c r="DS62" s="766"/>
      <c r="DT62" s="766"/>
      <c r="DU62" s="766"/>
      <c r="DV62" s="773"/>
      <c r="DW62" s="774"/>
      <c r="DX62" s="766"/>
      <c r="DY62" s="766"/>
      <c r="DZ62" s="766"/>
      <c r="EA62" s="773"/>
      <c r="EC62" s="716"/>
      <c r="ED62" s="943"/>
      <c r="EE62" s="866"/>
      <c r="EF62" s="875"/>
      <c r="EG62" s="858"/>
      <c r="EH62" s="869"/>
      <c r="EI62" s="866"/>
      <c r="EJ62" s="875"/>
      <c r="EK62" s="858"/>
      <c r="EL62" s="861"/>
      <c r="EM62" s="866"/>
      <c r="EN62" s="875"/>
      <c r="EO62" s="858"/>
      <c r="EP62" s="861"/>
      <c r="EQ62" s="866"/>
      <c r="ER62" s="875"/>
      <c r="ES62" s="858"/>
      <c r="ET62" s="861"/>
      <c r="EU62" s="866"/>
      <c r="EV62" s="875"/>
      <c r="EW62" s="858"/>
      <c r="EX62" s="861"/>
      <c r="EY62" s="943"/>
      <c r="EZ62" s="866"/>
      <c r="FA62" s="869"/>
      <c r="FB62" s="5"/>
      <c r="FC62" s="872"/>
      <c r="FD62" s="851"/>
    </row>
    <row r="63" spans="1:160" ht="18" customHeight="1">
      <c r="A63" s="716"/>
      <c r="B63" s="792"/>
      <c r="C63" s="723"/>
      <c r="D63" s="776"/>
      <c r="E63" s="173" t="str">
        <f>'Eventos de riesgo LA-FT-FPADM'!E62</f>
        <v>Consultorías</v>
      </c>
      <c r="G63" s="712"/>
      <c r="H63" s="709"/>
      <c r="I63" s="709"/>
      <c r="J63" s="709"/>
      <c r="K63" s="711"/>
      <c r="L63" s="765"/>
      <c r="M63" s="766"/>
      <c r="N63" s="766"/>
      <c r="O63" s="766"/>
      <c r="P63" s="767"/>
      <c r="Q63" s="765"/>
      <c r="R63" s="766"/>
      <c r="S63" s="766"/>
      <c r="T63" s="766"/>
      <c r="U63" s="767"/>
      <c r="V63" s="765"/>
      <c r="W63" s="766"/>
      <c r="X63" s="766"/>
      <c r="Y63" s="766"/>
      <c r="Z63" s="767"/>
      <c r="AA63" s="765"/>
      <c r="AB63" s="766"/>
      <c r="AC63" s="766"/>
      <c r="AD63" s="766"/>
      <c r="AE63" s="767"/>
      <c r="AF63" s="765"/>
      <c r="AG63" s="766"/>
      <c r="AH63" s="766"/>
      <c r="AI63" s="766"/>
      <c r="AJ63" s="767"/>
      <c r="AK63" s="765"/>
      <c r="AL63" s="766"/>
      <c r="AM63" s="766"/>
      <c r="AN63" s="766"/>
      <c r="AO63" s="767"/>
      <c r="AP63" s="765"/>
      <c r="AQ63" s="766"/>
      <c r="AR63" s="766"/>
      <c r="AS63" s="766"/>
      <c r="AT63" s="773"/>
      <c r="AU63" s="774"/>
      <c r="AV63" s="766"/>
      <c r="AW63" s="766"/>
      <c r="AX63" s="766"/>
      <c r="AY63" s="767"/>
      <c r="AZ63" s="765"/>
      <c r="BA63" s="766"/>
      <c r="BB63" s="766"/>
      <c r="BC63" s="766"/>
      <c r="BD63" s="773"/>
      <c r="BE63" s="774"/>
      <c r="BF63" s="766"/>
      <c r="BG63" s="766"/>
      <c r="BH63" s="766"/>
      <c r="BI63" s="767"/>
      <c r="BJ63" s="785"/>
      <c r="BK63" s="779"/>
      <c r="BL63" s="779"/>
      <c r="BM63" s="779"/>
      <c r="BN63" s="782"/>
      <c r="BO63" s="774"/>
      <c r="BP63" s="766"/>
      <c r="BQ63" s="766"/>
      <c r="BR63" s="766"/>
      <c r="BS63" s="767"/>
      <c r="BT63" s="765"/>
      <c r="BU63" s="766"/>
      <c r="BV63" s="766"/>
      <c r="BW63" s="766"/>
      <c r="BX63" s="773"/>
      <c r="BY63" s="765"/>
      <c r="BZ63" s="766"/>
      <c r="CA63" s="766"/>
      <c r="CB63" s="766"/>
      <c r="CC63" s="773"/>
      <c r="CD63" s="765"/>
      <c r="CE63" s="766"/>
      <c r="CF63" s="766"/>
      <c r="CG63" s="766"/>
      <c r="CH63" s="773"/>
      <c r="CI63" s="774"/>
      <c r="CJ63" s="766"/>
      <c r="CK63" s="766"/>
      <c r="CL63" s="766"/>
      <c r="CM63" s="767"/>
      <c r="CN63" s="765"/>
      <c r="CO63" s="766"/>
      <c r="CP63" s="766"/>
      <c r="CQ63" s="766"/>
      <c r="CR63" s="773"/>
      <c r="CS63" s="774"/>
      <c r="CT63" s="766"/>
      <c r="CU63" s="766"/>
      <c r="CV63" s="766"/>
      <c r="CW63" s="767"/>
      <c r="CX63" s="765"/>
      <c r="CY63" s="766"/>
      <c r="CZ63" s="766"/>
      <c r="DA63" s="766"/>
      <c r="DB63" s="773"/>
      <c r="DC63" s="774"/>
      <c r="DD63" s="766"/>
      <c r="DE63" s="766"/>
      <c r="DF63" s="766"/>
      <c r="DG63" s="767"/>
      <c r="DH63" s="765"/>
      <c r="DI63" s="766"/>
      <c r="DJ63" s="766"/>
      <c r="DK63" s="766"/>
      <c r="DL63" s="773"/>
      <c r="DM63" s="774"/>
      <c r="DN63" s="766"/>
      <c r="DO63" s="766"/>
      <c r="DP63" s="766"/>
      <c r="DQ63" s="767"/>
      <c r="DR63" s="765"/>
      <c r="DS63" s="766"/>
      <c r="DT63" s="766"/>
      <c r="DU63" s="766"/>
      <c r="DV63" s="773"/>
      <c r="DW63" s="774"/>
      <c r="DX63" s="766"/>
      <c r="DY63" s="766"/>
      <c r="DZ63" s="766"/>
      <c r="EA63" s="773"/>
      <c r="EC63" s="716"/>
      <c r="ED63" s="943"/>
      <c r="EE63" s="866"/>
      <c r="EF63" s="875"/>
      <c r="EG63" s="858"/>
      <c r="EH63" s="869"/>
      <c r="EI63" s="866"/>
      <c r="EJ63" s="875"/>
      <c r="EK63" s="858"/>
      <c r="EL63" s="861"/>
      <c r="EM63" s="866"/>
      <c r="EN63" s="875"/>
      <c r="EO63" s="858"/>
      <c r="EP63" s="861"/>
      <c r="EQ63" s="866"/>
      <c r="ER63" s="875"/>
      <c r="ES63" s="858"/>
      <c r="ET63" s="861"/>
      <c r="EU63" s="866"/>
      <c r="EV63" s="875"/>
      <c r="EW63" s="858"/>
      <c r="EX63" s="861"/>
      <c r="EY63" s="943"/>
      <c r="EZ63" s="866"/>
      <c r="FA63" s="869"/>
      <c r="FB63" s="5"/>
      <c r="FC63" s="872"/>
      <c r="FD63" s="851"/>
    </row>
    <row r="64" spans="1:160" ht="18" customHeight="1">
      <c r="A64" s="716"/>
      <c r="B64" s="792"/>
      <c r="C64" s="723"/>
      <c r="D64" s="776"/>
      <c r="E64" s="173" t="str">
        <f>'Eventos de riesgo LA-FT-FPADM'!E63</f>
        <v>Muebles e inmuebles, mantenimiento de maquinaria y equipo</v>
      </c>
      <c r="G64" s="712"/>
      <c r="H64" s="709"/>
      <c r="I64" s="709"/>
      <c r="J64" s="709"/>
      <c r="K64" s="711"/>
      <c r="L64" s="765"/>
      <c r="M64" s="766"/>
      <c r="N64" s="766"/>
      <c r="O64" s="766"/>
      <c r="P64" s="767"/>
      <c r="Q64" s="765"/>
      <c r="R64" s="766"/>
      <c r="S64" s="766"/>
      <c r="T64" s="766"/>
      <c r="U64" s="767"/>
      <c r="V64" s="765"/>
      <c r="W64" s="766"/>
      <c r="X64" s="766"/>
      <c r="Y64" s="766"/>
      <c r="Z64" s="767"/>
      <c r="AA64" s="765"/>
      <c r="AB64" s="766"/>
      <c r="AC64" s="766"/>
      <c r="AD64" s="766"/>
      <c r="AE64" s="767"/>
      <c r="AF64" s="765"/>
      <c r="AG64" s="766"/>
      <c r="AH64" s="766"/>
      <c r="AI64" s="766"/>
      <c r="AJ64" s="767"/>
      <c r="AK64" s="765"/>
      <c r="AL64" s="766"/>
      <c r="AM64" s="766"/>
      <c r="AN64" s="766"/>
      <c r="AO64" s="767"/>
      <c r="AP64" s="765"/>
      <c r="AQ64" s="766"/>
      <c r="AR64" s="766"/>
      <c r="AS64" s="766"/>
      <c r="AT64" s="773"/>
      <c r="AU64" s="774"/>
      <c r="AV64" s="766"/>
      <c r="AW64" s="766"/>
      <c r="AX64" s="766"/>
      <c r="AY64" s="767"/>
      <c r="AZ64" s="765"/>
      <c r="BA64" s="766"/>
      <c r="BB64" s="766"/>
      <c r="BC64" s="766"/>
      <c r="BD64" s="773"/>
      <c r="BE64" s="774"/>
      <c r="BF64" s="766"/>
      <c r="BG64" s="766"/>
      <c r="BH64" s="766"/>
      <c r="BI64" s="767"/>
      <c r="BJ64" s="785"/>
      <c r="BK64" s="779"/>
      <c r="BL64" s="779"/>
      <c r="BM64" s="779"/>
      <c r="BN64" s="782"/>
      <c r="BO64" s="774"/>
      <c r="BP64" s="766"/>
      <c r="BQ64" s="766"/>
      <c r="BR64" s="766"/>
      <c r="BS64" s="767"/>
      <c r="BT64" s="765"/>
      <c r="BU64" s="766"/>
      <c r="BV64" s="766"/>
      <c r="BW64" s="766"/>
      <c r="BX64" s="773"/>
      <c r="BY64" s="765"/>
      <c r="BZ64" s="766"/>
      <c r="CA64" s="766"/>
      <c r="CB64" s="766"/>
      <c r="CC64" s="773"/>
      <c r="CD64" s="765"/>
      <c r="CE64" s="766"/>
      <c r="CF64" s="766"/>
      <c r="CG64" s="766"/>
      <c r="CH64" s="773"/>
      <c r="CI64" s="774"/>
      <c r="CJ64" s="766"/>
      <c r="CK64" s="766"/>
      <c r="CL64" s="766"/>
      <c r="CM64" s="767"/>
      <c r="CN64" s="765"/>
      <c r="CO64" s="766"/>
      <c r="CP64" s="766"/>
      <c r="CQ64" s="766"/>
      <c r="CR64" s="773"/>
      <c r="CS64" s="774"/>
      <c r="CT64" s="766"/>
      <c r="CU64" s="766"/>
      <c r="CV64" s="766"/>
      <c r="CW64" s="767"/>
      <c r="CX64" s="765"/>
      <c r="CY64" s="766"/>
      <c r="CZ64" s="766"/>
      <c r="DA64" s="766"/>
      <c r="DB64" s="773"/>
      <c r="DC64" s="774"/>
      <c r="DD64" s="766"/>
      <c r="DE64" s="766"/>
      <c r="DF64" s="766"/>
      <c r="DG64" s="767"/>
      <c r="DH64" s="765"/>
      <c r="DI64" s="766"/>
      <c r="DJ64" s="766"/>
      <c r="DK64" s="766"/>
      <c r="DL64" s="773"/>
      <c r="DM64" s="774"/>
      <c r="DN64" s="766"/>
      <c r="DO64" s="766"/>
      <c r="DP64" s="766"/>
      <c r="DQ64" s="767"/>
      <c r="DR64" s="765"/>
      <c r="DS64" s="766"/>
      <c r="DT64" s="766"/>
      <c r="DU64" s="766"/>
      <c r="DV64" s="773"/>
      <c r="DW64" s="774"/>
      <c r="DX64" s="766"/>
      <c r="DY64" s="766"/>
      <c r="DZ64" s="766"/>
      <c r="EA64" s="773"/>
      <c r="EC64" s="716"/>
      <c r="ED64" s="943"/>
      <c r="EE64" s="866"/>
      <c r="EF64" s="875"/>
      <c r="EG64" s="858"/>
      <c r="EH64" s="869"/>
      <c r="EI64" s="866"/>
      <c r="EJ64" s="875"/>
      <c r="EK64" s="858"/>
      <c r="EL64" s="861"/>
      <c r="EM64" s="866"/>
      <c r="EN64" s="875"/>
      <c r="EO64" s="858"/>
      <c r="EP64" s="861"/>
      <c r="EQ64" s="866"/>
      <c r="ER64" s="875"/>
      <c r="ES64" s="858"/>
      <c r="ET64" s="861"/>
      <c r="EU64" s="866"/>
      <c r="EV64" s="875"/>
      <c r="EW64" s="858"/>
      <c r="EX64" s="861"/>
      <c r="EY64" s="943"/>
      <c r="EZ64" s="866"/>
      <c r="FA64" s="869"/>
      <c r="FB64" s="5"/>
      <c r="FC64" s="872"/>
      <c r="FD64" s="851"/>
    </row>
    <row r="65" spans="1:160" ht="18" customHeight="1">
      <c r="A65" s="716"/>
      <c r="B65" s="792"/>
      <c r="C65" s="723"/>
      <c r="D65" s="776"/>
      <c r="E65" s="173" t="str">
        <f>'Eventos de riesgo LA-FT-FPADM'!E64</f>
        <v>Servicios de tecnologia</v>
      </c>
      <c r="G65" s="712"/>
      <c r="H65" s="709"/>
      <c r="I65" s="709"/>
      <c r="J65" s="709"/>
      <c r="K65" s="711"/>
      <c r="L65" s="765"/>
      <c r="M65" s="766"/>
      <c r="N65" s="766"/>
      <c r="O65" s="766"/>
      <c r="P65" s="767"/>
      <c r="Q65" s="765"/>
      <c r="R65" s="766"/>
      <c r="S65" s="766"/>
      <c r="T65" s="766"/>
      <c r="U65" s="767"/>
      <c r="V65" s="765"/>
      <c r="W65" s="766"/>
      <c r="X65" s="766"/>
      <c r="Y65" s="766"/>
      <c r="Z65" s="767"/>
      <c r="AA65" s="765"/>
      <c r="AB65" s="766"/>
      <c r="AC65" s="766"/>
      <c r="AD65" s="766"/>
      <c r="AE65" s="767"/>
      <c r="AF65" s="765"/>
      <c r="AG65" s="766"/>
      <c r="AH65" s="766"/>
      <c r="AI65" s="766"/>
      <c r="AJ65" s="767"/>
      <c r="AK65" s="765"/>
      <c r="AL65" s="766"/>
      <c r="AM65" s="766"/>
      <c r="AN65" s="766"/>
      <c r="AO65" s="767"/>
      <c r="AP65" s="765"/>
      <c r="AQ65" s="766"/>
      <c r="AR65" s="766"/>
      <c r="AS65" s="766"/>
      <c r="AT65" s="773"/>
      <c r="AU65" s="774"/>
      <c r="AV65" s="766"/>
      <c r="AW65" s="766"/>
      <c r="AX65" s="766"/>
      <c r="AY65" s="767"/>
      <c r="AZ65" s="765"/>
      <c r="BA65" s="766"/>
      <c r="BB65" s="766"/>
      <c r="BC65" s="766"/>
      <c r="BD65" s="773"/>
      <c r="BE65" s="774"/>
      <c r="BF65" s="766"/>
      <c r="BG65" s="766"/>
      <c r="BH65" s="766"/>
      <c r="BI65" s="767"/>
      <c r="BJ65" s="785"/>
      <c r="BK65" s="779"/>
      <c r="BL65" s="779"/>
      <c r="BM65" s="779"/>
      <c r="BN65" s="782"/>
      <c r="BO65" s="774"/>
      <c r="BP65" s="766"/>
      <c r="BQ65" s="766"/>
      <c r="BR65" s="766"/>
      <c r="BS65" s="767"/>
      <c r="BT65" s="765"/>
      <c r="BU65" s="766"/>
      <c r="BV65" s="766"/>
      <c r="BW65" s="766"/>
      <c r="BX65" s="773"/>
      <c r="BY65" s="765"/>
      <c r="BZ65" s="766"/>
      <c r="CA65" s="766"/>
      <c r="CB65" s="766"/>
      <c r="CC65" s="773"/>
      <c r="CD65" s="765"/>
      <c r="CE65" s="766"/>
      <c r="CF65" s="766"/>
      <c r="CG65" s="766"/>
      <c r="CH65" s="773"/>
      <c r="CI65" s="774"/>
      <c r="CJ65" s="766"/>
      <c r="CK65" s="766"/>
      <c r="CL65" s="766"/>
      <c r="CM65" s="767"/>
      <c r="CN65" s="765"/>
      <c r="CO65" s="766"/>
      <c r="CP65" s="766"/>
      <c r="CQ65" s="766"/>
      <c r="CR65" s="773"/>
      <c r="CS65" s="774"/>
      <c r="CT65" s="766"/>
      <c r="CU65" s="766"/>
      <c r="CV65" s="766"/>
      <c r="CW65" s="767"/>
      <c r="CX65" s="765"/>
      <c r="CY65" s="766"/>
      <c r="CZ65" s="766"/>
      <c r="DA65" s="766"/>
      <c r="DB65" s="773"/>
      <c r="DC65" s="774"/>
      <c r="DD65" s="766"/>
      <c r="DE65" s="766"/>
      <c r="DF65" s="766"/>
      <c r="DG65" s="767"/>
      <c r="DH65" s="765"/>
      <c r="DI65" s="766"/>
      <c r="DJ65" s="766"/>
      <c r="DK65" s="766"/>
      <c r="DL65" s="773"/>
      <c r="DM65" s="774"/>
      <c r="DN65" s="766"/>
      <c r="DO65" s="766"/>
      <c r="DP65" s="766"/>
      <c r="DQ65" s="767"/>
      <c r="DR65" s="765"/>
      <c r="DS65" s="766"/>
      <c r="DT65" s="766"/>
      <c r="DU65" s="766"/>
      <c r="DV65" s="773"/>
      <c r="DW65" s="774"/>
      <c r="DX65" s="766"/>
      <c r="DY65" s="766"/>
      <c r="DZ65" s="766"/>
      <c r="EA65" s="773"/>
      <c r="EC65" s="716"/>
      <c r="ED65" s="943"/>
      <c r="EE65" s="866"/>
      <c r="EF65" s="875"/>
      <c r="EG65" s="858"/>
      <c r="EH65" s="869"/>
      <c r="EI65" s="866"/>
      <c r="EJ65" s="875"/>
      <c r="EK65" s="858"/>
      <c r="EL65" s="861"/>
      <c r="EM65" s="866"/>
      <c r="EN65" s="875"/>
      <c r="EO65" s="858"/>
      <c r="EP65" s="861"/>
      <c r="EQ65" s="866"/>
      <c r="ER65" s="875"/>
      <c r="ES65" s="858"/>
      <c r="ET65" s="861"/>
      <c r="EU65" s="866"/>
      <c r="EV65" s="875"/>
      <c r="EW65" s="858"/>
      <c r="EX65" s="861"/>
      <c r="EY65" s="943"/>
      <c r="EZ65" s="866"/>
      <c r="FA65" s="869"/>
      <c r="FB65" s="5"/>
      <c r="FC65" s="872"/>
      <c r="FD65" s="851"/>
    </row>
    <row r="66" spans="1:160" ht="18" customHeight="1">
      <c r="A66" s="716"/>
      <c r="B66" s="792"/>
      <c r="C66" s="723"/>
      <c r="D66" s="776"/>
      <c r="E66" s="173" t="str">
        <f>'Eventos de riesgo LA-FT-FPADM'!E65</f>
        <v>Servicio de alojamiento y eventos empresariales</v>
      </c>
      <c r="G66" s="712"/>
      <c r="H66" s="709"/>
      <c r="I66" s="709"/>
      <c r="J66" s="709"/>
      <c r="K66" s="711"/>
      <c r="L66" s="765"/>
      <c r="M66" s="766"/>
      <c r="N66" s="766"/>
      <c r="O66" s="766"/>
      <c r="P66" s="767"/>
      <c r="Q66" s="765"/>
      <c r="R66" s="766"/>
      <c r="S66" s="766"/>
      <c r="T66" s="766"/>
      <c r="U66" s="767"/>
      <c r="V66" s="765"/>
      <c r="W66" s="766"/>
      <c r="X66" s="766"/>
      <c r="Y66" s="766"/>
      <c r="Z66" s="767"/>
      <c r="AA66" s="765"/>
      <c r="AB66" s="766"/>
      <c r="AC66" s="766"/>
      <c r="AD66" s="766"/>
      <c r="AE66" s="767"/>
      <c r="AF66" s="765"/>
      <c r="AG66" s="766"/>
      <c r="AH66" s="766"/>
      <c r="AI66" s="766"/>
      <c r="AJ66" s="767"/>
      <c r="AK66" s="765"/>
      <c r="AL66" s="766"/>
      <c r="AM66" s="766"/>
      <c r="AN66" s="766"/>
      <c r="AO66" s="767"/>
      <c r="AP66" s="765"/>
      <c r="AQ66" s="766"/>
      <c r="AR66" s="766"/>
      <c r="AS66" s="766"/>
      <c r="AT66" s="773"/>
      <c r="AU66" s="774"/>
      <c r="AV66" s="766"/>
      <c r="AW66" s="766"/>
      <c r="AX66" s="766"/>
      <c r="AY66" s="767"/>
      <c r="AZ66" s="765"/>
      <c r="BA66" s="766"/>
      <c r="BB66" s="766"/>
      <c r="BC66" s="766"/>
      <c r="BD66" s="773"/>
      <c r="BE66" s="774"/>
      <c r="BF66" s="766"/>
      <c r="BG66" s="766"/>
      <c r="BH66" s="766"/>
      <c r="BI66" s="767"/>
      <c r="BJ66" s="785"/>
      <c r="BK66" s="779"/>
      <c r="BL66" s="779"/>
      <c r="BM66" s="779"/>
      <c r="BN66" s="782"/>
      <c r="BO66" s="774"/>
      <c r="BP66" s="766"/>
      <c r="BQ66" s="766"/>
      <c r="BR66" s="766"/>
      <c r="BS66" s="767"/>
      <c r="BT66" s="765"/>
      <c r="BU66" s="766"/>
      <c r="BV66" s="766"/>
      <c r="BW66" s="766"/>
      <c r="BX66" s="773"/>
      <c r="BY66" s="765"/>
      <c r="BZ66" s="766"/>
      <c r="CA66" s="766"/>
      <c r="CB66" s="766"/>
      <c r="CC66" s="773"/>
      <c r="CD66" s="765"/>
      <c r="CE66" s="766"/>
      <c r="CF66" s="766"/>
      <c r="CG66" s="766"/>
      <c r="CH66" s="773"/>
      <c r="CI66" s="774"/>
      <c r="CJ66" s="766"/>
      <c r="CK66" s="766"/>
      <c r="CL66" s="766"/>
      <c r="CM66" s="767"/>
      <c r="CN66" s="765"/>
      <c r="CO66" s="766"/>
      <c r="CP66" s="766"/>
      <c r="CQ66" s="766"/>
      <c r="CR66" s="773"/>
      <c r="CS66" s="774"/>
      <c r="CT66" s="766"/>
      <c r="CU66" s="766"/>
      <c r="CV66" s="766"/>
      <c r="CW66" s="767"/>
      <c r="CX66" s="765"/>
      <c r="CY66" s="766"/>
      <c r="CZ66" s="766"/>
      <c r="DA66" s="766"/>
      <c r="DB66" s="773"/>
      <c r="DC66" s="774"/>
      <c r="DD66" s="766"/>
      <c r="DE66" s="766"/>
      <c r="DF66" s="766"/>
      <c r="DG66" s="767"/>
      <c r="DH66" s="765"/>
      <c r="DI66" s="766"/>
      <c r="DJ66" s="766"/>
      <c r="DK66" s="766"/>
      <c r="DL66" s="773"/>
      <c r="DM66" s="774"/>
      <c r="DN66" s="766"/>
      <c r="DO66" s="766"/>
      <c r="DP66" s="766"/>
      <c r="DQ66" s="767"/>
      <c r="DR66" s="765"/>
      <c r="DS66" s="766"/>
      <c r="DT66" s="766"/>
      <c r="DU66" s="766"/>
      <c r="DV66" s="773"/>
      <c r="DW66" s="774"/>
      <c r="DX66" s="766"/>
      <c r="DY66" s="766"/>
      <c r="DZ66" s="766"/>
      <c r="EA66" s="773"/>
      <c r="EC66" s="716"/>
      <c r="ED66" s="943"/>
      <c r="EE66" s="866"/>
      <c r="EF66" s="875"/>
      <c r="EG66" s="858"/>
      <c r="EH66" s="869"/>
      <c r="EI66" s="866"/>
      <c r="EJ66" s="875"/>
      <c r="EK66" s="858"/>
      <c r="EL66" s="861"/>
      <c r="EM66" s="866"/>
      <c r="EN66" s="875"/>
      <c r="EO66" s="858"/>
      <c r="EP66" s="861"/>
      <c r="EQ66" s="866"/>
      <c r="ER66" s="875"/>
      <c r="ES66" s="858"/>
      <c r="ET66" s="861"/>
      <c r="EU66" s="866"/>
      <c r="EV66" s="875"/>
      <c r="EW66" s="858"/>
      <c r="EX66" s="861"/>
      <c r="EY66" s="943"/>
      <c r="EZ66" s="866"/>
      <c r="FA66" s="869"/>
      <c r="FB66" s="5"/>
      <c r="FC66" s="872"/>
      <c r="FD66" s="851"/>
    </row>
    <row r="67" spans="1:160" ht="18" customHeight="1">
      <c r="A67" s="716"/>
      <c r="B67" s="792"/>
      <c r="C67" s="723"/>
      <c r="D67" s="776"/>
      <c r="E67" s="173" t="str">
        <f>'Eventos de riesgo LA-FT-FPADM'!E66</f>
        <v>Servicios educativos</v>
      </c>
      <c r="G67" s="712"/>
      <c r="H67" s="709"/>
      <c r="I67" s="709"/>
      <c r="J67" s="709"/>
      <c r="K67" s="711"/>
      <c r="L67" s="765"/>
      <c r="M67" s="766"/>
      <c r="N67" s="766"/>
      <c r="O67" s="766"/>
      <c r="P67" s="767"/>
      <c r="Q67" s="765"/>
      <c r="R67" s="766"/>
      <c r="S67" s="766"/>
      <c r="T67" s="766"/>
      <c r="U67" s="767"/>
      <c r="V67" s="765"/>
      <c r="W67" s="766"/>
      <c r="X67" s="766"/>
      <c r="Y67" s="766"/>
      <c r="Z67" s="767"/>
      <c r="AA67" s="765"/>
      <c r="AB67" s="766"/>
      <c r="AC67" s="766"/>
      <c r="AD67" s="766"/>
      <c r="AE67" s="767"/>
      <c r="AF67" s="765"/>
      <c r="AG67" s="766"/>
      <c r="AH67" s="766"/>
      <c r="AI67" s="766"/>
      <c r="AJ67" s="767"/>
      <c r="AK67" s="765"/>
      <c r="AL67" s="766"/>
      <c r="AM67" s="766"/>
      <c r="AN67" s="766"/>
      <c r="AO67" s="767"/>
      <c r="AP67" s="765"/>
      <c r="AQ67" s="766"/>
      <c r="AR67" s="766"/>
      <c r="AS67" s="766"/>
      <c r="AT67" s="773"/>
      <c r="AU67" s="774"/>
      <c r="AV67" s="766"/>
      <c r="AW67" s="766"/>
      <c r="AX67" s="766"/>
      <c r="AY67" s="767"/>
      <c r="AZ67" s="765"/>
      <c r="BA67" s="766"/>
      <c r="BB67" s="766"/>
      <c r="BC67" s="766"/>
      <c r="BD67" s="773"/>
      <c r="BE67" s="774"/>
      <c r="BF67" s="766"/>
      <c r="BG67" s="766"/>
      <c r="BH67" s="766"/>
      <c r="BI67" s="767"/>
      <c r="BJ67" s="785"/>
      <c r="BK67" s="779"/>
      <c r="BL67" s="779"/>
      <c r="BM67" s="779"/>
      <c r="BN67" s="782"/>
      <c r="BO67" s="774"/>
      <c r="BP67" s="766"/>
      <c r="BQ67" s="766"/>
      <c r="BR67" s="766"/>
      <c r="BS67" s="767"/>
      <c r="BT67" s="765"/>
      <c r="BU67" s="766"/>
      <c r="BV67" s="766"/>
      <c r="BW67" s="766"/>
      <c r="BX67" s="773"/>
      <c r="BY67" s="765"/>
      <c r="BZ67" s="766"/>
      <c r="CA67" s="766"/>
      <c r="CB67" s="766"/>
      <c r="CC67" s="773"/>
      <c r="CD67" s="765"/>
      <c r="CE67" s="766"/>
      <c r="CF67" s="766"/>
      <c r="CG67" s="766"/>
      <c r="CH67" s="773"/>
      <c r="CI67" s="774"/>
      <c r="CJ67" s="766"/>
      <c r="CK67" s="766"/>
      <c r="CL67" s="766"/>
      <c r="CM67" s="767"/>
      <c r="CN67" s="765"/>
      <c r="CO67" s="766"/>
      <c r="CP67" s="766"/>
      <c r="CQ67" s="766"/>
      <c r="CR67" s="773"/>
      <c r="CS67" s="774"/>
      <c r="CT67" s="766"/>
      <c r="CU67" s="766"/>
      <c r="CV67" s="766"/>
      <c r="CW67" s="767"/>
      <c r="CX67" s="765"/>
      <c r="CY67" s="766"/>
      <c r="CZ67" s="766"/>
      <c r="DA67" s="766"/>
      <c r="DB67" s="773"/>
      <c r="DC67" s="774"/>
      <c r="DD67" s="766"/>
      <c r="DE67" s="766"/>
      <c r="DF67" s="766"/>
      <c r="DG67" s="767"/>
      <c r="DH67" s="765"/>
      <c r="DI67" s="766"/>
      <c r="DJ67" s="766"/>
      <c r="DK67" s="766"/>
      <c r="DL67" s="773"/>
      <c r="DM67" s="774"/>
      <c r="DN67" s="766"/>
      <c r="DO67" s="766"/>
      <c r="DP67" s="766"/>
      <c r="DQ67" s="767"/>
      <c r="DR67" s="765"/>
      <c r="DS67" s="766"/>
      <c r="DT67" s="766"/>
      <c r="DU67" s="766"/>
      <c r="DV67" s="773"/>
      <c r="DW67" s="774"/>
      <c r="DX67" s="766"/>
      <c r="DY67" s="766"/>
      <c r="DZ67" s="766"/>
      <c r="EA67" s="773"/>
      <c r="EC67" s="716"/>
      <c r="ED67" s="943"/>
      <c r="EE67" s="866"/>
      <c r="EF67" s="875"/>
      <c r="EG67" s="858"/>
      <c r="EH67" s="869"/>
      <c r="EI67" s="866"/>
      <c r="EJ67" s="875"/>
      <c r="EK67" s="858"/>
      <c r="EL67" s="861"/>
      <c r="EM67" s="866"/>
      <c r="EN67" s="875"/>
      <c r="EO67" s="858"/>
      <c r="EP67" s="861"/>
      <c r="EQ67" s="866"/>
      <c r="ER67" s="875"/>
      <c r="ES67" s="858"/>
      <c r="ET67" s="861"/>
      <c r="EU67" s="866"/>
      <c r="EV67" s="875"/>
      <c r="EW67" s="858"/>
      <c r="EX67" s="861"/>
      <c r="EY67" s="943"/>
      <c r="EZ67" s="866"/>
      <c r="FA67" s="869"/>
      <c r="FB67" s="5"/>
      <c r="FC67" s="872"/>
      <c r="FD67" s="851"/>
    </row>
    <row r="68" spans="1:160" ht="18" customHeight="1">
      <c r="A68" s="716"/>
      <c r="B68" s="792"/>
      <c r="C68" s="723"/>
      <c r="D68" s="776"/>
      <c r="E68" s="173" t="str">
        <f>'Eventos de riesgo LA-FT-FPADM'!E67</f>
        <v>Asesorías Jurídicas</v>
      </c>
      <c r="G68" s="712"/>
      <c r="H68" s="709"/>
      <c r="I68" s="709"/>
      <c r="J68" s="709"/>
      <c r="K68" s="711"/>
      <c r="L68" s="765"/>
      <c r="M68" s="766"/>
      <c r="N68" s="766"/>
      <c r="O68" s="766"/>
      <c r="P68" s="767"/>
      <c r="Q68" s="765"/>
      <c r="R68" s="766"/>
      <c r="S68" s="766"/>
      <c r="T68" s="766"/>
      <c r="U68" s="767"/>
      <c r="V68" s="765"/>
      <c r="W68" s="766"/>
      <c r="X68" s="766"/>
      <c r="Y68" s="766"/>
      <c r="Z68" s="767"/>
      <c r="AA68" s="765"/>
      <c r="AB68" s="766"/>
      <c r="AC68" s="766"/>
      <c r="AD68" s="766"/>
      <c r="AE68" s="767"/>
      <c r="AF68" s="765"/>
      <c r="AG68" s="766"/>
      <c r="AH68" s="766"/>
      <c r="AI68" s="766"/>
      <c r="AJ68" s="767"/>
      <c r="AK68" s="765"/>
      <c r="AL68" s="766"/>
      <c r="AM68" s="766"/>
      <c r="AN68" s="766"/>
      <c r="AO68" s="767"/>
      <c r="AP68" s="765"/>
      <c r="AQ68" s="766"/>
      <c r="AR68" s="766"/>
      <c r="AS68" s="766"/>
      <c r="AT68" s="773"/>
      <c r="AU68" s="774"/>
      <c r="AV68" s="766"/>
      <c r="AW68" s="766"/>
      <c r="AX68" s="766"/>
      <c r="AY68" s="767"/>
      <c r="AZ68" s="765"/>
      <c r="BA68" s="766"/>
      <c r="BB68" s="766"/>
      <c r="BC68" s="766"/>
      <c r="BD68" s="773"/>
      <c r="BE68" s="774"/>
      <c r="BF68" s="766"/>
      <c r="BG68" s="766"/>
      <c r="BH68" s="766"/>
      <c r="BI68" s="767"/>
      <c r="BJ68" s="785"/>
      <c r="BK68" s="779"/>
      <c r="BL68" s="779"/>
      <c r="BM68" s="779"/>
      <c r="BN68" s="782"/>
      <c r="BO68" s="774"/>
      <c r="BP68" s="766"/>
      <c r="BQ68" s="766"/>
      <c r="BR68" s="766"/>
      <c r="BS68" s="767"/>
      <c r="BT68" s="765"/>
      <c r="BU68" s="766"/>
      <c r="BV68" s="766"/>
      <c r="BW68" s="766"/>
      <c r="BX68" s="773"/>
      <c r="BY68" s="765"/>
      <c r="BZ68" s="766"/>
      <c r="CA68" s="766"/>
      <c r="CB68" s="766"/>
      <c r="CC68" s="773"/>
      <c r="CD68" s="765"/>
      <c r="CE68" s="766"/>
      <c r="CF68" s="766"/>
      <c r="CG68" s="766"/>
      <c r="CH68" s="773"/>
      <c r="CI68" s="774"/>
      <c r="CJ68" s="766"/>
      <c r="CK68" s="766"/>
      <c r="CL68" s="766"/>
      <c r="CM68" s="767"/>
      <c r="CN68" s="765"/>
      <c r="CO68" s="766"/>
      <c r="CP68" s="766"/>
      <c r="CQ68" s="766"/>
      <c r="CR68" s="773"/>
      <c r="CS68" s="774"/>
      <c r="CT68" s="766"/>
      <c r="CU68" s="766"/>
      <c r="CV68" s="766"/>
      <c r="CW68" s="767"/>
      <c r="CX68" s="765"/>
      <c r="CY68" s="766"/>
      <c r="CZ68" s="766"/>
      <c r="DA68" s="766"/>
      <c r="DB68" s="773"/>
      <c r="DC68" s="774"/>
      <c r="DD68" s="766"/>
      <c r="DE68" s="766"/>
      <c r="DF68" s="766"/>
      <c r="DG68" s="767"/>
      <c r="DH68" s="765"/>
      <c r="DI68" s="766"/>
      <c r="DJ68" s="766"/>
      <c r="DK68" s="766"/>
      <c r="DL68" s="773"/>
      <c r="DM68" s="774"/>
      <c r="DN68" s="766"/>
      <c r="DO68" s="766"/>
      <c r="DP68" s="766"/>
      <c r="DQ68" s="767"/>
      <c r="DR68" s="765"/>
      <c r="DS68" s="766"/>
      <c r="DT68" s="766"/>
      <c r="DU68" s="766"/>
      <c r="DV68" s="773"/>
      <c r="DW68" s="774"/>
      <c r="DX68" s="766"/>
      <c r="DY68" s="766"/>
      <c r="DZ68" s="766"/>
      <c r="EA68" s="773"/>
      <c r="EC68" s="716"/>
      <c r="ED68" s="943"/>
      <c r="EE68" s="866"/>
      <c r="EF68" s="875"/>
      <c r="EG68" s="858"/>
      <c r="EH68" s="869"/>
      <c r="EI68" s="866"/>
      <c r="EJ68" s="875"/>
      <c r="EK68" s="858"/>
      <c r="EL68" s="861"/>
      <c r="EM68" s="866"/>
      <c r="EN68" s="875"/>
      <c r="EO68" s="858"/>
      <c r="EP68" s="861"/>
      <c r="EQ68" s="866"/>
      <c r="ER68" s="875"/>
      <c r="ES68" s="858"/>
      <c r="ET68" s="861"/>
      <c r="EU68" s="866"/>
      <c r="EV68" s="875"/>
      <c r="EW68" s="858"/>
      <c r="EX68" s="861"/>
      <c r="EY68" s="943"/>
      <c r="EZ68" s="866"/>
      <c r="FA68" s="869"/>
      <c r="FB68" s="5"/>
      <c r="FC68" s="872"/>
      <c r="FD68" s="851"/>
    </row>
    <row r="69" spans="1:160" ht="18" customHeight="1">
      <c r="A69" s="716"/>
      <c r="B69" s="792"/>
      <c r="C69" s="723"/>
      <c r="D69" s="776"/>
      <c r="E69" s="173" t="str">
        <f>'Eventos de riesgo LA-FT-FPADM'!E68</f>
        <v>Servicios públicos</v>
      </c>
      <c r="G69" s="712"/>
      <c r="H69" s="709"/>
      <c r="I69" s="709"/>
      <c r="J69" s="709"/>
      <c r="K69" s="711"/>
      <c r="L69" s="765"/>
      <c r="M69" s="766"/>
      <c r="N69" s="766"/>
      <c r="O69" s="766"/>
      <c r="P69" s="767"/>
      <c r="Q69" s="765"/>
      <c r="R69" s="766"/>
      <c r="S69" s="766"/>
      <c r="T69" s="766"/>
      <c r="U69" s="767"/>
      <c r="V69" s="765"/>
      <c r="W69" s="766"/>
      <c r="X69" s="766"/>
      <c r="Y69" s="766"/>
      <c r="Z69" s="767"/>
      <c r="AA69" s="765"/>
      <c r="AB69" s="766"/>
      <c r="AC69" s="766"/>
      <c r="AD69" s="766"/>
      <c r="AE69" s="767"/>
      <c r="AF69" s="765"/>
      <c r="AG69" s="766"/>
      <c r="AH69" s="766"/>
      <c r="AI69" s="766"/>
      <c r="AJ69" s="767"/>
      <c r="AK69" s="765"/>
      <c r="AL69" s="766"/>
      <c r="AM69" s="766"/>
      <c r="AN69" s="766"/>
      <c r="AO69" s="767"/>
      <c r="AP69" s="765"/>
      <c r="AQ69" s="766"/>
      <c r="AR69" s="766"/>
      <c r="AS69" s="766"/>
      <c r="AT69" s="773"/>
      <c r="AU69" s="774"/>
      <c r="AV69" s="766"/>
      <c r="AW69" s="766"/>
      <c r="AX69" s="766"/>
      <c r="AY69" s="767"/>
      <c r="AZ69" s="765"/>
      <c r="BA69" s="766"/>
      <c r="BB69" s="766"/>
      <c r="BC69" s="766"/>
      <c r="BD69" s="773"/>
      <c r="BE69" s="774"/>
      <c r="BF69" s="766"/>
      <c r="BG69" s="766"/>
      <c r="BH69" s="766"/>
      <c r="BI69" s="767"/>
      <c r="BJ69" s="785"/>
      <c r="BK69" s="779"/>
      <c r="BL69" s="779"/>
      <c r="BM69" s="779"/>
      <c r="BN69" s="782"/>
      <c r="BO69" s="774"/>
      <c r="BP69" s="766"/>
      <c r="BQ69" s="766"/>
      <c r="BR69" s="766"/>
      <c r="BS69" s="767"/>
      <c r="BT69" s="765"/>
      <c r="BU69" s="766"/>
      <c r="BV69" s="766"/>
      <c r="BW69" s="766"/>
      <c r="BX69" s="773"/>
      <c r="BY69" s="765"/>
      <c r="BZ69" s="766"/>
      <c r="CA69" s="766"/>
      <c r="CB69" s="766"/>
      <c r="CC69" s="773"/>
      <c r="CD69" s="765"/>
      <c r="CE69" s="766"/>
      <c r="CF69" s="766"/>
      <c r="CG69" s="766"/>
      <c r="CH69" s="773"/>
      <c r="CI69" s="774"/>
      <c r="CJ69" s="766"/>
      <c r="CK69" s="766"/>
      <c r="CL69" s="766"/>
      <c r="CM69" s="767"/>
      <c r="CN69" s="765"/>
      <c r="CO69" s="766"/>
      <c r="CP69" s="766"/>
      <c r="CQ69" s="766"/>
      <c r="CR69" s="773"/>
      <c r="CS69" s="774"/>
      <c r="CT69" s="766"/>
      <c r="CU69" s="766"/>
      <c r="CV69" s="766"/>
      <c r="CW69" s="767"/>
      <c r="CX69" s="765"/>
      <c r="CY69" s="766"/>
      <c r="CZ69" s="766"/>
      <c r="DA69" s="766"/>
      <c r="DB69" s="773"/>
      <c r="DC69" s="774"/>
      <c r="DD69" s="766"/>
      <c r="DE69" s="766"/>
      <c r="DF69" s="766"/>
      <c r="DG69" s="767"/>
      <c r="DH69" s="765"/>
      <c r="DI69" s="766"/>
      <c r="DJ69" s="766"/>
      <c r="DK69" s="766"/>
      <c r="DL69" s="773"/>
      <c r="DM69" s="774"/>
      <c r="DN69" s="766"/>
      <c r="DO69" s="766"/>
      <c r="DP69" s="766"/>
      <c r="DQ69" s="767"/>
      <c r="DR69" s="765"/>
      <c r="DS69" s="766"/>
      <c r="DT69" s="766"/>
      <c r="DU69" s="766"/>
      <c r="DV69" s="773"/>
      <c r="DW69" s="774"/>
      <c r="DX69" s="766"/>
      <c r="DY69" s="766"/>
      <c r="DZ69" s="766"/>
      <c r="EA69" s="773"/>
      <c r="EC69" s="716"/>
      <c r="ED69" s="943"/>
      <c r="EE69" s="866"/>
      <c r="EF69" s="875"/>
      <c r="EG69" s="858"/>
      <c r="EH69" s="869"/>
      <c r="EI69" s="866"/>
      <c r="EJ69" s="875"/>
      <c r="EK69" s="858"/>
      <c r="EL69" s="861"/>
      <c r="EM69" s="866"/>
      <c r="EN69" s="875"/>
      <c r="EO69" s="858"/>
      <c r="EP69" s="861"/>
      <c r="EQ69" s="866"/>
      <c r="ER69" s="875"/>
      <c r="ES69" s="858"/>
      <c r="ET69" s="861"/>
      <c r="EU69" s="866"/>
      <c r="EV69" s="875"/>
      <c r="EW69" s="858"/>
      <c r="EX69" s="861"/>
      <c r="EY69" s="943"/>
      <c r="EZ69" s="866"/>
      <c r="FA69" s="869"/>
      <c r="FB69" s="5"/>
      <c r="FC69" s="872"/>
      <c r="FD69" s="851"/>
    </row>
    <row r="70" spans="1:160" ht="18" customHeight="1">
      <c r="A70" s="716"/>
      <c r="B70" s="792"/>
      <c r="C70" s="723"/>
      <c r="D70" s="776"/>
      <c r="E70" s="173" t="str">
        <f>'Eventos de riesgo LA-FT-FPADM'!E69</f>
        <v>Obligaciones Legales</v>
      </c>
      <c r="G70" s="712"/>
      <c r="H70" s="709"/>
      <c r="I70" s="709"/>
      <c r="J70" s="709"/>
      <c r="K70" s="711"/>
      <c r="L70" s="765"/>
      <c r="M70" s="766"/>
      <c r="N70" s="766"/>
      <c r="O70" s="766"/>
      <c r="P70" s="767"/>
      <c r="Q70" s="765"/>
      <c r="R70" s="766"/>
      <c r="S70" s="766"/>
      <c r="T70" s="766"/>
      <c r="U70" s="767"/>
      <c r="V70" s="765"/>
      <c r="W70" s="766"/>
      <c r="X70" s="766"/>
      <c r="Y70" s="766"/>
      <c r="Z70" s="767"/>
      <c r="AA70" s="765"/>
      <c r="AB70" s="766"/>
      <c r="AC70" s="766"/>
      <c r="AD70" s="766"/>
      <c r="AE70" s="767"/>
      <c r="AF70" s="765"/>
      <c r="AG70" s="766"/>
      <c r="AH70" s="766"/>
      <c r="AI70" s="766"/>
      <c r="AJ70" s="767"/>
      <c r="AK70" s="765"/>
      <c r="AL70" s="766"/>
      <c r="AM70" s="766"/>
      <c r="AN70" s="766"/>
      <c r="AO70" s="767"/>
      <c r="AP70" s="765"/>
      <c r="AQ70" s="766"/>
      <c r="AR70" s="766"/>
      <c r="AS70" s="766"/>
      <c r="AT70" s="773"/>
      <c r="AU70" s="774"/>
      <c r="AV70" s="766"/>
      <c r="AW70" s="766"/>
      <c r="AX70" s="766"/>
      <c r="AY70" s="767"/>
      <c r="AZ70" s="765"/>
      <c r="BA70" s="766"/>
      <c r="BB70" s="766"/>
      <c r="BC70" s="766"/>
      <c r="BD70" s="773"/>
      <c r="BE70" s="774"/>
      <c r="BF70" s="766"/>
      <c r="BG70" s="766"/>
      <c r="BH70" s="766"/>
      <c r="BI70" s="767"/>
      <c r="BJ70" s="785"/>
      <c r="BK70" s="779"/>
      <c r="BL70" s="779"/>
      <c r="BM70" s="779"/>
      <c r="BN70" s="782"/>
      <c r="BO70" s="774"/>
      <c r="BP70" s="766"/>
      <c r="BQ70" s="766"/>
      <c r="BR70" s="766"/>
      <c r="BS70" s="767"/>
      <c r="BT70" s="765"/>
      <c r="BU70" s="766"/>
      <c r="BV70" s="766"/>
      <c r="BW70" s="766"/>
      <c r="BX70" s="773"/>
      <c r="BY70" s="765"/>
      <c r="BZ70" s="766"/>
      <c r="CA70" s="766"/>
      <c r="CB70" s="766"/>
      <c r="CC70" s="773"/>
      <c r="CD70" s="765"/>
      <c r="CE70" s="766"/>
      <c r="CF70" s="766"/>
      <c r="CG70" s="766"/>
      <c r="CH70" s="773"/>
      <c r="CI70" s="774"/>
      <c r="CJ70" s="766"/>
      <c r="CK70" s="766"/>
      <c r="CL70" s="766"/>
      <c r="CM70" s="767"/>
      <c r="CN70" s="765"/>
      <c r="CO70" s="766"/>
      <c r="CP70" s="766"/>
      <c r="CQ70" s="766"/>
      <c r="CR70" s="773"/>
      <c r="CS70" s="774"/>
      <c r="CT70" s="766"/>
      <c r="CU70" s="766"/>
      <c r="CV70" s="766"/>
      <c r="CW70" s="767"/>
      <c r="CX70" s="765"/>
      <c r="CY70" s="766"/>
      <c r="CZ70" s="766"/>
      <c r="DA70" s="766"/>
      <c r="DB70" s="773"/>
      <c r="DC70" s="774"/>
      <c r="DD70" s="766"/>
      <c r="DE70" s="766"/>
      <c r="DF70" s="766"/>
      <c r="DG70" s="767"/>
      <c r="DH70" s="765"/>
      <c r="DI70" s="766"/>
      <c r="DJ70" s="766"/>
      <c r="DK70" s="766"/>
      <c r="DL70" s="773"/>
      <c r="DM70" s="774"/>
      <c r="DN70" s="766"/>
      <c r="DO70" s="766"/>
      <c r="DP70" s="766"/>
      <c r="DQ70" s="767"/>
      <c r="DR70" s="765"/>
      <c r="DS70" s="766"/>
      <c r="DT70" s="766"/>
      <c r="DU70" s="766"/>
      <c r="DV70" s="773"/>
      <c r="DW70" s="774"/>
      <c r="DX70" s="766"/>
      <c r="DY70" s="766"/>
      <c r="DZ70" s="766"/>
      <c r="EA70" s="773"/>
      <c r="EC70" s="716"/>
      <c r="ED70" s="943"/>
      <c r="EE70" s="866"/>
      <c r="EF70" s="875"/>
      <c r="EG70" s="858"/>
      <c r="EH70" s="869"/>
      <c r="EI70" s="866"/>
      <c r="EJ70" s="875"/>
      <c r="EK70" s="858"/>
      <c r="EL70" s="861"/>
      <c r="EM70" s="866"/>
      <c r="EN70" s="875"/>
      <c r="EO70" s="858"/>
      <c r="EP70" s="861"/>
      <c r="EQ70" s="866"/>
      <c r="ER70" s="875"/>
      <c r="ES70" s="858"/>
      <c r="ET70" s="861"/>
      <c r="EU70" s="866"/>
      <c r="EV70" s="875"/>
      <c r="EW70" s="858"/>
      <c r="EX70" s="861"/>
      <c r="EY70" s="943"/>
      <c r="EZ70" s="866"/>
      <c r="FA70" s="869"/>
      <c r="FB70" s="5"/>
      <c r="FC70" s="872"/>
      <c r="FD70" s="851"/>
    </row>
    <row r="71" spans="1:160" ht="18" customHeight="1">
      <c r="A71" s="716"/>
      <c r="B71" s="792"/>
      <c r="C71" s="723"/>
      <c r="D71" s="777"/>
      <c r="E71" s="173" t="str">
        <f>'Eventos de riesgo LA-FT-FPADM'!E70</f>
        <v>Financieros</v>
      </c>
      <c r="G71" s="712"/>
      <c r="H71" s="709"/>
      <c r="I71" s="709"/>
      <c r="J71" s="709"/>
      <c r="K71" s="711"/>
      <c r="L71" s="765"/>
      <c r="M71" s="766"/>
      <c r="N71" s="766"/>
      <c r="O71" s="766"/>
      <c r="P71" s="767"/>
      <c r="Q71" s="765"/>
      <c r="R71" s="766"/>
      <c r="S71" s="766"/>
      <c r="T71" s="766"/>
      <c r="U71" s="767"/>
      <c r="V71" s="765"/>
      <c r="W71" s="766"/>
      <c r="X71" s="766"/>
      <c r="Y71" s="766"/>
      <c r="Z71" s="767"/>
      <c r="AA71" s="765"/>
      <c r="AB71" s="766"/>
      <c r="AC71" s="766"/>
      <c r="AD71" s="766"/>
      <c r="AE71" s="767"/>
      <c r="AF71" s="765"/>
      <c r="AG71" s="766"/>
      <c r="AH71" s="766"/>
      <c r="AI71" s="766"/>
      <c r="AJ71" s="767"/>
      <c r="AK71" s="765"/>
      <c r="AL71" s="766"/>
      <c r="AM71" s="766"/>
      <c r="AN71" s="766"/>
      <c r="AO71" s="767"/>
      <c r="AP71" s="765"/>
      <c r="AQ71" s="766"/>
      <c r="AR71" s="766"/>
      <c r="AS71" s="766"/>
      <c r="AT71" s="773"/>
      <c r="AU71" s="774"/>
      <c r="AV71" s="766"/>
      <c r="AW71" s="766"/>
      <c r="AX71" s="766"/>
      <c r="AY71" s="767"/>
      <c r="AZ71" s="765"/>
      <c r="BA71" s="766"/>
      <c r="BB71" s="766"/>
      <c r="BC71" s="766"/>
      <c r="BD71" s="773"/>
      <c r="BE71" s="774"/>
      <c r="BF71" s="766"/>
      <c r="BG71" s="766"/>
      <c r="BH71" s="766"/>
      <c r="BI71" s="767"/>
      <c r="BJ71" s="786"/>
      <c r="BK71" s="780"/>
      <c r="BL71" s="780"/>
      <c r="BM71" s="780"/>
      <c r="BN71" s="783"/>
      <c r="BO71" s="774"/>
      <c r="BP71" s="766"/>
      <c r="BQ71" s="766"/>
      <c r="BR71" s="766"/>
      <c r="BS71" s="767"/>
      <c r="BT71" s="765"/>
      <c r="BU71" s="766"/>
      <c r="BV71" s="766"/>
      <c r="BW71" s="766"/>
      <c r="BX71" s="773"/>
      <c r="BY71" s="765"/>
      <c r="BZ71" s="766"/>
      <c r="CA71" s="766"/>
      <c r="CB71" s="766"/>
      <c r="CC71" s="773"/>
      <c r="CD71" s="765"/>
      <c r="CE71" s="766"/>
      <c r="CF71" s="766"/>
      <c r="CG71" s="766"/>
      <c r="CH71" s="773"/>
      <c r="CI71" s="774"/>
      <c r="CJ71" s="766"/>
      <c r="CK71" s="766"/>
      <c r="CL71" s="766"/>
      <c r="CM71" s="767"/>
      <c r="CN71" s="765"/>
      <c r="CO71" s="766"/>
      <c r="CP71" s="766"/>
      <c r="CQ71" s="766"/>
      <c r="CR71" s="773"/>
      <c r="CS71" s="774"/>
      <c r="CT71" s="766"/>
      <c r="CU71" s="766"/>
      <c r="CV71" s="766"/>
      <c r="CW71" s="767"/>
      <c r="CX71" s="765"/>
      <c r="CY71" s="766"/>
      <c r="CZ71" s="766"/>
      <c r="DA71" s="766"/>
      <c r="DB71" s="773"/>
      <c r="DC71" s="774"/>
      <c r="DD71" s="766"/>
      <c r="DE71" s="766"/>
      <c r="DF71" s="766"/>
      <c r="DG71" s="767"/>
      <c r="DH71" s="765"/>
      <c r="DI71" s="766"/>
      <c r="DJ71" s="766"/>
      <c r="DK71" s="766"/>
      <c r="DL71" s="773"/>
      <c r="DM71" s="774"/>
      <c r="DN71" s="766"/>
      <c r="DO71" s="766"/>
      <c r="DP71" s="766"/>
      <c r="DQ71" s="767"/>
      <c r="DR71" s="765"/>
      <c r="DS71" s="766"/>
      <c r="DT71" s="766"/>
      <c r="DU71" s="766"/>
      <c r="DV71" s="773"/>
      <c r="DW71" s="774"/>
      <c r="DX71" s="766"/>
      <c r="DY71" s="766"/>
      <c r="DZ71" s="766"/>
      <c r="EA71" s="773"/>
      <c r="EC71" s="716"/>
      <c r="ED71" s="944"/>
      <c r="EE71" s="867"/>
      <c r="EF71" s="876"/>
      <c r="EG71" s="859"/>
      <c r="EH71" s="869"/>
      <c r="EI71" s="867"/>
      <c r="EJ71" s="876"/>
      <c r="EK71" s="859"/>
      <c r="EL71" s="861"/>
      <c r="EM71" s="867"/>
      <c r="EN71" s="876"/>
      <c r="EO71" s="859"/>
      <c r="EP71" s="861"/>
      <c r="EQ71" s="867"/>
      <c r="ER71" s="876"/>
      <c r="ES71" s="859"/>
      <c r="ET71" s="861"/>
      <c r="EU71" s="867"/>
      <c r="EV71" s="876"/>
      <c r="EW71" s="859"/>
      <c r="EX71" s="861"/>
      <c r="EY71" s="944"/>
      <c r="EZ71" s="867"/>
      <c r="FA71" s="869"/>
      <c r="FB71" s="5"/>
      <c r="FC71" s="872"/>
      <c r="FD71" s="851"/>
    </row>
    <row r="72" spans="1:160" ht="18" customHeight="1">
      <c r="A72" s="716"/>
      <c r="B72" s="792"/>
      <c r="C72" s="723"/>
      <c r="D72" s="268" t="str">
        <f>'Eventos de riesgo LA-FT-FPADM'!D71</f>
        <v>Empleados</v>
      </c>
      <c r="E72" s="173" t="str">
        <f>'Eventos de riesgo LA-FT-FPADM'!E71</f>
        <v>Directos</v>
      </c>
      <c r="G72" s="276">
        <v>1</v>
      </c>
      <c r="H72" s="273">
        <v>5</v>
      </c>
      <c r="I72" s="273">
        <v>4</v>
      </c>
      <c r="J72" s="273">
        <v>3</v>
      </c>
      <c r="K72" s="275">
        <v>2</v>
      </c>
      <c r="L72" s="277"/>
      <c r="M72" s="278"/>
      <c r="N72" s="278"/>
      <c r="O72" s="278"/>
      <c r="P72" s="279"/>
      <c r="Q72" s="277"/>
      <c r="R72" s="278"/>
      <c r="S72" s="278"/>
      <c r="T72" s="278"/>
      <c r="U72" s="279"/>
      <c r="V72" s="277"/>
      <c r="W72" s="278"/>
      <c r="X72" s="278"/>
      <c r="Y72" s="278"/>
      <c r="Z72" s="279"/>
      <c r="AA72" s="277">
        <v>1</v>
      </c>
      <c r="AB72" s="278">
        <v>1</v>
      </c>
      <c r="AC72" s="278">
        <v>1</v>
      </c>
      <c r="AD72" s="278">
        <v>1</v>
      </c>
      <c r="AE72" s="279">
        <v>1</v>
      </c>
      <c r="AF72" s="277"/>
      <c r="AG72" s="278"/>
      <c r="AH72" s="278"/>
      <c r="AI72" s="278"/>
      <c r="AJ72" s="279"/>
      <c r="AK72" s="277"/>
      <c r="AL72" s="278"/>
      <c r="AM72" s="278"/>
      <c r="AN72" s="278"/>
      <c r="AO72" s="279"/>
      <c r="AP72" s="277">
        <v>3</v>
      </c>
      <c r="AQ72" s="278">
        <v>4</v>
      </c>
      <c r="AR72" s="278">
        <v>4</v>
      </c>
      <c r="AS72" s="278">
        <v>3</v>
      </c>
      <c r="AT72" s="280">
        <v>2</v>
      </c>
      <c r="AU72" s="281"/>
      <c r="AV72" s="278"/>
      <c r="AW72" s="278"/>
      <c r="AX72" s="278"/>
      <c r="AY72" s="279"/>
      <c r="AZ72" s="277"/>
      <c r="BA72" s="278"/>
      <c r="BB72" s="278"/>
      <c r="BC72" s="278"/>
      <c r="BD72" s="280"/>
      <c r="BE72" s="281">
        <v>3</v>
      </c>
      <c r="BF72" s="278">
        <v>3</v>
      </c>
      <c r="BG72" s="278">
        <v>1</v>
      </c>
      <c r="BH72" s="278">
        <v>1</v>
      </c>
      <c r="BI72" s="279">
        <v>1</v>
      </c>
      <c r="BJ72" s="284">
        <v>2</v>
      </c>
      <c r="BK72" s="282">
        <v>5</v>
      </c>
      <c r="BL72" s="282">
        <v>5</v>
      </c>
      <c r="BM72" s="282">
        <v>5</v>
      </c>
      <c r="BN72" s="283">
        <v>5</v>
      </c>
      <c r="BO72" s="284"/>
      <c r="BP72" s="282"/>
      <c r="BQ72" s="282"/>
      <c r="BR72" s="282"/>
      <c r="BS72" s="283"/>
      <c r="BT72" s="277"/>
      <c r="BU72" s="278"/>
      <c r="BV72" s="278"/>
      <c r="BW72" s="278"/>
      <c r="BX72" s="280"/>
      <c r="BY72" s="277"/>
      <c r="BZ72" s="278"/>
      <c r="CA72" s="278"/>
      <c r="CB72" s="278"/>
      <c r="CC72" s="280"/>
      <c r="CD72" s="277"/>
      <c r="CE72" s="278"/>
      <c r="CF72" s="278"/>
      <c r="CG72" s="278"/>
      <c r="CH72" s="280"/>
      <c r="CI72" s="281"/>
      <c r="CJ72" s="278"/>
      <c r="CK72" s="278"/>
      <c r="CL72" s="278"/>
      <c r="CM72" s="279"/>
      <c r="CN72" s="277"/>
      <c r="CO72" s="278"/>
      <c r="CP72" s="278"/>
      <c r="CQ72" s="278"/>
      <c r="CR72" s="280"/>
      <c r="CS72" s="281"/>
      <c r="CT72" s="278"/>
      <c r="CU72" s="278"/>
      <c r="CV72" s="278"/>
      <c r="CW72" s="279"/>
      <c r="CX72" s="277"/>
      <c r="CY72" s="278"/>
      <c r="CZ72" s="278"/>
      <c r="DA72" s="278"/>
      <c r="DB72" s="280"/>
      <c r="DC72" s="281"/>
      <c r="DD72" s="278"/>
      <c r="DE72" s="278"/>
      <c r="DF72" s="278"/>
      <c r="DG72" s="279"/>
      <c r="DH72" s="277"/>
      <c r="DI72" s="278"/>
      <c r="DJ72" s="278"/>
      <c r="DK72" s="278"/>
      <c r="DL72" s="280"/>
      <c r="DM72" s="281"/>
      <c r="DN72" s="278"/>
      <c r="DO72" s="278"/>
      <c r="DP72" s="278"/>
      <c r="DQ72" s="279"/>
      <c r="DR72" s="277"/>
      <c r="DS72" s="278"/>
      <c r="DT72" s="278"/>
      <c r="DU72" s="278"/>
      <c r="DV72" s="280"/>
      <c r="DW72" s="281"/>
      <c r="DX72" s="278"/>
      <c r="DY72" s="278"/>
      <c r="DZ72" s="278"/>
      <c r="EA72" s="280"/>
      <c r="EC72" s="716"/>
      <c r="ED72" s="297" t="str">
        <f>'Eventos de riesgo LA-FT-FPADM'!D71</f>
        <v>Empleados</v>
      </c>
      <c r="EE72" s="293">
        <f t="shared" ref="EE72:EE116" si="18">ROUND(AVERAGE(G72,L72,Q72,V72,AA72,AF72,AK72,AP72,AU72,AZ72,BE72,BJ72,BO72,BT72,BY72,CD72,CI72,CN72,CS72,CX72,DC72,DH72,DM72,DR72,DW72),0)</f>
        <v>2</v>
      </c>
      <c r="EF72" s="287">
        <f t="shared" ref="EF72:EF116" si="19">_xlfn.STDEV.P(G72,L72,Q72,V72,AA72,AF72,AK72,AP72,AU72,AZ72,BE72,BJ72,BO72,BT72,BY72,CD72,CI72,CN72,CS72,CX72,DC72,DH72,DM72,DR72,DW72)</f>
        <v>0.89442719099991586</v>
      </c>
      <c r="EG72" s="285">
        <f t="shared" ref="EG72:EG116" si="20">EF72/EE72</f>
        <v>0.44721359549995793</v>
      </c>
      <c r="EH72" s="869"/>
      <c r="EI72" s="293">
        <f t="shared" ref="EI72:EI116" si="21">ROUND(AVERAGE(H72,M72,R72,W72,AB72,AG72,AL72,AQ72,AV72,BA72,BF72,BK72,BP72,BU72,BZ72,CE72,CJ72,CO72,CT72,CY72,DD72,DI72,DN72,DS72,DX72),0)</f>
        <v>4</v>
      </c>
      <c r="EJ72" s="287">
        <f t="shared" ref="EJ72:EJ116" si="22">_xlfn.STDEV.P(H72,M72,R72,W72,AB72,AG72,AL72,AQ72,AV72,BA72,BF72,BK72,BP72,BU72,BZ72,CE72,CJ72,CO72,CT72,CY72,DD72,DI72,DN72,DS72,DX72)</f>
        <v>1.4966629547095767</v>
      </c>
      <c r="EK72" s="285">
        <f t="shared" ref="EK72:EK116" si="23">EJ72/EI72</f>
        <v>0.37416573867739417</v>
      </c>
      <c r="EL72" s="861"/>
      <c r="EM72" s="293">
        <f t="shared" ref="EM72:EM116" si="24">ROUND(AVERAGE(I72,N72,S72,X72,AC72,AH72,AM72,AR72,AW72,BB72,BG72,BL72,BQ72,BV72,CA72,CF72,CK72,CP72,CU72,CZ72,DE72,DJ72,DO72,DT72,DY72),0)</f>
        <v>3</v>
      </c>
      <c r="EN72" s="287">
        <f t="shared" ref="EN72:EN116" si="25">_xlfn.STDEV.P(I72,N72,S72,X72,AC72,AH72,AM72,AR72,AW72,BB72,BG72,BL72,BQ72,BV72,CA72,CF72,CK72,CP72,CU72,CZ72,DE72,DJ72,DO72,DT72,DY72)</f>
        <v>1.6733200530681511</v>
      </c>
      <c r="EO72" s="285">
        <f t="shared" ref="EO72:EO116" si="26">EN72/EM72</f>
        <v>0.55777335102271708</v>
      </c>
      <c r="EP72" s="861"/>
      <c r="EQ72" s="293">
        <f t="shared" ref="EQ72:EQ116" si="27">ROUND(AVERAGE(J72,O72,T72,Y72,AD72,AI72,AN72,AS72,AX72,BC72,BH72,BM72,BR72,BW72,CB72,CG72,CL72,CQ72,CV72,DA72,DF72,DK72,DP72,DU72,DZ72),0)</f>
        <v>3</v>
      </c>
      <c r="ER72" s="287">
        <f t="shared" ref="ER72:ER116" si="28">_xlfn.STDEV.P(J72,O72,T72,Y72,AD72,AI72,AN72,AS72,AX72,BC72,BH72,BM72,BR72,BW72,CB72,CG72,CL72,CQ72,CV72,DA72,DF72,DK72,DP72,DU72,DZ72)</f>
        <v>1.4966629547095767</v>
      </c>
      <c r="ES72" s="285">
        <f t="shared" ref="ES72:ES116" si="29">ER72/EQ72</f>
        <v>0.49888765156985887</v>
      </c>
      <c r="ET72" s="861"/>
      <c r="EU72" s="293">
        <f t="shared" ref="EU72:EU116" si="30">ROUND(AVERAGE(K72,P72,U72,Z72,AE72,AJ72,AO72,AT72,AY72,BD72,BI72,BN72,BS72,BX72,CC72,CH72,CM72,CR72,CW72,DB72,DG72,DL72,DQ72,DV72,EA72),0)</f>
        <v>2</v>
      </c>
      <c r="EV72" s="287">
        <f t="shared" ref="EV72:EV116" si="31">_xlfn.STDEV.P(K72,P72,U72,Z72,AE72,AJ72,AO72,AT72,AY72,BD72,BI72,BN72,BS72,BX72,CC72,CH72,CM72,CR72,CW72,DB72,DG72,DL72,DQ72,DV72,EA72)</f>
        <v>1.4696938456699069</v>
      </c>
      <c r="EW72" s="285">
        <f t="shared" ref="EW72:EW116" si="32">EV72/EU72</f>
        <v>0.73484692283495345</v>
      </c>
      <c r="EX72" s="861"/>
      <c r="EY72" s="297" t="str">
        <f>'Eventos de riesgo LA-FT-FPADM'!D71</f>
        <v>Empleados</v>
      </c>
      <c r="EZ72" s="293">
        <f t="shared" ref="EZ72:EZ116" si="33">ROUND(AVERAGE(EI72,EM72,EQ72,EU72),0)</f>
        <v>3</v>
      </c>
      <c r="FA72" s="869"/>
      <c r="FB72" s="5"/>
      <c r="FC72" s="872"/>
      <c r="FD72" s="851"/>
    </row>
    <row r="73" spans="1:160" ht="18" customHeight="1">
      <c r="A73" s="716"/>
      <c r="B73" s="792"/>
      <c r="C73" s="723"/>
      <c r="D73" s="268" t="str">
        <f>'Eventos de riesgo LA-FT-FPADM'!D72</f>
        <v>Aliados</v>
      </c>
      <c r="E73" s="173" t="str">
        <f>'Eventos de riesgo LA-FT-FPADM'!E72</f>
        <v>Programas y proyectos</v>
      </c>
      <c r="G73" s="276"/>
      <c r="H73" s="273"/>
      <c r="I73" s="273"/>
      <c r="J73" s="273"/>
      <c r="K73" s="275"/>
      <c r="L73" s="277"/>
      <c r="M73" s="278"/>
      <c r="N73" s="278"/>
      <c r="O73" s="278"/>
      <c r="P73" s="279"/>
      <c r="Q73" s="277"/>
      <c r="R73" s="278"/>
      <c r="S73" s="278"/>
      <c r="T73" s="278"/>
      <c r="U73" s="279"/>
      <c r="V73" s="277"/>
      <c r="W73" s="278"/>
      <c r="X73" s="278"/>
      <c r="Y73" s="278"/>
      <c r="Z73" s="279"/>
      <c r="AA73" s="277"/>
      <c r="AB73" s="278"/>
      <c r="AC73" s="278"/>
      <c r="AD73" s="278"/>
      <c r="AE73" s="279"/>
      <c r="AF73" s="277"/>
      <c r="AG73" s="278"/>
      <c r="AH73" s="278"/>
      <c r="AI73" s="278"/>
      <c r="AJ73" s="279"/>
      <c r="AK73" s="277"/>
      <c r="AL73" s="278"/>
      <c r="AM73" s="278"/>
      <c r="AN73" s="278"/>
      <c r="AO73" s="279"/>
      <c r="AP73" s="277">
        <v>3</v>
      </c>
      <c r="AQ73" s="278">
        <v>4</v>
      </c>
      <c r="AR73" s="278">
        <v>4</v>
      </c>
      <c r="AS73" s="278">
        <v>3</v>
      </c>
      <c r="AT73" s="280">
        <v>2</v>
      </c>
      <c r="AU73" s="281"/>
      <c r="AV73" s="278"/>
      <c r="AW73" s="278"/>
      <c r="AX73" s="278"/>
      <c r="AY73" s="279"/>
      <c r="AZ73" s="277"/>
      <c r="BA73" s="278"/>
      <c r="BB73" s="278"/>
      <c r="BC73" s="278"/>
      <c r="BD73" s="280"/>
      <c r="BE73" s="281">
        <v>3</v>
      </c>
      <c r="BF73" s="278">
        <v>3</v>
      </c>
      <c r="BG73" s="278">
        <v>1</v>
      </c>
      <c r="BH73" s="278">
        <v>1</v>
      </c>
      <c r="BI73" s="279">
        <v>1</v>
      </c>
      <c r="BJ73" s="284">
        <v>2</v>
      </c>
      <c r="BK73" s="282">
        <v>5</v>
      </c>
      <c r="BL73" s="282">
        <v>5</v>
      </c>
      <c r="BM73" s="282">
        <v>5</v>
      </c>
      <c r="BN73" s="283">
        <v>5</v>
      </c>
      <c r="BO73" s="284"/>
      <c r="BP73" s="282"/>
      <c r="BQ73" s="282"/>
      <c r="BR73" s="282"/>
      <c r="BS73" s="283"/>
      <c r="BT73" s="277">
        <v>4</v>
      </c>
      <c r="BU73" s="278">
        <v>3</v>
      </c>
      <c r="BV73" s="278">
        <v>1</v>
      </c>
      <c r="BW73" s="278">
        <v>3</v>
      </c>
      <c r="BX73" s="280">
        <v>1</v>
      </c>
      <c r="BY73" s="277"/>
      <c r="BZ73" s="278"/>
      <c r="CA73" s="278"/>
      <c r="CB73" s="278"/>
      <c r="CC73" s="280"/>
      <c r="CD73" s="277"/>
      <c r="CE73" s="278"/>
      <c r="CF73" s="278"/>
      <c r="CG73" s="278"/>
      <c r="CH73" s="280"/>
      <c r="CI73" s="281"/>
      <c r="CJ73" s="278"/>
      <c r="CK73" s="278"/>
      <c r="CL73" s="278"/>
      <c r="CM73" s="279"/>
      <c r="CN73" s="277"/>
      <c r="CO73" s="278"/>
      <c r="CP73" s="278"/>
      <c r="CQ73" s="278"/>
      <c r="CR73" s="280"/>
      <c r="CS73" s="281"/>
      <c r="CT73" s="278"/>
      <c r="CU73" s="278"/>
      <c r="CV73" s="278"/>
      <c r="CW73" s="279"/>
      <c r="CX73" s="277"/>
      <c r="CY73" s="278"/>
      <c r="CZ73" s="278"/>
      <c r="DA73" s="278"/>
      <c r="DB73" s="280"/>
      <c r="DC73" s="281"/>
      <c r="DD73" s="278"/>
      <c r="DE73" s="278"/>
      <c r="DF73" s="278"/>
      <c r="DG73" s="279"/>
      <c r="DH73" s="277"/>
      <c r="DI73" s="278"/>
      <c r="DJ73" s="278"/>
      <c r="DK73" s="278"/>
      <c r="DL73" s="280"/>
      <c r="DM73" s="281"/>
      <c r="DN73" s="278"/>
      <c r="DO73" s="278"/>
      <c r="DP73" s="278"/>
      <c r="DQ73" s="279"/>
      <c r="DR73" s="277"/>
      <c r="DS73" s="278"/>
      <c r="DT73" s="278"/>
      <c r="DU73" s="278"/>
      <c r="DV73" s="280"/>
      <c r="DW73" s="281"/>
      <c r="DX73" s="278"/>
      <c r="DY73" s="278"/>
      <c r="DZ73" s="278"/>
      <c r="EA73" s="280"/>
      <c r="EC73" s="716"/>
      <c r="ED73" s="297" t="str">
        <f>'Eventos de riesgo LA-FT-FPADM'!D72</f>
        <v>Aliados</v>
      </c>
      <c r="EE73" s="293">
        <f t="shared" si="18"/>
        <v>3</v>
      </c>
      <c r="EF73" s="287">
        <f t="shared" si="19"/>
        <v>0.70710678118654757</v>
      </c>
      <c r="EG73" s="285">
        <f t="shared" si="20"/>
        <v>0.23570226039551587</v>
      </c>
      <c r="EH73" s="869"/>
      <c r="EI73" s="293">
        <f t="shared" si="21"/>
        <v>4</v>
      </c>
      <c r="EJ73" s="287">
        <f t="shared" si="22"/>
        <v>0.82915619758884995</v>
      </c>
      <c r="EK73" s="285">
        <f t="shared" si="23"/>
        <v>0.20728904939721249</v>
      </c>
      <c r="EL73" s="861"/>
      <c r="EM73" s="293">
        <f t="shared" si="24"/>
        <v>3</v>
      </c>
      <c r="EN73" s="287">
        <f t="shared" si="25"/>
        <v>1.7853571071357126</v>
      </c>
      <c r="EO73" s="285">
        <f t="shared" si="26"/>
        <v>0.59511903571190417</v>
      </c>
      <c r="EP73" s="861"/>
      <c r="EQ73" s="293">
        <f t="shared" si="27"/>
        <v>3</v>
      </c>
      <c r="ER73" s="287">
        <f t="shared" si="28"/>
        <v>1.4142135623730951</v>
      </c>
      <c r="ES73" s="285">
        <f t="shared" si="29"/>
        <v>0.47140452079103173</v>
      </c>
      <c r="ET73" s="861"/>
      <c r="EU73" s="293">
        <f t="shared" si="30"/>
        <v>2</v>
      </c>
      <c r="EV73" s="287">
        <f t="shared" si="31"/>
        <v>1.6393596310755001</v>
      </c>
      <c r="EW73" s="285">
        <f t="shared" si="32"/>
        <v>0.81967981553775004</v>
      </c>
      <c r="EX73" s="861"/>
      <c r="EY73" s="297" t="str">
        <f>'Eventos de riesgo LA-FT-FPADM'!D72</f>
        <v>Aliados</v>
      </c>
      <c r="EZ73" s="293">
        <f t="shared" si="33"/>
        <v>3</v>
      </c>
      <c r="FA73" s="869"/>
      <c r="FB73" s="5"/>
      <c r="FC73" s="872"/>
      <c r="FD73" s="851"/>
    </row>
    <row r="74" spans="1:160" ht="18" customHeight="1">
      <c r="A74" s="716"/>
      <c r="B74" s="792"/>
      <c r="C74" s="919" t="str">
        <f>'Eventos de riesgo LA-FT-FPADM'!C73</f>
        <v>Canales de distribución</v>
      </c>
      <c r="D74" s="681" t="str">
        <f>'Eventos de riesgo LA-FT-FPADM'!D73</f>
        <v>Propia</v>
      </c>
      <c r="E74" s="173" t="str">
        <f>'Eventos de riesgo LA-FT-FPADM'!E73</f>
        <v>Fuerza comercial</v>
      </c>
      <c r="G74" s="754">
        <v>1</v>
      </c>
      <c r="H74" s="756">
        <v>5</v>
      </c>
      <c r="I74" s="756">
        <v>4</v>
      </c>
      <c r="J74" s="756">
        <v>3</v>
      </c>
      <c r="K74" s="760">
        <v>2</v>
      </c>
      <c r="L74" s="771"/>
      <c r="M74" s="768"/>
      <c r="N74" s="768"/>
      <c r="O74" s="768"/>
      <c r="P74" s="769"/>
      <c r="Q74" s="771"/>
      <c r="R74" s="768"/>
      <c r="S74" s="768"/>
      <c r="T74" s="768"/>
      <c r="U74" s="769"/>
      <c r="V74" s="771"/>
      <c r="W74" s="768"/>
      <c r="X74" s="768"/>
      <c r="Y74" s="768"/>
      <c r="Z74" s="769"/>
      <c r="AA74" s="771">
        <v>1</v>
      </c>
      <c r="AB74" s="768">
        <v>1</v>
      </c>
      <c r="AC74" s="768">
        <v>1</v>
      </c>
      <c r="AD74" s="768">
        <v>1</v>
      </c>
      <c r="AE74" s="769">
        <v>1</v>
      </c>
      <c r="AF74" s="771"/>
      <c r="AG74" s="768"/>
      <c r="AH74" s="768"/>
      <c r="AI74" s="768"/>
      <c r="AJ74" s="769"/>
      <c r="AK74" s="771"/>
      <c r="AL74" s="768"/>
      <c r="AM74" s="768"/>
      <c r="AN74" s="768"/>
      <c r="AO74" s="769"/>
      <c r="AP74" s="771">
        <v>3</v>
      </c>
      <c r="AQ74" s="768">
        <v>4</v>
      </c>
      <c r="AR74" s="768">
        <v>4</v>
      </c>
      <c r="AS74" s="768">
        <v>3</v>
      </c>
      <c r="AT74" s="770">
        <v>2</v>
      </c>
      <c r="AU74" s="772"/>
      <c r="AV74" s="768"/>
      <c r="AW74" s="768"/>
      <c r="AX74" s="768"/>
      <c r="AY74" s="769"/>
      <c r="AZ74" s="771"/>
      <c r="BA74" s="768"/>
      <c r="BB74" s="768"/>
      <c r="BC74" s="768"/>
      <c r="BD74" s="770"/>
      <c r="BE74" s="772">
        <v>3</v>
      </c>
      <c r="BF74" s="768">
        <v>3</v>
      </c>
      <c r="BG74" s="768">
        <v>1</v>
      </c>
      <c r="BH74" s="768">
        <v>1</v>
      </c>
      <c r="BI74" s="769">
        <v>1</v>
      </c>
      <c r="BJ74" s="754">
        <v>2</v>
      </c>
      <c r="BK74" s="756">
        <v>5</v>
      </c>
      <c r="BL74" s="756">
        <v>5</v>
      </c>
      <c r="BM74" s="756">
        <v>5</v>
      </c>
      <c r="BN74" s="760">
        <v>5</v>
      </c>
      <c r="BO74" s="772"/>
      <c r="BP74" s="768"/>
      <c r="BQ74" s="768"/>
      <c r="BR74" s="768"/>
      <c r="BS74" s="769"/>
      <c r="BT74" s="771">
        <v>4</v>
      </c>
      <c r="BU74" s="768">
        <v>3</v>
      </c>
      <c r="BV74" s="768">
        <v>1</v>
      </c>
      <c r="BW74" s="768">
        <v>3</v>
      </c>
      <c r="BX74" s="770">
        <v>1</v>
      </c>
      <c r="BY74" s="771"/>
      <c r="BZ74" s="768"/>
      <c r="CA74" s="768"/>
      <c r="CB74" s="768"/>
      <c r="CC74" s="770"/>
      <c r="CD74" s="771"/>
      <c r="CE74" s="768"/>
      <c r="CF74" s="768"/>
      <c r="CG74" s="768"/>
      <c r="CH74" s="770"/>
      <c r="CI74" s="772">
        <v>1</v>
      </c>
      <c r="CJ74" s="768">
        <v>4</v>
      </c>
      <c r="CK74" s="768">
        <v>4</v>
      </c>
      <c r="CL74" s="768">
        <v>4</v>
      </c>
      <c r="CM74" s="769">
        <v>4</v>
      </c>
      <c r="CN74" s="771"/>
      <c r="CO74" s="768"/>
      <c r="CP74" s="768"/>
      <c r="CQ74" s="768"/>
      <c r="CR74" s="770"/>
      <c r="CS74" s="772"/>
      <c r="CT74" s="768"/>
      <c r="CU74" s="768"/>
      <c r="CV74" s="768"/>
      <c r="CW74" s="769"/>
      <c r="CX74" s="771"/>
      <c r="CY74" s="768"/>
      <c r="CZ74" s="768"/>
      <c r="DA74" s="768"/>
      <c r="DB74" s="770"/>
      <c r="DC74" s="772"/>
      <c r="DD74" s="768"/>
      <c r="DE74" s="768"/>
      <c r="DF74" s="768"/>
      <c r="DG74" s="769"/>
      <c r="DH74" s="771"/>
      <c r="DI74" s="768"/>
      <c r="DJ74" s="768"/>
      <c r="DK74" s="768"/>
      <c r="DL74" s="770"/>
      <c r="DM74" s="772"/>
      <c r="DN74" s="768"/>
      <c r="DO74" s="768"/>
      <c r="DP74" s="768"/>
      <c r="DQ74" s="769"/>
      <c r="DR74" s="771"/>
      <c r="DS74" s="768"/>
      <c r="DT74" s="768"/>
      <c r="DU74" s="768"/>
      <c r="DV74" s="770"/>
      <c r="DW74" s="772"/>
      <c r="DX74" s="768"/>
      <c r="DY74" s="768"/>
      <c r="DZ74" s="768"/>
      <c r="EA74" s="770"/>
      <c r="EC74" s="716"/>
      <c r="ED74" s="933" t="str">
        <f>'Eventos de riesgo LA-FT-FPADM'!C73</f>
        <v>Canales de distribución</v>
      </c>
      <c r="EE74" s="910">
        <f t="shared" si="18"/>
        <v>2</v>
      </c>
      <c r="EF74" s="874">
        <f t="shared" si="19"/>
        <v>1.1248582677159731</v>
      </c>
      <c r="EG74" s="857">
        <f t="shared" si="20"/>
        <v>0.56242913385798654</v>
      </c>
      <c r="EH74" s="869"/>
      <c r="EI74" s="910">
        <f t="shared" si="21"/>
        <v>4</v>
      </c>
      <c r="EJ74" s="874">
        <f t="shared" si="22"/>
        <v>1.2936264483053452</v>
      </c>
      <c r="EK74" s="857">
        <f t="shared" si="23"/>
        <v>0.32340661207633631</v>
      </c>
      <c r="EL74" s="861"/>
      <c r="EM74" s="910">
        <f t="shared" si="24"/>
        <v>3</v>
      </c>
      <c r="EN74" s="874">
        <f t="shared" si="25"/>
        <v>1.6413036132965795</v>
      </c>
      <c r="EO74" s="857">
        <f t="shared" si="26"/>
        <v>0.54710120443219312</v>
      </c>
      <c r="EP74" s="861"/>
      <c r="EQ74" s="910">
        <f t="shared" si="27"/>
        <v>3</v>
      </c>
      <c r="ER74" s="874">
        <f t="shared" si="28"/>
        <v>1.3552618543578769</v>
      </c>
      <c r="ES74" s="857">
        <f t="shared" si="29"/>
        <v>0.45175395145262565</v>
      </c>
      <c r="ET74" s="861"/>
      <c r="EU74" s="910">
        <f t="shared" si="30"/>
        <v>2</v>
      </c>
      <c r="EV74" s="874">
        <f t="shared" si="31"/>
        <v>1.4846149779161804</v>
      </c>
      <c r="EW74" s="857">
        <f t="shared" si="32"/>
        <v>0.74230748895809018</v>
      </c>
      <c r="EX74" s="861"/>
      <c r="EY74" s="933" t="str">
        <f>'Eventos de riesgo LA-FT-FPADM'!D73</f>
        <v>Propia</v>
      </c>
      <c r="EZ74" s="910">
        <f t="shared" si="33"/>
        <v>3</v>
      </c>
      <c r="FA74" s="869"/>
      <c r="FB74" s="5"/>
      <c r="FC74" s="872"/>
      <c r="FD74" s="851"/>
    </row>
    <row r="75" spans="1:160" ht="18" customHeight="1">
      <c r="A75" s="717"/>
      <c r="B75" s="793"/>
      <c r="C75" s="935"/>
      <c r="D75" s="682"/>
      <c r="E75" s="173" t="str">
        <f>'Eventos de riesgo LA-FT-FPADM'!E74</f>
        <v>Digital</v>
      </c>
      <c r="G75" s="755"/>
      <c r="H75" s="757"/>
      <c r="I75" s="757"/>
      <c r="J75" s="757"/>
      <c r="K75" s="761"/>
      <c r="L75" s="736"/>
      <c r="M75" s="731"/>
      <c r="N75" s="731"/>
      <c r="O75" s="731"/>
      <c r="P75" s="740"/>
      <c r="Q75" s="736"/>
      <c r="R75" s="731"/>
      <c r="S75" s="731"/>
      <c r="T75" s="731"/>
      <c r="U75" s="740"/>
      <c r="V75" s="736"/>
      <c r="W75" s="731"/>
      <c r="X75" s="731"/>
      <c r="Y75" s="731"/>
      <c r="Z75" s="740"/>
      <c r="AA75" s="736"/>
      <c r="AB75" s="731"/>
      <c r="AC75" s="731"/>
      <c r="AD75" s="731"/>
      <c r="AE75" s="740"/>
      <c r="AF75" s="736"/>
      <c r="AG75" s="731"/>
      <c r="AH75" s="731"/>
      <c r="AI75" s="731"/>
      <c r="AJ75" s="740"/>
      <c r="AK75" s="736"/>
      <c r="AL75" s="731"/>
      <c r="AM75" s="731"/>
      <c r="AN75" s="731"/>
      <c r="AO75" s="740"/>
      <c r="AP75" s="736"/>
      <c r="AQ75" s="731"/>
      <c r="AR75" s="731"/>
      <c r="AS75" s="731"/>
      <c r="AT75" s="733"/>
      <c r="AU75" s="738"/>
      <c r="AV75" s="731"/>
      <c r="AW75" s="731"/>
      <c r="AX75" s="731"/>
      <c r="AY75" s="740"/>
      <c r="AZ75" s="736"/>
      <c r="BA75" s="731"/>
      <c r="BB75" s="731"/>
      <c r="BC75" s="731"/>
      <c r="BD75" s="733"/>
      <c r="BE75" s="738"/>
      <c r="BF75" s="731"/>
      <c r="BG75" s="731"/>
      <c r="BH75" s="731"/>
      <c r="BI75" s="740"/>
      <c r="BJ75" s="755"/>
      <c r="BK75" s="757"/>
      <c r="BL75" s="757"/>
      <c r="BM75" s="757"/>
      <c r="BN75" s="761"/>
      <c r="BO75" s="738"/>
      <c r="BP75" s="731"/>
      <c r="BQ75" s="731"/>
      <c r="BR75" s="731"/>
      <c r="BS75" s="740"/>
      <c r="BT75" s="736"/>
      <c r="BU75" s="731"/>
      <c r="BV75" s="731"/>
      <c r="BW75" s="731"/>
      <c r="BX75" s="733"/>
      <c r="BY75" s="736"/>
      <c r="BZ75" s="731"/>
      <c r="CA75" s="731"/>
      <c r="CB75" s="731"/>
      <c r="CC75" s="733"/>
      <c r="CD75" s="736"/>
      <c r="CE75" s="731"/>
      <c r="CF75" s="731"/>
      <c r="CG75" s="731"/>
      <c r="CH75" s="733"/>
      <c r="CI75" s="738"/>
      <c r="CJ75" s="731"/>
      <c r="CK75" s="731"/>
      <c r="CL75" s="731"/>
      <c r="CM75" s="740"/>
      <c r="CN75" s="736"/>
      <c r="CO75" s="731"/>
      <c r="CP75" s="731"/>
      <c r="CQ75" s="731"/>
      <c r="CR75" s="733"/>
      <c r="CS75" s="738"/>
      <c r="CT75" s="731"/>
      <c r="CU75" s="731"/>
      <c r="CV75" s="731"/>
      <c r="CW75" s="740"/>
      <c r="CX75" s="736"/>
      <c r="CY75" s="731"/>
      <c r="CZ75" s="731"/>
      <c r="DA75" s="731"/>
      <c r="DB75" s="733"/>
      <c r="DC75" s="738"/>
      <c r="DD75" s="731"/>
      <c r="DE75" s="731"/>
      <c r="DF75" s="731"/>
      <c r="DG75" s="740"/>
      <c r="DH75" s="736"/>
      <c r="DI75" s="731"/>
      <c r="DJ75" s="731"/>
      <c r="DK75" s="731"/>
      <c r="DL75" s="733"/>
      <c r="DM75" s="738"/>
      <c r="DN75" s="731"/>
      <c r="DO75" s="731"/>
      <c r="DP75" s="731"/>
      <c r="DQ75" s="740"/>
      <c r="DR75" s="736"/>
      <c r="DS75" s="731"/>
      <c r="DT75" s="731"/>
      <c r="DU75" s="731"/>
      <c r="DV75" s="733"/>
      <c r="DW75" s="738"/>
      <c r="DX75" s="731"/>
      <c r="DY75" s="731"/>
      <c r="DZ75" s="731"/>
      <c r="EA75" s="733"/>
      <c r="EC75" s="717"/>
      <c r="ED75" s="934"/>
      <c r="EE75" s="911"/>
      <c r="EF75" s="876"/>
      <c r="EG75" s="859"/>
      <c r="EH75" s="870"/>
      <c r="EI75" s="911"/>
      <c r="EJ75" s="876"/>
      <c r="EK75" s="859"/>
      <c r="EL75" s="862"/>
      <c r="EM75" s="911"/>
      <c r="EN75" s="876"/>
      <c r="EO75" s="859"/>
      <c r="EP75" s="862"/>
      <c r="EQ75" s="911"/>
      <c r="ER75" s="876"/>
      <c r="ES75" s="859"/>
      <c r="ET75" s="862"/>
      <c r="EU75" s="911"/>
      <c r="EV75" s="876"/>
      <c r="EW75" s="859"/>
      <c r="EX75" s="862"/>
      <c r="EY75" s="934"/>
      <c r="EZ75" s="911"/>
      <c r="FA75" s="870"/>
      <c r="FB75" s="5"/>
      <c r="FC75" s="873"/>
      <c r="FD75" s="852"/>
    </row>
    <row r="76" spans="1:160" ht="18" customHeight="1">
      <c r="A76" s="745" t="str">
        <f>'Eventos de riesgo LA-FT-FPADM'!A75</f>
        <v>R4</v>
      </c>
      <c r="B76" s="707" t="str">
        <f>'Eventos de riesgo LA-FT-FPADM'!B75</f>
        <v>Tener vínculos con contrapartes relacionadas con otras personas que ejecutan actividades de LA/FT/FPADM.</v>
      </c>
      <c r="C76" s="734" t="str">
        <f>'Eventos de riesgo LA-FT-FPADM'!C75</f>
        <v>Contraparte</v>
      </c>
      <c r="D76" s="734" t="str">
        <f>'Eventos de riesgo LA-FT-FPADM'!D75</f>
        <v>Clientes</v>
      </c>
      <c r="E76" s="266" t="str">
        <f>'Eventos de riesgo LA-FT-FPADM'!E75</f>
        <v>Arrendamiento de espacios</v>
      </c>
      <c r="G76" s="753"/>
      <c r="H76" s="749"/>
      <c r="I76" s="749"/>
      <c r="J76" s="749"/>
      <c r="K76" s="752"/>
      <c r="L76" s="753">
        <v>3</v>
      </c>
      <c r="M76" s="749">
        <v>3</v>
      </c>
      <c r="N76" s="749">
        <v>2</v>
      </c>
      <c r="O76" s="749">
        <v>2</v>
      </c>
      <c r="P76" s="752">
        <v>1</v>
      </c>
      <c r="Q76" s="753"/>
      <c r="R76" s="749"/>
      <c r="S76" s="749"/>
      <c r="T76" s="749"/>
      <c r="U76" s="752"/>
      <c r="V76" s="753">
        <v>2</v>
      </c>
      <c r="W76" s="749">
        <v>4</v>
      </c>
      <c r="X76" s="749">
        <v>4</v>
      </c>
      <c r="Y76" s="749">
        <v>4</v>
      </c>
      <c r="Z76" s="752">
        <v>3</v>
      </c>
      <c r="AA76" s="753"/>
      <c r="AB76" s="749"/>
      <c r="AC76" s="749"/>
      <c r="AD76" s="749"/>
      <c r="AE76" s="752"/>
      <c r="AF76" s="753"/>
      <c r="AG76" s="749"/>
      <c r="AH76" s="749"/>
      <c r="AI76" s="749"/>
      <c r="AJ76" s="752"/>
      <c r="AK76" s="753"/>
      <c r="AL76" s="749"/>
      <c r="AM76" s="749"/>
      <c r="AN76" s="749"/>
      <c r="AO76" s="752"/>
      <c r="AP76" s="753">
        <v>3</v>
      </c>
      <c r="AQ76" s="749">
        <v>4</v>
      </c>
      <c r="AR76" s="749">
        <v>3</v>
      </c>
      <c r="AS76" s="749">
        <v>2</v>
      </c>
      <c r="AT76" s="750">
        <v>2</v>
      </c>
      <c r="AU76" s="751">
        <v>1</v>
      </c>
      <c r="AV76" s="749">
        <v>1</v>
      </c>
      <c r="AW76" s="749">
        <v>2</v>
      </c>
      <c r="AX76" s="749">
        <v>1</v>
      </c>
      <c r="AY76" s="752">
        <v>1</v>
      </c>
      <c r="AZ76" s="753"/>
      <c r="BA76" s="749"/>
      <c r="BB76" s="749"/>
      <c r="BC76" s="749"/>
      <c r="BD76" s="750"/>
      <c r="BE76" s="751">
        <v>2</v>
      </c>
      <c r="BF76" s="749">
        <v>3</v>
      </c>
      <c r="BG76" s="749">
        <v>1</v>
      </c>
      <c r="BH76" s="749">
        <v>1</v>
      </c>
      <c r="BI76" s="752">
        <v>1</v>
      </c>
      <c r="BJ76" s="754">
        <v>2</v>
      </c>
      <c r="BK76" s="756">
        <v>4</v>
      </c>
      <c r="BL76" s="756">
        <v>4</v>
      </c>
      <c r="BM76" s="756">
        <v>4</v>
      </c>
      <c r="BN76" s="760">
        <v>4</v>
      </c>
      <c r="BO76" s="772">
        <v>4</v>
      </c>
      <c r="BP76" s="768">
        <v>2</v>
      </c>
      <c r="BQ76" s="768">
        <v>1</v>
      </c>
      <c r="BR76" s="768">
        <v>2</v>
      </c>
      <c r="BS76" s="769">
        <v>3</v>
      </c>
      <c r="BT76" s="771">
        <v>4</v>
      </c>
      <c r="BU76" s="768">
        <v>1</v>
      </c>
      <c r="BV76" s="768">
        <v>3</v>
      </c>
      <c r="BW76" s="768">
        <v>1</v>
      </c>
      <c r="BX76" s="770">
        <v>3</v>
      </c>
      <c r="BY76" s="771"/>
      <c r="BZ76" s="768"/>
      <c r="CA76" s="768"/>
      <c r="CB76" s="768"/>
      <c r="CC76" s="770"/>
      <c r="CD76" s="753">
        <v>3</v>
      </c>
      <c r="CE76" s="749">
        <v>3</v>
      </c>
      <c r="CF76" s="749">
        <v>4</v>
      </c>
      <c r="CG76" s="749">
        <v>3</v>
      </c>
      <c r="CH76" s="750">
        <v>3</v>
      </c>
      <c r="CI76" s="751"/>
      <c r="CJ76" s="749"/>
      <c r="CK76" s="749"/>
      <c r="CL76" s="749"/>
      <c r="CM76" s="752"/>
      <c r="CN76" s="753"/>
      <c r="CO76" s="749"/>
      <c r="CP76" s="749"/>
      <c r="CQ76" s="749"/>
      <c r="CR76" s="750"/>
      <c r="CS76" s="751">
        <v>3</v>
      </c>
      <c r="CT76" s="749">
        <v>3</v>
      </c>
      <c r="CU76" s="749">
        <v>4</v>
      </c>
      <c r="CV76" s="749">
        <v>3</v>
      </c>
      <c r="CW76" s="752">
        <v>3</v>
      </c>
      <c r="CX76" s="753">
        <v>2</v>
      </c>
      <c r="CY76" s="749">
        <v>4</v>
      </c>
      <c r="CZ76" s="749">
        <v>4</v>
      </c>
      <c r="DA76" s="749">
        <v>3</v>
      </c>
      <c r="DB76" s="750">
        <v>2</v>
      </c>
      <c r="DC76" s="751">
        <v>3</v>
      </c>
      <c r="DD76" s="749">
        <v>3</v>
      </c>
      <c r="DE76" s="749">
        <v>3</v>
      </c>
      <c r="DF76" s="749">
        <v>3</v>
      </c>
      <c r="DG76" s="752">
        <v>3</v>
      </c>
      <c r="DH76" s="753">
        <v>2</v>
      </c>
      <c r="DI76" s="749">
        <v>4</v>
      </c>
      <c r="DJ76" s="749">
        <v>3</v>
      </c>
      <c r="DK76" s="749">
        <v>3</v>
      </c>
      <c r="DL76" s="750">
        <v>3</v>
      </c>
      <c r="DM76" s="751">
        <v>2</v>
      </c>
      <c r="DN76" s="749">
        <v>3</v>
      </c>
      <c r="DO76" s="749">
        <v>4</v>
      </c>
      <c r="DP76" s="749">
        <v>3</v>
      </c>
      <c r="DQ76" s="752">
        <v>3</v>
      </c>
      <c r="DR76" s="753"/>
      <c r="DS76" s="749"/>
      <c r="DT76" s="749"/>
      <c r="DU76" s="749"/>
      <c r="DV76" s="750"/>
      <c r="DW76" s="751"/>
      <c r="DX76" s="749"/>
      <c r="DY76" s="749"/>
      <c r="DZ76" s="749"/>
      <c r="EA76" s="750"/>
      <c r="EC76" s="745" t="str">
        <f>'Eventos de riesgo LA-FT-FPADM'!A75</f>
        <v>R4</v>
      </c>
      <c r="ED76" s="927" t="str">
        <f>'Eventos de riesgo LA-FT-FPADM'!D75</f>
        <v>Clientes</v>
      </c>
      <c r="EE76" s="892">
        <f t="shared" si="18"/>
        <v>3</v>
      </c>
      <c r="EF76" s="883">
        <f t="shared" si="19"/>
        <v>0.82065180664828974</v>
      </c>
      <c r="EG76" s="879">
        <f t="shared" si="20"/>
        <v>0.27355060221609656</v>
      </c>
      <c r="EH76" s="545">
        <f>ROUND(AVERAGE(EE76,EE79,EE81,EE93,EE94,EE95),0)</f>
        <v>2</v>
      </c>
      <c r="EI76" s="892">
        <f t="shared" si="21"/>
        <v>3</v>
      </c>
      <c r="EJ76" s="883">
        <f t="shared" si="22"/>
        <v>1</v>
      </c>
      <c r="EK76" s="879">
        <f t="shared" si="23"/>
        <v>0.33333333333333331</v>
      </c>
      <c r="EL76" s="898">
        <f>ROUND(AVERAGE(EI76,EI79,EI81,EI93,EI94,EI95),0)</f>
        <v>3</v>
      </c>
      <c r="EM76" s="892">
        <f t="shared" si="24"/>
        <v>3</v>
      </c>
      <c r="EN76" s="883">
        <f t="shared" si="25"/>
        <v>1.0690449676496976</v>
      </c>
      <c r="EO76" s="879">
        <f t="shared" si="26"/>
        <v>0.35634832254989918</v>
      </c>
      <c r="EP76" s="898">
        <f>ROUND(AVERAGE(EM76,EM79,EM81,EM93,EM94,EM95),0)</f>
        <v>3</v>
      </c>
      <c r="EQ76" s="892">
        <f t="shared" si="27"/>
        <v>3</v>
      </c>
      <c r="ER76" s="883">
        <f t="shared" si="28"/>
        <v>0.98198050606196574</v>
      </c>
      <c r="ES76" s="879">
        <f t="shared" si="29"/>
        <v>0.3273268353539886</v>
      </c>
      <c r="ET76" s="898">
        <f>ROUND(AVERAGE(EQ76,EQ79,EQ81,EQ93,EQ94,EQ95),0)</f>
        <v>2</v>
      </c>
      <c r="EU76" s="892">
        <f t="shared" si="30"/>
        <v>3</v>
      </c>
      <c r="EV76" s="883">
        <f t="shared" si="31"/>
        <v>0.90632696717496575</v>
      </c>
      <c r="EW76" s="879">
        <f t="shared" si="32"/>
        <v>0.3021089890583219</v>
      </c>
      <c r="EX76" s="898">
        <f>ROUND(AVERAGE(EU76,EU79,EU81,EU93,EU94,EU95),0)</f>
        <v>2</v>
      </c>
      <c r="EY76" s="927" t="str">
        <f>'Eventos de riesgo LA-FT-FPADM'!D75</f>
        <v>Clientes</v>
      </c>
      <c r="EZ76" s="892">
        <f t="shared" si="33"/>
        <v>3</v>
      </c>
      <c r="FA76" s="545">
        <f>ROUND(AVERAGE(EZ76,EZ79,EZ81,EZ93,EZ94,EZ95),0)</f>
        <v>3</v>
      </c>
      <c r="FB76" s="5"/>
      <c r="FC76" s="900">
        <f t="shared" ref="FC76:FC116" si="34">ROUND(EH76*FA76,0)</f>
        <v>6</v>
      </c>
      <c r="FD76" s="837" t="str">
        <f t="shared" ref="FD76:FD116" si="35">IF(FC76&gt;=20,"MUY ALTO",IF(FC76&gt;=10,"ALTO",IF(FC76&gt;=4,"MODERADO",IF(FC76&lt;=3,"BAJO"))))</f>
        <v>MODERADO</v>
      </c>
    </row>
    <row r="77" spans="1:160" ht="18" customHeight="1">
      <c r="A77" s="746"/>
      <c r="B77" s="902"/>
      <c r="C77" s="741"/>
      <c r="D77" s="741"/>
      <c r="E77" s="266" t="str">
        <f>'Eventos de riesgo LA-FT-FPADM'!E76</f>
        <v>Capacitaciones</v>
      </c>
      <c r="G77" s="753"/>
      <c r="H77" s="749"/>
      <c r="I77" s="749"/>
      <c r="J77" s="749"/>
      <c r="K77" s="752"/>
      <c r="L77" s="753"/>
      <c r="M77" s="749"/>
      <c r="N77" s="749"/>
      <c r="O77" s="749"/>
      <c r="P77" s="752"/>
      <c r="Q77" s="753"/>
      <c r="R77" s="749"/>
      <c r="S77" s="749"/>
      <c r="T77" s="749"/>
      <c r="U77" s="752"/>
      <c r="V77" s="753"/>
      <c r="W77" s="749"/>
      <c r="X77" s="749"/>
      <c r="Y77" s="749"/>
      <c r="Z77" s="752"/>
      <c r="AA77" s="753"/>
      <c r="AB77" s="749"/>
      <c r="AC77" s="749"/>
      <c r="AD77" s="749"/>
      <c r="AE77" s="752"/>
      <c r="AF77" s="753"/>
      <c r="AG77" s="749"/>
      <c r="AH77" s="749"/>
      <c r="AI77" s="749"/>
      <c r="AJ77" s="752"/>
      <c r="AK77" s="753"/>
      <c r="AL77" s="749"/>
      <c r="AM77" s="749"/>
      <c r="AN77" s="749"/>
      <c r="AO77" s="752"/>
      <c r="AP77" s="753"/>
      <c r="AQ77" s="749"/>
      <c r="AR77" s="749"/>
      <c r="AS77" s="749"/>
      <c r="AT77" s="750"/>
      <c r="AU77" s="751"/>
      <c r="AV77" s="749"/>
      <c r="AW77" s="749"/>
      <c r="AX77" s="749"/>
      <c r="AY77" s="752"/>
      <c r="AZ77" s="753"/>
      <c r="BA77" s="749"/>
      <c r="BB77" s="749"/>
      <c r="BC77" s="749"/>
      <c r="BD77" s="750"/>
      <c r="BE77" s="751"/>
      <c r="BF77" s="749"/>
      <c r="BG77" s="749"/>
      <c r="BH77" s="749"/>
      <c r="BI77" s="752"/>
      <c r="BJ77" s="787"/>
      <c r="BK77" s="788"/>
      <c r="BL77" s="788"/>
      <c r="BM77" s="788"/>
      <c r="BN77" s="789"/>
      <c r="BO77" s="772"/>
      <c r="BP77" s="768"/>
      <c r="BQ77" s="768"/>
      <c r="BR77" s="768"/>
      <c r="BS77" s="769"/>
      <c r="BT77" s="771"/>
      <c r="BU77" s="768"/>
      <c r="BV77" s="768"/>
      <c r="BW77" s="768"/>
      <c r="BX77" s="770"/>
      <c r="BY77" s="771"/>
      <c r="BZ77" s="768"/>
      <c r="CA77" s="768"/>
      <c r="CB77" s="768"/>
      <c r="CC77" s="770"/>
      <c r="CD77" s="753"/>
      <c r="CE77" s="749"/>
      <c r="CF77" s="749"/>
      <c r="CG77" s="749"/>
      <c r="CH77" s="750"/>
      <c r="CI77" s="751"/>
      <c r="CJ77" s="749"/>
      <c r="CK77" s="749"/>
      <c r="CL77" s="749"/>
      <c r="CM77" s="752"/>
      <c r="CN77" s="753"/>
      <c r="CO77" s="749"/>
      <c r="CP77" s="749"/>
      <c r="CQ77" s="749"/>
      <c r="CR77" s="750"/>
      <c r="CS77" s="751"/>
      <c r="CT77" s="749"/>
      <c r="CU77" s="749"/>
      <c r="CV77" s="749"/>
      <c r="CW77" s="752"/>
      <c r="CX77" s="753"/>
      <c r="CY77" s="749"/>
      <c r="CZ77" s="749"/>
      <c r="DA77" s="749"/>
      <c r="DB77" s="750"/>
      <c r="DC77" s="751"/>
      <c r="DD77" s="749"/>
      <c r="DE77" s="749"/>
      <c r="DF77" s="749"/>
      <c r="DG77" s="752"/>
      <c r="DH77" s="753"/>
      <c r="DI77" s="749"/>
      <c r="DJ77" s="749"/>
      <c r="DK77" s="749"/>
      <c r="DL77" s="750"/>
      <c r="DM77" s="751"/>
      <c r="DN77" s="749"/>
      <c r="DO77" s="749"/>
      <c r="DP77" s="749"/>
      <c r="DQ77" s="752"/>
      <c r="DR77" s="753"/>
      <c r="DS77" s="749"/>
      <c r="DT77" s="749"/>
      <c r="DU77" s="749"/>
      <c r="DV77" s="750"/>
      <c r="DW77" s="751"/>
      <c r="DX77" s="749"/>
      <c r="DY77" s="749"/>
      <c r="DZ77" s="749"/>
      <c r="EA77" s="750"/>
      <c r="EC77" s="746"/>
      <c r="ED77" s="928"/>
      <c r="EE77" s="893"/>
      <c r="EF77" s="884"/>
      <c r="EG77" s="880"/>
      <c r="EH77" s="546"/>
      <c r="EI77" s="893"/>
      <c r="EJ77" s="884"/>
      <c r="EK77" s="880"/>
      <c r="EL77" s="899"/>
      <c r="EM77" s="893"/>
      <c r="EN77" s="884"/>
      <c r="EO77" s="880"/>
      <c r="EP77" s="899"/>
      <c r="EQ77" s="893"/>
      <c r="ER77" s="884"/>
      <c r="ES77" s="880"/>
      <c r="ET77" s="899"/>
      <c r="EU77" s="893"/>
      <c r="EV77" s="884"/>
      <c r="EW77" s="880"/>
      <c r="EX77" s="899"/>
      <c r="EY77" s="928"/>
      <c r="EZ77" s="893"/>
      <c r="FA77" s="546"/>
      <c r="FB77" s="5"/>
      <c r="FC77" s="901"/>
      <c r="FD77" s="851"/>
    </row>
    <row r="78" spans="1:160" ht="18" customHeight="1">
      <c r="A78" s="716"/>
      <c r="B78" s="792"/>
      <c r="C78" s="741"/>
      <c r="D78" s="741"/>
      <c r="E78" s="266" t="str">
        <f>'Eventos de riesgo LA-FT-FPADM'!E77</f>
        <v>Afiliados</v>
      </c>
      <c r="G78" s="753"/>
      <c r="H78" s="749"/>
      <c r="I78" s="749"/>
      <c r="J78" s="749"/>
      <c r="K78" s="752"/>
      <c r="L78" s="753"/>
      <c r="M78" s="749"/>
      <c r="N78" s="749"/>
      <c r="O78" s="749"/>
      <c r="P78" s="752"/>
      <c r="Q78" s="753"/>
      <c r="R78" s="749"/>
      <c r="S78" s="749"/>
      <c r="T78" s="749"/>
      <c r="U78" s="752"/>
      <c r="V78" s="753"/>
      <c r="W78" s="749"/>
      <c r="X78" s="749"/>
      <c r="Y78" s="749"/>
      <c r="Z78" s="752"/>
      <c r="AA78" s="753"/>
      <c r="AB78" s="749"/>
      <c r="AC78" s="749"/>
      <c r="AD78" s="749"/>
      <c r="AE78" s="752"/>
      <c r="AF78" s="753"/>
      <c r="AG78" s="749"/>
      <c r="AH78" s="749"/>
      <c r="AI78" s="749"/>
      <c r="AJ78" s="752"/>
      <c r="AK78" s="753"/>
      <c r="AL78" s="749"/>
      <c r="AM78" s="749"/>
      <c r="AN78" s="749"/>
      <c r="AO78" s="752"/>
      <c r="AP78" s="753"/>
      <c r="AQ78" s="749"/>
      <c r="AR78" s="749"/>
      <c r="AS78" s="749"/>
      <c r="AT78" s="750"/>
      <c r="AU78" s="751"/>
      <c r="AV78" s="749"/>
      <c r="AW78" s="749"/>
      <c r="AX78" s="749"/>
      <c r="AY78" s="752"/>
      <c r="AZ78" s="753"/>
      <c r="BA78" s="749"/>
      <c r="BB78" s="749"/>
      <c r="BC78" s="749"/>
      <c r="BD78" s="750"/>
      <c r="BE78" s="751"/>
      <c r="BF78" s="749"/>
      <c r="BG78" s="749"/>
      <c r="BH78" s="749"/>
      <c r="BI78" s="752"/>
      <c r="BJ78" s="787"/>
      <c r="BK78" s="788"/>
      <c r="BL78" s="788"/>
      <c r="BM78" s="788"/>
      <c r="BN78" s="789"/>
      <c r="BO78" s="772"/>
      <c r="BP78" s="768"/>
      <c r="BQ78" s="768"/>
      <c r="BR78" s="768"/>
      <c r="BS78" s="769"/>
      <c r="BT78" s="771"/>
      <c r="BU78" s="768"/>
      <c r="BV78" s="768"/>
      <c r="BW78" s="768"/>
      <c r="BX78" s="770"/>
      <c r="BY78" s="771"/>
      <c r="BZ78" s="768"/>
      <c r="CA78" s="768"/>
      <c r="CB78" s="768"/>
      <c r="CC78" s="770"/>
      <c r="CD78" s="753"/>
      <c r="CE78" s="749"/>
      <c r="CF78" s="749"/>
      <c r="CG78" s="749"/>
      <c r="CH78" s="750"/>
      <c r="CI78" s="751"/>
      <c r="CJ78" s="749"/>
      <c r="CK78" s="749"/>
      <c r="CL78" s="749"/>
      <c r="CM78" s="752"/>
      <c r="CN78" s="753"/>
      <c r="CO78" s="749"/>
      <c r="CP78" s="749"/>
      <c r="CQ78" s="749"/>
      <c r="CR78" s="750"/>
      <c r="CS78" s="751"/>
      <c r="CT78" s="749"/>
      <c r="CU78" s="749"/>
      <c r="CV78" s="749"/>
      <c r="CW78" s="752"/>
      <c r="CX78" s="753"/>
      <c r="CY78" s="749"/>
      <c r="CZ78" s="749"/>
      <c r="DA78" s="749"/>
      <c r="DB78" s="750"/>
      <c r="DC78" s="751"/>
      <c r="DD78" s="749"/>
      <c r="DE78" s="749"/>
      <c r="DF78" s="749"/>
      <c r="DG78" s="752"/>
      <c r="DH78" s="753"/>
      <c r="DI78" s="749"/>
      <c r="DJ78" s="749"/>
      <c r="DK78" s="749"/>
      <c r="DL78" s="750"/>
      <c r="DM78" s="751"/>
      <c r="DN78" s="749"/>
      <c r="DO78" s="749"/>
      <c r="DP78" s="749"/>
      <c r="DQ78" s="752"/>
      <c r="DR78" s="753"/>
      <c r="DS78" s="749"/>
      <c r="DT78" s="749"/>
      <c r="DU78" s="749"/>
      <c r="DV78" s="750"/>
      <c r="DW78" s="751"/>
      <c r="DX78" s="749"/>
      <c r="DY78" s="749"/>
      <c r="DZ78" s="749"/>
      <c r="EA78" s="750"/>
      <c r="EC78" s="716"/>
      <c r="ED78" s="928"/>
      <c r="EE78" s="893"/>
      <c r="EF78" s="884"/>
      <c r="EG78" s="880"/>
      <c r="EH78" s="546"/>
      <c r="EI78" s="893"/>
      <c r="EJ78" s="884"/>
      <c r="EK78" s="880"/>
      <c r="EL78" s="899"/>
      <c r="EM78" s="893"/>
      <c r="EN78" s="884"/>
      <c r="EO78" s="880"/>
      <c r="EP78" s="899"/>
      <c r="EQ78" s="893"/>
      <c r="ER78" s="884"/>
      <c r="ES78" s="880"/>
      <c r="ET78" s="899"/>
      <c r="EU78" s="893"/>
      <c r="EV78" s="884"/>
      <c r="EW78" s="880"/>
      <c r="EX78" s="899"/>
      <c r="EY78" s="928"/>
      <c r="EZ78" s="893"/>
      <c r="FA78" s="546"/>
      <c r="FB78" s="5"/>
      <c r="FC78" s="901"/>
      <c r="FD78" s="851"/>
    </row>
    <row r="79" spans="1:160" ht="18" customHeight="1">
      <c r="A79" s="716"/>
      <c r="B79" s="792"/>
      <c r="C79" s="741"/>
      <c r="D79" s="734" t="str">
        <f>'Eventos de riesgo LA-FT-FPADM'!D78</f>
        <v>Usuarios</v>
      </c>
      <c r="E79" s="266" t="str">
        <f>'Eventos de riesgo LA-FT-FPADM'!E78</f>
        <v>Información Empresarial</v>
      </c>
      <c r="G79" s="753"/>
      <c r="H79" s="749"/>
      <c r="I79" s="749"/>
      <c r="J79" s="749"/>
      <c r="K79" s="752"/>
      <c r="L79" s="753"/>
      <c r="M79" s="749"/>
      <c r="N79" s="749"/>
      <c r="O79" s="749"/>
      <c r="P79" s="752"/>
      <c r="Q79" s="771">
        <v>1</v>
      </c>
      <c r="R79" s="768">
        <v>4</v>
      </c>
      <c r="S79" s="768">
        <v>4</v>
      </c>
      <c r="T79" s="768">
        <v>1</v>
      </c>
      <c r="U79" s="769">
        <v>1</v>
      </c>
      <c r="V79" s="753">
        <v>2</v>
      </c>
      <c r="W79" s="749">
        <v>4</v>
      </c>
      <c r="X79" s="749">
        <v>4</v>
      </c>
      <c r="Y79" s="749">
        <v>4</v>
      </c>
      <c r="Z79" s="752">
        <v>3</v>
      </c>
      <c r="AA79" s="753"/>
      <c r="AB79" s="749"/>
      <c r="AC79" s="749"/>
      <c r="AD79" s="749"/>
      <c r="AE79" s="752"/>
      <c r="AF79" s="753"/>
      <c r="AG79" s="749"/>
      <c r="AH79" s="749"/>
      <c r="AI79" s="749"/>
      <c r="AJ79" s="752"/>
      <c r="AK79" s="753"/>
      <c r="AL79" s="749"/>
      <c r="AM79" s="749"/>
      <c r="AN79" s="749"/>
      <c r="AO79" s="752"/>
      <c r="AP79" s="753">
        <v>3</v>
      </c>
      <c r="AQ79" s="749">
        <v>4</v>
      </c>
      <c r="AR79" s="749">
        <v>3</v>
      </c>
      <c r="AS79" s="749">
        <v>2</v>
      </c>
      <c r="AT79" s="750">
        <v>2</v>
      </c>
      <c r="AU79" s="751">
        <v>1</v>
      </c>
      <c r="AV79" s="749">
        <v>1</v>
      </c>
      <c r="AW79" s="749">
        <v>2</v>
      </c>
      <c r="AX79" s="749">
        <v>1</v>
      </c>
      <c r="AY79" s="752">
        <v>1</v>
      </c>
      <c r="AZ79" s="753"/>
      <c r="BA79" s="749"/>
      <c r="BB79" s="749"/>
      <c r="BC79" s="749"/>
      <c r="BD79" s="750"/>
      <c r="BE79" s="751">
        <v>2</v>
      </c>
      <c r="BF79" s="749">
        <v>3</v>
      </c>
      <c r="BG79" s="749">
        <v>1</v>
      </c>
      <c r="BH79" s="749">
        <v>1</v>
      </c>
      <c r="BI79" s="752">
        <v>1</v>
      </c>
      <c r="BJ79" s="754">
        <v>2</v>
      </c>
      <c r="BK79" s="756">
        <v>4</v>
      </c>
      <c r="BL79" s="756">
        <v>4</v>
      </c>
      <c r="BM79" s="756">
        <v>4</v>
      </c>
      <c r="BN79" s="760">
        <v>4</v>
      </c>
      <c r="BO79" s="772">
        <v>4</v>
      </c>
      <c r="BP79" s="768">
        <v>2</v>
      </c>
      <c r="BQ79" s="768">
        <v>1</v>
      </c>
      <c r="BR79" s="768">
        <v>2</v>
      </c>
      <c r="BS79" s="769">
        <v>3</v>
      </c>
      <c r="BT79" s="771">
        <v>4</v>
      </c>
      <c r="BU79" s="768">
        <v>1</v>
      </c>
      <c r="BV79" s="768">
        <v>3</v>
      </c>
      <c r="BW79" s="768">
        <v>1</v>
      </c>
      <c r="BX79" s="770">
        <v>3</v>
      </c>
      <c r="BY79" s="771"/>
      <c r="BZ79" s="768"/>
      <c r="CA79" s="768"/>
      <c r="CB79" s="768"/>
      <c r="CC79" s="770"/>
      <c r="CD79" s="753">
        <v>3</v>
      </c>
      <c r="CE79" s="749">
        <v>3</v>
      </c>
      <c r="CF79" s="749">
        <v>4</v>
      </c>
      <c r="CG79" s="749">
        <v>3</v>
      </c>
      <c r="CH79" s="750">
        <v>3</v>
      </c>
      <c r="CI79" s="751"/>
      <c r="CJ79" s="749"/>
      <c r="CK79" s="749"/>
      <c r="CL79" s="749"/>
      <c r="CM79" s="752"/>
      <c r="CN79" s="753">
        <v>1</v>
      </c>
      <c r="CO79" s="749">
        <v>1</v>
      </c>
      <c r="CP79" s="749">
        <v>1</v>
      </c>
      <c r="CQ79" s="749">
        <v>1</v>
      </c>
      <c r="CR79" s="750">
        <v>1</v>
      </c>
      <c r="CS79" s="751">
        <v>3</v>
      </c>
      <c r="CT79" s="749">
        <v>3</v>
      </c>
      <c r="CU79" s="749">
        <v>4</v>
      </c>
      <c r="CV79" s="749">
        <v>3</v>
      </c>
      <c r="CW79" s="752">
        <v>3</v>
      </c>
      <c r="CX79" s="753">
        <v>2</v>
      </c>
      <c r="CY79" s="749">
        <v>4</v>
      </c>
      <c r="CZ79" s="749">
        <v>4</v>
      </c>
      <c r="DA79" s="749">
        <v>3</v>
      </c>
      <c r="DB79" s="750">
        <v>2</v>
      </c>
      <c r="DC79" s="751">
        <v>3</v>
      </c>
      <c r="DD79" s="749">
        <v>3</v>
      </c>
      <c r="DE79" s="749">
        <v>3</v>
      </c>
      <c r="DF79" s="749">
        <v>3</v>
      </c>
      <c r="DG79" s="752">
        <v>3</v>
      </c>
      <c r="DH79" s="753"/>
      <c r="DI79" s="749"/>
      <c r="DJ79" s="749"/>
      <c r="DK79" s="749"/>
      <c r="DL79" s="750"/>
      <c r="DM79" s="751"/>
      <c r="DN79" s="749"/>
      <c r="DO79" s="749"/>
      <c r="DP79" s="749"/>
      <c r="DQ79" s="752"/>
      <c r="DR79" s="753"/>
      <c r="DS79" s="749"/>
      <c r="DT79" s="749"/>
      <c r="DU79" s="749"/>
      <c r="DV79" s="750"/>
      <c r="DW79" s="751"/>
      <c r="DX79" s="749"/>
      <c r="DY79" s="749"/>
      <c r="DZ79" s="749"/>
      <c r="EA79" s="750"/>
      <c r="EC79" s="716"/>
      <c r="ED79" s="927" t="str">
        <f>'Eventos de riesgo LA-FT-FPADM'!D78</f>
        <v>Usuarios</v>
      </c>
      <c r="EE79" s="892">
        <f t="shared" si="18"/>
        <v>2</v>
      </c>
      <c r="EF79" s="883">
        <f t="shared" si="19"/>
        <v>1.0029542161850229</v>
      </c>
      <c r="EG79" s="879">
        <f t="shared" si="20"/>
        <v>0.50147710809251145</v>
      </c>
      <c r="EH79" s="546"/>
      <c r="EI79" s="892">
        <f t="shared" si="21"/>
        <v>3</v>
      </c>
      <c r="EJ79" s="883">
        <f t="shared" si="22"/>
        <v>1.1665962221617769</v>
      </c>
      <c r="EK79" s="879">
        <f t="shared" si="23"/>
        <v>0.388865407387259</v>
      </c>
      <c r="EL79" s="899"/>
      <c r="EM79" s="892">
        <f t="shared" si="24"/>
        <v>3</v>
      </c>
      <c r="EN79" s="883">
        <f t="shared" si="25"/>
        <v>1.2064913185660093</v>
      </c>
      <c r="EO79" s="879">
        <f t="shared" si="26"/>
        <v>0.40216377285533644</v>
      </c>
      <c r="EP79" s="899"/>
      <c r="EQ79" s="892">
        <f t="shared" si="27"/>
        <v>2</v>
      </c>
      <c r="ER79" s="883">
        <f t="shared" si="28"/>
        <v>1.1200169060431566</v>
      </c>
      <c r="ES79" s="879">
        <f t="shared" si="29"/>
        <v>0.56000845302157831</v>
      </c>
      <c r="ET79" s="899"/>
      <c r="EU79" s="892">
        <f t="shared" si="30"/>
        <v>2</v>
      </c>
      <c r="EV79" s="883">
        <f t="shared" si="31"/>
        <v>0.99108451744039427</v>
      </c>
      <c r="EW79" s="879">
        <f t="shared" si="32"/>
        <v>0.49554225872019714</v>
      </c>
      <c r="EX79" s="899"/>
      <c r="EY79" s="927" t="str">
        <f>'Eventos de riesgo LA-FT-FPADM'!D78</f>
        <v>Usuarios</v>
      </c>
      <c r="EZ79" s="892">
        <f t="shared" si="33"/>
        <v>3</v>
      </c>
      <c r="FA79" s="546"/>
      <c r="FB79" s="5"/>
      <c r="FC79" s="901"/>
      <c r="FD79" s="851"/>
    </row>
    <row r="80" spans="1:160" ht="18" customHeight="1">
      <c r="A80" s="716"/>
      <c r="B80" s="792"/>
      <c r="C80" s="741"/>
      <c r="D80" s="741"/>
      <c r="E80" s="266" t="str">
        <f>'Eventos de riesgo LA-FT-FPADM'!E79</f>
        <v>Beneficiarios de Programas y Proyectos</v>
      </c>
      <c r="G80" s="753"/>
      <c r="H80" s="749"/>
      <c r="I80" s="749"/>
      <c r="J80" s="749"/>
      <c r="K80" s="752"/>
      <c r="L80" s="753"/>
      <c r="M80" s="749"/>
      <c r="N80" s="749"/>
      <c r="O80" s="749"/>
      <c r="P80" s="752"/>
      <c r="Q80" s="771"/>
      <c r="R80" s="768"/>
      <c r="S80" s="768"/>
      <c r="T80" s="768"/>
      <c r="U80" s="769"/>
      <c r="V80" s="753"/>
      <c r="W80" s="749"/>
      <c r="X80" s="749"/>
      <c r="Y80" s="749"/>
      <c r="Z80" s="752"/>
      <c r="AA80" s="753"/>
      <c r="AB80" s="749"/>
      <c r="AC80" s="749"/>
      <c r="AD80" s="749"/>
      <c r="AE80" s="752"/>
      <c r="AF80" s="753"/>
      <c r="AG80" s="749"/>
      <c r="AH80" s="749"/>
      <c r="AI80" s="749"/>
      <c r="AJ80" s="752"/>
      <c r="AK80" s="753"/>
      <c r="AL80" s="749"/>
      <c r="AM80" s="749"/>
      <c r="AN80" s="749"/>
      <c r="AO80" s="752"/>
      <c r="AP80" s="753"/>
      <c r="AQ80" s="749"/>
      <c r="AR80" s="749"/>
      <c r="AS80" s="749"/>
      <c r="AT80" s="750"/>
      <c r="AU80" s="751"/>
      <c r="AV80" s="749"/>
      <c r="AW80" s="749"/>
      <c r="AX80" s="749"/>
      <c r="AY80" s="752"/>
      <c r="AZ80" s="753"/>
      <c r="BA80" s="749"/>
      <c r="BB80" s="749"/>
      <c r="BC80" s="749"/>
      <c r="BD80" s="750"/>
      <c r="BE80" s="751"/>
      <c r="BF80" s="749"/>
      <c r="BG80" s="749"/>
      <c r="BH80" s="749"/>
      <c r="BI80" s="752"/>
      <c r="BJ80" s="787"/>
      <c r="BK80" s="788"/>
      <c r="BL80" s="788"/>
      <c r="BM80" s="788"/>
      <c r="BN80" s="789"/>
      <c r="BO80" s="772"/>
      <c r="BP80" s="768"/>
      <c r="BQ80" s="768"/>
      <c r="BR80" s="768"/>
      <c r="BS80" s="769"/>
      <c r="BT80" s="771"/>
      <c r="BU80" s="768"/>
      <c r="BV80" s="768"/>
      <c r="BW80" s="768"/>
      <c r="BX80" s="770"/>
      <c r="BY80" s="771"/>
      <c r="BZ80" s="768"/>
      <c r="CA80" s="768"/>
      <c r="CB80" s="768"/>
      <c r="CC80" s="770"/>
      <c r="CD80" s="753"/>
      <c r="CE80" s="749"/>
      <c r="CF80" s="749"/>
      <c r="CG80" s="749"/>
      <c r="CH80" s="750"/>
      <c r="CI80" s="751"/>
      <c r="CJ80" s="749"/>
      <c r="CK80" s="749"/>
      <c r="CL80" s="749"/>
      <c r="CM80" s="752"/>
      <c r="CN80" s="753"/>
      <c r="CO80" s="749"/>
      <c r="CP80" s="749"/>
      <c r="CQ80" s="749"/>
      <c r="CR80" s="750"/>
      <c r="CS80" s="751"/>
      <c r="CT80" s="749"/>
      <c r="CU80" s="749"/>
      <c r="CV80" s="749"/>
      <c r="CW80" s="752"/>
      <c r="CX80" s="753"/>
      <c r="CY80" s="749"/>
      <c r="CZ80" s="749"/>
      <c r="DA80" s="749"/>
      <c r="DB80" s="750"/>
      <c r="DC80" s="751"/>
      <c r="DD80" s="749"/>
      <c r="DE80" s="749"/>
      <c r="DF80" s="749"/>
      <c r="DG80" s="752"/>
      <c r="DH80" s="753"/>
      <c r="DI80" s="749"/>
      <c r="DJ80" s="749"/>
      <c r="DK80" s="749"/>
      <c r="DL80" s="750"/>
      <c r="DM80" s="751"/>
      <c r="DN80" s="749"/>
      <c r="DO80" s="749"/>
      <c r="DP80" s="749"/>
      <c r="DQ80" s="752"/>
      <c r="DR80" s="753"/>
      <c r="DS80" s="749"/>
      <c r="DT80" s="749"/>
      <c r="DU80" s="749"/>
      <c r="DV80" s="750"/>
      <c r="DW80" s="751"/>
      <c r="DX80" s="749"/>
      <c r="DY80" s="749"/>
      <c r="DZ80" s="749"/>
      <c r="EA80" s="750"/>
      <c r="EC80" s="716"/>
      <c r="ED80" s="928"/>
      <c r="EE80" s="893"/>
      <c r="EF80" s="884"/>
      <c r="EG80" s="880"/>
      <c r="EH80" s="546"/>
      <c r="EI80" s="893"/>
      <c r="EJ80" s="884"/>
      <c r="EK80" s="880"/>
      <c r="EL80" s="899"/>
      <c r="EM80" s="893"/>
      <c r="EN80" s="884"/>
      <c r="EO80" s="880"/>
      <c r="EP80" s="899"/>
      <c r="EQ80" s="893"/>
      <c r="ER80" s="884"/>
      <c r="ES80" s="880"/>
      <c r="ET80" s="899"/>
      <c r="EU80" s="893"/>
      <c r="EV80" s="884"/>
      <c r="EW80" s="880"/>
      <c r="EX80" s="899"/>
      <c r="EY80" s="928"/>
      <c r="EZ80" s="893"/>
      <c r="FA80" s="546"/>
      <c r="FB80" s="5"/>
      <c r="FC80" s="901"/>
      <c r="FD80" s="851"/>
    </row>
    <row r="81" spans="1:160" ht="18" customHeight="1">
      <c r="A81" s="716"/>
      <c r="B81" s="792"/>
      <c r="C81" s="741"/>
      <c r="D81" s="762" t="str">
        <f>'Eventos de riesgo LA-FT-FPADM'!D80</f>
        <v>Proveedores / Contratistas</v>
      </c>
      <c r="E81" s="266" t="str">
        <f>'Eventos de riesgo LA-FT-FPADM'!E80</f>
        <v>Servicios y alquileres</v>
      </c>
      <c r="G81" s="712"/>
      <c r="H81" s="709"/>
      <c r="I81" s="709"/>
      <c r="J81" s="709"/>
      <c r="K81" s="711"/>
      <c r="L81" s="712"/>
      <c r="M81" s="709"/>
      <c r="N81" s="709"/>
      <c r="O81" s="709"/>
      <c r="P81" s="711"/>
      <c r="Q81" s="712"/>
      <c r="R81" s="709"/>
      <c r="S81" s="709"/>
      <c r="T81" s="709"/>
      <c r="U81" s="711"/>
      <c r="V81" s="712"/>
      <c r="W81" s="709"/>
      <c r="X81" s="709"/>
      <c r="Y81" s="709"/>
      <c r="Z81" s="711"/>
      <c r="AA81" s="712"/>
      <c r="AB81" s="709"/>
      <c r="AC81" s="709"/>
      <c r="AD81" s="709"/>
      <c r="AE81" s="711"/>
      <c r="AF81" s="712">
        <v>4</v>
      </c>
      <c r="AG81" s="709">
        <v>4</v>
      </c>
      <c r="AH81" s="709">
        <v>3</v>
      </c>
      <c r="AI81" s="709">
        <v>3</v>
      </c>
      <c r="AJ81" s="711">
        <v>2</v>
      </c>
      <c r="AK81" s="712">
        <v>1</v>
      </c>
      <c r="AL81" s="709">
        <v>2</v>
      </c>
      <c r="AM81" s="709">
        <v>2</v>
      </c>
      <c r="AN81" s="709">
        <v>2</v>
      </c>
      <c r="AO81" s="711">
        <v>1</v>
      </c>
      <c r="AP81" s="712">
        <v>3</v>
      </c>
      <c r="AQ81" s="709">
        <v>4</v>
      </c>
      <c r="AR81" s="709">
        <v>3</v>
      </c>
      <c r="AS81" s="709">
        <v>2</v>
      </c>
      <c r="AT81" s="704">
        <v>2</v>
      </c>
      <c r="AU81" s="710"/>
      <c r="AV81" s="709"/>
      <c r="AW81" s="709"/>
      <c r="AX81" s="709"/>
      <c r="AY81" s="711"/>
      <c r="AZ81" s="712">
        <v>2</v>
      </c>
      <c r="BA81" s="709">
        <v>3</v>
      </c>
      <c r="BB81" s="709">
        <v>1</v>
      </c>
      <c r="BC81" s="709">
        <v>1</v>
      </c>
      <c r="BD81" s="704">
        <v>1</v>
      </c>
      <c r="BE81" s="710">
        <v>2</v>
      </c>
      <c r="BF81" s="709">
        <v>3</v>
      </c>
      <c r="BG81" s="709">
        <v>1</v>
      </c>
      <c r="BH81" s="709">
        <v>1</v>
      </c>
      <c r="BI81" s="711">
        <v>1</v>
      </c>
      <c r="BJ81" s="784">
        <v>2</v>
      </c>
      <c r="BK81" s="778">
        <v>4</v>
      </c>
      <c r="BL81" s="778">
        <v>4</v>
      </c>
      <c r="BM81" s="778">
        <v>4</v>
      </c>
      <c r="BN81" s="781">
        <v>4</v>
      </c>
      <c r="BO81" s="774"/>
      <c r="BP81" s="766"/>
      <c r="BQ81" s="766"/>
      <c r="BR81" s="766"/>
      <c r="BS81" s="767"/>
      <c r="BT81" s="765"/>
      <c r="BU81" s="766"/>
      <c r="BV81" s="766"/>
      <c r="BW81" s="766"/>
      <c r="BX81" s="773"/>
      <c r="BY81" s="765">
        <v>2</v>
      </c>
      <c r="BZ81" s="766">
        <v>2</v>
      </c>
      <c r="CA81" s="766">
        <v>1</v>
      </c>
      <c r="CB81" s="766">
        <v>1</v>
      </c>
      <c r="CC81" s="773">
        <v>1</v>
      </c>
      <c r="CD81" s="712"/>
      <c r="CE81" s="709"/>
      <c r="CF81" s="709"/>
      <c r="CG81" s="709"/>
      <c r="CH81" s="704"/>
      <c r="CI81" s="710"/>
      <c r="CJ81" s="709"/>
      <c r="CK81" s="709"/>
      <c r="CL81" s="709"/>
      <c r="CM81" s="711"/>
      <c r="CN81" s="712"/>
      <c r="CO81" s="709"/>
      <c r="CP81" s="709"/>
      <c r="CQ81" s="709"/>
      <c r="CR81" s="704"/>
      <c r="CS81" s="710"/>
      <c r="CT81" s="709"/>
      <c r="CU81" s="709"/>
      <c r="CV81" s="709"/>
      <c r="CW81" s="711"/>
      <c r="CX81" s="712"/>
      <c r="CY81" s="709"/>
      <c r="CZ81" s="709"/>
      <c r="DA81" s="709"/>
      <c r="DB81" s="704"/>
      <c r="DC81" s="710"/>
      <c r="DD81" s="709"/>
      <c r="DE81" s="709"/>
      <c r="DF81" s="709"/>
      <c r="DG81" s="711"/>
      <c r="DH81" s="712"/>
      <c r="DI81" s="709"/>
      <c r="DJ81" s="709"/>
      <c r="DK81" s="709"/>
      <c r="DL81" s="704"/>
      <c r="DM81" s="710"/>
      <c r="DN81" s="709"/>
      <c r="DO81" s="709"/>
      <c r="DP81" s="709"/>
      <c r="DQ81" s="711"/>
      <c r="DR81" s="712"/>
      <c r="DS81" s="709"/>
      <c r="DT81" s="709"/>
      <c r="DU81" s="709"/>
      <c r="DV81" s="704"/>
      <c r="DW81" s="710"/>
      <c r="DX81" s="709"/>
      <c r="DY81" s="709"/>
      <c r="DZ81" s="709"/>
      <c r="EA81" s="704"/>
      <c r="EC81" s="716"/>
      <c r="ED81" s="930" t="str">
        <f>'Eventos de riesgo LA-FT-FPADM'!D80</f>
        <v>Proveedores / Contratistas</v>
      </c>
      <c r="EE81" s="881">
        <f t="shared" si="18"/>
        <v>2</v>
      </c>
      <c r="EF81" s="883">
        <f t="shared" si="19"/>
        <v>0.88063057185271088</v>
      </c>
      <c r="EG81" s="879">
        <f t="shared" si="20"/>
        <v>0.44031528592635544</v>
      </c>
      <c r="EH81" s="546"/>
      <c r="EI81" s="881">
        <f t="shared" si="21"/>
        <v>3</v>
      </c>
      <c r="EJ81" s="883">
        <f t="shared" si="22"/>
        <v>0.83299312783504287</v>
      </c>
      <c r="EK81" s="879">
        <f t="shared" si="23"/>
        <v>0.27766437594501431</v>
      </c>
      <c r="EL81" s="899"/>
      <c r="EM81" s="881">
        <f t="shared" si="24"/>
        <v>2</v>
      </c>
      <c r="EN81" s="883">
        <f t="shared" si="25"/>
        <v>1.1248582677159731</v>
      </c>
      <c r="EO81" s="879">
        <f t="shared" si="26"/>
        <v>0.56242913385798654</v>
      </c>
      <c r="EP81" s="899"/>
      <c r="EQ81" s="881">
        <f t="shared" si="27"/>
        <v>2</v>
      </c>
      <c r="ER81" s="883">
        <f t="shared" si="28"/>
        <v>1.0690449676496976</v>
      </c>
      <c r="ES81" s="879">
        <f t="shared" si="29"/>
        <v>0.53452248382484879</v>
      </c>
      <c r="ET81" s="899"/>
      <c r="EU81" s="881">
        <f t="shared" si="30"/>
        <v>2</v>
      </c>
      <c r="EV81" s="883">
        <f t="shared" si="31"/>
        <v>1.0301575072754257</v>
      </c>
      <c r="EW81" s="879">
        <f t="shared" si="32"/>
        <v>0.51507875363771283</v>
      </c>
      <c r="EX81" s="899"/>
      <c r="EY81" s="930" t="str">
        <f>'Eventos de riesgo LA-FT-FPADM'!D80</f>
        <v>Proveedores / Contratistas</v>
      </c>
      <c r="EZ81" s="881">
        <f t="shared" si="33"/>
        <v>2</v>
      </c>
      <c r="FA81" s="546"/>
      <c r="FB81" s="5"/>
      <c r="FC81" s="901"/>
      <c r="FD81" s="851"/>
    </row>
    <row r="82" spans="1:160" ht="18" customHeight="1">
      <c r="A82" s="716"/>
      <c r="B82" s="792"/>
      <c r="C82" s="741"/>
      <c r="D82" s="763"/>
      <c r="E82" s="266" t="str">
        <f>'Eventos de riesgo LA-FT-FPADM'!E81</f>
        <v>Publicidad</v>
      </c>
      <c r="G82" s="712"/>
      <c r="H82" s="709"/>
      <c r="I82" s="709"/>
      <c r="J82" s="709"/>
      <c r="K82" s="711"/>
      <c r="L82" s="712"/>
      <c r="M82" s="709"/>
      <c r="N82" s="709"/>
      <c r="O82" s="709"/>
      <c r="P82" s="711"/>
      <c r="Q82" s="712"/>
      <c r="R82" s="709"/>
      <c r="S82" s="709"/>
      <c r="T82" s="709"/>
      <c r="U82" s="711"/>
      <c r="V82" s="712"/>
      <c r="W82" s="709"/>
      <c r="X82" s="709"/>
      <c r="Y82" s="709"/>
      <c r="Z82" s="711"/>
      <c r="AA82" s="712"/>
      <c r="AB82" s="709"/>
      <c r="AC82" s="709"/>
      <c r="AD82" s="709"/>
      <c r="AE82" s="711"/>
      <c r="AF82" s="712"/>
      <c r="AG82" s="709"/>
      <c r="AH82" s="709"/>
      <c r="AI82" s="709"/>
      <c r="AJ82" s="711"/>
      <c r="AK82" s="712"/>
      <c r="AL82" s="709"/>
      <c r="AM82" s="709"/>
      <c r="AN82" s="709"/>
      <c r="AO82" s="711"/>
      <c r="AP82" s="712"/>
      <c r="AQ82" s="709"/>
      <c r="AR82" s="709"/>
      <c r="AS82" s="709"/>
      <c r="AT82" s="704"/>
      <c r="AU82" s="710"/>
      <c r="AV82" s="709"/>
      <c r="AW82" s="709"/>
      <c r="AX82" s="709"/>
      <c r="AY82" s="711"/>
      <c r="AZ82" s="712"/>
      <c r="BA82" s="709"/>
      <c r="BB82" s="709"/>
      <c r="BC82" s="709"/>
      <c r="BD82" s="704"/>
      <c r="BE82" s="710"/>
      <c r="BF82" s="709"/>
      <c r="BG82" s="709"/>
      <c r="BH82" s="709"/>
      <c r="BI82" s="711"/>
      <c r="BJ82" s="785"/>
      <c r="BK82" s="779"/>
      <c r="BL82" s="779"/>
      <c r="BM82" s="779"/>
      <c r="BN82" s="782"/>
      <c r="BO82" s="774"/>
      <c r="BP82" s="766"/>
      <c r="BQ82" s="766"/>
      <c r="BR82" s="766"/>
      <c r="BS82" s="767"/>
      <c r="BT82" s="765"/>
      <c r="BU82" s="766"/>
      <c r="BV82" s="766"/>
      <c r="BW82" s="766"/>
      <c r="BX82" s="773"/>
      <c r="BY82" s="765"/>
      <c r="BZ82" s="766"/>
      <c r="CA82" s="766"/>
      <c r="CB82" s="766"/>
      <c r="CC82" s="773"/>
      <c r="CD82" s="712"/>
      <c r="CE82" s="709"/>
      <c r="CF82" s="709"/>
      <c r="CG82" s="709"/>
      <c r="CH82" s="704"/>
      <c r="CI82" s="710"/>
      <c r="CJ82" s="709"/>
      <c r="CK82" s="709"/>
      <c r="CL82" s="709"/>
      <c r="CM82" s="711"/>
      <c r="CN82" s="712"/>
      <c r="CO82" s="709"/>
      <c r="CP82" s="709"/>
      <c r="CQ82" s="709"/>
      <c r="CR82" s="704"/>
      <c r="CS82" s="710"/>
      <c r="CT82" s="709"/>
      <c r="CU82" s="709"/>
      <c r="CV82" s="709"/>
      <c r="CW82" s="711"/>
      <c r="CX82" s="712"/>
      <c r="CY82" s="709"/>
      <c r="CZ82" s="709"/>
      <c r="DA82" s="709"/>
      <c r="DB82" s="704"/>
      <c r="DC82" s="710"/>
      <c r="DD82" s="709"/>
      <c r="DE82" s="709"/>
      <c r="DF82" s="709"/>
      <c r="DG82" s="711"/>
      <c r="DH82" s="712"/>
      <c r="DI82" s="709"/>
      <c r="DJ82" s="709"/>
      <c r="DK82" s="709"/>
      <c r="DL82" s="704"/>
      <c r="DM82" s="710"/>
      <c r="DN82" s="709"/>
      <c r="DO82" s="709"/>
      <c r="DP82" s="709"/>
      <c r="DQ82" s="711"/>
      <c r="DR82" s="712"/>
      <c r="DS82" s="709"/>
      <c r="DT82" s="709"/>
      <c r="DU82" s="709"/>
      <c r="DV82" s="704"/>
      <c r="DW82" s="710"/>
      <c r="DX82" s="709"/>
      <c r="DY82" s="709"/>
      <c r="DZ82" s="709"/>
      <c r="EA82" s="704"/>
      <c r="EC82" s="716"/>
      <c r="ED82" s="931"/>
      <c r="EE82" s="882"/>
      <c r="EF82" s="884"/>
      <c r="EG82" s="880"/>
      <c r="EH82" s="546"/>
      <c r="EI82" s="882"/>
      <c r="EJ82" s="884"/>
      <c r="EK82" s="880"/>
      <c r="EL82" s="899"/>
      <c r="EM82" s="882"/>
      <c r="EN82" s="884"/>
      <c r="EO82" s="880"/>
      <c r="EP82" s="899"/>
      <c r="EQ82" s="882"/>
      <c r="ER82" s="884"/>
      <c r="ES82" s="880"/>
      <c r="ET82" s="899"/>
      <c r="EU82" s="882"/>
      <c r="EV82" s="884"/>
      <c r="EW82" s="880"/>
      <c r="EX82" s="899"/>
      <c r="EY82" s="931"/>
      <c r="EZ82" s="882"/>
      <c r="FA82" s="546"/>
      <c r="FB82" s="5"/>
      <c r="FC82" s="901"/>
      <c r="FD82" s="851"/>
    </row>
    <row r="83" spans="1:160" ht="18" customHeight="1">
      <c r="A83" s="716"/>
      <c r="B83" s="792"/>
      <c r="C83" s="741"/>
      <c r="D83" s="763"/>
      <c r="E83" s="266" t="str">
        <f>'Eventos de riesgo LA-FT-FPADM'!E82</f>
        <v>Compras generales</v>
      </c>
      <c r="G83" s="712"/>
      <c r="H83" s="709"/>
      <c r="I83" s="709"/>
      <c r="J83" s="709"/>
      <c r="K83" s="711"/>
      <c r="L83" s="712"/>
      <c r="M83" s="709"/>
      <c r="N83" s="709"/>
      <c r="O83" s="709"/>
      <c r="P83" s="711"/>
      <c r="Q83" s="712"/>
      <c r="R83" s="709"/>
      <c r="S83" s="709"/>
      <c r="T83" s="709"/>
      <c r="U83" s="711"/>
      <c r="V83" s="712"/>
      <c r="W83" s="709"/>
      <c r="X83" s="709"/>
      <c r="Y83" s="709"/>
      <c r="Z83" s="711"/>
      <c r="AA83" s="712"/>
      <c r="AB83" s="709"/>
      <c r="AC83" s="709"/>
      <c r="AD83" s="709"/>
      <c r="AE83" s="711"/>
      <c r="AF83" s="712"/>
      <c r="AG83" s="709"/>
      <c r="AH83" s="709"/>
      <c r="AI83" s="709"/>
      <c r="AJ83" s="711"/>
      <c r="AK83" s="712"/>
      <c r="AL83" s="709"/>
      <c r="AM83" s="709"/>
      <c r="AN83" s="709"/>
      <c r="AO83" s="711"/>
      <c r="AP83" s="712"/>
      <c r="AQ83" s="709"/>
      <c r="AR83" s="709"/>
      <c r="AS83" s="709"/>
      <c r="AT83" s="704"/>
      <c r="AU83" s="710"/>
      <c r="AV83" s="709"/>
      <c r="AW83" s="709"/>
      <c r="AX83" s="709"/>
      <c r="AY83" s="711"/>
      <c r="AZ83" s="712"/>
      <c r="BA83" s="709"/>
      <c r="BB83" s="709"/>
      <c r="BC83" s="709"/>
      <c r="BD83" s="704"/>
      <c r="BE83" s="710"/>
      <c r="BF83" s="709"/>
      <c r="BG83" s="709"/>
      <c r="BH83" s="709"/>
      <c r="BI83" s="711"/>
      <c r="BJ83" s="785"/>
      <c r="BK83" s="779"/>
      <c r="BL83" s="779"/>
      <c r="BM83" s="779"/>
      <c r="BN83" s="782"/>
      <c r="BO83" s="774"/>
      <c r="BP83" s="766"/>
      <c r="BQ83" s="766"/>
      <c r="BR83" s="766"/>
      <c r="BS83" s="767"/>
      <c r="BT83" s="765"/>
      <c r="BU83" s="766"/>
      <c r="BV83" s="766"/>
      <c r="BW83" s="766"/>
      <c r="BX83" s="773"/>
      <c r="BY83" s="765"/>
      <c r="BZ83" s="766"/>
      <c r="CA83" s="766"/>
      <c r="CB83" s="766"/>
      <c r="CC83" s="773"/>
      <c r="CD83" s="712"/>
      <c r="CE83" s="709"/>
      <c r="CF83" s="709"/>
      <c r="CG83" s="709"/>
      <c r="CH83" s="704"/>
      <c r="CI83" s="710"/>
      <c r="CJ83" s="709"/>
      <c r="CK83" s="709"/>
      <c r="CL83" s="709"/>
      <c r="CM83" s="711"/>
      <c r="CN83" s="712"/>
      <c r="CO83" s="709"/>
      <c r="CP83" s="709"/>
      <c r="CQ83" s="709"/>
      <c r="CR83" s="704"/>
      <c r="CS83" s="710"/>
      <c r="CT83" s="709"/>
      <c r="CU83" s="709"/>
      <c r="CV83" s="709"/>
      <c r="CW83" s="711"/>
      <c r="CX83" s="712"/>
      <c r="CY83" s="709"/>
      <c r="CZ83" s="709"/>
      <c r="DA83" s="709"/>
      <c r="DB83" s="704"/>
      <c r="DC83" s="710"/>
      <c r="DD83" s="709"/>
      <c r="DE83" s="709"/>
      <c r="DF83" s="709"/>
      <c r="DG83" s="711"/>
      <c r="DH83" s="712"/>
      <c r="DI83" s="709"/>
      <c r="DJ83" s="709"/>
      <c r="DK83" s="709"/>
      <c r="DL83" s="704"/>
      <c r="DM83" s="710"/>
      <c r="DN83" s="709"/>
      <c r="DO83" s="709"/>
      <c r="DP83" s="709"/>
      <c r="DQ83" s="711"/>
      <c r="DR83" s="712"/>
      <c r="DS83" s="709"/>
      <c r="DT83" s="709"/>
      <c r="DU83" s="709"/>
      <c r="DV83" s="704"/>
      <c r="DW83" s="710"/>
      <c r="DX83" s="709"/>
      <c r="DY83" s="709"/>
      <c r="DZ83" s="709"/>
      <c r="EA83" s="704"/>
      <c r="EC83" s="716"/>
      <c r="ED83" s="931"/>
      <c r="EE83" s="882"/>
      <c r="EF83" s="884"/>
      <c r="EG83" s="880"/>
      <c r="EH83" s="546"/>
      <c r="EI83" s="882"/>
      <c r="EJ83" s="884"/>
      <c r="EK83" s="880"/>
      <c r="EL83" s="899"/>
      <c r="EM83" s="882"/>
      <c r="EN83" s="884"/>
      <c r="EO83" s="880"/>
      <c r="EP83" s="899"/>
      <c r="EQ83" s="882"/>
      <c r="ER83" s="884"/>
      <c r="ES83" s="880"/>
      <c r="ET83" s="899"/>
      <c r="EU83" s="882"/>
      <c r="EV83" s="884"/>
      <c r="EW83" s="880"/>
      <c r="EX83" s="899"/>
      <c r="EY83" s="931"/>
      <c r="EZ83" s="882"/>
      <c r="FA83" s="546"/>
      <c r="FB83" s="5"/>
      <c r="FC83" s="901"/>
      <c r="FD83" s="851"/>
    </row>
    <row r="84" spans="1:160" ht="18" customHeight="1">
      <c r="A84" s="716"/>
      <c r="B84" s="792"/>
      <c r="C84" s="741"/>
      <c r="D84" s="763"/>
      <c r="E84" s="266" t="str">
        <f>'Eventos de riesgo LA-FT-FPADM'!E83</f>
        <v>Consultorías</v>
      </c>
      <c r="G84" s="712"/>
      <c r="H84" s="709"/>
      <c r="I84" s="709"/>
      <c r="J84" s="709"/>
      <c r="K84" s="711"/>
      <c r="L84" s="712"/>
      <c r="M84" s="709"/>
      <c r="N84" s="709"/>
      <c r="O84" s="709"/>
      <c r="P84" s="711"/>
      <c r="Q84" s="712"/>
      <c r="R84" s="709"/>
      <c r="S84" s="709"/>
      <c r="T84" s="709"/>
      <c r="U84" s="711"/>
      <c r="V84" s="712"/>
      <c r="W84" s="709"/>
      <c r="X84" s="709"/>
      <c r="Y84" s="709"/>
      <c r="Z84" s="711"/>
      <c r="AA84" s="712"/>
      <c r="AB84" s="709"/>
      <c r="AC84" s="709"/>
      <c r="AD84" s="709"/>
      <c r="AE84" s="711"/>
      <c r="AF84" s="712"/>
      <c r="AG84" s="709"/>
      <c r="AH84" s="709"/>
      <c r="AI84" s="709"/>
      <c r="AJ84" s="711"/>
      <c r="AK84" s="712"/>
      <c r="AL84" s="709"/>
      <c r="AM84" s="709"/>
      <c r="AN84" s="709"/>
      <c r="AO84" s="711"/>
      <c r="AP84" s="712"/>
      <c r="AQ84" s="709"/>
      <c r="AR84" s="709"/>
      <c r="AS84" s="709"/>
      <c r="AT84" s="704"/>
      <c r="AU84" s="710"/>
      <c r="AV84" s="709"/>
      <c r="AW84" s="709"/>
      <c r="AX84" s="709"/>
      <c r="AY84" s="711"/>
      <c r="AZ84" s="712"/>
      <c r="BA84" s="709"/>
      <c r="BB84" s="709"/>
      <c r="BC84" s="709"/>
      <c r="BD84" s="704"/>
      <c r="BE84" s="710"/>
      <c r="BF84" s="709"/>
      <c r="BG84" s="709"/>
      <c r="BH84" s="709"/>
      <c r="BI84" s="711"/>
      <c r="BJ84" s="785"/>
      <c r="BK84" s="779"/>
      <c r="BL84" s="779"/>
      <c r="BM84" s="779"/>
      <c r="BN84" s="782"/>
      <c r="BO84" s="774"/>
      <c r="BP84" s="766"/>
      <c r="BQ84" s="766"/>
      <c r="BR84" s="766"/>
      <c r="BS84" s="767"/>
      <c r="BT84" s="765"/>
      <c r="BU84" s="766"/>
      <c r="BV84" s="766"/>
      <c r="BW84" s="766"/>
      <c r="BX84" s="773"/>
      <c r="BY84" s="765"/>
      <c r="BZ84" s="766"/>
      <c r="CA84" s="766"/>
      <c r="CB84" s="766"/>
      <c r="CC84" s="773"/>
      <c r="CD84" s="712"/>
      <c r="CE84" s="709"/>
      <c r="CF84" s="709"/>
      <c r="CG84" s="709"/>
      <c r="CH84" s="704"/>
      <c r="CI84" s="710"/>
      <c r="CJ84" s="709"/>
      <c r="CK84" s="709"/>
      <c r="CL84" s="709"/>
      <c r="CM84" s="711"/>
      <c r="CN84" s="712"/>
      <c r="CO84" s="709"/>
      <c r="CP84" s="709"/>
      <c r="CQ84" s="709"/>
      <c r="CR84" s="704"/>
      <c r="CS84" s="710"/>
      <c r="CT84" s="709"/>
      <c r="CU84" s="709"/>
      <c r="CV84" s="709"/>
      <c r="CW84" s="711"/>
      <c r="CX84" s="712"/>
      <c r="CY84" s="709"/>
      <c r="CZ84" s="709"/>
      <c r="DA84" s="709"/>
      <c r="DB84" s="704"/>
      <c r="DC84" s="710"/>
      <c r="DD84" s="709"/>
      <c r="DE84" s="709"/>
      <c r="DF84" s="709"/>
      <c r="DG84" s="711"/>
      <c r="DH84" s="712"/>
      <c r="DI84" s="709"/>
      <c r="DJ84" s="709"/>
      <c r="DK84" s="709"/>
      <c r="DL84" s="704"/>
      <c r="DM84" s="710"/>
      <c r="DN84" s="709"/>
      <c r="DO84" s="709"/>
      <c r="DP84" s="709"/>
      <c r="DQ84" s="711"/>
      <c r="DR84" s="712"/>
      <c r="DS84" s="709"/>
      <c r="DT84" s="709"/>
      <c r="DU84" s="709"/>
      <c r="DV84" s="704"/>
      <c r="DW84" s="710"/>
      <c r="DX84" s="709"/>
      <c r="DY84" s="709"/>
      <c r="DZ84" s="709"/>
      <c r="EA84" s="704"/>
      <c r="EC84" s="716"/>
      <c r="ED84" s="931"/>
      <c r="EE84" s="882"/>
      <c r="EF84" s="884"/>
      <c r="EG84" s="880"/>
      <c r="EH84" s="546"/>
      <c r="EI84" s="882"/>
      <c r="EJ84" s="884"/>
      <c r="EK84" s="880"/>
      <c r="EL84" s="899"/>
      <c r="EM84" s="882"/>
      <c r="EN84" s="884"/>
      <c r="EO84" s="880"/>
      <c r="EP84" s="899"/>
      <c r="EQ84" s="882"/>
      <c r="ER84" s="884"/>
      <c r="ES84" s="880"/>
      <c r="ET84" s="899"/>
      <c r="EU84" s="882"/>
      <c r="EV84" s="884"/>
      <c r="EW84" s="880"/>
      <c r="EX84" s="899"/>
      <c r="EY84" s="931"/>
      <c r="EZ84" s="882"/>
      <c r="FA84" s="546"/>
      <c r="FB84" s="5"/>
      <c r="FC84" s="901"/>
      <c r="FD84" s="851"/>
    </row>
    <row r="85" spans="1:160" ht="18" customHeight="1">
      <c r="A85" s="716"/>
      <c r="B85" s="792"/>
      <c r="C85" s="741"/>
      <c r="D85" s="763"/>
      <c r="E85" s="266" t="str">
        <f>'Eventos de riesgo LA-FT-FPADM'!E84</f>
        <v>Muebles e inmuebles, mantenimiento de maquinaria y equipo</v>
      </c>
      <c r="G85" s="712"/>
      <c r="H85" s="709"/>
      <c r="I85" s="709"/>
      <c r="J85" s="709"/>
      <c r="K85" s="711"/>
      <c r="L85" s="712"/>
      <c r="M85" s="709"/>
      <c r="N85" s="709"/>
      <c r="O85" s="709"/>
      <c r="P85" s="711"/>
      <c r="Q85" s="712"/>
      <c r="R85" s="709"/>
      <c r="S85" s="709"/>
      <c r="T85" s="709"/>
      <c r="U85" s="711"/>
      <c r="V85" s="712"/>
      <c r="W85" s="709"/>
      <c r="X85" s="709"/>
      <c r="Y85" s="709"/>
      <c r="Z85" s="711"/>
      <c r="AA85" s="712"/>
      <c r="AB85" s="709"/>
      <c r="AC85" s="709"/>
      <c r="AD85" s="709"/>
      <c r="AE85" s="711"/>
      <c r="AF85" s="712"/>
      <c r="AG85" s="709"/>
      <c r="AH85" s="709"/>
      <c r="AI85" s="709"/>
      <c r="AJ85" s="711"/>
      <c r="AK85" s="712"/>
      <c r="AL85" s="709"/>
      <c r="AM85" s="709"/>
      <c r="AN85" s="709"/>
      <c r="AO85" s="711"/>
      <c r="AP85" s="712"/>
      <c r="AQ85" s="709"/>
      <c r="AR85" s="709"/>
      <c r="AS85" s="709"/>
      <c r="AT85" s="704"/>
      <c r="AU85" s="710"/>
      <c r="AV85" s="709"/>
      <c r="AW85" s="709"/>
      <c r="AX85" s="709"/>
      <c r="AY85" s="711"/>
      <c r="AZ85" s="712"/>
      <c r="BA85" s="709"/>
      <c r="BB85" s="709"/>
      <c r="BC85" s="709"/>
      <c r="BD85" s="704"/>
      <c r="BE85" s="710"/>
      <c r="BF85" s="709"/>
      <c r="BG85" s="709"/>
      <c r="BH85" s="709"/>
      <c r="BI85" s="711"/>
      <c r="BJ85" s="785"/>
      <c r="BK85" s="779"/>
      <c r="BL85" s="779"/>
      <c r="BM85" s="779"/>
      <c r="BN85" s="782"/>
      <c r="BO85" s="774"/>
      <c r="BP85" s="766"/>
      <c r="BQ85" s="766"/>
      <c r="BR85" s="766"/>
      <c r="BS85" s="767"/>
      <c r="BT85" s="765"/>
      <c r="BU85" s="766"/>
      <c r="BV85" s="766"/>
      <c r="BW85" s="766"/>
      <c r="BX85" s="773"/>
      <c r="BY85" s="765"/>
      <c r="BZ85" s="766"/>
      <c r="CA85" s="766"/>
      <c r="CB85" s="766"/>
      <c r="CC85" s="773"/>
      <c r="CD85" s="712"/>
      <c r="CE85" s="709"/>
      <c r="CF85" s="709"/>
      <c r="CG85" s="709"/>
      <c r="CH85" s="704"/>
      <c r="CI85" s="710"/>
      <c r="CJ85" s="709"/>
      <c r="CK85" s="709"/>
      <c r="CL85" s="709"/>
      <c r="CM85" s="711"/>
      <c r="CN85" s="712"/>
      <c r="CO85" s="709"/>
      <c r="CP85" s="709"/>
      <c r="CQ85" s="709"/>
      <c r="CR85" s="704"/>
      <c r="CS85" s="710"/>
      <c r="CT85" s="709"/>
      <c r="CU85" s="709"/>
      <c r="CV85" s="709"/>
      <c r="CW85" s="711"/>
      <c r="CX85" s="712"/>
      <c r="CY85" s="709"/>
      <c r="CZ85" s="709"/>
      <c r="DA85" s="709"/>
      <c r="DB85" s="704"/>
      <c r="DC85" s="710"/>
      <c r="DD85" s="709"/>
      <c r="DE85" s="709"/>
      <c r="DF85" s="709"/>
      <c r="DG85" s="711"/>
      <c r="DH85" s="712"/>
      <c r="DI85" s="709"/>
      <c r="DJ85" s="709"/>
      <c r="DK85" s="709"/>
      <c r="DL85" s="704"/>
      <c r="DM85" s="710"/>
      <c r="DN85" s="709"/>
      <c r="DO85" s="709"/>
      <c r="DP85" s="709"/>
      <c r="DQ85" s="711"/>
      <c r="DR85" s="712"/>
      <c r="DS85" s="709"/>
      <c r="DT85" s="709"/>
      <c r="DU85" s="709"/>
      <c r="DV85" s="704"/>
      <c r="DW85" s="710"/>
      <c r="DX85" s="709"/>
      <c r="DY85" s="709"/>
      <c r="DZ85" s="709"/>
      <c r="EA85" s="704"/>
      <c r="EC85" s="716"/>
      <c r="ED85" s="931"/>
      <c r="EE85" s="882"/>
      <c r="EF85" s="884"/>
      <c r="EG85" s="880"/>
      <c r="EH85" s="546"/>
      <c r="EI85" s="882"/>
      <c r="EJ85" s="884"/>
      <c r="EK85" s="880"/>
      <c r="EL85" s="899"/>
      <c r="EM85" s="882"/>
      <c r="EN85" s="884"/>
      <c r="EO85" s="880"/>
      <c r="EP85" s="899"/>
      <c r="EQ85" s="882"/>
      <c r="ER85" s="884"/>
      <c r="ES85" s="880"/>
      <c r="ET85" s="899"/>
      <c r="EU85" s="882"/>
      <c r="EV85" s="884"/>
      <c r="EW85" s="880"/>
      <c r="EX85" s="899"/>
      <c r="EY85" s="931"/>
      <c r="EZ85" s="882"/>
      <c r="FA85" s="546"/>
      <c r="FB85" s="5"/>
      <c r="FC85" s="901"/>
      <c r="FD85" s="851"/>
    </row>
    <row r="86" spans="1:160" ht="18" customHeight="1">
      <c r="A86" s="716"/>
      <c r="B86" s="792"/>
      <c r="C86" s="741"/>
      <c r="D86" s="763"/>
      <c r="E86" s="266" t="str">
        <f>'Eventos de riesgo LA-FT-FPADM'!E85</f>
        <v>Servicios de tecnologia</v>
      </c>
      <c r="G86" s="712"/>
      <c r="H86" s="709"/>
      <c r="I86" s="709"/>
      <c r="J86" s="709"/>
      <c r="K86" s="711"/>
      <c r="L86" s="712"/>
      <c r="M86" s="709"/>
      <c r="N86" s="709"/>
      <c r="O86" s="709"/>
      <c r="P86" s="711"/>
      <c r="Q86" s="712"/>
      <c r="R86" s="709"/>
      <c r="S86" s="709"/>
      <c r="T86" s="709"/>
      <c r="U86" s="711"/>
      <c r="V86" s="712"/>
      <c r="W86" s="709"/>
      <c r="X86" s="709"/>
      <c r="Y86" s="709"/>
      <c r="Z86" s="711"/>
      <c r="AA86" s="712"/>
      <c r="AB86" s="709"/>
      <c r="AC86" s="709"/>
      <c r="AD86" s="709"/>
      <c r="AE86" s="711"/>
      <c r="AF86" s="712"/>
      <c r="AG86" s="709"/>
      <c r="AH86" s="709"/>
      <c r="AI86" s="709"/>
      <c r="AJ86" s="711"/>
      <c r="AK86" s="712"/>
      <c r="AL86" s="709"/>
      <c r="AM86" s="709"/>
      <c r="AN86" s="709"/>
      <c r="AO86" s="711"/>
      <c r="AP86" s="712"/>
      <c r="AQ86" s="709"/>
      <c r="AR86" s="709"/>
      <c r="AS86" s="709"/>
      <c r="AT86" s="704"/>
      <c r="AU86" s="710"/>
      <c r="AV86" s="709"/>
      <c r="AW86" s="709"/>
      <c r="AX86" s="709"/>
      <c r="AY86" s="711"/>
      <c r="AZ86" s="712"/>
      <c r="BA86" s="709"/>
      <c r="BB86" s="709"/>
      <c r="BC86" s="709"/>
      <c r="BD86" s="704"/>
      <c r="BE86" s="710"/>
      <c r="BF86" s="709"/>
      <c r="BG86" s="709"/>
      <c r="BH86" s="709"/>
      <c r="BI86" s="711"/>
      <c r="BJ86" s="785"/>
      <c r="BK86" s="779"/>
      <c r="BL86" s="779"/>
      <c r="BM86" s="779"/>
      <c r="BN86" s="782"/>
      <c r="BO86" s="774"/>
      <c r="BP86" s="766"/>
      <c r="BQ86" s="766"/>
      <c r="BR86" s="766"/>
      <c r="BS86" s="767"/>
      <c r="BT86" s="765"/>
      <c r="BU86" s="766"/>
      <c r="BV86" s="766"/>
      <c r="BW86" s="766"/>
      <c r="BX86" s="773"/>
      <c r="BY86" s="765"/>
      <c r="BZ86" s="766"/>
      <c r="CA86" s="766"/>
      <c r="CB86" s="766"/>
      <c r="CC86" s="773"/>
      <c r="CD86" s="712"/>
      <c r="CE86" s="709"/>
      <c r="CF86" s="709"/>
      <c r="CG86" s="709"/>
      <c r="CH86" s="704"/>
      <c r="CI86" s="710"/>
      <c r="CJ86" s="709"/>
      <c r="CK86" s="709"/>
      <c r="CL86" s="709"/>
      <c r="CM86" s="711"/>
      <c r="CN86" s="712"/>
      <c r="CO86" s="709"/>
      <c r="CP86" s="709"/>
      <c r="CQ86" s="709"/>
      <c r="CR86" s="704"/>
      <c r="CS86" s="710"/>
      <c r="CT86" s="709"/>
      <c r="CU86" s="709"/>
      <c r="CV86" s="709"/>
      <c r="CW86" s="711"/>
      <c r="CX86" s="712"/>
      <c r="CY86" s="709"/>
      <c r="CZ86" s="709"/>
      <c r="DA86" s="709"/>
      <c r="DB86" s="704"/>
      <c r="DC86" s="710"/>
      <c r="DD86" s="709"/>
      <c r="DE86" s="709"/>
      <c r="DF86" s="709"/>
      <c r="DG86" s="711"/>
      <c r="DH86" s="712"/>
      <c r="DI86" s="709"/>
      <c r="DJ86" s="709"/>
      <c r="DK86" s="709"/>
      <c r="DL86" s="704"/>
      <c r="DM86" s="710"/>
      <c r="DN86" s="709"/>
      <c r="DO86" s="709"/>
      <c r="DP86" s="709"/>
      <c r="DQ86" s="711"/>
      <c r="DR86" s="712"/>
      <c r="DS86" s="709"/>
      <c r="DT86" s="709"/>
      <c r="DU86" s="709"/>
      <c r="DV86" s="704"/>
      <c r="DW86" s="710"/>
      <c r="DX86" s="709"/>
      <c r="DY86" s="709"/>
      <c r="DZ86" s="709"/>
      <c r="EA86" s="704"/>
      <c r="EC86" s="716"/>
      <c r="ED86" s="931"/>
      <c r="EE86" s="882"/>
      <c r="EF86" s="884"/>
      <c r="EG86" s="880"/>
      <c r="EH86" s="546"/>
      <c r="EI86" s="882"/>
      <c r="EJ86" s="884"/>
      <c r="EK86" s="880"/>
      <c r="EL86" s="899"/>
      <c r="EM86" s="882"/>
      <c r="EN86" s="884"/>
      <c r="EO86" s="880"/>
      <c r="EP86" s="899"/>
      <c r="EQ86" s="882"/>
      <c r="ER86" s="884"/>
      <c r="ES86" s="880"/>
      <c r="ET86" s="899"/>
      <c r="EU86" s="882"/>
      <c r="EV86" s="884"/>
      <c r="EW86" s="880"/>
      <c r="EX86" s="899"/>
      <c r="EY86" s="931"/>
      <c r="EZ86" s="882"/>
      <c r="FA86" s="546"/>
      <c r="FB86" s="5"/>
      <c r="FC86" s="901"/>
      <c r="FD86" s="851"/>
    </row>
    <row r="87" spans="1:160" ht="18" customHeight="1">
      <c r="A87" s="716"/>
      <c r="B87" s="792"/>
      <c r="C87" s="741"/>
      <c r="D87" s="763"/>
      <c r="E87" s="266" t="str">
        <f>'Eventos de riesgo LA-FT-FPADM'!E86</f>
        <v>Servicio de alojamiento y eventos empresariales</v>
      </c>
      <c r="G87" s="712"/>
      <c r="H87" s="709"/>
      <c r="I87" s="709"/>
      <c r="J87" s="709"/>
      <c r="K87" s="711"/>
      <c r="L87" s="712"/>
      <c r="M87" s="709"/>
      <c r="N87" s="709"/>
      <c r="O87" s="709"/>
      <c r="P87" s="711"/>
      <c r="Q87" s="712"/>
      <c r="R87" s="709"/>
      <c r="S87" s="709"/>
      <c r="T87" s="709"/>
      <c r="U87" s="711"/>
      <c r="V87" s="712"/>
      <c r="W87" s="709"/>
      <c r="X87" s="709"/>
      <c r="Y87" s="709"/>
      <c r="Z87" s="711"/>
      <c r="AA87" s="712"/>
      <c r="AB87" s="709"/>
      <c r="AC87" s="709"/>
      <c r="AD87" s="709"/>
      <c r="AE87" s="711"/>
      <c r="AF87" s="712"/>
      <c r="AG87" s="709"/>
      <c r="AH87" s="709"/>
      <c r="AI87" s="709"/>
      <c r="AJ87" s="711"/>
      <c r="AK87" s="712"/>
      <c r="AL87" s="709"/>
      <c r="AM87" s="709"/>
      <c r="AN87" s="709"/>
      <c r="AO87" s="711"/>
      <c r="AP87" s="712"/>
      <c r="AQ87" s="709"/>
      <c r="AR87" s="709"/>
      <c r="AS87" s="709"/>
      <c r="AT87" s="704"/>
      <c r="AU87" s="710"/>
      <c r="AV87" s="709"/>
      <c r="AW87" s="709"/>
      <c r="AX87" s="709"/>
      <c r="AY87" s="711"/>
      <c r="AZ87" s="712"/>
      <c r="BA87" s="709"/>
      <c r="BB87" s="709"/>
      <c r="BC87" s="709"/>
      <c r="BD87" s="704"/>
      <c r="BE87" s="710"/>
      <c r="BF87" s="709"/>
      <c r="BG87" s="709"/>
      <c r="BH87" s="709"/>
      <c r="BI87" s="711"/>
      <c r="BJ87" s="785"/>
      <c r="BK87" s="779"/>
      <c r="BL87" s="779"/>
      <c r="BM87" s="779"/>
      <c r="BN87" s="782"/>
      <c r="BO87" s="774"/>
      <c r="BP87" s="766"/>
      <c r="BQ87" s="766"/>
      <c r="BR87" s="766"/>
      <c r="BS87" s="767"/>
      <c r="BT87" s="765"/>
      <c r="BU87" s="766"/>
      <c r="BV87" s="766"/>
      <c r="BW87" s="766"/>
      <c r="BX87" s="773"/>
      <c r="BY87" s="765"/>
      <c r="BZ87" s="766"/>
      <c r="CA87" s="766"/>
      <c r="CB87" s="766"/>
      <c r="CC87" s="773"/>
      <c r="CD87" s="712"/>
      <c r="CE87" s="709"/>
      <c r="CF87" s="709"/>
      <c r="CG87" s="709"/>
      <c r="CH87" s="704"/>
      <c r="CI87" s="710"/>
      <c r="CJ87" s="709"/>
      <c r="CK87" s="709"/>
      <c r="CL87" s="709"/>
      <c r="CM87" s="711"/>
      <c r="CN87" s="712"/>
      <c r="CO87" s="709"/>
      <c r="CP87" s="709"/>
      <c r="CQ87" s="709"/>
      <c r="CR87" s="704"/>
      <c r="CS87" s="710"/>
      <c r="CT87" s="709"/>
      <c r="CU87" s="709"/>
      <c r="CV87" s="709"/>
      <c r="CW87" s="711"/>
      <c r="CX87" s="712"/>
      <c r="CY87" s="709"/>
      <c r="CZ87" s="709"/>
      <c r="DA87" s="709"/>
      <c r="DB87" s="704"/>
      <c r="DC87" s="710"/>
      <c r="DD87" s="709"/>
      <c r="DE87" s="709"/>
      <c r="DF87" s="709"/>
      <c r="DG87" s="711"/>
      <c r="DH87" s="712"/>
      <c r="DI87" s="709"/>
      <c r="DJ87" s="709"/>
      <c r="DK87" s="709"/>
      <c r="DL87" s="704"/>
      <c r="DM87" s="710"/>
      <c r="DN87" s="709"/>
      <c r="DO87" s="709"/>
      <c r="DP87" s="709"/>
      <c r="DQ87" s="711"/>
      <c r="DR87" s="712"/>
      <c r="DS87" s="709"/>
      <c r="DT87" s="709"/>
      <c r="DU87" s="709"/>
      <c r="DV87" s="704"/>
      <c r="DW87" s="710"/>
      <c r="DX87" s="709"/>
      <c r="DY87" s="709"/>
      <c r="DZ87" s="709"/>
      <c r="EA87" s="704"/>
      <c r="EC87" s="716"/>
      <c r="ED87" s="931"/>
      <c r="EE87" s="882"/>
      <c r="EF87" s="884"/>
      <c r="EG87" s="880"/>
      <c r="EH87" s="546"/>
      <c r="EI87" s="882"/>
      <c r="EJ87" s="884"/>
      <c r="EK87" s="880"/>
      <c r="EL87" s="899"/>
      <c r="EM87" s="882"/>
      <c r="EN87" s="884"/>
      <c r="EO87" s="880"/>
      <c r="EP87" s="899"/>
      <c r="EQ87" s="882"/>
      <c r="ER87" s="884"/>
      <c r="ES87" s="880"/>
      <c r="ET87" s="899"/>
      <c r="EU87" s="882"/>
      <c r="EV87" s="884"/>
      <c r="EW87" s="880"/>
      <c r="EX87" s="899"/>
      <c r="EY87" s="931"/>
      <c r="EZ87" s="882"/>
      <c r="FA87" s="546"/>
      <c r="FB87" s="5"/>
      <c r="FC87" s="901"/>
      <c r="FD87" s="851"/>
    </row>
    <row r="88" spans="1:160" ht="18" customHeight="1">
      <c r="A88" s="716"/>
      <c r="B88" s="792"/>
      <c r="C88" s="741"/>
      <c r="D88" s="763"/>
      <c r="E88" s="266" t="str">
        <f>'Eventos de riesgo LA-FT-FPADM'!E87</f>
        <v>Servicios educativos</v>
      </c>
      <c r="G88" s="712"/>
      <c r="H88" s="709"/>
      <c r="I88" s="709"/>
      <c r="J88" s="709"/>
      <c r="K88" s="711"/>
      <c r="L88" s="712"/>
      <c r="M88" s="709"/>
      <c r="N88" s="709"/>
      <c r="O88" s="709"/>
      <c r="P88" s="711"/>
      <c r="Q88" s="712"/>
      <c r="R88" s="709"/>
      <c r="S88" s="709"/>
      <c r="T88" s="709"/>
      <c r="U88" s="711"/>
      <c r="V88" s="712"/>
      <c r="W88" s="709"/>
      <c r="X88" s="709"/>
      <c r="Y88" s="709"/>
      <c r="Z88" s="711"/>
      <c r="AA88" s="712"/>
      <c r="AB88" s="709"/>
      <c r="AC88" s="709"/>
      <c r="AD88" s="709"/>
      <c r="AE88" s="711"/>
      <c r="AF88" s="712"/>
      <c r="AG88" s="709"/>
      <c r="AH88" s="709"/>
      <c r="AI88" s="709"/>
      <c r="AJ88" s="711"/>
      <c r="AK88" s="712"/>
      <c r="AL88" s="709"/>
      <c r="AM88" s="709"/>
      <c r="AN88" s="709"/>
      <c r="AO88" s="711"/>
      <c r="AP88" s="712"/>
      <c r="AQ88" s="709"/>
      <c r="AR88" s="709"/>
      <c r="AS88" s="709"/>
      <c r="AT88" s="704"/>
      <c r="AU88" s="710"/>
      <c r="AV88" s="709"/>
      <c r="AW88" s="709"/>
      <c r="AX88" s="709"/>
      <c r="AY88" s="711"/>
      <c r="AZ88" s="712"/>
      <c r="BA88" s="709"/>
      <c r="BB88" s="709"/>
      <c r="BC88" s="709"/>
      <c r="BD88" s="704"/>
      <c r="BE88" s="710"/>
      <c r="BF88" s="709"/>
      <c r="BG88" s="709"/>
      <c r="BH88" s="709"/>
      <c r="BI88" s="711"/>
      <c r="BJ88" s="785"/>
      <c r="BK88" s="779"/>
      <c r="BL88" s="779"/>
      <c r="BM88" s="779"/>
      <c r="BN88" s="782"/>
      <c r="BO88" s="774"/>
      <c r="BP88" s="766"/>
      <c r="BQ88" s="766"/>
      <c r="BR88" s="766"/>
      <c r="BS88" s="767"/>
      <c r="BT88" s="765"/>
      <c r="BU88" s="766"/>
      <c r="BV88" s="766"/>
      <c r="BW88" s="766"/>
      <c r="BX88" s="773"/>
      <c r="BY88" s="765"/>
      <c r="BZ88" s="766"/>
      <c r="CA88" s="766"/>
      <c r="CB88" s="766"/>
      <c r="CC88" s="773"/>
      <c r="CD88" s="712"/>
      <c r="CE88" s="709"/>
      <c r="CF88" s="709"/>
      <c r="CG88" s="709"/>
      <c r="CH88" s="704"/>
      <c r="CI88" s="710"/>
      <c r="CJ88" s="709"/>
      <c r="CK88" s="709"/>
      <c r="CL88" s="709"/>
      <c r="CM88" s="711"/>
      <c r="CN88" s="712"/>
      <c r="CO88" s="709"/>
      <c r="CP88" s="709"/>
      <c r="CQ88" s="709"/>
      <c r="CR88" s="704"/>
      <c r="CS88" s="710"/>
      <c r="CT88" s="709"/>
      <c r="CU88" s="709"/>
      <c r="CV88" s="709"/>
      <c r="CW88" s="711"/>
      <c r="CX88" s="712"/>
      <c r="CY88" s="709"/>
      <c r="CZ88" s="709"/>
      <c r="DA88" s="709"/>
      <c r="DB88" s="704"/>
      <c r="DC88" s="710"/>
      <c r="DD88" s="709"/>
      <c r="DE88" s="709"/>
      <c r="DF88" s="709"/>
      <c r="DG88" s="711"/>
      <c r="DH88" s="712"/>
      <c r="DI88" s="709"/>
      <c r="DJ88" s="709"/>
      <c r="DK88" s="709"/>
      <c r="DL88" s="704"/>
      <c r="DM88" s="710"/>
      <c r="DN88" s="709"/>
      <c r="DO88" s="709"/>
      <c r="DP88" s="709"/>
      <c r="DQ88" s="711"/>
      <c r="DR88" s="712"/>
      <c r="DS88" s="709"/>
      <c r="DT88" s="709"/>
      <c r="DU88" s="709"/>
      <c r="DV88" s="704"/>
      <c r="DW88" s="710"/>
      <c r="DX88" s="709"/>
      <c r="DY88" s="709"/>
      <c r="DZ88" s="709"/>
      <c r="EA88" s="704"/>
      <c r="EC88" s="716"/>
      <c r="ED88" s="931"/>
      <c r="EE88" s="882"/>
      <c r="EF88" s="884"/>
      <c r="EG88" s="880"/>
      <c r="EH88" s="546"/>
      <c r="EI88" s="882"/>
      <c r="EJ88" s="884"/>
      <c r="EK88" s="880"/>
      <c r="EL88" s="899"/>
      <c r="EM88" s="882"/>
      <c r="EN88" s="884"/>
      <c r="EO88" s="880"/>
      <c r="EP88" s="899"/>
      <c r="EQ88" s="882"/>
      <c r="ER88" s="884"/>
      <c r="ES88" s="880"/>
      <c r="ET88" s="899"/>
      <c r="EU88" s="882"/>
      <c r="EV88" s="884"/>
      <c r="EW88" s="880"/>
      <c r="EX88" s="899"/>
      <c r="EY88" s="931"/>
      <c r="EZ88" s="882"/>
      <c r="FA88" s="546"/>
      <c r="FB88" s="5"/>
      <c r="FC88" s="901"/>
      <c r="FD88" s="851"/>
    </row>
    <row r="89" spans="1:160" ht="18" customHeight="1">
      <c r="A89" s="716"/>
      <c r="B89" s="792"/>
      <c r="C89" s="741"/>
      <c r="D89" s="763"/>
      <c r="E89" s="266" t="str">
        <f>'Eventos de riesgo LA-FT-FPADM'!E88</f>
        <v>Asesorías Jurídicas</v>
      </c>
      <c r="G89" s="712"/>
      <c r="H89" s="709"/>
      <c r="I89" s="709"/>
      <c r="J89" s="709"/>
      <c r="K89" s="711"/>
      <c r="L89" s="712"/>
      <c r="M89" s="709"/>
      <c r="N89" s="709"/>
      <c r="O89" s="709"/>
      <c r="P89" s="711"/>
      <c r="Q89" s="712"/>
      <c r="R89" s="709"/>
      <c r="S89" s="709"/>
      <c r="T89" s="709"/>
      <c r="U89" s="711"/>
      <c r="V89" s="712"/>
      <c r="W89" s="709"/>
      <c r="X89" s="709"/>
      <c r="Y89" s="709"/>
      <c r="Z89" s="711"/>
      <c r="AA89" s="712"/>
      <c r="AB89" s="709"/>
      <c r="AC89" s="709"/>
      <c r="AD89" s="709"/>
      <c r="AE89" s="711"/>
      <c r="AF89" s="712"/>
      <c r="AG89" s="709"/>
      <c r="AH89" s="709"/>
      <c r="AI89" s="709"/>
      <c r="AJ89" s="711"/>
      <c r="AK89" s="712"/>
      <c r="AL89" s="709"/>
      <c r="AM89" s="709"/>
      <c r="AN89" s="709"/>
      <c r="AO89" s="711"/>
      <c r="AP89" s="712"/>
      <c r="AQ89" s="709"/>
      <c r="AR89" s="709"/>
      <c r="AS89" s="709"/>
      <c r="AT89" s="704"/>
      <c r="AU89" s="710"/>
      <c r="AV89" s="709"/>
      <c r="AW89" s="709"/>
      <c r="AX89" s="709"/>
      <c r="AY89" s="711"/>
      <c r="AZ89" s="712"/>
      <c r="BA89" s="709"/>
      <c r="BB89" s="709"/>
      <c r="BC89" s="709"/>
      <c r="BD89" s="704"/>
      <c r="BE89" s="710"/>
      <c r="BF89" s="709"/>
      <c r="BG89" s="709"/>
      <c r="BH89" s="709"/>
      <c r="BI89" s="711"/>
      <c r="BJ89" s="785"/>
      <c r="BK89" s="779"/>
      <c r="BL89" s="779"/>
      <c r="BM89" s="779"/>
      <c r="BN89" s="782"/>
      <c r="BO89" s="774"/>
      <c r="BP89" s="766"/>
      <c r="BQ89" s="766"/>
      <c r="BR89" s="766"/>
      <c r="BS89" s="767"/>
      <c r="BT89" s="765"/>
      <c r="BU89" s="766"/>
      <c r="BV89" s="766"/>
      <c r="BW89" s="766"/>
      <c r="BX89" s="773"/>
      <c r="BY89" s="765"/>
      <c r="BZ89" s="766"/>
      <c r="CA89" s="766"/>
      <c r="CB89" s="766"/>
      <c r="CC89" s="773"/>
      <c r="CD89" s="712"/>
      <c r="CE89" s="709"/>
      <c r="CF89" s="709"/>
      <c r="CG89" s="709"/>
      <c r="CH89" s="704"/>
      <c r="CI89" s="710"/>
      <c r="CJ89" s="709"/>
      <c r="CK89" s="709"/>
      <c r="CL89" s="709"/>
      <c r="CM89" s="711"/>
      <c r="CN89" s="712"/>
      <c r="CO89" s="709"/>
      <c r="CP89" s="709"/>
      <c r="CQ89" s="709"/>
      <c r="CR89" s="704"/>
      <c r="CS89" s="710"/>
      <c r="CT89" s="709"/>
      <c r="CU89" s="709"/>
      <c r="CV89" s="709"/>
      <c r="CW89" s="711"/>
      <c r="CX89" s="712"/>
      <c r="CY89" s="709"/>
      <c r="CZ89" s="709"/>
      <c r="DA89" s="709"/>
      <c r="DB89" s="704"/>
      <c r="DC89" s="710"/>
      <c r="DD89" s="709"/>
      <c r="DE89" s="709"/>
      <c r="DF89" s="709"/>
      <c r="DG89" s="711"/>
      <c r="DH89" s="712"/>
      <c r="DI89" s="709"/>
      <c r="DJ89" s="709"/>
      <c r="DK89" s="709"/>
      <c r="DL89" s="704"/>
      <c r="DM89" s="710"/>
      <c r="DN89" s="709"/>
      <c r="DO89" s="709"/>
      <c r="DP89" s="709"/>
      <c r="DQ89" s="711"/>
      <c r="DR89" s="712"/>
      <c r="DS89" s="709"/>
      <c r="DT89" s="709"/>
      <c r="DU89" s="709"/>
      <c r="DV89" s="704"/>
      <c r="DW89" s="710"/>
      <c r="DX89" s="709"/>
      <c r="DY89" s="709"/>
      <c r="DZ89" s="709"/>
      <c r="EA89" s="704"/>
      <c r="EC89" s="716"/>
      <c r="ED89" s="931"/>
      <c r="EE89" s="882"/>
      <c r="EF89" s="884"/>
      <c r="EG89" s="880"/>
      <c r="EH89" s="546"/>
      <c r="EI89" s="882"/>
      <c r="EJ89" s="884"/>
      <c r="EK89" s="880"/>
      <c r="EL89" s="899"/>
      <c r="EM89" s="882"/>
      <c r="EN89" s="884"/>
      <c r="EO89" s="880"/>
      <c r="EP89" s="899"/>
      <c r="EQ89" s="882"/>
      <c r="ER89" s="884"/>
      <c r="ES89" s="880"/>
      <c r="ET89" s="899"/>
      <c r="EU89" s="882"/>
      <c r="EV89" s="884"/>
      <c r="EW89" s="880"/>
      <c r="EX89" s="899"/>
      <c r="EY89" s="931"/>
      <c r="EZ89" s="882"/>
      <c r="FA89" s="546"/>
      <c r="FB89" s="5"/>
      <c r="FC89" s="901"/>
      <c r="FD89" s="851"/>
    </row>
    <row r="90" spans="1:160" ht="18" customHeight="1">
      <c r="A90" s="716"/>
      <c r="B90" s="792"/>
      <c r="C90" s="741"/>
      <c r="D90" s="763"/>
      <c r="E90" s="266" t="str">
        <f>'Eventos de riesgo LA-FT-FPADM'!E89</f>
        <v>Servicios públicos</v>
      </c>
      <c r="G90" s="712"/>
      <c r="H90" s="709"/>
      <c r="I90" s="709"/>
      <c r="J90" s="709"/>
      <c r="K90" s="711"/>
      <c r="L90" s="712"/>
      <c r="M90" s="709"/>
      <c r="N90" s="709"/>
      <c r="O90" s="709"/>
      <c r="P90" s="711"/>
      <c r="Q90" s="712"/>
      <c r="R90" s="709"/>
      <c r="S90" s="709"/>
      <c r="T90" s="709"/>
      <c r="U90" s="711"/>
      <c r="V90" s="712"/>
      <c r="W90" s="709"/>
      <c r="X90" s="709"/>
      <c r="Y90" s="709"/>
      <c r="Z90" s="711"/>
      <c r="AA90" s="712"/>
      <c r="AB90" s="709"/>
      <c r="AC90" s="709"/>
      <c r="AD90" s="709"/>
      <c r="AE90" s="711"/>
      <c r="AF90" s="712"/>
      <c r="AG90" s="709"/>
      <c r="AH90" s="709"/>
      <c r="AI90" s="709"/>
      <c r="AJ90" s="711"/>
      <c r="AK90" s="712"/>
      <c r="AL90" s="709"/>
      <c r="AM90" s="709"/>
      <c r="AN90" s="709"/>
      <c r="AO90" s="711"/>
      <c r="AP90" s="712"/>
      <c r="AQ90" s="709"/>
      <c r="AR90" s="709"/>
      <c r="AS90" s="709"/>
      <c r="AT90" s="704"/>
      <c r="AU90" s="710"/>
      <c r="AV90" s="709"/>
      <c r="AW90" s="709"/>
      <c r="AX90" s="709"/>
      <c r="AY90" s="711"/>
      <c r="AZ90" s="712"/>
      <c r="BA90" s="709"/>
      <c r="BB90" s="709"/>
      <c r="BC90" s="709"/>
      <c r="BD90" s="704"/>
      <c r="BE90" s="710"/>
      <c r="BF90" s="709"/>
      <c r="BG90" s="709"/>
      <c r="BH90" s="709"/>
      <c r="BI90" s="711"/>
      <c r="BJ90" s="785"/>
      <c r="BK90" s="779"/>
      <c r="BL90" s="779"/>
      <c r="BM90" s="779"/>
      <c r="BN90" s="782"/>
      <c r="BO90" s="774"/>
      <c r="BP90" s="766"/>
      <c r="BQ90" s="766"/>
      <c r="BR90" s="766"/>
      <c r="BS90" s="767"/>
      <c r="BT90" s="765"/>
      <c r="BU90" s="766"/>
      <c r="BV90" s="766"/>
      <c r="BW90" s="766"/>
      <c r="BX90" s="773"/>
      <c r="BY90" s="765"/>
      <c r="BZ90" s="766"/>
      <c r="CA90" s="766"/>
      <c r="CB90" s="766"/>
      <c r="CC90" s="773"/>
      <c r="CD90" s="712"/>
      <c r="CE90" s="709"/>
      <c r="CF90" s="709"/>
      <c r="CG90" s="709"/>
      <c r="CH90" s="704"/>
      <c r="CI90" s="710"/>
      <c r="CJ90" s="709"/>
      <c r="CK90" s="709"/>
      <c r="CL90" s="709"/>
      <c r="CM90" s="711"/>
      <c r="CN90" s="712"/>
      <c r="CO90" s="709"/>
      <c r="CP90" s="709"/>
      <c r="CQ90" s="709"/>
      <c r="CR90" s="704"/>
      <c r="CS90" s="710"/>
      <c r="CT90" s="709"/>
      <c r="CU90" s="709"/>
      <c r="CV90" s="709"/>
      <c r="CW90" s="711"/>
      <c r="CX90" s="712"/>
      <c r="CY90" s="709"/>
      <c r="CZ90" s="709"/>
      <c r="DA90" s="709"/>
      <c r="DB90" s="704"/>
      <c r="DC90" s="710"/>
      <c r="DD90" s="709"/>
      <c r="DE90" s="709"/>
      <c r="DF90" s="709"/>
      <c r="DG90" s="711"/>
      <c r="DH90" s="712"/>
      <c r="DI90" s="709"/>
      <c r="DJ90" s="709"/>
      <c r="DK90" s="709"/>
      <c r="DL90" s="704"/>
      <c r="DM90" s="710"/>
      <c r="DN90" s="709"/>
      <c r="DO90" s="709"/>
      <c r="DP90" s="709"/>
      <c r="DQ90" s="711"/>
      <c r="DR90" s="712"/>
      <c r="DS90" s="709"/>
      <c r="DT90" s="709"/>
      <c r="DU90" s="709"/>
      <c r="DV90" s="704"/>
      <c r="DW90" s="710"/>
      <c r="DX90" s="709"/>
      <c r="DY90" s="709"/>
      <c r="DZ90" s="709"/>
      <c r="EA90" s="704"/>
      <c r="EC90" s="716"/>
      <c r="ED90" s="931"/>
      <c r="EE90" s="882"/>
      <c r="EF90" s="884"/>
      <c r="EG90" s="880"/>
      <c r="EH90" s="546"/>
      <c r="EI90" s="882"/>
      <c r="EJ90" s="884"/>
      <c r="EK90" s="880"/>
      <c r="EL90" s="899"/>
      <c r="EM90" s="882"/>
      <c r="EN90" s="884"/>
      <c r="EO90" s="880"/>
      <c r="EP90" s="899"/>
      <c r="EQ90" s="882"/>
      <c r="ER90" s="884"/>
      <c r="ES90" s="880"/>
      <c r="ET90" s="899"/>
      <c r="EU90" s="882"/>
      <c r="EV90" s="884"/>
      <c r="EW90" s="880"/>
      <c r="EX90" s="899"/>
      <c r="EY90" s="931"/>
      <c r="EZ90" s="882"/>
      <c r="FA90" s="546"/>
      <c r="FB90" s="5"/>
      <c r="FC90" s="901"/>
      <c r="FD90" s="851"/>
    </row>
    <row r="91" spans="1:160" ht="18" customHeight="1">
      <c r="A91" s="716"/>
      <c r="B91" s="792"/>
      <c r="C91" s="741"/>
      <c r="D91" s="763"/>
      <c r="E91" s="266" t="str">
        <f>'Eventos de riesgo LA-FT-FPADM'!E90</f>
        <v>Obligaciones Legales</v>
      </c>
      <c r="G91" s="712"/>
      <c r="H91" s="709"/>
      <c r="I91" s="709"/>
      <c r="J91" s="709"/>
      <c r="K91" s="711"/>
      <c r="L91" s="712"/>
      <c r="M91" s="709"/>
      <c r="N91" s="709"/>
      <c r="O91" s="709"/>
      <c r="P91" s="711"/>
      <c r="Q91" s="712"/>
      <c r="R91" s="709"/>
      <c r="S91" s="709"/>
      <c r="T91" s="709"/>
      <c r="U91" s="711"/>
      <c r="V91" s="712"/>
      <c r="W91" s="709"/>
      <c r="X91" s="709"/>
      <c r="Y91" s="709"/>
      <c r="Z91" s="711"/>
      <c r="AA91" s="712"/>
      <c r="AB91" s="709"/>
      <c r="AC91" s="709"/>
      <c r="AD91" s="709"/>
      <c r="AE91" s="711"/>
      <c r="AF91" s="712"/>
      <c r="AG91" s="709"/>
      <c r="AH91" s="709"/>
      <c r="AI91" s="709"/>
      <c r="AJ91" s="711"/>
      <c r="AK91" s="712"/>
      <c r="AL91" s="709"/>
      <c r="AM91" s="709"/>
      <c r="AN91" s="709"/>
      <c r="AO91" s="711"/>
      <c r="AP91" s="712"/>
      <c r="AQ91" s="709"/>
      <c r="AR91" s="709"/>
      <c r="AS91" s="709"/>
      <c r="AT91" s="704"/>
      <c r="AU91" s="710"/>
      <c r="AV91" s="709"/>
      <c r="AW91" s="709"/>
      <c r="AX91" s="709"/>
      <c r="AY91" s="711"/>
      <c r="AZ91" s="712"/>
      <c r="BA91" s="709"/>
      <c r="BB91" s="709"/>
      <c r="BC91" s="709"/>
      <c r="BD91" s="704"/>
      <c r="BE91" s="710"/>
      <c r="BF91" s="709"/>
      <c r="BG91" s="709"/>
      <c r="BH91" s="709"/>
      <c r="BI91" s="711"/>
      <c r="BJ91" s="785"/>
      <c r="BK91" s="779"/>
      <c r="BL91" s="779"/>
      <c r="BM91" s="779"/>
      <c r="BN91" s="782"/>
      <c r="BO91" s="774"/>
      <c r="BP91" s="766"/>
      <c r="BQ91" s="766"/>
      <c r="BR91" s="766"/>
      <c r="BS91" s="767"/>
      <c r="BT91" s="765"/>
      <c r="BU91" s="766"/>
      <c r="BV91" s="766"/>
      <c r="BW91" s="766"/>
      <c r="BX91" s="773"/>
      <c r="BY91" s="765"/>
      <c r="BZ91" s="766"/>
      <c r="CA91" s="766"/>
      <c r="CB91" s="766"/>
      <c r="CC91" s="773"/>
      <c r="CD91" s="712"/>
      <c r="CE91" s="709"/>
      <c r="CF91" s="709"/>
      <c r="CG91" s="709"/>
      <c r="CH91" s="704"/>
      <c r="CI91" s="710"/>
      <c r="CJ91" s="709"/>
      <c r="CK91" s="709"/>
      <c r="CL91" s="709"/>
      <c r="CM91" s="711"/>
      <c r="CN91" s="712"/>
      <c r="CO91" s="709"/>
      <c r="CP91" s="709"/>
      <c r="CQ91" s="709"/>
      <c r="CR91" s="704"/>
      <c r="CS91" s="710"/>
      <c r="CT91" s="709"/>
      <c r="CU91" s="709"/>
      <c r="CV91" s="709"/>
      <c r="CW91" s="711"/>
      <c r="CX91" s="712"/>
      <c r="CY91" s="709"/>
      <c r="CZ91" s="709"/>
      <c r="DA91" s="709"/>
      <c r="DB91" s="704"/>
      <c r="DC91" s="710"/>
      <c r="DD91" s="709"/>
      <c r="DE91" s="709"/>
      <c r="DF91" s="709"/>
      <c r="DG91" s="711"/>
      <c r="DH91" s="712"/>
      <c r="DI91" s="709"/>
      <c r="DJ91" s="709"/>
      <c r="DK91" s="709"/>
      <c r="DL91" s="704"/>
      <c r="DM91" s="710"/>
      <c r="DN91" s="709"/>
      <c r="DO91" s="709"/>
      <c r="DP91" s="709"/>
      <c r="DQ91" s="711"/>
      <c r="DR91" s="712"/>
      <c r="DS91" s="709"/>
      <c r="DT91" s="709"/>
      <c r="DU91" s="709"/>
      <c r="DV91" s="704"/>
      <c r="DW91" s="710"/>
      <c r="DX91" s="709"/>
      <c r="DY91" s="709"/>
      <c r="DZ91" s="709"/>
      <c r="EA91" s="704"/>
      <c r="EC91" s="716"/>
      <c r="ED91" s="931"/>
      <c r="EE91" s="882"/>
      <c r="EF91" s="884"/>
      <c r="EG91" s="880"/>
      <c r="EH91" s="546"/>
      <c r="EI91" s="882"/>
      <c r="EJ91" s="884"/>
      <c r="EK91" s="880"/>
      <c r="EL91" s="899"/>
      <c r="EM91" s="882"/>
      <c r="EN91" s="884"/>
      <c r="EO91" s="880"/>
      <c r="EP91" s="899"/>
      <c r="EQ91" s="882"/>
      <c r="ER91" s="884"/>
      <c r="ES91" s="880"/>
      <c r="ET91" s="899"/>
      <c r="EU91" s="882"/>
      <c r="EV91" s="884"/>
      <c r="EW91" s="880"/>
      <c r="EX91" s="899"/>
      <c r="EY91" s="931"/>
      <c r="EZ91" s="882"/>
      <c r="FA91" s="546"/>
      <c r="FB91" s="5"/>
      <c r="FC91" s="901"/>
      <c r="FD91" s="851"/>
    </row>
    <row r="92" spans="1:160" ht="18" customHeight="1">
      <c r="A92" s="716"/>
      <c r="B92" s="792"/>
      <c r="C92" s="741"/>
      <c r="D92" s="764"/>
      <c r="E92" s="266" t="str">
        <f>'Eventos de riesgo LA-FT-FPADM'!E91</f>
        <v>Financieros</v>
      </c>
      <c r="G92" s="712"/>
      <c r="H92" s="709"/>
      <c r="I92" s="709"/>
      <c r="J92" s="709"/>
      <c r="K92" s="711"/>
      <c r="L92" s="712"/>
      <c r="M92" s="709"/>
      <c r="N92" s="709"/>
      <c r="O92" s="709"/>
      <c r="P92" s="711"/>
      <c r="Q92" s="712"/>
      <c r="R92" s="709"/>
      <c r="S92" s="709"/>
      <c r="T92" s="709"/>
      <c r="U92" s="711"/>
      <c r="V92" s="712"/>
      <c r="W92" s="709"/>
      <c r="X92" s="709"/>
      <c r="Y92" s="709"/>
      <c r="Z92" s="711"/>
      <c r="AA92" s="712"/>
      <c r="AB92" s="709"/>
      <c r="AC92" s="709"/>
      <c r="AD92" s="709"/>
      <c r="AE92" s="711"/>
      <c r="AF92" s="712"/>
      <c r="AG92" s="709"/>
      <c r="AH92" s="709"/>
      <c r="AI92" s="709"/>
      <c r="AJ92" s="711"/>
      <c r="AK92" s="712"/>
      <c r="AL92" s="709"/>
      <c r="AM92" s="709"/>
      <c r="AN92" s="709"/>
      <c r="AO92" s="711"/>
      <c r="AP92" s="712"/>
      <c r="AQ92" s="709"/>
      <c r="AR92" s="709"/>
      <c r="AS92" s="709"/>
      <c r="AT92" s="704"/>
      <c r="AU92" s="710"/>
      <c r="AV92" s="709"/>
      <c r="AW92" s="709"/>
      <c r="AX92" s="709"/>
      <c r="AY92" s="711"/>
      <c r="AZ92" s="712"/>
      <c r="BA92" s="709"/>
      <c r="BB92" s="709"/>
      <c r="BC92" s="709"/>
      <c r="BD92" s="704"/>
      <c r="BE92" s="710"/>
      <c r="BF92" s="709"/>
      <c r="BG92" s="709"/>
      <c r="BH92" s="709"/>
      <c r="BI92" s="711"/>
      <c r="BJ92" s="786"/>
      <c r="BK92" s="780"/>
      <c r="BL92" s="780"/>
      <c r="BM92" s="780"/>
      <c r="BN92" s="783"/>
      <c r="BO92" s="774"/>
      <c r="BP92" s="766"/>
      <c r="BQ92" s="766"/>
      <c r="BR92" s="766"/>
      <c r="BS92" s="767"/>
      <c r="BT92" s="765"/>
      <c r="BU92" s="766"/>
      <c r="BV92" s="766"/>
      <c r="BW92" s="766"/>
      <c r="BX92" s="773"/>
      <c r="BY92" s="765"/>
      <c r="BZ92" s="766"/>
      <c r="CA92" s="766"/>
      <c r="CB92" s="766"/>
      <c r="CC92" s="773"/>
      <c r="CD92" s="712"/>
      <c r="CE92" s="709"/>
      <c r="CF92" s="709"/>
      <c r="CG92" s="709"/>
      <c r="CH92" s="704"/>
      <c r="CI92" s="710"/>
      <c r="CJ92" s="709"/>
      <c r="CK92" s="709"/>
      <c r="CL92" s="709"/>
      <c r="CM92" s="711"/>
      <c r="CN92" s="712"/>
      <c r="CO92" s="709"/>
      <c r="CP92" s="709"/>
      <c r="CQ92" s="709"/>
      <c r="CR92" s="704"/>
      <c r="CS92" s="710"/>
      <c r="CT92" s="709"/>
      <c r="CU92" s="709"/>
      <c r="CV92" s="709"/>
      <c r="CW92" s="711"/>
      <c r="CX92" s="712"/>
      <c r="CY92" s="709"/>
      <c r="CZ92" s="709"/>
      <c r="DA92" s="709"/>
      <c r="DB92" s="704"/>
      <c r="DC92" s="710"/>
      <c r="DD92" s="709"/>
      <c r="DE92" s="709"/>
      <c r="DF92" s="709"/>
      <c r="DG92" s="711"/>
      <c r="DH92" s="712"/>
      <c r="DI92" s="709"/>
      <c r="DJ92" s="709"/>
      <c r="DK92" s="709"/>
      <c r="DL92" s="704"/>
      <c r="DM92" s="710"/>
      <c r="DN92" s="709"/>
      <c r="DO92" s="709"/>
      <c r="DP92" s="709"/>
      <c r="DQ92" s="711"/>
      <c r="DR92" s="712"/>
      <c r="DS92" s="709"/>
      <c r="DT92" s="709"/>
      <c r="DU92" s="709"/>
      <c r="DV92" s="704"/>
      <c r="DW92" s="710"/>
      <c r="DX92" s="709"/>
      <c r="DY92" s="709"/>
      <c r="DZ92" s="709"/>
      <c r="EA92" s="704"/>
      <c r="EC92" s="716"/>
      <c r="ED92" s="932"/>
      <c r="EE92" s="925"/>
      <c r="EF92" s="887"/>
      <c r="EG92" s="888"/>
      <c r="EH92" s="546"/>
      <c r="EI92" s="925"/>
      <c r="EJ92" s="887"/>
      <c r="EK92" s="888"/>
      <c r="EL92" s="899"/>
      <c r="EM92" s="925"/>
      <c r="EN92" s="887"/>
      <c r="EO92" s="888"/>
      <c r="EP92" s="899"/>
      <c r="EQ92" s="925"/>
      <c r="ER92" s="887"/>
      <c r="ES92" s="888"/>
      <c r="ET92" s="899"/>
      <c r="EU92" s="925"/>
      <c r="EV92" s="887"/>
      <c r="EW92" s="888"/>
      <c r="EX92" s="899"/>
      <c r="EY92" s="932"/>
      <c r="EZ92" s="925"/>
      <c r="FA92" s="546"/>
      <c r="FB92" s="5"/>
      <c r="FC92" s="901"/>
      <c r="FD92" s="851"/>
    </row>
    <row r="93" spans="1:160" ht="18" customHeight="1">
      <c r="A93" s="716"/>
      <c r="B93" s="792"/>
      <c r="C93" s="741"/>
      <c r="D93" s="269" t="str">
        <f>'Eventos de riesgo LA-FT-FPADM'!D92</f>
        <v>Empleados</v>
      </c>
      <c r="E93" s="266" t="str">
        <f>'Eventos de riesgo LA-FT-FPADM'!E92</f>
        <v>Directos</v>
      </c>
      <c r="G93" s="276">
        <v>1</v>
      </c>
      <c r="H93" s="273">
        <v>5</v>
      </c>
      <c r="I93" s="273">
        <v>4</v>
      </c>
      <c r="J93" s="273">
        <v>3</v>
      </c>
      <c r="K93" s="275">
        <v>2</v>
      </c>
      <c r="L93" s="276"/>
      <c r="M93" s="273"/>
      <c r="N93" s="273"/>
      <c r="O93" s="273"/>
      <c r="P93" s="275"/>
      <c r="Q93" s="276"/>
      <c r="R93" s="273"/>
      <c r="S93" s="273"/>
      <c r="T93" s="273"/>
      <c r="U93" s="275"/>
      <c r="V93" s="276"/>
      <c r="W93" s="273"/>
      <c r="X93" s="273"/>
      <c r="Y93" s="273"/>
      <c r="Z93" s="275"/>
      <c r="AA93" s="276">
        <v>1</v>
      </c>
      <c r="AB93" s="273">
        <v>1</v>
      </c>
      <c r="AC93" s="273">
        <v>1</v>
      </c>
      <c r="AD93" s="273">
        <v>1</v>
      </c>
      <c r="AE93" s="275">
        <v>1</v>
      </c>
      <c r="AF93" s="276"/>
      <c r="AG93" s="273"/>
      <c r="AH93" s="273"/>
      <c r="AI93" s="273"/>
      <c r="AJ93" s="275"/>
      <c r="AK93" s="276"/>
      <c r="AL93" s="273"/>
      <c r="AM93" s="273"/>
      <c r="AN93" s="273"/>
      <c r="AO93" s="275"/>
      <c r="AP93" s="276">
        <v>3</v>
      </c>
      <c r="AQ93" s="273">
        <v>4</v>
      </c>
      <c r="AR93" s="273">
        <v>3</v>
      </c>
      <c r="AS93" s="273">
        <v>2</v>
      </c>
      <c r="AT93" s="272">
        <v>2</v>
      </c>
      <c r="AU93" s="274"/>
      <c r="AV93" s="273"/>
      <c r="AW93" s="273"/>
      <c r="AX93" s="273"/>
      <c r="AY93" s="275"/>
      <c r="AZ93" s="276"/>
      <c r="BA93" s="273"/>
      <c r="BB93" s="273"/>
      <c r="BC93" s="273"/>
      <c r="BD93" s="272"/>
      <c r="BE93" s="274">
        <v>2</v>
      </c>
      <c r="BF93" s="273">
        <v>3</v>
      </c>
      <c r="BG93" s="273">
        <v>1</v>
      </c>
      <c r="BH93" s="273">
        <v>1</v>
      </c>
      <c r="BI93" s="275">
        <v>1</v>
      </c>
      <c r="BJ93" s="284">
        <v>2</v>
      </c>
      <c r="BK93" s="282">
        <v>4</v>
      </c>
      <c r="BL93" s="282">
        <v>4</v>
      </c>
      <c r="BM93" s="282">
        <v>4</v>
      </c>
      <c r="BN93" s="283">
        <v>4</v>
      </c>
      <c r="BO93" s="284"/>
      <c r="BP93" s="282"/>
      <c r="BQ93" s="282"/>
      <c r="BR93" s="282"/>
      <c r="BS93" s="283"/>
      <c r="BT93" s="277"/>
      <c r="BU93" s="278"/>
      <c r="BV93" s="278"/>
      <c r="BW93" s="278"/>
      <c r="BX93" s="280"/>
      <c r="BY93" s="277"/>
      <c r="BZ93" s="278"/>
      <c r="CA93" s="278"/>
      <c r="CB93" s="278"/>
      <c r="CC93" s="280"/>
      <c r="CD93" s="276"/>
      <c r="CE93" s="273"/>
      <c r="CF93" s="273"/>
      <c r="CG93" s="273"/>
      <c r="CH93" s="272"/>
      <c r="CI93" s="274"/>
      <c r="CJ93" s="273"/>
      <c r="CK93" s="273"/>
      <c r="CL93" s="273"/>
      <c r="CM93" s="275"/>
      <c r="CN93" s="276"/>
      <c r="CO93" s="273"/>
      <c r="CP93" s="273"/>
      <c r="CQ93" s="273"/>
      <c r="CR93" s="272"/>
      <c r="CS93" s="274"/>
      <c r="CT93" s="273"/>
      <c r="CU93" s="273"/>
      <c r="CV93" s="273"/>
      <c r="CW93" s="275"/>
      <c r="CX93" s="276"/>
      <c r="CY93" s="273"/>
      <c r="CZ93" s="273"/>
      <c r="DA93" s="273"/>
      <c r="DB93" s="272"/>
      <c r="DC93" s="274"/>
      <c r="DD93" s="273"/>
      <c r="DE93" s="273"/>
      <c r="DF93" s="273"/>
      <c r="DG93" s="275"/>
      <c r="DH93" s="276"/>
      <c r="DI93" s="273"/>
      <c r="DJ93" s="273"/>
      <c r="DK93" s="273"/>
      <c r="DL93" s="272"/>
      <c r="DM93" s="274"/>
      <c r="DN93" s="273"/>
      <c r="DO93" s="273"/>
      <c r="DP93" s="273"/>
      <c r="DQ93" s="275"/>
      <c r="DR93" s="276"/>
      <c r="DS93" s="273"/>
      <c r="DT93" s="273"/>
      <c r="DU93" s="273"/>
      <c r="DV93" s="272"/>
      <c r="DW93" s="274"/>
      <c r="DX93" s="273"/>
      <c r="DY93" s="273"/>
      <c r="DZ93" s="273"/>
      <c r="EA93" s="272"/>
      <c r="EC93" s="716"/>
      <c r="ED93" s="296" t="str">
        <f>'Eventos de riesgo LA-FT-FPADM'!D92</f>
        <v>Empleados</v>
      </c>
      <c r="EE93" s="291">
        <f t="shared" si="18"/>
        <v>2</v>
      </c>
      <c r="EF93" s="290">
        <f t="shared" si="19"/>
        <v>0.74833147735478833</v>
      </c>
      <c r="EG93" s="288">
        <f t="shared" si="20"/>
        <v>0.37416573867739417</v>
      </c>
      <c r="EH93" s="546"/>
      <c r="EI93" s="291">
        <f t="shared" si="21"/>
        <v>3</v>
      </c>
      <c r="EJ93" s="290">
        <f t="shared" si="22"/>
        <v>1.3564659966250536</v>
      </c>
      <c r="EK93" s="288">
        <f t="shared" si="23"/>
        <v>0.45215533220835119</v>
      </c>
      <c r="EL93" s="899"/>
      <c r="EM93" s="291">
        <f t="shared" si="24"/>
        <v>3</v>
      </c>
      <c r="EN93" s="290">
        <f t="shared" si="25"/>
        <v>1.3564659966250536</v>
      </c>
      <c r="EO93" s="288">
        <f t="shared" si="26"/>
        <v>0.45215533220835119</v>
      </c>
      <c r="EP93" s="899"/>
      <c r="EQ93" s="291">
        <f t="shared" si="27"/>
        <v>2</v>
      </c>
      <c r="ER93" s="290">
        <f t="shared" si="28"/>
        <v>1.1661903789690602</v>
      </c>
      <c r="ES93" s="288">
        <f t="shared" si="29"/>
        <v>0.5830951894845301</v>
      </c>
      <c r="ET93" s="899"/>
      <c r="EU93" s="291">
        <f t="shared" si="30"/>
        <v>2</v>
      </c>
      <c r="EV93" s="290">
        <f t="shared" si="31"/>
        <v>1.0954451150103321</v>
      </c>
      <c r="EW93" s="288">
        <f t="shared" si="32"/>
        <v>0.54772255750516607</v>
      </c>
      <c r="EX93" s="899"/>
      <c r="EY93" s="296" t="str">
        <f>'Eventos de riesgo LA-FT-FPADM'!D92</f>
        <v>Empleados</v>
      </c>
      <c r="EZ93" s="291">
        <f t="shared" si="33"/>
        <v>3</v>
      </c>
      <c r="FA93" s="546"/>
      <c r="FB93" s="5"/>
      <c r="FC93" s="901"/>
      <c r="FD93" s="851"/>
    </row>
    <row r="94" spans="1:160" ht="18" customHeight="1">
      <c r="A94" s="716"/>
      <c r="B94" s="792"/>
      <c r="C94" s="741"/>
      <c r="D94" s="269" t="str">
        <f>'Eventos de riesgo LA-FT-FPADM'!D93</f>
        <v>Aliados</v>
      </c>
      <c r="E94" s="266" t="str">
        <f>'Eventos de riesgo LA-FT-FPADM'!E93</f>
        <v>Programas y proyectos</v>
      </c>
      <c r="G94" s="276"/>
      <c r="H94" s="273"/>
      <c r="I94" s="273"/>
      <c r="J94" s="273"/>
      <c r="K94" s="275"/>
      <c r="L94" s="276"/>
      <c r="M94" s="273"/>
      <c r="N94" s="273"/>
      <c r="O94" s="273"/>
      <c r="P94" s="275"/>
      <c r="Q94" s="276"/>
      <c r="R94" s="273"/>
      <c r="S94" s="273"/>
      <c r="T94" s="273"/>
      <c r="U94" s="275"/>
      <c r="V94" s="276"/>
      <c r="W94" s="273"/>
      <c r="X94" s="273"/>
      <c r="Y94" s="273"/>
      <c r="Z94" s="275"/>
      <c r="AA94" s="276"/>
      <c r="AB94" s="273"/>
      <c r="AC94" s="273"/>
      <c r="AD94" s="273"/>
      <c r="AE94" s="275"/>
      <c r="AF94" s="276"/>
      <c r="AG94" s="273"/>
      <c r="AH94" s="273"/>
      <c r="AI94" s="273"/>
      <c r="AJ94" s="275"/>
      <c r="AK94" s="276"/>
      <c r="AL94" s="273"/>
      <c r="AM94" s="273"/>
      <c r="AN94" s="273"/>
      <c r="AO94" s="275"/>
      <c r="AP94" s="276">
        <v>3</v>
      </c>
      <c r="AQ94" s="273">
        <v>4</v>
      </c>
      <c r="AR94" s="273">
        <v>3</v>
      </c>
      <c r="AS94" s="273">
        <v>2</v>
      </c>
      <c r="AT94" s="272">
        <v>2</v>
      </c>
      <c r="AU94" s="274"/>
      <c r="AV94" s="273"/>
      <c r="AW94" s="273"/>
      <c r="AX94" s="273"/>
      <c r="AY94" s="275"/>
      <c r="AZ94" s="276"/>
      <c r="BA94" s="273"/>
      <c r="BB94" s="273"/>
      <c r="BC94" s="273"/>
      <c r="BD94" s="272"/>
      <c r="BE94" s="274">
        <v>2</v>
      </c>
      <c r="BF94" s="273">
        <v>3</v>
      </c>
      <c r="BG94" s="273">
        <v>1</v>
      </c>
      <c r="BH94" s="273">
        <v>1</v>
      </c>
      <c r="BI94" s="275">
        <v>1</v>
      </c>
      <c r="BJ94" s="284">
        <v>2</v>
      </c>
      <c r="BK94" s="282">
        <v>4</v>
      </c>
      <c r="BL94" s="282">
        <v>4</v>
      </c>
      <c r="BM94" s="282">
        <v>4</v>
      </c>
      <c r="BN94" s="283">
        <v>4</v>
      </c>
      <c r="BO94" s="284"/>
      <c r="BP94" s="282"/>
      <c r="BQ94" s="282"/>
      <c r="BR94" s="282"/>
      <c r="BS94" s="283"/>
      <c r="BT94" s="277">
        <v>4</v>
      </c>
      <c r="BU94" s="278">
        <v>1</v>
      </c>
      <c r="BV94" s="278">
        <v>3</v>
      </c>
      <c r="BW94" s="278">
        <v>1</v>
      </c>
      <c r="BX94" s="280">
        <v>3</v>
      </c>
      <c r="BY94" s="277"/>
      <c r="BZ94" s="278"/>
      <c r="CA94" s="278"/>
      <c r="CB94" s="278"/>
      <c r="CC94" s="280"/>
      <c r="CD94" s="276"/>
      <c r="CE94" s="273"/>
      <c r="CF94" s="273"/>
      <c r="CG94" s="273"/>
      <c r="CH94" s="272"/>
      <c r="CI94" s="274"/>
      <c r="CJ94" s="273"/>
      <c r="CK94" s="273"/>
      <c r="CL94" s="273"/>
      <c r="CM94" s="275"/>
      <c r="CN94" s="276"/>
      <c r="CO94" s="273"/>
      <c r="CP94" s="273"/>
      <c r="CQ94" s="273"/>
      <c r="CR94" s="272"/>
      <c r="CS94" s="274"/>
      <c r="CT94" s="273"/>
      <c r="CU94" s="273"/>
      <c r="CV94" s="273"/>
      <c r="CW94" s="275"/>
      <c r="CX94" s="276"/>
      <c r="CY94" s="273"/>
      <c r="CZ94" s="273"/>
      <c r="DA94" s="273"/>
      <c r="DB94" s="272"/>
      <c r="DC94" s="274"/>
      <c r="DD94" s="273"/>
      <c r="DE94" s="273"/>
      <c r="DF94" s="273"/>
      <c r="DG94" s="275"/>
      <c r="DH94" s="276"/>
      <c r="DI94" s="273"/>
      <c r="DJ94" s="273"/>
      <c r="DK94" s="273"/>
      <c r="DL94" s="272"/>
      <c r="DM94" s="274"/>
      <c r="DN94" s="273"/>
      <c r="DO94" s="273"/>
      <c r="DP94" s="273"/>
      <c r="DQ94" s="275"/>
      <c r="DR94" s="276"/>
      <c r="DS94" s="273"/>
      <c r="DT94" s="273"/>
      <c r="DU94" s="273"/>
      <c r="DV94" s="272"/>
      <c r="DW94" s="274"/>
      <c r="DX94" s="273"/>
      <c r="DY94" s="273"/>
      <c r="DZ94" s="273"/>
      <c r="EA94" s="272"/>
      <c r="EC94" s="716"/>
      <c r="ED94" s="296" t="str">
        <f>'Eventos de riesgo LA-FT-FPADM'!D93</f>
        <v>Aliados</v>
      </c>
      <c r="EE94" s="291">
        <f t="shared" si="18"/>
        <v>3</v>
      </c>
      <c r="EF94" s="290">
        <f t="shared" si="19"/>
        <v>0.82915619758884995</v>
      </c>
      <c r="EG94" s="288">
        <f t="shared" si="20"/>
        <v>0.2763853991962833</v>
      </c>
      <c r="EH94" s="546"/>
      <c r="EI94" s="291">
        <f t="shared" si="21"/>
        <v>3</v>
      </c>
      <c r="EJ94" s="290">
        <f t="shared" si="22"/>
        <v>1.2247448713915889</v>
      </c>
      <c r="EK94" s="288">
        <f t="shared" si="23"/>
        <v>0.40824829046386296</v>
      </c>
      <c r="EL94" s="899"/>
      <c r="EM94" s="291">
        <f t="shared" si="24"/>
        <v>3</v>
      </c>
      <c r="EN94" s="290">
        <f t="shared" si="25"/>
        <v>1.0897247358851685</v>
      </c>
      <c r="EO94" s="288">
        <f t="shared" si="26"/>
        <v>0.36324157862838952</v>
      </c>
      <c r="EP94" s="899"/>
      <c r="EQ94" s="291">
        <f t="shared" si="27"/>
        <v>2</v>
      </c>
      <c r="ER94" s="290">
        <f t="shared" si="28"/>
        <v>1.2247448713915889</v>
      </c>
      <c r="ES94" s="288">
        <f t="shared" si="29"/>
        <v>0.61237243569579447</v>
      </c>
      <c r="ET94" s="899"/>
      <c r="EU94" s="291">
        <f t="shared" si="30"/>
        <v>3</v>
      </c>
      <c r="EV94" s="290">
        <f t="shared" si="31"/>
        <v>1.1180339887498949</v>
      </c>
      <c r="EW94" s="288">
        <f t="shared" si="32"/>
        <v>0.37267799624996495</v>
      </c>
      <c r="EX94" s="899"/>
      <c r="EY94" s="296" t="str">
        <f>'Eventos de riesgo LA-FT-FPADM'!D93</f>
        <v>Aliados</v>
      </c>
      <c r="EZ94" s="291">
        <f t="shared" si="33"/>
        <v>3</v>
      </c>
      <c r="FA94" s="546"/>
      <c r="FB94" s="5"/>
      <c r="FC94" s="901"/>
      <c r="FD94" s="851"/>
    </row>
    <row r="95" spans="1:160" ht="18" customHeight="1">
      <c r="A95" s="716"/>
      <c r="B95" s="792"/>
      <c r="C95" s="923" t="str">
        <f>'Eventos de riesgo LA-FT-FPADM'!C94</f>
        <v>Canales de distribución</v>
      </c>
      <c r="D95" s="679" t="str">
        <f>'Eventos de riesgo LA-FT-FPADM'!D94</f>
        <v>Propia</v>
      </c>
      <c r="E95" s="266" t="str">
        <f>'Eventos de riesgo LA-FT-FPADM'!E94</f>
        <v>Fuerza comercial</v>
      </c>
      <c r="G95" s="754">
        <v>1</v>
      </c>
      <c r="H95" s="756">
        <v>5</v>
      </c>
      <c r="I95" s="756">
        <v>4</v>
      </c>
      <c r="J95" s="756">
        <v>3</v>
      </c>
      <c r="K95" s="760">
        <v>2</v>
      </c>
      <c r="L95" s="753"/>
      <c r="M95" s="749"/>
      <c r="N95" s="749"/>
      <c r="O95" s="749"/>
      <c r="P95" s="752"/>
      <c r="Q95" s="753"/>
      <c r="R95" s="749"/>
      <c r="S95" s="749"/>
      <c r="T95" s="749"/>
      <c r="U95" s="752"/>
      <c r="V95" s="753"/>
      <c r="W95" s="749"/>
      <c r="X95" s="749"/>
      <c r="Y95" s="749"/>
      <c r="Z95" s="752"/>
      <c r="AA95" s="753">
        <v>1</v>
      </c>
      <c r="AB95" s="749">
        <v>1</v>
      </c>
      <c r="AC95" s="749">
        <v>1</v>
      </c>
      <c r="AD95" s="749">
        <v>1</v>
      </c>
      <c r="AE95" s="752">
        <v>1</v>
      </c>
      <c r="AF95" s="753"/>
      <c r="AG95" s="749"/>
      <c r="AH95" s="749"/>
      <c r="AI95" s="749"/>
      <c r="AJ95" s="752"/>
      <c r="AK95" s="753"/>
      <c r="AL95" s="749"/>
      <c r="AM95" s="749"/>
      <c r="AN95" s="749"/>
      <c r="AO95" s="752"/>
      <c r="AP95" s="753">
        <v>3</v>
      </c>
      <c r="AQ95" s="749">
        <v>4</v>
      </c>
      <c r="AR95" s="749">
        <v>3</v>
      </c>
      <c r="AS95" s="749">
        <v>2</v>
      </c>
      <c r="AT95" s="750">
        <v>2</v>
      </c>
      <c r="AU95" s="751"/>
      <c r="AV95" s="749"/>
      <c r="AW95" s="749"/>
      <c r="AX95" s="749"/>
      <c r="AY95" s="752"/>
      <c r="AZ95" s="753"/>
      <c r="BA95" s="749"/>
      <c r="BB95" s="749"/>
      <c r="BC95" s="749"/>
      <c r="BD95" s="750"/>
      <c r="BE95" s="751">
        <v>2</v>
      </c>
      <c r="BF95" s="749">
        <v>3</v>
      </c>
      <c r="BG95" s="749">
        <v>1</v>
      </c>
      <c r="BH95" s="749">
        <v>1</v>
      </c>
      <c r="BI95" s="752">
        <v>1</v>
      </c>
      <c r="BJ95" s="754">
        <v>2</v>
      </c>
      <c r="BK95" s="756">
        <v>4</v>
      </c>
      <c r="BL95" s="756">
        <v>4</v>
      </c>
      <c r="BM95" s="756">
        <v>4</v>
      </c>
      <c r="BN95" s="760">
        <v>4</v>
      </c>
      <c r="BO95" s="772"/>
      <c r="BP95" s="768"/>
      <c r="BQ95" s="768"/>
      <c r="BR95" s="768"/>
      <c r="BS95" s="769"/>
      <c r="BT95" s="771">
        <v>4</v>
      </c>
      <c r="BU95" s="768">
        <v>1</v>
      </c>
      <c r="BV95" s="768">
        <v>3</v>
      </c>
      <c r="BW95" s="768">
        <v>1</v>
      </c>
      <c r="BX95" s="770">
        <v>3</v>
      </c>
      <c r="BY95" s="771"/>
      <c r="BZ95" s="768"/>
      <c r="CA95" s="768"/>
      <c r="CB95" s="768"/>
      <c r="CC95" s="770"/>
      <c r="CD95" s="753"/>
      <c r="CE95" s="749"/>
      <c r="CF95" s="749"/>
      <c r="CG95" s="749"/>
      <c r="CH95" s="750"/>
      <c r="CI95" s="751">
        <v>1</v>
      </c>
      <c r="CJ95" s="749">
        <v>4</v>
      </c>
      <c r="CK95" s="749">
        <v>4</v>
      </c>
      <c r="CL95" s="749">
        <v>4</v>
      </c>
      <c r="CM95" s="752">
        <v>4</v>
      </c>
      <c r="CN95" s="753"/>
      <c r="CO95" s="749"/>
      <c r="CP95" s="749"/>
      <c r="CQ95" s="749"/>
      <c r="CR95" s="750"/>
      <c r="CS95" s="751"/>
      <c r="CT95" s="749"/>
      <c r="CU95" s="749"/>
      <c r="CV95" s="749"/>
      <c r="CW95" s="752"/>
      <c r="CX95" s="753"/>
      <c r="CY95" s="749"/>
      <c r="CZ95" s="749"/>
      <c r="DA95" s="749"/>
      <c r="DB95" s="750"/>
      <c r="DC95" s="751"/>
      <c r="DD95" s="749"/>
      <c r="DE95" s="749"/>
      <c r="DF95" s="749"/>
      <c r="DG95" s="752"/>
      <c r="DH95" s="753"/>
      <c r="DI95" s="749"/>
      <c r="DJ95" s="749"/>
      <c r="DK95" s="749"/>
      <c r="DL95" s="750"/>
      <c r="DM95" s="751"/>
      <c r="DN95" s="749"/>
      <c r="DO95" s="749"/>
      <c r="DP95" s="749"/>
      <c r="DQ95" s="752"/>
      <c r="DR95" s="753"/>
      <c r="DS95" s="749"/>
      <c r="DT95" s="749"/>
      <c r="DU95" s="749"/>
      <c r="DV95" s="750"/>
      <c r="DW95" s="751"/>
      <c r="DX95" s="749"/>
      <c r="DY95" s="749"/>
      <c r="DZ95" s="749"/>
      <c r="EA95" s="750"/>
      <c r="EC95" s="716"/>
      <c r="ED95" s="921" t="str">
        <f>'Eventos de riesgo LA-FT-FPADM'!C94</f>
        <v>Canales de distribución</v>
      </c>
      <c r="EE95" s="892">
        <f t="shared" si="18"/>
        <v>2</v>
      </c>
      <c r="EF95" s="883">
        <f t="shared" si="19"/>
        <v>1.0690449676496976</v>
      </c>
      <c r="EG95" s="879">
        <f t="shared" si="20"/>
        <v>0.53452248382484879</v>
      </c>
      <c r="EH95" s="546"/>
      <c r="EI95" s="892">
        <f t="shared" si="21"/>
        <v>3</v>
      </c>
      <c r="EJ95" s="883">
        <f t="shared" si="22"/>
        <v>1.4568627181693672</v>
      </c>
      <c r="EK95" s="879">
        <f t="shared" si="23"/>
        <v>0.48562090605645575</v>
      </c>
      <c r="EL95" s="899"/>
      <c r="EM95" s="892">
        <f t="shared" si="24"/>
        <v>3</v>
      </c>
      <c r="EN95" s="883">
        <f t="shared" si="25"/>
        <v>1.2453996981544782</v>
      </c>
      <c r="EO95" s="879">
        <f t="shared" si="26"/>
        <v>0.41513323271815938</v>
      </c>
      <c r="EP95" s="899"/>
      <c r="EQ95" s="892">
        <f t="shared" si="27"/>
        <v>2</v>
      </c>
      <c r="ER95" s="883">
        <f t="shared" si="28"/>
        <v>1.2777531299998799</v>
      </c>
      <c r="ES95" s="879">
        <f t="shared" si="29"/>
        <v>0.63887656499993994</v>
      </c>
      <c r="ET95" s="899"/>
      <c r="EU95" s="892">
        <f t="shared" si="30"/>
        <v>2</v>
      </c>
      <c r="EV95" s="883">
        <f t="shared" si="31"/>
        <v>1.1780301787479031</v>
      </c>
      <c r="EW95" s="879">
        <f t="shared" si="32"/>
        <v>0.58901508937395153</v>
      </c>
      <c r="EX95" s="899"/>
      <c r="EY95" s="921" t="str">
        <f>'Eventos de riesgo LA-FT-FPADM'!D94</f>
        <v>Propia</v>
      </c>
      <c r="EZ95" s="892">
        <f t="shared" si="33"/>
        <v>3</v>
      </c>
      <c r="FA95" s="546"/>
      <c r="FB95" s="5"/>
      <c r="FC95" s="901"/>
      <c r="FD95" s="851"/>
    </row>
    <row r="96" spans="1:160" ht="18" customHeight="1">
      <c r="A96" s="717"/>
      <c r="B96" s="793"/>
      <c r="C96" s="945"/>
      <c r="D96" s="680"/>
      <c r="E96" s="266" t="str">
        <f>'Eventos de riesgo LA-FT-FPADM'!E95</f>
        <v>Digital</v>
      </c>
      <c r="G96" s="755"/>
      <c r="H96" s="757"/>
      <c r="I96" s="757"/>
      <c r="J96" s="757"/>
      <c r="K96" s="761"/>
      <c r="L96" s="736"/>
      <c r="M96" s="731"/>
      <c r="N96" s="731"/>
      <c r="O96" s="731"/>
      <c r="P96" s="740"/>
      <c r="Q96" s="736"/>
      <c r="R96" s="731"/>
      <c r="S96" s="731"/>
      <c r="T96" s="731"/>
      <c r="U96" s="740"/>
      <c r="V96" s="736"/>
      <c r="W96" s="731"/>
      <c r="X96" s="731"/>
      <c r="Y96" s="731"/>
      <c r="Z96" s="740"/>
      <c r="AA96" s="736"/>
      <c r="AB96" s="731"/>
      <c r="AC96" s="731"/>
      <c r="AD96" s="731"/>
      <c r="AE96" s="740"/>
      <c r="AF96" s="736"/>
      <c r="AG96" s="731"/>
      <c r="AH96" s="731"/>
      <c r="AI96" s="731"/>
      <c r="AJ96" s="740"/>
      <c r="AK96" s="736"/>
      <c r="AL96" s="731"/>
      <c r="AM96" s="731"/>
      <c r="AN96" s="731"/>
      <c r="AO96" s="740"/>
      <c r="AP96" s="736"/>
      <c r="AQ96" s="731"/>
      <c r="AR96" s="731"/>
      <c r="AS96" s="731"/>
      <c r="AT96" s="733"/>
      <c r="AU96" s="738"/>
      <c r="AV96" s="731"/>
      <c r="AW96" s="731"/>
      <c r="AX96" s="731"/>
      <c r="AY96" s="740"/>
      <c r="AZ96" s="736"/>
      <c r="BA96" s="731"/>
      <c r="BB96" s="731"/>
      <c r="BC96" s="731"/>
      <c r="BD96" s="733"/>
      <c r="BE96" s="738"/>
      <c r="BF96" s="731"/>
      <c r="BG96" s="731"/>
      <c r="BH96" s="731"/>
      <c r="BI96" s="740"/>
      <c r="BJ96" s="755"/>
      <c r="BK96" s="757"/>
      <c r="BL96" s="757"/>
      <c r="BM96" s="757"/>
      <c r="BN96" s="761"/>
      <c r="BO96" s="738"/>
      <c r="BP96" s="731"/>
      <c r="BQ96" s="731"/>
      <c r="BR96" s="731"/>
      <c r="BS96" s="740"/>
      <c r="BT96" s="736"/>
      <c r="BU96" s="731"/>
      <c r="BV96" s="731"/>
      <c r="BW96" s="731"/>
      <c r="BX96" s="733"/>
      <c r="BY96" s="736"/>
      <c r="BZ96" s="731"/>
      <c r="CA96" s="731"/>
      <c r="CB96" s="731"/>
      <c r="CC96" s="733"/>
      <c r="CD96" s="736"/>
      <c r="CE96" s="731"/>
      <c r="CF96" s="731"/>
      <c r="CG96" s="731"/>
      <c r="CH96" s="733"/>
      <c r="CI96" s="738"/>
      <c r="CJ96" s="731"/>
      <c r="CK96" s="731"/>
      <c r="CL96" s="731"/>
      <c r="CM96" s="740"/>
      <c r="CN96" s="736"/>
      <c r="CO96" s="731"/>
      <c r="CP96" s="731"/>
      <c r="CQ96" s="731"/>
      <c r="CR96" s="733"/>
      <c r="CS96" s="738"/>
      <c r="CT96" s="731"/>
      <c r="CU96" s="731"/>
      <c r="CV96" s="731"/>
      <c r="CW96" s="740"/>
      <c r="CX96" s="736"/>
      <c r="CY96" s="731"/>
      <c r="CZ96" s="731"/>
      <c r="DA96" s="731"/>
      <c r="DB96" s="733"/>
      <c r="DC96" s="738"/>
      <c r="DD96" s="731"/>
      <c r="DE96" s="731"/>
      <c r="DF96" s="731"/>
      <c r="DG96" s="740"/>
      <c r="DH96" s="736"/>
      <c r="DI96" s="731"/>
      <c r="DJ96" s="731"/>
      <c r="DK96" s="731"/>
      <c r="DL96" s="733"/>
      <c r="DM96" s="738"/>
      <c r="DN96" s="731"/>
      <c r="DO96" s="731"/>
      <c r="DP96" s="731"/>
      <c r="DQ96" s="740"/>
      <c r="DR96" s="736"/>
      <c r="DS96" s="731"/>
      <c r="DT96" s="731"/>
      <c r="DU96" s="731"/>
      <c r="DV96" s="733"/>
      <c r="DW96" s="738"/>
      <c r="DX96" s="731"/>
      <c r="DY96" s="731"/>
      <c r="DZ96" s="731"/>
      <c r="EA96" s="733"/>
      <c r="EC96" s="717"/>
      <c r="ED96" s="934"/>
      <c r="EE96" s="894"/>
      <c r="EF96" s="887"/>
      <c r="EG96" s="888"/>
      <c r="EH96" s="547"/>
      <c r="EI96" s="894"/>
      <c r="EJ96" s="887"/>
      <c r="EK96" s="888"/>
      <c r="EL96" s="926"/>
      <c r="EM96" s="894"/>
      <c r="EN96" s="887"/>
      <c r="EO96" s="888"/>
      <c r="EP96" s="926"/>
      <c r="EQ96" s="894"/>
      <c r="ER96" s="887"/>
      <c r="ES96" s="888"/>
      <c r="ET96" s="926"/>
      <c r="EU96" s="894"/>
      <c r="EV96" s="887"/>
      <c r="EW96" s="888"/>
      <c r="EX96" s="926"/>
      <c r="EY96" s="934"/>
      <c r="EZ96" s="894"/>
      <c r="FA96" s="547"/>
      <c r="FB96" s="5"/>
      <c r="FC96" s="929"/>
      <c r="FD96" s="852"/>
    </row>
    <row r="97" spans="1:160" ht="18" customHeight="1">
      <c r="A97" s="714" t="str">
        <f>'Eventos de riesgo LA-FT-FPADM'!A96</f>
        <v>R5</v>
      </c>
      <c r="B97" s="758" t="str">
        <f>'Eventos de riesgo LA-FT-FPADM'!B96</f>
        <v>Tener vínculos con empresas de fachada o con testaferros de personas que ejecutan actividades de LA/FT/FPADM.</v>
      </c>
      <c r="C97" s="722" t="str">
        <f>'Eventos de riesgo LA-FT-FPADM'!C96</f>
        <v>Contraparte</v>
      </c>
      <c r="D97" s="722" t="str">
        <f>'Eventos de riesgo LA-FT-FPADM'!D96</f>
        <v>Clientes</v>
      </c>
      <c r="E97" s="173" t="str">
        <f>'Eventos de riesgo LA-FT-FPADM'!E96</f>
        <v>Arrendamiento de espacios</v>
      </c>
      <c r="G97" s="771"/>
      <c r="H97" s="768"/>
      <c r="I97" s="768"/>
      <c r="J97" s="768"/>
      <c r="K97" s="769"/>
      <c r="L97" s="771">
        <v>3</v>
      </c>
      <c r="M97" s="768">
        <v>3</v>
      </c>
      <c r="N97" s="768">
        <v>2</v>
      </c>
      <c r="O97" s="768">
        <v>2</v>
      </c>
      <c r="P97" s="769">
        <v>1</v>
      </c>
      <c r="Q97" s="771"/>
      <c r="R97" s="768"/>
      <c r="S97" s="768"/>
      <c r="T97" s="768"/>
      <c r="U97" s="769"/>
      <c r="V97" s="771">
        <v>2</v>
      </c>
      <c r="W97" s="768">
        <v>5</v>
      </c>
      <c r="X97" s="768">
        <v>4</v>
      </c>
      <c r="Y97" s="768">
        <v>1</v>
      </c>
      <c r="Z97" s="769">
        <v>2</v>
      </c>
      <c r="AA97" s="771"/>
      <c r="AB97" s="768"/>
      <c r="AC97" s="768"/>
      <c r="AD97" s="768"/>
      <c r="AE97" s="769"/>
      <c r="AF97" s="771"/>
      <c r="AG97" s="768"/>
      <c r="AH97" s="768"/>
      <c r="AI97" s="768"/>
      <c r="AJ97" s="769"/>
      <c r="AK97" s="771"/>
      <c r="AL97" s="768"/>
      <c r="AM97" s="768"/>
      <c r="AN97" s="768"/>
      <c r="AO97" s="769"/>
      <c r="AP97" s="771">
        <v>3</v>
      </c>
      <c r="AQ97" s="768">
        <v>4</v>
      </c>
      <c r="AR97" s="768">
        <v>4</v>
      </c>
      <c r="AS97" s="768">
        <v>3</v>
      </c>
      <c r="AT97" s="770">
        <v>2</v>
      </c>
      <c r="AU97" s="772">
        <v>1</v>
      </c>
      <c r="AV97" s="768">
        <v>1</v>
      </c>
      <c r="AW97" s="768">
        <v>1</v>
      </c>
      <c r="AX97" s="768">
        <v>1</v>
      </c>
      <c r="AY97" s="769">
        <v>1</v>
      </c>
      <c r="AZ97" s="771"/>
      <c r="BA97" s="768"/>
      <c r="BB97" s="768"/>
      <c r="BC97" s="768"/>
      <c r="BD97" s="770"/>
      <c r="BE97" s="772">
        <v>2</v>
      </c>
      <c r="BF97" s="768">
        <v>4</v>
      </c>
      <c r="BG97" s="768">
        <v>3</v>
      </c>
      <c r="BH97" s="768">
        <v>3</v>
      </c>
      <c r="BI97" s="769">
        <v>1</v>
      </c>
      <c r="BJ97" s="771">
        <v>2</v>
      </c>
      <c r="BK97" s="768">
        <v>4</v>
      </c>
      <c r="BL97" s="768">
        <v>5</v>
      </c>
      <c r="BM97" s="768">
        <v>3</v>
      </c>
      <c r="BN97" s="770">
        <v>2</v>
      </c>
      <c r="BO97" s="772">
        <v>4</v>
      </c>
      <c r="BP97" s="768">
        <v>3</v>
      </c>
      <c r="BQ97" s="768">
        <v>3</v>
      </c>
      <c r="BR97" s="768">
        <v>3</v>
      </c>
      <c r="BS97" s="769">
        <v>3</v>
      </c>
      <c r="BT97" s="771">
        <v>5</v>
      </c>
      <c r="BU97" s="768">
        <v>1</v>
      </c>
      <c r="BV97" s="768">
        <v>1</v>
      </c>
      <c r="BW97" s="768">
        <v>1</v>
      </c>
      <c r="BX97" s="770">
        <v>1</v>
      </c>
      <c r="BY97" s="771"/>
      <c r="BZ97" s="768"/>
      <c r="CA97" s="768"/>
      <c r="CB97" s="768"/>
      <c r="CC97" s="770"/>
      <c r="CD97" s="771">
        <v>3</v>
      </c>
      <c r="CE97" s="768">
        <v>4</v>
      </c>
      <c r="CF97" s="768">
        <v>5</v>
      </c>
      <c r="CG97" s="768">
        <v>4</v>
      </c>
      <c r="CH97" s="770">
        <v>3</v>
      </c>
      <c r="CI97" s="772"/>
      <c r="CJ97" s="768"/>
      <c r="CK97" s="768"/>
      <c r="CL97" s="768"/>
      <c r="CM97" s="769"/>
      <c r="CN97" s="771"/>
      <c r="CO97" s="768"/>
      <c r="CP97" s="768"/>
      <c r="CQ97" s="768"/>
      <c r="CR97" s="770"/>
      <c r="CS97" s="772">
        <v>3</v>
      </c>
      <c r="CT97" s="768">
        <v>4</v>
      </c>
      <c r="CU97" s="768">
        <v>5</v>
      </c>
      <c r="CV97" s="768">
        <v>4</v>
      </c>
      <c r="CW97" s="769">
        <v>3</v>
      </c>
      <c r="CX97" s="771">
        <v>3</v>
      </c>
      <c r="CY97" s="768">
        <v>3</v>
      </c>
      <c r="CZ97" s="768">
        <v>4</v>
      </c>
      <c r="DA97" s="768">
        <v>3</v>
      </c>
      <c r="DB97" s="770">
        <v>2</v>
      </c>
      <c r="DC97" s="772">
        <v>1</v>
      </c>
      <c r="DD97" s="768">
        <v>4</v>
      </c>
      <c r="DE97" s="768">
        <v>4</v>
      </c>
      <c r="DF97" s="768">
        <v>4</v>
      </c>
      <c r="DG97" s="769">
        <v>4</v>
      </c>
      <c r="DH97" s="771">
        <v>2</v>
      </c>
      <c r="DI97" s="768">
        <v>4</v>
      </c>
      <c r="DJ97" s="768">
        <v>4</v>
      </c>
      <c r="DK97" s="768">
        <v>4</v>
      </c>
      <c r="DL97" s="770">
        <v>4</v>
      </c>
      <c r="DM97" s="772">
        <v>2</v>
      </c>
      <c r="DN97" s="768">
        <v>4</v>
      </c>
      <c r="DO97" s="768">
        <v>4</v>
      </c>
      <c r="DP97" s="768">
        <v>3</v>
      </c>
      <c r="DQ97" s="769">
        <v>3</v>
      </c>
      <c r="DR97" s="771"/>
      <c r="DS97" s="768"/>
      <c r="DT97" s="768"/>
      <c r="DU97" s="768"/>
      <c r="DV97" s="770"/>
      <c r="DW97" s="772"/>
      <c r="DX97" s="768"/>
      <c r="DY97" s="768"/>
      <c r="DZ97" s="768"/>
      <c r="EA97" s="770"/>
      <c r="EC97" s="714" t="str">
        <f>'Eventos de riesgo LA-FT-FPADM'!A96</f>
        <v>R5</v>
      </c>
      <c r="ED97" s="936" t="str">
        <f>'Eventos de riesgo LA-FT-FPADM'!D96</f>
        <v>Clientes</v>
      </c>
      <c r="EE97" s="910">
        <f t="shared" si="18"/>
        <v>3</v>
      </c>
      <c r="EF97" s="874">
        <f t="shared" si="19"/>
        <v>1.0497813183356477</v>
      </c>
      <c r="EG97" s="857">
        <f t="shared" si="20"/>
        <v>0.34992710611188255</v>
      </c>
      <c r="EH97" s="939">
        <f>ROUND(AVERAGE(EE97,EE100,EE112,EE113,EE114),0)</f>
        <v>3</v>
      </c>
      <c r="EI97" s="910">
        <f t="shared" si="21"/>
        <v>3</v>
      </c>
      <c r="EJ97" s="874">
        <f t="shared" si="22"/>
        <v>1.1157499537009508</v>
      </c>
      <c r="EK97" s="857">
        <f t="shared" si="23"/>
        <v>0.37191665123365025</v>
      </c>
      <c r="EL97" s="860">
        <f>ROUND(AVERAGE(EI97,EI100,EI112,EI113,EI114),0)</f>
        <v>3</v>
      </c>
      <c r="EM97" s="910">
        <f t="shared" si="24"/>
        <v>4</v>
      </c>
      <c r="EN97" s="874">
        <f t="shared" si="25"/>
        <v>1.2955969390869324</v>
      </c>
      <c r="EO97" s="857">
        <f t="shared" si="26"/>
        <v>0.3238992347717331</v>
      </c>
      <c r="EP97" s="860">
        <f>ROUND(AVERAGE(EM97,EM100,EM112,EM113,EM114),0)</f>
        <v>3</v>
      </c>
      <c r="EQ97" s="910">
        <f t="shared" si="27"/>
        <v>3</v>
      </c>
      <c r="ER97" s="874">
        <f t="shared" si="28"/>
        <v>1.0809104250301111</v>
      </c>
      <c r="ES97" s="857">
        <f t="shared" si="29"/>
        <v>0.36030347501003707</v>
      </c>
      <c r="ET97" s="860">
        <f>ROUND(AVERAGE(EQ97,EQ100,EQ112,EQ113,EQ114),0)</f>
        <v>3</v>
      </c>
      <c r="EU97" s="910">
        <f t="shared" si="30"/>
        <v>2</v>
      </c>
      <c r="EV97" s="874">
        <f t="shared" si="31"/>
        <v>1.0301575072754257</v>
      </c>
      <c r="EW97" s="857">
        <f t="shared" si="32"/>
        <v>0.51507875363771283</v>
      </c>
      <c r="EX97" s="860">
        <f>ROUND(AVERAGE(EU97,EU100,EU112,EU113,EU114),0)</f>
        <v>2</v>
      </c>
      <c r="EY97" s="936" t="str">
        <f>'Eventos de riesgo LA-FT-FPADM'!D96</f>
        <v>Clientes</v>
      </c>
      <c r="EZ97" s="910">
        <f t="shared" si="33"/>
        <v>3</v>
      </c>
      <c r="FA97" s="868">
        <f>ROUND(AVERAGE(EZ97,EZ100,EZ112,EZ113,EZ114),0)</f>
        <v>3</v>
      </c>
      <c r="FB97" s="5"/>
      <c r="FC97" s="871">
        <f t="shared" si="34"/>
        <v>9</v>
      </c>
      <c r="FD97" s="837" t="str">
        <f t="shared" si="35"/>
        <v>MODERADO</v>
      </c>
    </row>
    <row r="98" spans="1:160" ht="18" customHeight="1">
      <c r="A98" s="715"/>
      <c r="B98" s="759"/>
      <c r="C98" s="723"/>
      <c r="D98" s="723"/>
      <c r="E98" s="173" t="str">
        <f>'Eventos de riesgo LA-FT-FPADM'!E97</f>
        <v>Capacitaciones</v>
      </c>
      <c r="G98" s="771"/>
      <c r="H98" s="768"/>
      <c r="I98" s="768"/>
      <c r="J98" s="768"/>
      <c r="K98" s="769"/>
      <c r="L98" s="771"/>
      <c r="M98" s="768"/>
      <c r="N98" s="768"/>
      <c r="O98" s="768"/>
      <c r="P98" s="769"/>
      <c r="Q98" s="771"/>
      <c r="R98" s="768"/>
      <c r="S98" s="768"/>
      <c r="T98" s="768"/>
      <c r="U98" s="769"/>
      <c r="V98" s="771"/>
      <c r="W98" s="768"/>
      <c r="X98" s="768"/>
      <c r="Y98" s="768"/>
      <c r="Z98" s="769"/>
      <c r="AA98" s="771"/>
      <c r="AB98" s="768"/>
      <c r="AC98" s="768"/>
      <c r="AD98" s="768"/>
      <c r="AE98" s="769"/>
      <c r="AF98" s="771"/>
      <c r="AG98" s="768"/>
      <c r="AH98" s="768"/>
      <c r="AI98" s="768"/>
      <c r="AJ98" s="769"/>
      <c r="AK98" s="771"/>
      <c r="AL98" s="768"/>
      <c r="AM98" s="768"/>
      <c r="AN98" s="768"/>
      <c r="AO98" s="769"/>
      <c r="AP98" s="771"/>
      <c r="AQ98" s="768"/>
      <c r="AR98" s="768"/>
      <c r="AS98" s="768"/>
      <c r="AT98" s="770"/>
      <c r="AU98" s="772"/>
      <c r="AV98" s="768"/>
      <c r="AW98" s="768"/>
      <c r="AX98" s="768"/>
      <c r="AY98" s="769"/>
      <c r="AZ98" s="771"/>
      <c r="BA98" s="768"/>
      <c r="BB98" s="768"/>
      <c r="BC98" s="768"/>
      <c r="BD98" s="770"/>
      <c r="BE98" s="772"/>
      <c r="BF98" s="768"/>
      <c r="BG98" s="768"/>
      <c r="BH98" s="768"/>
      <c r="BI98" s="769"/>
      <c r="BJ98" s="771"/>
      <c r="BK98" s="768"/>
      <c r="BL98" s="768"/>
      <c r="BM98" s="768"/>
      <c r="BN98" s="770"/>
      <c r="BO98" s="772"/>
      <c r="BP98" s="768"/>
      <c r="BQ98" s="768"/>
      <c r="BR98" s="768"/>
      <c r="BS98" s="769"/>
      <c r="BT98" s="771"/>
      <c r="BU98" s="768"/>
      <c r="BV98" s="768"/>
      <c r="BW98" s="768"/>
      <c r="BX98" s="770"/>
      <c r="BY98" s="771"/>
      <c r="BZ98" s="768"/>
      <c r="CA98" s="768"/>
      <c r="CB98" s="768"/>
      <c r="CC98" s="770"/>
      <c r="CD98" s="771"/>
      <c r="CE98" s="768"/>
      <c r="CF98" s="768"/>
      <c r="CG98" s="768"/>
      <c r="CH98" s="770"/>
      <c r="CI98" s="772"/>
      <c r="CJ98" s="768"/>
      <c r="CK98" s="768"/>
      <c r="CL98" s="768"/>
      <c r="CM98" s="769"/>
      <c r="CN98" s="771"/>
      <c r="CO98" s="768"/>
      <c r="CP98" s="768"/>
      <c r="CQ98" s="768"/>
      <c r="CR98" s="770"/>
      <c r="CS98" s="772"/>
      <c r="CT98" s="768"/>
      <c r="CU98" s="768"/>
      <c r="CV98" s="768"/>
      <c r="CW98" s="769"/>
      <c r="CX98" s="771"/>
      <c r="CY98" s="768"/>
      <c r="CZ98" s="768"/>
      <c r="DA98" s="768"/>
      <c r="DB98" s="770"/>
      <c r="DC98" s="772"/>
      <c r="DD98" s="768"/>
      <c r="DE98" s="768"/>
      <c r="DF98" s="768"/>
      <c r="DG98" s="769"/>
      <c r="DH98" s="771"/>
      <c r="DI98" s="768"/>
      <c r="DJ98" s="768"/>
      <c r="DK98" s="768"/>
      <c r="DL98" s="770"/>
      <c r="DM98" s="772"/>
      <c r="DN98" s="768"/>
      <c r="DO98" s="768"/>
      <c r="DP98" s="768"/>
      <c r="DQ98" s="769"/>
      <c r="DR98" s="771"/>
      <c r="DS98" s="768"/>
      <c r="DT98" s="768"/>
      <c r="DU98" s="768"/>
      <c r="DV98" s="770"/>
      <c r="DW98" s="772"/>
      <c r="DX98" s="768"/>
      <c r="DY98" s="768"/>
      <c r="DZ98" s="768"/>
      <c r="EA98" s="770"/>
      <c r="EC98" s="715"/>
      <c r="ED98" s="937"/>
      <c r="EE98" s="938"/>
      <c r="EF98" s="875"/>
      <c r="EG98" s="858"/>
      <c r="EH98" s="940"/>
      <c r="EI98" s="938"/>
      <c r="EJ98" s="875"/>
      <c r="EK98" s="858"/>
      <c r="EL98" s="861"/>
      <c r="EM98" s="938"/>
      <c r="EN98" s="875"/>
      <c r="EO98" s="858"/>
      <c r="EP98" s="861"/>
      <c r="EQ98" s="938"/>
      <c r="ER98" s="875"/>
      <c r="ES98" s="858"/>
      <c r="ET98" s="861"/>
      <c r="EU98" s="938"/>
      <c r="EV98" s="875"/>
      <c r="EW98" s="858"/>
      <c r="EX98" s="861"/>
      <c r="EY98" s="937"/>
      <c r="EZ98" s="938"/>
      <c r="FA98" s="869"/>
      <c r="FB98" s="5"/>
      <c r="FC98" s="872"/>
      <c r="FD98" s="851"/>
    </row>
    <row r="99" spans="1:160" ht="18" customHeight="1">
      <c r="A99" s="716"/>
      <c r="B99" s="792"/>
      <c r="C99" s="723"/>
      <c r="D99" s="723"/>
      <c r="E99" s="173" t="str">
        <f>'Eventos de riesgo LA-FT-FPADM'!E98</f>
        <v>Afiliados</v>
      </c>
      <c r="G99" s="771"/>
      <c r="H99" s="768"/>
      <c r="I99" s="768"/>
      <c r="J99" s="768"/>
      <c r="K99" s="769"/>
      <c r="L99" s="771"/>
      <c r="M99" s="768"/>
      <c r="N99" s="768"/>
      <c r="O99" s="768"/>
      <c r="P99" s="769"/>
      <c r="Q99" s="771"/>
      <c r="R99" s="768"/>
      <c r="S99" s="768"/>
      <c r="T99" s="768"/>
      <c r="U99" s="769"/>
      <c r="V99" s="771"/>
      <c r="W99" s="768"/>
      <c r="X99" s="768"/>
      <c r="Y99" s="768"/>
      <c r="Z99" s="769"/>
      <c r="AA99" s="771"/>
      <c r="AB99" s="768"/>
      <c r="AC99" s="768"/>
      <c r="AD99" s="768"/>
      <c r="AE99" s="769"/>
      <c r="AF99" s="771"/>
      <c r="AG99" s="768"/>
      <c r="AH99" s="768"/>
      <c r="AI99" s="768"/>
      <c r="AJ99" s="769"/>
      <c r="AK99" s="771"/>
      <c r="AL99" s="768"/>
      <c r="AM99" s="768"/>
      <c r="AN99" s="768"/>
      <c r="AO99" s="769"/>
      <c r="AP99" s="771"/>
      <c r="AQ99" s="768"/>
      <c r="AR99" s="768"/>
      <c r="AS99" s="768"/>
      <c r="AT99" s="770"/>
      <c r="AU99" s="772"/>
      <c r="AV99" s="768"/>
      <c r="AW99" s="768"/>
      <c r="AX99" s="768"/>
      <c r="AY99" s="769"/>
      <c r="AZ99" s="771"/>
      <c r="BA99" s="768"/>
      <c r="BB99" s="768"/>
      <c r="BC99" s="768"/>
      <c r="BD99" s="770"/>
      <c r="BE99" s="772"/>
      <c r="BF99" s="768"/>
      <c r="BG99" s="768"/>
      <c r="BH99" s="768"/>
      <c r="BI99" s="769"/>
      <c r="BJ99" s="771"/>
      <c r="BK99" s="768"/>
      <c r="BL99" s="768"/>
      <c r="BM99" s="768"/>
      <c r="BN99" s="770"/>
      <c r="BO99" s="772"/>
      <c r="BP99" s="768"/>
      <c r="BQ99" s="768"/>
      <c r="BR99" s="768"/>
      <c r="BS99" s="769"/>
      <c r="BT99" s="771"/>
      <c r="BU99" s="768"/>
      <c r="BV99" s="768"/>
      <c r="BW99" s="768"/>
      <c r="BX99" s="770"/>
      <c r="BY99" s="771"/>
      <c r="BZ99" s="768"/>
      <c r="CA99" s="768"/>
      <c r="CB99" s="768"/>
      <c r="CC99" s="770"/>
      <c r="CD99" s="771"/>
      <c r="CE99" s="768"/>
      <c r="CF99" s="768"/>
      <c r="CG99" s="768"/>
      <c r="CH99" s="770"/>
      <c r="CI99" s="772"/>
      <c r="CJ99" s="768"/>
      <c r="CK99" s="768"/>
      <c r="CL99" s="768"/>
      <c r="CM99" s="769"/>
      <c r="CN99" s="771"/>
      <c r="CO99" s="768"/>
      <c r="CP99" s="768"/>
      <c r="CQ99" s="768"/>
      <c r="CR99" s="770"/>
      <c r="CS99" s="772"/>
      <c r="CT99" s="768"/>
      <c r="CU99" s="768"/>
      <c r="CV99" s="768"/>
      <c r="CW99" s="769"/>
      <c r="CX99" s="771"/>
      <c r="CY99" s="768"/>
      <c r="CZ99" s="768"/>
      <c r="DA99" s="768"/>
      <c r="DB99" s="770"/>
      <c r="DC99" s="772"/>
      <c r="DD99" s="768"/>
      <c r="DE99" s="768"/>
      <c r="DF99" s="768"/>
      <c r="DG99" s="769"/>
      <c r="DH99" s="771"/>
      <c r="DI99" s="768"/>
      <c r="DJ99" s="768"/>
      <c r="DK99" s="768"/>
      <c r="DL99" s="770"/>
      <c r="DM99" s="772"/>
      <c r="DN99" s="768"/>
      <c r="DO99" s="768"/>
      <c r="DP99" s="768"/>
      <c r="DQ99" s="769"/>
      <c r="DR99" s="771"/>
      <c r="DS99" s="768"/>
      <c r="DT99" s="768"/>
      <c r="DU99" s="768"/>
      <c r="DV99" s="770"/>
      <c r="DW99" s="772"/>
      <c r="DX99" s="768"/>
      <c r="DY99" s="768"/>
      <c r="DZ99" s="768"/>
      <c r="EA99" s="770"/>
      <c r="EC99" s="716"/>
      <c r="ED99" s="937"/>
      <c r="EE99" s="938"/>
      <c r="EF99" s="875"/>
      <c r="EG99" s="858"/>
      <c r="EH99" s="940"/>
      <c r="EI99" s="938"/>
      <c r="EJ99" s="875"/>
      <c r="EK99" s="858"/>
      <c r="EL99" s="861"/>
      <c r="EM99" s="938"/>
      <c r="EN99" s="875"/>
      <c r="EO99" s="858"/>
      <c r="EP99" s="861"/>
      <c r="EQ99" s="938"/>
      <c r="ER99" s="875"/>
      <c r="ES99" s="858"/>
      <c r="ET99" s="861"/>
      <c r="EU99" s="938"/>
      <c r="EV99" s="875"/>
      <c r="EW99" s="858"/>
      <c r="EX99" s="861"/>
      <c r="EY99" s="937"/>
      <c r="EZ99" s="938"/>
      <c r="FA99" s="869"/>
      <c r="FB99" s="5"/>
      <c r="FC99" s="872"/>
      <c r="FD99" s="851"/>
    </row>
    <row r="100" spans="1:160" ht="18" customHeight="1">
      <c r="A100" s="716"/>
      <c r="B100" s="792"/>
      <c r="C100" s="723"/>
      <c r="D100" s="775" t="str">
        <f>'Eventos de riesgo LA-FT-FPADM'!D99</f>
        <v>Proveedores / Contratistas</v>
      </c>
      <c r="E100" s="173" t="str">
        <f>'Eventos de riesgo LA-FT-FPADM'!E99</f>
        <v>Servicios y alquileres</v>
      </c>
      <c r="G100" s="765"/>
      <c r="H100" s="766"/>
      <c r="I100" s="766"/>
      <c r="J100" s="766"/>
      <c r="K100" s="767"/>
      <c r="L100" s="765"/>
      <c r="M100" s="766"/>
      <c r="N100" s="766"/>
      <c r="O100" s="766"/>
      <c r="P100" s="767"/>
      <c r="Q100" s="765"/>
      <c r="R100" s="766"/>
      <c r="S100" s="766"/>
      <c r="T100" s="766"/>
      <c r="U100" s="767"/>
      <c r="V100" s="765"/>
      <c r="W100" s="766"/>
      <c r="X100" s="766"/>
      <c r="Y100" s="766"/>
      <c r="Z100" s="767"/>
      <c r="AA100" s="765"/>
      <c r="AB100" s="766"/>
      <c r="AC100" s="766"/>
      <c r="AD100" s="766"/>
      <c r="AE100" s="767"/>
      <c r="AF100" s="765">
        <v>4</v>
      </c>
      <c r="AG100" s="766">
        <v>4</v>
      </c>
      <c r="AH100" s="766">
        <v>4</v>
      </c>
      <c r="AI100" s="766">
        <v>3</v>
      </c>
      <c r="AJ100" s="767">
        <v>2</v>
      </c>
      <c r="AK100" s="765">
        <v>1</v>
      </c>
      <c r="AL100" s="766">
        <v>4</v>
      </c>
      <c r="AM100" s="766">
        <v>4</v>
      </c>
      <c r="AN100" s="766">
        <v>4</v>
      </c>
      <c r="AO100" s="767">
        <v>4</v>
      </c>
      <c r="AP100" s="765">
        <v>3</v>
      </c>
      <c r="AQ100" s="766">
        <v>4</v>
      </c>
      <c r="AR100" s="766">
        <v>4</v>
      </c>
      <c r="AS100" s="766">
        <v>3</v>
      </c>
      <c r="AT100" s="773">
        <v>2</v>
      </c>
      <c r="AU100" s="774"/>
      <c r="AV100" s="766"/>
      <c r="AW100" s="766"/>
      <c r="AX100" s="766"/>
      <c r="AY100" s="767"/>
      <c r="AZ100" s="765">
        <v>3</v>
      </c>
      <c r="BA100" s="766">
        <v>3</v>
      </c>
      <c r="BB100" s="766">
        <v>2</v>
      </c>
      <c r="BC100" s="766">
        <v>1</v>
      </c>
      <c r="BD100" s="773">
        <v>1</v>
      </c>
      <c r="BE100" s="774">
        <v>2</v>
      </c>
      <c r="BF100" s="766">
        <v>4</v>
      </c>
      <c r="BG100" s="766">
        <v>3</v>
      </c>
      <c r="BH100" s="766">
        <v>3</v>
      </c>
      <c r="BI100" s="767">
        <v>1</v>
      </c>
      <c r="BJ100" s="765">
        <v>2</v>
      </c>
      <c r="BK100" s="766">
        <v>4</v>
      </c>
      <c r="BL100" s="766">
        <v>5</v>
      </c>
      <c r="BM100" s="766">
        <v>3</v>
      </c>
      <c r="BN100" s="773">
        <v>2</v>
      </c>
      <c r="BO100" s="774"/>
      <c r="BP100" s="766"/>
      <c r="BQ100" s="766"/>
      <c r="BR100" s="766"/>
      <c r="BS100" s="767"/>
      <c r="BT100" s="765"/>
      <c r="BU100" s="766"/>
      <c r="BV100" s="766"/>
      <c r="BW100" s="766"/>
      <c r="BX100" s="773"/>
      <c r="BY100" s="765">
        <v>3</v>
      </c>
      <c r="BZ100" s="766">
        <v>3</v>
      </c>
      <c r="CA100" s="766">
        <v>2</v>
      </c>
      <c r="CB100" s="766">
        <v>2</v>
      </c>
      <c r="CC100" s="773">
        <v>1</v>
      </c>
      <c r="CD100" s="765"/>
      <c r="CE100" s="766"/>
      <c r="CF100" s="766"/>
      <c r="CG100" s="766"/>
      <c r="CH100" s="773"/>
      <c r="CI100" s="774"/>
      <c r="CJ100" s="766"/>
      <c r="CK100" s="766"/>
      <c r="CL100" s="766"/>
      <c r="CM100" s="767"/>
      <c r="CN100" s="765"/>
      <c r="CO100" s="766"/>
      <c r="CP100" s="766"/>
      <c r="CQ100" s="766"/>
      <c r="CR100" s="773"/>
      <c r="CS100" s="774"/>
      <c r="CT100" s="766"/>
      <c r="CU100" s="766"/>
      <c r="CV100" s="766"/>
      <c r="CW100" s="767"/>
      <c r="CX100" s="765"/>
      <c r="CY100" s="766"/>
      <c r="CZ100" s="766"/>
      <c r="DA100" s="766"/>
      <c r="DB100" s="773"/>
      <c r="DC100" s="774"/>
      <c r="DD100" s="766"/>
      <c r="DE100" s="766"/>
      <c r="DF100" s="766"/>
      <c r="DG100" s="767"/>
      <c r="DH100" s="765"/>
      <c r="DI100" s="766"/>
      <c r="DJ100" s="766"/>
      <c r="DK100" s="766"/>
      <c r="DL100" s="773"/>
      <c r="DM100" s="774"/>
      <c r="DN100" s="766"/>
      <c r="DO100" s="766"/>
      <c r="DP100" s="766"/>
      <c r="DQ100" s="767"/>
      <c r="DR100" s="765"/>
      <c r="DS100" s="766"/>
      <c r="DT100" s="766"/>
      <c r="DU100" s="766"/>
      <c r="DV100" s="773"/>
      <c r="DW100" s="774"/>
      <c r="DX100" s="766"/>
      <c r="DY100" s="766"/>
      <c r="DZ100" s="766"/>
      <c r="EA100" s="773"/>
      <c r="EC100" s="716"/>
      <c r="ED100" s="942" t="str">
        <f>'Eventos de riesgo LA-FT-FPADM'!D99</f>
        <v>Proveedores / Contratistas</v>
      </c>
      <c r="EE100" s="865">
        <f t="shared" si="18"/>
        <v>3</v>
      </c>
      <c r="EF100" s="874">
        <f t="shared" si="19"/>
        <v>0.90350790290525129</v>
      </c>
      <c r="EG100" s="857">
        <f t="shared" si="20"/>
        <v>0.3011693009684171</v>
      </c>
      <c r="EH100" s="940"/>
      <c r="EI100" s="865">
        <f t="shared" si="21"/>
        <v>4</v>
      </c>
      <c r="EJ100" s="874">
        <f t="shared" si="22"/>
        <v>0.45175395145262565</v>
      </c>
      <c r="EK100" s="857">
        <f t="shared" si="23"/>
        <v>0.11293848786315641</v>
      </c>
      <c r="EL100" s="861"/>
      <c r="EM100" s="865">
        <f t="shared" si="24"/>
        <v>3</v>
      </c>
      <c r="EN100" s="874">
        <f t="shared" si="25"/>
        <v>1.0497813183356477</v>
      </c>
      <c r="EO100" s="857">
        <f t="shared" si="26"/>
        <v>0.34992710611188255</v>
      </c>
      <c r="EP100" s="861"/>
      <c r="EQ100" s="865">
        <f t="shared" si="27"/>
        <v>3</v>
      </c>
      <c r="ER100" s="874">
        <f t="shared" si="28"/>
        <v>0.88063057185271088</v>
      </c>
      <c r="ES100" s="857">
        <f t="shared" si="29"/>
        <v>0.29354352395090361</v>
      </c>
      <c r="ET100" s="861"/>
      <c r="EU100" s="865">
        <f t="shared" si="30"/>
        <v>2</v>
      </c>
      <c r="EV100" s="874">
        <f t="shared" si="31"/>
        <v>0.98974331861078702</v>
      </c>
      <c r="EW100" s="857">
        <f t="shared" si="32"/>
        <v>0.49487165930539351</v>
      </c>
      <c r="EX100" s="861"/>
      <c r="EY100" s="942" t="str">
        <f>'Eventos de riesgo LA-FT-FPADM'!D99</f>
        <v>Proveedores / Contratistas</v>
      </c>
      <c r="EZ100" s="865">
        <f t="shared" si="33"/>
        <v>3</v>
      </c>
      <c r="FA100" s="869"/>
      <c r="FB100" s="5"/>
      <c r="FC100" s="872"/>
      <c r="FD100" s="851"/>
    </row>
    <row r="101" spans="1:160" ht="18" customHeight="1">
      <c r="A101" s="716"/>
      <c r="B101" s="792"/>
      <c r="C101" s="723"/>
      <c r="D101" s="776"/>
      <c r="E101" s="173" t="str">
        <f>'Eventos de riesgo LA-FT-FPADM'!E100</f>
        <v>Publicidad</v>
      </c>
      <c r="G101" s="765"/>
      <c r="H101" s="766"/>
      <c r="I101" s="766"/>
      <c r="J101" s="766"/>
      <c r="K101" s="767"/>
      <c r="L101" s="765"/>
      <c r="M101" s="766"/>
      <c r="N101" s="766"/>
      <c r="O101" s="766"/>
      <c r="P101" s="767"/>
      <c r="Q101" s="765"/>
      <c r="R101" s="766"/>
      <c r="S101" s="766"/>
      <c r="T101" s="766"/>
      <c r="U101" s="767"/>
      <c r="V101" s="765"/>
      <c r="W101" s="766"/>
      <c r="X101" s="766"/>
      <c r="Y101" s="766"/>
      <c r="Z101" s="767"/>
      <c r="AA101" s="765"/>
      <c r="AB101" s="766"/>
      <c r="AC101" s="766"/>
      <c r="AD101" s="766"/>
      <c r="AE101" s="767"/>
      <c r="AF101" s="765"/>
      <c r="AG101" s="766"/>
      <c r="AH101" s="766"/>
      <c r="AI101" s="766"/>
      <c r="AJ101" s="767"/>
      <c r="AK101" s="765"/>
      <c r="AL101" s="766"/>
      <c r="AM101" s="766"/>
      <c r="AN101" s="766"/>
      <c r="AO101" s="767"/>
      <c r="AP101" s="765"/>
      <c r="AQ101" s="766"/>
      <c r="AR101" s="766"/>
      <c r="AS101" s="766"/>
      <c r="AT101" s="773"/>
      <c r="AU101" s="774"/>
      <c r="AV101" s="766"/>
      <c r="AW101" s="766"/>
      <c r="AX101" s="766"/>
      <c r="AY101" s="767"/>
      <c r="AZ101" s="765"/>
      <c r="BA101" s="766"/>
      <c r="BB101" s="766"/>
      <c r="BC101" s="766"/>
      <c r="BD101" s="773"/>
      <c r="BE101" s="774"/>
      <c r="BF101" s="766"/>
      <c r="BG101" s="766"/>
      <c r="BH101" s="766"/>
      <c r="BI101" s="767"/>
      <c r="BJ101" s="765"/>
      <c r="BK101" s="766"/>
      <c r="BL101" s="766"/>
      <c r="BM101" s="766"/>
      <c r="BN101" s="773"/>
      <c r="BO101" s="774"/>
      <c r="BP101" s="766"/>
      <c r="BQ101" s="766"/>
      <c r="BR101" s="766"/>
      <c r="BS101" s="767"/>
      <c r="BT101" s="765"/>
      <c r="BU101" s="766"/>
      <c r="BV101" s="766"/>
      <c r="BW101" s="766"/>
      <c r="BX101" s="773"/>
      <c r="BY101" s="765"/>
      <c r="BZ101" s="766"/>
      <c r="CA101" s="766"/>
      <c r="CB101" s="766"/>
      <c r="CC101" s="773"/>
      <c r="CD101" s="765"/>
      <c r="CE101" s="766"/>
      <c r="CF101" s="766"/>
      <c r="CG101" s="766"/>
      <c r="CH101" s="773"/>
      <c r="CI101" s="774"/>
      <c r="CJ101" s="766"/>
      <c r="CK101" s="766"/>
      <c r="CL101" s="766"/>
      <c r="CM101" s="767"/>
      <c r="CN101" s="765"/>
      <c r="CO101" s="766"/>
      <c r="CP101" s="766"/>
      <c r="CQ101" s="766"/>
      <c r="CR101" s="773"/>
      <c r="CS101" s="774"/>
      <c r="CT101" s="766"/>
      <c r="CU101" s="766"/>
      <c r="CV101" s="766"/>
      <c r="CW101" s="767"/>
      <c r="CX101" s="765"/>
      <c r="CY101" s="766"/>
      <c r="CZ101" s="766"/>
      <c r="DA101" s="766"/>
      <c r="DB101" s="773"/>
      <c r="DC101" s="774"/>
      <c r="DD101" s="766"/>
      <c r="DE101" s="766"/>
      <c r="DF101" s="766"/>
      <c r="DG101" s="767"/>
      <c r="DH101" s="765"/>
      <c r="DI101" s="766"/>
      <c r="DJ101" s="766"/>
      <c r="DK101" s="766"/>
      <c r="DL101" s="773"/>
      <c r="DM101" s="774"/>
      <c r="DN101" s="766"/>
      <c r="DO101" s="766"/>
      <c r="DP101" s="766"/>
      <c r="DQ101" s="767"/>
      <c r="DR101" s="765"/>
      <c r="DS101" s="766"/>
      <c r="DT101" s="766"/>
      <c r="DU101" s="766"/>
      <c r="DV101" s="773"/>
      <c r="DW101" s="774"/>
      <c r="DX101" s="766"/>
      <c r="DY101" s="766"/>
      <c r="DZ101" s="766"/>
      <c r="EA101" s="773"/>
      <c r="EC101" s="716"/>
      <c r="ED101" s="943"/>
      <c r="EE101" s="866"/>
      <c r="EF101" s="875"/>
      <c r="EG101" s="858"/>
      <c r="EH101" s="940"/>
      <c r="EI101" s="866"/>
      <c r="EJ101" s="875"/>
      <c r="EK101" s="858"/>
      <c r="EL101" s="861"/>
      <c r="EM101" s="866"/>
      <c r="EN101" s="875"/>
      <c r="EO101" s="858"/>
      <c r="EP101" s="861"/>
      <c r="EQ101" s="866"/>
      <c r="ER101" s="875"/>
      <c r="ES101" s="858"/>
      <c r="ET101" s="861"/>
      <c r="EU101" s="866"/>
      <c r="EV101" s="875"/>
      <c r="EW101" s="858"/>
      <c r="EX101" s="861"/>
      <c r="EY101" s="943"/>
      <c r="EZ101" s="866"/>
      <c r="FA101" s="869"/>
      <c r="FB101" s="5"/>
      <c r="FC101" s="872"/>
      <c r="FD101" s="851"/>
    </row>
    <row r="102" spans="1:160" ht="18" customHeight="1">
      <c r="A102" s="716"/>
      <c r="B102" s="792"/>
      <c r="C102" s="723"/>
      <c r="D102" s="776"/>
      <c r="E102" s="173" t="str">
        <f>'Eventos de riesgo LA-FT-FPADM'!E101</f>
        <v>Compras generales</v>
      </c>
      <c r="G102" s="765"/>
      <c r="H102" s="766"/>
      <c r="I102" s="766"/>
      <c r="J102" s="766"/>
      <c r="K102" s="767"/>
      <c r="L102" s="765"/>
      <c r="M102" s="766"/>
      <c r="N102" s="766"/>
      <c r="O102" s="766"/>
      <c r="P102" s="767"/>
      <c r="Q102" s="765"/>
      <c r="R102" s="766"/>
      <c r="S102" s="766"/>
      <c r="T102" s="766"/>
      <c r="U102" s="767"/>
      <c r="V102" s="765"/>
      <c r="W102" s="766"/>
      <c r="X102" s="766"/>
      <c r="Y102" s="766"/>
      <c r="Z102" s="767"/>
      <c r="AA102" s="765"/>
      <c r="AB102" s="766"/>
      <c r="AC102" s="766"/>
      <c r="AD102" s="766"/>
      <c r="AE102" s="767"/>
      <c r="AF102" s="765"/>
      <c r="AG102" s="766"/>
      <c r="AH102" s="766"/>
      <c r="AI102" s="766"/>
      <c r="AJ102" s="767"/>
      <c r="AK102" s="765"/>
      <c r="AL102" s="766"/>
      <c r="AM102" s="766"/>
      <c r="AN102" s="766"/>
      <c r="AO102" s="767"/>
      <c r="AP102" s="765"/>
      <c r="AQ102" s="766"/>
      <c r="AR102" s="766"/>
      <c r="AS102" s="766"/>
      <c r="AT102" s="773"/>
      <c r="AU102" s="774"/>
      <c r="AV102" s="766"/>
      <c r="AW102" s="766"/>
      <c r="AX102" s="766"/>
      <c r="AY102" s="767"/>
      <c r="AZ102" s="765"/>
      <c r="BA102" s="766"/>
      <c r="BB102" s="766"/>
      <c r="BC102" s="766"/>
      <c r="BD102" s="773"/>
      <c r="BE102" s="774"/>
      <c r="BF102" s="766"/>
      <c r="BG102" s="766"/>
      <c r="BH102" s="766"/>
      <c r="BI102" s="767"/>
      <c r="BJ102" s="765"/>
      <c r="BK102" s="766"/>
      <c r="BL102" s="766"/>
      <c r="BM102" s="766"/>
      <c r="BN102" s="773"/>
      <c r="BO102" s="774"/>
      <c r="BP102" s="766"/>
      <c r="BQ102" s="766"/>
      <c r="BR102" s="766"/>
      <c r="BS102" s="767"/>
      <c r="BT102" s="765"/>
      <c r="BU102" s="766"/>
      <c r="BV102" s="766"/>
      <c r="BW102" s="766"/>
      <c r="BX102" s="773"/>
      <c r="BY102" s="765"/>
      <c r="BZ102" s="766"/>
      <c r="CA102" s="766"/>
      <c r="CB102" s="766"/>
      <c r="CC102" s="773"/>
      <c r="CD102" s="765"/>
      <c r="CE102" s="766"/>
      <c r="CF102" s="766"/>
      <c r="CG102" s="766"/>
      <c r="CH102" s="773"/>
      <c r="CI102" s="774"/>
      <c r="CJ102" s="766"/>
      <c r="CK102" s="766"/>
      <c r="CL102" s="766"/>
      <c r="CM102" s="767"/>
      <c r="CN102" s="765"/>
      <c r="CO102" s="766"/>
      <c r="CP102" s="766"/>
      <c r="CQ102" s="766"/>
      <c r="CR102" s="773"/>
      <c r="CS102" s="774"/>
      <c r="CT102" s="766"/>
      <c r="CU102" s="766"/>
      <c r="CV102" s="766"/>
      <c r="CW102" s="767"/>
      <c r="CX102" s="765"/>
      <c r="CY102" s="766"/>
      <c r="CZ102" s="766"/>
      <c r="DA102" s="766"/>
      <c r="DB102" s="773"/>
      <c r="DC102" s="774"/>
      <c r="DD102" s="766"/>
      <c r="DE102" s="766"/>
      <c r="DF102" s="766"/>
      <c r="DG102" s="767"/>
      <c r="DH102" s="765"/>
      <c r="DI102" s="766"/>
      <c r="DJ102" s="766"/>
      <c r="DK102" s="766"/>
      <c r="DL102" s="773"/>
      <c r="DM102" s="774"/>
      <c r="DN102" s="766"/>
      <c r="DO102" s="766"/>
      <c r="DP102" s="766"/>
      <c r="DQ102" s="767"/>
      <c r="DR102" s="765"/>
      <c r="DS102" s="766"/>
      <c r="DT102" s="766"/>
      <c r="DU102" s="766"/>
      <c r="DV102" s="773"/>
      <c r="DW102" s="774"/>
      <c r="DX102" s="766"/>
      <c r="DY102" s="766"/>
      <c r="DZ102" s="766"/>
      <c r="EA102" s="773"/>
      <c r="EC102" s="716"/>
      <c r="ED102" s="943"/>
      <c r="EE102" s="866"/>
      <c r="EF102" s="875"/>
      <c r="EG102" s="858"/>
      <c r="EH102" s="940"/>
      <c r="EI102" s="866"/>
      <c r="EJ102" s="875"/>
      <c r="EK102" s="858"/>
      <c r="EL102" s="861"/>
      <c r="EM102" s="866"/>
      <c r="EN102" s="875"/>
      <c r="EO102" s="858"/>
      <c r="EP102" s="861"/>
      <c r="EQ102" s="866"/>
      <c r="ER102" s="875"/>
      <c r="ES102" s="858"/>
      <c r="ET102" s="861"/>
      <c r="EU102" s="866"/>
      <c r="EV102" s="875"/>
      <c r="EW102" s="858"/>
      <c r="EX102" s="861"/>
      <c r="EY102" s="943"/>
      <c r="EZ102" s="866"/>
      <c r="FA102" s="869"/>
      <c r="FB102" s="5"/>
      <c r="FC102" s="872"/>
      <c r="FD102" s="851"/>
    </row>
    <row r="103" spans="1:160" ht="18" customHeight="1">
      <c r="A103" s="716"/>
      <c r="B103" s="792"/>
      <c r="C103" s="723"/>
      <c r="D103" s="776"/>
      <c r="E103" s="173" t="str">
        <f>'Eventos de riesgo LA-FT-FPADM'!E102</f>
        <v>Consultorías</v>
      </c>
      <c r="G103" s="765"/>
      <c r="H103" s="766"/>
      <c r="I103" s="766"/>
      <c r="J103" s="766"/>
      <c r="K103" s="767"/>
      <c r="L103" s="765"/>
      <c r="M103" s="766"/>
      <c r="N103" s="766"/>
      <c r="O103" s="766"/>
      <c r="P103" s="767"/>
      <c r="Q103" s="765"/>
      <c r="R103" s="766"/>
      <c r="S103" s="766"/>
      <c r="T103" s="766"/>
      <c r="U103" s="767"/>
      <c r="V103" s="765"/>
      <c r="W103" s="766"/>
      <c r="X103" s="766"/>
      <c r="Y103" s="766"/>
      <c r="Z103" s="767"/>
      <c r="AA103" s="765"/>
      <c r="AB103" s="766"/>
      <c r="AC103" s="766"/>
      <c r="AD103" s="766"/>
      <c r="AE103" s="767"/>
      <c r="AF103" s="765"/>
      <c r="AG103" s="766"/>
      <c r="AH103" s="766"/>
      <c r="AI103" s="766"/>
      <c r="AJ103" s="767"/>
      <c r="AK103" s="765"/>
      <c r="AL103" s="766"/>
      <c r="AM103" s="766"/>
      <c r="AN103" s="766"/>
      <c r="AO103" s="767"/>
      <c r="AP103" s="765"/>
      <c r="AQ103" s="766"/>
      <c r="AR103" s="766"/>
      <c r="AS103" s="766"/>
      <c r="AT103" s="773"/>
      <c r="AU103" s="774"/>
      <c r="AV103" s="766"/>
      <c r="AW103" s="766"/>
      <c r="AX103" s="766"/>
      <c r="AY103" s="767"/>
      <c r="AZ103" s="765"/>
      <c r="BA103" s="766"/>
      <c r="BB103" s="766"/>
      <c r="BC103" s="766"/>
      <c r="BD103" s="773"/>
      <c r="BE103" s="774"/>
      <c r="BF103" s="766"/>
      <c r="BG103" s="766"/>
      <c r="BH103" s="766"/>
      <c r="BI103" s="767"/>
      <c r="BJ103" s="765"/>
      <c r="BK103" s="766"/>
      <c r="BL103" s="766"/>
      <c r="BM103" s="766"/>
      <c r="BN103" s="773"/>
      <c r="BO103" s="774"/>
      <c r="BP103" s="766"/>
      <c r="BQ103" s="766"/>
      <c r="BR103" s="766"/>
      <c r="BS103" s="767"/>
      <c r="BT103" s="765"/>
      <c r="BU103" s="766"/>
      <c r="BV103" s="766"/>
      <c r="BW103" s="766"/>
      <c r="BX103" s="773"/>
      <c r="BY103" s="765"/>
      <c r="BZ103" s="766"/>
      <c r="CA103" s="766"/>
      <c r="CB103" s="766"/>
      <c r="CC103" s="773"/>
      <c r="CD103" s="765"/>
      <c r="CE103" s="766"/>
      <c r="CF103" s="766"/>
      <c r="CG103" s="766"/>
      <c r="CH103" s="773"/>
      <c r="CI103" s="774"/>
      <c r="CJ103" s="766"/>
      <c r="CK103" s="766"/>
      <c r="CL103" s="766"/>
      <c r="CM103" s="767"/>
      <c r="CN103" s="765"/>
      <c r="CO103" s="766"/>
      <c r="CP103" s="766"/>
      <c r="CQ103" s="766"/>
      <c r="CR103" s="773"/>
      <c r="CS103" s="774"/>
      <c r="CT103" s="766"/>
      <c r="CU103" s="766"/>
      <c r="CV103" s="766"/>
      <c r="CW103" s="767"/>
      <c r="CX103" s="765"/>
      <c r="CY103" s="766"/>
      <c r="CZ103" s="766"/>
      <c r="DA103" s="766"/>
      <c r="DB103" s="773"/>
      <c r="DC103" s="774"/>
      <c r="DD103" s="766"/>
      <c r="DE103" s="766"/>
      <c r="DF103" s="766"/>
      <c r="DG103" s="767"/>
      <c r="DH103" s="765"/>
      <c r="DI103" s="766"/>
      <c r="DJ103" s="766"/>
      <c r="DK103" s="766"/>
      <c r="DL103" s="773"/>
      <c r="DM103" s="774"/>
      <c r="DN103" s="766"/>
      <c r="DO103" s="766"/>
      <c r="DP103" s="766"/>
      <c r="DQ103" s="767"/>
      <c r="DR103" s="765"/>
      <c r="DS103" s="766"/>
      <c r="DT103" s="766"/>
      <c r="DU103" s="766"/>
      <c r="DV103" s="773"/>
      <c r="DW103" s="774"/>
      <c r="DX103" s="766"/>
      <c r="DY103" s="766"/>
      <c r="DZ103" s="766"/>
      <c r="EA103" s="773"/>
      <c r="EC103" s="716"/>
      <c r="ED103" s="943"/>
      <c r="EE103" s="866"/>
      <c r="EF103" s="875"/>
      <c r="EG103" s="858"/>
      <c r="EH103" s="940"/>
      <c r="EI103" s="866"/>
      <c r="EJ103" s="875"/>
      <c r="EK103" s="858"/>
      <c r="EL103" s="861"/>
      <c r="EM103" s="866"/>
      <c r="EN103" s="875"/>
      <c r="EO103" s="858"/>
      <c r="EP103" s="861"/>
      <c r="EQ103" s="866"/>
      <c r="ER103" s="875"/>
      <c r="ES103" s="858"/>
      <c r="ET103" s="861"/>
      <c r="EU103" s="866"/>
      <c r="EV103" s="875"/>
      <c r="EW103" s="858"/>
      <c r="EX103" s="861"/>
      <c r="EY103" s="943"/>
      <c r="EZ103" s="866"/>
      <c r="FA103" s="869"/>
      <c r="FB103" s="5"/>
      <c r="FC103" s="872"/>
      <c r="FD103" s="851"/>
    </row>
    <row r="104" spans="1:160" ht="18" customHeight="1">
      <c r="A104" s="716"/>
      <c r="B104" s="792"/>
      <c r="C104" s="723"/>
      <c r="D104" s="776"/>
      <c r="E104" s="173" t="str">
        <f>'Eventos de riesgo LA-FT-FPADM'!E103</f>
        <v>Muebles e inmuebles, mantenimiento de maquinaria y equipo</v>
      </c>
      <c r="G104" s="765"/>
      <c r="H104" s="766"/>
      <c r="I104" s="766"/>
      <c r="J104" s="766"/>
      <c r="K104" s="767"/>
      <c r="L104" s="765"/>
      <c r="M104" s="766"/>
      <c r="N104" s="766"/>
      <c r="O104" s="766"/>
      <c r="P104" s="767"/>
      <c r="Q104" s="765"/>
      <c r="R104" s="766"/>
      <c r="S104" s="766"/>
      <c r="T104" s="766"/>
      <c r="U104" s="767"/>
      <c r="V104" s="765"/>
      <c r="W104" s="766"/>
      <c r="X104" s="766"/>
      <c r="Y104" s="766"/>
      <c r="Z104" s="767"/>
      <c r="AA104" s="765"/>
      <c r="AB104" s="766"/>
      <c r="AC104" s="766"/>
      <c r="AD104" s="766"/>
      <c r="AE104" s="767"/>
      <c r="AF104" s="765"/>
      <c r="AG104" s="766"/>
      <c r="AH104" s="766"/>
      <c r="AI104" s="766"/>
      <c r="AJ104" s="767"/>
      <c r="AK104" s="765"/>
      <c r="AL104" s="766"/>
      <c r="AM104" s="766"/>
      <c r="AN104" s="766"/>
      <c r="AO104" s="767"/>
      <c r="AP104" s="765"/>
      <c r="AQ104" s="766"/>
      <c r="AR104" s="766"/>
      <c r="AS104" s="766"/>
      <c r="AT104" s="773"/>
      <c r="AU104" s="774"/>
      <c r="AV104" s="766"/>
      <c r="AW104" s="766"/>
      <c r="AX104" s="766"/>
      <c r="AY104" s="767"/>
      <c r="AZ104" s="765"/>
      <c r="BA104" s="766"/>
      <c r="BB104" s="766"/>
      <c r="BC104" s="766"/>
      <c r="BD104" s="773"/>
      <c r="BE104" s="774"/>
      <c r="BF104" s="766"/>
      <c r="BG104" s="766"/>
      <c r="BH104" s="766"/>
      <c r="BI104" s="767"/>
      <c r="BJ104" s="765"/>
      <c r="BK104" s="766"/>
      <c r="BL104" s="766"/>
      <c r="BM104" s="766"/>
      <c r="BN104" s="773"/>
      <c r="BO104" s="774"/>
      <c r="BP104" s="766"/>
      <c r="BQ104" s="766"/>
      <c r="BR104" s="766"/>
      <c r="BS104" s="767"/>
      <c r="BT104" s="765"/>
      <c r="BU104" s="766"/>
      <c r="BV104" s="766"/>
      <c r="BW104" s="766"/>
      <c r="BX104" s="773"/>
      <c r="BY104" s="765"/>
      <c r="BZ104" s="766"/>
      <c r="CA104" s="766"/>
      <c r="CB104" s="766"/>
      <c r="CC104" s="773"/>
      <c r="CD104" s="765"/>
      <c r="CE104" s="766"/>
      <c r="CF104" s="766"/>
      <c r="CG104" s="766"/>
      <c r="CH104" s="773"/>
      <c r="CI104" s="774"/>
      <c r="CJ104" s="766"/>
      <c r="CK104" s="766"/>
      <c r="CL104" s="766"/>
      <c r="CM104" s="767"/>
      <c r="CN104" s="765"/>
      <c r="CO104" s="766"/>
      <c r="CP104" s="766"/>
      <c r="CQ104" s="766"/>
      <c r="CR104" s="773"/>
      <c r="CS104" s="774"/>
      <c r="CT104" s="766"/>
      <c r="CU104" s="766"/>
      <c r="CV104" s="766"/>
      <c r="CW104" s="767"/>
      <c r="CX104" s="765"/>
      <c r="CY104" s="766"/>
      <c r="CZ104" s="766"/>
      <c r="DA104" s="766"/>
      <c r="DB104" s="773"/>
      <c r="DC104" s="774"/>
      <c r="DD104" s="766"/>
      <c r="DE104" s="766"/>
      <c r="DF104" s="766"/>
      <c r="DG104" s="767"/>
      <c r="DH104" s="765"/>
      <c r="DI104" s="766"/>
      <c r="DJ104" s="766"/>
      <c r="DK104" s="766"/>
      <c r="DL104" s="773"/>
      <c r="DM104" s="774"/>
      <c r="DN104" s="766"/>
      <c r="DO104" s="766"/>
      <c r="DP104" s="766"/>
      <c r="DQ104" s="767"/>
      <c r="DR104" s="765"/>
      <c r="DS104" s="766"/>
      <c r="DT104" s="766"/>
      <c r="DU104" s="766"/>
      <c r="DV104" s="773"/>
      <c r="DW104" s="774"/>
      <c r="DX104" s="766"/>
      <c r="DY104" s="766"/>
      <c r="DZ104" s="766"/>
      <c r="EA104" s="773"/>
      <c r="EC104" s="716"/>
      <c r="ED104" s="943"/>
      <c r="EE104" s="866"/>
      <c r="EF104" s="875"/>
      <c r="EG104" s="858"/>
      <c r="EH104" s="940"/>
      <c r="EI104" s="866"/>
      <c r="EJ104" s="875"/>
      <c r="EK104" s="858"/>
      <c r="EL104" s="861"/>
      <c r="EM104" s="866"/>
      <c r="EN104" s="875"/>
      <c r="EO104" s="858"/>
      <c r="EP104" s="861"/>
      <c r="EQ104" s="866"/>
      <c r="ER104" s="875"/>
      <c r="ES104" s="858"/>
      <c r="ET104" s="861"/>
      <c r="EU104" s="866"/>
      <c r="EV104" s="875"/>
      <c r="EW104" s="858"/>
      <c r="EX104" s="861"/>
      <c r="EY104" s="943"/>
      <c r="EZ104" s="866"/>
      <c r="FA104" s="869"/>
      <c r="FB104" s="5"/>
      <c r="FC104" s="872"/>
      <c r="FD104" s="851"/>
    </row>
    <row r="105" spans="1:160" ht="18" customHeight="1">
      <c r="A105" s="716"/>
      <c r="B105" s="792"/>
      <c r="C105" s="723"/>
      <c r="D105" s="776"/>
      <c r="E105" s="173" t="str">
        <f>'Eventos de riesgo LA-FT-FPADM'!E104</f>
        <v>Servicios de tecnologia</v>
      </c>
      <c r="G105" s="765"/>
      <c r="H105" s="766"/>
      <c r="I105" s="766"/>
      <c r="J105" s="766"/>
      <c r="K105" s="767"/>
      <c r="L105" s="765"/>
      <c r="M105" s="766"/>
      <c r="N105" s="766"/>
      <c r="O105" s="766"/>
      <c r="P105" s="767"/>
      <c r="Q105" s="765"/>
      <c r="R105" s="766"/>
      <c r="S105" s="766"/>
      <c r="T105" s="766"/>
      <c r="U105" s="767"/>
      <c r="V105" s="765"/>
      <c r="W105" s="766"/>
      <c r="X105" s="766"/>
      <c r="Y105" s="766"/>
      <c r="Z105" s="767"/>
      <c r="AA105" s="765"/>
      <c r="AB105" s="766"/>
      <c r="AC105" s="766"/>
      <c r="AD105" s="766"/>
      <c r="AE105" s="767"/>
      <c r="AF105" s="765"/>
      <c r="AG105" s="766"/>
      <c r="AH105" s="766"/>
      <c r="AI105" s="766"/>
      <c r="AJ105" s="767"/>
      <c r="AK105" s="765"/>
      <c r="AL105" s="766"/>
      <c r="AM105" s="766"/>
      <c r="AN105" s="766"/>
      <c r="AO105" s="767"/>
      <c r="AP105" s="765"/>
      <c r="AQ105" s="766"/>
      <c r="AR105" s="766"/>
      <c r="AS105" s="766"/>
      <c r="AT105" s="773"/>
      <c r="AU105" s="774"/>
      <c r="AV105" s="766"/>
      <c r="AW105" s="766"/>
      <c r="AX105" s="766"/>
      <c r="AY105" s="767"/>
      <c r="AZ105" s="765"/>
      <c r="BA105" s="766"/>
      <c r="BB105" s="766"/>
      <c r="BC105" s="766"/>
      <c r="BD105" s="773"/>
      <c r="BE105" s="774"/>
      <c r="BF105" s="766"/>
      <c r="BG105" s="766"/>
      <c r="BH105" s="766"/>
      <c r="BI105" s="767"/>
      <c r="BJ105" s="765"/>
      <c r="BK105" s="766"/>
      <c r="BL105" s="766"/>
      <c r="BM105" s="766"/>
      <c r="BN105" s="773"/>
      <c r="BO105" s="774"/>
      <c r="BP105" s="766"/>
      <c r="BQ105" s="766"/>
      <c r="BR105" s="766"/>
      <c r="BS105" s="767"/>
      <c r="BT105" s="765"/>
      <c r="BU105" s="766"/>
      <c r="BV105" s="766"/>
      <c r="BW105" s="766"/>
      <c r="BX105" s="773"/>
      <c r="BY105" s="765"/>
      <c r="BZ105" s="766"/>
      <c r="CA105" s="766"/>
      <c r="CB105" s="766"/>
      <c r="CC105" s="773"/>
      <c r="CD105" s="765"/>
      <c r="CE105" s="766"/>
      <c r="CF105" s="766"/>
      <c r="CG105" s="766"/>
      <c r="CH105" s="773"/>
      <c r="CI105" s="774"/>
      <c r="CJ105" s="766"/>
      <c r="CK105" s="766"/>
      <c r="CL105" s="766"/>
      <c r="CM105" s="767"/>
      <c r="CN105" s="765"/>
      <c r="CO105" s="766"/>
      <c r="CP105" s="766"/>
      <c r="CQ105" s="766"/>
      <c r="CR105" s="773"/>
      <c r="CS105" s="774"/>
      <c r="CT105" s="766"/>
      <c r="CU105" s="766"/>
      <c r="CV105" s="766"/>
      <c r="CW105" s="767"/>
      <c r="CX105" s="765"/>
      <c r="CY105" s="766"/>
      <c r="CZ105" s="766"/>
      <c r="DA105" s="766"/>
      <c r="DB105" s="773"/>
      <c r="DC105" s="774"/>
      <c r="DD105" s="766"/>
      <c r="DE105" s="766"/>
      <c r="DF105" s="766"/>
      <c r="DG105" s="767"/>
      <c r="DH105" s="765"/>
      <c r="DI105" s="766"/>
      <c r="DJ105" s="766"/>
      <c r="DK105" s="766"/>
      <c r="DL105" s="773"/>
      <c r="DM105" s="774"/>
      <c r="DN105" s="766"/>
      <c r="DO105" s="766"/>
      <c r="DP105" s="766"/>
      <c r="DQ105" s="767"/>
      <c r="DR105" s="765"/>
      <c r="DS105" s="766"/>
      <c r="DT105" s="766"/>
      <c r="DU105" s="766"/>
      <c r="DV105" s="773"/>
      <c r="DW105" s="774"/>
      <c r="DX105" s="766"/>
      <c r="DY105" s="766"/>
      <c r="DZ105" s="766"/>
      <c r="EA105" s="773"/>
      <c r="EC105" s="716"/>
      <c r="ED105" s="943"/>
      <c r="EE105" s="866"/>
      <c r="EF105" s="875"/>
      <c r="EG105" s="858"/>
      <c r="EH105" s="940"/>
      <c r="EI105" s="866"/>
      <c r="EJ105" s="875"/>
      <c r="EK105" s="858"/>
      <c r="EL105" s="861"/>
      <c r="EM105" s="866"/>
      <c r="EN105" s="875"/>
      <c r="EO105" s="858"/>
      <c r="EP105" s="861"/>
      <c r="EQ105" s="866"/>
      <c r="ER105" s="875"/>
      <c r="ES105" s="858"/>
      <c r="ET105" s="861"/>
      <c r="EU105" s="866"/>
      <c r="EV105" s="875"/>
      <c r="EW105" s="858"/>
      <c r="EX105" s="861"/>
      <c r="EY105" s="943"/>
      <c r="EZ105" s="866"/>
      <c r="FA105" s="869"/>
      <c r="FB105" s="5"/>
      <c r="FC105" s="872"/>
      <c r="FD105" s="851"/>
    </row>
    <row r="106" spans="1:160" ht="18" customHeight="1">
      <c r="A106" s="716"/>
      <c r="B106" s="792"/>
      <c r="C106" s="723"/>
      <c r="D106" s="776"/>
      <c r="E106" s="173" t="str">
        <f>'Eventos de riesgo LA-FT-FPADM'!E105</f>
        <v>Servicio de alojamiento y eventos empresariales</v>
      </c>
      <c r="G106" s="765"/>
      <c r="H106" s="766"/>
      <c r="I106" s="766"/>
      <c r="J106" s="766"/>
      <c r="K106" s="767"/>
      <c r="L106" s="765"/>
      <c r="M106" s="766"/>
      <c r="N106" s="766"/>
      <c r="O106" s="766"/>
      <c r="P106" s="767"/>
      <c r="Q106" s="765"/>
      <c r="R106" s="766"/>
      <c r="S106" s="766"/>
      <c r="T106" s="766"/>
      <c r="U106" s="767"/>
      <c r="V106" s="765"/>
      <c r="W106" s="766"/>
      <c r="X106" s="766"/>
      <c r="Y106" s="766"/>
      <c r="Z106" s="767"/>
      <c r="AA106" s="765"/>
      <c r="AB106" s="766"/>
      <c r="AC106" s="766"/>
      <c r="AD106" s="766"/>
      <c r="AE106" s="767"/>
      <c r="AF106" s="765"/>
      <c r="AG106" s="766"/>
      <c r="AH106" s="766"/>
      <c r="AI106" s="766"/>
      <c r="AJ106" s="767"/>
      <c r="AK106" s="765"/>
      <c r="AL106" s="766"/>
      <c r="AM106" s="766"/>
      <c r="AN106" s="766"/>
      <c r="AO106" s="767"/>
      <c r="AP106" s="765"/>
      <c r="AQ106" s="766"/>
      <c r="AR106" s="766"/>
      <c r="AS106" s="766"/>
      <c r="AT106" s="773"/>
      <c r="AU106" s="774"/>
      <c r="AV106" s="766"/>
      <c r="AW106" s="766"/>
      <c r="AX106" s="766"/>
      <c r="AY106" s="767"/>
      <c r="AZ106" s="765"/>
      <c r="BA106" s="766"/>
      <c r="BB106" s="766"/>
      <c r="BC106" s="766"/>
      <c r="BD106" s="773"/>
      <c r="BE106" s="774"/>
      <c r="BF106" s="766"/>
      <c r="BG106" s="766"/>
      <c r="BH106" s="766"/>
      <c r="BI106" s="767"/>
      <c r="BJ106" s="765"/>
      <c r="BK106" s="766"/>
      <c r="BL106" s="766"/>
      <c r="BM106" s="766"/>
      <c r="BN106" s="773"/>
      <c r="BO106" s="774"/>
      <c r="BP106" s="766"/>
      <c r="BQ106" s="766"/>
      <c r="BR106" s="766"/>
      <c r="BS106" s="767"/>
      <c r="BT106" s="765"/>
      <c r="BU106" s="766"/>
      <c r="BV106" s="766"/>
      <c r="BW106" s="766"/>
      <c r="BX106" s="773"/>
      <c r="BY106" s="765"/>
      <c r="BZ106" s="766"/>
      <c r="CA106" s="766"/>
      <c r="CB106" s="766"/>
      <c r="CC106" s="773"/>
      <c r="CD106" s="765"/>
      <c r="CE106" s="766"/>
      <c r="CF106" s="766"/>
      <c r="CG106" s="766"/>
      <c r="CH106" s="773"/>
      <c r="CI106" s="774"/>
      <c r="CJ106" s="766"/>
      <c r="CK106" s="766"/>
      <c r="CL106" s="766"/>
      <c r="CM106" s="767"/>
      <c r="CN106" s="765"/>
      <c r="CO106" s="766"/>
      <c r="CP106" s="766"/>
      <c r="CQ106" s="766"/>
      <c r="CR106" s="773"/>
      <c r="CS106" s="774"/>
      <c r="CT106" s="766"/>
      <c r="CU106" s="766"/>
      <c r="CV106" s="766"/>
      <c r="CW106" s="767"/>
      <c r="CX106" s="765"/>
      <c r="CY106" s="766"/>
      <c r="CZ106" s="766"/>
      <c r="DA106" s="766"/>
      <c r="DB106" s="773"/>
      <c r="DC106" s="774"/>
      <c r="DD106" s="766"/>
      <c r="DE106" s="766"/>
      <c r="DF106" s="766"/>
      <c r="DG106" s="767"/>
      <c r="DH106" s="765"/>
      <c r="DI106" s="766"/>
      <c r="DJ106" s="766"/>
      <c r="DK106" s="766"/>
      <c r="DL106" s="773"/>
      <c r="DM106" s="774"/>
      <c r="DN106" s="766"/>
      <c r="DO106" s="766"/>
      <c r="DP106" s="766"/>
      <c r="DQ106" s="767"/>
      <c r="DR106" s="765"/>
      <c r="DS106" s="766"/>
      <c r="DT106" s="766"/>
      <c r="DU106" s="766"/>
      <c r="DV106" s="773"/>
      <c r="DW106" s="774"/>
      <c r="DX106" s="766"/>
      <c r="DY106" s="766"/>
      <c r="DZ106" s="766"/>
      <c r="EA106" s="773"/>
      <c r="EC106" s="716"/>
      <c r="ED106" s="943"/>
      <c r="EE106" s="866"/>
      <c r="EF106" s="875"/>
      <c r="EG106" s="858"/>
      <c r="EH106" s="940"/>
      <c r="EI106" s="866"/>
      <c r="EJ106" s="875"/>
      <c r="EK106" s="858"/>
      <c r="EL106" s="861"/>
      <c r="EM106" s="866"/>
      <c r="EN106" s="875"/>
      <c r="EO106" s="858"/>
      <c r="EP106" s="861"/>
      <c r="EQ106" s="866"/>
      <c r="ER106" s="875"/>
      <c r="ES106" s="858"/>
      <c r="ET106" s="861"/>
      <c r="EU106" s="866"/>
      <c r="EV106" s="875"/>
      <c r="EW106" s="858"/>
      <c r="EX106" s="861"/>
      <c r="EY106" s="943"/>
      <c r="EZ106" s="866"/>
      <c r="FA106" s="869"/>
      <c r="FB106" s="5"/>
      <c r="FC106" s="872"/>
      <c r="FD106" s="851"/>
    </row>
    <row r="107" spans="1:160" ht="18" customHeight="1">
      <c r="A107" s="716"/>
      <c r="B107" s="792"/>
      <c r="C107" s="723"/>
      <c r="D107" s="776"/>
      <c r="E107" s="173" t="str">
        <f>'Eventos de riesgo LA-FT-FPADM'!E106</f>
        <v>Servicios educativos</v>
      </c>
      <c r="G107" s="765"/>
      <c r="H107" s="766"/>
      <c r="I107" s="766"/>
      <c r="J107" s="766"/>
      <c r="K107" s="767"/>
      <c r="L107" s="765"/>
      <c r="M107" s="766"/>
      <c r="N107" s="766"/>
      <c r="O107" s="766"/>
      <c r="P107" s="767"/>
      <c r="Q107" s="765"/>
      <c r="R107" s="766"/>
      <c r="S107" s="766"/>
      <c r="T107" s="766"/>
      <c r="U107" s="767"/>
      <c r="V107" s="765"/>
      <c r="W107" s="766"/>
      <c r="X107" s="766"/>
      <c r="Y107" s="766"/>
      <c r="Z107" s="767"/>
      <c r="AA107" s="765"/>
      <c r="AB107" s="766"/>
      <c r="AC107" s="766"/>
      <c r="AD107" s="766"/>
      <c r="AE107" s="767"/>
      <c r="AF107" s="765"/>
      <c r="AG107" s="766"/>
      <c r="AH107" s="766"/>
      <c r="AI107" s="766"/>
      <c r="AJ107" s="767"/>
      <c r="AK107" s="765"/>
      <c r="AL107" s="766"/>
      <c r="AM107" s="766"/>
      <c r="AN107" s="766"/>
      <c r="AO107" s="767"/>
      <c r="AP107" s="765"/>
      <c r="AQ107" s="766"/>
      <c r="AR107" s="766"/>
      <c r="AS107" s="766"/>
      <c r="AT107" s="773"/>
      <c r="AU107" s="774"/>
      <c r="AV107" s="766"/>
      <c r="AW107" s="766"/>
      <c r="AX107" s="766"/>
      <c r="AY107" s="767"/>
      <c r="AZ107" s="765"/>
      <c r="BA107" s="766"/>
      <c r="BB107" s="766"/>
      <c r="BC107" s="766"/>
      <c r="BD107" s="773"/>
      <c r="BE107" s="774"/>
      <c r="BF107" s="766"/>
      <c r="BG107" s="766"/>
      <c r="BH107" s="766"/>
      <c r="BI107" s="767"/>
      <c r="BJ107" s="765"/>
      <c r="BK107" s="766"/>
      <c r="BL107" s="766"/>
      <c r="BM107" s="766"/>
      <c r="BN107" s="773"/>
      <c r="BO107" s="774"/>
      <c r="BP107" s="766"/>
      <c r="BQ107" s="766"/>
      <c r="BR107" s="766"/>
      <c r="BS107" s="767"/>
      <c r="BT107" s="765"/>
      <c r="BU107" s="766"/>
      <c r="BV107" s="766"/>
      <c r="BW107" s="766"/>
      <c r="BX107" s="773"/>
      <c r="BY107" s="765"/>
      <c r="BZ107" s="766"/>
      <c r="CA107" s="766"/>
      <c r="CB107" s="766"/>
      <c r="CC107" s="773"/>
      <c r="CD107" s="765"/>
      <c r="CE107" s="766"/>
      <c r="CF107" s="766"/>
      <c r="CG107" s="766"/>
      <c r="CH107" s="773"/>
      <c r="CI107" s="774"/>
      <c r="CJ107" s="766"/>
      <c r="CK107" s="766"/>
      <c r="CL107" s="766"/>
      <c r="CM107" s="767"/>
      <c r="CN107" s="765"/>
      <c r="CO107" s="766"/>
      <c r="CP107" s="766"/>
      <c r="CQ107" s="766"/>
      <c r="CR107" s="773"/>
      <c r="CS107" s="774"/>
      <c r="CT107" s="766"/>
      <c r="CU107" s="766"/>
      <c r="CV107" s="766"/>
      <c r="CW107" s="767"/>
      <c r="CX107" s="765"/>
      <c r="CY107" s="766"/>
      <c r="CZ107" s="766"/>
      <c r="DA107" s="766"/>
      <c r="DB107" s="773"/>
      <c r="DC107" s="774"/>
      <c r="DD107" s="766"/>
      <c r="DE107" s="766"/>
      <c r="DF107" s="766"/>
      <c r="DG107" s="767"/>
      <c r="DH107" s="765"/>
      <c r="DI107" s="766"/>
      <c r="DJ107" s="766"/>
      <c r="DK107" s="766"/>
      <c r="DL107" s="773"/>
      <c r="DM107" s="774"/>
      <c r="DN107" s="766"/>
      <c r="DO107" s="766"/>
      <c r="DP107" s="766"/>
      <c r="DQ107" s="767"/>
      <c r="DR107" s="765"/>
      <c r="DS107" s="766"/>
      <c r="DT107" s="766"/>
      <c r="DU107" s="766"/>
      <c r="DV107" s="773"/>
      <c r="DW107" s="774"/>
      <c r="DX107" s="766"/>
      <c r="DY107" s="766"/>
      <c r="DZ107" s="766"/>
      <c r="EA107" s="773"/>
      <c r="EC107" s="716"/>
      <c r="ED107" s="943"/>
      <c r="EE107" s="866"/>
      <c r="EF107" s="875"/>
      <c r="EG107" s="858"/>
      <c r="EH107" s="940"/>
      <c r="EI107" s="866"/>
      <c r="EJ107" s="875"/>
      <c r="EK107" s="858"/>
      <c r="EL107" s="861"/>
      <c r="EM107" s="866"/>
      <c r="EN107" s="875"/>
      <c r="EO107" s="858"/>
      <c r="EP107" s="861"/>
      <c r="EQ107" s="866"/>
      <c r="ER107" s="875"/>
      <c r="ES107" s="858"/>
      <c r="ET107" s="861"/>
      <c r="EU107" s="866"/>
      <c r="EV107" s="875"/>
      <c r="EW107" s="858"/>
      <c r="EX107" s="861"/>
      <c r="EY107" s="943"/>
      <c r="EZ107" s="866"/>
      <c r="FA107" s="869"/>
      <c r="FB107" s="5"/>
      <c r="FC107" s="872"/>
      <c r="FD107" s="851"/>
    </row>
    <row r="108" spans="1:160" ht="18" customHeight="1">
      <c r="A108" s="716"/>
      <c r="B108" s="792"/>
      <c r="C108" s="723"/>
      <c r="D108" s="776"/>
      <c r="E108" s="173" t="str">
        <f>'Eventos de riesgo LA-FT-FPADM'!E107</f>
        <v>Asesorías Jurídicas</v>
      </c>
      <c r="G108" s="765"/>
      <c r="H108" s="766"/>
      <c r="I108" s="766"/>
      <c r="J108" s="766"/>
      <c r="K108" s="767"/>
      <c r="L108" s="765"/>
      <c r="M108" s="766"/>
      <c r="N108" s="766"/>
      <c r="O108" s="766"/>
      <c r="P108" s="767"/>
      <c r="Q108" s="765"/>
      <c r="R108" s="766"/>
      <c r="S108" s="766"/>
      <c r="T108" s="766"/>
      <c r="U108" s="767"/>
      <c r="V108" s="765"/>
      <c r="W108" s="766"/>
      <c r="X108" s="766"/>
      <c r="Y108" s="766"/>
      <c r="Z108" s="767"/>
      <c r="AA108" s="765"/>
      <c r="AB108" s="766"/>
      <c r="AC108" s="766"/>
      <c r="AD108" s="766"/>
      <c r="AE108" s="767"/>
      <c r="AF108" s="765"/>
      <c r="AG108" s="766"/>
      <c r="AH108" s="766"/>
      <c r="AI108" s="766"/>
      <c r="AJ108" s="767"/>
      <c r="AK108" s="765"/>
      <c r="AL108" s="766"/>
      <c r="AM108" s="766"/>
      <c r="AN108" s="766"/>
      <c r="AO108" s="767"/>
      <c r="AP108" s="765"/>
      <c r="AQ108" s="766"/>
      <c r="AR108" s="766"/>
      <c r="AS108" s="766"/>
      <c r="AT108" s="773"/>
      <c r="AU108" s="774"/>
      <c r="AV108" s="766"/>
      <c r="AW108" s="766"/>
      <c r="AX108" s="766"/>
      <c r="AY108" s="767"/>
      <c r="AZ108" s="765"/>
      <c r="BA108" s="766"/>
      <c r="BB108" s="766"/>
      <c r="BC108" s="766"/>
      <c r="BD108" s="773"/>
      <c r="BE108" s="774"/>
      <c r="BF108" s="766"/>
      <c r="BG108" s="766"/>
      <c r="BH108" s="766"/>
      <c r="BI108" s="767"/>
      <c r="BJ108" s="765"/>
      <c r="BK108" s="766"/>
      <c r="BL108" s="766"/>
      <c r="BM108" s="766"/>
      <c r="BN108" s="773"/>
      <c r="BO108" s="774"/>
      <c r="BP108" s="766"/>
      <c r="BQ108" s="766"/>
      <c r="BR108" s="766"/>
      <c r="BS108" s="767"/>
      <c r="BT108" s="765"/>
      <c r="BU108" s="766"/>
      <c r="BV108" s="766"/>
      <c r="BW108" s="766"/>
      <c r="BX108" s="773"/>
      <c r="BY108" s="765"/>
      <c r="BZ108" s="766"/>
      <c r="CA108" s="766"/>
      <c r="CB108" s="766"/>
      <c r="CC108" s="773"/>
      <c r="CD108" s="765"/>
      <c r="CE108" s="766"/>
      <c r="CF108" s="766"/>
      <c r="CG108" s="766"/>
      <c r="CH108" s="773"/>
      <c r="CI108" s="774"/>
      <c r="CJ108" s="766"/>
      <c r="CK108" s="766"/>
      <c r="CL108" s="766"/>
      <c r="CM108" s="767"/>
      <c r="CN108" s="765"/>
      <c r="CO108" s="766"/>
      <c r="CP108" s="766"/>
      <c r="CQ108" s="766"/>
      <c r="CR108" s="773"/>
      <c r="CS108" s="774"/>
      <c r="CT108" s="766"/>
      <c r="CU108" s="766"/>
      <c r="CV108" s="766"/>
      <c r="CW108" s="767"/>
      <c r="CX108" s="765"/>
      <c r="CY108" s="766"/>
      <c r="CZ108" s="766"/>
      <c r="DA108" s="766"/>
      <c r="DB108" s="773"/>
      <c r="DC108" s="774"/>
      <c r="DD108" s="766"/>
      <c r="DE108" s="766"/>
      <c r="DF108" s="766"/>
      <c r="DG108" s="767"/>
      <c r="DH108" s="765"/>
      <c r="DI108" s="766"/>
      <c r="DJ108" s="766"/>
      <c r="DK108" s="766"/>
      <c r="DL108" s="773"/>
      <c r="DM108" s="774"/>
      <c r="DN108" s="766"/>
      <c r="DO108" s="766"/>
      <c r="DP108" s="766"/>
      <c r="DQ108" s="767"/>
      <c r="DR108" s="765"/>
      <c r="DS108" s="766"/>
      <c r="DT108" s="766"/>
      <c r="DU108" s="766"/>
      <c r="DV108" s="773"/>
      <c r="DW108" s="774"/>
      <c r="DX108" s="766"/>
      <c r="DY108" s="766"/>
      <c r="DZ108" s="766"/>
      <c r="EA108" s="773"/>
      <c r="EC108" s="716"/>
      <c r="ED108" s="943"/>
      <c r="EE108" s="866"/>
      <c r="EF108" s="875"/>
      <c r="EG108" s="858"/>
      <c r="EH108" s="940"/>
      <c r="EI108" s="866"/>
      <c r="EJ108" s="875"/>
      <c r="EK108" s="858"/>
      <c r="EL108" s="861"/>
      <c r="EM108" s="866"/>
      <c r="EN108" s="875"/>
      <c r="EO108" s="858"/>
      <c r="EP108" s="861"/>
      <c r="EQ108" s="866"/>
      <c r="ER108" s="875"/>
      <c r="ES108" s="858"/>
      <c r="ET108" s="861"/>
      <c r="EU108" s="866"/>
      <c r="EV108" s="875"/>
      <c r="EW108" s="858"/>
      <c r="EX108" s="861"/>
      <c r="EY108" s="943"/>
      <c r="EZ108" s="866"/>
      <c r="FA108" s="869"/>
      <c r="FB108" s="5"/>
      <c r="FC108" s="872"/>
      <c r="FD108" s="851"/>
    </row>
    <row r="109" spans="1:160" ht="18" customHeight="1">
      <c r="A109" s="716"/>
      <c r="B109" s="792"/>
      <c r="C109" s="723"/>
      <c r="D109" s="776"/>
      <c r="E109" s="173" t="str">
        <f>'Eventos de riesgo LA-FT-FPADM'!E108</f>
        <v>Servicios públicos</v>
      </c>
      <c r="G109" s="765"/>
      <c r="H109" s="766"/>
      <c r="I109" s="766"/>
      <c r="J109" s="766"/>
      <c r="K109" s="767"/>
      <c r="L109" s="765"/>
      <c r="M109" s="766"/>
      <c r="N109" s="766"/>
      <c r="O109" s="766"/>
      <c r="P109" s="767"/>
      <c r="Q109" s="765"/>
      <c r="R109" s="766"/>
      <c r="S109" s="766"/>
      <c r="T109" s="766"/>
      <c r="U109" s="767"/>
      <c r="V109" s="765"/>
      <c r="W109" s="766"/>
      <c r="X109" s="766"/>
      <c r="Y109" s="766"/>
      <c r="Z109" s="767"/>
      <c r="AA109" s="765"/>
      <c r="AB109" s="766"/>
      <c r="AC109" s="766"/>
      <c r="AD109" s="766"/>
      <c r="AE109" s="767"/>
      <c r="AF109" s="765"/>
      <c r="AG109" s="766"/>
      <c r="AH109" s="766"/>
      <c r="AI109" s="766"/>
      <c r="AJ109" s="767"/>
      <c r="AK109" s="765"/>
      <c r="AL109" s="766"/>
      <c r="AM109" s="766"/>
      <c r="AN109" s="766"/>
      <c r="AO109" s="767"/>
      <c r="AP109" s="765"/>
      <c r="AQ109" s="766"/>
      <c r="AR109" s="766"/>
      <c r="AS109" s="766"/>
      <c r="AT109" s="773"/>
      <c r="AU109" s="774"/>
      <c r="AV109" s="766"/>
      <c r="AW109" s="766"/>
      <c r="AX109" s="766"/>
      <c r="AY109" s="767"/>
      <c r="AZ109" s="765"/>
      <c r="BA109" s="766"/>
      <c r="BB109" s="766"/>
      <c r="BC109" s="766"/>
      <c r="BD109" s="773"/>
      <c r="BE109" s="774"/>
      <c r="BF109" s="766"/>
      <c r="BG109" s="766"/>
      <c r="BH109" s="766"/>
      <c r="BI109" s="767"/>
      <c r="BJ109" s="765"/>
      <c r="BK109" s="766"/>
      <c r="BL109" s="766"/>
      <c r="BM109" s="766"/>
      <c r="BN109" s="773"/>
      <c r="BO109" s="774"/>
      <c r="BP109" s="766"/>
      <c r="BQ109" s="766"/>
      <c r="BR109" s="766"/>
      <c r="BS109" s="767"/>
      <c r="BT109" s="765"/>
      <c r="BU109" s="766"/>
      <c r="BV109" s="766"/>
      <c r="BW109" s="766"/>
      <c r="BX109" s="773"/>
      <c r="BY109" s="765"/>
      <c r="BZ109" s="766"/>
      <c r="CA109" s="766"/>
      <c r="CB109" s="766"/>
      <c r="CC109" s="773"/>
      <c r="CD109" s="765"/>
      <c r="CE109" s="766"/>
      <c r="CF109" s="766"/>
      <c r="CG109" s="766"/>
      <c r="CH109" s="773"/>
      <c r="CI109" s="774"/>
      <c r="CJ109" s="766"/>
      <c r="CK109" s="766"/>
      <c r="CL109" s="766"/>
      <c r="CM109" s="767"/>
      <c r="CN109" s="765"/>
      <c r="CO109" s="766"/>
      <c r="CP109" s="766"/>
      <c r="CQ109" s="766"/>
      <c r="CR109" s="773"/>
      <c r="CS109" s="774"/>
      <c r="CT109" s="766"/>
      <c r="CU109" s="766"/>
      <c r="CV109" s="766"/>
      <c r="CW109" s="767"/>
      <c r="CX109" s="765"/>
      <c r="CY109" s="766"/>
      <c r="CZ109" s="766"/>
      <c r="DA109" s="766"/>
      <c r="DB109" s="773"/>
      <c r="DC109" s="774"/>
      <c r="DD109" s="766"/>
      <c r="DE109" s="766"/>
      <c r="DF109" s="766"/>
      <c r="DG109" s="767"/>
      <c r="DH109" s="765"/>
      <c r="DI109" s="766"/>
      <c r="DJ109" s="766"/>
      <c r="DK109" s="766"/>
      <c r="DL109" s="773"/>
      <c r="DM109" s="774"/>
      <c r="DN109" s="766"/>
      <c r="DO109" s="766"/>
      <c r="DP109" s="766"/>
      <c r="DQ109" s="767"/>
      <c r="DR109" s="765"/>
      <c r="DS109" s="766"/>
      <c r="DT109" s="766"/>
      <c r="DU109" s="766"/>
      <c r="DV109" s="773"/>
      <c r="DW109" s="774"/>
      <c r="DX109" s="766"/>
      <c r="DY109" s="766"/>
      <c r="DZ109" s="766"/>
      <c r="EA109" s="773"/>
      <c r="EC109" s="716"/>
      <c r="ED109" s="943"/>
      <c r="EE109" s="866"/>
      <c r="EF109" s="875"/>
      <c r="EG109" s="858"/>
      <c r="EH109" s="940"/>
      <c r="EI109" s="866"/>
      <c r="EJ109" s="875"/>
      <c r="EK109" s="858"/>
      <c r="EL109" s="861"/>
      <c r="EM109" s="866"/>
      <c r="EN109" s="875"/>
      <c r="EO109" s="858"/>
      <c r="EP109" s="861"/>
      <c r="EQ109" s="866"/>
      <c r="ER109" s="875"/>
      <c r="ES109" s="858"/>
      <c r="ET109" s="861"/>
      <c r="EU109" s="866"/>
      <c r="EV109" s="875"/>
      <c r="EW109" s="858"/>
      <c r="EX109" s="861"/>
      <c r="EY109" s="943"/>
      <c r="EZ109" s="866"/>
      <c r="FA109" s="869"/>
      <c r="FB109" s="5"/>
      <c r="FC109" s="872"/>
      <c r="FD109" s="851"/>
    </row>
    <row r="110" spans="1:160" ht="18" customHeight="1">
      <c r="A110" s="716"/>
      <c r="B110" s="792"/>
      <c r="C110" s="723"/>
      <c r="D110" s="776"/>
      <c r="E110" s="173" t="str">
        <f>'Eventos de riesgo LA-FT-FPADM'!E109</f>
        <v>Obligaciones Legales</v>
      </c>
      <c r="G110" s="765"/>
      <c r="H110" s="766"/>
      <c r="I110" s="766"/>
      <c r="J110" s="766"/>
      <c r="K110" s="767"/>
      <c r="L110" s="765"/>
      <c r="M110" s="766"/>
      <c r="N110" s="766"/>
      <c r="O110" s="766"/>
      <c r="P110" s="767"/>
      <c r="Q110" s="765"/>
      <c r="R110" s="766"/>
      <c r="S110" s="766"/>
      <c r="T110" s="766"/>
      <c r="U110" s="767"/>
      <c r="V110" s="765"/>
      <c r="W110" s="766"/>
      <c r="X110" s="766"/>
      <c r="Y110" s="766"/>
      <c r="Z110" s="767"/>
      <c r="AA110" s="765"/>
      <c r="AB110" s="766"/>
      <c r="AC110" s="766"/>
      <c r="AD110" s="766"/>
      <c r="AE110" s="767"/>
      <c r="AF110" s="765"/>
      <c r="AG110" s="766"/>
      <c r="AH110" s="766"/>
      <c r="AI110" s="766"/>
      <c r="AJ110" s="767"/>
      <c r="AK110" s="765"/>
      <c r="AL110" s="766"/>
      <c r="AM110" s="766"/>
      <c r="AN110" s="766"/>
      <c r="AO110" s="767"/>
      <c r="AP110" s="765"/>
      <c r="AQ110" s="766"/>
      <c r="AR110" s="766"/>
      <c r="AS110" s="766"/>
      <c r="AT110" s="773"/>
      <c r="AU110" s="774"/>
      <c r="AV110" s="766"/>
      <c r="AW110" s="766"/>
      <c r="AX110" s="766"/>
      <c r="AY110" s="767"/>
      <c r="AZ110" s="765"/>
      <c r="BA110" s="766"/>
      <c r="BB110" s="766"/>
      <c r="BC110" s="766"/>
      <c r="BD110" s="773"/>
      <c r="BE110" s="774"/>
      <c r="BF110" s="766"/>
      <c r="BG110" s="766"/>
      <c r="BH110" s="766"/>
      <c r="BI110" s="767"/>
      <c r="BJ110" s="765"/>
      <c r="BK110" s="766"/>
      <c r="BL110" s="766"/>
      <c r="BM110" s="766"/>
      <c r="BN110" s="773"/>
      <c r="BO110" s="774"/>
      <c r="BP110" s="766"/>
      <c r="BQ110" s="766"/>
      <c r="BR110" s="766"/>
      <c r="BS110" s="767"/>
      <c r="BT110" s="765"/>
      <c r="BU110" s="766"/>
      <c r="BV110" s="766"/>
      <c r="BW110" s="766"/>
      <c r="BX110" s="773"/>
      <c r="BY110" s="765"/>
      <c r="BZ110" s="766"/>
      <c r="CA110" s="766"/>
      <c r="CB110" s="766"/>
      <c r="CC110" s="773"/>
      <c r="CD110" s="765"/>
      <c r="CE110" s="766"/>
      <c r="CF110" s="766"/>
      <c r="CG110" s="766"/>
      <c r="CH110" s="773"/>
      <c r="CI110" s="774"/>
      <c r="CJ110" s="766"/>
      <c r="CK110" s="766"/>
      <c r="CL110" s="766"/>
      <c r="CM110" s="767"/>
      <c r="CN110" s="765"/>
      <c r="CO110" s="766"/>
      <c r="CP110" s="766"/>
      <c r="CQ110" s="766"/>
      <c r="CR110" s="773"/>
      <c r="CS110" s="774"/>
      <c r="CT110" s="766"/>
      <c r="CU110" s="766"/>
      <c r="CV110" s="766"/>
      <c r="CW110" s="767"/>
      <c r="CX110" s="765"/>
      <c r="CY110" s="766"/>
      <c r="CZ110" s="766"/>
      <c r="DA110" s="766"/>
      <c r="DB110" s="773"/>
      <c r="DC110" s="774"/>
      <c r="DD110" s="766"/>
      <c r="DE110" s="766"/>
      <c r="DF110" s="766"/>
      <c r="DG110" s="767"/>
      <c r="DH110" s="765"/>
      <c r="DI110" s="766"/>
      <c r="DJ110" s="766"/>
      <c r="DK110" s="766"/>
      <c r="DL110" s="773"/>
      <c r="DM110" s="774"/>
      <c r="DN110" s="766"/>
      <c r="DO110" s="766"/>
      <c r="DP110" s="766"/>
      <c r="DQ110" s="767"/>
      <c r="DR110" s="765"/>
      <c r="DS110" s="766"/>
      <c r="DT110" s="766"/>
      <c r="DU110" s="766"/>
      <c r="DV110" s="773"/>
      <c r="DW110" s="774"/>
      <c r="DX110" s="766"/>
      <c r="DY110" s="766"/>
      <c r="DZ110" s="766"/>
      <c r="EA110" s="773"/>
      <c r="EC110" s="716"/>
      <c r="ED110" s="943"/>
      <c r="EE110" s="866"/>
      <c r="EF110" s="875"/>
      <c r="EG110" s="858"/>
      <c r="EH110" s="940"/>
      <c r="EI110" s="866"/>
      <c r="EJ110" s="875"/>
      <c r="EK110" s="858"/>
      <c r="EL110" s="861"/>
      <c r="EM110" s="866"/>
      <c r="EN110" s="875"/>
      <c r="EO110" s="858"/>
      <c r="EP110" s="861"/>
      <c r="EQ110" s="866"/>
      <c r="ER110" s="875"/>
      <c r="ES110" s="858"/>
      <c r="ET110" s="861"/>
      <c r="EU110" s="866"/>
      <c r="EV110" s="875"/>
      <c r="EW110" s="858"/>
      <c r="EX110" s="861"/>
      <c r="EY110" s="943"/>
      <c r="EZ110" s="866"/>
      <c r="FA110" s="869"/>
      <c r="FB110" s="5"/>
      <c r="FC110" s="872"/>
      <c r="FD110" s="851"/>
    </row>
    <row r="111" spans="1:160" ht="18" customHeight="1">
      <c r="A111" s="716"/>
      <c r="B111" s="792"/>
      <c r="C111" s="723"/>
      <c r="D111" s="777"/>
      <c r="E111" s="173" t="str">
        <f>'Eventos de riesgo LA-FT-FPADM'!E110</f>
        <v>Financieros</v>
      </c>
      <c r="G111" s="765"/>
      <c r="H111" s="766"/>
      <c r="I111" s="766"/>
      <c r="J111" s="766"/>
      <c r="K111" s="767"/>
      <c r="L111" s="765"/>
      <c r="M111" s="766"/>
      <c r="N111" s="766"/>
      <c r="O111" s="766"/>
      <c r="P111" s="767"/>
      <c r="Q111" s="765"/>
      <c r="R111" s="766"/>
      <c r="S111" s="766"/>
      <c r="T111" s="766"/>
      <c r="U111" s="767"/>
      <c r="V111" s="765"/>
      <c r="W111" s="766"/>
      <c r="X111" s="766"/>
      <c r="Y111" s="766"/>
      <c r="Z111" s="767"/>
      <c r="AA111" s="765"/>
      <c r="AB111" s="766"/>
      <c r="AC111" s="766"/>
      <c r="AD111" s="766"/>
      <c r="AE111" s="767"/>
      <c r="AF111" s="765"/>
      <c r="AG111" s="766"/>
      <c r="AH111" s="766"/>
      <c r="AI111" s="766"/>
      <c r="AJ111" s="767"/>
      <c r="AK111" s="765"/>
      <c r="AL111" s="766"/>
      <c r="AM111" s="766"/>
      <c r="AN111" s="766"/>
      <c r="AO111" s="767"/>
      <c r="AP111" s="765"/>
      <c r="AQ111" s="766"/>
      <c r="AR111" s="766"/>
      <c r="AS111" s="766"/>
      <c r="AT111" s="773"/>
      <c r="AU111" s="774"/>
      <c r="AV111" s="766"/>
      <c r="AW111" s="766"/>
      <c r="AX111" s="766"/>
      <c r="AY111" s="767"/>
      <c r="AZ111" s="765"/>
      <c r="BA111" s="766"/>
      <c r="BB111" s="766"/>
      <c r="BC111" s="766"/>
      <c r="BD111" s="773"/>
      <c r="BE111" s="774"/>
      <c r="BF111" s="766"/>
      <c r="BG111" s="766"/>
      <c r="BH111" s="766"/>
      <c r="BI111" s="767"/>
      <c r="BJ111" s="765"/>
      <c r="BK111" s="766"/>
      <c r="BL111" s="766"/>
      <c r="BM111" s="766"/>
      <c r="BN111" s="773"/>
      <c r="BO111" s="774"/>
      <c r="BP111" s="766"/>
      <c r="BQ111" s="766"/>
      <c r="BR111" s="766"/>
      <c r="BS111" s="767"/>
      <c r="BT111" s="765"/>
      <c r="BU111" s="766"/>
      <c r="BV111" s="766"/>
      <c r="BW111" s="766"/>
      <c r="BX111" s="773"/>
      <c r="BY111" s="765"/>
      <c r="BZ111" s="766"/>
      <c r="CA111" s="766"/>
      <c r="CB111" s="766"/>
      <c r="CC111" s="773"/>
      <c r="CD111" s="765"/>
      <c r="CE111" s="766"/>
      <c r="CF111" s="766"/>
      <c r="CG111" s="766"/>
      <c r="CH111" s="773"/>
      <c r="CI111" s="774"/>
      <c r="CJ111" s="766"/>
      <c r="CK111" s="766"/>
      <c r="CL111" s="766"/>
      <c r="CM111" s="767"/>
      <c r="CN111" s="765"/>
      <c r="CO111" s="766"/>
      <c r="CP111" s="766"/>
      <c r="CQ111" s="766"/>
      <c r="CR111" s="773"/>
      <c r="CS111" s="774"/>
      <c r="CT111" s="766"/>
      <c r="CU111" s="766"/>
      <c r="CV111" s="766"/>
      <c r="CW111" s="767"/>
      <c r="CX111" s="765"/>
      <c r="CY111" s="766"/>
      <c r="CZ111" s="766"/>
      <c r="DA111" s="766"/>
      <c r="DB111" s="773"/>
      <c r="DC111" s="774"/>
      <c r="DD111" s="766"/>
      <c r="DE111" s="766"/>
      <c r="DF111" s="766"/>
      <c r="DG111" s="767"/>
      <c r="DH111" s="765"/>
      <c r="DI111" s="766"/>
      <c r="DJ111" s="766"/>
      <c r="DK111" s="766"/>
      <c r="DL111" s="773"/>
      <c r="DM111" s="774"/>
      <c r="DN111" s="766"/>
      <c r="DO111" s="766"/>
      <c r="DP111" s="766"/>
      <c r="DQ111" s="767"/>
      <c r="DR111" s="765"/>
      <c r="DS111" s="766"/>
      <c r="DT111" s="766"/>
      <c r="DU111" s="766"/>
      <c r="DV111" s="773"/>
      <c r="DW111" s="774"/>
      <c r="DX111" s="766"/>
      <c r="DY111" s="766"/>
      <c r="DZ111" s="766"/>
      <c r="EA111" s="773"/>
      <c r="EC111" s="716"/>
      <c r="ED111" s="944"/>
      <c r="EE111" s="867"/>
      <c r="EF111" s="876"/>
      <c r="EG111" s="859"/>
      <c r="EH111" s="940"/>
      <c r="EI111" s="867"/>
      <c r="EJ111" s="876"/>
      <c r="EK111" s="859"/>
      <c r="EL111" s="861"/>
      <c r="EM111" s="867"/>
      <c r="EN111" s="876"/>
      <c r="EO111" s="859"/>
      <c r="EP111" s="861"/>
      <c r="EQ111" s="867"/>
      <c r="ER111" s="876"/>
      <c r="ES111" s="859"/>
      <c r="ET111" s="861"/>
      <c r="EU111" s="867"/>
      <c r="EV111" s="876"/>
      <c r="EW111" s="859"/>
      <c r="EX111" s="861"/>
      <c r="EY111" s="944"/>
      <c r="EZ111" s="867"/>
      <c r="FA111" s="869"/>
      <c r="FB111" s="5"/>
      <c r="FC111" s="872"/>
      <c r="FD111" s="851"/>
    </row>
    <row r="112" spans="1:160" ht="18" customHeight="1">
      <c r="A112" s="716"/>
      <c r="B112" s="792"/>
      <c r="C112" s="723"/>
      <c r="D112" s="268" t="str">
        <f>'Eventos de riesgo LA-FT-FPADM'!D111</f>
        <v>Empleados</v>
      </c>
      <c r="E112" s="173" t="str">
        <f>'Eventos de riesgo LA-FT-FPADM'!E111</f>
        <v>Directos</v>
      </c>
      <c r="G112" s="277">
        <v>1</v>
      </c>
      <c r="H112" s="278">
        <v>5</v>
      </c>
      <c r="I112" s="278">
        <v>4</v>
      </c>
      <c r="J112" s="278">
        <v>3</v>
      </c>
      <c r="K112" s="279">
        <v>2</v>
      </c>
      <c r="L112" s="277"/>
      <c r="M112" s="278"/>
      <c r="N112" s="278"/>
      <c r="O112" s="278"/>
      <c r="P112" s="279"/>
      <c r="Q112" s="277"/>
      <c r="R112" s="278"/>
      <c r="S112" s="278"/>
      <c r="T112" s="278"/>
      <c r="U112" s="279"/>
      <c r="V112" s="277"/>
      <c r="W112" s="278"/>
      <c r="X112" s="278"/>
      <c r="Y112" s="278"/>
      <c r="Z112" s="279"/>
      <c r="AA112" s="277">
        <v>1</v>
      </c>
      <c r="AB112" s="278">
        <v>1</v>
      </c>
      <c r="AC112" s="278">
        <v>1</v>
      </c>
      <c r="AD112" s="278">
        <v>1</v>
      </c>
      <c r="AE112" s="279">
        <v>1</v>
      </c>
      <c r="AF112" s="277"/>
      <c r="AG112" s="278"/>
      <c r="AH112" s="278"/>
      <c r="AI112" s="278"/>
      <c r="AJ112" s="279"/>
      <c r="AK112" s="277"/>
      <c r="AL112" s="278"/>
      <c r="AM112" s="278"/>
      <c r="AN112" s="278"/>
      <c r="AO112" s="279"/>
      <c r="AP112" s="277">
        <v>3</v>
      </c>
      <c r="AQ112" s="278">
        <v>4</v>
      </c>
      <c r="AR112" s="278">
        <v>4</v>
      </c>
      <c r="AS112" s="278">
        <v>3</v>
      </c>
      <c r="AT112" s="280">
        <v>2</v>
      </c>
      <c r="AU112" s="281"/>
      <c r="AV112" s="278"/>
      <c r="AW112" s="278"/>
      <c r="AX112" s="278"/>
      <c r="AY112" s="279"/>
      <c r="AZ112" s="277"/>
      <c r="BA112" s="278"/>
      <c r="BB112" s="278"/>
      <c r="BC112" s="278"/>
      <c r="BD112" s="280"/>
      <c r="BE112" s="281">
        <v>2</v>
      </c>
      <c r="BF112" s="278">
        <v>4</v>
      </c>
      <c r="BG112" s="278">
        <v>3</v>
      </c>
      <c r="BH112" s="278">
        <v>3</v>
      </c>
      <c r="BI112" s="279">
        <v>1</v>
      </c>
      <c r="BJ112" s="277">
        <v>2</v>
      </c>
      <c r="BK112" s="278">
        <v>4</v>
      </c>
      <c r="BL112" s="278">
        <v>5</v>
      </c>
      <c r="BM112" s="278">
        <v>3</v>
      </c>
      <c r="BN112" s="280">
        <v>2</v>
      </c>
      <c r="BO112" s="281"/>
      <c r="BP112" s="278"/>
      <c r="BQ112" s="278"/>
      <c r="BR112" s="278"/>
      <c r="BS112" s="279"/>
      <c r="BT112" s="277"/>
      <c r="BU112" s="278"/>
      <c r="BV112" s="278"/>
      <c r="BW112" s="278"/>
      <c r="BX112" s="280"/>
      <c r="BY112" s="277"/>
      <c r="BZ112" s="278"/>
      <c r="CA112" s="278"/>
      <c r="CB112" s="278"/>
      <c r="CC112" s="280"/>
      <c r="CD112" s="277"/>
      <c r="CE112" s="278"/>
      <c r="CF112" s="278"/>
      <c r="CG112" s="278"/>
      <c r="CH112" s="280"/>
      <c r="CI112" s="281"/>
      <c r="CJ112" s="278"/>
      <c r="CK112" s="278"/>
      <c r="CL112" s="278"/>
      <c r="CM112" s="279"/>
      <c r="CN112" s="277"/>
      <c r="CO112" s="278"/>
      <c r="CP112" s="278"/>
      <c r="CQ112" s="278"/>
      <c r="CR112" s="280"/>
      <c r="CS112" s="281"/>
      <c r="CT112" s="278"/>
      <c r="CU112" s="278"/>
      <c r="CV112" s="278"/>
      <c r="CW112" s="279"/>
      <c r="CX112" s="277"/>
      <c r="CY112" s="278"/>
      <c r="CZ112" s="278"/>
      <c r="DA112" s="278"/>
      <c r="DB112" s="280"/>
      <c r="DC112" s="281"/>
      <c r="DD112" s="278"/>
      <c r="DE112" s="278"/>
      <c r="DF112" s="278"/>
      <c r="DG112" s="279"/>
      <c r="DH112" s="277"/>
      <c r="DI112" s="278"/>
      <c r="DJ112" s="278"/>
      <c r="DK112" s="278"/>
      <c r="DL112" s="280"/>
      <c r="DM112" s="281"/>
      <c r="DN112" s="278"/>
      <c r="DO112" s="278"/>
      <c r="DP112" s="278"/>
      <c r="DQ112" s="279"/>
      <c r="DR112" s="277"/>
      <c r="DS112" s="278"/>
      <c r="DT112" s="278"/>
      <c r="DU112" s="278"/>
      <c r="DV112" s="280"/>
      <c r="DW112" s="281"/>
      <c r="DX112" s="278"/>
      <c r="DY112" s="278"/>
      <c r="DZ112" s="278"/>
      <c r="EA112" s="280"/>
      <c r="EC112" s="716"/>
      <c r="ED112" s="297" t="str">
        <f>'Eventos de riesgo LA-FT-FPADM'!D111</f>
        <v>Empleados</v>
      </c>
      <c r="EE112" s="293">
        <f t="shared" si="18"/>
        <v>2</v>
      </c>
      <c r="EF112" s="287">
        <f t="shared" si="19"/>
        <v>0.74833147735478833</v>
      </c>
      <c r="EG112" s="285">
        <f t="shared" si="20"/>
        <v>0.37416573867739417</v>
      </c>
      <c r="EH112" s="940"/>
      <c r="EI112" s="293">
        <f t="shared" si="21"/>
        <v>4</v>
      </c>
      <c r="EJ112" s="287">
        <f t="shared" si="22"/>
        <v>1.3564659966250536</v>
      </c>
      <c r="EK112" s="285">
        <f t="shared" si="23"/>
        <v>0.33911649915626341</v>
      </c>
      <c r="EL112" s="861"/>
      <c r="EM112" s="293">
        <f t="shared" si="24"/>
        <v>3</v>
      </c>
      <c r="EN112" s="287">
        <f t="shared" si="25"/>
        <v>1.3564659966250536</v>
      </c>
      <c r="EO112" s="285">
        <f t="shared" si="26"/>
        <v>0.45215533220835119</v>
      </c>
      <c r="EP112" s="861"/>
      <c r="EQ112" s="293">
        <f t="shared" si="27"/>
        <v>3</v>
      </c>
      <c r="ER112" s="287">
        <f t="shared" si="28"/>
        <v>0.8</v>
      </c>
      <c r="ES112" s="285">
        <f t="shared" si="29"/>
        <v>0.26666666666666666</v>
      </c>
      <c r="ET112" s="861"/>
      <c r="EU112" s="293">
        <f t="shared" si="30"/>
        <v>2</v>
      </c>
      <c r="EV112" s="287">
        <f t="shared" si="31"/>
        <v>0.4898979485566356</v>
      </c>
      <c r="EW112" s="285">
        <f t="shared" si="32"/>
        <v>0.2449489742783178</v>
      </c>
      <c r="EX112" s="861"/>
      <c r="EY112" s="297" t="str">
        <f>'Eventos de riesgo LA-FT-FPADM'!D111</f>
        <v>Empleados</v>
      </c>
      <c r="EZ112" s="293">
        <f t="shared" si="33"/>
        <v>3</v>
      </c>
      <c r="FA112" s="869"/>
      <c r="FB112" s="5"/>
      <c r="FC112" s="872"/>
      <c r="FD112" s="851"/>
    </row>
    <row r="113" spans="1:160" ht="18" customHeight="1">
      <c r="A113" s="716"/>
      <c r="B113" s="792"/>
      <c r="C113" s="723"/>
      <c r="D113" s="268" t="str">
        <f>'Eventos de riesgo LA-FT-FPADM'!D112</f>
        <v>Aliados</v>
      </c>
      <c r="E113" s="173" t="str">
        <f>'Eventos de riesgo LA-FT-FPADM'!E112</f>
        <v>Programas y proyectos</v>
      </c>
      <c r="G113" s="277"/>
      <c r="H113" s="278"/>
      <c r="I113" s="278"/>
      <c r="J113" s="278"/>
      <c r="K113" s="279"/>
      <c r="L113" s="277"/>
      <c r="M113" s="278"/>
      <c r="N113" s="278"/>
      <c r="O113" s="278"/>
      <c r="P113" s="279"/>
      <c r="Q113" s="277"/>
      <c r="R113" s="278"/>
      <c r="S113" s="278"/>
      <c r="T113" s="278"/>
      <c r="U113" s="279"/>
      <c r="V113" s="277"/>
      <c r="W113" s="278"/>
      <c r="X113" s="278"/>
      <c r="Y113" s="278"/>
      <c r="Z113" s="279"/>
      <c r="AA113" s="277"/>
      <c r="AB113" s="278"/>
      <c r="AC113" s="278"/>
      <c r="AD113" s="278"/>
      <c r="AE113" s="279"/>
      <c r="AF113" s="277"/>
      <c r="AG113" s="278"/>
      <c r="AH113" s="278"/>
      <c r="AI113" s="278"/>
      <c r="AJ113" s="279"/>
      <c r="AK113" s="277"/>
      <c r="AL113" s="278"/>
      <c r="AM113" s="278"/>
      <c r="AN113" s="278"/>
      <c r="AO113" s="279"/>
      <c r="AP113" s="277">
        <v>3</v>
      </c>
      <c r="AQ113" s="278">
        <v>4</v>
      </c>
      <c r="AR113" s="278">
        <v>4</v>
      </c>
      <c r="AS113" s="278">
        <v>3</v>
      </c>
      <c r="AT113" s="280">
        <v>2</v>
      </c>
      <c r="AU113" s="281"/>
      <c r="AV113" s="278"/>
      <c r="AW113" s="278"/>
      <c r="AX113" s="278"/>
      <c r="AY113" s="279"/>
      <c r="AZ113" s="277"/>
      <c r="BA113" s="278"/>
      <c r="BB113" s="278"/>
      <c r="BC113" s="278"/>
      <c r="BD113" s="280"/>
      <c r="BE113" s="281">
        <v>2</v>
      </c>
      <c r="BF113" s="278">
        <v>4</v>
      </c>
      <c r="BG113" s="278">
        <v>3</v>
      </c>
      <c r="BH113" s="278">
        <v>3</v>
      </c>
      <c r="BI113" s="279">
        <v>1</v>
      </c>
      <c r="BJ113" s="277">
        <v>2</v>
      </c>
      <c r="BK113" s="278">
        <v>4</v>
      </c>
      <c r="BL113" s="278">
        <v>5</v>
      </c>
      <c r="BM113" s="278">
        <v>3</v>
      </c>
      <c r="BN113" s="280">
        <v>2</v>
      </c>
      <c r="BO113" s="281"/>
      <c r="BP113" s="278"/>
      <c r="BQ113" s="278"/>
      <c r="BR113" s="278"/>
      <c r="BS113" s="279"/>
      <c r="BT113" s="277">
        <v>5</v>
      </c>
      <c r="BU113" s="278">
        <v>1</v>
      </c>
      <c r="BV113" s="278">
        <v>1</v>
      </c>
      <c r="BW113" s="278">
        <v>1</v>
      </c>
      <c r="BX113" s="280">
        <v>1</v>
      </c>
      <c r="BY113" s="277"/>
      <c r="BZ113" s="278"/>
      <c r="CA113" s="278"/>
      <c r="CB113" s="278"/>
      <c r="CC113" s="280"/>
      <c r="CD113" s="277"/>
      <c r="CE113" s="278"/>
      <c r="CF113" s="278"/>
      <c r="CG113" s="278"/>
      <c r="CH113" s="280"/>
      <c r="CI113" s="281"/>
      <c r="CJ113" s="278"/>
      <c r="CK113" s="278"/>
      <c r="CL113" s="278"/>
      <c r="CM113" s="279"/>
      <c r="CN113" s="277"/>
      <c r="CO113" s="278"/>
      <c r="CP113" s="278"/>
      <c r="CQ113" s="278"/>
      <c r="CR113" s="280"/>
      <c r="CS113" s="281"/>
      <c r="CT113" s="278"/>
      <c r="CU113" s="278"/>
      <c r="CV113" s="278"/>
      <c r="CW113" s="279"/>
      <c r="CX113" s="277"/>
      <c r="CY113" s="278"/>
      <c r="CZ113" s="278"/>
      <c r="DA113" s="278"/>
      <c r="DB113" s="280"/>
      <c r="DC113" s="281"/>
      <c r="DD113" s="278"/>
      <c r="DE113" s="278"/>
      <c r="DF113" s="278"/>
      <c r="DG113" s="279"/>
      <c r="DH113" s="277"/>
      <c r="DI113" s="278"/>
      <c r="DJ113" s="278"/>
      <c r="DK113" s="278"/>
      <c r="DL113" s="280"/>
      <c r="DM113" s="281"/>
      <c r="DN113" s="278"/>
      <c r="DO113" s="278"/>
      <c r="DP113" s="278"/>
      <c r="DQ113" s="279"/>
      <c r="DR113" s="277"/>
      <c r="DS113" s="278"/>
      <c r="DT113" s="278"/>
      <c r="DU113" s="278"/>
      <c r="DV113" s="280"/>
      <c r="DW113" s="281"/>
      <c r="DX113" s="278"/>
      <c r="DY113" s="278"/>
      <c r="DZ113" s="278"/>
      <c r="EA113" s="280"/>
      <c r="EC113" s="716"/>
      <c r="ED113" s="297" t="str">
        <f>'Eventos de riesgo LA-FT-FPADM'!D112</f>
        <v>Aliados</v>
      </c>
      <c r="EE113" s="293">
        <f t="shared" si="18"/>
        <v>3</v>
      </c>
      <c r="EF113" s="287">
        <f t="shared" si="19"/>
        <v>1.2247448713915889</v>
      </c>
      <c r="EG113" s="285">
        <f t="shared" si="20"/>
        <v>0.40824829046386296</v>
      </c>
      <c r="EH113" s="940"/>
      <c r="EI113" s="293">
        <f t="shared" si="21"/>
        <v>3</v>
      </c>
      <c r="EJ113" s="287">
        <f t="shared" si="22"/>
        <v>1.299038105676658</v>
      </c>
      <c r="EK113" s="285">
        <f t="shared" si="23"/>
        <v>0.43301270189221935</v>
      </c>
      <c r="EL113" s="861"/>
      <c r="EM113" s="293">
        <f t="shared" si="24"/>
        <v>3</v>
      </c>
      <c r="EN113" s="287">
        <f t="shared" si="25"/>
        <v>1.479019945774904</v>
      </c>
      <c r="EO113" s="285">
        <f t="shared" si="26"/>
        <v>0.49300664859163468</v>
      </c>
      <c r="EP113" s="861"/>
      <c r="EQ113" s="293">
        <f t="shared" si="27"/>
        <v>3</v>
      </c>
      <c r="ER113" s="287">
        <f t="shared" si="28"/>
        <v>0.8660254037844386</v>
      </c>
      <c r="ES113" s="285">
        <f t="shared" si="29"/>
        <v>0.28867513459481287</v>
      </c>
      <c r="ET113" s="861"/>
      <c r="EU113" s="293">
        <f t="shared" si="30"/>
        <v>2</v>
      </c>
      <c r="EV113" s="287">
        <f t="shared" si="31"/>
        <v>0.5</v>
      </c>
      <c r="EW113" s="285">
        <f t="shared" si="32"/>
        <v>0.25</v>
      </c>
      <c r="EX113" s="861"/>
      <c r="EY113" s="297" t="str">
        <f>'Eventos de riesgo LA-FT-FPADM'!D112</f>
        <v>Aliados</v>
      </c>
      <c r="EZ113" s="293">
        <f t="shared" si="33"/>
        <v>3</v>
      </c>
      <c r="FA113" s="869"/>
      <c r="FB113" s="5"/>
      <c r="FC113" s="872"/>
      <c r="FD113" s="851"/>
    </row>
    <row r="114" spans="1:160" ht="18" customHeight="1">
      <c r="A114" s="716"/>
      <c r="B114" s="792"/>
      <c r="C114" s="919" t="str">
        <f>'Eventos de riesgo LA-FT-FPADM'!C113</f>
        <v>Canales de distribución</v>
      </c>
      <c r="D114" s="681" t="str">
        <f>'Eventos de riesgo LA-FT-FPADM'!D113</f>
        <v>Propia</v>
      </c>
      <c r="E114" s="173" t="str">
        <f>'Eventos de riesgo LA-FT-FPADM'!E113</f>
        <v>Fuerza comercial</v>
      </c>
      <c r="G114" s="754">
        <v>1</v>
      </c>
      <c r="H114" s="756">
        <v>5</v>
      </c>
      <c r="I114" s="756">
        <v>4</v>
      </c>
      <c r="J114" s="756">
        <v>3</v>
      </c>
      <c r="K114" s="760">
        <v>2</v>
      </c>
      <c r="L114" s="771"/>
      <c r="M114" s="768"/>
      <c r="N114" s="768"/>
      <c r="O114" s="768"/>
      <c r="P114" s="769"/>
      <c r="Q114" s="771"/>
      <c r="R114" s="768"/>
      <c r="S114" s="768"/>
      <c r="T114" s="768"/>
      <c r="U114" s="769"/>
      <c r="V114" s="771"/>
      <c r="W114" s="768"/>
      <c r="X114" s="768"/>
      <c r="Y114" s="768"/>
      <c r="Z114" s="769"/>
      <c r="AA114" s="771">
        <v>1</v>
      </c>
      <c r="AB114" s="768">
        <v>1</v>
      </c>
      <c r="AC114" s="768">
        <v>1</v>
      </c>
      <c r="AD114" s="768">
        <v>1</v>
      </c>
      <c r="AE114" s="769">
        <v>1</v>
      </c>
      <c r="AF114" s="771"/>
      <c r="AG114" s="768"/>
      <c r="AH114" s="768"/>
      <c r="AI114" s="768"/>
      <c r="AJ114" s="769"/>
      <c r="AK114" s="771"/>
      <c r="AL114" s="768"/>
      <c r="AM114" s="768"/>
      <c r="AN114" s="768"/>
      <c r="AO114" s="769"/>
      <c r="AP114" s="771">
        <v>3</v>
      </c>
      <c r="AQ114" s="768">
        <v>4</v>
      </c>
      <c r="AR114" s="768">
        <v>4</v>
      </c>
      <c r="AS114" s="768">
        <v>3</v>
      </c>
      <c r="AT114" s="770">
        <v>2</v>
      </c>
      <c r="AU114" s="772"/>
      <c r="AV114" s="768"/>
      <c r="AW114" s="768"/>
      <c r="AX114" s="768"/>
      <c r="AY114" s="769"/>
      <c r="AZ114" s="771"/>
      <c r="BA114" s="768"/>
      <c r="BB114" s="768"/>
      <c r="BC114" s="768"/>
      <c r="BD114" s="770"/>
      <c r="BE114" s="772">
        <v>2</v>
      </c>
      <c r="BF114" s="768">
        <v>4</v>
      </c>
      <c r="BG114" s="768">
        <v>3</v>
      </c>
      <c r="BH114" s="768">
        <v>3</v>
      </c>
      <c r="BI114" s="769">
        <v>1</v>
      </c>
      <c r="BJ114" s="771">
        <v>2</v>
      </c>
      <c r="BK114" s="768">
        <v>4</v>
      </c>
      <c r="BL114" s="768">
        <v>5</v>
      </c>
      <c r="BM114" s="768">
        <v>3</v>
      </c>
      <c r="BN114" s="770">
        <v>2</v>
      </c>
      <c r="BO114" s="772"/>
      <c r="BP114" s="768"/>
      <c r="BQ114" s="768"/>
      <c r="BR114" s="768"/>
      <c r="BS114" s="769"/>
      <c r="BT114" s="771">
        <v>5</v>
      </c>
      <c r="BU114" s="768">
        <v>1</v>
      </c>
      <c r="BV114" s="768">
        <v>1</v>
      </c>
      <c r="BW114" s="768">
        <v>1</v>
      </c>
      <c r="BX114" s="770">
        <v>1</v>
      </c>
      <c r="BY114" s="771"/>
      <c r="BZ114" s="768"/>
      <c r="CA114" s="768"/>
      <c r="CB114" s="768"/>
      <c r="CC114" s="770"/>
      <c r="CD114" s="771"/>
      <c r="CE114" s="768"/>
      <c r="CF114" s="768"/>
      <c r="CG114" s="768"/>
      <c r="CH114" s="770"/>
      <c r="CI114" s="772">
        <v>1</v>
      </c>
      <c r="CJ114" s="768">
        <v>4</v>
      </c>
      <c r="CK114" s="768">
        <v>4</v>
      </c>
      <c r="CL114" s="768">
        <v>4</v>
      </c>
      <c r="CM114" s="769">
        <v>4</v>
      </c>
      <c r="CN114" s="771"/>
      <c r="CO114" s="768"/>
      <c r="CP114" s="768"/>
      <c r="CQ114" s="768"/>
      <c r="CR114" s="770"/>
      <c r="CS114" s="772"/>
      <c r="CT114" s="768"/>
      <c r="CU114" s="768"/>
      <c r="CV114" s="768"/>
      <c r="CW114" s="769"/>
      <c r="CX114" s="771"/>
      <c r="CY114" s="768"/>
      <c r="CZ114" s="768"/>
      <c r="DA114" s="768"/>
      <c r="DB114" s="770"/>
      <c r="DC114" s="772"/>
      <c r="DD114" s="768"/>
      <c r="DE114" s="768"/>
      <c r="DF114" s="768"/>
      <c r="DG114" s="769"/>
      <c r="DH114" s="771"/>
      <c r="DI114" s="768"/>
      <c r="DJ114" s="768"/>
      <c r="DK114" s="768"/>
      <c r="DL114" s="770"/>
      <c r="DM114" s="772"/>
      <c r="DN114" s="768"/>
      <c r="DO114" s="768"/>
      <c r="DP114" s="768"/>
      <c r="DQ114" s="769"/>
      <c r="DR114" s="771"/>
      <c r="DS114" s="768"/>
      <c r="DT114" s="768"/>
      <c r="DU114" s="768"/>
      <c r="DV114" s="770"/>
      <c r="DW114" s="772"/>
      <c r="DX114" s="768"/>
      <c r="DY114" s="768"/>
      <c r="DZ114" s="768"/>
      <c r="EA114" s="770"/>
      <c r="EC114" s="716"/>
      <c r="ED114" s="933" t="str">
        <f>'Eventos de riesgo LA-FT-FPADM'!C113</f>
        <v>Canales de distribución</v>
      </c>
      <c r="EE114" s="910">
        <f t="shared" si="18"/>
        <v>2</v>
      </c>
      <c r="EF114" s="874">
        <f t="shared" si="19"/>
        <v>1.3552618543578769</v>
      </c>
      <c r="EG114" s="857">
        <f t="shared" si="20"/>
        <v>0.67763092717893847</v>
      </c>
      <c r="EH114" s="940"/>
      <c r="EI114" s="910">
        <f t="shared" si="21"/>
        <v>3</v>
      </c>
      <c r="EJ114" s="874">
        <f t="shared" si="22"/>
        <v>1.4846149779161804</v>
      </c>
      <c r="EK114" s="857">
        <f t="shared" si="23"/>
        <v>0.49487165930539345</v>
      </c>
      <c r="EL114" s="861"/>
      <c r="EM114" s="910">
        <f t="shared" si="24"/>
        <v>3</v>
      </c>
      <c r="EN114" s="874">
        <f t="shared" si="25"/>
        <v>1.4568627181693672</v>
      </c>
      <c r="EO114" s="857">
        <f t="shared" si="26"/>
        <v>0.48562090605645575</v>
      </c>
      <c r="EP114" s="861"/>
      <c r="EQ114" s="910">
        <f t="shared" si="27"/>
        <v>3</v>
      </c>
      <c r="ER114" s="874">
        <f t="shared" si="28"/>
        <v>1.0497813183356477</v>
      </c>
      <c r="ES114" s="857">
        <f t="shared" si="29"/>
        <v>0.34992710611188255</v>
      </c>
      <c r="ET114" s="861"/>
      <c r="EU114" s="910">
        <f t="shared" si="30"/>
        <v>2</v>
      </c>
      <c r="EV114" s="874">
        <f t="shared" si="31"/>
        <v>0.98974331861078702</v>
      </c>
      <c r="EW114" s="857">
        <f t="shared" si="32"/>
        <v>0.49487165930539351</v>
      </c>
      <c r="EX114" s="861"/>
      <c r="EY114" s="933" t="str">
        <f>'Eventos de riesgo LA-FT-FPADM'!D113</f>
        <v>Propia</v>
      </c>
      <c r="EZ114" s="910">
        <f t="shared" si="33"/>
        <v>3</v>
      </c>
      <c r="FA114" s="869"/>
      <c r="FB114" s="5"/>
      <c r="FC114" s="872"/>
      <c r="FD114" s="851"/>
    </row>
    <row r="115" spans="1:160" ht="18" customHeight="1">
      <c r="A115" s="717"/>
      <c r="B115" s="793"/>
      <c r="C115" s="935"/>
      <c r="D115" s="682"/>
      <c r="E115" s="173" t="str">
        <f>'Eventos de riesgo LA-FT-FPADM'!E114</f>
        <v>Digital</v>
      </c>
      <c r="G115" s="755"/>
      <c r="H115" s="757"/>
      <c r="I115" s="757"/>
      <c r="J115" s="757"/>
      <c r="K115" s="761"/>
      <c r="L115" s="736"/>
      <c r="M115" s="731"/>
      <c r="N115" s="731"/>
      <c r="O115" s="731"/>
      <c r="P115" s="740"/>
      <c r="Q115" s="736"/>
      <c r="R115" s="731"/>
      <c r="S115" s="731"/>
      <c r="T115" s="731"/>
      <c r="U115" s="740"/>
      <c r="V115" s="736"/>
      <c r="W115" s="731"/>
      <c r="X115" s="731"/>
      <c r="Y115" s="731"/>
      <c r="Z115" s="740"/>
      <c r="AA115" s="736"/>
      <c r="AB115" s="731"/>
      <c r="AC115" s="731"/>
      <c r="AD115" s="731"/>
      <c r="AE115" s="740"/>
      <c r="AF115" s="736"/>
      <c r="AG115" s="731"/>
      <c r="AH115" s="731"/>
      <c r="AI115" s="731"/>
      <c r="AJ115" s="740"/>
      <c r="AK115" s="736"/>
      <c r="AL115" s="731"/>
      <c r="AM115" s="731"/>
      <c r="AN115" s="731"/>
      <c r="AO115" s="740"/>
      <c r="AP115" s="736"/>
      <c r="AQ115" s="731"/>
      <c r="AR115" s="731"/>
      <c r="AS115" s="731"/>
      <c r="AT115" s="733"/>
      <c r="AU115" s="738"/>
      <c r="AV115" s="731"/>
      <c r="AW115" s="731"/>
      <c r="AX115" s="731"/>
      <c r="AY115" s="740"/>
      <c r="AZ115" s="736"/>
      <c r="BA115" s="731"/>
      <c r="BB115" s="731"/>
      <c r="BC115" s="731"/>
      <c r="BD115" s="733"/>
      <c r="BE115" s="738"/>
      <c r="BF115" s="731"/>
      <c r="BG115" s="731"/>
      <c r="BH115" s="731"/>
      <c r="BI115" s="740"/>
      <c r="BJ115" s="736"/>
      <c r="BK115" s="731"/>
      <c r="BL115" s="731"/>
      <c r="BM115" s="731"/>
      <c r="BN115" s="733"/>
      <c r="BO115" s="738"/>
      <c r="BP115" s="731"/>
      <c r="BQ115" s="731"/>
      <c r="BR115" s="731"/>
      <c r="BS115" s="740"/>
      <c r="BT115" s="736"/>
      <c r="BU115" s="731"/>
      <c r="BV115" s="731"/>
      <c r="BW115" s="731"/>
      <c r="BX115" s="733"/>
      <c r="BY115" s="736"/>
      <c r="BZ115" s="731"/>
      <c r="CA115" s="731"/>
      <c r="CB115" s="731"/>
      <c r="CC115" s="733"/>
      <c r="CD115" s="736"/>
      <c r="CE115" s="731"/>
      <c r="CF115" s="731"/>
      <c r="CG115" s="731"/>
      <c r="CH115" s="733"/>
      <c r="CI115" s="738"/>
      <c r="CJ115" s="731"/>
      <c r="CK115" s="731"/>
      <c r="CL115" s="731"/>
      <c r="CM115" s="740"/>
      <c r="CN115" s="736"/>
      <c r="CO115" s="731"/>
      <c r="CP115" s="731"/>
      <c r="CQ115" s="731"/>
      <c r="CR115" s="733"/>
      <c r="CS115" s="738"/>
      <c r="CT115" s="731"/>
      <c r="CU115" s="731"/>
      <c r="CV115" s="731"/>
      <c r="CW115" s="740"/>
      <c r="CX115" s="736"/>
      <c r="CY115" s="731"/>
      <c r="CZ115" s="731"/>
      <c r="DA115" s="731"/>
      <c r="DB115" s="733"/>
      <c r="DC115" s="738"/>
      <c r="DD115" s="731"/>
      <c r="DE115" s="731"/>
      <c r="DF115" s="731"/>
      <c r="DG115" s="740"/>
      <c r="DH115" s="736"/>
      <c r="DI115" s="731"/>
      <c r="DJ115" s="731"/>
      <c r="DK115" s="731"/>
      <c r="DL115" s="733"/>
      <c r="DM115" s="738"/>
      <c r="DN115" s="731"/>
      <c r="DO115" s="731"/>
      <c r="DP115" s="731"/>
      <c r="DQ115" s="740"/>
      <c r="DR115" s="736"/>
      <c r="DS115" s="731"/>
      <c r="DT115" s="731"/>
      <c r="DU115" s="731"/>
      <c r="DV115" s="733"/>
      <c r="DW115" s="738"/>
      <c r="DX115" s="731"/>
      <c r="DY115" s="731"/>
      <c r="DZ115" s="731"/>
      <c r="EA115" s="733"/>
      <c r="EC115" s="717"/>
      <c r="ED115" s="934"/>
      <c r="EE115" s="911"/>
      <c r="EF115" s="876"/>
      <c r="EG115" s="859"/>
      <c r="EH115" s="941"/>
      <c r="EI115" s="911"/>
      <c r="EJ115" s="876"/>
      <c r="EK115" s="859"/>
      <c r="EL115" s="862"/>
      <c r="EM115" s="911"/>
      <c r="EN115" s="876"/>
      <c r="EO115" s="859"/>
      <c r="EP115" s="862"/>
      <c r="EQ115" s="911"/>
      <c r="ER115" s="876"/>
      <c r="ES115" s="859"/>
      <c r="ET115" s="862"/>
      <c r="EU115" s="911"/>
      <c r="EV115" s="876"/>
      <c r="EW115" s="859"/>
      <c r="EX115" s="862"/>
      <c r="EY115" s="934"/>
      <c r="EZ115" s="911"/>
      <c r="FA115" s="870"/>
      <c r="FB115" s="5"/>
      <c r="FC115" s="873"/>
      <c r="FD115" s="852"/>
    </row>
    <row r="116" spans="1:160" ht="18" customHeight="1">
      <c r="A116" s="745" t="str">
        <f>'Eventos de riesgo LA-FT-FPADM'!A115</f>
        <v>R6</v>
      </c>
      <c r="B116" s="707" t="str">
        <f>'Eventos de riesgo LA-FT-FPADM'!B115</f>
        <v>Tener vínculos con contrapartes que suplantan a otra para ocultar su verdadera identidad o que presentan documentación no veraz, inexacta o de difícil verificación, para la comisión de delitos LA/FT/FPADM dentro de la Cámara.</v>
      </c>
      <c r="C116" s="734" t="str">
        <f>'Eventos de riesgo LA-FT-FPADM'!C115</f>
        <v>Contraparte</v>
      </c>
      <c r="D116" s="734" t="str">
        <f>'Eventos de riesgo LA-FT-FPADM'!D115</f>
        <v>Clientes</v>
      </c>
      <c r="E116" s="266" t="str">
        <f>'Eventos de riesgo LA-FT-FPADM'!E115</f>
        <v>Arrendamiento de espacios</v>
      </c>
      <c r="G116" s="771"/>
      <c r="H116" s="768"/>
      <c r="I116" s="768"/>
      <c r="J116" s="768"/>
      <c r="K116" s="769"/>
      <c r="L116" s="753">
        <v>3</v>
      </c>
      <c r="M116" s="749">
        <v>4</v>
      </c>
      <c r="N116" s="749">
        <v>3</v>
      </c>
      <c r="O116" s="749">
        <v>2</v>
      </c>
      <c r="P116" s="752">
        <v>1</v>
      </c>
      <c r="Q116" s="753"/>
      <c r="R116" s="749"/>
      <c r="S116" s="749"/>
      <c r="T116" s="749"/>
      <c r="U116" s="752"/>
      <c r="V116" s="753">
        <v>2</v>
      </c>
      <c r="W116" s="749">
        <v>4</v>
      </c>
      <c r="X116" s="749">
        <v>4</v>
      </c>
      <c r="Y116" s="749">
        <v>1</v>
      </c>
      <c r="Z116" s="752">
        <v>1</v>
      </c>
      <c r="AA116" s="753"/>
      <c r="AB116" s="749"/>
      <c r="AC116" s="749"/>
      <c r="AD116" s="749"/>
      <c r="AE116" s="752"/>
      <c r="AF116" s="753"/>
      <c r="AG116" s="749"/>
      <c r="AH116" s="749"/>
      <c r="AI116" s="749"/>
      <c r="AJ116" s="752"/>
      <c r="AK116" s="753"/>
      <c r="AL116" s="749"/>
      <c r="AM116" s="749"/>
      <c r="AN116" s="749"/>
      <c r="AO116" s="752"/>
      <c r="AP116" s="753">
        <v>3</v>
      </c>
      <c r="AQ116" s="749">
        <v>3</v>
      </c>
      <c r="AR116" s="749">
        <v>3</v>
      </c>
      <c r="AS116" s="749">
        <v>2</v>
      </c>
      <c r="AT116" s="750">
        <v>2</v>
      </c>
      <c r="AU116" s="751">
        <v>1</v>
      </c>
      <c r="AV116" s="749">
        <v>2</v>
      </c>
      <c r="AW116" s="749">
        <v>1</v>
      </c>
      <c r="AX116" s="749">
        <v>2</v>
      </c>
      <c r="AY116" s="752">
        <v>1</v>
      </c>
      <c r="AZ116" s="753"/>
      <c r="BA116" s="749"/>
      <c r="BB116" s="749"/>
      <c r="BC116" s="749"/>
      <c r="BD116" s="750"/>
      <c r="BE116" s="751">
        <v>3</v>
      </c>
      <c r="BF116" s="749">
        <v>4</v>
      </c>
      <c r="BG116" s="749">
        <v>3</v>
      </c>
      <c r="BH116" s="749">
        <v>2</v>
      </c>
      <c r="BI116" s="752">
        <v>1</v>
      </c>
      <c r="BJ116" s="753">
        <v>2</v>
      </c>
      <c r="BK116" s="749">
        <v>4</v>
      </c>
      <c r="BL116" s="749">
        <v>5</v>
      </c>
      <c r="BM116" s="749">
        <v>3</v>
      </c>
      <c r="BN116" s="750">
        <v>2</v>
      </c>
      <c r="BO116" s="751">
        <v>4</v>
      </c>
      <c r="BP116" s="749">
        <v>5</v>
      </c>
      <c r="BQ116" s="749">
        <v>5</v>
      </c>
      <c r="BR116" s="749">
        <v>4</v>
      </c>
      <c r="BS116" s="752">
        <v>4</v>
      </c>
      <c r="BT116" s="753">
        <v>4</v>
      </c>
      <c r="BU116" s="749">
        <v>3</v>
      </c>
      <c r="BV116" s="749">
        <v>3</v>
      </c>
      <c r="BW116" s="749">
        <v>3</v>
      </c>
      <c r="BX116" s="750">
        <v>3</v>
      </c>
      <c r="BY116" s="753"/>
      <c r="BZ116" s="749"/>
      <c r="CA116" s="749"/>
      <c r="CB116" s="749"/>
      <c r="CC116" s="750"/>
      <c r="CD116" s="753">
        <v>3</v>
      </c>
      <c r="CE116" s="749">
        <v>4</v>
      </c>
      <c r="CF116" s="749">
        <v>4</v>
      </c>
      <c r="CG116" s="749">
        <v>3</v>
      </c>
      <c r="CH116" s="750">
        <v>3</v>
      </c>
      <c r="CI116" s="751"/>
      <c r="CJ116" s="749"/>
      <c r="CK116" s="749"/>
      <c r="CL116" s="749"/>
      <c r="CM116" s="752"/>
      <c r="CN116" s="753"/>
      <c r="CO116" s="749"/>
      <c r="CP116" s="749"/>
      <c r="CQ116" s="749"/>
      <c r="CR116" s="750"/>
      <c r="CS116" s="751">
        <v>3</v>
      </c>
      <c r="CT116" s="749">
        <v>4</v>
      </c>
      <c r="CU116" s="749">
        <v>4</v>
      </c>
      <c r="CV116" s="749">
        <v>3</v>
      </c>
      <c r="CW116" s="752">
        <v>3</v>
      </c>
      <c r="CX116" s="753">
        <v>3</v>
      </c>
      <c r="CY116" s="749">
        <v>3</v>
      </c>
      <c r="CZ116" s="749">
        <v>4</v>
      </c>
      <c r="DA116" s="749">
        <v>3</v>
      </c>
      <c r="DB116" s="750">
        <v>3</v>
      </c>
      <c r="DC116" s="751">
        <v>1</v>
      </c>
      <c r="DD116" s="749">
        <v>4</v>
      </c>
      <c r="DE116" s="749">
        <v>4</v>
      </c>
      <c r="DF116" s="749">
        <v>4</v>
      </c>
      <c r="DG116" s="752">
        <v>4</v>
      </c>
      <c r="DH116" s="753">
        <v>1</v>
      </c>
      <c r="DI116" s="749">
        <v>4</v>
      </c>
      <c r="DJ116" s="749">
        <v>4</v>
      </c>
      <c r="DK116" s="749">
        <v>4</v>
      </c>
      <c r="DL116" s="750">
        <v>4</v>
      </c>
      <c r="DM116" s="751">
        <v>2</v>
      </c>
      <c r="DN116" s="749">
        <v>4</v>
      </c>
      <c r="DO116" s="749">
        <v>4</v>
      </c>
      <c r="DP116" s="749">
        <v>3</v>
      </c>
      <c r="DQ116" s="752">
        <v>3</v>
      </c>
      <c r="DR116" s="753"/>
      <c r="DS116" s="749"/>
      <c r="DT116" s="749"/>
      <c r="DU116" s="749"/>
      <c r="DV116" s="750"/>
      <c r="DW116" s="751"/>
      <c r="DX116" s="749"/>
      <c r="DY116" s="749"/>
      <c r="DZ116" s="749"/>
      <c r="EA116" s="750"/>
      <c r="EC116" s="745" t="str">
        <f>'Eventos de riesgo LA-FT-FPADM'!A115</f>
        <v>R6</v>
      </c>
      <c r="ED116" s="927" t="str">
        <f>'Eventos de riesgo LA-FT-FPADM'!D115</f>
        <v>Clientes</v>
      </c>
      <c r="EE116" s="892">
        <f t="shared" si="18"/>
        <v>3</v>
      </c>
      <c r="EF116" s="883">
        <f t="shared" si="19"/>
        <v>0.98198050606196574</v>
      </c>
      <c r="EG116" s="879">
        <f t="shared" si="20"/>
        <v>0.3273268353539886</v>
      </c>
      <c r="EH116" s="587">
        <f>ROUND(AVERAGE(EE116,EE119,EE131,EE132,EE133),0)</f>
        <v>3</v>
      </c>
      <c r="EI116" s="892">
        <f t="shared" si="21"/>
        <v>4</v>
      </c>
      <c r="EJ116" s="883">
        <f t="shared" si="22"/>
        <v>0.6998542122237652</v>
      </c>
      <c r="EK116" s="879">
        <f t="shared" si="23"/>
        <v>0.1749635530559413</v>
      </c>
      <c r="EL116" s="898">
        <f>ROUND(AVERAGE(EI116,EI119,EI131,EI132,EI133),0)</f>
        <v>4</v>
      </c>
      <c r="EM116" s="892">
        <f t="shared" si="24"/>
        <v>4</v>
      </c>
      <c r="EN116" s="883">
        <f t="shared" si="25"/>
        <v>0.97153360776681741</v>
      </c>
      <c r="EO116" s="879">
        <f t="shared" si="26"/>
        <v>0.24288340194170435</v>
      </c>
      <c r="EP116" s="898">
        <f>ROUND(AVERAGE(EM116,EM119,EM131,EM132,EM133),0)</f>
        <v>3</v>
      </c>
      <c r="EQ116" s="892">
        <f t="shared" si="27"/>
        <v>3</v>
      </c>
      <c r="ER116" s="883">
        <f t="shared" si="28"/>
        <v>0.86011389848516395</v>
      </c>
      <c r="ES116" s="879">
        <f t="shared" si="29"/>
        <v>0.28670463282838798</v>
      </c>
      <c r="ET116" s="898">
        <f>ROUND(AVERAGE(EQ116,EQ119,EQ131,EQ132,EQ133),0)</f>
        <v>3</v>
      </c>
      <c r="EU116" s="892">
        <f t="shared" si="30"/>
        <v>3</v>
      </c>
      <c r="EV116" s="883">
        <f t="shared" si="31"/>
        <v>1.1180339887498949</v>
      </c>
      <c r="EW116" s="879">
        <f t="shared" si="32"/>
        <v>0.37267799624996495</v>
      </c>
      <c r="EX116" s="898">
        <f>ROUND(AVERAGE(EU116,EU119,EU131,EU132,EU133),0)</f>
        <v>2</v>
      </c>
      <c r="EY116" s="927" t="str">
        <f>'Eventos de riesgo LA-FT-FPADM'!D115</f>
        <v>Clientes</v>
      </c>
      <c r="EZ116" s="892">
        <f t="shared" si="33"/>
        <v>4</v>
      </c>
      <c r="FA116" s="545">
        <f>ROUND(AVERAGE(EZ116,EZ119,EZ131,EZ132,EZ133),0)</f>
        <v>3</v>
      </c>
      <c r="FB116" s="5"/>
      <c r="FC116" s="900">
        <f t="shared" si="34"/>
        <v>9</v>
      </c>
      <c r="FD116" s="837" t="str">
        <f t="shared" si="35"/>
        <v>MODERADO</v>
      </c>
    </row>
    <row r="117" spans="1:160" ht="18" customHeight="1">
      <c r="A117" s="746"/>
      <c r="B117" s="902"/>
      <c r="C117" s="741"/>
      <c r="D117" s="741"/>
      <c r="E117" s="266" t="str">
        <f>'Eventos de riesgo LA-FT-FPADM'!E116</f>
        <v>Capacitaciones</v>
      </c>
      <c r="G117" s="771"/>
      <c r="H117" s="768"/>
      <c r="I117" s="768"/>
      <c r="J117" s="768"/>
      <c r="K117" s="769"/>
      <c r="L117" s="753"/>
      <c r="M117" s="749"/>
      <c r="N117" s="749"/>
      <c r="O117" s="749"/>
      <c r="P117" s="752"/>
      <c r="Q117" s="753"/>
      <c r="R117" s="749"/>
      <c r="S117" s="749"/>
      <c r="T117" s="749"/>
      <c r="U117" s="752"/>
      <c r="V117" s="753"/>
      <c r="W117" s="749"/>
      <c r="X117" s="749"/>
      <c r="Y117" s="749"/>
      <c r="Z117" s="752"/>
      <c r="AA117" s="753"/>
      <c r="AB117" s="749"/>
      <c r="AC117" s="749"/>
      <c r="AD117" s="749"/>
      <c r="AE117" s="752"/>
      <c r="AF117" s="753"/>
      <c r="AG117" s="749"/>
      <c r="AH117" s="749"/>
      <c r="AI117" s="749"/>
      <c r="AJ117" s="752"/>
      <c r="AK117" s="753"/>
      <c r="AL117" s="749"/>
      <c r="AM117" s="749"/>
      <c r="AN117" s="749"/>
      <c r="AO117" s="752"/>
      <c r="AP117" s="753"/>
      <c r="AQ117" s="749"/>
      <c r="AR117" s="749"/>
      <c r="AS117" s="749"/>
      <c r="AT117" s="750"/>
      <c r="AU117" s="751"/>
      <c r="AV117" s="749"/>
      <c r="AW117" s="749"/>
      <c r="AX117" s="749"/>
      <c r="AY117" s="752"/>
      <c r="AZ117" s="753"/>
      <c r="BA117" s="749"/>
      <c r="BB117" s="749"/>
      <c r="BC117" s="749"/>
      <c r="BD117" s="750"/>
      <c r="BE117" s="751"/>
      <c r="BF117" s="749"/>
      <c r="BG117" s="749"/>
      <c r="BH117" s="749"/>
      <c r="BI117" s="752"/>
      <c r="BJ117" s="753"/>
      <c r="BK117" s="749"/>
      <c r="BL117" s="749"/>
      <c r="BM117" s="749"/>
      <c r="BN117" s="750"/>
      <c r="BO117" s="751"/>
      <c r="BP117" s="749"/>
      <c r="BQ117" s="749"/>
      <c r="BR117" s="749"/>
      <c r="BS117" s="752"/>
      <c r="BT117" s="753"/>
      <c r="BU117" s="749"/>
      <c r="BV117" s="749"/>
      <c r="BW117" s="749"/>
      <c r="BX117" s="750"/>
      <c r="BY117" s="753"/>
      <c r="BZ117" s="749"/>
      <c r="CA117" s="749"/>
      <c r="CB117" s="749"/>
      <c r="CC117" s="750"/>
      <c r="CD117" s="753"/>
      <c r="CE117" s="749"/>
      <c r="CF117" s="749"/>
      <c r="CG117" s="749"/>
      <c r="CH117" s="750"/>
      <c r="CI117" s="751"/>
      <c r="CJ117" s="749"/>
      <c r="CK117" s="749"/>
      <c r="CL117" s="749"/>
      <c r="CM117" s="752"/>
      <c r="CN117" s="753"/>
      <c r="CO117" s="749"/>
      <c r="CP117" s="749"/>
      <c r="CQ117" s="749"/>
      <c r="CR117" s="750"/>
      <c r="CS117" s="751"/>
      <c r="CT117" s="749"/>
      <c r="CU117" s="749"/>
      <c r="CV117" s="749"/>
      <c r="CW117" s="752"/>
      <c r="CX117" s="753"/>
      <c r="CY117" s="749"/>
      <c r="CZ117" s="749"/>
      <c r="DA117" s="749"/>
      <c r="DB117" s="750"/>
      <c r="DC117" s="751"/>
      <c r="DD117" s="749"/>
      <c r="DE117" s="749"/>
      <c r="DF117" s="749"/>
      <c r="DG117" s="752"/>
      <c r="DH117" s="753"/>
      <c r="DI117" s="749"/>
      <c r="DJ117" s="749"/>
      <c r="DK117" s="749"/>
      <c r="DL117" s="750"/>
      <c r="DM117" s="751"/>
      <c r="DN117" s="749"/>
      <c r="DO117" s="749"/>
      <c r="DP117" s="749"/>
      <c r="DQ117" s="752"/>
      <c r="DR117" s="753"/>
      <c r="DS117" s="749"/>
      <c r="DT117" s="749"/>
      <c r="DU117" s="749"/>
      <c r="DV117" s="750"/>
      <c r="DW117" s="751"/>
      <c r="DX117" s="749"/>
      <c r="DY117" s="749"/>
      <c r="DZ117" s="749"/>
      <c r="EA117" s="750"/>
      <c r="EC117" s="746"/>
      <c r="ED117" s="928"/>
      <c r="EE117" s="893"/>
      <c r="EF117" s="884"/>
      <c r="EG117" s="880"/>
      <c r="EH117" s="590"/>
      <c r="EI117" s="893"/>
      <c r="EJ117" s="884"/>
      <c r="EK117" s="880"/>
      <c r="EL117" s="899"/>
      <c r="EM117" s="893"/>
      <c r="EN117" s="884"/>
      <c r="EO117" s="880"/>
      <c r="EP117" s="899"/>
      <c r="EQ117" s="893"/>
      <c r="ER117" s="884"/>
      <c r="ES117" s="880"/>
      <c r="ET117" s="899"/>
      <c r="EU117" s="893"/>
      <c r="EV117" s="884"/>
      <c r="EW117" s="880"/>
      <c r="EX117" s="899"/>
      <c r="EY117" s="928"/>
      <c r="EZ117" s="893"/>
      <c r="FA117" s="546"/>
      <c r="FB117" s="5"/>
      <c r="FC117" s="901"/>
      <c r="FD117" s="851"/>
    </row>
    <row r="118" spans="1:160" ht="18" customHeight="1">
      <c r="A118" s="746"/>
      <c r="B118" s="902"/>
      <c r="C118" s="741"/>
      <c r="D118" s="741"/>
      <c r="E118" s="266" t="str">
        <f>'Eventos de riesgo LA-FT-FPADM'!E117</f>
        <v>Afiliados</v>
      </c>
      <c r="G118" s="771"/>
      <c r="H118" s="768"/>
      <c r="I118" s="768"/>
      <c r="J118" s="768"/>
      <c r="K118" s="769"/>
      <c r="L118" s="753"/>
      <c r="M118" s="749"/>
      <c r="N118" s="749"/>
      <c r="O118" s="749"/>
      <c r="P118" s="752"/>
      <c r="Q118" s="753"/>
      <c r="R118" s="749"/>
      <c r="S118" s="749"/>
      <c r="T118" s="749"/>
      <c r="U118" s="752"/>
      <c r="V118" s="753"/>
      <c r="W118" s="749"/>
      <c r="X118" s="749"/>
      <c r="Y118" s="749"/>
      <c r="Z118" s="752"/>
      <c r="AA118" s="753"/>
      <c r="AB118" s="749"/>
      <c r="AC118" s="749"/>
      <c r="AD118" s="749"/>
      <c r="AE118" s="752"/>
      <c r="AF118" s="753"/>
      <c r="AG118" s="749"/>
      <c r="AH118" s="749"/>
      <c r="AI118" s="749"/>
      <c r="AJ118" s="752"/>
      <c r="AK118" s="753"/>
      <c r="AL118" s="749"/>
      <c r="AM118" s="749"/>
      <c r="AN118" s="749"/>
      <c r="AO118" s="752"/>
      <c r="AP118" s="753"/>
      <c r="AQ118" s="749"/>
      <c r="AR118" s="749"/>
      <c r="AS118" s="749"/>
      <c r="AT118" s="750"/>
      <c r="AU118" s="751"/>
      <c r="AV118" s="749"/>
      <c r="AW118" s="749"/>
      <c r="AX118" s="749"/>
      <c r="AY118" s="752"/>
      <c r="AZ118" s="753"/>
      <c r="BA118" s="749"/>
      <c r="BB118" s="749"/>
      <c r="BC118" s="749"/>
      <c r="BD118" s="750"/>
      <c r="BE118" s="751"/>
      <c r="BF118" s="749"/>
      <c r="BG118" s="749"/>
      <c r="BH118" s="749"/>
      <c r="BI118" s="752"/>
      <c r="BJ118" s="753"/>
      <c r="BK118" s="749"/>
      <c r="BL118" s="749"/>
      <c r="BM118" s="749"/>
      <c r="BN118" s="750"/>
      <c r="BO118" s="751"/>
      <c r="BP118" s="749"/>
      <c r="BQ118" s="749"/>
      <c r="BR118" s="749"/>
      <c r="BS118" s="752"/>
      <c r="BT118" s="753"/>
      <c r="BU118" s="749"/>
      <c r="BV118" s="749"/>
      <c r="BW118" s="749"/>
      <c r="BX118" s="750"/>
      <c r="BY118" s="753"/>
      <c r="BZ118" s="749"/>
      <c r="CA118" s="749"/>
      <c r="CB118" s="749"/>
      <c r="CC118" s="750"/>
      <c r="CD118" s="753"/>
      <c r="CE118" s="749"/>
      <c r="CF118" s="749"/>
      <c r="CG118" s="749"/>
      <c r="CH118" s="750"/>
      <c r="CI118" s="751"/>
      <c r="CJ118" s="749"/>
      <c r="CK118" s="749"/>
      <c r="CL118" s="749"/>
      <c r="CM118" s="752"/>
      <c r="CN118" s="753"/>
      <c r="CO118" s="749"/>
      <c r="CP118" s="749"/>
      <c r="CQ118" s="749"/>
      <c r="CR118" s="750"/>
      <c r="CS118" s="751"/>
      <c r="CT118" s="749"/>
      <c r="CU118" s="749"/>
      <c r="CV118" s="749"/>
      <c r="CW118" s="752"/>
      <c r="CX118" s="753"/>
      <c r="CY118" s="749"/>
      <c r="CZ118" s="749"/>
      <c r="DA118" s="749"/>
      <c r="DB118" s="750"/>
      <c r="DC118" s="751"/>
      <c r="DD118" s="749"/>
      <c r="DE118" s="749"/>
      <c r="DF118" s="749"/>
      <c r="DG118" s="752"/>
      <c r="DH118" s="753"/>
      <c r="DI118" s="749"/>
      <c r="DJ118" s="749"/>
      <c r="DK118" s="749"/>
      <c r="DL118" s="750"/>
      <c r="DM118" s="751"/>
      <c r="DN118" s="749"/>
      <c r="DO118" s="749"/>
      <c r="DP118" s="749"/>
      <c r="DQ118" s="752"/>
      <c r="DR118" s="753"/>
      <c r="DS118" s="749"/>
      <c r="DT118" s="749"/>
      <c r="DU118" s="749"/>
      <c r="DV118" s="750"/>
      <c r="DW118" s="751"/>
      <c r="DX118" s="749"/>
      <c r="DY118" s="749"/>
      <c r="DZ118" s="749"/>
      <c r="EA118" s="750"/>
      <c r="EC118" s="746"/>
      <c r="ED118" s="928"/>
      <c r="EE118" s="893"/>
      <c r="EF118" s="884"/>
      <c r="EG118" s="880"/>
      <c r="EH118" s="590"/>
      <c r="EI118" s="893"/>
      <c r="EJ118" s="884"/>
      <c r="EK118" s="880"/>
      <c r="EL118" s="899"/>
      <c r="EM118" s="893"/>
      <c r="EN118" s="884"/>
      <c r="EO118" s="880"/>
      <c r="EP118" s="899"/>
      <c r="EQ118" s="893"/>
      <c r="ER118" s="884"/>
      <c r="ES118" s="880"/>
      <c r="ET118" s="899"/>
      <c r="EU118" s="893"/>
      <c r="EV118" s="884"/>
      <c r="EW118" s="880"/>
      <c r="EX118" s="899"/>
      <c r="EY118" s="928"/>
      <c r="EZ118" s="893"/>
      <c r="FA118" s="546"/>
      <c r="FB118" s="5"/>
      <c r="FC118" s="901"/>
      <c r="FD118" s="851"/>
    </row>
    <row r="119" spans="1:160" ht="18" customHeight="1">
      <c r="A119" s="746"/>
      <c r="B119" s="902"/>
      <c r="C119" s="741"/>
      <c r="D119" s="762" t="str">
        <f>'Eventos de riesgo LA-FT-FPADM'!D118</f>
        <v>Proveedores / Contratistas</v>
      </c>
      <c r="E119" s="266" t="str">
        <f>'Eventos de riesgo LA-FT-FPADM'!E118</f>
        <v>Servicios y alquileres</v>
      </c>
      <c r="G119" s="765"/>
      <c r="H119" s="766"/>
      <c r="I119" s="766"/>
      <c r="J119" s="766"/>
      <c r="K119" s="767"/>
      <c r="L119" s="712"/>
      <c r="M119" s="709"/>
      <c r="N119" s="709"/>
      <c r="O119" s="709"/>
      <c r="P119" s="711"/>
      <c r="Q119" s="712"/>
      <c r="R119" s="709"/>
      <c r="S119" s="709"/>
      <c r="T119" s="709"/>
      <c r="U119" s="711"/>
      <c r="V119" s="712"/>
      <c r="W119" s="709"/>
      <c r="X119" s="709"/>
      <c r="Y119" s="709"/>
      <c r="Z119" s="711"/>
      <c r="AA119" s="712"/>
      <c r="AB119" s="709"/>
      <c r="AC119" s="709"/>
      <c r="AD119" s="709"/>
      <c r="AE119" s="711"/>
      <c r="AF119" s="712">
        <v>4</v>
      </c>
      <c r="AG119" s="709">
        <v>3</v>
      </c>
      <c r="AH119" s="709">
        <v>2</v>
      </c>
      <c r="AI119" s="709">
        <v>2</v>
      </c>
      <c r="AJ119" s="711">
        <v>1</v>
      </c>
      <c r="AK119" s="712">
        <v>2</v>
      </c>
      <c r="AL119" s="709">
        <v>4</v>
      </c>
      <c r="AM119" s="709">
        <v>5</v>
      </c>
      <c r="AN119" s="709">
        <v>4</v>
      </c>
      <c r="AO119" s="711">
        <v>4</v>
      </c>
      <c r="AP119" s="712">
        <v>3</v>
      </c>
      <c r="AQ119" s="709">
        <v>3</v>
      </c>
      <c r="AR119" s="709">
        <v>3</v>
      </c>
      <c r="AS119" s="709">
        <v>2</v>
      </c>
      <c r="AT119" s="704">
        <v>2</v>
      </c>
      <c r="AU119" s="710"/>
      <c r="AV119" s="709"/>
      <c r="AW119" s="709"/>
      <c r="AX119" s="709"/>
      <c r="AY119" s="711"/>
      <c r="AZ119" s="712">
        <v>3</v>
      </c>
      <c r="BA119" s="709">
        <v>4</v>
      </c>
      <c r="BB119" s="709">
        <v>2</v>
      </c>
      <c r="BC119" s="709">
        <v>1</v>
      </c>
      <c r="BD119" s="704">
        <v>2</v>
      </c>
      <c r="BE119" s="710">
        <v>3</v>
      </c>
      <c r="BF119" s="709">
        <v>4</v>
      </c>
      <c r="BG119" s="709">
        <v>3</v>
      </c>
      <c r="BH119" s="709">
        <v>2</v>
      </c>
      <c r="BI119" s="711">
        <v>1</v>
      </c>
      <c r="BJ119" s="712">
        <v>2</v>
      </c>
      <c r="BK119" s="709">
        <v>4</v>
      </c>
      <c r="BL119" s="709">
        <v>5</v>
      </c>
      <c r="BM119" s="709">
        <v>3</v>
      </c>
      <c r="BN119" s="704">
        <v>2</v>
      </c>
      <c r="BO119" s="710"/>
      <c r="BP119" s="709"/>
      <c r="BQ119" s="709"/>
      <c r="BR119" s="709"/>
      <c r="BS119" s="711"/>
      <c r="BT119" s="712"/>
      <c r="BU119" s="709"/>
      <c r="BV119" s="709"/>
      <c r="BW119" s="709"/>
      <c r="BX119" s="704"/>
      <c r="BY119" s="712">
        <v>3</v>
      </c>
      <c r="BZ119" s="709">
        <v>3</v>
      </c>
      <c r="CA119" s="709">
        <v>1</v>
      </c>
      <c r="CB119" s="709">
        <v>2</v>
      </c>
      <c r="CC119" s="704">
        <v>1</v>
      </c>
      <c r="CD119" s="712"/>
      <c r="CE119" s="709"/>
      <c r="CF119" s="709"/>
      <c r="CG119" s="709"/>
      <c r="CH119" s="704"/>
      <c r="CI119" s="710"/>
      <c r="CJ119" s="709"/>
      <c r="CK119" s="709"/>
      <c r="CL119" s="709"/>
      <c r="CM119" s="711"/>
      <c r="CN119" s="712"/>
      <c r="CO119" s="709"/>
      <c r="CP119" s="709"/>
      <c r="CQ119" s="709"/>
      <c r="CR119" s="704"/>
      <c r="CS119" s="710"/>
      <c r="CT119" s="709"/>
      <c r="CU119" s="709"/>
      <c r="CV119" s="709"/>
      <c r="CW119" s="711"/>
      <c r="CX119" s="712"/>
      <c r="CY119" s="709"/>
      <c r="CZ119" s="709"/>
      <c r="DA119" s="709"/>
      <c r="DB119" s="704"/>
      <c r="DC119" s="710"/>
      <c r="DD119" s="709"/>
      <c r="DE119" s="709"/>
      <c r="DF119" s="709"/>
      <c r="DG119" s="711"/>
      <c r="DH119" s="712"/>
      <c r="DI119" s="709"/>
      <c r="DJ119" s="709"/>
      <c r="DK119" s="709"/>
      <c r="DL119" s="704"/>
      <c r="DM119" s="710"/>
      <c r="DN119" s="709"/>
      <c r="DO119" s="709"/>
      <c r="DP119" s="709"/>
      <c r="DQ119" s="711"/>
      <c r="DR119" s="712"/>
      <c r="DS119" s="709"/>
      <c r="DT119" s="709"/>
      <c r="DU119" s="709"/>
      <c r="DV119" s="704"/>
      <c r="DW119" s="710"/>
      <c r="DX119" s="709"/>
      <c r="DY119" s="709"/>
      <c r="DZ119" s="709"/>
      <c r="EA119" s="704"/>
      <c r="EC119" s="746"/>
      <c r="ED119" s="930" t="str">
        <f>'Eventos de riesgo LA-FT-FPADM'!D118</f>
        <v>Proveedores / Contratistas</v>
      </c>
      <c r="EE119" s="881">
        <f t="shared" ref="EE119:EE162" si="36">ROUND(AVERAGE(G119,L119,Q119,V119,AA119,AF119,AK119,AP119,AU119,AZ119,BE119,BJ119,BO119,BT119,BY119,CD119,CI119,CN119,CS119,CX119,DC119,DH119,DM119,DR119,DW119),0)</f>
        <v>3</v>
      </c>
      <c r="EF119" s="883">
        <f t="shared" ref="EF119:EF162" si="37">_xlfn.STDEV.P(G119,L119,Q119,V119,AA119,AF119,AK119,AP119,AU119,AZ119,BE119,BJ119,BO119,BT119,BY119,CD119,CI119,CN119,CS119,CX119,DC119,DH119,DM119,DR119,DW119)</f>
        <v>0.63887656499993994</v>
      </c>
      <c r="EG119" s="879">
        <f t="shared" ref="EG119:EG162" si="38">EF119/EE119</f>
        <v>0.21295885499997999</v>
      </c>
      <c r="EH119" s="590"/>
      <c r="EI119" s="881">
        <f t="shared" ref="EI119:EI162" si="39">ROUND(AVERAGE(H119,M119,R119,W119,AB119,AG119,AL119,AQ119,AV119,BA119,BF119,BK119,BP119,BU119,BZ119,CE119,CJ119,CO119,CT119,CY119,DD119,DI119,DN119,DS119,DX119),0)</f>
        <v>4</v>
      </c>
      <c r="EJ119" s="883">
        <f t="shared" ref="EJ119:EJ162" si="40">_xlfn.STDEV.P(H119,M119,R119,W119,AB119,AG119,AL119,AQ119,AV119,BA119,BF119,BK119,BP119,BU119,BZ119,CE119,CJ119,CO119,CT119,CY119,DD119,DI119,DN119,DS119,DX119)</f>
        <v>0.49487165930539351</v>
      </c>
      <c r="EK119" s="879">
        <f t="shared" ref="EK119:EK162" si="41">EJ119/EI119</f>
        <v>0.12371791482634838</v>
      </c>
      <c r="EL119" s="899"/>
      <c r="EM119" s="881">
        <f t="shared" ref="EM119:EM162" si="42">ROUND(AVERAGE(I119,N119,S119,X119,AC119,AH119,AM119,AR119,AW119,BB119,BG119,BL119,BQ119,BV119,CA119,CF119,CK119,CP119,CU119,CZ119,DE119,DJ119,DO119,DT119,DY119),0)</f>
        <v>3</v>
      </c>
      <c r="EN119" s="883">
        <f t="shared" ref="EN119:EN162" si="43">_xlfn.STDEV.P(I119,N119,S119,X119,AC119,AH119,AM119,AR119,AW119,BB119,BG119,BL119,BQ119,BV119,CA119,CF119,CK119,CP119,CU119,CZ119,DE119,DJ119,DO119,DT119,DY119)</f>
        <v>1.4142135623730951</v>
      </c>
      <c r="EO119" s="879">
        <f t="shared" ref="EO119:EO162" si="44">EN119/EM119</f>
        <v>0.47140452079103173</v>
      </c>
      <c r="EP119" s="899"/>
      <c r="EQ119" s="881">
        <f t="shared" ref="EQ119:EQ162" si="45">ROUND(AVERAGE(J119,O119,T119,Y119,AD119,AI119,AN119,AS119,AX119,BC119,BH119,BM119,BR119,BW119,CB119,CG119,CL119,CQ119,CV119,DA119,DF119,DK119,DP119,DU119,DZ119),0)</f>
        <v>2</v>
      </c>
      <c r="ER119" s="883">
        <f t="shared" ref="ER119:ER162" si="46">_xlfn.STDEV.P(J119,O119,T119,Y119,AD119,AI119,AN119,AS119,AX119,BC119,BH119,BM119,BR119,BW119,CB119,CG119,CL119,CQ119,CV119,DA119,DF119,DK119,DP119,DU119,DZ119)</f>
        <v>0.88063057185271088</v>
      </c>
      <c r="ES119" s="879">
        <f t="shared" ref="ES119:ES162" si="47">ER119/EQ119</f>
        <v>0.44031528592635544</v>
      </c>
      <c r="ET119" s="899"/>
      <c r="EU119" s="881">
        <f t="shared" ref="EU119:EU162" si="48">ROUND(AVERAGE(K119,P119,U119,Z119,AE119,AJ119,AO119,AT119,AY119,BD119,BI119,BN119,BS119,BX119,CC119,CH119,CM119,CR119,CW119,DB119,DG119,DL119,DQ119,DV119,EA119),0)</f>
        <v>2</v>
      </c>
      <c r="EV119" s="883">
        <f t="shared" ref="EV119:EV162" si="49">_xlfn.STDEV.P(K119,P119,U119,Z119,AE119,AJ119,AO119,AT119,AY119,BD119,BI119,BN119,BS119,BX119,CC119,CH119,CM119,CR119,CW119,DB119,DG119,DL119,DQ119,DV119,EA119)</f>
        <v>0.98974331861078702</v>
      </c>
      <c r="EW119" s="879">
        <f t="shared" ref="EW119:EW162" si="50">EV119/EU119</f>
        <v>0.49487165930539351</v>
      </c>
      <c r="EX119" s="899"/>
      <c r="EY119" s="930" t="str">
        <f>'Eventos de riesgo LA-FT-FPADM'!D118</f>
        <v>Proveedores / Contratistas</v>
      </c>
      <c r="EZ119" s="881">
        <f t="shared" ref="EZ119:EZ162" si="51">ROUND(AVERAGE(EI119,EM119,EQ119,EU119),0)</f>
        <v>3</v>
      </c>
      <c r="FA119" s="546"/>
      <c r="FB119" s="5"/>
      <c r="FC119" s="901"/>
      <c r="FD119" s="851"/>
    </row>
    <row r="120" spans="1:160" ht="18" customHeight="1">
      <c r="A120" s="746"/>
      <c r="B120" s="902"/>
      <c r="C120" s="741"/>
      <c r="D120" s="763"/>
      <c r="E120" s="266" t="str">
        <f>'Eventos de riesgo LA-FT-FPADM'!E119</f>
        <v>Publicidad</v>
      </c>
      <c r="G120" s="765"/>
      <c r="H120" s="766"/>
      <c r="I120" s="766"/>
      <c r="J120" s="766"/>
      <c r="K120" s="767"/>
      <c r="L120" s="712"/>
      <c r="M120" s="709"/>
      <c r="N120" s="709"/>
      <c r="O120" s="709"/>
      <c r="P120" s="711"/>
      <c r="Q120" s="712"/>
      <c r="R120" s="709"/>
      <c r="S120" s="709"/>
      <c r="T120" s="709"/>
      <c r="U120" s="711"/>
      <c r="V120" s="712"/>
      <c r="W120" s="709"/>
      <c r="X120" s="709"/>
      <c r="Y120" s="709"/>
      <c r="Z120" s="711"/>
      <c r="AA120" s="712"/>
      <c r="AB120" s="709"/>
      <c r="AC120" s="709"/>
      <c r="AD120" s="709"/>
      <c r="AE120" s="711"/>
      <c r="AF120" s="712"/>
      <c r="AG120" s="709"/>
      <c r="AH120" s="709"/>
      <c r="AI120" s="709"/>
      <c r="AJ120" s="711"/>
      <c r="AK120" s="712"/>
      <c r="AL120" s="709"/>
      <c r="AM120" s="709"/>
      <c r="AN120" s="709"/>
      <c r="AO120" s="711"/>
      <c r="AP120" s="712"/>
      <c r="AQ120" s="709"/>
      <c r="AR120" s="709"/>
      <c r="AS120" s="709"/>
      <c r="AT120" s="704"/>
      <c r="AU120" s="710"/>
      <c r="AV120" s="709"/>
      <c r="AW120" s="709"/>
      <c r="AX120" s="709"/>
      <c r="AY120" s="711"/>
      <c r="AZ120" s="712"/>
      <c r="BA120" s="709"/>
      <c r="BB120" s="709"/>
      <c r="BC120" s="709"/>
      <c r="BD120" s="704"/>
      <c r="BE120" s="710"/>
      <c r="BF120" s="709"/>
      <c r="BG120" s="709"/>
      <c r="BH120" s="709"/>
      <c r="BI120" s="711"/>
      <c r="BJ120" s="712"/>
      <c r="BK120" s="709"/>
      <c r="BL120" s="709"/>
      <c r="BM120" s="709"/>
      <c r="BN120" s="704"/>
      <c r="BO120" s="710"/>
      <c r="BP120" s="709"/>
      <c r="BQ120" s="709"/>
      <c r="BR120" s="709"/>
      <c r="BS120" s="711"/>
      <c r="BT120" s="712"/>
      <c r="BU120" s="709"/>
      <c r="BV120" s="709"/>
      <c r="BW120" s="709"/>
      <c r="BX120" s="704"/>
      <c r="BY120" s="712"/>
      <c r="BZ120" s="709"/>
      <c r="CA120" s="709"/>
      <c r="CB120" s="709"/>
      <c r="CC120" s="704"/>
      <c r="CD120" s="712"/>
      <c r="CE120" s="709"/>
      <c r="CF120" s="709"/>
      <c r="CG120" s="709"/>
      <c r="CH120" s="704"/>
      <c r="CI120" s="710"/>
      <c r="CJ120" s="709"/>
      <c r="CK120" s="709"/>
      <c r="CL120" s="709"/>
      <c r="CM120" s="711"/>
      <c r="CN120" s="712"/>
      <c r="CO120" s="709"/>
      <c r="CP120" s="709"/>
      <c r="CQ120" s="709"/>
      <c r="CR120" s="704"/>
      <c r="CS120" s="710"/>
      <c r="CT120" s="709"/>
      <c r="CU120" s="709"/>
      <c r="CV120" s="709"/>
      <c r="CW120" s="711"/>
      <c r="CX120" s="712"/>
      <c r="CY120" s="709"/>
      <c r="CZ120" s="709"/>
      <c r="DA120" s="709"/>
      <c r="DB120" s="704"/>
      <c r="DC120" s="710"/>
      <c r="DD120" s="709"/>
      <c r="DE120" s="709"/>
      <c r="DF120" s="709"/>
      <c r="DG120" s="711"/>
      <c r="DH120" s="712"/>
      <c r="DI120" s="709"/>
      <c r="DJ120" s="709"/>
      <c r="DK120" s="709"/>
      <c r="DL120" s="704"/>
      <c r="DM120" s="710"/>
      <c r="DN120" s="709"/>
      <c r="DO120" s="709"/>
      <c r="DP120" s="709"/>
      <c r="DQ120" s="711"/>
      <c r="DR120" s="712"/>
      <c r="DS120" s="709"/>
      <c r="DT120" s="709"/>
      <c r="DU120" s="709"/>
      <c r="DV120" s="704"/>
      <c r="DW120" s="710"/>
      <c r="DX120" s="709"/>
      <c r="DY120" s="709"/>
      <c r="DZ120" s="709"/>
      <c r="EA120" s="704"/>
      <c r="EC120" s="746"/>
      <c r="ED120" s="931"/>
      <c r="EE120" s="882"/>
      <c r="EF120" s="884"/>
      <c r="EG120" s="880"/>
      <c r="EH120" s="590"/>
      <c r="EI120" s="882"/>
      <c r="EJ120" s="884"/>
      <c r="EK120" s="880"/>
      <c r="EL120" s="899"/>
      <c r="EM120" s="882"/>
      <c r="EN120" s="884"/>
      <c r="EO120" s="880"/>
      <c r="EP120" s="899"/>
      <c r="EQ120" s="882"/>
      <c r="ER120" s="884"/>
      <c r="ES120" s="880"/>
      <c r="ET120" s="899"/>
      <c r="EU120" s="882"/>
      <c r="EV120" s="884"/>
      <c r="EW120" s="880"/>
      <c r="EX120" s="899"/>
      <c r="EY120" s="931"/>
      <c r="EZ120" s="882"/>
      <c r="FA120" s="546"/>
      <c r="FB120" s="5"/>
      <c r="FC120" s="901"/>
      <c r="FD120" s="851"/>
    </row>
    <row r="121" spans="1:160" ht="18" customHeight="1">
      <c r="A121" s="746"/>
      <c r="B121" s="902"/>
      <c r="C121" s="741"/>
      <c r="D121" s="763"/>
      <c r="E121" s="266" t="str">
        <f>'Eventos de riesgo LA-FT-FPADM'!E120</f>
        <v>Compras generales</v>
      </c>
      <c r="G121" s="765"/>
      <c r="H121" s="766"/>
      <c r="I121" s="766"/>
      <c r="J121" s="766"/>
      <c r="K121" s="767"/>
      <c r="L121" s="712"/>
      <c r="M121" s="709"/>
      <c r="N121" s="709"/>
      <c r="O121" s="709"/>
      <c r="P121" s="711"/>
      <c r="Q121" s="712"/>
      <c r="R121" s="709"/>
      <c r="S121" s="709"/>
      <c r="T121" s="709"/>
      <c r="U121" s="711"/>
      <c r="V121" s="712"/>
      <c r="W121" s="709"/>
      <c r="X121" s="709"/>
      <c r="Y121" s="709"/>
      <c r="Z121" s="711"/>
      <c r="AA121" s="712"/>
      <c r="AB121" s="709"/>
      <c r="AC121" s="709"/>
      <c r="AD121" s="709"/>
      <c r="AE121" s="711"/>
      <c r="AF121" s="712"/>
      <c r="AG121" s="709"/>
      <c r="AH121" s="709"/>
      <c r="AI121" s="709"/>
      <c r="AJ121" s="711"/>
      <c r="AK121" s="712"/>
      <c r="AL121" s="709"/>
      <c r="AM121" s="709"/>
      <c r="AN121" s="709"/>
      <c r="AO121" s="711"/>
      <c r="AP121" s="712"/>
      <c r="AQ121" s="709"/>
      <c r="AR121" s="709"/>
      <c r="AS121" s="709"/>
      <c r="AT121" s="704"/>
      <c r="AU121" s="710"/>
      <c r="AV121" s="709"/>
      <c r="AW121" s="709"/>
      <c r="AX121" s="709"/>
      <c r="AY121" s="711"/>
      <c r="AZ121" s="712"/>
      <c r="BA121" s="709"/>
      <c r="BB121" s="709"/>
      <c r="BC121" s="709"/>
      <c r="BD121" s="704"/>
      <c r="BE121" s="710"/>
      <c r="BF121" s="709"/>
      <c r="BG121" s="709"/>
      <c r="BH121" s="709"/>
      <c r="BI121" s="711"/>
      <c r="BJ121" s="712"/>
      <c r="BK121" s="709"/>
      <c r="BL121" s="709"/>
      <c r="BM121" s="709"/>
      <c r="BN121" s="704"/>
      <c r="BO121" s="710"/>
      <c r="BP121" s="709"/>
      <c r="BQ121" s="709"/>
      <c r="BR121" s="709"/>
      <c r="BS121" s="711"/>
      <c r="BT121" s="712"/>
      <c r="BU121" s="709"/>
      <c r="BV121" s="709"/>
      <c r="BW121" s="709"/>
      <c r="BX121" s="704"/>
      <c r="BY121" s="712"/>
      <c r="BZ121" s="709"/>
      <c r="CA121" s="709"/>
      <c r="CB121" s="709"/>
      <c r="CC121" s="704"/>
      <c r="CD121" s="712"/>
      <c r="CE121" s="709"/>
      <c r="CF121" s="709"/>
      <c r="CG121" s="709"/>
      <c r="CH121" s="704"/>
      <c r="CI121" s="710"/>
      <c r="CJ121" s="709"/>
      <c r="CK121" s="709"/>
      <c r="CL121" s="709"/>
      <c r="CM121" s="711"/>
      <c r="CN121" s="712"/>
      <c r="CO121" s="709"/>
      <c r="CP121" s="709"/>
      <c r="CQ121" s="709"/>
      <c r="CR121" s="704"/>
      <c r="CS121" s="710"/>
      <c r="CT121" s="709"/>
      <c r="CU121" s="709"/>
      <c r="CV121" s="709"/>
      <c r="CW121" s="711"/>
      <c r="CX121" s="712"/>
      <c r="CY121" s="709"/>
      <c r="CZ121" s="709"/>
      <c r="DA121" s="709"/>
      <c r="DB121" s="704"/>
      <c r="DC121" s="710"/>
      <c r="DD121" s="709"/>
      <c r="DE121" s="709"/>
      <c r="DF121" s="709"/>
      <c r="DG121" s="711"/>
      <c r="DH121" s="712"/>
      <c r="DI121" s="709"/>
      <c r="DJ121" s="709"/>
      <c r="DK121" s="709"/>
      <c r="DL121" s="704"/>
      <c r="DM121" s="710"/>
      <c r="DN121" s="709"/>
      <c r="DO121" s="709"/>
      <c r="DP121" s="709"/>
      <c r="DQ121" s="711"/>
      <c r="DR121" s="712"/>
      <c r="DS121" s="709"/>
      <c r="DT121" s="709"/>
      <c r="DU121" s="709"/>
      <c r="DV121" s="704"/>
      <c r="DW121" s="710"/>
      <c r="DX121" s="709"/>
      <c r="DY121" s="709"/>
      <c r="DZ121" s="709"/>
      <c r="EA121" s="704"/>
      <c r="EC121" s="746"/>
      <c r="ED121" s="931"/>
      <c r="EE121" s="882"/>
      <c r="EF121" s="884"/>
      <c r="EG121" s="880"/>
      <c r="EH121" s="590"/>
      <c r="EI121" s="882"/>
      <c r="EJ121" s="884"/>
      <c r="EK121" s="880"/>
      <c r="EL121" s="899"/>
      <c r="EM121" s="882"/>
      <c r="EN121" s="884"/>
      <c r="EO121" s="880"/>
      <c r="EP121" s="899"/>
      <c r="EQ121" s="882"/>
      <c r="ER121" s="884"/>
      <c r="ES121" s="880"/>
      <c r="ET121" s="899"/>
      <c r="EU121" s="882"/>
      <c r="EV121" s="884"/>
      <c r="EW121" s="880"/>
      <c r="EX121" s="899"/>
      <c r="EY121" s="931"/>
      <c r="EZ121" s="882"/>
      <c r="FA121" s="546"/>
      <c r="FB121" s="5"/>
      <c r="FC121" s="901"/>
      <c r="FD121" s="851"/>
    </row>
    <row r="122" spans="1:160" ht="18" customHeight="1">
      <c r="A122" s="746"/>
      <c r="B122" s="902"/>
      <c r="C122" s="741"/>
      <c r="D122" s="763"/>
      <c r="E122" s="266" t="str">
        <f>'Eventos de riesgo LA-FT-FPADM'!E121</f>
        <v>Consultorías</v>
      </c>
      <c r="G122" s="765"/>
      <c r="H122" s="766"/>
      <c r="I122" s="766"/>
      <c r="J122" s="766"/>
      <c r="K122" s="767"/>
      <c r="L122" s="712"/>
      <c r="M122" s="709"/>
      <c r="N122" s="709"/>
      <c r="O122" s="709"/>
      <c r="P122" s="711"/>
      <c r="Q122" s="712"/>
      <c r="R122" s="709"/>
      <c r="S122" s="709"/>
      <c r="T122" s="709"/>
      <c r="U122" s="711"/>
      <c r="V122" s="712"/>
      <c r="W122" s="709"/>
      <c r="X122" s="709"/>
      <c r="Y122" s="709"/>
      <c r="Z122" s="711"/>
      <c r="AA122" s="712"/>
      <c r="AB122" s="709"/>
      <c r="AC122" s="709"/>
      <c r="AD122" s="709"/>
      <c r="AE122" s="711"/>
      <c r="AF122" s="712"/>
      <c r="AG122" s="709"/>
      <c r="AH122" s="709"/>
      <c r="AI122" s="709"/>
      <c r="AJ122" s="711"/>
      <c r="AK122" s="712"/>
      <c r="AL122" s="709"/>
      <c r="AM122" s="709"/>
      <c r="AN122" s="709"/>
      <c r="AO122" s="711"/>
      <c r="AP122" s="712"/>
      <c r="AQ122" s="709"/>
      <c r="AR122" s="709"/>
      <c r="AS122" s="709"/>
      <c r="AT122" s="704"/>
      <c r="AU122" s="710"/>
      <c r="AV122" s="709"/>
      <c r="AW122" s="709"/>
      <c r="AX122" s="709"/>
      <c r="AY122" s="711"/>
      <c r="AZ122" s="712"/>
      <c r="BA122" s="709"/>
      <c r="BB122" s="709"/>
      <c r="BC122" s="709"/>
      <c r="BD122" s="704"/>
      <c r="BE122" s="710"/>
      <c r="BF122" s="709"/>
      <c r="BG122" s="709"/>
      <c r="BH122" s="709"/>
      <c r="BI122" s="711"/>
      <c r="BJ122" s="712"/>
      <c r="BK122" s="709"/>
      <c r="BL122" s="709"/>
      <c r="BM122" s="709"/>
      <c r="BN122" s="704"/>
      <c r="BO122" s="710"/>
      <c r="BP122" s="709"/>
      <c r="BQ122" s="709"/>
      <c r="BR122" s="709"/>
      <c r="BS122" s="711"/>
      <c r="BT122" s="712"/>
      <c r="BU122" s="709"/>
      <c r="BV122" s="709"/>
      <c r="BW122" s="709"/>
      <c r="BX122" s="704"/>
      <c r="BY122" s="712"/>
      <c r="BZ122" s="709"/>
      <c r="CA122" s="709"/>
      <c r="CB122" s="709"/>
      <c r="CC122" s="704"/>
      <c r="CD122" s="712"/>
      <c r="CE122" s="709"/>
      <c r="CF122" s="709"/>
      <c r="CG122" s="709"/>
      <c r="CH122" s="704"/>
      <c r="CI122" s="710"/>
      <c r="CJ122" s="709"/>
      <c r="CK122" s="709"/>
      <c r="CL122" s="709"/>
      <c r="CM122" s="711"/>
      <c r="CN122" s="712"/>
      <c r="CO122" s="709"/>
      <c r="CP122" s="709"/>
      <c r="CQ122" s="709"/>
      <c r="CR122" s="704"/>
      <c r="CS122" s="710"/>
      <c r="CT122" s="709"/>
      <c r="CU122" s="709"/>
      <c r="CV122" s="709"/>
      <c r="CW122" s="711"/>
      <c r="CX122" s="712"/>
      <c r="CY122" s="709"/>
      <c r="CZ122" s="709"/>
      <c r="DA122" s="709"/>
      <c r="DB122" s="704"/>
      <c r="DC122" s="710"/>
      <c r="DD122" s="709"/>
      <c r="DE122" s="709"/>
      <c r="DF122" s="709"/>
      <c r="DG122" s="711"/>
      <c r="DH122" s="712"/>
      <c r="DI122" s="709"/>
      <c r="DJ122" s="709"/>
      <c r="DK122" s="709"/>
      <c r="DL122" s="704"/>
      <c r="DM122" s="710"/>
      <c r="DN122" s="709"/>
      <c r="DO122" s="709"/>
      <c r="DP122" s="709"/>
      <c r="DQ122" s="711"/>
      <c r="DR122" s="712"/>
      <c r="DS122" s="709"/>
      <c r="DT122" s="709"/>
      <c r="DU122" s="709"/>
      <c r="DV122" s="704"/>
      <c r="DW122" s="710"/>
      <c r="DX122" s="709"/>
      <c r="DY122" s="709"/>
      <c r="DZ122" s="709"/>
      <c r="EA122" s="704"/>
      <c r="EC122" s="746"/>
      <c r="ED122" s="931"/>
      <c r="EE122" s="882"/>
      <c r="EF122" s="884"/>
      <c r="EG122" s="880"/>
      <c r="EH122" s="590"/>
      <c r="EI122" s="882"/>
      <c r="EJ122" s="884"/>
      <c r="EK122" s="880"/>
      <c r="EL122" s="899"/>
      <c r="EM122" s="882"/>
      <c r="EN122" s="884"/>
      <c r="EO122" s="880"/>
      <c r="EP122" s="899"/>
      <c r="EQ122" s="882"/>
      <c r="ER122" s="884"/>
      <c r="ES122" s="880"/>
      <c r="ET122" s="899"/>
      <c r="EU122" s="882"/>
      <c r="EV122" s="884"/>
      <c r="EW122" s="880"/>
      <c r="EX122" s="899"/>
      <c r="EY122" s="931"/>
      <c r="EZ122" s="882"/>
      <c r="FA122" s="546"/>
      <c r="FB122" s="5"/>
      <c r="FC122" s="901"/>
      <c r="FD122" s="851"/>
    </row>
    <row r="123" spans="1:160" ht="18" customHeight="1">
      <c r="A123" s="746"/>
      <c r="B123" s="902"/>
      <c r="C123" s="741"/>
      <c r="D123" s="763"/>
      <c r="E123" s="266" t="str">
        <f>'Eventos de riesgo LA-FT-FPADM'!E122</f>
        <v>Muebles e inmuebles, mantenimiento de maquinaria y equipo</v>
      </c>
      <c r="G123" s="765"/>
      <c r="H123" s="766"/>
      <c r="I123" s="766"/>
      <c r="J123" s="766"/>
      <c r="K123" s="767"/>
      <c r="L123" s="712"/>
      <c r="M123" s="709"/>
      <c r="N123" s="709"/>
      <c r="O123" s="709"/>
      <c r="P123" s="711"/>
      <c r="Q123" s="712"/>
      <c r="R123" s="709"/>
      <c r="S123" s="709"/>
      <c r="T123" s="709"/>
      <c r="U123" s="711"/>
      <c r="V123" s="712"/>
      <c r="W123" s="709"/>
      <c r="X123" s="709"/>
      <c r="Y123" s="709"/>
      <c r="Z123" s="711"/>
      <c r="AA123" s="712"/>
      <c r="AB123" s="709"/>
      <c r="AC123" s="709"/>
      <c r="AD123" s="709"/>
      <c r="AE123" s="711"/>
      <c r="AF123" s="712"/>
      <c r="AG123" s="709"/>
      <c r="AH123" s="709"/>
      <c r="AI123" s="709"/>
      <c r="AJ123" s="711"/>
      <c r="AK123" s="712"/>
      <c r="AL123" s="709"/>
      <c r="AM123" s="709"/>
      <c r="AN123" s="709"/>
      <c r="AO123" s="711"/>
      <c r="AP123" s="712"/>
      <c r="AQ123" s="709"/>
      <c r="AR123" s="709"/>
      <c r="AS123" s="709"/>
      <c r="AT123" s="704"/>
      <c r="AU123" s="710"/>
      <c r="AV123" s="709"/>
      <c r="AW123" s="709"/>
      <c r="AX123" s="709"/>
      <c r="AY123" s="711"/>
      <c r="AZ123" s="712"/>
      <c r="BA123" s="709"/>
      <c r="BB123" s="709"/>
      <c r="BC123" s="709"/>
      <c r="BD123" s="704"/>
      <c r="BE123" s="710"/>
      <c r="BF123" s="709"/>
      <c r="BG123" s="709"/>
      <c r="BH123" s="709"/>
      <c r="BI123" s="711"/>
      <c r="BJ123" s="712"/>
      <c r="BK123" s="709"/>
      <c r="BL123" s="709"/>
      <c r="BM123" s="709"/>
      <c r="BN123" s="704"/>
      <c r="BO123" s="710"/>
      <c r="BP123" s="709"/>
      <c r="BQ123" s="709"/>
      <c r="BR123" s="709"/>
      <c r="BS123" s="711"/>
      <c r="BT123" s="712"/>
      <c r="BU123" s="709"/>
      <c r="BV123" s="709"/>
      <c r="BW123" s="709"/>
      <c r="BX123" s="704"/>
      <c r="BY123" s="712"/>
      <c r="BZ123" s="709"/>
      <c r="CA123" s="709"/>
      <c r="CB123" s="709"/>
      <c r="CC123" s="704"/>
      <c r="CD123" s="712"/>
      <c r="CE123" s="709"/>
      <c r="CF123" s="709"/>
      <c r="CG123" s="709"/>
      <c r="CH123" s="704"/>
      <c r="CI123" s="710"/>
      <c r="CJ123" s="709"/>
      <c r="CK123" s="709"/>
      <c r="CL123" s="709"/>
      <c r="CM123" s="711"/>
      <c r="CN123" s="712"/>
      <c r="CO123" s="709"/>
      <c r="CP123" s="709"/>
      <c r="CQ123" s="709"/>
      <c r="CR123" s="704"/>
      <c r="CS123" s="710"/>
      <c r="CT123" s="709"/>
      <c r="CU123" s="709"/>
      <c r="CV123" s="709"/>
      <c r="CW123" s="711"/>
      <c r="CX123" s="712"/>
      <c r="CY123" s="709"/>
      <c r="CZ123" s="709"/>
      <c r="DA123" s="709"/>
      <c r="DB123" s="704"/>
      <c r="DC123" s="710"/>
      <c r="DD123" s="709"/>
      <c r="DE123" s="709"/>
      <c r="DF123" s="709"/>
      <c r="DG123" s="711"/>
      <c r="DH123" s="712"/>
      <c r="DI123" s="709"/>
      <c r="DJ123" s="709"/>
      <c r="DK123" s="709"/>
      <c r="DL123" s="704"/>
      <c r="DM123" s="710"/>
      <c r="DN123" s="709"/>
      <c r="DO123" s="709"/>
      <c r="DP123" s="709"/>
      <c r="DQ123" s="711"/>
      <c r="DR123" s="712"/>
      <c r="DS123" s="709"/>
      <c r="DT123" s="709"/>
      <c r="DU123" s="709"/>
      <c r="DV123" s="704"/>
      <c r="DW123" s="710"/>
      <c r="DX123" s="709"/>
      <c r="DY123" s="709"/>
      <c r="DZ123" s="709"/>
      <c r="EA123" s="704"/>
      <c r="EC123" s="746"/>
      <c r="ED123" s="931"/>
      <c r="EE123" s="882"/>
      <c r="EF123" s="884"/>
      <c r="EG123" s="880"/>
      <c r="EH123" s="590"/>
      <c r="EI123" s="882"/>
      <c r="EJ123" s="884"/>
      <c r="EK123" s="880"/>
      <c r="EL123" s="899"/>
      <c r="EM123" s="882"/>
      <c r="EN123" s="884"/>
      <c r="EO123" s="880"/>
      <c r="EP123" s="899"/>
      <c r="EQ123" s="882"/>
      <c r="ER123" s="884"/>
      <c r="ES123" s="880"/>
      <c r="ET123" s="899"/>
      <c r="EU123" s="882"/>
      <c r="EV123" s="884"/>
      <c r="EW123" s="880"/>
      <c r="EX123" s="899"/>
      <c r="EY123" s="931"/>
      <c r="EZ123" s="882"/>
      <c r="FA123" s="546"/>
      <c r="FB123" s="5"/>
      <c r="FC123" s="901"/>
      <c r="FD123" s="851"/>
    </row>
    <row r="124" spans="1:160" ht="18" customHeight="1">
      <c r="A124" s="746"/>
      <c r="B124" s="902"/>
      <c r="C124" s="741"/>
      <c r="D124" s="763"/>
      <c r="E124" s="266" t="str">
        <f>'Eventos de riesgo LA-FT-FPADM'!E123</f>
        <v>Servicios de tecnologia</v>
      </c>
      <c r="G124" s="765"/>
      <c r="H124" s="766"/>
      <c r="I124" s="766"/>
      <c r="J124" s="766"/>
      <c r="K124" s="767"/>
      <c r="L124" s="712"/>
      <c r="M124" s="709"/>
      <c r="N124" s="709"/>
      <c r="O124" s="709"/>
      <c r="P124" s="711"/>
      <c r="Q124" s="712"/>
      <c r="R124" s="709"/>
      <c r="S124" s="709"/>
      <c r="T124" s="709"/>
      <c r="U124" s="711"/>
      <c r="V124" s="712"/>
      <c r="W124" s="709"/>
      <c r="X124" s="709"/>
      <c r="Y124" s="709"/>
      <c r="Z124" s="711"/>
      <c r="AA124" s="712"/>
      <c r="AB124" s="709"/>
      <c r="AC124" s="709"/>
      <c r="AD124" s="709"/>
      <c r="AE124" s="711"/>
      <c r="AF124" s="712"/>
      <c r="AG124" s="709"/>
      <c r="AH124" s="709"/>
      <c r="AI124" s="709"/>
      <c r="AJ124" s="711"/>
      <c r="AK124" s="712"/>
      <c r="AL124" s="709"/>
      <c r="AM124" s="709"/>
      <c r="AN124" s="709"/>
      <c r="AO124" s="711"/>
      <c r="AP124" s="712"/>
      <c r="AQ124" s="709"/>
      <c r="AR124" s="709"/>
      <c r="AS124" s="709"/>
      <c r="AT124" s="704"/>
      <c r="AU124" s="710"/>
      <c r="AV124" s="709"/>
      <c r="AW124" s="709"/>
      <c r="AX124" s="709"/>
      <c r="AY124" s="711"/>
      <c r="AZ124" s="712"/>
      <c r="BA124" s="709"/>
      <c r="BB124" s="709"/>
      <c r="BC124" s="709"/>
      <c r="BD124" s="704"/>
      <c r="BE124" s="710"/>
      <c r="BF124" s="709"/>
      <c r="BG124" s="709"/>
      <c r="BH124" s="709"/>
      <c r="BI124" s="711"/>
      <c r="BJ124" s="712"/>
      <c r="BK124" s="709"/>
      <c r="BL124" s="709"/>
      <c r="BM124" s="709"/>
      <c r="BN124" s="704"/>
      <c r="BO124" s="710"/>
      <c r="BP124" s="709"/>
      <c r="BQ124" s="709"/>
      <c r="BR124" s="709"/>
      <c r="BS124" s="711"/>
      <c r="BT124" s="712"/>
      <c r="BU124" s="709"/>
      <c r="BV124" s="709"/>
      <c r="BW124" s="709"/>
      <c r="BX124" s="704"/>
      <c r="BY124" s="712"/>
      <c r="BZ124" s="709"/>
      <c r="CA124" s="709"/>
      <c r="CB124" s="709"/>
      <c r="CC124" s="704"/>
      <c r="CD124" s="712"/>
      <c r="CE124" s="709"/>
      <c r="CF124" s="709"/>
      <c r="CG124" s="709"/>
      <c r="CH124" s="704"/>
      <c r="CI124" s="710"/>
      <c r="CJ124" s="709"/>
      <c r="CK124" s="709"/>
      <c r="CL124" s="709"/>
      <c r="CM124" s="711"/>
      <c r="CN124" s="712"/>
      <c r="CO124" s="709"/>
      <c r="CP124" s="709"/>
      <c r="CQ124" s="709"/>
      <c r="CR124" s="704"/>
      <c r="CS124" s="710"/>
      <c r="CT124" s="709"/>
      <c r="CU124" s="709"/>
      <c r="CV124" s="709"/>
      <c r="CW124" s="711"/>
      <c r="CX124" s="712"/>
      <c r="CY124" s="709"/>
      <c r="CZ124" s="709"/>
      <c r="DA124" s="709"/>
      <c r="DB124" s="704"/>
      <c r="DC124" s="710"/>
      <c r="DD124" s="709"/>
      <c r="DE124" s="709"/>
      <c r="DF124" s="709"/>
      <c r="DG124" s="711"/>
      <c r="DH124" s="712"/>
      <c r="DI124" s="709"/>
      <c r="DJ124" s="709"/>
      <c r="DK124" s="709"/>
      <c r="DL124" s="704"/>
      <c r="DM124" s="710"/>
      <c r="DN124" s="709"/>
      <c r="DO124" s="709"/>
      <c r="DP124" s="709"/>
      <c r="DQ124" s="711"/>
      <c r="DR124" s="712"/>
      <c r="DS124" s="709"/>
      <c r="DT124" s="709"/>
      <c r="DU124" s="709"/>
      <c r="DV124" s="704"/>
      <c r="DW124" s="710"/>
      <c r="DX124" s="709"/>
      <c r="DY124" s="709"/>
      <c r="DZ124" s="709"/>
      <c r="EA124" s="704"/>
      <c r="EC124" s="746"/>
      <c r="ED124" s="931"/>
      <c r="EE124" s="882"/>
      <c r="EF124" s="884"/>
      <c r="EG124" s="880"/>
      <c r="EH124" s="590"/>
      <c r="EI124" s="882"/>
      <c r="EJ124" s="884"/>
      <c r="EK124" s="880"/>
      <c r="EL124" s="899"/>
      <c r="EM124" s="882"/>
      <c r="EN124" s="884"/>
      <c r="EO124" s="880"/>
      <c r="EP124" s="899"/>
      <c r="EQ124" s="882"/>
      <c r="ER124" s="884"/>
      <c r="ES124" s="880"/>
      <c r="ET124" s="899"/>
      <c r="EU124" s="882"/>
      <c r="EV124" s="884"/>
      <c r="EW124" s="880"/>
      <c r="EX124" s="899"/>
      <c r="EY124" s="931"/>
      <c r="EZ124" s="882"/>
      <c r="FA124" s="546"/>
      <c r="FB124" s="5"/>
      <c r="FC124" s="901"/>
      <c r="FD124" s="851"/>
    </row>
    <row r="125" spans="1:160" ht="18" customHeight="1">
      <c r="A125" s="746"/>
      <c r="B125" s="902"/>
      <c r="C125" s="741"/>
      <c r="D125" s="763"/>
      <c r="E125" s="266" t="str">
        <f>'Eventos de riesgo LA-FT-FPADM'!E124</f>
        <v>Servicio de alojamiento y eventos empresariales</v>
      </c>
      <c r="G125" s="765"/>
      <c r="H125" s="766"/>
      <c r="I125" s="766"/>
      <c r="J125" s="766"/>
      <c r="K125" s="767"/>
      <c r="L125" s="712"/>
      <c r="M125" s="709"/>
      <c r="N125" s="709"/>
      <c r="O125" s="709"/>
      <c r="P125" s="711"/>
      <c r="Q125" s="712"/>
      <c r="R125" s="709"/>
      <c r="S125" s="709"/>
      <c r="T125" s="709"/>
      <c r="U125" s="711"/>
      <c r="V125" s="712"/>
      <c r="W125" s="709"/>
      <c r="X125" s="709"/>
      <c r="Y125" s="709"/>
      <c r="Z125" s="711"/>
      <c r="AA125" s="712"/>
      <c r="AB125" s="709"/>
      <c r="AC125" s="709"/>
      <c r="AD125" s="709"/>
      <c r="AE125" s="711"/>
      <c r="AF125" s="712"/>
      <c r="AG125" s="709"/>
      <c r="AH125" s="709"/>
      <c r="AI125" s="709"/>
      <c r="AJ125" s="711"/>
      <c r="AK125" s="712"/>
      <c r="AL125" s="709"/>
      <c r="AM125" s="709"/>
      <c r="AN125" s="709"/>
      <c r="AO125" s="711"/>
      <c r="AP125" s="712"/>
      <c r="AQ125" s="709"/>
      <c r="AR125" s="709"/>
      <c r="AS125" s="709"/>
      <c r="AT125" s="704"/>
      <c r="AU125" s="710"/>
      <c r="AV125" s="709"/>
      <c r="AW125" s="709"/>
      <c r="AX125" s="709"/>
      <c r="AY125" s="711"/>
      <c r="AZ125" s="712"/>
      <c r="BA125" s="709"/>
      <c r="BB125" s="709"/>
      <c r="BC125" s="709"/>
      <c r="BD125" s="704"/>
      <c r="BE125" s="710"/>
      <c r="BF125" s="709"/>
      <c r="BG125" s="709"/>
      <c r="BH125" s="709"/>
      <c r="BI125" s="711"/>
      <c r="BJ125" s="712"/>
      <c r="BK125" s="709"/>
      <c r="BL125" s="709"/>
      <c r="BM125" s="709"/>
      <c r="BN125" s="704"/>
      <c r="BO125" s="710"/>
      <c r="BP125" s="709"/>
      <c r="BQ125" s="709"/>
      <c r="BR125" s="709"/>
      <c r="BS125" s="711"/>
      <c r="BT125" s="712"/>
      <c r="BU125" s="709"/>
      <c r="BV125" s="709"/>
      <c r="BW125" s="709"/>
      <c r="BX125" s="704"/>
      <c r="BY125" s="712"/>
      <c r="BZ125" s="709"/>
      <c r="CA125" s="709"/>
      <c r="CB125" s="709"/>
      <c r="CC125" s="704"/>
      <c r="CD125" s="712"/>
      <c r="CE125" s="709"/>
      <c r="CF125" s="709"/>
      <c r="CG125" s="709"/>
      <c r="CH125" s="704"/>
      <c r="CI125" s="710"/>
      <c r="CJ125" s="709"/>
      <c r="CK125" s="709"/>
      <c r="CL125" s="709"/>
      <c r="CM125" s="711"/>
      <c r="CN125" s="712"/>
      <c r="CO125" s="709"/>
      <c r="CP125" s="709"/>
      <c r="CQ125" s="709"/>
      <c r="CR125" s="704"/>
      <c r="CS125" s="710"/>
      <c r="CT125" s="709"/>
      <c r="CU125" s="709"/>
      <c r="CV125" s="709"/>
      <c r="CW125" s="711"/>
      <c r="CX125" s="712"/>
      <c r="CY125" s="709"/>
      <c r="CZ125" s="709"/>
      <c r="DA125" s="709"/>
      <c r="DB125" s="704"/>
      <c r="DC125" s="710"/>
      <c r="DD125" s="709"/>
      <c r="DE125" s="709"/>
      <c r="DF125" s="709"/>
      <c r="DG125" s="711"/>
      <c r="DH125" s="712"/>
      <c r="DI125" s="709"/>
      <c r="DJ125" s="709"/>
      <c r="DK125" s="709"/>
      <c r="DL125" s="704"/>
      <c r="DM125" s="710"/>
      <c r="DN125" s="709"/>
      <c r="DO125" s="709"/>
      <c r="DP125" s="709"/>
      <c r="DQ125" s="711"/>
      <c r="DR125" s="712"/>
      <c r="DS125" s="709"/>
      <c r="DT125" s="709"/>
      <c r="DU125" s="709"/>
      <c r="DV125" s="704"/>
      <c r="DW125" s="710"/>
      <c r="DX125" s="709"/>
      <c r="DY125" s="709"/>
      <c r="DZ125" s="709"/>
      <c r="EA125" s="704"/>
      <c r="EC125" s="746"/>
      <c r="ED125" s="931"/>
      <c r="EE125" s="882"/>
      <c r="EF125" s="884"/>
      <c r="EG125" s="880"/>
      <c r="EH125" s="590"/>
      <c r="EI125" s="882"/>
      <c r="EJ125" s="884"/>
      <c r="EK125" s="880"/>
      <c r="EL125" s="899"/>
      <c r="EM125" s="882"/>
      <c r="EN125" s="884"/>
      <c r="EO125" s="880"/>
      <c r="EP125" s="899"/>
      <c r="EQ125" s="882"/>
      <c r="ER125" s="884"/>
      <c r="ES125" s="880"/>
      <c r="ET125" s="899"/>
      <c r="EU125" s="882"/>
      <c r="EV125" s="884"/>
      <c r="EW125" s="880"/>
      <c r="EX125" s="899"/>
      <c r="EY125" s="931"/>
      <c r="EZ125" s="882"/>
      <c r="FA125" s="546"/>
      <c r="FB125" s="5"/>
      <c r="FC125" s="901"/>
      <c r="FD125" s="851"/>
    </row>
    <row r="126" spans="1:160" ht="18" customHeight="1">
      <c r="A126" s="716"/>
      <c r="B126" s="792"/>
      <c r="C126" s="741"/>
      <c r="D126" s="763"/>
      <c r="E126" s="266" t="str">
        <f>'Eventos de riesgo LA-FT-FPADM'!E125</f>
        <v>Servicios educativos</v>
      </c>
      <c r="G126" s="765"/>
      <c r="H126" s="766"/>
      <c r="I126" s="766"/>
      <c r="J126" s="766"/>
      <c r="K126" s="767"/>
      <c r="L126" s="712"/>
      <c r="M126" s="709"/>
      <c r="N126" s="709"/>
      <c r="O126" s="709"/>
      <c r="P126" s="711"/>
      <c r="Q126" s="712"/>
      <c r="R126" s="709"/>
      <c r="S126" s="709"/>
      <c r="T126" s="709"/>
      <c r="U126" s="711"/>
      <c r="V126" s="712"/>
      <c r="W126" s="709"/>
      <c r="X126" s="709"/>
      <c r="Y126" s="709"/>
      <c r="Z126" s="711"/>
      <c r="AA126" s="712"/>
      <c r="AB126" s="709"/>
      <c r="AC126" s="709"/>
      <c r="AD126" s="709"/>
      <c r="AE126" s="711"/>
      <c r="AF126" s="712"/>
      <c r="AG126" s="709"/>
      <c r="AH126" s="709"/>
      <c r="AI126" s="709"/>
      <c r="AJ126" s="711"/>
      <c r="AK126" s="712"/>
      <c r="AL126" s="709"/>
      <c r="AM126" s="709"/>
      <c r="AN126" s="709"/>
      <c r="AO126" s="711"/>
      <c r="AP126" s="712"/>
      <c r="AQ126" s="709"/>
      <c r="AR126" s="709"/>
      <c r="AS126" s="709"/>
      <c r="AT126" s="704"/>
      <c r="AU126" s="710"/>
      <c r="AV126" s="709"/>
      <c r="AW126" s="709"/>
      <c r="AX126" s="709"/>
      <c r="AY126" s="711"/>
      <c r="AZ126" s="712"/>
      <c r="BA126" s="709"/>
      <c r="BB126" s="709"/>
      <c r="BC126" s="709"/>
      <c r="BD126" s="704"/>
      <c r="BE126" s="710"/>
      <c r="BF126" s="709"/>
      <c r="BG126" s="709"/>
      <c r="BH126" s="709"/>
      <c r="BI126" s="711"/>
      <c r="BJ126" s="712"/>
      <c r="BK126" s="709"/>
      <c r="BL126" s="709"/>
      <c r="BM126" s="709"/>
      <c r="BN126" s="704"/>
      <c r="BO126" s="710"/>
      <c r="BP126" s="709"/>
      <c r="BQ126" s="709"/>
      <c r="BR126" s="709"/>
      <c r="BS126" s="711"/>
      <c r="BT126" s="712"/>
      <c r="BU126" s="709"/>
      <c r="BV126" s="709"/>
      <c r="BW126" s="709"/>
      <c r="BX126" s="704"/>
      <c r="BY126" s="712"/>
      <c r="BZ126" s="709"/>
      <c r="CA126" s="709"/>
      <c r="CB126" s="709"/>
      <c r="CC126" s="704"/>
      <c r="CD126" s="712"/>
      <c r="CE126" s="709"/>
      <c r="CF126" s="709"/>
      <c r="CG126" s="709"/>
      <c r="CH126" s="704"/>
      <c r="CI126" s="710"/>
      <c r="CJ126" s="709"/>
      <c r="CK126" s="709"/>
      <c r="CL126" s="709"/>
      <c r="CM126" s="711"/>
      <c r="CN126" s="712"/>
      <c r="CO126" s="709"/>
      <c r="CP126" s="709"/>
      <c r="CQ126" s="709"/>
      <c r="CR126" s="704"/>
      <c r="CS126" s="710"/>
      <c r="CT126" s="709"/>
      <c r="CU126" s="709"/>
      <c r="CV126" s="709"/>
      <c r="CW126" s="711"/>
      <c r="CX126" s="712"/>
      <c r="CY126" s="709"/>
      <c r="CZ126" s="709"/>
      <c r="DA126" s="709"/>
      <c r="DB126" s="704"/>
      <c r="DC126" s="710"/>
      <c r="DD126" s="709"/>
      <c r="DE126" s="709"/>
      <c r="DF126" s="709"/>
      <c r="DG126" s="711"/>
      <c r="DH126" s="712"/>
      <c r="DI126" s="709"/>
      <c r="DJ126" s="709"/>
      <c r="DK126" s="709"/>
      <c r="DL126" s="704"/>
      <c r="DM126" s="710"/>
      <c r="DN126" s="709"/>
      <c r="DO126" s="709"/>
      <c r="DP126" s="709"/>
      <c r="DQ126" s="711"/>
      <c r="DR126" s="712"/>
      <c r="DS126" s="709"/>
      <c r="DT126" s="709"/>
      <c r="DU126" s="709"/>
      <c r="DV126" s="704"/>
      <c r="DW126" s="710"/>
      <c r="DX126" s="709"/>
      <c r="DY126" s="709"/>
      <c r="DZ126" s="709"/>
      <c r="EA126" s="704"/>
      <c r="EC126" s="716"/>
      <c r="ED126" s="931"/>
      <c r="EE126" s="882"/>
      <c r="EF126" s="884"/>
      <c r="EG126" s="880"/>
      <c r="EH126" s="590"/>
      <c r="EI126" s="882"/>
      <c r="EJ126" s="884"/>
      <c r="EK126" s="880"/>
      <c r="EL126" s="899"/>
      <c r="EM126" s="882"/>
      <c r="EN126" s="884"/>
      <c r="EO126" s="880"/>
      <c r="EP126" s="899"/>
      <c r="EQ126" s="882"/>
      <c r="ER126" s="884"/>
      <c r="ES126" s="880"/>
      <c r="ET126" s="899"/>
      <c r="EU126" s="882"/>
      <c r="EV126" s="884"/>
      <c r="EW126" s="880"/>
      <c r="EX126" s="899"/>
      <c r="EY126" s="931"/>
      <c r="EZ126" s="882"/>
      <c r="FA126" s="546"/>
      <c r="FB126" s="5"/>
      <c r="FC126" s="901"/>
      <c r="FD126" s="851"/>
    </row>
    <row r="127" spans="1:160" ht="18" customHeight="1">
      <c r="A127" s="716"/>
      <c r="B127" s="792"/>
      <c r="C127" s="741"/>
      <c r="D127" s="763"/>
      <c r="E127" s="266" t="str">
        <f>'Eventos de riesgo LA-FT-FPADM'!E126</f>
        <v>Asesorías Jurídicas</v>
      </c>
      <c r="G127" s="765"/>
      <c r="H127" s="766"/>
      <c r="I127" s="766"/>
      <c r="J127" s="766"/>
      <c r="K127" s="767"/>
      <c r="L127" s="712"/>
      <c r="M127" s="709"/>
      <c r="N127" s="709"/>
      <c r="O127" s="709"/>
      <c r="P127" s="711"/>
      <c r="Q127" s="712"/>
      <c r="R127" s="709"/>
      <c r="S127" s="709"/>
      <c r="T127" s="709"/>
      <c r="U127" s="711"/>
      <c r="V127" s="712"/>
      <c r="W127" s="709"/>
      <c r="X127" s="709"/>
      <c r="Y127" s="709"/>
      <c r="Z127" s="711"/>
      <c r="AA127" s="712"/>
      <c r="AB127" s="709"/>
      <c r="AC127" s="709"/>
      <c r="AD127" s="709"/>
      <c r="AE127" s="711"/>
      <c r="AF127" s="712"/>
      <c r="AG127" s="709"/>
      <c r="AH127" s="709"/>
      <c r="AI127" s="709"/>
      <c r="AJ127" s="711"/>
      <c r="AK127" s="712"/>
      <c r="AL127" s="709"/>
      <c r="AM127" s="709"/>
      <c r="AN127" s="709"/>
      <c r="AO127" s="711"/>
      <c r="AP127" s="712"/>
      <c r="AQ127" s="709"/>
      <c r="AR127" s="709"/>
      <c r="AS127" s="709"/>
      <c r="AT127" s="704"/>
      <c r="AU127" s="710"/>
      <c r="AV127" s="709"/>
      <c r="AW127" s="709"/>
      <c r="AX127" s="709"/>
      <c r="AY127" s="711"/>
      <c r="AZ127" s="712"/>
      <c r="BA127" s="709"/>
      <c r="BB127" s="709"/>
      <c r="BC127" s="709"/>
      <c r="BD127" s="704"/>
      <c r="BE127" s="710"/>
      <c r="BF127" s="709"/>
      <c r="BG127" s="709"/>
      <c r="BH127" s="709"/>
      <c r="BI127" s="711"/>
      <c r="BJ127" s="712"/>
      <c r="BK127" s="709"/>
      <c r="BL127" s="709"/>
      <c r="BM127" s="709"/>
      <c r="BN127" s="704"/>
      <c r="BO127" s="710"/>
      <c r="BP127" s="709"/>
      <c r="BQ127" s="709"/>
      <c r="BR127" s="709"/>
      <c r="BS127" s="711"/>
      <c r="BT127" s="712"/>
      <c r="BU127" s="709"/>
      <c r="BV127" s="709"/>
      <c r="BW127" s="709"/>
      <c r="BX127" s="704"/>
      <c r="BY127" s="712"/>
      <c r="BZ127" s="709"/>
      <c r="CA127" s="709"/>
      <c r="CB127" s="709"/>
      <c r="CC127" s="704"/>
      <c r="CD127" s="712"/>
      <c r="CE127" s="709"/>
      <c r="CF127" s="709"/>
      <c r="CG127" s="709"/>
      <c r="CH127" s="704"/>
      <c r="CI127" s="710"/>
      <c r="CJ127" s="709"/>
      <c r="CK127" s="709"/>
      <c r="CL127" s="709"/>
      <c r="CM127" s="711"/>
      <c r="CN127" s="712"/>
      <c r="CO127" s="709"/>
      <c r="CP127" s="709"/>
      <c r="CQ127" s="709"/>
      <c r="CR127" s="704"/>
      <c r="CS127" s="710"/>
      <c r="CT127" s="709"/>
      <c r="CU127" s="709"/>
      <c r="CV127" s="709"/>
      <c r="CW127" s="711"/>
      <c r="CX127" s="712"/>
      <c r="CY127" s="709"/>
      <c r="CZ127" s="709"/>
      <c r="DA127" s="709"/>
      <c r="DB127" s="704"/>
      <c r="DC127" s="710"/>
      <c r="DD127" s="709"/>
      <c r="DE127" s="709"/>
      <c r="DF127" s="709"/>
      <c r="DG127" s="711"/>
      <c r="DH127" s="712"/>
      <c r="DI127" s="709"/>
      <c r="DJ127" s="709"/>
      <c r="DK127" s="709"/>
      <c r="DL127" s="704"/>
      <c r="DM127" s="710"/>
      <c r="DN127" s="709"/>
      <c r="DO127" s="709"/>
      <c r="DP127" s="709"/>
      <c r="DQ127" s="711"/>
      <c r="DR127" s="712"/>
      <c r="DS127" s="709"/>
      <c r="DT127" s="709"/>
      <c r="DU127" s="709"/>
      <c r="DV127" s="704"/>
      <c r="DW127" s="710"/>
      <c r="DX127" s="709"/>
      <c r="DY127" s="709"/>
      <c r="DZ127" s="709"/>
      <c r="EA127" s="704"/>
      <c r="EC127" s="716"/>
      <c r="ED127" s="931"/>
      <c r="EE127" s="882"/>
      <c r="EF127" s="884"/>
      <c r="EG127" s="880"/>
      <c r="EH127" s="590"/>
      <c r="EI127" s="882"/>
      <c r="EJ127" s="884"/>
      <c r="EK127" s="880"/>
      <c r="EL127" s="899"/>
      <c r="EM127" s="882"/>
      <c r="EN127" s="884"/>
      <c r="EO127" s="880"/>
      <c r="EP127" s="899"/>
      <c r="EQ127" s="882"/>
      <c r="ER127" s="884"/>
      <c r="ES127" s="880"/>
      <c r="ET127" s="899"/>
      <c r="EU127" s="882"/>
      <c r="EV127" s="884"/>
      <c r="EW127" s="880"/>
      <c r="EX127" s="899"/>
      <c r="EY127" s="931"/>
      <c r="EZ127" s="882"/>
      <c r="FA127" s="546"/>
      <c r="FB127" s="5"/>
      <c r="FC127" s="901"/>
      <c r="FD127" s="851"/>
    </row>
    <row r="128" spans="1:160" ht="18" customHeight="1">
      <c r="A128" s="716"/>
      <c r="B128" s="792"/>
      <c r="C128" s="741"/>
      <c r="D128" s="763"/>
      <c r="E128" s="266" t="str">
        <f>'Eventos de riesgo LA-FT-FPADM'!E127</f>
        <v>Servicios públicos</v>
      </c>
      <c r="G128" s="765"/>
      <c r="H128" s="766"/>
      <c r="I128" s="766"/>
      <c r="J128" s="766"/>
      <c r="K128" s="767"/>
      <c r="L128" s="712"/>
      <c r="M128" s="709"/>
      <c r="N128" s="709"/>
      <c r="O128" s="709"/>
      <c r="P128" s="711"/>
      <c r="Q128" s="712"/>
      <c r="R128" s="709"/>
      <c r="S128" s="709"/>
      <c r="T128" s="709"/>
      <c r="U128" s="711"/>
      <c r="V128" s="712"/>
      <c r="W128" s="709"/>
      <c r="X128" s="709"/>
      <c r="Y128" s="709"/>
      <c r="Z128" s="711"/>
      <c r="AA128" s="712"/>
      <c r="AB128" s="709"/>
      <c r="AC128" s="709"/>
      <c r="AD128" s="709"/>
      <c r="AE128" s="711"/>
      <c r="AF128" s="712"/>
      <c r="AG128" s="709"/>
      <c r="AH128" s="709"/>
      <c r="AI128" s="709"/>
      <c r="AJ128" s="711"/>
      <c r="AK128" s="712"/>
      <c r="AL128" s="709"/>
      <c r="AM128" s="709"/>
      <c r="AN128" s="709"/>
      <c r="AO128" s="711"/>
      <c r="AP128" s="712"/>
      <c r="AQ128" s="709"/>
      <c r="AR128" s="709"/>
      <c r="AS128" s="709"/>
      <c r="AT128" s="704"/>
      <c r="AU128" s="710"/>
      <c r="AV128" s="709"/>
      <c r="AW128" s="709"/>
      <c r="AX128" s="709"/>
      <c r="AY128" s="711"/>
      <c r="AZ128" s="712"/>
      <c r="BA128" s="709"/>
      <c r="BB128" s="709"/>
      <c r="BC128" s="709"/>
      <c r="BD128" s="704"/>
      <c r="BE128" s="710"/>
      <c r="BF128" s="709"/>
      <c r="BG128" s="709"/>
      <c r="BH128" s="709"/>
      <c r="BI128" s="711"/>
      <c r="BJ128" s="712"/>
      <c r="BK128" s="709"/>
      <c r="BL128" s="709"/>
      <c r="BM128" s="709"/>
      <c r="BN128" s="704"/>
      <c r="BO128" s="710"/>
      <c r="BP128" s="709"/>
      <c r="BQ128" s="709"/>
      <c r="BR128" s="709"/>
      <c r="BS128" s="711"/>
      <c r="BT128" s="712"/>
      <c r="BU128" s="709"/>
      <c r="BV128" s="709"/>
      <c r="BW128" s="709"/>
      <c r="BX128" s="704"/>
      <c r="BY128" s="712"/>
      <c r="BZ128" s="709"/>
      <c r="CA128" s="709"/>
      <c r="CB128" s="709"/>
      <c r="CC128" s="704"/>
      <c r="CD128" s="712"/>
      <c r="CE128" s="709"/>
      <c r="CF128" s="709"/>
      <c r="CG128" s="709"/>
      <c r="CH128" s="704"/>
      <c r="CI128" s="710"/>
      <c r="CJ128" s="709"/>
      <c r="CK128" s="709"/>
      <c r="CL128" s="709"/>
      <c r="CM128" s="711"/>
      <c r="CN128" s="712"/>
      <c r="CO128" s="709"/>
      <c r="CP128" s="709"/>
      <c r="CQ128" s="709"/>
      <c r="CR128" s="704"/>
      <c r="CS128" s="710"/>
      <c r="CT128" s="709"/>
      <c r="CU128" s="709"/>
      <c r="CV128" s="709"/>
      <c r="CW128" s="711"/>
      <c r="CX128" s="712"/>
      <c r="CY128" s="709"/>
      <c r="CZ128" s="709"/>
      <c r="DA128" s="709"/>
      <c r="DB128" s="704"/>
      <c r="DC128" s="710"/>
      <c r="DD128" s="709"/>
      <c r="DE128" s="709"/>
      <c r="DF128" s="709"/>
      <c r="DG128" s="711"/>
      <c r="DH128" s="712"/>
      <c r="DI128" s="709"/>
      <c r="DJ128" s="709"/>
      <c r="DK128" s="709"/>
      <c r="DL128" s="704"/>
      <c r="DM128" s="710"/>
      <c r="DN128" s="709"/>
      <c r="DO128" s="709"/>
      <c r="DP128" s="709"/>
      <c r="DQ128" s="711"/>
      <c r="DR128" s="712"/>
      <c r="DS128" s="709"/>
      <c r="DT128" s="709"/>
      <c r="DU128" s="709"/>
      <c r="DV128" s="704"/>
      <c r="DW128" s="710"/>
      <c r="DX128" s="709"/>
      <c r="DY128" s="709"/>
      <c r="DZ128" s="709"/>
      <c r="EA128" s="704"/>
      <c r="EC128" s="716"/>
      <c r="ED128" s="931"/>
      <c r="EE128" s="882"/>
      <c r="EF128" s="884"/>
      <c r="EG128" s="880"/>
      <c r="EH128" s="590"/>
      <c r="EI128" s="882"/>
      <c r="EJ128" s="884"/>
      <c r="EK128" s="880"/>
      <c r="EL128" s="899"/>
      <c r="EM128" s="882"/>
      <c r="EN128" s="884"/>
      <c r="EO128" s="880"/>
      <c r="EP128" s="899"/>
      <c r="EQ128" s="882"/>
      <c r="ER128" s="884"/>
      <c r="ES128" s="880"/>
      <c r="ET128" s="899"/>
      <c r="EU128" s="882"/>
      <c r="EV128" s="884"/>
      <c r="EW128" s="880"/>
      <c r="EX128" s="899"/>
      <c r="EY128" s="931"/>
      <c r="EZ128" s="882"/>
      <c r="FA128" s="546"/>
      <c r="FB128" s="5"/>
      <c r="FC128" s="901"/>
      <c r="FD128" s="851"/>
    </row>
    <row r="129" spans="1:160" ht="18" customHeight="1">
      <c r="A129" s="716"/>
      <c r="B129" s="792"/>
      <c r="C129" s="741"/>
      <c r="D129" s="763"/>
      <c r="E129" s="266" t="str">
        <f>'Eventos de riesgo LA-FT-FPADM'!E128</f>
        <v>Obligaciones Legales</v>
      </c>
      <c r="G129" s="765"/>
      <c r="H129" s="766"/>
      <c r="I129" s="766"/>
      <c r="J129" s="766"/>
      <c r="K129" s="767"/>
      <c r="L129" s="712"/>
      <c r="M129" s="709"/>
      <c r="N129" s="709"/>
      <c r="O129" s="709"/>
      <c r="P129" s="711"/>
      <c r="Q129" s="712"/>
      <c r="R129" s="709"/>
      <c r="S129" s="709"/>
      <c r="T129" s="709"/>
      <c r="U129" s="711"/>
      <c r="V129" s="712"/>
      <c r="W129" s="709"/>
      <c r="X129" s="709"/>
      <c r="Y129" s="709"/>
      <c r="Z129" s="711"/>
      <c r="AA129" s="712"/>
      <c r="AB129" s="709"/>
      <c r="AC129" s="709"/>
      <c r="AD129" s="709"/>
      <c r="AE129" s="711"/>
      <c r="AF129" s="712"/>
      <c r="AG129" s="709"/>
      <c r="AH129" s="709"/>
      <c r="AI129" s="709"/>
      <c r="AJ129" s="711"/>
      <c r="AK129" s="712"/>
      <c r="AL129" s="709"/>
      <c r="AM129" s="709"/>
      <c r="AN129" s="709"/>
      <c r="AO129" s="711"/>
      <c r="AP129" s="712"/>
      <c r="AQ129" s="709"/>
      <c r="AR129" s="709"/>
      <c r="AS129" s="709"/>
      <c r="AT129" s="704"/>
      <c r="AU129" s="710"/>
      <c r="AV129" s="709"/>
      <c r="AW129" s="709"/>
      <c r="AX129" s="709"/>
      <c r="AY129" s="711"/>
      <c r="AZ129" s="712"/>
      <c r="BA129" s="709"/>
      <c r="BB129" s="709"/>
      <c r="BC129" s="709"/>
      <c r="BD129" s="704"/>
      <c r="BE129" s="710"/>
      <c r="BF129" s="709"/>
      <c r="BG129" s="709"/>
      <c r="BH129" s="709"/>
      <c r="BI129" s="711"/>
      <c r="BJ129" s="712"/>
      <c r="BK129" s="709"/>
      <c r="BL129" s="709"/>
      <c r="BM129" s="709"/>
      <c r="BN129" s="704"/>
      <c r="BO129" s="710"/>
      <c r="BP129" s="709"/>
      <c r="BQ129" s="709"/>
      <c r="BR129" s="709"/>
      <c r="BS129" s="711"/>
      <c r="BT129" s="712"/>
      <c r="BU129" s="709"/>
      <c r="BV129" s="709"/>
      <c r="BW129" s="709"/>
      <c r="BX129" s="704"/>
      <c r="BY129" s="712"/>
      <c r="BZ129" s="709"/>
      <c r="CA129" s="709"/>
      <c r="CB129" s="709"/>
      <c r="CC129" s="704"/>
      <c r="CD129" s="712"/>
      <c r="CE129" s="709"/>
      <c r="CF129" s="709"/>
      <c r="CG129" s="709"/>
      <c r="CH129" s="704"/>
      <c r="CI129" s="710"/>
      <c r="CJ129" s="709"/>
      <c r="CK129" s="709"/>
      <c r="CL129" s="709"/>
      <c r="CM129" s="711"/>
      <c r="CN129" s="712"/>
      <c r="CO129" s="709"/>
      <c r="CP129" s="709"/>
      <c r="CQ129" s="709"/>
      <c r="CR129" s="704"/>
      <c r="CS129" s="710"/>
      <c r="CT129" s="709"/>
      <c r="CU129" s="709"/>
      <c r="CV129" s="709"/>
      <c r="CW129" s="711"/>
      <c r="CX129" s="712"/>
      <c r="CY129" s="709"/>
      <c r="CZ129" s="709"/>
      <c r="DA129" s="709"/>
      <c r="DB129" s="704"/>
      <c r="DC129" s="710"/>
      <c r="DD129" s="709"/>
      <c r="DE129" s="709"/>
      <c r="DF129" s="709"/>
      <c r="DG129" s="711"/>
      <c r="DH129" s="712"/>
      <c r="DI129" s="709"/>
      <c r="DJ129" s="709"/>
      <c r="DK129" s="709"/>
      <c r="DL129" s="704"/>
      <c r="DM129" s="710"/>
      <c r="DN129" s="709"/>
      <c r="DO129" s="709"/>
      <c r="DP129" s="709"/>
      <c r="DQ129" s="711"/>
      <c r="DR129" s="712"/>
      <c r="DS129" s="709"/>
      <c r="DT129" s="709"/>
      <c r="DU129" s="709"/>
      <c r="DV129" s="704"/>
      <c r="DW129" s="710"/>
      <c r="DX129" s="709"/>
      <c r="DY129" s="709"/>
      <c r="DZ129" s="709"/>
      <c r="EA129" s="704"/>
      <c r="EC129" s="716"/>
      <c r="ED129" s="931"/>
      <c r="EE129" s="882"/>
      <c r="EF129" s="884"/>
      <c r="EG129" s="880"/>
      <c r="EH129" s="590"/>
      <c r="EI129" s="882"/>
      <c r="EJ129" s="884"/>
      <c r="EK129" s="880"/>
      <c r="EL129" s="899"/>
      <c r="EM129" s="882"/>
      <c r="EN129" s="884"/>
      <c r="EO129" s="880"/>
      <c r="EP129" s="899"/>
      <c r="EQ129" s="882"/>
      <c r="ER129" s="884"/>
      <c r="ES129" s="880"/>
      <c r="ET129" s="899"/>
      <c r="EU129" s="882"/>
      <c r="EV129" s="884"/>
      <c r="EW129" s="880"/>
      <c r="EX129" s="899"/>
      <c r="EY129" s="931"/>
      <c r="EZ129" s="882"/>
      <c r="FA129" s="546"/>
      <c r="FB129" s="5"/>
      <c r="FC129" s="901"/>
      <c r="FD129" s="851"/>
    </row>
    <row r="130" spans="1:160" ht="18" customHeight="1">
      <c r="A130" s="716"/>
      <c r="B130" s="792"/>
      <c r="C130" s="741"/>
      <c r="D130" s="764"/>
      <c r="E130" s="266" t="str">
        <f>'Eventos de riesgo LA-FT-FPADM'!E129</f>
        <v>Financieros</v>
      </c>
      <c r="G130" s="765"/>
      <c r="H130" s="766"/>
      <c r="I130" s="766"/>
      <c r="J130" s="766"/>
      <c r="K130" s="767"/>
      <c r="L130" s="712"/>
      <c r="M130" s="709"/>
      <c r="N130" s="709"/>
      <c r="O130" s="709"/>
      <c r="P130" s="711"/>
      <c r="Q130" s="712"/>
      <c r="R130" s="709"/>
      <c r="S130" s="709"/>
      <c r="T130" s="709"/>
      <c r="U130" s="711"/>
      <c r="V130" s="712"/>
      <c r="W130" s="709"/>
      <c r="X130" s="709"/>
      <c r="Y130" s="709"/>
      <c r="Z130" s="711"/>
      <c r="AA130" s="712"/>
      <c r="AB130" s="709"/>
      <c r="AC130" s="709"/>
      <c r="AD130" s="709"/>
      <c r="AE130" s="711"/>
      <c r="AF130" s="712"/>
      <c r="AG130" s="709"/>
      <c r="AH130" s="709"/>
      <c r="AI130" s="709"/>
      <c r="AJ130" s="711"/>
      <c r="AK130" s="712"/>
      <c r="AL130" s="709"/>
      <c r="AM130" s="709"/>
      <c r="AN130" s="709"/>
      <c r="AO130" s="711"/>
      <c r="AP130" s="712"/>
      <c r="AQ130" s="709"/>
      <c r="AR130" s="709"/>
      <c r="AS130" s="709"/>
      <c r="AT130" s="704"/>
      <c r="AU130" s="710"/>
      <c r="AV130" s="709"/>
      <c r="AW130" s="709"/>
      <c r="AX130" s="709"/>
      <c r="AY130" s="711"/>
      <c r="AZ130" s="712"/>
      <c r="BA130" s="709"/>
      <c r="BB130" s="709"/>
      <c r="BC130" s="709"/>
      <c r="BD130" s="704"/>
      <c r="BE130" s="710"/>
      <c r="BF130" s="709"/>
      <c r="BG130" s="709"/>
      <c r="BH130" s="709"/>
      <c r="BI130" s="711"/>
      <c r="BJ130" s="712"/>
      <c r="BK130" s="709"/>
      <c r="BL130" s="709"/>
      <c r="BM130" s="709"/>
      <c r="BN130" s="704"/>
      <c r="BO130" s="710"/>
      <c r="BP130" s="709"/>
      <c r="BQ130" s="709"/>
      <c r="BR130" s="709"/>
      <c r="BS130" s="711"/>
      <c r="BT130" s="712"/>
      <c r="BU130" s="709"/>
      <c r="BV130" s="709"/>
      <c r="BW130" s="709"/>
      <c r="BX130" s="704"/>
      <c r="BY130" s="712"/>
      <c r="BZ130" s="709"/>
      <c r="CA130" s="709"/>
      <c r="CB130" s="709"/>
      <c r="CC130" s="704"/>
      <c r="CD130" s="712"/>
      <c r="CE130" s="709"/>
      <c r="CF130" s="709"/>
      <c r="CG130" s="709"/>
      <c r="CH130" s="704"/>
      <c r="CI130" s="710"/>
      <c r="CJ130" s="709"/>
      <c r="CK130" s="709"/>
      <c r="CL130" s="709"/>
      <c r="CM130" s="711"/>
      <c r="CN130" s="712"/>
      <c r="CO130" s="709"/>
      <c r="CP130" s="709"/>
      <c r="CQ130" s="709"/>
      <c r="CR130" s="704"/>
      <c r="CS130" s="710"/>
      <c r="CT130" s="709"/>
      <c r="CU130" s="709"/>
      <c r="CV130" s="709"/>
      <c r="CW130" s="711"/>
      <c r="CX130" s="712"/>
      <c r="CY130" s="709"/>
      <c r="CZ130" s="709"/>
      <c r="DA130" s="709"/>
      <c r="DB130" s="704"/>
      <c r="DC130" s="710"/>
      <c r="DD130" s="709"/>
      <c r="DE130" s="709"/>
      <c r="DF130" s="709"/>
      <c r="DG130" s="711"/>
      <c r="DH130" s="712"/>
      <c r="DI130" s="709"/>
      <c r="DJ130" s="709"/>
      <c r="DK130" s="709"/>
      <c r="DL130" s="704"/>
      <c r="DM130" s="710"/>
      <c r="DN130" s="709"/>
      <c r="DO130" s="709"/>
      <c r="DP130" s="709"/>
      <c r="DQ130" s="711"/>
      <c r="DR130" s="712"/>
      <c r="DS130" s="709"/>
      <c r="DT130" s="709"/>
      <c r="DU130" s="709"/>
      <c r="DV130" s="704"/>
      <c r="DW130" s="710"/>
      <c r="DX130" s="709"/>
      <c r="DY130" s="709"/>
      <c r="DZ130" s="709"/>
      <c r="EA130" s="704"/>
      <c r="EC130" s="716"/>
      <c r="ED130" s="932"/>
      <c r="EE130" s="925"/>
      <c r="EF130" s="887"/>
      <c r="EG130" s="888"/>
      <c r="EH130" s="590"/>
      <c r="EI130" s="925"/>
      <c r="EJ130" s="887"/>
      <c r="EK130" s="888"/>
      <c r="EL130" s="899"/>
      <c r="EM130" s="925"/>
      <c r="EN130" s="887"/>
      <c r="EO130" s="888"/>
      <c r="EP130" s="899"/>
      <c r="EQ130" s="925"/>
      <c r="ER130" s="887"/>
      <c r="ES130" s="888"/>
      <c r="ET130" s="899"/>
      <c r="EU130" s="925"/>
      <c r="EV130" s="887"/>
      <c r="EW130" s="888"/>
      <c r="EX130" s="899"/>
      <c r="EY130" s="932"/>
      <c r="EZ130" s="925"/>
      <c r="FA130" s="546"/>
      <c r="FB130" s="5"/>
      <c r="FC130" s="901"/>
      <c r="FD130" s="851"/>
    </row>
    <row r="131" spans="1:160" ht="18" customHeight="1">
      <c r="A131" s="716"/>
      <c r="B131" s="792"/>
      <c r="C131" s="741"/>
      <c r="D131" s="269" t="str">
        <f>'Eventos de riesgo LA-FT-FPADM'!D130</f>
        <v>Empleados</v>
      </c>
      <c r="E131" s="266" t="str">
        <f>'Eventos de riesgo LA-FT-FPADM'!E130</f>
        <v>Directos</v>
      </c>
      <c r="G131" s="277">
        <v>1</v>
      </c>
      <c r="H131" s="278">
        <v>5</v>
      </c>
      <c r="I131" s="278">
        <v>4</v>
      </c>
      <c r="J131" s="278">
        <v>3</v>
      </c>
      <c r="K131" s="279">
        <v>2</v>
      </c>
      <c r="L131" s="276"/>
      <c r="M131" s="273"/>
      <c r="N131" s="273"/>
      <c r="O131" s="273"/>
      <c r="P131" s="275"/>
      <c r="Q131" s="276"/>
      <c r="R131" s="273"/>
      <c r="S131" s="273"/>
      <c r="T131" s="273"/>
      <c r="U131" s="275"/>
      <c r="V131" s="276"/>
      <c r="W131" s="273"/>
      <c r="X131" s="273"/>
      <c r="Y131" s="273"/>
      <c r="Z131" s="275"/>
      <c r="AA131" s="276">
        <v>1</v>
      </c>
      <c r="AB131" s="273">
        <v>1</v>
      </c>
      <c r="AC131" s="273">
        <v>1</v>
      </c>
      <c r="AD131" s="273">
        <v>1</v>
      </c>
      <c r="AE131" s="275">
        <v>1</v>
      </c>
      <c r="AF131" s="276"/>
      <c r="AG131" s="273"/>
      <c r="AH131" s="273"/>
      <c r="AI131" s="273"/>
      <c r="AJ131" s="275"/>
      <c r="AK131" s="276"/>
      <c r="AL131" s="273"/>
      <c r="AM131" s="273"/>
      <c r="AN131" s="273"/>
      <c r="AO131" s="275"/>
      <c r="AP131" s="276">
        <v>3</v>
      </c>
      <c r="AQ131" s="273">
        <v>3</v>
      </c>
      <c r="AR131" s="273">
        <v>3</v>
      </c>
      <c r="AS131" s="273">
        <v>2</v>
      </c>
      <c r="AT131" s="272">
        <v>2</v>
      </c>
      <c r="AU131" s="274"/>
      <c r="AV131" s="273"/>
      <c r="AW131" s="273"/>
      <c r="AX131" s="273"/>
      <c r="AY131" s="275"/>
      <c r="AZ131" s="276"/>
      <c r="BA131" s="273"/>
      <c r="BB131" s="273"/>
      <c r="BC131" s="273"/>
      <c r="BD131" s="272"/>
      <c r="BE131" s="274">
        <v>3</v>
      </c>
      <c r="BF131" s="273">
        <v>4</v>
      </c>
      <c r="BG131" s="273">
        <v>3</v>
      </c>
      <c r="BH131" s="273">
        <v>2</v>
      </c>
      <c r="BI131" s="275">
        <v>1</v>
      </c>
      <c r="BJ131" s="276">
        <v>2</v>
      </c>
      <c r="BK131" s="273">
        <v>4</v>
      </c>
      <c r="BL131" s="273">
        <v>5</v>
      </c>
      <c r="BM131" s="273">
        <v>3</v>
      </c>
      <c r="BN131" s="272">
        <v>2</v>
      </c>
      <c r="BO131" s="274"/>
      <c r="BP131" s="273"/>
      <c r="BQ131" s="273"/>
      <c r="BR131" s="273"/>
      <c r="BS131" s="275"/>
      <c r="BT131" s="276"/>
      <c r="BU131" s="273"/>
      <c r="BV131" s="273"/>
      <c r="BW131" s="273"/>
      <c r="BX131" s="272"/>
      <c r="BY131" s="276"/>
      <c r="BZ131" s="273"/>
      <c r="CA131" s="273"/>
      <c r="CB131" s="273"/>
      <c r="CC131" s="272"/>
      <c r="CD131" s="276"/>
      <c r="CE131" s="273"/>
      <c r="CF131" s="273"/>
      <c r="CG131" s="273"/>
      <c r="CH131" s="272"/>
      <c r="CI131" s="274"/>
      <c r="CJ131" s="273"/>
      <c r="CK131" s="273"/>
      <c r="CL131" s="273"/>
      <c r="CM131" s="275"/>
      <c r="CN131" s="276"/>
      <c r="CO131" s="273"/>
      <c r="CP131" s="273"/>
      <c r="CQ131" s="273"/>
      <c r="CR131" s="272"/>
      <c r="CS131" s="274"/>
      <c r="CT131" s="273"/>
      <c r="CU131" s="273"/>
      <c r="CV131" s="273"/>
      <c r="CW131" s="275"/>
      <c r="CX131" s="276"/>
      <c r="CY131" s="273"/>
      <c r="CZ131" s="273"/>
      <c r="DA131" s="273"/>
      <c r="DB131" s="272"/>
      <c r="DC131" s="274"/>
      <c r="DD131" s="273"/>
      <c r="DE131" s="273"/>
      <c r="DF131" s="273"/>
      <c r="DG131" s="275"/>
      <c r="DH131" s="276"/>
      <c r="DI131" s="273"/>
      <c r="DJ131" s="273"/>
      <c r="DK131" s="273"/>
      <c r="DL131" s="272"/>
      <c r="DM131" s="274"/>
      <c r="DN131" s="273"/>
      <c r="DO131" s="273"/>
      <c r="DP131" s="273"/>
      <c r="DQ131" s="275"/>
      <c r="DR131" s="276"/>
      <c r="DS131" s="273"/>
      <c r="DT131" s="273"/>
      <c r="DU131" s="273"/>
      <c r="DV131" s="272"/>
      <c r="DW131" s="274"/>
      <c r="DX131" s="273"/>
      <c r="DY131" s="273"/>
      <c r="DZ131" s="273"/>
      <c r="EA131" s="272"/>
      <c r="EC131" s="716"/>
      <c r="ED131" s="296" t="str">
        <f>'Eventos de riesgo LA-FT-FPADM'!D130</f>
        <v>Empleados</v>
      </c>
      <c r="EE131" s="291">
        <f t="shared" si="36"/>
        <v>2</v>
      </c>
      <c r="EF131" s="290">
        <f t="shared" si="37"/>
        <v>0.89442719099991586</v>
      </c>
      <c r="EG131" s="288">
        <f t="shared" si="38"/>
        <v>0.44721359549995793</v>
      </c>
      <c r="EH131" s="590"/>
      <c r="EI131" s="291">
        <f t="shared" si="39"/>
        <v>3</v>
      </c>
      <c r="EJ131" s="290">
        <f t="shared" si="40"/>
        <v>1.3564659966250536</v>
      </c>
      <c r="EK131" s="288">
        <f t="shared" si="41"/>
        <v>0.45215533220835119</v>
      </c>
      <c r="EL131" s="899"/>
      <c r="EM131" s="291">
        <f t="shared" si="42"/>
        <v>3</v>
      </c>
      <c r="EN131" s="290">
        <f t="shared" si="43"/>
        <v>1.3266499161421599</v>
      </c>
      <c r="EO131" s="288">
        <f t="shared" si="44"/>
        <v>0.44221663871405331</v>
      </c>
      <c r="EP131" s="899"/>
      <c r="EQ131" s="291">
        <f t="shared" si="45"/>
        <v>2</v>
      </c>
      <c r="ER131" s="290">
        <f t="shared" si="46"/>
        <v>0.74833147735478833</v>
      </c>
      <c r="ES131" s="288">
        <f t="shared" si="47"/>
        <v>0.37416573867739417</v>
      </c>
      <c r="ET131" s="899"/>
      <c r="EU131" s="291">
        <f t="shared" si="48"/>
        <v>2</v>
      </c>
      <c r="EV131" s="290">
        <f t="shared" si="49"/>
        <v>0.4898979485566356</v>
      </c>
      <c r="EW131" s="288">
        <f t="shared" si="50"/>
        <v>0.2449489742783178</v>
      </c>
      <c r="EX131" s="899"/>
      <c r="EY131" s="296" t="str">
        <f>'Eventos de riesgo LA-FT-FPADM'!D130</f>
        <v>Empleados</v>
      </c>
      <c r="EZ131" s="291">
        <f t="shared" si="51"/>
        <v>3</v>
      </c>
      <c r="FA131" s="546"/>
      <c r="FB131" s="5"/>
      <c r="FC131" s="901"/>
      <c r="FD131" s="851"/>
    </row>
    <row r="132" spans="1:160" ht="18" customHeight="1">
      <c r="A132" s="716"/>
      <c r="B132" s="792"/>
      <c r="C132" s="741"/>
      <c r="D132" s="269" t="str">
        <f>'Eventos de riesgo LA-FT-FPADM'!D131</f>
        <v>Aliados</v>
      </c>
      <c r="E132" s="266" t="str">
        <f>'Eventos de riesgo LA-FT-FPADM'!E131</f>
        <v>Programas y proyectos</v>
      </c>
      <c r="G132" s="277"/>
      <c r="H132" s="278"/>
      <c r="I132" s="278"/>
      <c r="J132" s="278"/>
      <c r="K132" s="279"/>
      <c r="L132" s="276"/>
      <c r="M132" s="273"/>
      <c r="N132" s="273"/>
      <c r="O132" s="273"/>
      <c r="P132" s="275"/>
      <c r="Q132" s="276"/>
      <c r="R132" s="273"/>
      <c r="S132" s="273"/>
      <c r="T132" s="273"/>
      <c r="U132" s="275"/>
      <c r="V132" s="276"/>
      <c r="W132" s="273"/>
      <c r="X132" s="273"/>
      <c r="Y132" s="273"/>
      <c r="Z132" s="275"/>
      <c r="AA132" s="276"/>
      <c r="AB132" s="273"/>
      <c r="AC132" s="273"/>
      <c r="AD132" s="273"/>
      <c r="AE132" s="275"/>
      <c r="AF132" s="276"/>
      <c r="AG132" s="273"/>
      <c r="AH132" s="273"/>
      <c r="AI132" s="273"/>
      <c r="AJ132" s="275"/>
      <c r="AK132" s="276"/>
      <c r="AL132" s="273"/>
      <c r="AM132" s="273"/>
      <c r="AN132" s="273"/>
      <c r="AO132" s="275"/>
      <c r="AP132" s="276">
        <v>3</v>
      </c>
      <c r="AQ132" s="273">
        <v>3</v>
      </c>
      <c r="AR132" s="273">
        <v>3</v>
      </c>
      <c r="AS132" s="273">
        <v>2</v>
      </c>
      <c r="AT132" s="272">
        <v>2</v>
      </c>
      <c r="AU132" s="274"/>
      <c r="AV132" s="273"/>
      <c r="AW132" s="273"/>
      <c r="AX132" s="273"/>
      <c r="AY132" s="275"/>
      <c r="AZ132" s="276"/>
      <c r="BA132" s="273"/>
      <c r="BB132" s="273"/>
      <c r="BC132" s="273"/>
      <c r="BD132" s="272"/>
      <c r="BE132" s="274">
        <v>3</v>
      </c>
      <c r="BF132" s="273">
        <v>4</v>
      </c>
      <c r="BG132" s="273">
        <v>3</v>
      </c>
      <c r="BH132" s="273">
        <v>2</v>
      </c>
      <c r="BI132" s="275">
        <v>1</v>
      </c>
      <c r="BJ132" s="276">
        <v>2</v>
      </c>
      <c r="BK132" s="273">
        <v>4</v>
      </c>
      <c r="BL132" s="273">
        <v>5</v>
      </c>
      <c r="BM132" s="273">
        <v>3</v>
      </c>
      <c r="BN132" s="272">
        <v>2</v>
      </c>
      <c r="BO132" s="274"/>
      <c r="BP132" s="273"/>
      <c r="BQ132" s="273"/>
      <c r="BR132" s="273"/>
      <c r="BS132" s="275"/>
      <c r="BT132" s="276">
        <v>4</v>
      </c>
      <c r="BU132" s="273">
        <v>3</v>
      </c>
      <c r="BV132" s="273">
        <v>3</v>
      </c>
      <c r="BW132" s="273">
        <v>3</v>
      </c>
      <c r="BX132" s="272">
        <v>3</v>
      </c>
      <c r="BY132" s="276"/>
      <c r="BZ132" s="273"/>
      <c r="CA132" s="273"/>
      <c r="CB132" s="273"/>
      <c r="CC132" s="272"/>
      <c r="CD132" s="276"/>
      <c r="CE132" s="273"/>
      <c r="CF132" s="273"/>
      <c r="CG132" s="273"/>
      <c r="CH132" s="272"/>
      <c r="CI132" s="274"/>
      <c r="CJ132" s="273"/>
      <c r="CK132" s="273"/>
      <c r="CL132" s="273"/>
      <c r="CM132" s="275"/>
      <c r="CN132" s="276"/>
      <c r="CO132" s="273"/>
      <c r="CP132" s="273"/>
      <c r="CQ132" s="273"/>
      <c r="CR132" s="272"/>
      <c r="CS132" s="274"/>
      <c r="CT132" s="273"/>
      <c r="CU132" s="273"/>
      <c r="CV132" s="273"/>
      <c r="CW132" s="275"/>
      <c r="CX132" s="276"/>
      <c r="CY132" s="273"/>
      <c r="CZ132" s="273"/>
      <c r="DA132" s="273"/>
      <c r="DB132" s="272"/>
      <c r="DC132" s="274"/>
      <c r="DD132" s="273"/>
      <c r="DE132" s="273"/>
      <c r="DF132" s="273"/>
      <c r="DG132" s="275"/>
      <c r="DH132" s="276"/>
      <c r="DI132" s="273"/>
      <c r="DJ132" s="273"/>
      <c r="DK132" s="273"/>
      <c r="DL132" s="272"/>
      <c r="DM132" s="274"/>
      <c r="DN132" s="273"/>
      <c r="DO132" s="273"/>
      <c r="DP132" s="273"/>
      <c r="DQ132" s="275"/>
      <c r="DR132" s="276"/>
      <c r="DS132" s="273"/>
      <c r="DT132" s="273"/>
      <c r="DU132" s="273"/>
      <c r="DV132" s="272"/>
      <c r="DW132" s="274"/>
      <c r="DX132" s="273"/>
      <c r="DY132" s="273"/>
      <c r="DZ132" s="273"/>
      <c r="EA132" s="272"/>
      <c r="EC132" s="716"/>
      <c r="ED132" s="296" t="str">
        <f>'Eventos de riesgo LA-FT-FPADM'!D131</f>
        <v>Aliados</v>
      </c>
      <c r="EE132" s="291">
        <f t="shared" si="36"/>
        <v>3</v>
      </c>
      <c r="EF132" s="290">
        <f t="shared" si="37"/>
        <v>0.70710678118654757</v>
      </c>
      <c r="EG132" s="288">
        <f t="shared" si="38"/>
        <v>0.23570226039551587</v>
      </c>
      <c r="EH132" s="590"/>
      <c r="EI132" s="291">
        <f t="shared" si="39"/>
        <v>4</v>
      </c>
      <c r="EJ132" s="290">
        <f t="shared" si="40"/>
        <v>0.5</v>
      </c>
      <c r="EK132" s="288">
        <f t="shared" si="41"/>
        <v>0.125</v>
      </c>
      <c r="EL132" s="899"/>
      <c r="EM132" s="291">
        <f t="shared" si="42"/>
        <v>4</v>
      </c>
      <c r="EN132" s="290">
        <f t="shared" si="43"/>
        <v>0.8660254037844386</v>
      </c>
      <c r="EO132" s="288">
        <f t="shared" si="44"/>
        <v>0.21650635094610965</v>
      </c>
      <c r="EP132" s="899"/>
      <c r="EQ132" s="291">
        <f t="shared" si="45"/>
        <v>3</v>
      </c>
      <c r="ER132" s="290">
        <f t="shared" si="46"/>
        <v>0.5</v>
      </c>
      <c r="ES132" s="288">
        <f t="shared" si="47"/>
        <v>0.16666666666666666</v>
      </c>
      <c r="ET132" s="899"/>
      <c r="EU132" s="291">
        <f t="shared" si="48"/>
        <v>2</v>
      </c>
      <c r="EV132" s="290">
        <f t="shared" si="49"/>
        <v>0.70710678118654757</v>
      </c>
      <c r="EW132" s="288">
        <f t="shared" si="50"/>
        <v>0.35355339059327379</v>
      </c>
      <c r="EX132" s="899"/>
      <c r="EY132" s="296" t="str">
        <f>'Eventos de riesgo LA-FT-FPADM'!D131</f>
        <v>Aliados</v>
      </c>
      <c r="EZ132" s="291">
        <f t="shared" si="51"/>
        <v>3</v>
      </c>
      <c r="FA132" s="546"/>
      <c r="FB132" s="5"/>
      <c r="FC132" s="901"/>
      <c r="FD132" s="851"/>
    </row>
    <row r="133" spans="1:160" ht="18" customHeight="1">
      <c r="A133" s="716"/>
      <c r="B133" s="792"/>
      <c r="C133" s="923" t="str">
        <f>'Eventos de riesgo LA-FT-FPADM'!C132</f>
        <v>Canales de distribución</v>
      </c>
      <c r="D133" s="679" t="str">
        <f>'Eventos de riesgo LA-FT-FPADM'!D132</f>
        <v>Propia</v>
      </c>
      <c r="E133" s="266" t="str">
        <f>'Eventos de riesgo LA-FT-FPADM'!E132</f>
        <v>Fuerza comercial</v>
      </c>
      <c r="G133" s="754">
        <v>1</v>
      </c>
      <c r="H133" s="756">
        <v>5</v>
      </c>
      <c r="I133" s="756">
        <v>4</v>
      </c>
      <c r="J133" s="756">
        <v>3</v>
      </c>
      <c r="K133" s="760">
        <v>2</v>
      </c>
      <c r="L133" s="753"/>
      <c r="M133" s="749"/>
      <c r="N133" s="749"/>
      <c r="O133" s="749"/>
      <c r="P133" s="752"/>
      <c r="Q133" s="753"/>
      <c r="R133" s="749"/>
      <c r="S133" s="749"/>
      <c r="T133" s="749"/>
      <c r="U133" s="752"/>
      <c r="V133" s="753"/>
      <c r="W133" s="749"/>
      <c r="X133" s="749"/>
      <c r="Y133" s="749"/>
      <c r="Z133" s="752"/>
      <c r="AA133" s="753">
        <v>1</v>
      </c>
      <c r="AB133" s="749">
        <v>1</v>
      </c>
      <c r="AC133" s="749">
        <v>1</v>
      </c>
      <c r="AD133" s="749">
        <v>1</v>
      </c>
      <c r="AE133" s="752">
        <v>1</v>
      </c>
      <c r="AF133" s="753"/>
      <c r="AG133" s="749"/>
      <c r="AH133" s="749"/>
      <c r="AI133" s="749"/>
      <c r="AJ133" s="752"/>
      <c r="AK133" s="753"/>
      <c r="AL133" s="749"/>
      <c r="AM133" s="749"/>
      <c r="AN133" s="749"/>
      <c r="AO133" s="752"/>
      <c r="AP133" s="753">
        <v>3</v>
      </c>
      <c r="AQ133" s="749">
        <v>3</v>
      </c>
      <c r="AR133" s="749">
        <v>3</v>
      </c>
      <c r="AS133" s="749">
        <v>2</v>
      </c>
      <c r="AT133" s="750">
        <v>2</v>
      </c>
      <c r="AU133" s="751"/>
      <c r="AV133" s="749"/>
      <c r="AW133" s="749"/>
      <c r="AX133" s="749"/>
      <c r="AY133" s="752"/>
      <c r="AZ133" s="753"/>
      <c r="BA133" s="749"/>
      <c r="BB133" s="749"/>
      <c r="BC133" s="749"/>
      <c r="BD133" s="750"/>
      <c r="BE133" s="751">
        <v>3</v>
      </c>
      <c r="BF133" s="749">
        <v>4</v>
      </c>
      <c r="BG133" s="749">
        <v>3</v>
      </c>
      <c r="BH133" s="749">
        <v>2</v>
      </c>
      <c r="BI133" s="752">
        <v>1</v>
      </c>
      <c r="BJ133" s="753">
        <v>2</v>
      </c>
      <c r="BK133" s="749">
        <v>4</v>
      </c>
      <c r="BL133" s="749">
        <v>5</v>
      </c>
      <c r="BM133" s="749">
        <v>3</v>
      </c>
      <c r="BN133" s="750">
        <v>2</v>
      </c>
      <c r="BO133" s="751"/>
      <c r="BP133" s="749"/>
      <c r="BQ133" s="749"/>
      <c r="BR133" s="749"/>
      <c r="BS133" s="752"/>
      <c r="BT133" s="753">
        <v>4</v>
      </c>
      <c r="BU133" s="749">
        <v>3</v>
      </c>
      <c r="BV133" s="749">
        <v>3</v>
      </c>
      <c r="BW133" s="749">
        <v>3</v>
      </c>
      <c r="BX133" s="750">
        <v>3</v>
      </c>
      <c r="BY133" s="753"/>
      <c r="BZ133" s="749"/>
      <c r="CA133" s="749"/>
      <c r="CB133" s="749"/>
      <c r="CC133" s="750"/>
      <c r="CD133" s="753"/>
      <c r="CE133" s="749"/>
      <c r="CF133" s="749"/>
      <c r="CG133" s="749"/>
      <c r="CH133" s="750"/>
      <c r="CI133" s="751">
        <v>1</v>
      </c>
      <c r="CJ133" s="749">
        <v>4</v>
      </c>
      <c r="CK133" s="749">
        <v>4</v>
      </c>
      <c r="CL133" s="749">
        <v>4</v>
      </c>
      <c r="CM133" s="752">
        <v>4</v>
      </c>
      <c r="CN133" s="753"/>
      <c r="CO133" s="749"/>
      <c r="CP133" s="749"/>
      <c r="CQ133" s="749"/>
      <c r="CR133" s="750"/>
      <c r="CS133" s="751"/>
      <c r="CT133" s="749"/>
      <c r="CU133" s="749"/>
      <c r="CV133" s="749"/>
      <c r="CW133" s="752"/>
      <c r="CX133" s="753"/>
      <c r="CY133" s="749"/>
      <c r="CZ133" s="749"/>
      <c r="DA133" s="749"/>
      <c r="DB133" s="750"/>
      <c r="DC133" s="751"/>
      <c r="DD133" s="749"/>
      <c r="DE133" s="749"/>
      <c r="DF133" s="749"/>
      <c r="DG133" s="752"/>
      <c r="DH133" s="753"/>
      <c r="DI133" s="749"/>
      <c r="DJ133" s="749"/>
      <c r="DK133" s="749"/>
      <c r="DL133" s="750"/>
      <c r="DM133" s="751"/>
      <c r="DN133" s="749"/>
      <c r="DO133" s="749"/>
      <c r="DP133" s="749"/>
      <c r="DQ133" s="752"/>
      <c r="DR133" s="753"/>
      <c r="DS133" s="749"/>
      <c r="DT133" s="749"/>
      <c r="DU133" s="749"/>
      <c r="DV133" s="750"/>
      <c r="DW133" s="751"/>
      <c r="DX133" s="749"/>
      <c r="DY133" s="749"/>
      <c r="DZ133" s="749"/>
      <c r="EA133" s="750"/>
      <c r="EC133" s="716"/>
      <c r="ED133" s="921" t="str">
        <f>'Eventos de riesgo LA-FT-FPADM'!C132</f>
        <v>Canales de distribución</v>
      </c>
      <c r="EE133" s="892">
        <f t="shared" si="36"/>
        <v>2</v>
      </c>
      <c r="EF133" s="883">
        <f t="shared" si="37"/>
        <v>1.1248582677159731</v>
      </c>
      <c r="EG133" s="879">
        <f t="shared" si="38"/>
        <v>0.56242913385798654</v>
      </c>
      <c r="EH133" s="590"/>
      <c r="EI133" s="892">
        <f t="shared" si="39"/>
        <v>3</v>
      </c>
      <c r="EJ133" s="883">
        <f t="shared" si="40"/>
        <v>1.1780301787479031</v>
      </c>
      <c r="EK133" s="879">
        <f t="shared" si="41"/>
        <v>0.392676726249301</v>
      </c>
      <c r="EL133" s="899"/>
      <c r="EM133" s="892">
        <f t="shared" si="42"/>
        <v>3</v>
      </c>
      <c r="EN133" s="883">
        <f t="shared" si="43"/>
        <v>1.1605769149479943</v>
      </c>
      <c r="EO133" s="879">
        <f t="shared" si="44"/>
        <v>0.38685897164933142</v>
      </c>
      <c r="EP133" s="899"/>
      <c r="EQ133" s="892">
        <f t="shared" si="45"/>
        <v>3</v>
      </c>
      <c r="ER133" s="883">
        <f t="shared" si="46"/>
        <v>0.90350790290525129</v>
      </c>
      <c r="ES133" s="879">
        <f t="shared" si="47"/>
        <v>0.3011693009684171</v>
      </c>
      <c r="ET133" s="899"/>
      <c r="EU133" s="892">
        <f t="shared" si="48"/>
        <v>2</v>
      </c>
      <c r="EV133" s="883">
        <f t="shared" si="49"/>
        <v>0.98974331861078702</v>
      </c>
      <c r="EW133" s="879">
        <f t="shared" si="50"/>
        <v>0.49487165930539351</v>
      </c>
      <c r="EX133" s="899"/>
      <c r="EY133" s="921" t="str">
        <f>'Eventos de riesgo LA-FT-FPADM'!D132</f>
        <v>Propia</v>
      </c>
      <c r="EZ133" s="892">
        <f t="shared" si="51"/>
        <v>3</v>
      </c>
      <c r="FA133" s="546"/>
      <c r="FB133" s="5"/>
      <c r="FC133" s="901"/>
      <c r="FD133" s="851"/>
    </row>
    <row r="134" spans="1:160" ht="18" customHeight="1">
      <c r="A134" s="717"/>
      <c r="B134" s="793"/>
      <c r="C134" s="924"/>
      <c r="D134" s="683"/>
      <c r="E134" s="266" t="str">
        <f>'Eventos de riesgo LA-FT-FPADM'!E133</f>
        <v>Digital</v>
      </c>
      <c r="G134" s="755"/>
      <c r="H134" s="757"/>
      <c r="I134" s="757"/>
      <c r="J134" s="757"/>
      <c r="K134" s="761"/>
      <c r="L134" s="736"/>
      <c r="M134" s="731"/>
      <c r="N134" s="731"/>
      <c r="O134" s="731"/>
      <c r="P134" s="740"/>
      <c r="Q134" s="736"/>
      <c r="R134" s="731"/>
      <c r="S134" s="731"/>
      <c r="T134" s="731"/>
      <c r="U134" s="740"/>
      <c r="V134" s="736"/>
      <c r="W134" s="731"/>
      <c r="X134" s="731"/>
      <c r="Y134" s="731"/>
      <c r="Z134" s="740"/>
      <c r="AA134" s="736"/>
      <c r="AB134" s="731"/>
      <c r="AC134" s="731"/>
      <c r="AD134" s="731"/>
      <c r="AE134" s="740"/>
      <c r="AF134" s="736"/>
      <c r="AG134" s="731"/>
      <c r="AH134" s="731"/>
      <c r="AI134" s="731"/>
      <c r="AJ134" s="740"/>
      <c r="AK134" s="736"/>
      <c r="AL134" s="731"/>
      <c r="AM134" s="731"/>
      <c r="AN134" s="731"/>
      <c r="AO134" s="740"/>
      <c r="AP134" s="736"/>
      <c r="AQ134" s="731"/>
      <c r="AR134" s="731"/>
      <c r="AS134" s="731"/>
      <c r="AT134" s="733"/>
      <c r="AU134" s="738"/>
      <c r="AV134" s="731"/>
      <c r="AW134" s="731"/>
      <c r="AX134" s="731"/>
      <c r="AY134" s="740"/>
      <c r="AZ134" s="736"/>
      <c r="BA134" s="731"/>
      <c r="BB134" s="731"/>
      <c r="BC134" s="731"/>
      <c r="BD134" s="733"/>
      <c r="BE134" s="738"/>
      <c r="BF134" s="731"/>
      <c r="BG134" s="731"/>
      <c r="BH134" s="731"/>
      <c r="BI134" s="740"/>
      <c r="BJ134" s="736"/>
      <c r="BK134" s="731"/>
      <c r="BL134" s="731"/>
      <c r="BM134" s="731"/>
      <c r="BN134" s="733"/>
      <c r="BO134" s="738"/>
      <c r="BP134" s="731"/>
      <c r="BQ134" s="731"/>
      <c r="BR134" s="731"/>
      <c r="BS134" s="740"/>
      <c r="BT134" s="736"/>
      <c r="BU134" s="731"/>
      <c r="BV134" s="731"/>
      <c r="BW134" s="731"/>
      <c r="BX134" s="733"/>
      <c r="BY134" s="736"/>
      <c r="BZ134" s="731"/>
      <c r="CA134" s="731"/>
      <c r="CB134" s="731"/>
      <c r="CC134" s="733"/>
      <c r="CD134" s="736"/>
      <c r="CE134" s="731"/>
      <c r="CF134" s="731"/>
      <c r="CG134" s="731"/>
      <c r="CH134" s="733"/>
      <c r="CI134" s="738"/>
      <c r="CJ134" s="731"/>
      <c r="CK134" s="731"/>
      <c r="CL134" s="731"/>
      <c r="CM134" s="740"/>
      <c r="CN134" s="736"/>
      <c r="CO134" s="731"/>
      <c r="CP134" s="731"/>
      <c r="CQ134" s="731"/>
      <c r="CR134" s="733"/>
      <c r="CS134" s="738"/>
      <c r="CT134" s="731"/>
      <c r="CU134" s="731"/>
      <c r="CV134" s="731"/>
      <c r="CW134" s="740"/>
      <c r="CX134" s="736"/>
      <c r="CY134" s="731"/>
      <c r="CZ134" s="731"/>
      <c r="DA134" s="731"/>
      <c r="DB134" s="733"/>
      <c r="DC134" s="738"/>
      <c r="DD134" s="731"/>
      <c r="DE134" s="731"/>
      <c r="DF134" s="731"/>
      <c r="DG134" s="740"/>
      <c r="DH134" s="736"/>
      <c r="DI134" s="731"/>
      <c r="DJ134" s="731"/>
      <c r="DK134" s="731"/>
      <c r="DL134" s="733"/>
      <c r="DM134" s="738"/>
      <c r="DN134" s="731"/>
      <c r="DO134" s="731"/>
      <c r="DP134" s="731"/>
      <c r="DQ134" s="740"/>
      <c r="DR134" s="736"/>
      <c r="DS134" s="731"/>
      <c r="DT134" s="731"/>
      <c r="DU134" s="731"/>
      <c r="DV134" s="733"/>
      <c r="DW134" s="738"/>
      <c r="DX134" s="731"/>
      <c r="DY134" s="731"/>
      <c r="DZ134" s="731"/>
      <c r="EA134" s="733"/>
      <c r="EC134" s="717"/>
      <c r="ED134" s="922"/>
      <c r="EE134" s="894"/>
      <c r="EF134" s="887"/>
      <c r="EG134" s="888"/>
      <c r="EH134" s="593"/>
      <c r="EI134" s="894"/>
      <c r="EJ134" s="887"/>
      <c r="EK134" s="888"/>
      <c r="EL134" s="926"/>
      <c r="EM134" s="894"/>
      <c r="EN134" s="887"/>
      <c r="EO134" s="888"/>
      <c r="EP134" s="926"/>
      <c r="EQ134" s="894"/>
      <c r="ER134" s="887"/>
      <c r="ES134" s="888"/>
      <c r="ET134" s="926"/>
      <c r="EU134" s="894"/>
      <c r="EV134" s="887"/>
      <c r="EW134" s="888"/>
      <c r="EX134" s="926"/>
      <c r="EY134" s="922"/>
      <c r="EZ134" s="894"/>
      <c r="FA134" s="547"/>
      <c r="FB134" s="5"/>
      <c r="FC134" s="929"/>
      <c r="FD134" s="852"/>
    </row>
    <row r="135" spans="1:160" ht="18" customHeight="1">
      <c r="A135" s="714" t="str">
        <f>'Eventos de riesgo LA-FT-FPADM'!A134</f>
        <v>R7</v>
      </c>
      <c r="B135" s="914" t="str">
        <f>'Eventos de riesgo LA-FT-FPADM'!B134</f>
        <v xml:space="preserve">Personas que permiten o facilitan operaciones de LA/FT/FPADM o que utilicen a la Cámara para estas operaciones. </v>
      </c>
      <c r="C135" s="917" t="str">
        <f>'Eventos de riesgo LA-FT-FPADM'!C134</f>
        <v>Contraparte</v>
      </c>
      <c r="D135" s="295" t="str">
        <f>'Eventos de riesgo LA-FT-FPADM'!D134</f>
        <v>Empleados</v>
      </c>
      <c r="E135" s="173" t="str">
        <f>'Eventos de riesgo LA-FT-FPADM'!E134</f>
        <v>Directos</v>
      </c>
      <c r="G135" s="276">
        <v>1</v>
      </c>
      <c r="H135" s="273">
        <v>5</v>
      </c>
      <c r="I135" s="273">
        <v>4</v>
      </c>
      <c r="J135" s="273">
        <v>3</v>
      </c>
      <c r="K135" s="275">
        <v>2</v>
      </c>
      <c r="L135" s="276"/>
      <c r="M135" s="273"/>
      <c r="N135" s="273"/>
      <c r="O135" s="273"/>
      <c r="P135" s="275"/>
      <c r="Q135" s="276"/>
      <c r="R135" s="273"/>
      <c r="S135" s="273"/>
      <c r="T135" s="273"/>
      <c r="U135" s="275"/>
      <c r="V135" s="276"/>
      <c r="W135" s="273"/>
      <c r="X135" s="273"/>
      <c r="Y135" s="273"/>
      <c r="Z135" s="275"/>
      <c r="AA135" s="276">
        <v>1</v>
      </c>
      <c r="AB135" s="273">
        <v>1</v>
      </c>
      <c r="AC135" s="273">
        <v>1</v>
      </c>
      <c r="AD135" s="273">
        <v>1</v>
      </c>
      <c r="AE135" s="275">
        <v>1</v>
      </c>
      <c r="AF135" s="276"/>
      <c r="AG135" s="273"/>
      <c r="AH135" s="273"/>
      <c r="AI135" s="273"/>
      <c r="AJ135" s="275"/>
      <c r="AK135" s="276"/>
      <c r="AL135" s="273"/>
      <c r="AM135" s="273"/>
      <c r="AN135" s="273"/>
      <c r="AO135" s="275"/>
      <c r="AP135" s="276">
        <v>3</v>
      </c>
      <c r="AQ135" s="273">
        <v>3</v>
      </c>
      <c r="AR135" s="273">
        <v>3</v>
      </c>
      <c r="AS135" s="273">
        <v>1</v>
      </c>
      <c r="AT135" s="272">
        <v>1</v>
      </c>
      <c r="AU135" s="274"/>
      <c r="AV135" s="273"/>
      <c r="AW135" s="273"/>
      <c r="AX135" s="273"/>
      <c r="AY135" s="275"/>
      <c r="AZ135" s="276"/>
      <c r="BA135" s="273"/>
      <c r="BB135" s="273"/>
      <c r="BC135" s="273"/>
      <c r="BD135" s="272"/>
      <c r="BE135" s="274">
        <v>2</v>
      </c>
      <c r="BF135" s="273">
        <v>4</v>
      </c>
      <c r="BG135" s="273">
        <v>2</v>
      </c>
      <c r="BH135" s="273">
        <v>2</v>
      </c>
      <c r="BI135" s="275">
        <v>1</v>
      </c>
      <c r="BJ135" s="276">
        <v>2</v>
      </c>
      <c r="BK135" s="273">
        <v>4</v>
      </c>
      <c r="BL135" s="273">
        <v>5</v>
      </c>
      <c r="BM135" s="273">
        <v>3</v>
      </c>
      <c r="BN135" s="272">
        <v>2</v>
      </c>
      <c r="BO135" s="274"/>
      <c r="BP135" s="273"/>
      <c r="BQ135" s="273"/>
      <c r="BR135" s="273"/>
      <c r="BS135" s="275"/>
      <c r="BT135" s="276"/>
      <c r="BU135" s="273"/>
      <c r="BV135" s="273"/>
      <c r="BW135" s="273"/>
      <c r="BX135" s="272"/>
      <c r="BY135" s="276"/>
      <c r="BZ135" s="273"/>
      <c r="CA135" s="273"/>
      <c r="CB135" s="273"/>
      <c r="CC135" s="272"/>
      <c r="CD135" s="276"/>
      <c r="CE135" s="273"/>
      <c r="CF135" s="273"/>
      <c r="CG135" s="273"/>
      <c r="CH135" s="272"/>
      <c r="CI135" s="274"/>
      <c r="CJ135" s="273"/>
      <c r="CK135" s="273"/>
      <c r="CL135" s="273"/>
      <c r="CM135" s="275"/>
      <c r="CN135" s="276"/>
      <c r="CO135" s="273"/>
      <c r="CP135" s="273"/>
      <c r="CQ135" s="273"/>
      <c r="CR135" s="272"/>
      <c r="CS135" s="274"/>
      <c r="CT135" s="273"/>
      <c r="CU135" s="273"/>
      <c r="CV135" s="273"/>
      <c r="CW135" s="275"/>
      <c r="CX135" s="276"/>
      <c r="CY135" s="273"/>
      <c r="CZ135" s="273"/>
      <c r="DA135" s="273"/>
      <c r="DB135" s="272"/>
      <c r="DC135" s="274"/>
      <c r="DD135" s="273"/>
      <c r="DE135" s="273"/>
      <c r="DF135" s="273"/>
      <c r="DG135" s="275"/>
      <c r="DH135" s="276"/>
      <c r="DI135" s="273"/>
      <c r="DJ135" s="273"/>
      <c r="DK135" s="273"/>
      <c r="DL135" s="272"/>
      <c r="DM135" s="274"/>
      <c r="DN135" s="273"/>
      <c r="DO135" s="273"/>
      <c r="DP135" s="273"/>
      <c r="DQ135" s="275"/>
      <c r="DR135" s="276"/>
      <c r="DS135" s="273"/>
      <c r="DT135" s="273"/>
      <c r="DU135" s="273"/>
      <c r="DV135" s="272"/>
      <c r="DW135" s="274"/>
      <c r="DX135" s="273"/>
      <c r="DY135" s="273"/>
      <c r="DZ135" s="273"/>
      <c r="EA135" s="272"/>
      <c r="EC135" s="714" t="str">
        <f>'Eventos de riesgo LA-FT-FPADM'!A134</f>
        <v>R7</v>
      </c>
      <c r="ED135" s="294" t="str">
        <f>'Eventos de riesgo LA-FT-FPADM'!D134</f>
        <v>Empleados</v>
      </c>
      <c r="EE135" s="286">
        <f t="shared" si="36"/>
        <v>2</v>
      </c>
      <c r="EF135" s="287">
        <f t="shared" si="37"/>
        <v>0.74833147735478833</v>
      </c>
      <c r="EG135" s="285">
        <f t="shared" si="38"/>
        <v>0.37416573867739417</v>
      </c>
      <c r="EH135" s="868">
        <f>ROUND(AVERAGE(EE135,EE136,EE137),0)</f>
        <v>2</v>
      </c>
      <c r="EI135" s="286">
        <f t="shared" si="39"/>
        <v>3</v>
      </c>
      <c r="EJ135" s="287">
        <f t="shared" si="40"/>
        <v>1.3564659966250536</v>
      </c>
      <c r="EK135" s="285">
        <f t="shared" si="41"/>
        <v>0.45215533220835119</v>
      </c>
      <c r="EL135" s="860">
        <f>ROUND(AVERAGE(EI135,EI136,EI137),0)</f>
        <v>3</v>
      </c>
      <c r="EM135" s="286">
        <f t="shared" si="42"/>
        <v>3</v>
      </c>
      <c r="EN135" s="287">
        <f t="shared" si="43"/>
        <v>1.4142135623730951</v>
      </c>
      <c r="EO135" s="285">
        <f t="shared" si="44"/>
        <v>0.47140452079103173</v>
      </c>
      <c r="EP135" s="860">
        <f>ROUND(AVERAGE(EM135,EM136,EM137),0)</f>
        <v>3</v>
      </c>
      <c r="EQ135" s="286">
        <f t="shared" si="45"/>
        <v>2</v>
      </c>
      <c r="ER135" s="287">
        <f t="shared" si="46"/>
        <v>0.89442719099991586</v>
      </c>
      <c r="ES135" s="285">
        <f t="shared" si="47"/>
        <v>0.44721359549995793</v>
      </c>
      <c r="ET135" s="860">
        <f>ROUND(AVERAGE(EQ135,EQ136,EQ137),0)</f>
        <v>2</v>
      </c>
      <c r="EU135" s="286">
        <f t="shared" si="48"/>
        <v>1</v>
      </c>
      <c r="EV135" s="287">
        <f t="shared" si="49"/>
        <v>0.4898979485566356</v>
      </c>
      <c r="EW135" s="285">
        <f t="shared" si="50"/>
        <v>0.4898979485566356</v>
      </c>
      <c r="EX135" s="860">
        <f>ROUND(AVERAGE(EU135,EU136,EU137),0)</f>
        <v>2</v>
      </c>
      <c r="EY135" s="294" t="str">
        <f>'Eventos de riesgo LA-FT-FPADM'!D134</f>
        <v>Empleados</v>
      </c>
      <c r="EZ135" s="286">
        <f t="shared" si="51"/>
        <v>2</v>
      </c>
      <c r="FA135" s="868">
        <f>ROUND(AVERAGE(EZ135,EZ136,EZ137),0)</f>
        <v>3</v>
      </c>
      <c r="FB135" s="5"/>
      <c r="FC135" s="871">
        <f t="shared" ref="FC135:FC162" si="52">ROUND(EH135*FA135,0)</f>
        <v>6</v>
      </c>
      <c r="FD135" s="837" t="str">
        <f t="shared" ref="FD135:FD162" si="53">IF(FC135&gt;=20,"MUY ALTO",IF(FC135&gt;=10,"ALTO",IF(FC135&gt;=4,"MODERADO",IF(FC135&lt;=3,"BAJO"))))</f>
        <v>MODERADO</v>
      </c>
    </row>
    <row r="136" spans="1:160" ht="18" customHeight="1">
      <c r="A136" s="715"/>
      <c r="B136" s="915"/>
      <c r="C136" s="918"/>
      <c r="D136" s="295" t="str">
        <f>'Eventos de riesgo LA-FT-FPADM'!D135</f>
        <v>Aliados</v>
      </c>
      <c r="E136" s="173" t="str">
        <f>'Eventos de riesgo LA-FT-FPADM'!E135</f>
        <v>Programas y proyectos</v>
      </c>
      <c r="G136" s="276"/>
      <c r="H136" s="273"/>
      <c r="I136" s="273"/>
      <c r="J136" s="273"/>
      <c r="K136" s="275"/>
      <c r="L136" s="276"/>
      <c r="M136" s="273"/>
      <c r="N136" s="273"/>
      <c r="O136" s="273"/>
      <c r="P136" s="275"/>
      <c r="Q136" s="276"/>
      <c r="R136" s="273"/>
      <c r="S136" s="273"/>
      <c r="T136" s="273"/>
      <c r="U136" s="275"/>
      <c r="V136" s="276"/>
      <c r="W136" s="273"/>
      <c r="X136" s="273"/>
      <c r="Y136" s="273"/>
      <c r="Z136" s="275"/>
      <c r="AA136" s="276"/>
      <c r="AB136" s="273"/>
      <c r="AC136" s="273"/>
      <c r="AD136" s="273"/>
      <c r="AE136" s="275"/>
      <c r="AF136" s="276"/>
      <c r="AG136" s="273"/>
      <c r="AH136" s="273"/>
      <c r="AI136" s="273"/>
      <c r="AJ136" s="275"/>
      <c r="AK136" s="276"/>
      <c r="AL136" s="273"/>
      <c r="AM136" s="273"/>
      <c r="AN136" s="273"/>
      <c r="AO136" s="275"/>
      <c r="AP136" s="276">
        <v>3</v>
      </c>
      <c r="AQ136" s="273">
        <v>3</v>
      </c>
      <c r="AR136" s="273">
        <v>3</v>
      </c>
      <c r="AS136" s="273">
        <v>1</v>
      </c>
      <c r="AT136" s="272">
        <v>1</v>
      </c>
      <c r="AU136" s="274"/>
      <c r="AV136" s="273"/>
      <c r="AW136" s="273"/>
      <c r="AX136" s="273"/>
      <c r="AY136" s="275"/>
      <c r="AZ136" s="276"/>
      <c r="BA136" s="273"/>
      <c r="BB136" s="273"/>
      <c r="BC136" s="273"/>
      <c r="BD136" s="272"/>
      <c r="BE136" s="274">
        <v>2</v>
      </c>
      <c r="BF136" s="273">
        <v>4</v>
      </c>
      <c r="BG136" s="273">
        <v>2</v>
      </c>
      <c r="BH136" s="273">
        <v>2</v>
      </c>
      <c r="BI136" s="275">
        <v>1</v>
      </c>
      <c r="BJ136" s="276">
        <v>2</v>
      </c>
      <c r="BK136" s="273">
        <v>4</v>
      </c>
      <c r="BL136" s="273">
        <v>5</v>
      </c>
      <c r="BM136" s="273">
        <v>3</v>
      </c>
      <c r="BN136" s="272">
        <v>2</v>
      </c>
      <c r="BO136" s="274"/>
      <c r="BP136" s="273"/>
      <c r="BQ136" s="273"/>
      <c r="BR136" s="273"/>
      <c r="BS136" s="275"/>
      <c r="BT136" s="276">
        <v>4</v>
      </c>
      <c r="BU136" s="273">
        <v>3</v>
      </c>
      <c r="BV136" s="273">
        <v>3</v>
      </c>
      <c r="BW136" s="273">
        <v>3</v>
      </c>
      <c r="BX136" s="272">
        <v>3</v>
      </c>
      <c r="BY136" s="276"/>
      <c r="BZ136" s="273"/>
      <c r="CA136" s="273"/>
      <c r="CB136" s="273"/>
      <c r="CC136" s="272"/>
      <c r="CD136" s="276"/>
      <c r="CE136" s="273"/>
      <c r="CF136" s="273"/>
      <c r="CG136" s="273"/>
      <c r="CH136" s="272"/>
      <c r="CI136" s="274"/>
      <c r="CJ136" s="273"/>
      <c r="CK136" s="273"/>
      <c r="CL136" s="273"/>
      <c r="CM136" s="275"/>
      <c r="CN136" s="276"/>
      <c r="CO136" s="273"/>
      <c r="CP136" s="273"/>
      <c r="CQ136" s="273"/>
      <c r="CR136" s="272"/>
      <c r="CS136" s="274"/>
      <c r="CT136" s="273"/>
      <c r="CU136" s="273"/>
      <c r="CV136" s="273"/>
      <c r="CW136" s="275"/>
      <c r="CX136" s="276"/>
      <c r="CY136" s="273"/>
      <c r="CZ136" s="273"/>
      <c r="DA136" s="273"/>
      <c r="DB136" s="272"/>
      <c r="DC136" s="274"/>
      <c r="DD136" s="273"/>
      <c r="DE136" s="273"/>
      <c r="DF136" s="273"/>
      <c r="DG136" s="275"/>
      <c r="DH136" s="276"/>
      <c r="DI136" s="273"/>
      <c r="DJ136" s="273"/>
      <c r="DK136" s="273"/>
      <c r="DL136" s="272"/>
      <c r="DM136" s="274"/>
      <c r="DN136" s="273"/>
      <c r="DO136" s="273"/>
      <c r="DP136" s="273"/>
      <c r="DQ136" s="275"/>
      <c r="DR136" s="276"/>
      <c r="DS136" s="273"/>
      <c r="DT136" s="273"/>
      <c r="DU136" s="273"/>
      <c r="DV136" s="272"/>
      <c r="DW136" s="274"/>
      <c r="DX136" s="273"/>
      <c r="DY136" s="273"/>
      <c r="DZ136" s="273"/>
      <c r="EA136" s="272"/>
      <c r="EC136" s="715"/>
      <c r="ED136" s="294" t="str">
        <f>'Eventos de riesgo LA-FT-FPADM'!D135</f>
        <v>Aliados</v>
      </c>
      <c r="EE136" s="286">
        <f t="shared" si="36"/>
        <v>3</v>
      </c>
      <c r="EF136" s="287">
        <f t="shared" si="37"/>
        <v>0.82915619758884995</v>
      </c>
      <c r="EG136" s="285">
        <f t="shared" si="38"/>
        <v>0.2763853991962833</v>
      </c>
      <c r="EH136" s="869"/>
      <c r="EI136" s="286">
        <f t="shared" si="39"/>
        <v>4</v>
      </c>
      <c r="EJ136" s="287">
        <f t="shared" si="40"/>
        <v>0.5</v>
      </c>
      <c r="EK136" s="285">
        <f t="shared" si="41"/>
        <v>0.125</v>
      </c>
      <c r="EL136" s="861"/>
      <c r="EM136" s="286">
        <f t="shared" si="42"/>
        <v>3</v>
      </c>
      <c r="EN136" s="287">
        <f t="shared" si="43"/>
        <v>1.0897247358851685</v>
      </c>
      <c r="EO136" s="285">
        <f t="shared" si="44"/>
        <v>0.36324157862838952</v>
      </c>
      <c r="EP136" s="861"/>
      <c r="EQ136" s="286">
        <f t="shared" si="45"/>
        <v>2</v>
      </c>
      <c r="ER136" s="287">
        <f t="shared" si="46"/>
        <v>0.82915619758884995</v>
      </c>
      <c r="ES136" s="285">
        <f t="shared" si="47"/>
        <v>0.41457809879442498</v>
      </c>
      <c r="ET136" s="861"/>
      <c r="EU136" s="286">
        <f t="shared" si="48"/>
        <v>2</v>
      </c>
      <c r="EV136" s="287">
        <f t="shared" si="49"/>
        <v>0.82915619758884995</v>
      </c>
      <c r="EW136" s="285">
        <f t="shared" si="50"/>
        <v>0.41457809879442498</v>
      </c>
      <c r="EX136" s="861"/>
      <c r="EY136" s="294" t="str">
        <f>'Eventos de riesgo LA-FT-FPADM'!D135</f>
        <v>Aliados</v>
      </c>
      <c r="EZ136" s="286">
        <f t="shared" si="51"/>
        <v>3</v>
      </c>
      <c r="FA136" s="869"/>
      <c r="FB136" s="5"/>
      <c r="FC136" s="872"/>
      <c r="FD136" s="851"/>
    </row>
    <row r="137" spans="1:160" ht="18" customHeight="1">
      <c r="A137" s="716"/>
      <c r="B137" s="916"/>
      <c r="C137" s="919" t="str">
        <f>'Eventos de riesgo LA-FT-FPADM'!C136</f>
        <v>Canales de distribución</v>
      </c>
      <c r="D137" s="832" t="str">
        <f>'Eventos de riesgo LA-FT-FPADM'!D136</f>
        <v>Propia</v>
      </c>
      <c r="E137" s="173" t="str">
        <f>'Eventos de riesgo LA-FT-FPADM'!E136</f>
        <v>Fuerza comercial</v>
      </c>
      <c r="G137" s="754">
        <v>1</v>
      </c>
      <c r="H137" s="756">
        <v>5</v>
      </c>
      <c r="I137" s="756">
        <v>4</v>
      </c>
      <c r="J137" s="756">
        <v>3</v>
      </c>
      <c r="K137" s="760">
        <v>2</v>
      </c>
      <c r="L137" s="753"/>
      <c r="M137" s="749"/>
      <c r="N137" s="749"/>
      <c r="O137" s="749"/>
      <c r="P137" s="752"/>
      <c r="Q137" s="753"/>
      <c r="R137" s="749"/>
      <c r="S137" s="749"/>
      <c r="T137" s="749"/>
      <c r="U137" s="752"/>
      <c r="V137" s="753"/>
      <c r="W137" s="749"/>
      <c r="X137" s="749"/>
      <c r="Y137" s="749"/>
      <c r="Z137" s="752"/>
      <c r="AA137" s="753">
        <v>1</v>
      </c>
      <c r="AB137" s="749">
        <v>1</v>
      </c>
      <c r="AC137" s="749">
        <v>1</v>
      </c>
      <c r="AD137" s="749">
        <v>1</v>
      </c>
      <c r="AE137" s="752">
        <v>1</v>
      </c>
      <c r="AF137" s="753"/>
      <c r="AG137" s="749"/>
      <c r="AH137" s="749"/>
      <c r="AI137" s="749"/>
      <c r="AJ137" s="752"/>
      <c r="AK137" s="753"/>
      <c r="AL137" s="749"/>
      <c r="AM137" s="749"/>
      <c r="AN137" s="749"/>
      <c r="AO137" s="752"/>
      <c r="AP137" s="753">
        <v>3</v>
      </c>
      <c r="AQ137" s="749">
        <v>3</v>
      </c>
      <c r="AR137" s="749">
        <v>3</v>
      </c>
      <c r="AS137" s="749">
        <v>1</v>
      </c>
      <c r="AT137" s="750">
        <v>1</v>
      </c>
      <c r="AU137" s="751"/>
      <c r="AV137" s="749"/>
      <c r="AW137" s="749"/>
      <c r="AX137" s="749"/>
      <c r="AY137" s="752"/>
      <c r="AZ137" s="753"/>
      <c r="BA137" s="749"/>
      <c r="BB137" s="749"/>
      <c r="BC137" s="749"/>
      <c r="BD137" s="750"/>
      <c r="BE137" s="751">
        <v>2</v>
      </c>
      <c r="BF137" s="749">
        <v>4</v>
      </c>
      <c r="BG137" s="749">
        <v>2</v>
      </c>
      <c r="BH137" s="749">
        <v>2</v>
      </c>
      <c r="BI137" s="752">
        <v>1</v>
      </c>
      <c r="BJ137" s="753">
        <v>2</v>
      </c>
      <c r="BK137" s="749">
        <v>4</v>
      </c>
      <c r="BL137" s="749">
        <v>5</v>
      </c>
      <c r="BM137" s="749">
        <v>3</v>
      </c>
      <c r="BN137" s="750">
        <v>2</v>
      </c>
      <c r="BO137" s="751"/>
      <c r="BP137" s="749"/>
      <c r="BQ137" s="749"/>
      <c r="BR137" s="749"/>
      <c r="BS137" s="752"/>
      <c r="BT137" s="753">
        <v>4</v>
      </c>
      <c r="BU137" s="749">
        <v>3</v>
      </c>
      <c r="BV137" s="749">
        <v>3</v>
      </c>
      <c r="BW137" s="749">
        <v>3</v>
      </c>
      <c r="BX137" s="750">
        <v>3</v>
      </c>
      <c r="BY137" s="753"/>
      <c r="BZ137" s="749"/>
      <c r="CA137" s="749"/>
      <c r="CB137" s="749"/>
      <c r="CC137" s="750"/>
      <c r="CD137" s="753"/>
      <c r="CE137" s="749"/>
      <c r="CF137" s="749"/>
      <c r="CG137" s="749"/>
      <c r="CH137" s="750"/>
      <c r="CI137" s="751">
        <v>1</v>
      </c>
      <c r="CJ137" s="749">
        <v>4</v>
      </c>
      <c r="CK137" s="749">
        <v>4</v>
      </c>
      <c r="CL137" s="749">
        <v>4</v>
      </c>
      <c r="CM137" s="752">
        <v>4</v>
      </c>
      <c r="CN137" s="753"/>
      <c r="CO137" s="749"/>
      <c r="CP137" s="749"/>
      <c r="CQ137" s="749"/>
      <c r="CR137" s="750"/>
      <c r="CS137" s="751"/>
      <c r="CT137" s="749"/>
      <c r="CU137" s="749"/>
      <c r="CV137" s="749"/>
      <c r="CW137" s="752"/>
      <c r="CX137" s="753"/>
      <c r="CY137" s="749"/>
      <c r="CZ137" s="749"/>
      <c r="DA137" s="749"/>
      <c r="DB137" s="750"/>
      <c r="DC137" s="751"/>
      <c r="DD137" s="749"/>
      <c r="DE137" s="749"/>
      <c r="DF137" s="749"/>
      <c r="DG137" s="752"/>
      <c r="DH137" s="753"/>
      <c r="DI137" s="749"/>
      <c r="DJ137" s="749"/>
      <c r="DK137" s="749"/>
      <c r="DL137" s="750"/>
      <c r="DM137" s="751"/>
      <c r="DN137" s="749"/>
      <c r="DO137" s="749"/>
      <c r="DP137" s="749"/>
      <c r="DQ137" s="752"/>
      <c r="DR137" s="753"/>
      <c r="DS137" s="749"/>
      <c r="DT137" s="749"/>
      <c r="DU137" s="749"/>
      <c r="DV137" s="750"/>
      <c r="DW137" s="751"/>
      <c r="DX137" s="749"/>
      <c r="DY137" s="749"/>
      <c r="DZ137" s="749"/>
      <c r="EA137" s="750"/>
      <c r="EC137" s="716"/>
      <c r="ED137" s="908" t="str">
        <f>'Eventos de riesgo LA-FT-FPADM'!C136</f>
        <v>Canales de distribución</v>
      </c>
      <c r="EE137" s="910">
        <f t="shared" si="36"/>
        <v>2</v>
      </c>
      <c r="EF137" s="874">
        <f t="shared" si="37"/>
        <v>1.0690449676496976</v>
      </c>
      <c r="EG137" s="857">
        <f t="shared" si="38"/>
        <v>0.53452248382484879</v>
      </c>
      <c r="EH137" s="869"/>
      <c r="EI137" s="910">
        <f t="shared" si="39"/>
        <v>3</v>
      </c>
      <c r="EJ137" s="874">
        <f t="shared" si="40"/>
        <v>1.1780301787479031</v>
      </c>
      <c r="EK137" s="857">
        <f t="shared" si="41"/>
        <v>0.392676726249301</v>
      </c>
      <c r="EL137" s="861"/>
      <c r="EM137" s="910">
        <f t="shared" si="42"/>
        <v>3</v>
      </c>
      <c r="EN137" s="874">
        <f t="shared" si="43"/>
        <v>1.2453996981544782</v>
      </c>
      <c r="EO137" s="857">
        <f t="shared" si="44"/>
        <v>0.41513323271815938</v>
      </c>
      <c r="EP137" s="861"/>
      <c r="EQ137" s="910">
        <f t="shared" si="45"/>
        <v>2</v>
      </c>
      <c r="ER137" s="874">
        <f t="shared" si="46"/>
        <v>1.0497813183356477</v>
      </c>
      <c r="ES137" s="857">
        <f t="shared" si="47"/>
        <v>0.52489065916782385</v>
      </c>
      <c r="ET137" s="861"/>
      <c r="EU137" s="910">
        <f t="shared" si="48"/>
        <v>2</v>
      </c>
      <c r="EV137" s="874">
        <f t="shared" si="49"/>
        <v>1.0690449676496976</v>
      </c>
      <c r="EW137" s="857">
        <f t="shared" si="50"/>
        <v>0.53452248382484879</v>
      </c>
      <c r="EX137" s="861"/>
      <c r="EY137" s="908" t="str">
        <f>'Eventos de riesgo LA-FT-FPADM'!D136</f>
        <v>Propia</v>
      </c>
      <c r="EZ137" s="910">
        <f t="shared" si="51"/>
        <v>3</v>
      </c>
      <c r="FA137" s="869"/>
      <c r="FB137" s="5"/>
      <c r="FC137" s="872"/>
      <c r="FD137" s="851"/>
    </row>
    <row r="138" spans="1:160" ht="18" customHeight="1">
      <c r="A138" s="717"/>
      <c r="B138" s="916"/>
      <c r="C138" s="920"/>
      <c r="D138" s="833"/>
      <c r="E138" s="173" t="str">
        <f>'Eventos de riesgo LA-FT-FPADM'!E137</f>
        <v>Digital</v>
      </c>
      <c r="G138" s="755"/>
      <c r="H138" s="757"/>
      <c r="I138" s="757"/>
      <c r="J138" s="757"/>
      <c r="K138" s="761"/>
      <c r="L138" s="736"/>
      <c r="M138" s="731"/>
      <c r="N138" s="731"/>
      <c r="O138" s="731"/>
      <c r="P138" s="740"/>
      <c r="Q138" s="736"/>
      <c r="R138" s="731"/>
      <c r="S138" s="731"/>
      <c r="T138" s="731"/>
      <c r="U138" s="740"/>
      <c r="V138" s="736"/>
      <c r="W138" s="731"/>
      <c r="X138" s="731"/>
      <c r="Y138" s="731"/>
      <c r="Z138" s="740"/>
      <c r="AA138" s="736"/>
      <c r="AB138" s="731"/>
      <c r="AC138" s="731"/>
      <c r="AD138" s="731"/>
      <c r="AE138" s="740"/>
      <c r="AF138" s="736"/>
      <c r="AG138" s="731"/>
      <c r="AH138" s="731"/>
      <c r="AI138" s="731"/>
      <c r="AJ138" s="740"/>
      <c r="AK138" s="736"/>
      <c r="AL138" s="731"/>
      <c r="AM138" s="731"/>
      <c r="AN138" s="731"/>
      <c r="AO138" s="740"/>
      <c r="AP138" s="736"/>
      <c r="AQ138" s="731"/>
      <c r="AR138" s="731"/>
      <c r="AS138" s="731"/>
      <c r="AT138" s="733"/>
      <c r="AU138" s="738"/>
      <c r="AV138" s="731"/>
      <c r="AW138" s="731"/>
      <c r="AX138" s="731"/>
      <c r="AY138" s="740"/>
      <c r="AZ138" s="736"/>
      <c r="BA138" s="731"/>
      <c r="BB138" s="731"/>
      <c r="BC138" s="731"/>
      <c r="BD138" s="733"/>
      <c r="BE138" s="738"/>
      <c r="BF138" s="731"/>
      <c r="BG138" s="731"/>
      <c r="BH138" s="731"/>
      <c r="BI138" s="740"/>
      <c r="BJ138" s="736"/>
      <c r="BK138" s="731"/>
      <c r="BL138" s="731"/>
      <c r="BM138" s="731"/>
      <c r="BN138" s="733"/>
      <c r="BO138" s="738"/>
      <c r="BP138" s="731"/>
      <c r="BQ138" s="731"/>
      <c r="BR138" s="731"/>
      <c r="BS138" s="740"/>
      <c r="BT138" s="753"/>
      <c r="BU138" s="749"/>
      <c r="BV138" s="749"/>
      <c r="BW138" s="749"/>
      <c r="BX138" s="750"/>
      <c r="BY138" s="753"/>
      <c r="BZ138" s="749"/>
      <c r="CA138" s="749"/>
      <c r="CB138" s="749"/>
      <c r="CC138" s="750"/>
      <c r="CD138" s="736"/>
      <c r="CE138" s="731"/>
      <c r="CF138" s="731"/>
      <c r="CG138" s="731"/>
      <c r="CH138" s="733"/>
      <c r="CI138" s="738"/>
      <c r="CJ138" s="731"/>
      <c r="CK138" s="731"/>
      <c r="CL138" s="731"/>
      <c r="CM138" s="740"/>
      <c r="CN138" s="736"/>
      <c r="CO138" s="731"/>
      <c r="CP138" s="731"/>
      <c r="CQ138" s="731"/>
      <c r="CR138" s="733"/>
      <c r="CS138" s="738"/>
      <c r="CT138" s="731"/>
      <c r="CU138" s="731"/>
      <c r="CV138" s="731"/>
      <c r="CW138" s="740"/>
      <c r="CX138" s="736"/>
      <c r="CY138" s="731"/>
      <c r="CZ138" s="731"/>
      <c r="DA138" s="731"/>
      <c r="DB138" s="733"/>
      <c r="DC138" s="738"/>
      <c r="DD138" s="731"/>
      <c r="DE138" s="731"/>
      <c r="DF138" s="731"/>
      <c r="DG138" s="740"/>
      <c r="DH138" s="736"/>
      <c r="DI138" s="731"/>
      <c r="DJ138" s="731"/>
      <c r="DK138" s="731"/>
      <c r="DL138" s="733"/>
      <c r="DM138" s="738"/>
      <c r="DN138" s="731"/>
      <c r="DO138" s="731"/>
      <c r="DP138" s="731"/>
      <c r="DQ138" s="740"/>
      <c r="DR138" s="736"/>
      <c r="DS138" s="731"/>
      <c r="DT138" s="731"/>
      <c r="DU138" s="731"/>
      <c r="DV138" s="733"/>
      <c r="DW138" s="738"/>
      <c r="DX138" s="731"/>
      <c r="DY138" s="731"/>
      <c r="DZ138" s="731"/>
      <c r="EA138" s="733"/>
      <c r="EC138" s="716"/>
      <c r="ED138" s="909"/>
      <c r="EE138" s="911"/>
      <c r="EF138" s="876"/>
      <c r="EG138" s="859"/>
      <c r="EH138" s="870"/>
      <c r="EI138" s="911"/>
      <c r="EJ138" s="876"/>
      <c r="EK138" s="859"/>
      <c r="EL138" s="862"/>
      <c r="EM138" s="911"/>
      <c r="EN138" s="876"/>
      <c r="EO138" s="859"/>
      <c r="EP138" s="862"/>
      <c r="EQ138" s="911"/>
      <c r="ER138" s="876"/>
      <c r="ES138" s="859"/>
      <c r="ET138" s="862"/>
      <c r="EU138" s="911"/>
      <c r="EV138" s="876"/>
      <c r="EW138" s="859"/>
      <c r="EX138" s="862"/>
      <c r="EY138" s="909"/>
      <c r="EZ138" s="911"/>
      <c r="FA138" s="870"/>
      <c r="FB138" s="5"/>
      <c r="FC138" s="873"/>
      <c r="FD138" s="852"/>
    </row>
    <row r="139" spans="1:160" ht="18" customHeight="1">
      <c r="A139" s="912" t="str">
        <f>'Eventos de riesgo LA-FT-FPADM'!A138</f>
        <v>R8</v>
      </c>
      <c r="B139" s="600" t="str">
        <f>'Eventos de riesgo LA-FT-FPADM'!B138</f>
        <v>Tener vínculos con activos a los cuales le sean decretadas medidas cautelares producto de un proceso penal de LA/FT/FPADM o de extinción de dominio.</v>
      </c>
      <c r="C139" s="630" t="str">
        <f>'Eventos de riesgo LA-FT-FPADM'!C138</f>
        <v>Activos</v>
      </c>
      <c r="D139" s="665" t="str">
        <f>'Eventos de riesgo LA-FT-FPADM'!D138</f>
        <v>Fijos</v>
      </c>
      <c r="E139" s="390" t="str">
        <f>'Eventos de riesgo LA-FT-FPADM'!E138</f>
        <v>Construcciones y edificaciones</v>
      </c>
      <c r="G139" s="729"/>
      <c r="H139" s="726"/>
      <c r="I139" s="726"/>
      <c r="J139" s="726"/>
      <c r="K139" s="728"/>
      <c r="L139" s="729">
        <v>1</v>
      </c>
      <c r="M139" s="726">
        <v>1</v>
      </c>
      <c r="N139" s="726">
        <v>1</v>
      </c>
      <c r="O139" s="726">
        <v>1</v>
      </c>
      <c r="P139" s="728">
        <v>1</v>
      </c>
      <c r="Q139" s="729">
        <v>1</v>
      </c>
      <c r="R139" s="726">
        <v>4</v>
      </c>
      <c r="S139" s="726">
        <v>4</v>
      </c>
      <c r="T139" s="726">
        <v>1</v>
      </c>
      <c r="U139" s="728">
        <v>1</v>
      </c>
      <c r="V139" s="729"/>
      <c r="W139" s="726"/>
      <c r="X139" s="726"/>
      <c r="Y139" s="726"/>
      <c r="Z139" s="728"/>
      <c r="AA139" s="729"/>
      <c r="AB139" s="726"/>
      <c r="AC139" s="726"/>
      <c r="AD139" s="726"/>
      <c r="AE139" s="728"/>
      <c r="AF139" s="729"/>
      <c r="AG139" s="726"/>
      <c r="AH139" s="726"/>
      <c r="AI139" s="726"/>
      <c r="AJ139" s="728"/>
      <c r="AK139" s="729"/>
      <c r="AL139" s="726"/>
      <c r="AM139" s="726"/>
      <c r="AN139" s="726"/>
      <c r="AO139" s="728"/>
      <c r="AP139" s="729"/>
      <c r="AQ139" s="726"/>
      <c r="AR139" s="726"/>
      <c r="AS139" s="726"/>
      <c r="AT139" s="713"/>
      <c r="AU139" s="727"/>
      <c r="AV139" s="726"/>
      <c r="AW139" s="726"/>
      <c r="AX139" s="726"/>
      <c r="AY139" s="728"/>
      <c r="AZ139" s="729"/>
      <c r="BA139" s="726"/>
      <c r="BB139" s="726"/>
      <c r="BC139" s="726"/>
      <c r="BD139" s="713"/>
      <c r="BE139" s="727"/>
      <c r="BF139" s="726"/>
      <c r="BG139" s="726"/>
      <c r="BH139" s="726"/>
      <c r="BI139" s="728"/>
      <c r="BJ139" s="729"/>
      <c r="BK139" s="726"/>
      <c r="BL139" s="726"/>
      <c r="BM139" s="726"/>
      <c r="BN139" s="713"/>
      <c r="BO139" s="727"/>
      <c r="BP139" s="726"/>
      <c r="BQ139" s="726"/>
      <c r="BR139" s="726"/>
      <c r="BS139" s="728"/>
      <c r="BT139" s="729"/>
      <c r="BU139" s="726"/>
      <c r="BV139" s="726"/>
      <c r="BW139" s="726"/>
      <c r="BX139" s="713"/>
      <c r="BY139" s="729"/>
      <c r="BZ139" s="726"/>
      <c r="CA139" s="726"/>
      <c r="CB139" s="726"/>
      <c r="CC139" s="713"/>
      <c r="CD139" s="729"/>
      <c r="CE139" s="726"/>
      <c r="CF139" s="726"/>
      <c r="CG139" s="726"/>
      <c r="CH139" s="713"/>
      <c r="CI139" s="727"/>
      <c r="CJ139" s="726"/>
      <c r="CK139" s="726"/>
      <c r="CL139" s="726"/>
      <c r="CM139" s="728"/>
      <c r="CN139" s="729"/>
      <c r="CO139" s="726"/>
      <c r="CP139" s="726"/>
      <c r="CQ139" s="726"/>
      <c r="CR139" s="713"/>
      <c r="CS139" s="727"/>
      <c r="CT139" s="726"/>
      <c r="CU139" s="726"/>
      <c r="CV139" s="726"/>
      <c r="CW139" s="728"/>
      <c r="CX139" s="729"/>
      <c r="CY139" s="726"/>
      <c r="CZ139" s="726"/>
      <c r="DA139" s="726"/>
      <c r="DB139" s="713"/>
      <c r="DC139" s="727"/>
      <c r="DD139" s="726"/>
      <c r="DE139" s="726"/>
      <c r="DF139" s="726"/>
      <c r="DG139" s="728"/>
      <c r="DH139" s="729"/>
      <c r="DI139" s="726"/>
      <c r="DJ139" s="726"/>
      <c r="DK139" s="726"/>
      <c r="DL139" s="713"/>
      <c r="DM139" s="727"/>
      <c r="DN139" s="726"/>
      <c r="DO139" s="726"/>
      <c r="DP139" s="726"/>
      <c r="DQ139" s="728"/>
      <c r="DR139" s="729"/>
      <c r="DS139" s="726"/>
      <c r="DT139" s="726"/>
      <c r="DU139" s="726"/>
      <c r="DV139" s="713"/>
      <c r="DW139" s="727"/>
      <c r="DX139" s="726"/>
      <c r="DY139" s="726"/>
      <c r="DZ139" s="726"/>
      <c r="EA139" s="713"/>
      <c r="EC139" s="745" t="str">
        <f>'Eventos de riesgo LA-FT-FPADM'!A138</f>
        <v>R8</v>
      </c>
      <c r="ED139" s="907" t="str">
        <f>'Eventos de riesgo LA-FT-FPADM'!C138</f>
        <v>Activos</v>
      </c>
      <c r="EE139" s="881">
        <f t="shared" si="36"/>
        <v>1</v>
      </c>
      <c r="EF139" s="883">
        <f t="shared" si="37"/>
        <v>0</v>
      </c>
      <c r="EG139" s="879">
        <f t="shared" si="38"/>
        <v>0</v>
      </c>
      <c r="EH139" s="545">
        <f>ROUND(AVERAGE(EE139),0)</f>
        <v>1</v>
      </c>
      <c r="EI139" s="881">
        <f t="shared" si="39"/>
        <v>3</v>
      </c>
      <c r="EJ139" s="883">
        <f t="shared" si="40"/>
        <v>1.5</v>
      </c>
      <c r="EK139" s="879">
        <f t="shared" si="41"/>
        <v>0.5</v>
      </c>
      <c r="EL139" s="898">
        <f>ROUND(AVERAGE(EI139),0)</f>
        <v>3</v>
      </c>
      <c r="EM139" s="881">
        <f t="shared" si="42"/>
        <v>3</v>
      </c>
      <c r="EN139" s="883">
        <f t="shared" si="43"/>
        <v>1.5</v>
      </c>
      <c r="EO139" s="879">
        <f t="shared" si="44"/>
        <v>0.5</v>
      </c>
      <c r="EP139" s="898">
        <f>ROUND(AVERAGE(EM139),0)</f>
        <v>3</v>
      </c>
      <c r="EQ139" s="881">
        <f t="shared" si="45"/>
        <v>1</v>
      </c>
      <c r="ER139" s="883">
        <f t="shared" si="46"/>
        <v>0</v>
      </c>
      <c r="ES139" s="879">
        <f t="shared" si="47"/>
        <v>0</v>
      </c>
      <c r="ET139" s="898">
        <f>ROUND(AVERAGE(EQ139),0)</f>
        <v>1</v>
      </c>
      <c r="EU139" s="881">
        <f t="shared" si="48"/>
        <v>1</v>
      </c>
      <c r="EV139" s="883">
        <f t="shared" si="49"/>
        <v>0</v>
      </c>
      <c r="EW139" s="879">
        <f t="shared" si="50"/>
        <v>0</v>
      </c>
      <c r="EX139" s="898">
        <f>ROUND(AVERAGE(EU139),0)</f>
        <v>1</v>
      </c>
      <c r="EY139" s="907" t="str">
        <f>'Eventos de riesgo LA-FT-FPADM'!C138</f>
        <v>Activos</v>
      </c>
      <c r="EZ139" s="881">
        <f t="shared" si="51"/>
        <v>2</v>
      </c>
      <c r="FA139" s="545">
        <f>ROUND(AVERAGE(EZ139),0)</f>
        <v>2</v>
      </c>
      <c r="FB139" s="5"/>
      <c r="FC139" s="900">
        <f t="shared" si="52"/>
        <v>2</v>
      </c>
      <c r="FD139" s="837" t="str">
        <f t="shared" si="53"/>
        <v>BAJO</v>
      </c>
    </row>
    <row r="140" spans="1:160" ht="18" customHeight="1">
      <c r="A140" s="913"/>
      <c r="B140" s="600"/>
      <c r="C140" s="630"/>
      <c r="D140" s="665"/>
      <c r="E140" s="390" t="str">
        <f>'Eventos de riesgo LA-FT-FPADM'!E139</f>
        <v>Maquinaria y equipo</v>
      </c>
      <c r="G140" s="729"/>
      <c r="H140" s="726"/>
      <c r="I140" s="726"/>
      <c r="J140" s="726"/>
      <c r="K140" s="728"/>
      <c r="L140" s="729"/>
      <c r="M140" s="726"/>
      <c r="N140" s="726"/>
      <c r="O140" s="726"/>
      <c r="P140" s="728"/>
      <c r="Q140" s="729"/>
      <c r="R140" s="726"/>
      <c r="S140" s="726"/>
      <c r="T140" s="726"/>
      <c r="U140" s="728"/>
      <c r="V140" s="729"/>
      <c r="W140" s="726"/>
      <c r="X140" s="726"/>
      <c r="Y140" s="726"/>
      <c r="Z140" s="728"/>
      <c r="AA140" s="729"/>
      <c r="AB140" s="726"/>
      <c r="AC140" s="726"/>
      <c r="AD140" s="726"/>
      <c r="AE140" s="728"/>
      <c r="AF140" s="729"/>
      <c r="AG140" s="726"/>
      <c r="AH140" s="726"/>
      <c r="AI140" s="726"/>
      <c r="AJ140" s="728"/>
      <c r="AK140" s="729"/>
      <c r="AL140" s="726"/>
      <c r="AM140" s="726"/>
      <c r="AN140" s="726"/>
      <c r="AO140" s="728"/>
      <c r="AP140" s="729"/>
      <c r="AQ140" s="726"/>
      <c r="AR140" s="726"/>
      <c r="AS140" s="726"/>
      <c r="AT140" s="713"/>
      <c r="AU140" s="727"/>
      <c r="AV140" s="726"/>
      <c r="AW140" s="726"/>
      <c r="AX140" s="726"/>
      <c r="AY140" s="728"/>
      <c r="AZ140" s="729"/>
      <c r="BA140" s="726"/>
      <c r="BB140" s="726"/>
      <c r="BC140" s="726"/>
      <c r="BD140" s="713"/>
      <c r="BE140" s="727"/>
      <c r="BF140" s="726"/>
      <c r="BG140" s="726"/>
      <c r="BH140" s="726"/>
      <c r="BI140" s="728"/>
      <c r="BJ140" s="729"/>
      <c r="BK140" s="726"/>
      <c r="BL140" s="726"/>
      <c r="BM140" s="726"/>
      <c r="BN140" s="713"/>
      <c r="BO140" s="727"/>
      <c r="BP140" s="726"/>
      <c r="BQ140" s="726"/>
      <c r="BR140" s="726"/>
      <c r="BS140" s="728"/>
      <c r="BT140" s="729"/>
      <c r="BU140" s="726"/>
      <c r="BV140" s="726"/>
      <c r="BW140" s="726"/>
      <c r="BX140" s="713"/>
      <c r="BY140" s="729"/>
      <c r="BZ140" s="726"/>
      <c r="CA140" s="726"/>
      <c r="CB140" s="726"/>
      <c r="CC140" s="713"/>
      <c r="CD140" s="729"/>
      <c r="CE140" s="726"/>
      <c r="CF140" s="726"/>
      <c r="CG140" s="726"/>
      <c r="CH140" s="713"/>
      <c r="CI140" s="727"/>
      <c r="CJ140" s="726"/>
      <c r="CK140" s="726"/>
      <c r="CL140" s="726"/>
      <c r="CM140" s="728"/>
      <c r="CN140" s="729"/>
      <c r="CO140" s="726"/>
      <c r="CP140" s="726"/>
      <c r="CQ140" s="726"/>
      <c r="CR140" s="713"/>
      <c r="CS140" s="727"/>
      <c r="CT140" s="726"/>
      <c r="CU140" s="726"/>
      <c r="CV140" s="726"/>
      <c r="CW140" s="728"/>
      <c r="CX140" s="729"/>
      <c r="CY140" s="726"/>
      <c r="CZ140" s="726"/>
      <c r="DA140" s="726"/>
      <c r="DB140" s="713"/>
      <c r="DC140" s="727"/>
      <c r="DD140" s="726"/>
      <c r="DE140" s="726"/>
      <c r="DF140" s="726"/>
      <c r="DG140" s="728"/>
      <c r="DH140" s="729"/>
      <c r="DI140" s="726"/>
      <c r="DJ140" s="726"/>
      <c r="DK140" s="726"/>
      <c r="DL140" s="713"/>
      <c r="DM140" s="727"/>
      <c r="DN140" s="726"/>
      <c r="DO140" s="726"/>
      <c r="DP140" s="726"/>
      <c r="DQ140" s="728"/>
      <c r="DR140" s="729"/>
      <c r="DS140" s="726"/>
      <c r="DT140" s="726"/>
      <c r="DU140" s="726"/>
      <c r="DV140" s="713"/>
      <c r="DW140" s="727"/>
      <c r="DX140" s="726"/>
      <c r="DY140" s="726"/>
      <c r="DZ140" s="726"/>
      <c r="EA140" s="713"/>
      <c r="EC140" s="746"/>
      <c r="ED140" s="886"/>
      <c r="EE140" s="882"/>
      <c r="EF140" s="884"/>
      <c r="EG140" s="880"/>
      <c r="EH140" s="546"/>
      <c r="EI140" s="882"/>
      <c r="EJ140" s="884"/>
      <c r="EK140" s="880"/>
      <c r="EL140" s="899"/>
      <c r="EM140" s="882"/>
      <c r="EN140" s="884"/>
      <c r="EO140" s="880"/>
      <c r="EP140" s="899"/>
      <c r="EQ140" s="882"/>
      <c r="ER140" s="884"/>
      <c r="ES140" s="880"/>
      <c r="ET140" s="899"/>
      <c r="EU140" s="882"/>
      <c r="EV140" s="884"/>
      <c r="EW140" s="880"/>
      <c r="EX140" s="899"/>
      <c r="EY140" s="886"/>
      <c r="EZ140" s="882"/>
      <c r="FA140" s="546"/>
      <c r="FB140" s="5"/>
      <c r="FC140" s="901"/>
      <c r="FD140" s="851"/>
    </row>
    <row r="141" spans="1:160" ht="18" customHeight="1">
      <c r="A141" s="913"/>
      <c r="B141" s="600"/>
      <c r="C141" s="630"/>
      <c r="D141" s="665"/>
      <c r="E141" s="390" t="str">
        <f>'Eventos de riesgo LA-FT-FPADM'!E140</f>
        <v>Equipo de cómputo y telecomunicaciones</v>
      </c>
      <c r="G141" s="729"/>
      <c r="H141" s="726"/>
      <c r="I141" s="726"/>
      <c r="J141" s="726"/>
      <c r="K141" s="728"/>
      <c r="L141" s="729"/>
      <c r="M141" s="726"/>
      <c r="N141" s="726"/>
      <c r="O141" s="726"/>
      <c r="P141" s="728"/>
      <c r="Q141" s="729"/>
      <c r="R141" s="726"/>
      <c r="S141" s="726"/>
      <c r="T141" s="726"/>
      <c r="U141" s="728"/>
      <c r="V141" s="729"/>
      <c r="W141" s="726"/>
      <c r="X141" s="726"/>
      <c r="Y141" s="726"/>
      <c r="Z141" s="728"/>
      <c r="AA141" s="729"/>
      <c r="AB141" s="726"/>
      <c r="AC141" s="726"/>
      <c r="AD141" s="726"/>
      <c r="AE141" s="728"/>
      <c r="AF141" s="729"/>
      <c r="AG141" s="726"/>
      <c r="AH141" s="726"/>
      <c r="AI141" s="726"/>
      <c r="AJ141" s="728"/>
      <c r="AK141" s="729"/>
      <c r="AL141" s="726"/>
      <c r="AM141" s="726"/>
      <c r="AN141" s="726"/>
      <c r="AO141" s="728"/>
      <c r="AP141" s="729"/>
      <c r="AQ141" s="726"/>
      <c r="AR141" s="726"/>
      <c r="AS141" s="726"/>
      <c r="AT141" s="713"/>
      <c r="AU141" s="727"/>
      <c r="AV141" s="726"/>
      <c r="AW141" s="726"/>
      <c r="AX141" s="726"/>
      <c r="AY141" s="728"/>
      <c r="AZ141" s="729"/>
      <c r="BA141" s="726"/>
      <c r="BB141" s="726"/>
      <c r="BC141" s="726"/>
      <c r="BD141" s="713"/>
      <c r="BE141" s="727"/>
      <c r="BF141" s="726"/>
      <c r="BG141" s="726"/>
      <c r="BH141" s="726"/>
      <c r="BI141" s="728"/>
      <c r="BJ141" s="729"/>
      <c r="BK141" s="726"/>
      <c r="BL141" s="726"/>
      <c r="BM141" s="726"/>
      <c r="BN141" s="713"/>
      <c r="BO141" s="727"/>
      <c r="BP141" s="726"/>
      <c r="BQ141" s="726"/>
      <c r="BR141" s="726"/>
      <c r="BS141" s="728"/>
      <c r="BT141" s="729"/>
      <c r="BU141" s="726"/>
      <c r="BV141" s="726"/>
      <c r="BW141" s="726"/>
      <c r="BX141" s="713"/>
      <c r="BY141" s="729"/>
      <c r="BZ141" s="726"/>
      <c r="CA141" s="726"/>
      <c r="CB141" s="726"/>
      <c r="CC141" s="713"/>
      <c r="CD141" s="729"/>
      <c r="CE141" s="726"/>
      <c r="CF141" s="726"/>
      <c r="CG141" s="726"/>
      <c r="CH141" s="713"/>
      <c r="CI141" s="727"/>
      <c r="CJ141" s="726"/>
      <c r="CK141" s="726"/>
      <c r="CL141" s="726"/>
      <c r="CM141" s="728"/>
      <c r="CN141" s="729"/>
      <c r="CO141" s="726"/>
      <c r="CP141" s="726"/>
      <c r="CQ141" s="726"/>
      <c r="CR141" s="713"/>
      <c r="CS141" s="727"/>
      <c r="CT141" s="726"/>
      <c r="CU141" s="726"/>
      <c r="CV141" s="726"/>
      <c r="CW141" s="728"/>
      <c r="CX141" s="729"/>
      <c r="CY141" s="726"/>
      <c r="CZ141" s="726"/>
      <c r="DA141" s="726"/>
      <c r="DB141" s="713"/>
      <c r="DC141" s="727"/>
      <c r="DD141" s="726"/>
      <c r="DE141" s="726"/>
      <c r="DF141" s="726"/>
      <c r="DG141" s="728"/>
      <c r="DH141" s="729"/>
      <c r="DI141" s="726"/>
      <c r="DJ141" s="726"/>
      <c r="DK141" s="726"/>
      <c r="DL141" s="713"/>
      <c r="DM141" s="727"/>
      <c r="DN141" s="726"/>
      <c r="DO141" s="726"/>
      <c r="DP141" s="726"/>
      <c r="DQ141" s="728"/>
      <c r="DR141" s="729"/>
      <c r="DS141" s="726"/>
      <c r="DT141" s="726"/>
      <c r="DU141" s="726"/>
      <c r="DV141" s="713"/>
      <c r="DW141" s="727"/>
      <c r="DX141" s="726"/>
      <c r="DY141" s="726"/>
      <c r="DZ141" s="726"/>
      <c r="EA141" s="713"/>
      <c r="EC141" s="746"/>
      <c r="ED141" s="886"/>
      <c r="EE141" s="882"/>
      <c r="EF141" s="884"/>
      <c r="EG141" s="880"/>
      <c r="EH141" s="546"/>
      <c r="EI141" s="882"/>
      <c r="EJ141" s="884"/>
      <c r="EK141" s="880"/>
      <c r="EL141" s="899"/>
      <c r="EM141" s="882"/>
      <c r="EN141" s="884"/>
      <c r="EO141" s="880"/>
      <c r="EP141" s="899"/>
      <c r="EQ141" s="882"/>
      <c r="ER141" s="884"/>
      <c r="ES141" s="880"/>
      <c r="ET141" s="899"/>
      <c r="EU141" s="882"/>
      <c r="EV141" s="884"/>
      <c r="EW141" s="880"/>
      <c r="EX141" s="899"/>
      <c r="EY141" s="886"/>
      <c r="EZ141" s="882"/>
      <c r="FA141" s="546"/>
      <c r="FB141" s="5"/>
      <c r="FC141" s="901"/>
      <c r="FD141" s="851"/>
    </row>
    <row r="142" spans="1:160" ht="18" customHeight="1">
      <c r="A142" s="906"/>
      <c r="B142" s="611"/>
      <c r="C142" s="611"/>
      <c r="D142" s="665"/>
      <c r="E142" s="390" t="str">
        <f>'Eventos de riesgo LA-FT-FPADM'!E141</f>
        <v>Equipo de oficina</v>
      </c>
      <c r="G142" s="729"/>
      <c r="H142" s="726"/>
      <c r="I142" s="726"/>
      <c r="J142" s="726"/>
      <c r="K142" s="728"/>
      <c r="L142" s="729"/>
      <c r="M142" s="726"/>
      <c r="N142" s="726"/>
      <c r="O142" s="726"/>
      <c r="P142" s="728"/>
      <c r="Q142" s="729"/>
      <c r="R142" s="726"/>
      <c r="S142" s="726"/>
      <c r="T142" s="726"/>
      <c r="U142" s="728"/>
      <c r="V142" s="729"/>
      <c r="W142" s="726"/>
      <c r="X142" s="726"/>
      <c r="Y142" s="726"/>
      <c r="Z142" s="728"/>
      <c r="AA142" s="729"/>
      <c r="AB142" s="726"/>
      <c r="AC142" s="726"/>
      <c r="AD142" s="726"/>
      <c r="AE142" s="728"/>
      <c r="AF142" s="729"/>
      <c r="AG142" s="726"/>
      <c r="AH142" s="726"/>
      <c r="AI142" s="726"/>
      <c r="AJ142" s="728"/>
      <c r="AK142" s="729"/>
      <c r="AL142" s="726"/>
      <c r="AM142" s="726"/>
      <c r="AN142" s="726"/>
      <c r="AO142" s="728"/>
      <c r="AP142" s="729"/>
      <c r="AQ142" s="726"/>
      <c r="AR142" s="726"/>
      <c r="AS142" s="726"/>
      <c r="AT142" s="713"/>
      <c r="AU142" s="727"/>
      <c r="AV142" s="726"/>
      <c r="AW142" s="726"/>
      <c r="AX142" s="726"/>
      <c r="AY142" s="728"/>
      <c r="AZ142" s="729"/>
      <c r="BA142" s="726"/>
      <c r="BB142" s="726"/>
      <c r="BC142" s="726"/>
      <c r="BD142" s="713"/>
      <c r="BE142" s="727"/>
      <c r="BF142" s="726"/>
      <c r="BG142" s="726"/>
      <c r="BH142" s="726"/>
      <c r="BI142" s="728"/>
      <c r="BJ142" s="729"/>
      <c r="BK142" s="726"/>
      <c r="BL142" s="726"/>
      <c r="BM142" s="726"/>
      <c r="BN142" s="713"/>
      <c r="BO142" s="727"/>
      <c r="BP142" s="726"/>
      <c r="BQ142" s="726"/>
      <c r="BR142" s="726"/>
      <c r="BS142" s="728"/>
      <c r="BT142" s="729"/>
      <c r="BU142" s="726"/>
      <c r="BV142" s="726"/>
      <c r="BW142" s="726"/>
      <c r="BX142" s="713"/>
      <c r="BY142" s="729"/>
      <c r="BZ142" s="726"/>
      <c r="CA142" s="726"/>
      <c r="CB142" s="726"/>
      <c r="CC142" s="713"/>
      <c r="CD142" s="729"/>
      <c r="CE142" s="726"/>
      <c r="CF142" s="726"/>
      <c r="CG142" s="726"/>
      <c r="CH142" s="713"/>
      <c r="CI142" s="727"/>
      <c r="CJ142" s="726"/>
      <c r="CK142" s="726"/>
      <c r="CL142" s="726"/>
      <c r="CM142" s="728"/>
      <c r="CN142" s="729"/>
      <c r="CO142" s="726"/>
      <c r="CP142" s="726"/>
      <c r="CQ142" s="726"/>
      <c r="CR142" s="713"/>
      <c r="CS142" s="727"/>
      <c r="CT142" s="726"/>
      <c r="CU142" s="726"/>
      <c r="CV142" s="726"/>
      <c r="CW142" s="728"/>
      <c r="CX142" s="729"/>
      <c r="CY142" s="726"/>
      <c r="CZ142" s="726"/>
      <c r="DA142" s="726"/>
      <c r="DB142" s="713"/>
      <c r="DC142" s="727"/>
      <c r="DD142" s="726"/>
      <c r="DE142" s="726"/>
      <c r="DF142" s="726"/>
      <c r="DG142" s="728"/>
      <c r="DH142" s="729"/>
      <c r="DI142" s="726"/>
      <c r="DJ142" s="726"/>
      <c r="DK142" s="726"/>
      <c r="DL142" s="713"/>
      <c r="DM142" s="727"/>
      <c r="DN142" s="726"/>
      <c r="DO142" s="726"/>
      <c r="DP142" s="726"/>
      <c r="DQ142" s="728"/>
      <c r="DR142" s="729"/>
      <c r="DS142" s="726"/>
      <c r="DT142" s="726"/>
      <c r="DU142" s="726"/>
      <c r="DV142" s="713"/>
      <c r="DW142" s="727"/>
      <c r="DX142" s="726"/>
      <c r="DY142" s="726"/>
      <c r="DZ142" s="726"/>
      <c r="EA142" s="713"/>
      <c r="EC142" s="716"/>
      <c r="ED142" s="886"/>
      <c r="EE142" s="882"/>
      <c r="EF142" s="884"/>
      <c r="EG142" s="880"/>
      <c r="EH142" s="546"/>
      <c r="EI142" s="882"/>
      <c r="EJ142" s="884"/>
      <c r="EK142" s="880"/>
      <c r="EL142" s="899"/>
      <c r="EM142" s="882"/>
      <c r="EN142" s="884"/>
      <c r="EO142" s="880"/>
      <c r="EP142" s="899"/>
      <c r="EQ142" s="882"/>
      <c r="ER142" s="884"/>
      <c r="ES142" s="880"/>
      <c r="ET142" s="899"/>
      <c r="EU142" s="882"/>
      <c r="EV142" s="884"/>
      <c r="EW142" s="880"/>
      <c r="EX142" s="899"/>
      <c r="EY142" s="886"/>
      <c r="EZ142" s="882"/>
      <c r="FA142" s="546"/>
      <c r="FB142" s="5"/>
      <c r="FC142" s="901"/>
      <c r="FD142" s="851"/>
    </row>
    <row r="143" spans="1:160" ht="18" customHeight="1">
      <c r="A143" s="906"/>
      <c r="B143" s="611"/>
      <c r="C143" s="611"/>
      <c r="D143" s="665"/>
      <c r="E143" s="390" t="str">
        <f>'Eventos de riesgo LA-FT-FPADM'!E142</f>
        <v>Vehículos</v>
      </c>
      <c r="G143" s="729"/>
      <c r="H143" s="726"/>
      <c r="I143" s="726"/>
      <c r="J143" s="726"/>
      <c r="K143" s="728"/>
      <c r="L143" s="729"/>
      <c r="M143" s="726"/>
      <c r="N143" s="726"/>
      <c r="O143" s="726"/>
      <c r="P143" s="728"/>
      <c r="Q143" s="729"/>
      <c r="R143" s="726"/>
      <c r="S143" s="726"/>
      <c r="T143" s="726"/>
      <c r="U143" s="728"/>
      <c r="V143" s="729"/>
      <c r="W143" s="726"/>
      <c r="X143" s="726"/>
      <c r="Y143" s="726"/>
      <c r="Z143" s="728"/>
      <c r="AA143" s="729"/>
      <c r="AB143" s="726"/>
      <c r="AC143" s="726"/>
      <c r="AD143" s="726"/>
      <c r="AE143" s="728"/>
      <c r="AF143" s="729"/>
      <c r="AG143" s="726"/>
      <c r="AH143" s="726"/>
      <c r="AI143" s="726"/>
      <c r="AJ143" s="728"/>
      <c r="AK143" s="729"/>
      <c r="AL143" s="726"/>
      <c r="AM143" s="726"/>
      <c r="AN143" s="726"/>
      <c r="AO143" s="728"/>
      <c r="AP143" s="729"/>
      <c r="AQ143" s="726"/>
      <c r="AR143" s="726"/>
      <c r="AS143" s="726"/>
      <c r="AT143" s="713"/>
      <c r="AU143" s="727"/>
      <c r="AV143" s="726"/>
      <c r="AW143" s="726"/>
      <c r="AX143" s="726"/>
      <c r="AY143" s="728"/>
      <c r="AZ143" s="729"/>
      <c r="BA143" s="726"/>
      <c r="BB143" s="726"/>
      <c r="BC143" s="726"/>
      <c r="BD143" s="713"/>
      <c r="BE143" s="727"/>
      <c r="BF143" s="726"/>
      <c r="BG143" s="726"/>
      <c r="BH143" s="726"/>
      <c r="BI143" s="728"/>
      <c r="BJ143" s="729"/>
      <c r="BK143" s="726"/>
      <c r="BL143" s="726"/>
      <c r="BM143" s="726"/>
      <c r="BN143" s="713"/>
      <c r="BO143" s="727"/>
      <c r="BP143" s="726"/>
      <c r="BQ143" s="726"/>
      <c r="BR143" s="726"/>
      <c r="BS143" s="728"/>
      <c r="BT143" s="729"/>
      <c r="BU143" s="726"/>
      <c r="BV143" s="726"/>
      <c r="BW143" s="726"/>
      <c r="BX143" s="713"/>
      <c r="BY143" s="729"/>
      <c r="BZ143" s="726"/>
      <c r="CA143" s="726"/>
      <c r="CB143" s="726"/>
      <c r="CC143" s="713"/>
      <c r="CD143" s="729"/>
      <c r="CE143" s="726"/>
      <c r="CF143" s="726"/>
      <c r="CG143" s="726"/>
      <c r="CH143" s="713"/>
      <c r="CI143" s="727"/>
      <c r="CJ143" s="726"/>
      <c r="CK143" s="726"/>
      <c r="CL143" s="726"/>
      <c r="CM143" s="728"/>
      <c r="CN143" s="729"/>
      <c r="CO143" s="726"/>
      <c r="CP143" s="726"/>
      <c r="CQ143" s="726"/>
      <c r="CR143" s="713"/>
      <c r="CS143" s="727"/>
      <c r="CT143" s="726"/>
      <c r="CU143" s="726"/>
      <c r="CV143" s="726"/>
      <c r="CW143" s="728"/>
      <c r="CX143" s="729"/>
      <c r="CY143" s="726"/>
      <c r="CZ143" s="726"/>
      <c r="DA143" s="726"/>
      <c r="DB143" s="713"/>
      <c r="DC143" s="727"/>
      <c r="DD143" s="726"/>
      <c r="DE143" s="726"/>
      <c r="DF143" s="726"/>
      <c r="DG143" s="728"/>
      <c r="DH143" s="729"/>
      <c r="DI143" s="726"/>
      <c r="DJ143" s="726"/>
      <c r="DK143" s="726"/>
      <c r="DL143" s="713"/>
      <c r="DM143" s="727"/>
      <c r="DN143" s="726"/>
      <c r="DO143" s="726"/>
      <c r="DP143" s="726"/>
      <c r="DQ143" s="728"/>
      <c r="DR143" s="729"/>
      <c r="DS143" s="726"/>
      <c r="DT143" s="726"/>
      <c r="DU143" s="726"/>
      <c r="DV143" s="713"/>
      <c r="DW143" s="727"/>
      <c r="DX143" s="726"/>
      <c r="DY143" s="726"/>
      <c r="DZ143" s="726"/>
      <c r="EA143" s="713"/>
      <c r="EC143" s="716"/>
      <c r="ED143" s="886"/>
      <c r="EE143" s="882"/>
      <c r="EF143" s="884"/>
      <c r="EG143" s="880"/>
      <c r="EH143" s="546"/>
      <c r="EI143" s="882"/>
      <c r="EJ143" s="884"/>
      <c r="EK143" s="880"/>
      <c r="EL143" s="899"/>
      <c r="EM143" s="882"/>
      <c r="EN143" s="884"/>
      <c r="EO143" s="880"/>
      <c r="EP143" s="899"/>
      <c r="EQ143" s="882"/>
      <c r="ER143" s="884"/>
      <c r="ES143" s="880"/>
      <c r="ET143" s="899"/>
      <c r="EU143" s="882"/>
      <c r="EV143" s="884"/>
      <c r="EW143" s="880"/>
      <c r="EX143" s="899"/>
      <c r="EY143" s="886"/>
      <c r="EZ143" s="882"/>
      <c r="FA143" s="546"/>
      <c r="FB143" s="5"/>
      <c r="FC143" s="901"/>
      <c r="FD143" s="851"/>
    </row>
    <row r="144" spans="1:160" ht="18" customHeight="1">
      <c r="A144" s="905" t="str">
        <f>'Eventos de riesgo LA-FT-FPADM'!A143</f>
        <v>R9</v>
      </c>
      <c r="B144" s="610" t="str">
        <f>'Eventos de riesgo LA-FT-FPADM'!B143</f>
        <v>Tener vínculos con activos que son referenciados en listas o medios de comunicación como de propiedad de una persona que realiza actividades de LA/FT/FPADM.</v>
      </c>
      <c r="C144" s="612" t="str">
        <f>'Eventos de riesgo LA-FT-FPADM'!C143</f>
        <v>Activos</v>
      </c>
      <c r="D144" s="834" t="str">
        <f>'Eventos de riesgo LA-FT-FPADM'!D143</f>
        <v>Fijos</v>
      </c>
      <c r="E144" s="391" t="str">
        <f>'Eventos de riesgo LA-FT-FPADM'!E143</f>
        <v>Construcciones y edificaciones</v>
      </c>
      <c r="G144" s="729"/>
      <c r="H144" s="726"/>
      <c r="I144" s="726"/>
      <c r="J144" s="726"/>
      <c r="K144" s="728"/>
      <c r="L144" s="729">
        <v>1</v>
      </c>
      <c r="M144" s="726">
        <v>1</v>
      </c>
      <c r="N144" s="726">
        <v>1</v>
      </c>
      <c r="O144" s="726">
        <v>1</v>
      </c>
      <c r="P144" s="728">
        <v>1</v>
      </c>
      <c r="Q144" s="729">
        <v>1</v>
      </c>
      <c r="R144" s="726">
        <v>4</v>
      </c>
      <c r="S144" s="726">
        <v>4</v>
      </c>
      <c r="T144" s="726">
        <v>1</v>
      </c>
      <c r="U144" s="728">
        <v>1</v>
      </c>
      <c r="V144" s="729"/>
      <c r="W144" s="726"/>
      <c r="X144" s="726"/>
      <c r="Y144" s="726"/>
      <c r="Z144" s="728"/>
      <c r="AA144" s="729"/>
      <c r="AB144" s="726"/>
      <c r="AC144" s="726"/>
      <c r="AD144" s="726"/>
      <c r="AE144" s="728"/>
      <c r="AF144" s="729"/>
      <c r="AG144" s="726"/>
      <c r="AH144" s="726"/>
      <c r="AI144" s="726"/>
      <c r="AJ144" s="728"/>
      <c r="AK144" s="729"/>
      <c r="AL144" s="726"/>
      <c r="AM144" s="726"/>
      <c r="AN144" s="726"/>
      <c r="AO144" s="728"/>
      <c r="AP144" s="729"/>
      <c r="AQ144" s="726"/>
      <c r="AR144" s="726"/>
      <c r="AS144" s="726"/>
      <c r="AT144" s="713"/>
      <c r="AU144" s="727"/>
      <c r="AV144" s="726"/>
      <c r="AW144" s="726"/>
      <c r="AX144" s="726"/>
      <c r="AY144" s="728"/>
      <c r="AZ144" s="729"/>
      <c r="BA144" s="726"/>
      <c r="BB144" s="726"/>
      <c r="BC144" s="726"/>
      <c r="BD144" s="713"/>
      <c r="BE144" s="727"/>
      <c r="BF144" s="726"/>
      <c r="BG144" s="726"/>
      <c r="BH144" s="726"/>
      <c r="BI144" s="728"/>
      <c r="BJ144" s="729"/>
      <c r="BK144" s="726"/>
      <c r="BL144" s="726"/>
      <c r="BM144" s="726"/>
      <c r="BN144" s="713"/>
      <c r="BO144" s="727"/>
      <c r="BP144" s="726"/>
      <c r="BQ144" s="726"/>
      <c r="BR144" s="726"/>
      <c r="BS144" s="728"/>
      <c r="BT144" s="729"/>
      <c r="BU144" s="726"/>
      <c r="BV144" s="726"/>
      <c r="BW144" s="726"/>
      <c r="BX144" s="713"/>
      <c r="BY144" s="729"/>
      <c r="BZ144" s="726"/>
      <c r="CA144" s="726"/>
      <c r="CB144" s="726"/>
      <c r="CC144" s="713"/>
      <c r="CD144" s="729"/>
      <c r="CE144" s="726"/>
      <c r="CF144" s="726"/>
      <c r="CG144" s="726"/>
      <c r="CH144" s="713"/>
      <c r="CI144" s="727"/>
      <c r="CJ144" s="726"/>
      <c r="CK144" s="726"/>
      <c r="CL144" s="726"/>
      <c r="CM144" s="728"/>
      <c r="CN144" s="729"/>
      <c r="CO144" s="726"/>
      <c r="CP144" s="726"/>
      <c r="CQ144" s="726"/>
      <c r="CR144" s="713"/>
      <c r="CS144" s="727"/>
      <c r="CT144" s="726"/>
      <c r="CU144" s="726"/>
      <c r="CV144" s="726"/>
      <c r="CW144" s="728"/>
      <c r="CX144" s="729"/>
      <c r="CY144" s="726"/>
      <c r="CZ144" s="726"/>
      <c r="DA144" s="726"/>
      <c r="DB144" s="713"/>
      <c r="DC144" s="727"/>
      <c r="DD144" s="726"/>
      <c r="DE144" s="726"/>
      <c r="DF144" s="726"/>
      <c r="DG144" s="728"/>
      <c r="DH144" s="729"/>
      <c r="DI144" s="726"/>
      <c r="DJ144" s="726"/>
      <c r="DK144" s="726"/>
      <c r="DL144" s="713"/>
      <c r="DM144" s="727"/>
      <c r="DN144" s="726"/>
      <c r="DO144" s="726"/>
      <c r="DP144" s="726"/>
      <c r="DQ144" s="728"/>
      <c r="DR144" s="729"/>
      <c r="DS144" s="726"/>
      <c r="DT144" s="726"/>
      <c r="DU144" s="726"/>
      <c r="DV144" s="713"/>
      <c r="DW144" s="727"/>
      <c r="DX144" s="726"/>
      <c r="DY144" s="726"/>
      <c r="DZ144" s="726"/>
      <c r="EA144" s="713"/>
      <c r="EC144" s="714" t="str">
        <f>'Eventos de riesgo LA-FT-FPADM'!A143</f>
        <v>R9</v>
      </c>
      <c r="ED144" s="903" t="str">
        <f>'Eventos de riesgo LA-FT-FPADM'!C143</f>
        <v>Activos</v>
      </c>
      <c r="EE144" s="865">
        <f t="shared" si="36"/>
        <v>1</v>
      </c>
      <c r="EF144" s="874">
        <f t="shared" si="37"/>
        <v>0</v>
      </c>
      <c r="EG144" s="857">
        <f t="shared" si="38"/>
        <v>0</v>
      </c>
      <c r="EH144" s="868">
        <f>ROUND(AVERAGE(EE144),0)</f>
        <v>1</v>
      </c>
      <c r="EI144" s="865">
        <f t="shared" si="39"/>
        <v>3</v>
      </c>
      <c r="EJ144" s="874">
        <f t="shared" si="40"/>
        <v>1.5</v>
      </c>
      <c r="EK144" s="857">
        <f t="shared" si="41"/>
        <v>0.5</v>
      </c>
      <c r="EL144" s="860">
        <f>ROUND(AVERAGE(EI144),0)</f>
        <v>3</v>
      </c>
      <c r="EM144" s="865">
        <f t="shared" si="42"/>
        <v>3</v>
      </c>
      <c r="EN144" s="874">
        <f t="shared" si="43"/>
        <v>1.5</v>
      </c>
      <c r="EO144" s="857">
        <f t="shared" si="44"/>
        <v>0.5</v>
      </c>
      <c r="EP144" s="860">
        <f>ROUND(AVERAGE(EM144),0)</f>
        <v>3</v>
      </c>
      <c r="EQ144" s="865">
        <f t="shared" si="45"/>
        <v>1</v>
      </c>
      <c r="ER144" s="874">
        <f t="shared" si="46"/>
        <v>0</v>
      </c>
      <c r="ES144" s="857">
        <f t="shared" si="47"/>
        <v>0</v>
      </c>
      <c r="ET144" s="860">
        <f>ROUND(AVERAGE(EQ144),0)</f>
        <v>1</v>
      </c>
      <c r="EU144" s="865">
        <f t="shared" si="48"/>
        <v>1</v>
      </c>
      <c r="EV144" s="874">
        <f t="shared" si="49"/>
        <v>0</v>
      </c>
      <c r="EW144" s="857">
        <f t="shared" si="50"/>
        <v>0</v>
      </c>
      <c r="EX144" s="860">
        <f>ROUND(AVERAGE(EU144),0)</f>
        <v>1</v>
      </c>
      <c r="EY144" s="903" t="str">
        <f>'Eventos de riesgo LA-FT-FPADM'!C143</f>
        <v>Activos</v>
      </c>
      <c r="EZ144" s="865">
        <f t="shared" si="51"/>
        <v>2</v>
      </c>
      <c r="FA144" s="868">
        <f>ROUND(AVERAGE(EZ144),0)</f>
        <v>2</v>
      </c>
      <c r="FB144" s="5"/>
      <c r="FC144" s="871">
        <f t="shared" si="52"/>
        <v>2</v>
      </c>
      <c r="FD144" s="837" t="str">
        <f t="shared" si="53"/>
        <v>BAJO</v>
      </c>
    </row>
    <row r="145" spans="1:160" ht="18" customHeight="1">
      <c r="A145" s="906"/>
      <c r="B145" s="611"/>
      <c r="C145" s="611"/>
      <c r="D145" s="834"/>
      <c r="E145" s="391" t="str">
        <f>'Eventos de riesgo LA-FT-FPADM'!E144</f>
        <v>Maquinaria y equipo</v>
      </c>
      <c r="G145" s="729"/>
      <c r="H145" s="726"/>
      <c r="I145" s="726"/>
      <c r="J145" s="726"/>
      <c r="K145" s="728"/>
      <c r="L145" s="729"/>
      <c r="M145" s="726"/>
      <c r="N145" s="726"/>
      <c r="O145" s="726"/>
      <c r="P145" s="728"/>
      <c r="Q145" s="729"/>
      <c r="R145" s="726"/>
      <c r="S145" s="726"/>
      <c r="T145" s="726"/>
      <c r="U145" s="728"/>
      <c r="V145" s="729"/>
      <c r="W145" s="726"/>
      <c r="X145" s="726"/>
      <c r="Y145" s="726"/>
      <c r="Z145" s="728"/>
      <c r="AA145" s="729"/>
      <c r="AB145" s="726"/>
      <c r="AC145" s="726"/>
      <c r="AD145" s="726"/>
      <c r="AE145" s="728"/>
      <c r="AF145" s="729"/>
      <c r="AG145" s="726"/>
      <c r="AH145" s="726"/>
      <c r="AI145" s="726"/>
      <c r="AJ145" s="728"/>
      <c r="AK145" s="729"/>
      <c r="AL145" s="726"/>
      <c r="AM145" s="726"/>
      <c r="AN145" s="726"/>
      <c r="AO145" s="728"/>
      <c r="AP145" s="729"/>
      <c r="AQ145" s="726"/>
      <c r="AR145" s="726"/>
      <c r="AS145" s="726"/>
      <c r="AT145" s="713"/>
      <c r="AU145" s="727"/>
      <c r="AV145" s="726"/>
      <c r="AW145" s="726"/>
      <c r="AX145" s="726"/>
      <c r="AY145" s="728"/>
      <c r="AZ145" s="729"/>
      <c r="BA145" s="726"/>
      <c r="BB145" s="726"/>
      <c r="BC145" s="726"/>
      <c r="BD145" s="713"/>
      <c r="BE145" s="727"/>
      <c r="BF145" s="726"/>
      <c r="BG145" s="726"/>
      <c r="BH145" s="726"/>
      <c r="BI145" s="728"/>
      <c r="BJ145" s="729"/>
      <c r="BK145" s="726"/>
      <c r="BL145" s="726"/>
      <c r="BM145" s="726"/>
      <c r="BN145" s="713"/>
      <c r="BO145" s="727"/>
      <c r="BP145" s="726"/>
      <c r="BQ145" s="726"/>
      <c r="BR145" s="726"/>
      <c r="BS145" s="728"/>
      <c r="BT145" s="729"/>
      <c r="BU145" s="726"/>
      <c r="BV145" s="726"/>
      <c r="BW145" s="726"/>
      <c r="BX145" s="713"/>
      <c r="BY145" s="729"/>
      <c r="BZ145" s="726"/>
      <c r="CA145" s="726"/>
      <c r="CB145" s="726"/>
      <c r="CC145" s="713"/>
      <c r="CD145" s="729"/>
      <c r="CE145" s="726"/>
      <c r="CF145" s="726"/>
      <c r="CG145" s="726"/>
      <c r="CH145" s="713"/>
      <c r="CI145" s="727"/>
      <c r="CJ145" s="726"/>
      <c r="CK145" s="726"/>
      <c r="CL145" s="726"/>
      <c r="CM145" s="728"/>
      <c r="CN145" s="729"/>
      <c r="CO145" s="726"/>
      <c r="CP145" s="726"/>
      <c r="CQ145" s="726"/>
      <c r="CR145" s="713"/>
      <c r="CS145" s="727"/>
      <c r="CT145" s="726"/>
      <c r="CU145" s="726"/>
      <c r="CV145" s="726"/>
      <c r="CW145" s="728"/>
      <c r="CX145" s="729"/>
      <c r="CY145" s="726"/>
      <c r="CZ145" s="726"/>
      <c r="DA145" s="726"/>
      <c r="DB145" s="713"/>
      <c r="DC145" s="727"/>
      <c r="DD145" s="726"/>
      <c r="DE145" s="726"/>
      <c r="DF145" s="726"/>
      <c r="DG145" s="728"/>
      <c r="DH145" s="729"/>
      <c r="DI145" s="726"/>
      <c r="DJ145" s="726"/>
      <c r="DK145" s="726"/>
      <c r="DL145" s="713"/>
      <c r="DM145" s="727"/>
      <c r="DN145" s="726"/>
      <c r="DO145" s="726"/>
      <c r="DP145" s="726"/>
      <c r="DQ145" s="728"/>
      <c r="DR145" s="729"/>
      <c r="DS145" s="726"/>
      <c r="DT145" s="726"/>
      <c r="DU145" s="726"/>
      <c r="DV145" s="713"/>
      <c r="DW145" s="727"/>
      <c r="DX145" s="726"/>
      <c r="DY145" s="726"/>
      <c r="DZ145" s="726"/>
      <c r="EA145" s="713"/>
      <c r="EC145" s="716"/>
      <c r="ED145" s="904"/>
      <c r="EE145" s="866"/>
      <c r="EF145" s="875"/>
      <c r="EG145" s="858"/>
      <c r="EH145" s="869"/>
      <c r="EI145" s="866"/>
      <c r="EJ145" s="875"/>
      <c r="EK145" s="858"/>
      <c r="EL145" s="861"/>
      <c r="EM145" s="866"/>
      <c r="EN145" s="875"/>
      <c r="EO145" s="858"/>
      <c r="EP145" s="861"/>
      <c r="EQ145" s="866"/>
      <c r="ER145" s="875"/>
      <c r="ES145" s="858"/>
      <c r="ET145" s="861"/>
      <c r="EU145" s="866"/>
      <c r="EV145" s="875"/>
      <c r="EW145" s="858"/>
      <c r="EX145" s="861"/>
      <c r="EY145" s="904"/>
      <c r="EZ145" s="866"/>
      <c r="FA145" s="869"/>
      <c r="FB145" s="5"/>
      <c r="FC145" s="872"/>
      <c r="FD145" s="851"/>
    </row>
    <row r="146" spans="1:160" ht="18" customHeight="1">
      <c r="A146" s="906"/>
      <c r="B146" s="611"/>
      <c r="C146" s="611"/>
      <c r="D146" s="834"/>
      <c r="E146" s="391" t="str">
        <f>'Eventos de riesgo LA-FT-FPADM'!E145</f>
        <v>Equipo de cómputo y telecomunicaciones</v>
      </c>
      <c r="G146" s="729"/>
      <c r="H146" s="726"/>
      <c r="I146" s="726"/>
      <c r="J146" s="726"/>
      <c r="K146" s="728"/>
      <c r="L146" s="729"/>
      <c r="M146" s="726"/>
      <c r="N146" s="726"/>
      <c r="O146" s="726"/>
      <c r="P146" s="728"/>
      <c r="Q146" s="729"/>
      <c r="R146" s="726"/>
      <c r="S146" s="726"/>
      <c r="T146" s="726"/>
      <c r="U146" s="728"/>
      <c r="V146" s="729"/>
      <c r="W146" s="726"/>
      <c r="X146" s="726"/>
      <c r="Y146" s="726"/>
      <c r="Z146" s="728"/>
      <c r="AA146" s="729"/>
      <c r="AB146" s="726"/>
      <c r="AC146" s="726"/>
      <c r="AD146" s="726"/>
      <c r="AE146" s="728"/>
      <c r="AF146" s="729"/>
      <c r="AG146" s="726"/>
      <c r="AH146" s="726"/>
      <c r="AI146" s="726"/>
      <c r="AJ146" s="728"/>
      <c r="AK146" s="729"/>
      <c r="AL146" s="726"/>
      <c r="AM146" s="726"/>
      <c r="AN146" s="726"/>
      <c r="AO146" s="728"/>
      <c r="AP146" s="729"/>
      <c r="AQ146" s="726"/>
      <c r="AR146" s="726"/>
      <c r="AS146" s="726"/>
      <c r="AT146" s="713"/>
      <c r="AU146" s="727"/>
      <c r="AV146" s="726"/>
      <c r="AW146" s="726"/>
      <c r="AX146" s="726"/>
      <c r="AY146" s="728"/>
      <c r="AZ146" s="729"/>
      <c r="BA146" s="726"/>
      <c r="BB146" s="726"/>
      <c r="BC146" s="726"/>
      <c r="BD146" s="713"/>
      <c r="BE146" s="727"/>
      <c r="BF146" s="726"/>
      <c r="BG146" s="726"/>
      <c r="BH146" s="726"/>
      <c r="BI146" s="728"/>
      <c r="BJ146" s="729"/>
      <c r="BK146" s="726"/>
      <c r="BL146" s="726"/>
      <c r="BM146" s="726"/>
      <c r="BN146" s="713"/>
      <c r="BO146" s="727"/>
      <c r="BP146" s="726"/>
      <c r="BQ146" s="726"/>
      <c r="BR146" s="726"/>
      <c r="BS146" s="728"/>
      <c r="BT146" s="729"/>
      <c r="BU146" s="726"/>
      <c r="BV146" s="726"/>
      <c r="BW146" s="726"/>
      <c r="BX146" s="713"/>
      <c r="BY146" s="729"/>
      <c r="BZ146" s="726"/>
      <c r="CA146" s="726"/>
      <c r="CB146" s="726"/>
      <c r="CC146" s="713"/>
      <c r="CD146" s="729"/>
      <c r="CE146" s="726"/>
      <c r="CF146" s="726"/>
      <c r="CG146" s="726"/>
      <c r="CH146" s="713"/>
      <c r="CI146" s="727"/>
      <c r="CJ146" s="726"/>
      <c r="CK146" s="726"/>
      <c r="CL146" s="726"/>
      <c r="CM146" s="728"/>
      <c r="CN146" s="729"/>
      <c r="CO146" s="726"/>
      <c r="CP146" s="726"/>
      <c r="CQ146" s="726"/>
      <c r="CR146" s="713"/>
      <c r="CS146" s="727"/>
      <c r="CT146" s="726"/>
      <c r="CU146" s="726"/>
      <c r="CV146" s="726"/>
      <c r="CW146" s="728"/>
      <c r="CX146" s="729"/>
      <c r="CY146" s="726"/>
      <c r="CZ146" s="726"/>
      <c r="DA146" s="726"/>
      <c r="DB146" s="713"/>
      <c r="DC146" s="727"/>
      <c r="DD146" s="726"/>
      <c r="DE146" s="726"/>
      <c r="DF146" s="726"/>
      <c r="DG146" s="728"/>
      <c r="DH146" s="729"/>
      <c r="DI146" s="726"/>
      <c r="DJ146" s="726"/>
      <c r="DK146" s="726"/>
      <c r="DL146" s="713"/>
      <c r="DM146" s="727"/>
      <c r="DN146" s="726"/>
      <c r="DO146" s="726"/>
      <c r="DP146" s="726"/>
      <c r="DQ146" s="728"/>
      <c r="DR146" s="729"/>
      <c r="DS146" s="726"/>
      <c r="DT146" s="726"/>
      <c r="DU146" s="726"/>
      <c r="DV146" s="713"/>
      <c r="DW146" s="727"/>
      <c r="DX146" s="726"/>
      <c r="DY146" s="726"/>
      <c r="DZ146" s="726"/>
      <c r="EA146" s="713"/>
      <c r="EC146" s="716"/>
      <c r="ED146" s="904"/>
      <c r="EE146" s="866"/>
      <c r="EF146" s="875"/>
      <c r="EG146" s="858"/>
      <c r="EH146" s="869"/>
      <c r="EI146" s="866"/>
      <c r="EJ146" s="875"/>
      <c r="EK146" s="858"/>
      <c r="EL146" s="861"/>
      <c r="EM146" s="866"/>
      <c r="EN146" s="875"/>
      <c r="EO146" s="858"/>
      <c r="EP146" s="861"/>
      <c r="EQ146" s="866"/>
      <c r="ER146" s="875"/>
      <c r="ES146" s="858"/>
      <c r="ET146" s="861"/>
      <c r="EU146" s="866"/>
      <c r="EV146" s="875"/>
      <c r="EW146" s="858"/>
      <c r="EX146" s="861"/>
      <c r="EY146" s="904"/>
      <c r="EZ146" s="866"/>
      <c r="FA146" s="869"/>
      <c r="FB146" s="5"/>
      <c r="FC146" s="872"/>
      <c r="FD146" s="851"/>
    </row>
    <row r="147" spans="1:160" ht="18" customHeight="1">
      <c r="A147" s="906"/>
      <c r="B147" s="611"/>
      <c r="C147" s="611"/>
      <c r="D147" s="834"/>
      <c r="E147" s="391" t="str">
        <f>'Eventos de riesgo LA-FT-FPADM'!E146</f>
        <v>Equipo de oficina</v>
      </c>
      <c r="G147" s="729"/>
      <c r="H147" s="726"/>
      <c r="I147" s="726"/>
      <c r="J147" s="726"/>
      <c r="K147" s="728"/>
      <c r="L147" s="729"/>
      <c r="M147" s="726"/>
      <c r="N147" s="726"/>
      <c r="O147" s="726"/>
      <c r="P147" s="728"/>
      <c r="Q147" s="729"/>
      <c r="R147" s="726"/>
      <c r="S147" s="726"/>
      <c r="T147" s="726"/>
      <c r="U147" s="728"/>
      <c r="V147" s="729"/>
      <c r="W147" s="726"/>
      <c r="X147" s="726"/>
      <c r="Y147" s="726"/>
      <c r="Z147" s="728"/>
      <c r="AA147" s="729"/>
      <c r="AB147" s="726"/>
      <c r="AC147" s="726"/>
      <c r="AD147" s="726"/>
      <c r="AE147" s="728"/>
      <c r="AF147" s="729"/>
      <c r="AG147" s="726"/>
      <c r="AH147" s="726"/>
      <c r="AI147" s="726"/>
      <c r="AJ147" s="728"/>
      <c r="AK147" s="729"/>
      <c r="AL147" s="726"/>
      <c r="AM147" s="726"/>
      <c r="AN147" s="726"/>
      <c r="AO147" s="728"/>
      <c r="AP147" s="729"/>
      <c r="AQ147" s="726"/>
      <c r="AR147" s="726"/>
      <c r="AS147" s="726"/>
      <c r="AT147" s="713"/>
      <c r="AU147" s="727"/>
      <c r="AV147" s="726"/>
      <c r="AW147" s="726"/>
      <c r="AX147" s="726"/>
      <c r="AY147" s="728"/>
      <c r="AZ147" s="729"/>
      <c r="BA147" s="726"/>
      <c r="BB147" s="726"/>
      <c r="BC147" s="726"/>
      <c r="BD147" s="713"/>
      <c r="BE147" s="727"/>
      <c r="BF147" s="726"/>
      <c r="BG147" s="726"/>
      <c r="BH147" s="726"/>
      <c r="BI147" s="728"/>
      <c r="BJ147" s="729"/>
      <c r="BK147" s="726"/>
      <c r="BL147" s="726"/>
      <c r="BM147" s="726"/>
      <c r="BN147" s="713"/>
      <c r="BO147" s="727"/>
      <c r="BP147" s="726"/>
      <c r="BQ147" s="726"/>
      <c r="BR147" s="726"/>
      <c r="BS147" s="728"/>
      <c r="BT147" s="729"/>
      <c r="BU147" s="726"/>
      <c r="BV147" s="726"/>
      <c r="BW147" s="726"/>
      <c r="BX147" s="713"/>
      <c r="BY147" s="729"/>
      <c r="BZ147" s="726"/>
      <c r="CA147" s="726"/>
      <c r="CB147" s="726"/>
      <c r="CC147" s="713"/>
      <c r="CD147" s="729"/>
      <c r="CE147" s="726"/>
      <c r="CF147" s="726"/>
      <c r="CG147" s="726"/>
      <c r="CH147" s="713"/>
      <c r="CI147" s="727"/>
      <c r="CJ147" s="726"/>
      <c r="CK147" s="726"/>
      <c r="CL147" s="726"/>
      <c r="CM147" s="728"/>
      <c r="CN147" s="729"/>
      <c r="CO147" s="726"/>
      <c r="CP147" s="726"/>
      <c r="CQ147" s="726"/>
      <c r="CR147" s="713"/>
      <c r="CS147" s="727"/>
      <c r="CT147" s="726"/>
      <c r="CU147" s="726"/>
      <c r="CV147" s="726"/>
      <c r="CW147" s="728"/>
      <c r="CX147" s="729"/>
      <c r="CY147" s="726"/>
      <c r="CZ147" s="726"/>
      <c r="DA147" s="726"/>
      <c r="DB147" s="713"/>
      <c r="DC147" s="727"/>
      <c r="DD147" s="726"/>
      <c r="DE147" s="726"/>
      <c r="DF147" s="726"/>
      <c r="DG147" s="728"/>
      <c r="DH147" s="729"/>
      <c r="DI147" s="726"/>
      <c r="DJ147" s="726"/>
      <c r="DK147" s="726"/>
      <c r="DL147" s="713"/>
      <c r="DM147" s="727"/>
      <c r="DN147" s="726"/>
      <c r="DO147" s="726"/>
      <c r="DP147" s="726"/>
      <c r="DQ147" s="728"/>
      <c r="DR147" s="729"/>
      <c r="DS147" s="726"/>
      <c r="DT147" s="726"/>
      <c r="DU147" s="726"/>
      <c r="DV147" s="713"/>
      <c r="DW147" s="727"/>
      <c r="DX147" s="726"/>
      <c r="DY147" s="726"/>
      <c r="DZ147" s="726"/>
      <c r="EA147" s="713"/>
      <c r="EC147" s="716"/>
      <c r="ED147" s="904"/>
      <c r="EE147" s="866"/>
      <c r="EF147" s="875"/>
      <c r="EG147" s="858"/>
      <c r="EH147" s="869"/>
      <c r="EI147" s="866"/>
      <c r="EJ147" s="875"/>
      <c r="EK147" s="858"/>
      <c r="EL147" s="861"/>
      <c r="EM147" s="866"/>
      <c r="EN147" s="875"/>
      <c r="EO147" s="858"/>
      <c r="EP147" s="861"/>
      <c r="EQ147" s="866"/>
      <c r="ER147" s="875"/>
      <c r="ES147" s="858"/>
      <c r="ET147" s="861"/>
      <c r="EU147" s="866"/>
      <c r="EV147" s="875"/>
      <c r="EW147" s="858"/>
      <c r="EX147" s="861"/>
      <c r="EY147" s="904"/>
      <c r="EZ147" s="866"/>
      <c r="FA147" s="869"/>
      <c r="FB147" s="5"/>
      <c r="FC147" s="872"/>
      <c r="FD147" s="851"/>
    </row>
    <row r="148" spans="1:160" ht="18" customHeight="1">
      <c r="A148" s="906"/>
      <c r="B148" s="611"/>
      <c r="C148" s="611"/>
      <c r="D148" s="834"/>
      <c r="E148" s="391" t="str">
        <f>'Eventos de riesgo LA-FT-FPADM'!E147</f>
        <v>Vehículos</v>
      </c>
      <c r="G148" s="729"/>
      <c r="H148" s="726"/>
      <c r="I148" s="726"/>
      <c r="J148" s="726"/>
      <c r="K148" s="728"/>
      <c r="L148" s="729"/>
      <c r="M148" s="726"/>
      <c r="N148" s="726"/>
      <c r="O148" s="726"/>
      <c r="P148" s="728"/>
      <c r="Q148" s="729"/>
      <c r="R148" s="726"/>
      <c r="S148" s="726"/>
      <c r="T148" s="726"/>
      <c r="U148" s="728"/>
      <c r="V148" s="729"/>
      <c r="W148" s="726"/>
      <c r="X148" s="726"/>
      <c r="Y148" s="726"/>
      <c r="Z148" s="728"/>
      <c r="AA148" s="729"/>
      <c r="AB148" s="726"/>
      <c r="AC148" s="726"/>
      <c r="AD148" s="726"/>
      <c r="AE148" s="728"/>
      <c r="AF148" s="729"/>
      <c r="AG148" s="726"/>
      <c r="AH148" s="726"/>
      <c r="AI148" s="726"/>
      <c r="AJ148" s="728"/>
      <c r="AK148" s="729"/>
      <c r="AL148" s="726"/>
      <c r="AM148" s="726"/>
      <c r="AN148" s="726"/>
      <c r="AO148" s="728"/>
      <c r="AP148" s="729"/>
      <c r="AQ148" s="726"/>
      <c r="AR148" s="726"/>
      <c r="AS148" s="726"/>
      <c r="AT148" s="713"/>
      <c r="AU148" s="727"/>
      <c r="AV148" s="726"/>
      <c r="AW148" s="726"/>
      <c r="AX148" s="726"/>
      <c r="AY148" s="728"/>
      <c r="AZ148" s="729"/>
      <c r="BA148" s="726"/>
      <c r="BB148" s="726"/>
      <c r="BC148" s="726"/>
      <c r="BD148" s="713"/>
      <c r="BE148" s="727"/>
      <c r="BF148" s="726"/>
      <c r="BG148" s="726"/>
      <c r="BH148" s="726"/>
      <c r="BI148" s="728"/>
      <c r="BJ148" s="729"/>
      <c r="BK148" s="726"/>
      <c r="BL148" s="726"/>
      <c r="BM148" s="726"/>
      <c r="BN148" s="713"/>
      <c r="BO148" s="727"/>
      <c r="BP148" s="726"/>
      <c r="BQ148" s="726"/>
      <c r="BR148" s="726"/>
      <c r="BS148" s="728"/>
      <c r="BT148" s="729"/>
      <c r="BU148" s="726"/>
      <c r="BV148" s="726"/>
      <c r="BW148" s="726"/>
      <c r="BX148" s="713"/>
      <c r="BY148" s="729"/>
      <c r="BZ148" s="726"/>
      <c r="CA148" s="726"/>
      <c r="CB148" s="726"/>
      <c r="CC148" s="713"/>
      <c r="CD148" s="729"/>
      <c r="CE148" s="726"/>
      <c r="CF148" s="726"/>
      <c r="CG148" s="726"/>
      <c r="CH148" s="713"/>
      <c r="CI148" s="727"/>
      <c r="CJ148" s="726"/>
      <c r="CK148" s="726"/>
      <c r="CL148" s="726"/>
      <c r="CM148" s="728"/>
      <c r="CN148" s="729"/>
      <c r="CO148" s="726"/>
      <c r="CP148" s="726"/>
      <c r="CQ148" s="726"/>
      <c r="CR148" s="713"/>
      <c r="CS148" s="727"/>
      <c r="CT148" s="726"/>
      <c r="CU148" s="726"/>
      <c r="CV148" s="726"/>
      <c r="CW148" s="728"/>
      <c r="CX148" s="729"/>
      <c r="CY148" s="726"/>
      <c r="CZ148" s="726"/>
      <c r="DA148" s="726"/>
      <c r="DB148" s="713"/>
      <c r="DC148" s="727"/>
      <c r="DD148" s="726"/>
      <c r="DE148" s="726"/>
      <c r="DF148" s="726"/>
      <c r="DG148" s="728"/>
      <c r="DH148" s="729"/>
      <c r="DI148" s="726"/>
      <c r="DJ148" s="726"/>
      <c r="DK148" s="726"/>
      <c r="DL148" s="713"/>
      <c r="DM148" s="727"/>
      <c r="DN148" s="726"/>
      <c r="DO148" s="726"/>
      <c r="DP148" s="726"/>
      <c r="DQ148" s="728"/>
      <c r="DR148" s="729"/>
      <c r="DS148" s="726"/>
      <c r="DT148" s="726"/>
      <c r="DU148" s="726"/>
      <c r="DV148" s="713"/>
      <c r="DW148" s="727"/>
      <c r="DX148" s="726"/>
      <c r="DY148" s="726"/>
      <c r="DZ148" s="726"/>
      <c r="EA148" s="713"/>
      <c r="EC148" s="716"/>
      <c r="ED148" s="904"/>
      <c r="EE148" s="866"/>
      <c r="EF148" s="875"/>
      <c r="EG148" s="858"/>
      <c r="EH148" s="869"/>
      <c r="EI148" s="866"/>
      <c r="EJ148" s="875"/>
      <c r="EK148" s="858"/>
      <c r="EL148" s="861"/>
      <c r="EM148" s="866"/>
      <c r="EN148" s="875"/>
      <c r="EO148" s="858"/>
      <c r="EP148" s="861"/>
      <c r="EQ148" s="866"/>
      <c r="ER148" s="875"/>
      <c r="ES148" s="858"/>
      <c r="ET148" s="861"/>
      <c r="EU148" s="866"/>
      <c r="EV148" s="875"/>
      <c r="EW148" s="858"/>
      <c r="EX148" s="861"/>
      <c r="EY148" s="904"/>
      <c r="EZ148" s="866"/>
      <c r="FA148" s="869"/>
      <c r="FB148" s="5"/>
      <c r="FC148" s="872"/>
      <c r="FD148" s="851"/>
    </row>
    <row r="149" spans="1:160" ht="18" customHeight="1">
      <c r="A149" s="745" t="str">
        <f>'Eventos de riesgo LA-FT-FPADM'!A148</f>
        <v>R10</v>
      </c>
      <c r="B149" s="748" t="str">
        <f>'Eventos de riesgo LA-FT-FPADM'!B148</f>
        <v>Recibir recursos de origen ilícito, relacionados con delitos de LA/FT/FPADM a través de cualquier medio de pago para el desarrollo de su objeto social.</v>
      </c>
      <c r="C149" s="389" t="str">
        <f>'Eventos de riesgo LA-FT-FPADM'!C148</f>
        <v>Contraparte</v>
      </c>
      <c r="D149" s="392" t="str">
        <f>'Eventos de riesgo LA-FT-FPADM'!D148</f>
        <v>Aliados</v>
      </c>
      <c r="E149" s="266" t="str">
        <f>'Eventos de riesgo LA-FT-FPADM'!E148</f>
        <v>Programas y proyectos</v>
      </c>
      <c r="G149" s="276"/>
      <c r="H149" s="273"/>
      <c r="I149" s="273"/>
      <c r="J149" s="273"/>
      <c r="K149" s="275"/>
      <c r="L149" s="276"/>
      <c r="M149" s="273"/>
      <c r="N149" s="273"/>
      <c r="O149" s="273"/>
      <c r="P149" s="275"/>
      <c r="Q149" s="276"/>
      <c r="R149" s="273"/>
      <c r="S149" s="273"/>
      <c r="T149" s="273"/>
      <c r="U149" s="275"/>
      <c r="V149" s="276"/>
      <c r="W149" s="273"/>
      <c r="X149" s="273"/>
      <c r="Y149" s="273"/>
      <c r="Z149" s="275"/>
      <c r="AA149" s="276"/>
      <c r="AB149" s="273"/>
      <c r="AC149" s="273"/>
      <c r="AD149" s="273"/>
      <c r="AE149" s="275"/>
      <c r="AF149" s="276"/>
      <c r="AG149" s="273"/>
      <c r="AH149" s="273"/>
      <c r="AI149" s="273"/>
      <c r="AJ149" s="275"/>
      <c r="AK149" s="276"/>
      <c r="AL149" s="273"/>
      <c r="AM149" s="273"/>
      <c r="AN149" s="273"/>
      <c r="AO149" s="275"/>
      <c r="AP149" s="276">
        <v>4</v>
      </c>
      <c r="AQ149" s="273">
        <v>4</v>
      </c>
      <c r="AR149" s="273">
        <v>4</v>
      </c>
      <c r="AS149" s="273">
        <v>4</v>
      </c>
      <c r="AT149" s="272">
        <v>2</v>
      </c>
      <c r="AU149" s="274"/>
      <c r="AV149" s="273"/>
      <c r="AW149" s="273"/>
      <c r="AX149" s="273"/>
      <c r="AY149" s="275"/>
      <c r="AZ149" s="276"/>
      <c r="BA149" s="273"/>
      <c r="BB149" s="273"/>
      <c r="BC149" s="273"/>
      <c r="BD149" s="272"/>
      <c r="BE149" s="274">
        <v>3</v>
      </c>
      <c r="BF149" s="273">
        <v>4</v>
      </c>
      <c r="BG149" s="273">
        <v>3</v>
      </c>
      <c r="BH149" s="273">
        <v>1</v>
      </c>
      <c r="BI149" s="275">
        <v>1</v>
      </c>
      <c r="BJ149" s="276">
        <v>2</v>
      </c>
      <c r="BK149" s="273">
        <v>4</v>
      </c>
      <c r="BL149" s="273">
        <v>5</v>
      </c>
      <c r="BM149" s="273">
        <v>3</v>
      </c>
      <c r="BN149" s="272">
        <v>2</v>
      </c>
      <c r="BO149" s="274"/>
      <c r="BP149" s="273"/>
      <c r="BQ149" s="273"/>
      <c r="BR149" s="273"/>
      <c r="BS149" s="275"/>
      <c r="BT149" s="276">
        <v>4</v>
      </c>
      <c r="BU149" s="273">
        <v>1</v>
      </c>
      <c r="BV149" s="273">
        <v>3</v>
      </c>
      <c r="BW149" s="273">
        <v>3</v>
      </c>
      <c r="BX149" s="272">
        <v>3</v>
      </c>
      <c r="BY149" s="276"/>
      <c r="BZ149" s="273"/>
      <c r="CA149" s="273"/>
      <c r="CB149" s="273"/>
      <c r="CC149" s="272"/>
      <c r="CD149" s="276"/>
      <c r="CE149" s="273"/>
      <c r="CF149" s="273"/>
      <c r="CG149" s="273"/>
      <c r="CH149" s="272"/>
      <c r="CI149" s="274"/>
      <c r="CJ149" s="273"/>
      <c r="CK149" s="273"/>
      <c r="CL149" s="273"/>
      <c r="CM149" s="275"/>
      <c r="CN149" s="276"/>
      <c r="CO149" s="273"/>
      <c r="CP149" s="273"/>
      <c r="CQ149" s="273"/>
      <c r="CR149" s="272"/>
      <c r="CS149" s="274"/>
      <c r="CT149" s="273"/>
      <c r="CU149" s="273"/>
      <c r="CV149" s="273"/>
      <c r="CW149" s="275"/>
      <c r="CX149" s="276"/>
      <c r="CY149" s="273"/>
      <c r="CZ149" s="273"/>
      <c r="DA149" s="273"/>
      <c r="DB149" s="272"/>
      <c r="DC149" s="274"/>
      <c r="DD149" s="273"/>
      <c r="DE149" s="273"/>
      <c r="DF149" s="273"/>
      <c r="DG149" s="275"/>
      <c r="DH149" s="276"/>
      <c r="DI149" s="273"/>
      <c r="DJ149" s="273"/>
      <c r="DK149" s="273"/>
      <c r="DL149" s="272"/>
      <c r="DM149" s="274"/>
      <c r="DN149" s="273"/>
      <c r="DO149" s="273"/>
      <c r="DP149" s="273"/>
      <c r="DQ149" s="275"/>
      <c r="DR149" s="276"/>
      <c r="DS149" s="273"/>
      <c r="DT149" s="273"/>
      <c r="DU149" s="273"/>
      <c r="DV149" s="272"/>
      <c r="DW149" s="274"/>
      <c r="DX149" s="273"/>
      <c r="DY149" s="273"/>
      <c r="DZ149" s="273"/>
      <c r="EA149" s="272"/>
      <c r="EC149" s="745" t="str">
        <f>'Eventos de riesgo LA-FT-FPADM'!A148</f>
        <v>R10</v>
      </c>
      <c r="ED149" s="292" t="str">
        <f>'Eventos de riesgo LA-FT-FPADM'!D148</f>
        <v>Aliados</v>
      </c>
      <c r="EE149" s="289">
        <f t="shared" si="36"/>
        <v>3</v>
      </c>
      <c r="EF149" s="290">
        <f t="shared" si="37"/>
        <v>0.82915619758884995</v>
      </c>
      <c r="EG149" s="288">
        <f t="shared" si="38"/>
        <v>0.2763853991962833</v>
      </c>
      <c r="EH149" s="545">
        <f>ROUND(AVERAGE(EE149,EE150,EE157),0)</f>
        <v>3</v>
      </c>
      <c r="EI149" s="289">
        <f t="shared" si="39"/>
        <v>3</v>
      </c>
      <c r="EJ149" s="290">
        <f t="shared" si="40"/>
        <v>1.299038105676658</v>
      </c>
      <c r="EK149" s="288">
        <f t="shared" si="41"/>
        <v>0.43301270189221935</v>
      </c>
      <c r="EL149" s="898">
        <f>ROUND(AVERAGE(EI149,EI150,EI157),0)</f>
        <v>4</v>
      </c>
      <c r="EM149" s="289">
        <f t="shared" si="42"/>
        <v>4</v>
      </c>
      <c r="EN149" s="290">
        <f t="shared" si="43"/>
        <v>0.82915619758884995</v>
      </c>
      <c r="EO149" s="288">
        <f t="shared" si="44"/>
        <v>0.20728904939721249</v>
      </c>
      <c r="EP149" s="898">
        <f>ROUND(AVERAGE(EM149,EM150,EM157),0)</f>
        <v>4</v>
      </c>
      <c r="EQ149" s="289">
        <f t="shared" si="45"/>
        <v>3</v>
      </c>
      <c r="ER149" s="290">
        <f t="shared" si="46"/>
        <v>1.0897247358851685</v>
      </c>
      <c r="ES149" s="288">
        <f t="shared" si="47"/>
        <v>0.36324157862838952</v>
      </c>
      <c r="ET149" s="898">
        <f>ROUND(AVERAGE(EQ149,EQ150,EQ157),0)</f>
        <v>2</v>
      </c>
      <c r="EU149" s="289">
        <f t="shared" si="48"/>
        <v>2</v>
      </c>
      <c r="EV149" s="290">
        <f t="shared" si="49"/>
        <v>0.70710678118654757</v>
      </c>
      <c r="EW149" s="288">
        <f t="shared" si="50"/>
        <v>0.35355339059327379</v>
      </c>
      <c r="EX149" s="898">
        <f>ROUND(AVERAGE(EU149,EU150,EU157),0)</f>
        <v>2</v>
      </c>
      <c r="EY149" s="292" t="str">
        <f>'Eventos de riesgo LA-FT-FPADM'!D148</f>
        <v>Aliados</v>
      </c>
      <c r="EZ149" s="289">
        <f t="shared" si="51"/>
        <v>3</v>
      </c>
      <c r="FA149" s="545">
        <f>ROUND(AVERAGE(EZ149,EZ150,EZ157),0)</f>
        <v>3</v>
      </c>
      <c r="FB149" s="5"/>
      <c r="FC149" s="900">
        <f>ROUND(EH149*FA149,0)</f>
        <v>9</v>
      </c>
      <c r="FD149" s="837" t="str">
        <f t="shared" si="53"/>
        <v>MODERADO</v>
      </c>
    </row>
    <row r="150" spans="1:160" ht="18" customHeight="1">
      <c r="A150" s="746"/>
      <c r="B150" s="748"/>
      <c r="C150" s="734" t="str">
        <f>'Eventos de riesgo LA-FT-FPADM'!C149</f>
        <v>Productos / Servicios</v>
      </c>
      <c r="D150" s="895" t="str">
        <f>'Eventos de riesgo LA-FT-FPADM'!D149</f>
        <v>Servicios</v>
      </c>
      <c r="E150" s="266" t="str">
        <f>'Eventos de riesgo LA-FT-FPADM'!E149</f>
        <v>Registros Públicos</v>
      </c>
      <c r="G150" s="735"/>
      <c r="H150" s="730"/>
      <c r="I150" s="730"/>
      <c r="J150" s="730"/>
      <c r="K150" s="739"/>
      <c r="L150" s="735">
        <v>4</v>
      </c>
      <c r="M150" s="730">
        <v>3</v>
      </c>
      <c r="N150" s="730">
        <v>2</v>
      </c>
      <c r="O150" s="730">
        <v>1</v>
      </c>
      <c r="P150" s="739">
        <v>1</v>
      </c>
      <c r="Q150" s="735"/>
      <c r="R150" s="730"/>
      <c r="S150" s="730"/>
      <c r="T150" s="730"/>
      <c r="U150" s="739"/>
      <c r="V150" s="735">
        <v>1</v>
      </c>
      <c r="W150" s="730">
        <v>5</v>
      </c>
      <c r="X150" s="730">
        <v>4</v>
      </c>
      <c r="Y150" s="730">
        <v>4</v>
      </c>
      <c r="Z150" s="739">
        <v>2</v>
      </c>
      <c r="AA150" s="735"/>
      <c r="AB150" s="730"/>
      <c r="AC150" s="730"/>
      <c r="AD150" s="730"/>
      <c r="AE150" s="739"/>
      <c r="AF150" s="735"/>
      <c r="AG150" s="730"/>
      <c r="AH150" s="730"/>
      <c r="AI150" s="730"/>
      <c r="AJ150" s="739"/>
      <c r="AK150" s="735">
        <v>1</v>
      </c>
      <c r="AL150" s="730">
        <v>5</v>
      </c>
      <c r="AM150" s="730">
        <v>5</v>
      </c>
      <c r="AN150" s="730">
        <v>4</v>
      </c>
      <c r="AO150" s="739">
        <v>1</v>
      </c>
      <c r="AP150" s="735">
        <v>4</v>
      </c>
      <c r="AQ150" s="730">
        <v>4</v>
      </c>
      <c r="AR150" s="730">
        <v>4</v>
      </c>
      <c r="AS150" s="730">
        <v>4</v>
      </c>
      <c r="AT150" s="732">
        <v>2</v>
      </c>
      <c r="AU150" s="737">
        <v>1</v>
      </c>
      <c r="AV150" s="730">
        <v>1</v>
      </c>
      <c r="AW150" s="730">
        <v>2</v>
      </c>
      <c r="AX150" s="730">
        <v>1</v>
      </c>
      <c r="AY150" s="739">
        <v>1</v>
      </c>
      <c r="AZ150" s="735"/>
      <c r="BA150" s="730"/>
      <c r="BB150" s="730"/>
      <c r="BC150" s="730"/>
      <c r="BD150" s="732"/>
      <c r="BE150" s="737">
        <v>3</v>
      </c>
      <c r="BF150" s="730">
        <v>4</v>
      </c>
      <c r="BG150" s="730">
        <v>3</v>
      </c>
      <c r="BH150" s="730">
        <v>1</v>
      </c>
      <c r="BI150" s="739">
        <v>1</v>
      </c>
      <c r="BJ150" s="735">
        <v>2</v>
      </c>
      <c r="BK150" s="730">
        <v>4</v>
      </c>
      <c r="BL150" s="730">
        <v>5</v>
      </c>
      <c r="BM150" s="730">
        <v>3</v>
      </c>
      <c r="BN150" s="732">
        <v>2</v>
      </c>
      <c r="BO150" s="737">
        <v>4</v>
      </c>
      <c r="BP150" s="730">
        <v>2</v>
      </c>
      <c r="BQ150" s="730">
        <v>4</v>
      </c>
      <c r="BR150" s="730">
        <v>4</v>
      </c>
      <c r="BS150" s="739">
        <v>3</v>
      </c>
      <c r="BT150" s="735">
        <v>4</v>
      </c>
      <c r="BU150" s="730">
        <v>1</v>
      </c>
      <c r="BV150" s="730">
        <v>3</v>
      </c>
      <c r="BW150" s="730">
        <v>3</v>
      </c>
      <c r="BX150" s="732">
        <v>3</v>
      </c>
      <c r="BY150" s="735"/>
      <c r="BZ150" s="730"/>
      <c r="CA150" s="730"/>
      <c r="CB150" s="730"/>
      <c r="CC150" s="732"/>
      <c r="CD150" s="735">
        <v>1</v>
      </c>
      <c r="CE150" s="730">
        <v>5</v>
      </c>
      <c r="CF150" s="730">
        <v>5</v>
      </c>
      <c r="CG150" s="730">
        <v>4</v>
      </c>
      <c r="CH150" s="732">
        <v>4</v>
      </c>
      <c r="CI150" s="737"/>
      <c r="CJ150" s="730"/>
      <c r="CK150" s="730"/>
      <c r="CL150" s="730"/>
      <c r="CM150" s="739"/>
      <c r="CN150" s="735"/>
      <c r="CO150" s="730"/>
      <c r="CP150" s="730"/>
      <c r="CQ150" s="730"/>
      <c r="CR150" s="732"/>
      <c r="CS150" s="737">
        <v>1</v>
      </c>
      <c r="CT150" s="730">
        <v>5</v>
      </c>
      <c r="CU150" s="730">
        <v>5</v>
      </c>
      <c r="CV150" s="730">
        <v>4</v>
      </c>
      <c r="CW150" s="739">
        <v>4</v>
      </c>
      <c r="CX150" s="735">
        <v>3</v>
      </c>
      <c r="CY150" s="730">
        <v>5</v>
      </c>
      <c r="CZ150" s="730">
        <v>5</v>
      </c>
      <c r="DA150" s="730">
        <v>4</v>
      </c>
      <c r="DB150" s="732">
        <v>4</v>
      </c>
      <c r="DC150" s="737">
        <v>1</v>
      </c>
      <c r="DD150" s="730">
        <v>3</v>
      </c>
      <c r="DE150" s="730">
        <v>3</v>
      </c>
      <c r="DF150" s="730">
        <v>3</v>
      </c>
      <c r="DG150" s="739">
        <v>3</v>
      </c>
      <c r="DH150" s="735">
        <v>1</v>
      </c>
      <c r="DI150" s="730">
        <v>4</v>
      </c>
      <c r="DJ150" s="730">
        <v>4</v>
      </c>
      <c r="DK150" s="730">
        <v>4</v>
      </c>
      <c r="DL150" s="732">
        <v>4</v>
      </c>
      <c r="DM150" s="737">
        <v>1</v>
      </c>
      <c r="DN150" s="730">
        <v>4</v>
      </c>
      <c r="DO150" s="730">
        <v>4</v>
      </c>
      <c r="DP150" s="730">
        <v>3</v>
      </c>
      <c r="DQ150" s="739">
        <v>3</v>
      </c>
      <c r="DR150" s="735"/>
      <c r="DS150" s="730"/>
      <c r="DT150" s="730"/>
      <c r="DU150" s="730"/>
      <c r="DV150" s="732"/>
      <c r="DW150" s="737"/>
      <c r="DX150" s="730"/>
      <c r="DY150" s="730"/>
      <c r="DZ150" s="730"/>
      <c r="EA150" s="732"/>
      <c r="EC150" s="746"/>
      <c r="ED150" s="889" t="str">
        <f>'Eventos de riesgo LA-FT-FPADM'!C149</f>
        <v>Productos / Servicios</v>
      </c>
      <c r="EE150" s="892">
        <f t="shared" si="36"/>
        <v>2</v>
      </c>
      <c r="EF150" s="883">
        <f t="shared" si="37"/>
        <v>1.3097921802925667</v>
      </c>
      <c r="EG150" s="879">
        <f t="shared" si="38"/>
        <v>0.65489609014628336</v>
      </c>
      <c r="EH150" s="546"/>
      <c r="EI150" s="892">
        <f t="shared" si="39"/>
        <v>4</v>
      </c>
      <c r="EJ150" s="883">
        <f t="shared" si="40"/>
        <v>1.3498971154211057</v>
      </c>
      <c r="EK150" s="879">
        <f t="shared" si="41"/>
        <v>0.33747427885527642</v>
      </c>
      <c r="EL150" s="899"/>
      <c r="EM150" s="892">
        <f t="shared" si="42"/>
        <v>4</v>
      </c>
      <c r="EN150" s="883">
        <f t="shared" si="43"/>
        <v>1.0241527663824812</v>
      </c>
      <c r="EO150" s="879">
        <f t="shared" si="44"/>
        <v>0.2560381915956203</v>
      </c>
      <c r="EP150" s="899"/>
      <c r="EQ150" s="892">
        <f t="shared" si="45"/>
        <v>3</v>
      </c>
      <c r="ER150" s="883">
        <f t="shared" si="46"/>
        <v>1.1469767022723503</v>
      </c>
      <c r="ES150" s="879">
        <f t="shared" si="47"/>
        <v>0.38232556742411677</v>
      </c>
      <c r="ET150" s="899"/>
      <c r="EU150" s="892">
        <f t="shared" si="48"/>
        <v>3</v>
      </c>
      <c r="EV150" s="883">
        <f t="shared" si="49"/>
        <v>1.1469767022723503</v>
      </c>
      <c r="EW150" s="879">
        <f t="shared" si="50"/>
        <v>0.38232556742411677</v>
      </c>
      <c r="EX150" s="899"/>
      <c r="EY150" s="889" t="str">
        <f>'Eventos de riesgo LA-FT-FPADM'!C149</f>
        <v>Productos / Servicios</v>
      </c>
      <c r="EZ150" s="892">
        <f t="shared" si="51"/>
        <v>4</v>
      </c>
      <c r="FA150" s="546"/>
      <c r="FB150" s="5"/>
      <c r="FC150" s="901"/>
      <c r="FD150" s="851"/>
    </row>
    <row r="151" spans="1:160" ht="18" customHeight="1">
      <c r="A151" s="746"/>
      <c r="B151" s="748"/>
      <c r="C151" s="741"/>
      <c r="D151" s="896"/>
      <c r="E151" s="266" t="str">
        <f>'Eventos de riesgo LA-FT-FPADM'!E150</f>
        <v>Afiliaciones</v>
      </c>
      <c r="G151" s="735"/>
      <c r="H151" s="730"/>
      <c r="I151" s="730"/>
      <c r="J151" s="730"/>
      <c r="K151" s="739"/>
      <c r="L151" s="735"/>
      <c r="M151" s="730"/>
      <c r="N151" s="730"/>
      <c r="O151" s="730"/>
      <c r="P151" s="739"/>
      <c r="Q151" s="735"/>
      <c r="R151" s="730"/>
      <c r="S151" s="730"/>
      <c r="T151" s="730"/>
      <c r="U151" s="739"/>
      <c r="V151" s="735"/>
      <c r="W151" s="730"/>
      <c r="X151" s="730"/>
      <c r="Y151" s="730"/>
      <c r="Z151" s="739"/>
      <c r="AA151" s="735"/>
      <c r="AB151" s="730"/>
      <c r="AC151" s="730"/>
      <c r="AD151" s="730"/>
      <c r="AE151" s="739"/>
      <c r="AF151" s="735"/>
      <c r="AG151" s="730"/>
      <c r="AH151" s="730"/>
      <c r="AI151" s="730"/>
      <c r="AJ151" s="739"/>
      <c r="AK151" s="735"/>
      <c r="AL151" s="730"/>
      <c r="AM151" s="730"/>
      <c r="AN151" s="730"/>
      <c r="AO151" s="739"/>
      <c r="AP151" s="735"/>
      <c r="AQ151" s="730"/>
      <c r="AR151" s="730"/>
      <c r="AS151" s="730"/>
      <c r="AT151" s="732"/>
      <c r="AU151" s="737"/>
      <c r="AV151" s="730"/>
      <c r="AW151" s="730"/>
      <c r="AX151" s="730"/>
      <c r="AY151" s="739"/>
      <c r="AZ151" s="735"/>
      <c r="BA151" s="730"/>
      <c r="BB151" s="730"/>
      <c r="BC151" s="730"/>
      <c r="BD151" s="732"/>
      <c r="BE151" s="737"/>
      <c r="BF151" s="730"/>
      <c r="BG151" s="730"/>
      <c r="BH151" s="730"/>
      <c r="BI151" s="739"/>
      <c r="BJ151" s="735"/>
      <c r="BK151" s="730"/>
      <c r="BL151" s="730"/>
      <c r="BM151" s="730"/>
      <c r="BN151" s="732"/>
      <c r="BO151" s="737"/>
      <c r="BP151" s="730"/>
      <c r="BQ151" s="730"/>
      <c r="BR151" s="730"/>
      <c r="BS151" s="739"/>
      <c r="BT151" s="735"/>
      <c r="BU151" s="730"/>
      <c r="BV151" s="730"/>
      <c r="BW151" s="730"/>
      <c r="BX151" s="732"/>
      <c r="BY151" s="735"/>
      <c r="BZ151" s="730"/>
      <c r="CA151" s="730"/>
      <c r="CB151" s="730"/>
      <c r="CC151" s="732"/>
      <c r="CD151" s="735"/>
      <c r="CE151" s="730"/>
      <c r="CF151" s="730"/>
      <c r="CG151" s="730"/>
      <c r="CH151" s="732"/>
      <c r="CI151" s="737"/>
      <c r="CJ151" s="730"/>
      <c r="CK151" s="730"/>
      <c r="CL151" s="730"/>
      <c r="CM151" s="739"/>
      <c r="CN151" s="735"/>
      <c r="CO151" s="730"/>
      <c r="CP151" s="730"/>
      <c r="CQ151" s="730"/>
      <c r="CR151" s="732"/>
      <c r="CS151" s="737"/>
      <c r="CT151" s="730"/>
      <c r="CU151" s="730"/>
      <c r="CV151" s="730"/>
      <c r="CW151" s="739"/>
      <c r="CX151" s="735"/>
      <c r="CY151" s="730"/>
      <c r="CZ151" s="730"/>
      <c r="DA151" s="730"/>
      <c r="DB151" s="732"/>
      <c r="DC151" s="737"/>
      <c r="DD151" s="730"/>
      <c r="DE151" s="730"/>
      <c r="DF151" s="730"/>
      <c r="DG151" s="739"/>
      <c r="DH151" s="735"/>
      <c r="DI151" s="730"/>
      <c r="DJ151" s="730"/>
      <c r="DK151" s="730"/>
      <c r="DL151" s="732"/>
      <c r="DM151" s="737"/>
      <c r="DN151" s="730"/>
      <c r="DO151" s="730"/>
      <c r="DP151" s="730"/>
      <c r="DQ151" s="739"/>
      <c r="DR151" s="735"/>
      <c r="DS151" s="730"/>
      <c r="DT151" s="730"/>
      <c r="DU151" s="730"/>
      <c r="DV151" s="732"/>
      <c r="DW151" s="737"/>
      <c r="DX151" s="730"/>
      <c r="DY151" s="730"/>
      <c r="DZ151" s="730"/>
      <c r="EA151" s="732"/>
      <c r="EC151" s="746"/>
      <c r="ED151" s="890"/>
      <c r="EE151" s="893"/>
      <c r="EF151" s="884"/>
      <c r="EG151" s="880"/>
      <c r="EH151" s="546"/>
      <c r="EI151" s="893"/>
      <c r="EJ151" s="884"/>
      <c r="EK151" s="880"/>
      <c r="EL151" s="899"/>
      <c r="EM151" s="893"/>
      <c r="EN151" s="884"/>
      <c r="EO151" s="880"/>
      <c r="EP151" s="899"/>
      <c r="EQ151" s="893"/>
      <c r="ER151" s="884"/>
      <c r="ES151" s="880"/>
      <c r="ET151" s="899"/>
      <c r="EU151" s="893"/>
      <c r="EV151" s="884"/>
      <c r="EW151" s="880"/>
      <c r="EX151" s="899"/>
      <c r="EY151" s="890"/>
      <c r="EZ151" s="893"/>
      <c r="FA151" s="546"/>
      <c r="FB151" s="5"/>
      <c r="FC151" s="901"/>
      <c r="FD151" s="851"/>
    </row>
    <row r="152" spans="1:160" ht="18" customHeight="1">
      <c r="A152" s="746"/>
      <c r="B152" s="748"/>
      <c r="C152" s="741"/>
      <c r="D152" s="896"/>
      <c r="E152" s="266" t="str">
        <f>'Eventos de riesgo LA-FT-FPADM'!E151</f>
        <v>Alquileres</v>
      </c>
      <c r="G152" s="735"/>
      <c r="H152" s="730"/>
      <c r="I152" s="730"/>
      <c r="J152" s="730"/>
      <c r="K152" s="739"/>
      <c r="L152" s="735"/>
      <c r="M152" s="730"/>
      <c r="N152" s="730"/>
      <c r="O152" s="730"/>
      <c r="P152" s="739"/>
      <c r="Q152" s="735"/>
      <c r="R152" s="730"/>
      <c r="S152" s="730"/>
      <c r="T152" s="730"/>
      <c r="U152" s="739"/>
      <c r="V152" s="735"/>
      <c r="W152" s="730"/>
      <c r="X152" s="730"/>
      <c r="Y152" s="730"/>
      <c r="Z152" s="739"/>
      <c r="AA152" s="735"/>
      <c r="AB152" s="730"/>
      <c r="AC152" s="730"/>
      <c r="AD152" s="730"/>
      <c r="AE152" s="739"/>
      <c r="AF152" s="735"/>
      <c r="AG152" s="730"/>
      <c r="AH152" s="730"/>
      <c r="AI152" s="730"/>
      <c r="AJ152" s="739"/>
      <c r="AK152" s="735"/>
      <c r="AL152" s="730"/>
      <c r="AM152" s="730"/>
      <c r="AN152" s="730"/>
      <c r="AO152" s="739"/>
      <c r="AP152" s="735"/>
      <c r="AQ152" s="730"/>
      <c r="AR152" s="730"/>
      <c r="AS152" s="730"/>
      <c r="AT152" s="732"/>
      <c r="AU152" s="737"/>
      <c r="AV152" s="730"/>
      <c r="AW152" s="730"/>
      <c r="AX152" s="730"/>
      <c r="AY152" s="739"/>
      <c r="AZ152" s="735"/>
      <c r="BA152" s="730"/>
      <c r="BB152" s="730"/>
      <c r="BC152" s="730"/>
      <c r="BD152" s="732"/>
      <c r="BE152" s="737"/>
      <c r="BF152" s="730"/>
      <c r="BG152" s="730"/>
      <c r="BH152" s="730"/>
      <c r="BI152" s="739"/>
      <c r="BJ152" s="735"/>
      <c r="BK152" s="730"/>
      <c r="BL152" s="730"/>
      <c r="BM152" s="730"/>
      <c r="BN152" s="732"/>
      <c r="BO152" s="737"/>
      <c r="BP152" s="730"/>
      <c r="BQ152" s="730"/>
      <c r="BR152" s="730"/>
      <c r="BS152" s="739"/>
      <c r="BT152" s="735"/>
      <c r="BU152" s="730"/>
      <c r="BV152" s="730"/>
      <c r="BW152" s="730"/>
      <c r="BX152" s="732"/>
      <c r="BY152" s="735"/>
      <c r="BZ152" s="730"/>
      <c r="CA152" s="730"/>
      <c r="CB152" s="730"/>
      <c r="CC152" s="732"/>
      <c r="CD152" s="735"/>
      <c r="CE152" s="730"/>
      <c r="CF152" s="730"/>
      <c r="CG152" s="730"/>
      <c r="CH152" s="732"/>
      <c r="CI152" s="737"/>
      <c r="CJ152" s="730"/>
      <c r="CK152" s="730"/>
      <c r="CL152" s="730"/>
      <c r="CM152" s="739"/>
      <c r="CN152" s="735"/>
      <c r="CO152" s="730"/>
      <c r="CP152" s="730"/>
      <c r="CQ152" s="730"/>
      <c r="CR152" s="732"/>
      <c r="CS152" s="737"/>
      <c r="CT152" s="730"/>
      <c r="CU152" s="730"/>
      <c r="CV152" s="730"/>
      <c r="CW152" s="739"/>
      <c r="CX152" s="735"/>
      <c r="CY152" s="730"/>
      <c r="CZ152" s="730"/>
      <c r="DA152" s="730"/>
      <c r="DB152" s="732"/>
      <c r="DC152" s="737"/>
      <c r="DD152" s="730"/>
      <c r="DE152" s="730"/>
      <c r="DF152" s="730"/>
      <c r="DG152" s="739"/>
      <c r="DH152" s="735"/>
      <c r="DI152" s="730"/>
      <c r="DJ152" s="730"/>
      <c r="DK152" s="730"/>
      <c r="DL152" s="732"/>
      <c r="DM152" s="737"/>
      <c r="DN152" s="730"/>
      <c r="DO152" s="730"/>
      <c r="DP152" s="730"/>
      <c r="DQ152" s="739"/>
      <c r="DR152" s="735"/>
      <c r="DS152" s="730"/>
      <c r="DT152" s="730"/>
      <c r="DU152" s="730"/>
      <c r="DV152" s="732"/>
      <c r="DW152" s="737"/>
      <c r="DX152" s="730"/>
      <c r="DY152" s="730"/>
      <c r="DZ152" s="730"/>
      <c r="EA152" s="732"/>
      <c r="EC152" s="746"/>
      <c r="ED152" s="890"/>
      <c r="EE152" s="893"/>
      <c r="EF152" s="884"/>
      <c r="EG152" s="880"/>
      <c r="EH152" s="546"/>
      <c r="EI152" s="893"/>
      <c r="EJ152" s="884"/>
      <c r="EK152" s="880"/>
      <c r="EL152" s="899"/>
      <c r="EM152" s="893"/>
      <c r="EN152" s="884"/>
      <c r="EO152" s="880"/>
      <c r="EP152" s="899"/>
      <c r="EQ152" s="893"/>
      <c r="ER152" s="884"/>
      <c r="ES152" s="880"/>
      <c r="ET152" s="899"/>
      <c r="EU152" s="893"/>
      <c r="EV152" s="884"/>
      <c r="EW152" s="880"/>
      <c r="EX152" s="899"/>
      <c r="EY152" s="890"/>
      <c r="EZ152" s="893"/>
      <c r="FA152" s="546"/>
      <c r="FB152" s="5"/>
      <c r="FC152" s="901"/>
      <c r="FD152" s="851"/>
    </row>
    <row r="153" spans="1:160" ht="18" customHeight="1">
      <c r="A153" s="746"/>
      <c r="B153" s="748"/>
      <c r="C153" s="741"/>
      <c r="D153" s="896"/>
      <c r="E153" s="266" t="str">
        <f>'Eventos de riesgo LA-FT-FPADM'!E152</f>
        <v>Capacitación</v>
      </c>
      <c r="G153" s="735"/>
      <c r="H153" s="730"/>
      <c r="I153" s="730"/>
      <c r="J153" s="730"/>
      <c r="K153" s="739"/>
      <c r="L153" s="735"/>
      <c r="M153" s="730"/>
      <c r="N153" s="730"/>
      <c r="O153" s="730"/>
      <c r="P153" s="739"/>
      <c r="Q153" s="735"/>
      <c r="R153" s="730"/>
      <c r="S153" s="730"/>
      <c r="T153" s="730"/>
      <c r="U153" s="739"/>
      <c r="V153" s="735"/>
      <c r="W153" s="730"/>
      <c r="X153" s="730"/>
      <c r="Y153" s="730"/>
      <c r="Z153" s="739"/>
      <c r="AA153" s="735"/>
      <c r="AB153" s="730"/>
      <c r="AC153" s="730"/>
      <c r="AD153" s="730"/>
      <c r="AE153" s="739"/>
      <c r="AF153" s="735"/>
      <c r="AG153" s="730"/>
      <c r="AH153" s="730"/>
      <c r="AI153" s="730"/>
      <c r="AJ153" s="739"/>
      <c r="AK153" s="735"/>
      <c r="AL153" s="730"/>
      <c r="AM153" s="730"/>
      <c r="AN153" s="730"/>
      <c r="AO153" s="739"/>
      <c r="AP153" s="735"/>
      <c r="AQ153" s="730"/>
      <c r="AR153" s="730"/>
      <c r="AS153" s="730"/>
      <c r="AT153" s="732"/>
      <c r="AU153" s="737"/>
      <c r="AV153" s="730"/>
      <c r="AW153" s="730"/>
      <c r="AX153" s="730"/>
      <c r="AY153" s="739"/>
      <c r="AZ153" s="735"/>
      <c r="BA153" s="730"/>
      <c r="BB153" s="730"/>
      <c r="BC153" s="730"/>
      <c r="BD153" s="732"/>
      <c r="BE153" s="737"/>
      <c r="BF153" s="730"/>
      <c r="BG153" s="730"/>
      <c r="BH153" s="730"/>
      <c r="BI153" s="739"/>
      <c r="BJ153" s="735"/>
      <c r="BK153" s="730"/>
      <c r="BL153" s="730"/>
      <c r="BM153" s="730"/>
      <c r="BN153" s="732"/>
      <c r="BO153" s="737"/>
      <c r="BP153" s="730"/>
      <c r="BQ153" s="730"/>
      <c r="BR153" s="730"/>
      <c r="BS153" s="739"/>
      <c r="BT153" s="735"/>
      <c r="BU153" s="730"/>
      <c r="BV153" s="730"/>
      <c r="BW153" s="730"/>
      <c r="BX153" s="732"/>
      <c r="BY153" s="735"/>
      <c r="BZ153" s="730"/>
      <c r="CA153" s="730"/>
      <c r="CB153" s="730"/>
      <c r="CC153" s="732"/>
      <c r="CD153" s="735"/>
      <c r="CE153" s="730"/>
      <c r="CF153" s="730"/>
      <c r="CG153" s="730"/>
      <c r="CH153" s="732"/>
      <c r="CI153" s="737"/>
      <c r="CJ153" s="730"/>
      <c r="CK153" s="730"/>
      <c r="CL153" s="730"/>
      <c r="CM153" s="739"/>
      <c r="CN153" s="735"/>
      <c r="CO153" s="730"/>
      <c r="CP153" s="730"/>
      <c r="CQ153" s="730"/>
      <c r="CR153" s="732"/>
      <c r="CS153" s="737"/>
      <c r="CT153" s="730"/>
      <c r="CU153" s="730"/>
      <c r="CV153" s="730"/>
      <c r="CW153" s="739"/>
      <c r="CX153" s="735"/>
      <c r="CY153" s="730"/>
      <c r="CZ153" s="730"/>
      <c r="DA153" s="730"/>
      <c r="DB153" s="732"/>
      <c r="DC153" s="737"/>
      <c r="DD153" s="730"/>
      <c r="DE153" s="730"/>
      <c r="DF153" s="730"/>
      <c r="DG153" s="739"/>
      <c r="DH153" s="735"/>
      <c r="DI153" s="730"/>
      <c r="DJ153" s="730"/>
      <c r="DK153" s="730"/>
      <c r="DL153" s="732"/>
      <c r="DM153" s="737"/>
      <c r="DN153" s="730"/>
      <c r="DO153" s="730"/>
      <c r="DP153" s="730"/>
      <c r="DQ153" s="739"/>
      <c r="DR153" s="735"/>
      <c r="DS153" s="730"/>
      <c r="DT153" s="730"/>
      <c r="DU153" s="730"/>
      <c r="DV153" s="732"/>
      <c r="DW153" s="737"/>
      <c r="DX153" s="730"/>
      <c r="DY153" s="730"/>
      <c r="DZ153" s="730"/>
      <c r="EA153" s="732"/>
      <c r="EC153" s="746"/>
      <c r="ED153" s="890"/>
      <c r="EE153" s="893"/>
      <c r="EF153" s="884"/>
      <c r="EG153" s="880"/>
      <c r="EH153" s="546"/>
      <c r="EI153" s="893"/>
      <c r="EJ153" s="884"/>
      <c r="EK153" s="880"/>
      <c r="EL153" s="899"/>
      <c r="EM153" s="893"/>
      <c r="EN153" s="884"/>
      <c r="EO153" s="880"/>
      <c r="EP153" s="899"/>
      <c r="EQ153" s="893"/>
      <c r="ER153" s="884"/>
      <c r="ES153" s="880"/>
      <c r="ET153" s="899"/>
      <c r="EU153" s="893"/>
      <c r="EV153" s="884"/>
      <c r="EW153" s="880"/>
      <c r="EX153" s="899"/>
      <c r="EY153" s="890"/>
      <c r="EZ153" s="893"/>
      <c r="FA153" s="546"/>
      <c r="FB153" s="5"/>
      <c r="FC153" s="901"/>
      <c r="FD153" s="851"/>
    </row>
    <row r="154" spans="1:160" ht="18" customHeight="1">
      <c r="A154" s="746"/>
      <c r="B154" s="748"/>
      <c r="C154" s="741"/>
      <c r="D154" s="896"/>
      <c r="E154" s="266" t="str">
        <f>'Eventos de riesgo LA-FT-FPADM'!E153</f>
        <v>Información comercial</v>
      </c>
      <c r="G154" s="735"/>
      <c r="H154" s="730"/>
      <c r="I154" s="730"/>
      <c r="J154" s="730"/>
      <c r="K154" s="739"/>
      <c r="L154" s="735"/>
      <c r="M154" s="730"/>
      <c r="N154" s="730"/>
      <c r="O154" s="730"/>
      <c r="P154" s="739"/>
      <c r="Q154" s="735"/>
      <c r="R154" s="730"/>
      <c r="S154" s="730"/>
      <c r="T154" s="730"/>
      <c r="U154" s="739"/>
      <c r="V154" s="735"/>
      <c r="W154" s="730"/>
      <c r="X154" s="730"/>
      <c r="Y154" s="730"/>
      <c r="Z154" s="739"/>
      <c r="AA154" s="735"/>
      <c r="AB154" s="730"/>
      <c r="AC154" s="730"/>
      <c r="AD154" s="730"/>
      <c r="AE154" s="739"/>
      <c r="AF154" s="735"/>
      <c r="AG154" s="730"/>
      <c r="AH154" s="730"/>
      <c r="AI154" s="730"/>
      <c r="AJ154" s="739"/>
      <c r="AK154" s="735"/>
      <c r="AL154" s="730"/>
      <c r="AM154" s="730"/>
      <c r="AN154" s="730"/>
      <c r="AO154" s="739"/>
      <c r="AP154" s="735"/>
      <c r="AQ154" s="730"/>
      <c r="AR154" s="730"/>
      <c r="AS154" s="730"/>
      <c r="AT154" s="732"/>
      <c r="AU154" s="737"/>
      <c r="AV154" s="730"/>
      <c r="AW154" s="730"/>
      <c r="AX154" s="730"/>
      <c r="AY154" s="739"/>
      <c r="AZ154" s="735"/>
      <c r="BA154" s="730"/>
      <c r="BB154" s="730"/>
      <c r="BC154" s="730"/>
      <c r="BD154" s="732"/>
      <c r="BE154" s="737"/>
      <c r="BF154" s="730"/>
      <c r="BG154" s="730"/>
      <c r="BH154" s="730"/>
      <c r="BI154" s="739"/>
      <c r="BJ154" s="735"/>
      <c r="BK154" s="730"/>
      <c r="BL154" s="730"/>
      <c r="BM154" s="730"/>
      <c r="BN154" s="732"/>
      <c r="BO154" s="737"/>
      <c r="BP154" s="730"/>
      <c r="BQ154" s="730"/>
      <c r="BR154" s="730"/>
      <c r="BS154" s="739"/>
      <c r="BT154" s="735"/>
      <c r="BU154" s="730"/>
      <c r="BV154" s="730"/>
      <c r="BW154" s="730"/>
      <c r="BX154" s="732"/>
      <c r="BY154" s="735"/>
      <c r="BZ154" s="730"/>
      <c r="CA154" s="730"/>
      <c r="CB154" s="730"/>
      <c r="CC154" s="732"/>
      <c r="CD154" s="735"/>
      <c r="CE154" s="730"/>
      <c r="CF154" s="730"/>
      <c r="CG154" s="730"/>
      <c r="CH154" s="732"/>
      <c r="CI154" s="737"/>
      <c r="CJ154" s="730"/>
      <c r="CK154" s="730"/>
      <c r="CL154" s="730"/>
      <c r="CM154" s="739"/>
      <c r="CN154" s="735"/>
      <c r="CO154" s="730"/>
      <c r="CP154" s="730"/>
      <c r="CQ154" s="730"/>
      <c r="CR154" s="732"/>
      <c r="CS154" s="737"/>
      <c r="CT154" s="730"/>
      <c r="CU154" s="730"/>
      <c r="CV154" s="730"/>
      <c r="CW154" s="739"/>
      <c r="CX154" s="735"/>
      <c r="CY154" s="730"/>
      <c r="CZ154" s="730"/>
      <c r="DA154" s="730"/>
      <c r="DB154" s="732"/>
      <c r="DC154" s="737"/>
      <c r="DD154" s="730"/>
      <c r="DE154" s="730"/>
      <c r="DF154" s="730"/>
      <c r="DG154" s="739"/>
      <c r="DH154" s="735"/>
      <c r="DI154" s="730"/>
      <c r="DJ154" s="730"/>
      <c r="DK154" s="730"/>
      <c r="DL154" s="732"/>
      <c r="DM154" s="737"/>
      <c r="DN154" s="730"/>
      <c r="DO154" s="730"/>
      <c r="DP154" s="730"/>
      <c r="DQ154" s="739"/>
      <c r="DR154" s="735"/>
      <c r="DS154" s="730"/>
      <c r="DT154" s="730"/>
      <c r="DU154" s="730"/>
      <c r="DV154" s="732"/>
      <c r="DW154" s="737"/>
      <c r="DX154" s="730"/>
      <c r="DY154" s="730"/>
      <c r="DZ154" s="730"/>
      <c r="EA154" s="732"/>
      <c r="EC154" s="746"/>
      <c r="ED154" s="890"/>
      <c r="EE154" s="893"/>
      <c r="EF154" s="884"/>
      <c r="EG154" s="880"/>
      <c r="EH154" s="546"/>
      <c r="EI154" s="893"/>
      <c r="EJ154" s="884"/>
      <c r="EK154" s="880"/>
      <c r="EL154" s="899"/>
      <c r="EM154" s="893"/>
      <c r="EN154" s="884"/>
      <c r="EO154" s="880"/>
      <c r="EP154" s="899"/>
      <c r="EQ154" s="893"/>
      <c r="ER154" s="884"/>
      <c r="ES154" s="880"/>
      <c r="ET154" s="899"/>
      <c r="EU154" s="893"/>
      <c r="EV154" s="884"/>
      <c r="EW154" s="880"/>
      <c r="EX154" s="899"/>
      <c r="EY154" s="890"/>
      <c r="EZ154" s="893"/>
      <c r="FA154" s="546"/>
      <c r="FB154" s="5"/>
      <c r="FC154" s="901"/>
      <c r="FD154" s="851"/>
    </row>
    <row r="155" spans="1:160" ht="18" customHeight="1">
      <c r="A155" s="746"/>
      <c r="B155" s="748"/>
      <c r="C155" s="741"/>
      <c r="D155" s="896"/>
      <c r="E155" s="266" t="str">
        <f>'Eventos de riesgo LA-FT-FPADM'!E154</f>
        <v>Conciliación y arbitraje</v>
      </c>
      <c r="G155" s="735"/>
      <c r="H155" s="730"/>
      <c r="I155" s="730"/>
      <c r="J155" s="730"/>
      <c r="K155" s="739"/>
      <c r="L155" s="735"/>
      <c r="M155" s="730"/>
      <c r="N155" s="730"/>
      <c r="O155" s="730"/>
      <c r="P155" s="739"/>
      <c r="Q155" s="735"/>
      <c r="R155" s="730"/>
      <c r="S155" s="730"/>
      <c r="T155" s="730"/>
      <c r="U155" s="739"/>
      <c r="V155" s="735"/>
      <c r="W155" s="730"/>
      <c r="X155" s="730"/>
      <c r="Y155" s="730"/>
      <c r="Z155" s="739"/>
      <c r="AA155" s="735"/>
      <c r="AB155" s="730"/>
      <c r="AC155" s="730"/>
      <c r="AD155" s="730"/>
      <c r="AE155" s="739"/>
      <c r="AF155" s="735"/>
      <c r="AG155" s="730"/>
      <c r="AH155" s="730"/>
      <c r="AI155" s="730"/>
      <c r="AJ155" s="739"/>
      <c r="AK155" s="735"/>
      <c r="AL155" s="730"/>
      <c r="AM155" s="730"/>
      <c r="AN155" s="730"/>
      <c r="AO155" s="739"/>
      <c r="AP155" s="735"/>
      <c r="AQ155" s="730"/>
      <c r="AR155" s="730"/>
      <c r="AS155" s="730"/>
      <c r="AT155" s="732"/>
      <c r="AU155" s="737"/>
      <c r="AV155" s="730"/>
      <c r="AW155" s="730"/>
      <c r="AX155" s="730"/>
      <c r="AY155" s="739"/>
      <c r="AZ155" s="735"/>
      <c r="BA155" s="730"/>
      <c r="BB155" s="730"/>
      <c r="BC155" s="730"/>
      <c r="BD155" s="732"/>
      <c r="BE155" s="737"/>
      <c r="BF155" s="730"/>
      <c r="BG155" s="730"/>
      <c r="BH155" s="730"/>
      <c r="BI155" s="739"/>
      <c r="BJ155" s="735"/>
      <c r="BK155" s="730"/>
      <c r="BL155" s="730"/>
      <c r="BM155" s="730"/>
      <c r="BN155" s="732"/>
      <c r="BO155" s="737"/>
      <c r="BP155" s="730"/>
      <c r="BQ155" s="730"/>
      <c r="BR155" s="730"/>
      <c r="BS155" s="739"/>
      <c r="BT155" s="735"/>
      <c r="BU155" s="730"/>
      <c r="BV155" s="730"/>
      <c r="BW155" s="730"/>
      <c r="BX155" s="732"/>
      <c r="BY155" s="735"/>
      <c r="BZ155" s="730"/>
      <c r="CA155" s="730"/>
      <c r="CB155" s="730"/>
      <c r="CC155" s="732"/>
      <c r="CD155" s="735"/>
      <c r="CE155" s="730"/>
      <c r="CF155" s="730"/>
      <c r="CG155" s="730"/>
      <c r="CH155" s="732"/>
      <c r="CI155" s="737"/>
      <c r="CJ155" s="730"/>
      <c r="CK155" s="730"/>
      <c r="CL155" s="730"/>
      <c r="CM155" s="739"/>
      <c r="CN155" s="735"/>
      <c r="CO155" s="730"/>
      <c r="CP155" s="730"/>
      <c r="CQ155" s="730"/>
      <c r="CR155" s="732"/>
      <c r="CS155" s="737"/>
      <c r="CT155" s="730"/>
      <c r="CU155" s="730"/>
      <c r="CV155" s="730"/>
      <c r="CW155" s="739"/>
      <c r="CX155" s="735"/>
      <c r="CY155" s="730"/>
      <c r="CZ155" s="730"/>
      <c r="DA155" s="730"/>
      <c r="DB155" s="732"/>
      <c r="DC155" s="737"/>
      <c r="DD155" s="730"/>
      <c r="DE155" s="730"/>
      <c r="DF155" s="730"/>
      <c r="DG155" s="739"/>
      <c r="DH155" s="735"/>
      <c r="DI155" s="730"/>
      <c r="DJ155" s="730"/>
      <c r="DK155" s="730"/>
      <c r="DL155" s="732"/>
      <c r="DM155" s="737"/>
      <c r="DN155" s="730"/>
      <c r="DO155" s="730"/>
      <c r="DP155" s="730"/>
      <c r="DQ155" s="739"/>
      <c r="DR155" s="735"/>
      <c r="DS155" s="730"/>
      <c r="DT155" s="730"/>
      <c r="DU155" s="730"/>
      <c r="DV155" s="732"/>
      <c r="DW155" s="737"/>
      <c r="DX155" s="730"/>
      <c r="DY155" s="730"/>
      <c r="DZ155" s="730"/>
      <c r="EA155" s="732"/>
      <c r="EC155" s="746"/>
      <c r="ED155" s="890"/>
      <c r="EE155" s="893"/>
      <c r="EF155" s="884"/>
      <c r="EG155" s="880"/>
      <c r="EH155" s="546"/>
      <c r="EI155" s="893"/>
      <c r="EJ155" s="884"/>
      <c r="EK155" s="880"/>
      <c r="EL155" s="899"/>
      <c r="EM155" s="893"/>
      <c r="EN155" s="884"/>
      <c r="EO155" s="880"/>
      <c r="EP155" s="899"/>
      <c r="EQ155" s="893"/>
      <c r="ER155" s="884"/>
      <c r="ES155" s="880"/>
      <c r="ET155" s="899"/>
      <c r="EU155" s="893"/>
      <c r="EV155" s="884"/>
      <c r="EW155" s="880"/>
      <c r="EX155" s="899"/>
      <c r="EY155" s="890"/>
      <c r="EZ155" s="893"/>
      <c r="FA155" s="546"/>
      <c r="FB155" s="5"/>
      <c r="FC155" s="901"/>
      <c r="FD155" s="851"/>
    </row>
    <row r="156" spans="1:160" ht="18" customHeight="1">
      <c r="A156" s="746"/>
      <c r="B156" s="748"/>
      <c r="C156" s="720"/>
      <c r="D156" s="897"/>
      <c r="E156" s="393" t="str">
        <f>'Eventos de riesgo LA-FT-FPADM'!E155</f>
        <v>Programas de fortalecimiento</v>
      </c>
      <c r="G156" s="736"/>
      <c r="H156" s="731"/>
      <c r="I156" s="731"/>
      <c r="J156" s="731"/>
      <c r="K156" s="740"/>
      <c r="L156" s="736"/>
      <c r="M156" s="731"/>
      <c r="N156" s="731"/>
      <c r="O156" s="731"/>
      <c r="P156" s="740"/>
      <c r="Q156" s="736"/>
      <c r="R156" s="731"/>
      <c r="S156" s="731"/>
      <c r="T156" s="731"/>
      <c r="U156" s="740"/>
      <c r="V156" s="736"/>
      <c r="W156" s="731"/>
      <c r="X156" s="731"/>
      <c r="Y156" s="731"/>
      <c r="Z156" s="740"/>
      <c r="AA156" s="736"/>
      <c r="AB156" s="731"/>
      <c r="AC156" s="731"/>
      <c r="AD156" s="731"/>
      <c r="AE156" s="740"/>
      <c r="AF156" s="736"/>
      <c r="AG156" s="731"/>
      <c r="AH156" s="731"/>
      <c r="AI156" s="731"/>
      <c r="AJ156" s="740"/>
      <c r="AK156" s="736"/>
      <c r="AL156" s="731"/>
      <c r="AM156" s="731"/>
      <c r="AN156" s="731"/>
      <c r="AO156" s="740"/>
      <c r="AP156" s="736"/>
      <c r="AQ156" s="731"/>
      <c r="AR156" s="731"/>
      <c r="AS156" s="731"/>
      <c r="AT156" s="733"/>
      <c r="AU156" s="738"/>
      <c r="AV156" s="731"/>
      <c r="AW156" s="731"/>
      <c r="AX156" s="731"/>
      <c r="AY156" s="740"/>
      <c r="AZ156" s="736"/>
      <c r="BA156" s="731"/>
      <c r="BB156" s="731"/>
      <c r="BC156" s="731"/>
      <c r="BD156" s="733"/>
      <c r="BE156" s="738"/>
      <c r="BF156" s="731"/>
      <c r="BG156" s="731"/>
      <c r="BH156" s="731"/>
      <c r="BI156" s="740"/>
      <c r="BJ156" s="736"/>
      <c r="BK156" s="731"/>
      <c r="BL156" s="731"/>
      <c r="BM156" s="731"/>
      <c r="BN156" s="733"/>
      <c r="BO156" s="738"/>
      <c r="BP156" s="731"/>
      <c r="BQ156" s="731"/>
      <c r="BR156" s="731"/>
      <c r="BS156" s="740"/>
      <c r="BT156" s="736"/>
      <c r="BU156" s="731"/>
      <c r="BV156" s="731"/>
      <c r="BW156" s="731"/>
      <c r="BX156" s="733"/>
      <c r="BY156" s="736"/>
      <c r="BZ156" s="731"/>
      <c r="CA156" s="731"/>
      <c r="CB156" s="731"/>
      <c r="CC156" s="733"/>
      <c r="CD156" s="736"/>
      <c r="CE156" s="731"/>
      <c r="CF156" s="731"/>
      <c r="CG156" s="731"/>
      <c r="CH156" s="733"/>
      <c r="CI156" s="738"/>
      <c r="CJ156" s="731"/>
      <c r="CK156" s="731"/>
      <c r="CL156" s="731"/>
      <c r="CM156" s="740"/>
      <c r="CN156" s="736"/>
      <c r="CO156" s="731"/>
      <c r="CP156" s="731"/>
      <c r="CQ156" s="731"/>
      <c r="CR156" s="733"/>
      <c r="CS156" s="738"/>
      <c r="CT156" s="731"/>
      <c r="CU156" s="731"/>
      <c r="CV156" s="731"/>
      <c r="CW156" s="740"/>
      <c r="CX156" s="736"/>
      <c r="CY156" s="731"/>
      <c r="CZ156" s="731"/>
      <c r="DA156" s="731"/>
      <c r="DB156" s="733"/>
      <c r="DC156" s="738"/>
      <c r="DD156" s="731"/>
      <c r="DE156" s="731"/>
      <c r="DF156" s="731"/>
      <c r="DG156" s="740"/>
      <c r="DH156" s="736"/>
      <c r="DI156" s="731"/>
      <c r="DJ156" s="731"/>
      <c r="DK156" s="731"/>
      <c r="DL156" s="733"/>
      <c r="DM156" s="738"/>
      <c r="DN156" s="731"/>
      <c r="DO156" s="731"/>
      <c r="DP156" s="731"/>
      <c r="DQ156" s="740"/>
      <c r="DR156" s="736"/>
      <c r="DS156" s="731"/>
      <c r="DT156" s="731"/>
      <c r="DU156" s="731"/>
      <c r="DV156" s="733"/>
      <c r="DW156" s="738"/>
      <c r="DX156" s="731"/>
      <c r="DY156" s="731"/>
      <c r="DZ156" s="731"/>
      <c r="EA156" s="733"/>
      <c r="EC156" s="746"/>
      <c r="ED156" s="891"/>
      <c r="EE156" s="894"/>
      <c r="EF156" s="887"/>
      <c r="EG156" s="888"/>
      <c r="EH156" s="546"/>
      <c r="EI156" s="894"/>
      <c r="EJ156" s="887"/>
      <c r="EK156" s="888"/>
      <c r="EL156" s="899"/>
      <c r="EM156" s="894"/>
      <c r="EN156" s="887"/>
      <c r="EO156" s="888"/>
      <c r="EP156" s="899"/>
      <c r="EQ156" s="894"/>
      <c r="ER156" s="887"/>
      <c r="ES156" s="888"/>
      <c r="ET156" s="899"/>
      <c r="EU156" s="894"/>
      <c r="EV156" s="887"/>
      <c r="EW156" s="888"/>
      <c r="EX156" s="899"/>
      <c r="EY156" s="891"/>
      <c r="EZ156" s="894"/>
      <c r="FA156" s="546"/>
      <c r="FB156" s="5"/>
      <c r="FC156" s="901"/>
      <c r="FD156" s="851"/>
    </row>
    <row r="157" spans="1:160" ht="18" customHeight="1">
      <c r="A157" s="746"/>
      <c r="B157" s="902"/>
      <c r="C157" s="630" t="str">
        <f>'Eventos de riesgo LA-FT-FPADM'!C156</f>
        <v>Activos</v>
      </c>
      <c r="D157" s="665" t="str">
        <f>'Eventos de riesgo LA-FT-FPADM'!D156</f>
        <v>Fijos</v>
      </c>
      <c r="E157" s="395" t="str">
        <f>'Eventos de riesgo LA-FT-FPADM'!E156</f>
        <v>Construcciones y edificaciones</v>
      </c>
      <c r="G157" s="729"/>
      <c r="H157" s="726"/>
      <c r="I157" s="726"/>
      <c r="J157" s="726"/>
      <c r="K157" s="728"/>
      <c r="L157" s="729">
        <v>4</v>
      </c>
      <c r="M157" s="726">
        <v>3</v>
      </c>
      <c r="N157" s="726">
        <v>2</v>
      </c>
      <c r="O157" s="726">
        <v>1</v>
      </c>
      <c r="P157" s="728">
        <v>1</v>
      </c>
      <c r="Q157" s="729">
        <v>1</v>
      </c>
      <c r="R157" s="726">
        <v>4</v>
      </c>
      <c r="S157" s="726">
        <v>4</v>
      </c>
      <c r="T157" s="726">
        <v>1</v>
      </c>
      <c r="U157" s="728">
        <v>1</v>
      </c>
      <c r="V157" s="729"/>
      <c r="W157" s="726"/>
      <c r="X157" s="726"/>
      <c r="Y157" s="726"/>
      <c r="Z157" s="728"/>
      <c r="AA157" s="729"/>
      <c r="AB157" s="726"/>
      <c r="AC157" s="726"/>
      <c r="AD157" s="726"/>
      <c r="AE157" s="728"/>
      <c r="AF157" s="729"/>
      <c r="AG157" s="726"/>
      <c r="AH157" s="726"/>
      <c r="AI157" s="726"/>
      <c r="AJ157" s="728"/>
      <c r="AK157" s="729"/>
      <c r="AL157" s="726"/>
      <c r="AM157" s="726"/>
      <c r="AN157" s="726"/>
      <c r="AO157" s="728"/>
      <c r="AP157" s="729"/>
      <c r="AQ157" s="726"/>
      <c r="AR157" s="726"/>
      <c r="AS157" s="726"/>
      <c r="AT157" s="713"/>
      <c r="AU157" s="727"/>
      <c r="AV157" s="726"/>
      <c r="AW157" s="726"/>
      <c r="AX157" s="726"/>
      <c r="AY157" s="728"/>
      <c r="AZ157" s="729"/>
      <c r="BA157" s="726"/>
      <c r="BB157" s="726"/>
      <c r="BC157" s="726"/>
      <c r="BD157" s="713"/>
      <c r="BE157" s="727">
        <v>3</v>
      </c>
      <c r="BF157" s="726">
        <v>4</v>
      </c>
      <c r="BG157" s="726">
        <v>3</v>
      </c>
      <c r="BH157" s="726">
        <v>1</v>
      </c>
      <c r="BI157" s="728">
        <v>1</v>
      </c>
      <c r="BJ157" s="729"/>
      <c r="BK157" s="726"/>
      <c r="BL157" s="726"/>
      <c r="BM157" s="726"/>
      <c r="BN157" s="713"/>
      <c r="BO157" s="727"/>
      <c r="BP157" s="726"/>
      <c r="BQ157" s="726"/>
      <c r="BR157" s="726"/>
      <c r="BS157" s="728"/>
      <c r="BT157" s="729"/>
      <c r="BU157" s="726"/>
      <c r="BV157" s="726"/>
      <c r="BW157" s="726"/>
      <c r="BX157" s="713"/>
      <c r="BY157" s="729"/>
      <c r="BZ157" s="726"/>
      <c r="CA157" s="726"/>
      <c r="CB157" s="726"/>
      <c r="CC157" s="713"/>
      <c r="CD157" s="729"/>
      <c r="CE157" s="726"/>
      <c r="CF157" s="726"/>
      <c r="CG157" s="726"/>
      <c r="CH157" s="713"/>
      <c r="CI157" s="727"/>
      <c r="CJ157" s="726"/>
      <c r="CK157" s="726"/>
      <c r="CL157" s="726"/>
      <c r="CM157" s="728"/>
      <c r="CN157" s="729"/>
      <c r="CO157" s="726"/>
      <c r="CP157" s="726"/>
      <c r="CQ157" s="726"/>
      <c r="CR157" s="713"/>
      <c r="CS157" s="727"/>
      <c r="CT157" s="726"/>
      <c r="CU157" s="726"/>
      <c r="CV157" s="726"/>
      <c r="CW157" s="728"/>
      <c r="CX157" s="729"/>
      <c r="CY157" s="726"/>
      <c r="CZ157" s="726"/>
      <c r="DA157" s="726"/>
      <c r="DB157" s="713"/>
      <c r="DC157" s="727"/>
      <c r="DD157" s="726"/>
      <c r="DE157" s="726"/>
      <c r="DF157" s="726"/>
      <c r="DG157" s="728"/>
      <c r="DH157" s="729"/>
      <c r="DI157" s="726"/>
      <c r="DJ157" s="726"/>
      <c r="DK157" s="726"/>
      <c r="DL157" s="713"/>
      <c r="DM157" s="727"/>
      <c r="DN157" s="726"/>
      <c r="DO157" s="726"/>
      <c r="DP157" s="726"/>
      <c r="DQ157" s="728"/>
      <c r="DR157" s="729"/>
      <c r="DS157" s="726"/>
      <c r="DT157" s="726"/>
      <c r="DU157" s="726"/>
      <c r="DV157" s="713"/>
      <c r="DW157" s="727"/>
      <c r="DX157" s="726"/>
      <c r="DY157" s="726"/>
      <c r="DZ157" s="726"/>
      <c r="EA157" s="713"/>
      <c r="EC157" s="746"/>
      <c r="ED157" s="885" t="str">
        <f>'Eventos de riesgo LA-FT-FPADM'!C156</f>
        <v>Activos</v>
      </c>
      <c r="EE157" s="881">
        <f t="shared" si="36"/>
        <v>3</v>
      </c>
      <c r="EF157" s="883">
        <f t="shared" si="37"/>
        <v>1.247219128924647</v>
      </c>
      <c r="EG157" s="879">
        <f t="shared" si="38"/>
        <v>0.41573970964154899</v>
      </c>
      <c r="EH157" s="546"/>
      <c r="EI157" s="881">
        <f t="shared" si="39"/>
        <v>4</v>
      </c>
      <c r="EJ157" s="883">
        <f t="shared" si="40"/>
        <v>0.47140452079103168</v>
      </c>
      <c r="EK157" s="879">
        <f t="shared" si="41"/>
        <v>0.11785113019775792</v>
      </c>
      <c r="EL157" s="899"/>
      <c r="EM157" s="881">
        <f t="shared" si="42"/>
        <v>3</v>
      </c>
      <c r="EN157" s="883">
        <f t="shared" si="43"/>
        <v>0.81649658092772603</v>
      </c>
      <c r="EO157" s="879">
        <f t="shared" si="44"/>
        <v>0.27216552697590868</v>
      </c>
      <c r="EP157" s="899"/>
      <c r="EQ157" s="881">
        <f t="shared" si="45"/>
        <v>1</v>
      </c>
      <c r="ER157" s="883">
        <f t="shared" si="46"/>
        <v>0</v>
      </c>
      <c r="ES157" s="879">
        <f t="shared" si="47"/>
        <v>0</v>
      </c>
      <c r="ET157" s="899"/>
      <c r="EU157" s="881">
        <f t="shared" si="48"/>
        <v>1</v>
      </c>
      <c r="EV157" s="883">
        <f t="shared" si="49"/>
        <v>0</v>
      </c>
      <c r="EW157" s="879">
        <f t="shared" si="50"/>
        <v>0</v>
      </c>
      <c r="EX157" s="899"/>
      <c r="EY157" s="885" t="str">
        <f>'Eventos de riesgo LA-FT-FPADM'!C156</f>
        <v>Activos</v>
      </c>
      <c r="EZ157" s="881">
        <f t="shared" si="51"/>
        <v>2</v>
      </c>
      <c r="FA157" s="546"/>
      <c r="FB157" s="5"/>
      <c r="FC157" s="901"/>
      <c r="FD157" s="851"/>
    </row>
    <row r="158" spans="1:160" ht="18" customHeight="1">
      <c r="A158" s="746"/>
      <c r="B158" s="902"/>
      <c r="C158" s="611"/>
      <c r="D158" s="665"/>
      <c r="E158" s="395" t="str">
        <f>'Eventos de riesgo LA-FT-FPADM'!E157</f>
        <v>Maquinaria y equipo</v>
      </c>
      <c r="G158" s="729"/>
      <c r="H158" s="726"/>
      <c r="I158" s="726"/>
      <c r="J158" s="726"/>
      <c r="K158" s="728"/>
      <c r="L158" s="729"/>
      <c r="M158" s="726"/>
      <c r="N158" s="726"/>
      <c r="O158" s="726"/>
      <c r="P158" s="728"/>
      <c r="Q158" s="729"/>
      <c r="R158" s="726"/>
      <c r="S158" s="726"/>
      <c r="T158" s="726"/>
      <c r="U158" s="728"/>
      <c r="V158" s="729"/>
      <c r="W158" s="726"/>
      <c r="X158" s="726"/>
      <c r="Y158" s="726"/>
      <c r="Z158" s="728"/>
      <c r="AA158" s="729"/>
      <c r="AB158" s="726"/>
      <c r="AC158" s="726"/>
      <c r="AD158" s="726"/>
      <c r="AE158" s="728"/>
      <c r="AF158" s="729"/>
      <c r="AG158" s="726"/>
      <c r="AH158" s="726"/>
      <c r="AI158" s="726"/>
      <c r="AJ158" s="728"/>
      <c r="AK158" s="729"/>
      <c r="AL158" s="726"/>
      <c r="AM158" s="726"/>
      <c r="AN158" s="726"/>
      <c r="AO158" s="728"/>
      <c r="AP158" s="729"/>
      <c r="AQ158" s="726"/>
      <c r="AR158" s="726"/>
      <c r="AS158" s="726"/>
      <c r="AT158" s="713"/>
      <c r="AU158" s="727"/>
      <c r="AV158" s="726"/>
      <c r="AW158" s="726"/>
      <c r="AX158" s="726"/>
      <c r="AY158" s="728"/>
      <c r="AZ158" s="729"/>
      <c r="BA158" s="726"/>
      <c r="BB158" s="726"/>
      <c r="BC158" s="726"/>
      <c r="BD158" s="713"/>
      <c r="BE158" s="727"/>
      <c r="BF158" s="726"/>
      <c r="BG158" s="726"/>
      <c r="BH158" s="726"/>
      <c r="BI158" s="728"/>
      <c r="BJ158" s="729"/>
      <c r="BK158" s="726"/>
      <c r="BL158" s="726"/>
      <c r="BM158" s="726"/>
      <c r="BN158" s="713"/>
      <c r="BO158" s="727"/>
      <c r="BP158" s="726"/>
      <c r="BQ158" s="726"/>
      <c r="BR158" s="726"/>
      <c r="BS158" s="728"/>
      <c r="BT158" s="729"/>
      <c r="BU158" s="726"/>
      <c r="BV158" s="726"/>
      <c r="BW158" s="726"/>
      <c r="BX158" s="713"/>
      <c r="BY158" s="729"/>
      <c r="BZ158" s="726"/>
      <c r="CA158" s="726"/>
      <c r="CB158" s="726"/>
      <c r="CC158" s="713"/>
      <c r="CD158" s="729"/>
      <c r="CE158" s="726"/>
      <c r="CF158" s="726"/>
      <c r="CG158" s="726"/>
      <c r="CH158" s="713"/>
      <c r="CI158" s="727"/>
      <c r="CJ158" s="726"/>
      <c r="CK158" s="726"/>
      <c r="CL158" s="726"/>
      <c r="CM158" s="728"/>
      <c r="CN158" s="729"/>
      <c r="CO158" s="726"/>
      <c r="CP158" s="726"/>
      <c r="CQ158" s="726"/>
      <c r="CR158" s="713"/>
      <c r="CS158" s="727"/>
      <c r="CT158" s="726"/>
      <c r="CU158" s="726"/>
      <c r="CV158" s="726"/>
      <c r="CW158" s="728"/>
      <c r="CX158" s="729"/>
      <c r="CY158" s="726"/>
      <c r="CZ158" s="726"/>
      <c r="DA158" s="726"/>
      <c r="DB158" s="713"/>
      <c r="DC158" s="727"/>
      <c r="DD158" s="726"/>
      <c r="DE158" s="726"/>
      <c r="DF158" s="726"/>
      <c r="DG158" s="728"/>
      <c r="DH158" s="729"/>
      <c r="DI158" s="726"/>
      <c r="DJ158" s="726"/>
      <c r="DK158" s="726"/>
      <c r="DL158" s="713"/>
      <c r="DM158" s="727"/>
      <c r="DN158" s="726"/>
      <c r="DO158" s="726"/>
      <c r="DP158" s="726"/>
      <c r="DQ158" s="728"/>
      <c r="DR158" s="729"/>
      <c r="DS158" s="726"/>
      <c r="DT158" s="726"/>
      <c r="DU158" s="726"/>
      <c r="DV158" s="713"/>
      <c r="DW158" s="727"/>
      <c r="DX158" s="726"/>
      <c r="DY158" s="726"/>
      <c r="DZ158" s="726"/>
      <c r="EA158" s="713"/>
      <c r="EC158" s="746"/>
      <c r="ED158" s="886"/>
      <c r="EE158" s="882"/>
      <c r="EF158" s="884"/>
      <c r="EG158" s="880"/>
      <c r="EH158" s="546"/>
      <c r="EI158" s="882"/>
      <c r="EJ158" s="884"/>
      <c r="EK158" s="880"/>
      <c r="EL158" s="899"/>
      <c r="EM158" s="882"/>
      <c r="EN158" s="884"/>
      <c r="EO158" s="880"/>
      <c r="EP158" s="899"/>
      <c r="EQ158" s="882"/>
      <c r="ER158" s="884"/>
      <c r="ES158" s="880"/>
      <c r="ET158" s="899"/>
      <c r="EU158" s="882"/>
      <c r="EV158" s="884"/>
      <c r="EW158" s="880"/>
      <c r="EX158" s="899"/>
      <c r="EY158" s="886"/>
      <c r="EZ158" s="882"/>
      <c r="FA158" s="546"/>
      <c r="FB158" s="5"/>
      <c r="FC158" s="901"/>
      <c r="FD158" s="851"/>
    </row>
    <row r="159" spans="1:160" ht="18" customHeight="1">
      <c r="A159" s="746"/>
      <c r="B159" s="902"/>
      <c r="C159" s="611"/>
      <c r="D159" s="665"/>
      <c r="E159" s="395" t="str">
        <f>'Eventos de riesgo LA-FT-FPADM'!E158</f>
        <v>Equipo de cómputo y telecomunicaciones</v>
      </c>
      <c r="G159" s="729"/>
      <c r="H159" s="726"/>
      <c r="I159" s="726"/>
      <c r="J159" s="726"/>
      <c r="K159" s="728"/>
      <c r="L159" s="729"/>
      <c r="M159" s="726"/>
      <c r="N159" s="726"/>
      <c r="O159" s="726"/>
      <c r="P159" s="728"/>
      <c r="Q159" s="729"/>
      <c r="R159" s="726"/>
      <c r="S159" s="726"/>
      <c r="T159" s="726"/>
      <c r="U159" s="728"/>
      <c r="V159" s="729"/>
      <c r="W159" s="726"/>
      <c r="X159" s="726"/>
      <c r="Y159" s="726"/>
      <c r="Z159" s="728"/>
      <c r="AA159" s="729"/>
      <c r="AB159" s="726"/>
      <c r="AC159" s="726"/>
      <c r="AD159" s="726"/>
      <c r="AE159" s="728"/>
      <c r="AF159" s="729"/>
      <c r="AG159" s="726"/>
      <c r="AH159" s="726"/>
      <c r="AI159" s="726"/>
      <c r="AJ159" s="728"/>
      <c r="AK159" s="729"/>
      <c r="AL159" s="726"/>
      <c r="AM159" s="726"/>
      <c r="AN159" s="726"/>
      <c r="AO159" s="728"/>
      <c r="AP159" s="729"/>
      <c r="AQ159" s="726"/>
      <c r="AR159" s="726"/>
      <c r="AS159" s="726"/>
      <c r="AT159" s="713"/>
      <c r="AU159" s="727"/>
      <c r="AV159" s="726"/>
      <c r="AW159" s="726"/>
      <c r="AX159" s="726"/>
      <c r="AY159" s="728"/>
      <c r="AZ159" s="729"/>
      <c r="BA159" s="726"/>
      <c r="BB159" s="726"/>
      <c r="BC159" s="726"/>
      <c r="BD159" s="713"/>
      <c r="BE159" s="727"/>
      <c r="BF159" s="726"/>
      <c r="BG159" s="726"/>
      <c r="BH159" s="726"/>
      <c r="BI159" s="728"/>
      <c r="BJ159" s="729"/>
      <c r="BK159" s="726"/>
      <c r="BL159" s="726"/>
      <c r="BM159" s="726"/>
      <c r="BN159" s="713"/>
      <c r="BO159" s="727"/>
      <c r="BP159" s="726"/>
      <c r="BQ159" s="726"/>
      <c r="BR159" s="726"/>
      <c r="BS159" s="728"/>
      <c r="BT159" s="729"/>
      <c r="BU159" s="726"/>
      <c r="BV159" s="726"/>
      <c r="BW159" s="726"/>
      <c r="BX159" s="713"/>
      <c r="BY159" s="729"/>
      <c r="BZ159" s="726"/>
      <c r="CA159" s="726"/>
      <c r="CB159" s="726"/>
      <c r="CC159" s="713"/>
      <c r="CD159" s="729"/>
      <c r="CE159" s="726"/>
      <c r="CF159" s="726"/>
      <c r="CG159" s="726"/>
      <c r="CH159" s="713"/>
      <c r="CI159" s="727"/>
      <c r="CJ159" s="726"/>
      <c r="CK159" s="726"/>
      <c r="CL159" s="726"/>
      <c r="CM159" s="728"/>
      <c r="CN159" s="729"/>
      <c r="CO159" s="726"/>
      <c r="CP159" s="726"/>
      <c r="CQ159" s="726"/>
      <c r="CR159" s="713"/>
      <c r="CS159" s="727"/>
      <c r="CT159" s="726"/>
      <c r="CU159" s="726"/>
      <c r="CV159" s="726"/>
      <c r="CW159" s="728"/>
      <c r="CX159" s="729"/>
      <c r="CY159" s="726"/>
      <c r="CZ159" s="726"/>
      <c r="DA159" s="726"/>
      <c r="DB159" s="713"/>
      <c r="DC159" s="727"/>
      <c r="DD159" s="726"/>
      <c r="DE159" s="726"/>
      <c r="DF159" s="726"/>
      <c r="DG159" s="728"/>
      <c r="DH159" s="729"/>
      <c r="DI159" s="726"/>
      <c r="DJ159" s="726"/>
      <c r="DK159" s="726"/>
      <c r="DL159" s="713"/>
      <c r="DM159" s="727"/>
      <c r="DN159" s="726"/>
      <c r="DO159" s="726"/>
      <c r="DP159" s="726"/>
      <c r="DQ159" s="728"/>
      <c r="DR159" s="729"/>
      <c r="DS159" s="726"/>
      <c r="DT159" s="726"/>
      <c r="DU159" s="726"/>
      <c r="DV159" s="713"/>
      <c r="DW159" s="727"/>
      <c r="DX159" s="726"/>
      <c r="DY159" s="726"/>
      <c r="DZ159" s="726"/>
      <c r="EA159" s="713"/>
      <c r="EC159" s="746"/>
      <c r="ED159" s="886"/>
      <c r="EE159" s="882"/>
      <c r="EF159" s="884"/>
      <c r="EG159" s="880"/>
      <c r="EH159" s="546"/>
      <c r="EI159" s="882"/>
      <c r="EJ159" s="884"/>
      <c r="EK159" s="880"/>
      <c r="EL159" s="899"/>
      <c r="EM159" s="882"/>
      <c r="EN159" s="884"/>
      <c r="EO159" s="880"/>
      <c r="EP159" s="899"/>
      <c r="EQ159" s="882"/>
      <c r="ER159" s="884"/>
      <c r="ES159" s="880"/>
      <c r="ET159" s="899"/>
      <c r="EU159" s="882"/>
      <c r="EV159" s="884"/>
      <c r="EW159" s="880"/>
      <c r="EX159" s="899"/>
      <c r="EY159" s="886"/>
      <c r="EZ159" s="882"/>
      <c r="FA159" s="546"/>
      <c r="FB159" s="5"/>
      <c r="FC159" s="901"/>
      <c r="FD159" s="851"/>
    </row>
    <row r="160" spans="1:160" ht="18" customHeight="1">
      <c r="A160" s="746"/>
      <c r="B160" s="902"/>
      <c r="C160" s="611"/>
      <c r="D160" s="665"/>
      <c r="E160" s="395" t="str">
        <f>'Eventos de riesgo LA-FT-FPADM'!E159</f>
        <v>Equipo de oficina</v>
      </c>
      <c r="G160" s="729"/>
      <c r="H160" s="726"/>
      <c r="I160" s="726"/>
      <c r="J160" s="726"/>
      <c r="K160" s="728"/>
      <c r="L160" s="729"/>
      <c r="M160" s="726"/>
      <c r="N160" s="726"/>
      <c r="O160" s="726"/>
      <c r="P160" s="728"/>
      <c r="Q160" s="729"/>
      <c r="R160" s="726"/>
      <c r="S160" s="726"/>
      <c r="T160" s="726"/>
      <c r="U160" s="728"/>
      <c r="V160" s="729"/>
      <c r="W160" s="726"/>
      <c r="X160" s="726"/>
      <c r="Y160" s="726"/>
      <c r="Z160" s="728"/>
      <c r="AA160" s="729"/>
      <c r="AB160" s="726"/>
      <c r="AC160" s="726"/>
      <c r="AD160" s="726"/>
      <c r="AE160" s="728"/>
      <c r="AF160" s="729"/>
      <c r="AG160" s="726"/>
      <c r="AH160" s="726"/>
      <c r="AI160" s="726"/>
      <c r="AJ160" s="728"/>
      <c r="AK160" s="729"/>
      <c r="AL160" s="726"/>
      <c r="AM160" s="726"/>
      <c r="AN160" s="726"/>
      <c r="AO160" s="728"/>
      <c r="AP160" s="729"/>
      <c r="AQ160" s="726"/>
      <c r="AR160" s="726"/>
      <c r="AS160" s="726"/>
      <c r="AT160" s="713"/>
      <c r="AU160" s="727"/>
      <c r="AV160" s="726"/>
      <c r="AW160" s="726"/>
      <c r="AX160" s="726"/>
      <c r="AY160" s="728"/>
      <c r="AZ160" s="729"/>
      <c r="BA160" s="726"/>
      <c r="BB160" s="726"/>
      <c r="BC160" s="726"/>
      <c r="BD160" s="713"/>
      <c r="BE160" s="727"/>
      <c r="BF160" s="726"/>
      <c r="BG160" s="726"/>
      <c r="BH160" s="726"/>
      <c r="BI160" s="728"/>
      <c r="BJ160" s="729"/>
      <c r="BK160" s="726"/>
      <c r="BL160" s="726"/>
      <c r="BM160" s="726"/>
      <c r="BN160" s="713"/>
      <c r="BO160" s="727"/>
      <c r="BP160" s="726"/>
      <c r="BQ160" s="726"/>
      <c r="BR160" s="726"/>
      <c r="BS160" s="728"/>
      <c r="BT160" s="729"/>
      <c r="BU160" s="726"/>
      <c r="BV160" s="726"/>
      <c r="BW160" s="726"/>
      <c r="BX160" s="713"/>
      <c r="BY160" s="729"/>
      <c r="BZ160" s="726"/>
      <c r="CA160" s="726"/>
      <c r="CB160" s="726"/>
      <c r="CC160" s="713"/>
      <c r="CD160" s="729"/>
      <c r="CE160" s="726"/>
      <c r="CF160" s="726"/>
      <c r="CG160" s="726"/>
      <c r="CH160" s="713"/>
      <c r="CI160" s="727"/>
      <c r="CJ160" s="726"/>
      <c r="CK160" s="726"/>
      <c r="CL160" s="726"/>
      <c r="CM160" s="728"/>
      <c r="CN160" s="729"/>
      <c r="CO160" s="726"/>
      <c r="CP160" s="726"/>
      <c r="CQ160" s="726"/>
      <c r="CR160" s="713"/>
      <c r="CS160" s="727"/>
      <c r="CT160" s="726"/>
      <c r="CU160" s="726"/>
      <c r="CV160" s="726"/>
      <c r="CW160" s="728"/>
      <c r="CX160" s="729"/>
      <c r="CY160" s="726"/>
      <c r="CZ160" s="726"/>
      <c r="DA160" s="726"/>
      <c r="DB160" s="713"/>
      <c r="DC160" s="727"/>
      <c r="DD160" s="726"/>
      <c r="DE160" s="726"/>
      <c r="DF160" s="726"/>
      <c r="DG160" s="728"/>
      <c r="DH160" s="729"/>
      <c r="DI160" s="726"/>
      <c r="DJ160" s="726"/>
      <c r="DK160" s="726"/>
      <c r="DL160" s="713"/>
      <c r="DM160" s="727"/>
      <c r="DN160" s="726"/>
      <c r="DO160" s="726"/>
      <c r="DP160" s="726"/>
      <c r="DQ160" s="728"/>
      <c r="DR160" s="729"/>
      <c r="DS160" s="726"/>
      <c r="DT160" s="726"/>
      <c r="DU160" s="726"/>
      <c r="DV160" s="713"/>
      <c r="DW160" s="727"/>
      <c r="DX160" s="726"/>
      <c r="DY160" s="726"/>
      <c r="DZ160" s="726"/>
      <c r="EA160" s="713"/>
      <c r="EC160" s="746"/>
      <c r="ED160" s="886"/>
      <c r="EE160" s="882"/>
      <c r="EF160" s="884"/>
      <c r="EG160" s="880"/>
      <c r="EH160" s="546"/>
      <c r="EI160" s="882"/>
      <c r="EJ160" s="884"/>
      <c r="EK160" s="880"/>
      <c r="EL160" s="899"/>
      <c r="EM160" s="882"/>
      <c r="EN160" s="884"/>
      <c r="EO160" s="880"/>
      <c r="EP160" s="899"/>
      <c r="EQ160" s="882"/>
      <c r="ER160" s="884"/>
      <c r="ES160" s="880"/>
      <c r="ET160" s="899"/>
      <c r="EU160" s="882"/>
      <c r="EV160" s="884"/>
      <c r="EW160" s="880"/>
      <c r="EX160" s="899"/>
      <c r="EY160" s="886"/>
      <c r="EZ160" s="882"/>
      <c r="FA160" s="546"/>
      <c r="FB160" s="5"/>
      <c r="FC160" s="901"/>
      <c r="FD160" s="851"/>
    </row>
    <row r="161" spans="1:160" ht="18" customHeight="1">
      <c r="A161" s="746"/>
      <c r="B161" s="902"/>
      <c r="C161" s="611"/>
      <c r="D161" s="665"/>
      <c r="E161" s="395" t="str">
        <f>'Eventos de riesgo LA-FT-FPADM'!E160</f>
        <v>Vehículos</v>
      </c>
      <c r="G161" s="729"/>
      <c r="H161" s="726"/>
      <c r="I161" s="726"/>
      <c r="J161" s="726"/>
      <c r="K161" s="728"/>
      <c r="L161" s="729"/>
      <c r="M161" s="726"/>
      <c r="N161" s="726"/>
      <c r="O161" s="726"/>
      <c r="P161" s="728"/>
      <c r="Q161" s="729"/>
      <c r="R161" s="726"/>
      <c r="S161" s="726"/>
      <c r="T161" s="726"/>
      <c r="U161" s="728"/>
      <c r="V161" s="729"/>
      <c r="W161" s="726"/>
      <c r="X161" s="726"/>
      <c r="Y161" s="726"/>
      <c r="Z161" s="728"/>
      <c r="AA161" s="729"/>
      <c r="AB161" s="726"/>
      <c r="AC161" s="726"/>
      <c r="AD161" s="726"/>
      <c r="AE161" s="728"/>
      <c r="AF161" s="729"/>
      <c r="AG161" s="726"/>
      <c r="AH161" s="726"/>
      <c r="AI161" s="726"/>
      <c r="AJ161" s="728"/>
      <c r="AK161" s="729"/>
      <c r="AL161" s="726"/>
      <c r="AM161" s="726"/>
      <c r="AN161" s="726"/>
      <c r="AO161" s="728"/>
      <c r="AP161" s="729"/>
      <c r="AQ161" s="726"/>
      <c r="AR161" s="726"/>
      <c r="AS161" s="726"/>
      <c r="AT161" s="713"/>
      <c r="AU161" s="727"/>
      <c r="AV161" s="726"/>
      <c r="AW161" s="726"/>
      <c r="AX161" s="726"/>
      <c r="AY161" s="728"/>
      <c r="AZ161" s="729"/>
      <c r="BA161" s="726"/>
      <c r="BB161" s="726"/>
      <c r="BC161" s="726"/>
      <c r="BD161" s="713"/>
      <c r="BE161" s="727"/>
      <c r="BF161" s="726"/>
      <c r="BG161" s="726"/>
      <c r="BH161" s="726"/>
      <c r="BI161" s="728"/>
      <c r="BJ161" s="729"/>
      <c r="BK161" s="726"/>
      <c r="BL161" s="726"/>
      <c r="BM161" s="726"/>
      <c r="BN161" s="713"/>
      <c r="BO161" s="727"/>
      <c r="BP161" s="726"/>
      <c r="BQ161" s="726"/>
      <c r="BR161" s="726"/>
      <c r="BS161" s="728"/>
      <c r="BT161" s="729"/>
      <c r="BU161" s="726"/>
      <c r="BV161" s="726"/>
      <c r="BW161" s="726"/>
      <c r="BX161" s="713"/>
      <c r="BY161" s="729"/>
      <c r="BZ161" s="726"/>
      <c r="CA161" s="726"/>
      <c r="CB161" s="726"/>
      <c r="CC161" s="713"/>
      <c r="CD161" s="729"/>
      <c r="CE161" s="726"/>
      <c r="CF161" s="726"/>
      <c r="CG161" s="726"/>
      <c r="CH161" s="713"/>
      <c r="CI161" s="727"/>
      <c r="CJ161" s="726"/>
      <c r="CK161" s="726"/>
      <c r="CL161" s="726"/>
      <c r="CM161" s="728"/>
      <c r="CN161" s="729"/>
      <c r="CO161" s="726"/>
      <c r="CP161" s="726"/>
      <c r="CQ161" s="726"/>
      <c r="CR161" s="713"/>
      <c r="CS161" s="727"/>
      <c r="CT161" s="726"/>
      <c r="CU161" s="726"/>
      <c r="CV161" s="726"/>
      <c r="CW161" s="728"/>
      <c r="CX161" s="729"/>
      <c r="CY161" s="726"/>
      <c r="CZ161" s="726"/>
      <c r="DA161" s="726"/>
      <c r="DB161" s="713"/>
      <c r="DC161" s="727"/>
      <c r="DD161" s="726"/>
      <c r="DE161" s="726"/>
      <c r="DF161" s="726"/>
      <c r="DG161" s="728"/>
      <c r="DH161" s="729"/>
      <c r="DI161" s="726"/>
      <c r="DJ161" s="726"/>
      <c r="DK161" s="726"/>
      <c r="DL161" s="713"/>
      <c r="DM161" s="727"/>
      <c r="DN161" s="726"/>
      <c r="DO161" s="726"/>
      <c r="DP161" s="726"/>
      <c r="DQ161" s="728"/>
      <c r="DR161" s="729"/>
      <c r="DS161" s="726"/>
      <c r="DT161" s="726"/>
      <c r="DU161" s="726"/>
      <c r="DV161" s="713"/>
      <c r="DW161" s="727"/>
      <c r="DX161" s="726"/>
      <c r="DY161" s="726"/>
      <c r="DZ161" s="726"/>
      <c r="EA161" s="713"/>
      <c r="EC161" s="746"/>
      <c r="ED161" s="886"/>
      <c r="EE161" s="882"/>
      <c r="EF161" s="884"/>
      <c r="EG161" s="880"/>
      <c r="EH161" s="546"/>
      <c r="EI161" s="882"/>
      <c r="EJ161" s="884"/>
      <c r="EK161" s="880"/>
      <c r="EL161" s="899"/>
      <c r="EM161" s="882"/>
      <c r="EN161" s="884"/>
      <c r="EO161" s="880"/>
      <c r="EP161" s="899"/>
      <c r="EQ161" s="882"/>
      <c r="ER161" s="884"/>
      <c r="ES161" s="880"/>
      <c r="ET161" s="899"/>
      <c r="EU161" s="882"/>
      <c r="EV161" s="884"/>
      <c r="EW161" s="880"/>
      <c r="EX161" s="899"/>
      <c r="EY161" s="886"/>
      <c r="EZ161" s="882"/>
      <c r="FA161" s="546"/>
      <c r="FB161" s="5"/>
      <c r="FC161" s="901"/>
      <c r="FD161" s="851"/>
    </row>
    <row r="162" spans="1:160" ht="18" customHeight="1">
      <c r="A162" s="714" t="str">
        <f>'Eventos de riesgo LA-FT-FPADM'!A161</f>
        <v>R11</v>
      </c>
      <c r="B162" s="718" t="str">
        <f>'Eventos de riesgo LA-FT-FPADM'!B161</f>
        <v>Entregar recursos a terceros que tengan como destino apoyar actividades ilícitas relacionadas con delitos de LA/FT/FPADM.</v>
      </c>
      <c r="C162" s="723" t="str">
        <f>'Eventos de riesgo LA-FT-FPADM'!C161</f>
        <v>Contraparte</v>
      </c>
      <c r="D162" s="725" t="str">
        <f>'Eventos de riesgo LA-FT-FPADM'!D161</f>
        <v>Proveedores / Contratistas</v>
      </c>
      <c r="E162" s="394" t="str">
        <f>'Eventos de riesgo LA-FT-FPADM'!E161</f>
        <v>Servicios y alquileres</v>
      </c>
      <c r="G162" s="712"/>
      <c r="H162" s="709"/>
      <c r="I162" s="709"/>
      <c r="J162" s="709"/>
      <c r="K162" s="711"/>
      <c r="L162" s="712"/>
      <c r="M162" s="709"/>
      <c r="N162" s="709"/>
      <c r="O162" s="709"/>
      <c r="P162" s="711"/>
      <c r="Q162" s="712"/>
      <c r="R162" s="709"/>
      <c r="S162" s="709"/>
      <c r="T162" s="709"/>
      <c r="U162" s="711"/>
      <c r="V162" s="712"/>
      <c r="W162" s="709"/>
      <c r="X162" s="709"/>
      <c r="Y162" s="709"/>
      <c r="Z162" s="711"/>
      <c r="AA162" s="712"/>
      <c r="AB162" s="709"/>
      <c r="AC162" s="709"/>
      <c r="AD162" s="709"/>
      <c r="AE162" s="711"/>
      <c r="AF162" s="712">
        <v>2</v>
      </c>
      <c r="AG162" s="709">
        <v>4</v>
      </c>
      <c r="AH162" s="709">
        <v>3</v>
      </c>
      <c r="AI162" s="709">
        <v>3</v>
      </c>
      <c r="AJ162" s="711">
        <v>3</v>
      </c>
      <c r="AK162" s="712">
        <v>1</v>
      </c>
      <c r="AL162" s="709">
        <v>5</v>
      </c>
      <c r="AM162" s="709">
        <v>5</v>
      </c>
      <c r="AN162" s="709">
        <v>4</v>
      </c>
      <c r="AO162" s="711">
        <v>1</v>
      </c>
      <c r="AP162" s="712">
        <v>1</v>
      </c>
      <c r="AQ162" s="709">
        <v>5</v>
      </c>
      <c r="AR162" s="709">
        <v>5</v>
      </c>
      <c r="AS162" s="709">
        <v>3</v>
      </c>
      <c r="AT162" s="704">
        <v>2</v>
      </c>
      <c r="AU162" s="710"/>
      <c r="AV162" s="709"/>
      <c r="AW162" s="709"/>
      <c r="AX162" s="709"/>
      <c r="AY162" s="711"/>
      <c r="AZ162" s="712">
        <v>1</v>
      </c>
      <c r="BA162" s="709">
        <v>3</v>
      </c>
      <c r="BB162" s="709">
        <v>2</v>
      </c>
      <c r="BC162" s="709">
        <v>1</v>
      </c>
      <c r="BD162" s="704">
        <v>1</v>
      </c>
      <c r="BE162" s="710">
        <v>1</v>
      </c>
      <c r="BF162" s="709">
        <v>1</v>
      </c>
      <c r="BG162" s="709">
        <v>1</v>
      </c>
      <c r="BH162" s="709">
        <v>1</v>
      </c>
      <c r="BI162" s="711">
        <v>1</v>
      </c>
      <c r="BJ162" s="712">
        <v>2</v>
      </c>
      <c r="BK162" s="709">
        <v>4</v>
      </c>
      <c r="BL162" s="709">
        <v>5</v>
      </c>
      <c r="BM162" s="709">
        <v>3</v>
      </c>
      <c r="BN162" s="704">
        <v>2</v>
      </c>
      <c r="BO162" s="710"/>
      <c r="BP162" s="709"/>
      <c r="BQ162" s="709"/>
      <c r="BR162" s="709"/>
      <c r="BS162" s="711"/>
      <c r="BT162" s="712"/>
      <c r="BU162" s="709"/>
      <c r="BV162" s="709"/>
      <c r="BW162" s="709"/>
      <c r="BX162" s="704"/>
      <c r="BY162" s="710">
        <v>1</v>
      </c>
      <c r="BZ162" s="709">
        <v>1</v>
      </c>
      <c r="CA162" s="709">
        <v>1</v>
      </c>
      <c r="CB162" s="709">
        <v>1</v>
      </c>
      <c r="CC162" s="711">
        <v>1</v>
      </c>
      <c r="CD162" s="712"/>
      <c r="CE162" s="709"/>
      <c r="CF162" s="709"/>
      <c r="CG162" s="709"/>
      <c r="CH162" s="704"/>
      <c r="CI162" s="710"/>
      <c r="CJ162" s="709"/>
      <c r="CK162" s="709"/>
      <c r="CL162" s="709"/>
      <c r="CM162" s="711"/>
      <c r="CN162" s="712"/>
      <c r="CO162" s="709"/>
      <c r="CP162" s="709"/>
      <c r="CQ162" s="709"/>
      <c r="CR162" s="704"/>
      <c r="CS162" s="710"/>
      <c r="CT162" s="709"/>
      <c r="CU162" s="709"/>
      <c r="CV162" s="709"/>
      <c r="CW162" s="711"/>
      <c r="CX162" s="712"/>
      <c r="CY162" s="709"/>
      <c r="CZ162" s="709"/>
      <c r="DA162" s="709"/>
      <c r="DB162" s="704"/>
      <c r="DC162" s="710"/>
      <c r="DD162" s="709"/>
      <c r="DE162" s="709"/>
      <c r="DF162" s="709"/>
      <c r="DG162" s="711"/>
      <c r="DH162" s="712"/>
      <c r="DI162" s="709"/>
      <c r="DJ162" s="709"/>
      <c r="DK162" s="709"/>
      <c r="DL162" s="704"/>
      <c r="DM162" s="710"/>
      <c r="DN162" s="709"/>
      <c r="DO162" s="709"/>
      <c r="DP162" s="709"/>
      <c r="DQ162" s="711"/>
      <c r="DR162" s="712"/>
      <c r="DS162" s="709"/>
      <c r="DT162" s="709"/>
      <c r="DU162" s="709"/>
      <c r="DV162" s="704"/>
      <c r="DW162" s="710"/>
      <c r="DX162" s="709"/>
      <c r="DY162" s="709"/>
      <c r="DZ162" s="709"/>
      <c r="EA162" s="704"/>
      <c r="EC162" s="714" t="str">
        <f>'Eventos de riesgo LA-FT-FPADM'!A161</f>
        <v>R11</v>
      </c>
      <c r="ED162" s="863" t="str">
        <f>'Eventos de riesgo LA-FT-FPADM'!D161</f>
        <v>Proveedores / Contratistas</v>
      </c>
      <c r="EE162" s="865">
        <f t="shared" si="36"/>
        <v>1</v>
      </c>
      <c r="EF162" s="874">
        <f t="shared" si="37"/>
        <v>0.45175395145262565</v>
      </c>
      <c r="EG162" s="857">
        <f t="shared" si="38"/>
        <v>0.45175395145262565</v>
      </c>
      <c r="EH162" s="868">
        <f>ROUND(AVERAGE(EE162),0)</f>
        <v>1</v>
      </c>
      <c r="EI162" s="865">
        <f t="shared" si="39"/>
        <v>3</v>
      </c>
      <c r="EJ162" s="874">
        <f t="shared" si="40"/>
        <v>1.5779087167410373</v>
      </c>
      <c r="EK162" s="857">
        <f t="shared" si="41"/>
        <v>0.52596957224701246</v>
      </c>
      <c r="EL162" s="860">
        <f>ROUND(AVERAGE(EI162),0)</f>
        <v>3</v>
      </c>
      <c r="EM162" s="865">
        <f t="shared" si="42"/>
        <v>3</v>
      </c>
      <c r="EN162" s="874">
        <f t="shared" si="43"/>
        <v>1.7261494247992246</v>
      </c>
      <c r="EO162" s="857">
        <f t="shared" si="44"/>
        <v>0.57538314159974158</v>
      </c>
      <c r="EP162" s="860">
        <f t="shared" ref="EP162" si="54">ROUND(AVERAGE(EM162,EM165,EM169,EM181,EM183,EM186),0)</f>
        <v>3</v>
      </c>
      <c r="EQ162" s="865">
        <f t="shared" si="45"/>
        <v>2</v>
      </c>
      <c r="ER162" s="874">
        <f t="shared" si="46"/>
        <v>1.1605769149479943</v>
      </c>
      <c r="ES162" s="857">
        <f t="shared" si="47"/>
        <v>0.58028845747399715</v>
      </c>
      <c r="ET162" s="860">
        <f t="shared" ref="ET162" si="55">ROUND(AVERAGE(EQ162,EQ165,EQ169,EQ181,EQ183,EQ186),0)</f>
        <v>2</v>
      </c>
      <c r="EU162" s="865">
        <f t="shared" si="48"/>
        <v>2</v>
      </c>
      <c r="EV162" s="874">
        <f t="shared" si="49"/>
        <v>0.72843135908468359</v>
      </c>
      <c r="EW162" s="857">
        <f t="shared" si="50"/>
        <v>0.3642156795423418</v>
      </c>
      <c r="EX162" s="860">
        <f t="shared" ref="EX162" si="56">ROUND(AVERAGE(EU162,EU165,EU169,EU181,EU183,EU186),0)</f>
        <v>2</v>
      </c>
      <c r="EY162" s="863" t="str">
        <f>'Eventos de riesgo LA-FT-FPADM'!D161</f>
        <v>Proveedores / Contratistas</v>
      </c>
      <c r="EZ162" s="865">
        <f t="shared" si="51"/>
        <v>3</v>
      </c>
      <c r="FA162" s="868">
        <f t="shared" ref="FA162" si="57">ROUND(AVERAGE(EZ162,EZ165,EZ169,EZ181,EZ183,EZ186),0)</f>
        <v>3</v>
      </c>
      <c r="FB162" s="5"/>
      <c r="FC162" s="871">
        <f t="shared" si="52"/>
        <v>3</v>
      </c>
      <c r="FD162" s="837" t="str">
        <f t="shared" si="53"/>
        <v>BAJO</v>
      </c>
    </row>
    <row r="163" spans="1:160" ht="18" customHeight="1">
      <c r="A163" s="715"/>
      <c r="B163" s="719"/>
      <c r="C163" s="723"/>
      <c r="D163" s="725"/>
      <c r="E163" s="173" t="str">
        <f>'Eventos de riesgo LA-FT-FPADM'!E162</f>
        <v>Publicidad</v>
      </c>
      <c r="G163" s="712"/>
      <c r="H163" s="709"/>
      <c r="I163" s="709"/>
      <c r="J163" s="709"/>
      <c r="K163" s="711"/>
      <c r="L163" s="712"/>
      <c r="M163" s="709"/>
      <c r="N163" s="709"/>
      <c r="O163" s="709"/>
      <c r="P163" s="711"/>
      <c r="Q163" s="712"/>
      <c r="R163" s="709"/>
      <c r="S163" s="709"/>
      <c r="T163" s="709"/>
      <c r="U163" s="711"/>
      <c r="V163" s="712"/>
      <c r="W163" s="709"/>
      <c r="X163" s="709"/>
      <c r="Y163" s="709"/>
      <c r="Z163" s="711"/>
      <c r="AA163" s="712"/>
      <c r="AB163" s="709"/>
      <c r="AC163" s="709"/>
      <c r="AD163" s="709"/>
      <c r="AE163" s="711"/>
      <c r="AF163" s="712"/>
      <c r="AG163" s="709"/>
      <c r="AH163" s="709"/>
      <c r="AI163" s="709"/>
      <c r="AJ163" s="711"/>
      <c r="AK163" s="712"/>
      <c r="AL163" s="709"/>
      <c r="AM163" s="709"/>
      <c r="AN163" s="709"/>
      <c r="AO163" s="711"/>
      <c r="AP163" s="712"/>
      <c r="AQ163" s="709"/>
      <c r="AR163" s="709"/>
      <c r="AS163" s="709"/>
      <c r="AT163" s="704"/>
      <c r="AU163" s="710"/>
      <c r="AV163" s="709"/>
      <c r="AW163" s="709"/>
      <c r="AX163" s="709"/>
      <c r="AY163" s="711"/>
      <c r="AZ163" s="712"/>
      <c r="BA163" s="709"/>
      <c r="BB163" s="709"/>
      <c r="BC163" s="709"/>
      <c r="BD163" s="704"/>
      <c r="BE163" s="710"/>
      <c r="BF163" s="709"/>
      <c r="BG163" s="709"/>
      <c r="BH163" s="709"/>
      <c r="BI163" s="711"/>
      <c r="BJ163" s="712"/>
      <c r="BK163" s="709"/>
      <c r="BL163" s="709"/>
      <c r="BM163" s="709"/>
      <c r="BN163" s="704"/>
      <c r="BO163" s="710"/>
      <c r="BP163" s="709"/>
      <c r="BQ163" s="709"/>
      <c r="BR163" s="709"/>
      <c r="BS163" s="711"/>
      <c r="BT163" s="712"/>
      <c r="BU163" s="709"/>
      <c r="BV163" s="709"/>
      <c r="BW163" s="709"/>
      <c r="BX163" s="704"/>
      <c r="BY163" s="710"/>
      <c r="BZ163" s="709"/>
      <c r="CA163" s="709"/>
      <c r="CB163" s="709"/>
      <c r="CC163" s="711"/>
      <c r="CD163" s="712"/>
      <c r="CE163" s="709"/>
      <c r="CF163" s="709"/>
      <c r="CG163" s="709"/>
      <c r="CH163" s="704"/>
      <c r="CI163" s="710"/>
      <c r="CJ163" s="709"/>
      <c r="CK163" s="709"/>
      <c r="CL163" s="709"/>
      <c r="CM163" s="711"/>
      <c r="CN163" s="712"/>
      <c r="CO163" s="709"/>
      <c r="CP163" s="709"/>
      <c r="CQ163" s="709"/>
      <c r="CR163" s="704"/>
      <c r="CS163" s="710"/>
      <c r="CT163" s="709"/>
      <c r="CU163" s="709"/>
      <c r="CV163" s="709"/>
      <c r="CW163" s="711"/>
      <c r="CX163" s="712"/>
      <c r="CY163" s="709"/>
      <c r="CZ163" s="709"/>
      <c r="DA163" s="709"/>
      <c r="DB163" s="704"/>
      <c r="DC163" s="710"/>
      <c r="DD163" s="709"/>
      <c r="DE163" s="709"/>
      <c r="DF163" s="709"/>
      <c r="DG163" s="711"/>
      <c r="DH163" s="712"/>
      <c r="DI163" s="709"/>
      <c r="DJ163" s="709"/>
      <c r="DK163" s="709"/>
      <c r="DL163" s="704"/>
      <c r="DM163" s="710"/>
      <c r="DN163" s="709"/>
      <c r="DO163" s="709"/>
      <c r="DP163" s="709"/>
      <c r="DQ163" s="711"/>
      <c r="DR163" s="712"/>
      <c r="DS163" s="709"/>
      <c r="DT163" s="709"/>
      <c r="DU163" s="709"/>
      <c r="DV163" s="704"/>
      <c r="DW163" s="710"/>
      <c r="DX163" s="709"/>
      <c r="DY163" s="709"/>
      <c r="DZ163" s="709"/>
      <c r="EA163" s="704"/>
      <c r="EC163" s="715"/>
      <c r="ED163" s="864"/>
      <c r="EE163" s="866"/>
      <c r="EF163" s="875"/>
      <c r="EG163" s="858"/>
      <c r="EH163" s="869"/>
      <c r="EI163" s="866"/>
      <c r="EJ163" s="875"/>
      <c r="EK163" s="858"/>
      <c r="EL163" s="861"/>
      <c r="EM163" s="866"/>
      <c r="EN163" s="875"/>
      <c r="EO163" s="858"/>
      <c r="EP163" s="861"/>
      <c r="EQ163" s="866"/>
      <c r="ER163" s="875"/>
      <c r="ES163" s="858"/>
      <c r="ET163" s="861"/>
      <c r="EU163" s="866"/>
      <c r="EV163" s="875"/>
      <c r="EW163" s="858"/>
      <c r="EX163" s="861"/>
      <c r="EY163" s="864"/>
      <c r="EZ163" s="866"/>
      <c r="FA163" s="869"/>
      <c r="FB163" s="5"/>
      <c r="FC163" s="872"/>
      <c r="FD163" s="851"/>
    </row>
    <row r="164" spans="1:160" ht="18" customHeight="1">
      <c r="A164" s="715"/>
      <c r="B164" s="719"/>
      <c r="C164" s="723"/>
      <c r="D164" s="725"/>
      <c r="E164" s="173" t="str">
        <f>'Eventos de riesgo LA-FT-FPADM'!E163</f>
        <v>Compras generales</v>
      </c>
      <c r="G164" s="712"/>
      <c r="H164" s="709"/>
      <c r="I164" s="709"/>
      <c r="J164" s="709"/>
      <c r="K164" s="711"/>
      <c r="L164" s="712"/>
      <c r="M164" s="709"/>
      <c r="N164" s="709"/>
      <c r="O164" s="709"/>
      <c r="P164" s="711"/>
      <c r="Q164" s="712"/>
      <c r="R164" s="709"/>
      <c r="S164" s="709"/>
      <c r="T164" s="709"/>
      <c r="U164" s="711"/>
      <c r="V164" s="712"/>
      <c r="W164" s="709"/>
      <c r="X164" s="709"/>
      <c r="Y164" s="709"/>
      <c r="Z164" s="711"/>
      <c r="AA164" s="712"/>
      <c r="AB164" s="709"/>
      <c r="AC164" s="709"/>
      <c r="AD164" s="709"/>
      <c r="AE164" s="711"/>
      <c r="AF164" s="712"/>
      <c r="AG164" s="709"/>
      <c r="AH164" s="709"/>
      <c r="AI164" s="709"/>
      <c r="AJ164" s="711"/>
      <c r="AK164" s="712"/>
      <c r="AL164" s="709"/>
      <c r="AM164" s="709"/>
      <c r="AN164" s="709"/>
      <c r="AO164" s="711"/>
      <c r="AP164" s="712"/>
      <c r="AQ164" s="709"/>
      <c r="AR164" s="709"/>
      <c r="AS164" s="709"/>
      <c r="AT164" s="704"/>
      <c r="AU164" s="710"/>
      <c r="AV164" s="709"/>
      <c r="AW164" s="709"/>
      <c r="AX164" s="709"/>
      <c r="AY164" s="711"/>
      <c r="AZ164" s="712"/>
      <c r="BA164" s="709"/>
      <c r="BB164" s="709"/>
      <c r="BC164" s="709"/>
      <c r="BD164" s="704"/>
      <c r="BE164" s="710"/>
      <c r="BF164" s="709"/>
      <c r="BG164" s="709"/>
      <c r="BH164" s="709"/>
      <c r="BI164" s="711"/>
      <c r="BJ164" s="712"/>
      <c r="BK164" s="709"/>
      <c r="BL164" s="709"/>
      <c r="BM164" s="709"/>
      <c r="BN164" s="704"/>
      <c r="BO164" s="710"/>
      <c r="BP164" s="709"/>
      <c r="BQ164" s="709"/>
      <c r="BR164" s="709"/>
      <c r="BS164" s="711"/>
      <c r="BT164" s="712"/>
      <c r="BU164" s="709"/>
      <c r="BV164" s="709"/>
      <c r="BW164" s="709"/>
      <c r="BX164" s="704"/>
      <c r="BY164" s="710"/>
      <c r="BZ164" s="709"/>
      <c r="CA164" s="709"/>
      <c r="CB164" s="709"/>
      <c r="CC164" s="711"/>
      <c r="CD164" s="712"/>
      <c r="CE164" s="709"/>
      <c r="CF164" s="709"/>
      <c r="CG164" s="709"/>
      <c r="CH164" s="704"/>
      <c r="CI164" s="710"/>
      <c r="CJ164" s="709"/>
      <c r="CK164" s="709"/>
      <c r="CL164" s="709"/>
      <c r="CM164" s="711"/>
      <c r="CN164" s="712"/>
      <c r="CO164" s="709"/>
      <c r="CP164" s="709"/>
      <c r="CQ164" s="709"/>
      <c r="CR164" s="704"/>
      <c r="CS164" s="710"/>
      <c r="CT164" s="709"/>
      <c r="CU164" s="709"/>
      <c r="CV164" s="709"/>
      <c r="CW164" s="711"/>
      <c r="CX164" s="712"/>
      <c r="CY164" s="709"/>
      <c r="CZ164" s="709"/>
      <c r="DA164" s="709"/>
      <c r="DB164" s="704"/>
      <c r="DC164" s="710"/>
      <c r="DD164" s="709"/>
      <c r="DE164" s="709"/>
      <c r="DF164" s="709"/>
      <c r="DG164" s="711"/>
      <c r="DH164" s="712"/>
      <c r="DI164" s="709"/>
      <c r="DJ164" s="709"/>
      <c r="DK164" s="709"/>
      <c r="DL164" s="704"/>
      <c r="DM164" s="710"/>
      <c r="DN164" s="709"/>
      <c r="DO164" s="709"/>
      <c r="DP164" s="709"/>
      <c r="DQ164" s="711"/>
      <c r="DR164" s="712"/>
      <c r="DS164" s="709"/>
      <c r="DT164" s="709"/>
      <c r="DU164" s="709"/>
      <c r="DV164" s="704"/>
      <c r="DW164" s="710"/>
      <c r="DX164" s="709"/>
      <c r="DY164" s="709"/>
      <c r="DZ164" s="709"/>
      <c r="EA164" s="704"/>
      <c r="EC164" s="715"/>
      <c r="ED164" s="864"/>
      <c r="EE164" s="866"/>
      <c r="EF164" s="875"/>
      <c r="EG164" s="858"/>
      <c r="EH164" s="869"/>
      <c r="EI164" s="866"/>
      <c r="EJ164" s="875"/>
      <c r="EK164" s="858"/>
      <c r="EL164" s="861"/>
      <c r="EM164" s="866"/>
      <c r="EN164" s="875"/>
      <c r="EO164" s="858"/>
      <c r="EP164" s="861"/>
      <c r="EQ164" s="866"/>
      <c r="ER164" s="875"/>
      <c r="ES164" s="858"/>
      <c r="ET164" s="861"/>
      <c r="EU164" s="866"/>
      <c r="EV164" s="875"/>
      <c r="EW164" s="858"/>
      <c r="EX164" s="861"/>
      <c r="EY164" s="864"/>
      <c r="EZ164" s="866"/>
      <c r="FA164" s="869"/>
      <c r="FB164" s="5"/>
      <c r="FC164" s="872"/>
      <c r="FD164" s="851"/>
    </row>
    <row r="165" spans="1:160" ht="18" customHeight="1">
      <c r="A165" s="715"/>
      <c r="B165" s="719"/>
      <c r="C165" s="723"/>
      <c r="D165" s="725"/>
      <c r="E165" s="173" t="str">
        <f>'Eventos de riesgo LA-FT-FPADM'!E164</f>
        <v>Consultorías</v>
      </c>
      <c r="G165" s="712"/>
      <c r="H165" s="709"/>
      <c r="I165" s="709"/>
      <c r="J165" s="709"/>
      <c r="K165" s="711"/>
      <c r="L165" s="712"/>
      <c r="M165" s="709"/>
      <c r="N165" s="709"/>
      <c r="O165" s="709"/>
      <c r="P165" s="711"/>
      <c r="Q165" s="712"/>
      <c r="R165" s="709"/>
      <c r="S165" s="709"/>
      <c r="T165" s="709"/>
      <c r="U165" s="711"/>
      <c r="V165" s="712"/>
      <c r="W165" s="709"/>
      <c r="X165" s="709"/>
      <c r="Y165" s="709"/>
      <c r="Z165" s="711"/>
      <c r="AA165" s="712"/>
      <c r="AB165" s="709"/>
      <c r="AC165" s="709"/>
      <c r="AD165" s="709"/>
      <c r="AE165" s="711"/>
      <c r="AF165" s="712"/>
      <c r="AG165" s="709"/>
      <c r="AH165" s="709"/>
      <c r="AI165" s="709"/>
      <c r="AJ165" s="711"/>
      <c r="AK165" s="712"/>
      <c r="AL165" s="709"/>
      <c r="AM165" s="709"/>
      <c r="AN165" s="709"/>
      <c r="AO165" s="711"/>
      <c r="AP165" s="712"/>
      <c r="AQ165" s="709"/>
      <c r="AR165" s="709"/>
      <c r="AS165" s="709"/>
      <c r="AT165" s="704"/>
      <c r="AU165" s="710"/>
      <c r="AV165" s="709"/>
      <c r="AW165" s="709"/>
      <c r="AX165" s="709"/>
      <c r="AY165" s="711"/>
      <c r="AZ165" s="712"/>
      <c r="BA165" s="709"/>
      <c r="BB165" s="709"/>
      <c r="BC165" s="709"/>
      <c r="BD165" s="704"/>
      <c r="BE165" s="710"/>
      <c r="BF165" s="709"/>
      <c r="BG165" s="709"/>
      <c r="BH165" s="709"/>
      <c r="BI165" s="711"/>
      <c r="BJ165" s="712"/>
      <c r="BK165" s="709"/>
      <c r="BL165" s="709"/>
      <c r="BM165" s="709"/>
      <c r="BN165" s="704"/>
      <c r="BO165" s="710"/>
      <c r="BP165" s="709"/>
      <c r="BQ165" s="709"/>
      <c r="BR165" s="709"/>
      <c r="BS165" s="711"/>
      <c r="BT165" s="712"/>
      <c r="BU165" s="709"/>
      <c r="BV165" s="709"/>
      <c r="BW165" s="709"/>
      <c r="BX165" s="704"/>
      <c r="BY165" s="710"/>
      <c r="BZ165" s="709"/>
      <c r="CA165" s="709"/>
      <c r="CB165" s="709"/>
      <c r="CC165" s="711"/>
      <c r="CD165" s="712"/>
      <c r="CE165" s="709"/>
      <c r="CF165" s="709"/>
      <c r="CG165" s="709"/>
      <c r="CH165" s="704"/>
      <c r="CI165" s="710"/>
      <c r="CJ165" s="709"/>
      <c r="CK165" s="709"/>
      <c r="CL165" s="709"/>
      <c r="CM165" s="711"/>
      <c r="CN165" s="712"/>
      <c r="CO165" s="709"/>
      <c r="CP165" s="709"/>
      <c r="CQ165" s="709"/>
      <c r="CR165" s="704"/>
      <c r="CS165" s="710"/>
      <c r="CT165" s="709"/>
      <c r="CU165" s="709"/>
      <c r="CV165" s="709"/>
      <c r="CW165" s="711"/>
      <c r="CX165" s="712"/>
      <c r="CY165" s="709"/>
      <c r="CZ165" s="709"/>
      <c r="DA165" s="709"/>
      <c r="DB165" s="704"/>
      <c r="DC165" s="710"/>
      <c r="DD165" s="709"/>
      <c r="DE165" s="709"/>
      <c r="DF165" s="709"/>
      <c r="DG165" s="711"/>
      <c r="DH165" s="712"/>
      <c r="DI165" s="709"/>
      <c r="DJ165" s="709"/>
      <c r="DK165" s="709"/>
      <c r="DL165" s="704"/>
      <c r="DM165" s="710"/>
      <c r="DN165" s="709"/>
      <c r="DO165" s="709"/>
      <c r="DP165" s="709"/>
      <c r="DQ165" s="711"/>
      <c r="DR165" s="712"/>
      <c r="DS165" s="709"/>
      <c r="DT165" s="709"/>
      <c r="DU165" s="709"/>
      <c r="DV165" s="704"/>
      <c r="DW165" s="710"/>
      <c r="DX165" s="709"/>
      <c r="DY165" s="709"/>
      <c r="DZ165" s="709"/>
      <c r="EA165" s="704"/>
      <c r="EC165" s="715"/>
      <c r="ED165" s="864"/>
      <c r="EE165" s="866"/>
      <c r="EF165" s="875"/>
      <c r="EG165" s="858"/>
      <c r="EH165" s="869"/>
      <c r="EI165" s="866"/>
      <c r="EJ165" s="875"/>
      <c r="EK165" s="858"/>
      <c r="EL165" s="861"/>
      <c r="EM165" s="866"/>
      <c r="EN165" s="875"/>
      <c r="EO165" s="858"/>
      <c r="EP165" s="861"/>
      <c r="EQ165" s="866"/>
      <c r="ER165" s="875"/>
      <c r="ES165" s="858"/>
      <c r="ET165" s="861"/>
      <c r="EU165" s="866"/>
      <c r="EV165" s="875"/>
      <c r="EW165" s="858"/>
      <c r="EX165" s="861"/>
      <c r="EY165" s="864"/>
      <c r="EZ165" s="866"/>
      <c r="FA165" s="869"/>
      <c r="FB165" s="5"/>
      <c r="FC165" s="872"/>
      <c r="FD165" s="851"/>
    </row>
    <row r="166" spans="1:160" ht="18" customHeight="1">
      <c r="A166" s="715"/>
      <c r="B166" s="719"/>
      <c r="C166" s="723"/>
      <c r="D166" s="725"/>
      <c r="E166" s="173" t="str">
        <f>'Eventos de riesgo LA-FT-FPADM'!E165</f>
        <v>Muebles e inmuebles, mantenimiento de maquinaria y equipo</v>
      </c>
      <c r="G166" s="712"/>
      <c r="H166" s="709"/>
      <c r="I166" s="709"/>
      <c r="J166" s="709"/>
      <c r="K166" s="711"/>
      <c r="L166" s="712"/>
      <c r="M166" s="709"/>
      <c r="N166" s="709"/>
      <c r="O166" s="709"/>
      <c r="P166" s="711"/>
      <c r="Q166" s="712"/>
      <c r="R166" s="709"/>
      <c r="S166" s="709"/>
      <c r="T166" s="709"/>
      <c r="U166" s="711"/>
      <c r="V166" s="712"/>
      <c r="W166" s="709"/>
      <c r="X166" s="709"/>
      <c r="Y166" s="709"/>
      <c r="Z166" s="711"/>
      <c r="AA166" s="712"/>
      <c r="AB166" s="709"/>
      <c r="AC166" s="709"/>
      <c r="AD166" s="709"/>
      <c r="AE166" s="711"/>
      <c r="AF166" s="712"/>
      <c r="AG166" s="709"/>
      <c r="AH166" s="709"/>
      <c r="AI166" s="709"/>
      <c r="AJ166" s="711"/>
      <c r="AK166" s="712"/>
      <c r="AL166" s="709"/>
      <c r="AM166" s="709"/>
      <c r="AN166" s="709"/>
      <c r="AO166" s="711"/>
      <c r="AP166" s="712"/>
      <c r="AQ166" s="709"/>
      <c r="AR166" s="709"/>
      <c r="AS166" s="709"/>
      <c r="AT166" s="704"/>
      <c r="AU166" s="710"/>
      <c r="AV166" s="709"/>
      <c r="AW166" s="709"/>
      <c r="AX166" s="709"/>
      <c r="AY166" s="711"/>
      <c r="AZ166" s="712"/>
      <c r="BA166" s="709"/>
      <c r="BB166" s="709"/>
      <c r="BC166" s="709"/>
      <c r="BD166" s="704"/>
      <c r="BE166" s="710"/>
      <c r="BF166" s="709"/>
      <c r="BG166" s="709"/>
      <c r="BH166" s="709"/>
      <c r="BI166" s="711"/>
      <c r="BJ166" s="712"/>
      <c r="BK166" s="709"/>
      <c r="BL166" s="709"/>
      <c r="BM166" s="709"/>
      <c r="BN166" s="704"/>
      <c r="BO166" s="710"/>
      <c r="BP166" s="709"/>
      <c r="BQ166" s="709"/>
      <c r="BR166" s="709"/>
      <c r="BS166" s="711"/>
      <c r="BT166" s="712"/>
      <c r="BU166" s="709"/>
      <c r="BV166" s="709"/>
      <c r="BW166" s="709"/>
      <c r="BX166" s="704"/>
      <c r="BY166" s="710"/>
      <c r="BZ166" s="709"/>
      <c r="CA166" s="709"/>
      <c r="CB166" s="709"/>
      <c r="CC166" s="711"/>
      <c r="CD166" s="712"/>
      <c r="CE166" s="709"/>
      <c r="CF166" s="709"/>
      <c r="CG166" s="709"/>
      <c r="CH166" s="704"/>
      <c r="CI166" s="710"/>
      <c r="CJ166" s="709"/>
      <c r="CK166" s="709"/>
      <c r="CL166" s="709"/>
      <c r="CM166" s="711"/>
      <c r="CN166" s="712"/>
      <c r="CO166" s="709"/>
      <c r="CP166" s="709"/>
      <c r="CQ166" s="709"/>
      <c r="CR166" s="704"/>
      <c r="CS166" s="710"/>
      <c r="CT166" s="709"/>
      <c r="CU166" s="709"/>
      <c r="CV166" s="709"/>
      <c r="CW166" s="711"/>
      <c r="CX166" s="712"/>
      <c r="CY166" s="709"/>
      <c r="CZ166" s="709"/>
      <c r="DA166" s="709"/>
      <c r="DB166" s="704"/>
      <c r="DC166" s="710"/>
      <c r="DD166" s="709"/>
      <c r="DE166" s="709"/>
      <c r="DF166" s="709"/>
      <c r="DG166" s="711"/>
      <c r="DH166" s="712"/>
      <c r="DI166" s="709"/>
      <c r="DJ166" s="709"/>
      <c r="DK166" s="709"/>
      <c r="DL166" s="704"/>
      <c r="DM166" s="710"/>
      <c r="DN166" s="709"/>
      <c r="DO166" s="709"/>
      <c r="DP166" s="709"/>
      <c r="DQ166" s="711"/>
      <c r="DR166" s="712"/>
      <c r="DS166" s="709"/>
      <c r="DT166" s="709"/>
      <c r="DU166" s="709"/>
      <c r="DV166" s="704"/>
      <c r="DW166" s="710"/>
      <c r="DX166" s="709"/>
      <c r="DY166" s="709"/>
      <c r="DZ166" s="709"/>
      <c r="EA166" s="704"/>
      <c r="EC166" s="715"/>
      <c r="ED166" s="864"/>
      <c r="EE166" s="866"/>
      <c r="EF166" s="875"/>
      <c r="EG166" s="858"/>
      <c r="EH166" s="869"/>
      <c r="EI166" s="866"/>
      <c r="EJ166" s="875"/>
      <c r="EK166" s="858"/>
      <c r="EL166" s="861"/>
      <c r="EM166" s="866"/>
      <c r="EN166" s="875"/>
      <c r="EO166" s="858"/>
      <c r="EP166" s="861"/>
      <c r="EQ166" s="866"/>
      <c r="ER166" s="875"/>
      <c r="ES166" s="858"/>
      <c r="ET166" s="861"/>
      <c r="EU166" s="866"/>
      <c r="EV166" s="875"/>
      <c r="EW166" s="858"/>
      <c r="EX166" s="861"/>
      <c r="EY166" s="864"/>
      <c r="EZ166" s="866"/>
      <c r="FA166" s="869"/>
      <c r="FB166" s="5"/>
      <c r="FC166" s="872"/>
      <c r="FD166" s="851"/>
    </row>
    <row r="167" spans="1:160" ht="18" customHeight="1">
      <c r="A167" s="715"/>
      <c r="B167" s="719"/>
      <c r="C167" s="723"/>
      <c r="D167" s="725"/>
      <c r="E167" s="173" t="str">
        <f>'Eventos de riesgo LA-FT-FPADM'!E166</f>
        <v>Servicios de tecnologia</v>
      </c>
      <c r="G167" s="712"/>
      <c r="H167" s="709"/>
      <c r="I167" s="709"/>
      <c r="J167" s="709"/>
      <c r="K167" s="711"/>
      <c r="L167" s="712"/>
      <c r="M167" s="709"/>
      <c r="N167" s="709"/>
      <c r="O167" s="709"/>
      <c r="P167" s="711"/>
      <c r="Q167" s="712"/>
      <c r="R167" s="709"/>
      <c r="S167" s="709"/>
      <c r="T167" s="709"/>
      <c r="U167" s="711"/>
      <c r="V167" s="712"/>
      <c r="W167" s="709"/>
      <c r="X167" s="709"/>
      <c r="Y167" s="709"/>
      <c r="Z167" s="711"/>
      <c r="AA167" s="712"/>
      <c r="AB167" s="709"/>
      <c r="AC167" s="709"/>
      <c r="AD167" s="709"/>
      <c r="AE167" s="711"/>
      <c r="AF167" s="712"/>
      <c r="AG167" s="709"/>
      <c r="AH167" s="709"/>
      <c r="AI167" s="709"/>
      <c r="AJ167" s="711"/>
      <c r="AK167" s="712"/>
      <c r="AL167" s="709"/>
      <c r="AM167" s="709"/>
      <c r="AN167" s="709"/>
      <c r="AO167" s="711"/>
      <c r="AP167" s="712"/>
      <c r="AQ167" s="709"/>
      <c r="AR167" s="709"/>
      <c r="AS167" s="709"/>
      <c r="AT167" s="704"/>
      <c r="AU167" s="710"/>
      <c r="AV167" s="709"/>
      <c r="AW167" s="709"/>
      <c r="AX167" s="709"/>
      <c r="AY167" s="711"/>
      <c r="AZ167" s="712"/>
      <c r="BA167" s="709"/>
      <c r="BB167" s="709"/>
      <c r="BC167" s="709"/>
      <c r="BD167" s="704"/>
      <c r="BE167" s="710"/>
      <c r="BF167" s="709"/>
      <c r="BG167" s="709"/>
      <c r="BH167" s="709"/>
      <c r="BI167" s="711"/>
      <c r="BJ167" s="712"/>
      <c r="BK167" s="709"/>
      <c r="BL167" s="709"/>
      <c r="BM167" s="709"/>
      <c r="BN167" s="704"/>
      <c r="BO167" s="710"/>
      <c r="BP167" s="709"/>
      <c r="BQ167" s="709"/>
      <c r="BR167" s="709"/>
      <c r="BS167" s="711"/>
      <c r="BT167" s="712"/>
      <c r="BU167" s="709"/>
      <c r="BV167" s="709"/>
      <c r="BW167" s="709"/>
      <c r="BX167" s="704"/>
      <c r="BY167" s="710"/>
      <c r="BZ167" s="709"/>
      <c r="CA167" s="709"/>
      <c r="CB167" s="709"/>
      <c r="CC167" s="711"/>
      <c r="CD167" s="712"/>
      <c r="CE167" s="709"/>
      <c r="CF167" s="709"/>
      <c r="CG167" s="709"/>
      <c r="CH167" s="704"/>
      <c r="CI167" s="710"/>
      <c r="CJ167" s="709"/>
      <c r="CK167" s="709"/>
      <c r="CL167" s="709"/>
      <c r="CM167" s="711"/>
      <c r="CN167" s="712"/>
      <c r="CO167" s="709"/>
      <c r="CP167" s="709"/>
      <c r="CQ167" s="709"/>
      <c r="CR167" s="704"/>
      <c r="CS167" s="710"/>
      <c r="CT167" s="709"/>
      <c r="CU167" s="709"/>
      <c r="CV167" s="709"/>
      <c r="CW167" s="711"/>
      <c r="CX167" s="712"/>
      <c r="CY167" s="709"/>
      <c r="CZ167" s="709"/>
      <c r="DA167" s="709"/>
      <c r="DB167" s="704"/>
      <c r="DC167" s="710"/>
      <c r="DD167" s="709"/>
      <c r="DE167" s="709"/>
      <c r="DF167" s="709"/>
      <c r="DG167" s="711"/>
      <c r="DH167" s="712"/>
      <c r="DI167" s="709"/>
      <c r="DJ167" s="709"/>
      <c r="DK167" s="709"/>
      <c r="DL167" s="704"/>
      <c r="DM167" s="710"/>
      <c r="DN167" s="709"/>
      <c r="DO167" s="709"/>
      <c r="DP167" s="709"/>
      <c r="DQ167" s="711"/>
      <c r="DR167" s="712"/>
      <c r="DS167" s="709"/>
      <c r="DT167" s="709"/>
      <c r="DU167" s="709"/>
      <c r="DV167" s="704"/>
      <c r="DW167" s="710"/>
      <c r="DX167" s="709"/>
      <c r="DY167" s="709"/>
      <c r="DZ167" s="709"/>
      <c r="EA167" s="704"/>
      <c r="EC167" s="715"/>
      <c r="ED167" s="864"/>
      <c r="EE167" s="866"/>
      <c r="EF167" s="875"/>
      <c r="EG167" s="858"/>
      <c r="EH167" s="869"/>
      <c r="EI167" s="866"/>
      <c r="EJ167" s="875"/>
      <c r="EK167" s="858"/>
      <c r="EL167" s="861"/>
      <c r="EM167" s="866"/>
      <c r="EN167" s="875"/>
      <c r="EO167" s="858"/>
      <c r="EP167" s="861"/>
      <c r="EQ167" s="866"/>
      <c r="ER167" s="875"/>
      <c r="ES167" s="858"/>
      <c r="ET167" s="861"/>
      <c r="EU167" s="866"/>
      <c r="EV167" s="875"/>
      <c r="EW167" s="858"/>
      <c r="EX167" s="861"/>
      <c r="EY167" s="864"/>
      <c r="EZ167" s="866"/>
      <c r="FA167" s="869"/>
      <c r="FB167" s="5"/>
      <c r="FC167" s="872"/>
      <c r="FD167" s="851"/>
    </row>
    <row r="168" spans="1:160" ht="18" customHeight="1">
      <c r="A168" s="715"/>
      <c r="B168" s="719"/>
      <c r="C168" s="723"/>
      <c r="D168" s="725"/>
      <c r="E168" s="173" t="str">
        <f>'Eventos de riesgo LA-FT-FPADM'!E167</f>
        <v>Servicio de alojamiento y eventos empresariales</v>
      </c>
      <c r="G168" s="712"/>
      <c r="H168" s="709"/>
      <c r="I168" s="709"/>
      <c r="J168" s="709"/>
      <c r="K168" s="711"/>
      <c r="L168" s="712"/>
      <c r="M168" s="709"/>
      <c r="N168" s="709"/>
      <c r="O168" s="709"/>
      <c r="P168" s="711"/>
      <c r="Q168" s="712"/>
      <c r="R168" s="709"/>
      <c r="S168" s="709"/>
      <c r="T168" s="709"/>
      <c r="U168" s="711"/>
      <c r="V168" s="712"/>
      <c r="W168" s="709"/>
      <c r="X168" s="709"/>
      <c r="Y168" s="709"/>
      <c r="Z168" s="711"/>
      <c r="AA168" s="712"/>
      <c r="AB168" s="709"/>
      <c r="AC168" s="709"/>
      <c r="AD168" s="709"/>
      <c r="AE168" s="711"/>
      <c r="AF168" s="712"/>
      <c r="AG168" s="709"/>
      <c r="AH168" s="709"/>
      <c r="AI168" s="709"/>
      <c r="AJ168" s="711"/>
      <c r="AK168" s="712"/>
      <c r="AL168" s="709"/>
      <c r="AM168" s="709"/>
      <c r="AN168" s="709"/>
      <c r="AO168" s="711"/>
      <c r="AP168" s="712"/>
      <c r="AQ168" s="709"/>
      <c r="AR168" s="709"/>
      <c r="AS168" s="709"/>
      <c r="AT168" s="704"/>
      <c r="AU168" s="710"/>
      <c r="AV168" s="709"/>
      <c r="AW168" s="709"/>
      <c r="AX168" s="709"/>
      <c r="AY168" s="711"/>
      <c r="AZ168" s="712"/>
      <c r="BA168" s="709"/>
      <c r="BB168" s="709"/>
      <c r="BC168" s="709"/>
      <c r="BD168" s="704"/>
      <c r="BE168" s="710"/>
      <c r="BF168" s="709"/>
      <c r="BG168" s="709"/>
      <c r="BH168" s="709"/>
      <c r="BI168" s="711"/>
      <c r="BJ168" s="712"/>
      <c r="BK168" s="709"/>
      <c r="BL168" s="709"/>
      <c r="BM168" s="709"/>
      <c r="BN168" s="704"/>
      <c r="BO168" s="710"/>
      <c r="BP168" s="709"/>
      <c r="BQ168" s="709"/>
      <c r="BR168" s="709"/>
      <c r="BS168" s="711"/>
      <c r="BT168" s="712"/>
      <c r="BU168" s="709"/>
      <c r="BV168" s="709"/>
      <c r="BW168" s="709"/>
      <c r="BX168" s="704"/>
      <c r="BY168" s="710"/>
      <c r="BZ168" s="709"/>
      <c r="CA168" s="709"/>
      <c r="CB168" s="709"/>
      <c r="CC168" s="711"/>
      <c r="CD168" s="712"/>
      <c r="CE168" s="709"/>
      <c r="CF168" s="709"/>
      <c r="CG168" s="709"/>
      <c r="CH168" s="704"/>
      <c r="CI168" s="710"/>
      <c r="CJ168" s="709"/>
      <c r="CK168" s="709"/>
      <c r="CL168" s="709"/>
      <c r="CM168" s="711"/>
      <c r="CN168" s="712"/>
      <c r="CO168" s="709"/>
      <c r="CP168" s="709"/>
      <c r="CQ168" s="709"/>
      <c r="CR168" s="704"/>
      <c r="CS168" s="710"/>
      <c r="CT168" s="709"/>
      <c r="CU168" s="709"/>
      <c r="CV168" s="709"/>
      <c r="CW168" s="711"/>
      <c r="CX168" s="712"/>
      <c r="CY168" s="709"/>
      <c r="CZ168" s="709"/>
      <c r="DA168" s="709"/>
      <c r="DB168" s="704"/>
      <c r="DC168" s="710"/>
      <c r="DD168" s="709"/>
      <c r="DE168" s="709"/>
      <c r="DF168" s="709"/>
      <c r="DG168" s="711"/>
      <c r="DH168" s="712"/>
      <c r="DI168" s="709"/>
      <c r="DJ168" s="709"/>
      <c r="DK168" s="709"/>
      <c r="DL168" s="704"/>
      <c r="DM168" s="710"/>
      <c r="DN168" s="709"/>
      <c r="DO168" s="709"/>
      <c r="DP168" s="709"/>
      <c r="DQ168" s="711"/>
      <c r="DR168" s="712"/>
      <c r="DS168" s="709"/>
      <c r="DT168" s="709"/>
      <c r="DU168" s="709"/>
      <c r="DV168" s="704"/>
      <c r="DW168" s="710"/>
      <c r="DX168" s="709"/>
      <c r="DY168" s="709"/>
      <c r="DZ168" s="709"/>
      <c r="EA168" s="704"/>
      <c r="EC168" s="715"/>
      <c r="ED168" s="864"/>
      <c r="EE168" s="866"/>
      <c r="EF168" s="875"/>
      <c r="EG168" s="858"/>
      <c r="EH168" s="869"/>
      <c r="EI168" s="866"/>
      <c r="EJ168" s="875"/>
      <c r="EK168" s="858"/>
      <c r="EL168" s="861"/>
      <c r="EM168" s="866"/>
      <c r="EN168" s="875"/>
      <c r="EO168" s="858"/>
      <c r="EP168" s="861"/>
      <c r="EQ168" s="866"/>
      <c r="ER168" s="875"/>
      <c r="ES168" s="858"/>
      <c r="ET168" s="861"/>
      <c r="EU168" s="866"/>
      <c r="EV168" s="875"/>
      <c r="EW168" s="858"/>
      <c r="EX168" s="861"/>
      <c r="EY168" s="864"/>
      <c r="EZ168" s="866"/>
      <c r="FA168" s="869"/>
      <c r="FB168" s="5"/>
      <c r="FC168" s="872"/>
      <c r="FD168" s="851"/>
    </row>
    <row r="169" spans="1:160" ht="18" customHeight="1">
      <c r="A169" s="715"/>
      <c r="B169" s="719"/>
      <c r="C169" s="723"/>
      <c r="D169" s="725"/>
      <c r="E169" s="173" t="str">
        <f>'Eventos de riesgo LA-FT-FPADM'!E168</f>
        <v>Servicios educativos</v>
      </c>
      <c r="G169" s="712"/>
      <c r="H169" s="709"/>
      <c r="I169" s="709"/>
      <c r="J169" s="709"/>
      <c r="K169" s="711"/>
      <c r="L169" s="712"/>
      <c r="M169" s="709"/>
      <c r="N169" s="709"/>
      <c r="O169" s="709"/>
      <c r="P169" s="711"/>
      <c r="Q169" s="712"/>
      <c r="R169" s="709"/>
      <c r="S169" s="709"/>
      <c r="T169" s="709"/>
      <c r="U169" s="711"/>
      <c r="V169" s="712"/>
      <c r="W169" s="709"/>
      <c r="X169" s="709"/>
      <c r="Y169" s="709"/>
      <c r="Z169" s="711"/>
      <c r="AA169" s="712"/>
      <c r="AB169" s="709"/>
      <c r="AC169" s="709"/>
      <c r="AD169" s="709"/>
      <c r="AE169" s="711"/>
      <c r="AF169" s="712"/>
      <c r="AG169" s="709"/>
      <c r="AH169" s="709"/>
      <c r="AI169" s="709"/>
      <c r="AJ169" s="711"/>
      <c r="AK169" s="712"/>
      <c r="AL169" s="709"/>
      <c r="AM169" s="709"/>
      <c r="AN169" s="709"/>
      <c r="AO169" s="711"/>
      <c r="AP169" s="712"/>
      <c r="AQ169" s="709"/>
      <c r="AR169" s="709"/>
      <c r="AS169" s="709"/>
      <c r="AT169" s="704"/>
      <c r="AU169" s="710"/>
      <c r="AV169" s="709"/>
      <c r="AW169" s="709"/>
      <c r="AX169" s="709"/>
      <c r="AY169" s="711"/>
      <c r="AZ169" s="712"/>
      <c r="BA169" s="709"/>
      <c r="BB169" s="709"/>
      <c r="BC169" s="709"/>
      <c r="BD169" s="704"/>
      <c r="BE169" s="710"/>
      <c r="BF169" s="709"/>
      <c r="BG169" s="709"/>
      <c r="BH169" s="709"/>
      <c r="BI169" s="711"/>
      <c r="BJ169" s="712"/>
      <c r="BK169" s="709"/>
      <c r="BL169" s="709"/>
      <c r="BM169" s="709"/>
      <c r="BN169" s="704"/>
      <c r="BO169" s="710"/>
      <c r="BP169" s="709"/>
      <c r="BQ169" s="709"/>
      <c r="BR169" s="709"/>
      <c r="BS169" s="711"/>
      <c r="BT169" s="712"/>
      <c r="BU169" s="709"/>
      <c r="BV169" s="709"/>
      <c r="BW169" s="709"/>
      <c r="BX169" s="704"/>
      <c r="BY169" s="710"/>
      <c r="BZ169" s="709"/>
      <c r="CA169" s="709"/>
      <c r="CB169" s="709"/>
      <c r="CC169" s="711"/>
      <c r="CD169" s="712"/>
      <c r="CE169" s="709"/>
      <c r="CF169" s="709"/>
      <c r="CG169" s="709"/>
      <c r="CH169" s="704"/>
      <c r="CI169" s="710"/>
      <c r="CJ169" s="709"/>
      <c r="CK169" s="709"/>
      <c r="CL169" s="709"/>
      <c r="CM169" s="711"/>
      <c r="CN169" s="712"/>
      <c r="CO169" s="709"/>
      <c r="CP169" s="709"/>
      <c r="CQ169" s="709"/>
      <c r="CR169" s="704"/>
      <c r="CS169" s="710"/>
      <c r="CT169" s="709"/>
      <c r="CU169" s="709"/>
      <c r="CV169" s="709"/>
      <c r="CW169" s="711"/>
      <c r="CX169" s="712"/>
      <c r="CY169" s="709"/>
      <c r="CZ169" s="709"/>
      <c r="DA169" s="709"/>
      <c r="DB169" s="704"/>
      <c r="DC169" s="710"/>
      <c r="DD169" s="709"/>
      <c r="DE169" s="709"/>
      <c r="DF169" s="709"/>
      <c r="DG169" s="711"/>
      <c r="DH169" s="712"/>
      <c r="DI169" s="709"/>
      <c r="DJ169" s="709"/>
      <c r="DK169" s="709"/>
      <c r="DL169" s="704"/>
      <c r="DM169" s="710"/>
      <c r="DN169" s="709"/>
      <c r="DO169" s="709"/>
      <c r="DP169" s="709"/>
      <c r="DQ169" s="711"/>
      <c r="DR169" s="712"/>
      <c r="DS169" s="709"/>
      <c r="DT169" s="709"/>
      <c r="DU169" s="709"/>
      <c r="DV169" s="704"/>
      <c r="DW169" s="710"/>
      <c r="DX169" s="709"/>
      <c r="DY169" s="709"/>
      <c r="DZ169" s="709"/>
      <c r="EA169" s="704"/>
      <c r="EC169" s="715"/>
      <c r="ED169" s="864"/>
      <c r="EE169" s="866"/>
      <c r="EF169" s="875"/>
      <c r="EG169" s="858"/>
      <c r="EH169" s="869"/>
      <c r="EI169" s="866"/>
      <c r="EJ169" s="875"/>
      <c r="EK169" s="858"/>
      <c r="EL169" s="861"/>
      <c r="EM169" s="866"/>
      <c r="EN169" s="875"/>
      <c r="EO169" s="858"/>
      <c r="EP169" s="861"/>
      <c r="EQ169" s="866"/>
      <c r="ER169" s="875"/>
      <c r="ES169" s="858"/>
      <c r="ET169" s="861"/>
      <c r="EU169" s="866"/>
      <c r="EV169" s="875"/>
      <c r="EW169" s="858"/>
      <c r="EX169" s="861"/>
      <c r="EY169" s="864"/>
      <c r="EZ169" s="866"/>
      <c r="FA169" s="869"/>
      <c r="FB169" s="5"/>
      <c r="FC169" s="872"/>
      <c r="FD169" s="851"/>
    </row>
    <row r="170" spans="1:160" ht="18" customHeight="1">
      <c r="A170" s="715"/>
      <c r="B170" s="719"/>
      <c r="C170" s="723"/>
      <c r="D170" s="725"/>
      <c r="E170" s="173" t="str">
        <f>'Eventos de riesgo LA-FT-FPADM'!E169</f>
        <v>Asesorías Jurídicas</v>
      </c>
      <c r="G170" s="712"/>
      <c r="H170" s="709"/>
      <c r="I170" s="709"/>
      <c r="J170" s="709"/>
      <c r="K170" s="711"/>
      <c r="L170" s="712"/>
      <c r="M170" s="709"/>
      <c r="N170" s="709"/>
      <c r="O170" s="709"/>
      <c r="P170" s="711"/>
      <c r="Q170" s="712"/>
      <c r="R170" s="709"/>
      <c r="S170" s="709"/>
      <c r="T170" s="709"/>
      <c r="U170" s="711"/>
      <c r="V170" s="712"/>
      <c r="W170" s="709"/>
      <c r="X170" s="709"/>
      <c r="Y170" s="709"/>
      <c r="Z170" s="711"/>
      <c r="AA170" s="712"/>
      <c r="AB170" s="709"/>
      <c r="AC170" s="709"/>
      <c r="AD170" s="709"/>
      <c r="AE170" s="711"/>
      <c r="AF170" s="712"/>
      <c r="AG170" s="709"/>
      <c r="AH170" s="709"/>
      <c r="AI170" s="709"/>
      <c r="AJ170" s="711"/>
      <c r="AK170" s="712"/>
      <c r="AL170" s="709"/>
      <c r="AM170" s="709"/>
      <c r="AN170" s="709"/>
      <c r="AO170" s="711"/>
      <c r="AP170" s="712"/>
      <c r="AQ170" s="709"/>
      <c r="AR170" s="709"/>
      <c r="AS170" s="709"/>
      <c r="AT170" s="704"/>
      <c r="AU170" s="710"/>
      <c r="AV170" s="709"/>
      <c r="AW170" s="709"/>
      <c r="AX170" s="709"/>
      <c r="AY170" s="711"/>
      <c r="AZ170" s="712"/>
      <c r="BA170" s="709"/>
      <c r="BB170" s="709"/>
      <c r="BC170" s="709"/>
      <c r="BD170" s="704"/>
      <c r="BE170" s="710"/>
      <c r="BF170" s="709"/>
      <c r="BG170" s="709"/>
      <c r="BH170" s="709"/>
      <c r="BI170" s="711"/>
      <c r="BJ170" s="712"/>
      <c r="BK170" s="709"/>
      <c r="BL170" s="709"/>
      <c r="BM170" s="709"/>
      <c r="BN170" s="704"/>
      <c r="BO170" s="710"/>
      <c r="BP170" s="709"/>
      <c r="BQ170" s="709"/>
      <c r="BR170" s="709"/>
      <c r="BS170" s="711"/>
      <c r="BT170" s="712"/>
      <c r="BU170" s="709"/>
      <c r="BV170" s="709"/>
      <c r="BW170" s="709"/>
      <c r="BX170" s="704"/>
      <c r="BY170" s="710"/>
      <c r="BZ170" s="709"/>
      <c r="CA170" s="709"/>
      <c r="CB170" s="709"/>
      <c r="CC170" s="711"/>
      <c r="CD170" s="712"/>
      <c r="CE170" s="709"/>
      <c r="CF170" s="709"/>
      <c r="CG170" s="709"/>
      <c r="CH170" s="704"/>
      <c r="CI170" s="710"/>
      <c r="CJ170" s="709"/>
      <c r="CK170" s="709"/>
      <c r="CL170" s="709"/>
      <c r="CM170" s="711"/>
      <c r="CN170" s="712"/>
      <c r="CO170" s="709"/>
      <c r="CP170" s="709"/>
      <c r="CQ170" s="709"/>
      <c r="CR170" s="704"/>
      <c r="CS170" s="710"/>
      <c r="CT170" s="709"/>
      <c r="CU170" s="709"/>
      <c r="CV170" s="709"/>
      <c r="CW170" s="711"/>
      <c r="CX170" s="712"/>
      <c r="CY170" s="709"/>
      <c r="CZ170" s="709"/>
      <c r="DA170" s="709"/>
      <c r="DB170" s="704"/>
      <c r="DC170" s="710"/>
      <c r="DD170" s="709"/>
      <c r="DE170" s="709"/>
      <c r="DF170" s="709"/>
      <c r="DG170" s="711"/>
      <c r="DH170" s="712"/>
      <c r="DI170" s="709"/>
      <c r="DJ170" s="709"/>
      <c r="DK170" s="709"/>
      <c r="DL170" s="704"/>
      <c r="DM170" s="710"/>
      <c r="DN170" s="709"/>
      <c r="DO170" s="709"/>
      <c r="DP170" s="709"/>
      <c r="DQ170" s="711"/>
      <c r="DR170" s="712"/>
      <c r="DS170" s="709"/>
      <c r="DT170" s="709"/>
      <c r="DU170" s="709"/>
      <c r="DV170" s="704"/>
      <c r="DW170" s="710"/>
      <c r="DX170" s="709"/>
      <c r="DY170" s="709"/>
      <c r="DZ170" s="709"/>
      <c r="EA170" s="704"/>
      <c r="EC170" s="715"/>
      <c r="ED170" s="864"/>
      <c r="EE170" s="866"/>
      <c r="EF170" s="875"/>
      <c r="EG170" s="858"/>
      <c r="EH170" s="869"/>
      <c r="EI170" s="866"/>
      <c r="EJ170" s="875"/>
      <c r="EK170" s="858"/>
      <c r="EL170" s="861"/>
      <c r="EM170" s="866"/>
      <c r="EN170" s="875"/>
      <c r="EO170" s="858"/>
      <c r="EP170" s="861"/>
      <c r="EQ170" s="866"/>
      <c r="ER170" s="875"/>
      <c r="ES170" s="858"/>
      <c r="ET170" s="861"/>
      <c r="EU170" s="866"/>
      <c r="EV170" s="875"/>
      <c r="EW170" s="858"/>
      <c r="EX170" s="861"/>
      <c r="EY170" s="864"/>
      <c r="EZ170" s="866"/>
      <c r="FA170" s="869"/>
      <c r="FB170" s="5"/>
      <c r="FC170" s="872"/>
      <c r="FD170" s="851"/>
    </row>
    <row r="171" spans="1:160" ht="18" customHeight="1">
      <c r="A171" s="715"/>
      <c r="B171" s="719"/>
      <c r="C171" s="723"/>
      <c r="D171" s="725"/>
      <c r="E171" s="173" t="str">
        <f>'Eventos de riesgo LA-FT-FPADM'!E170</f>
        <v>Servicios públicos</v>
      </c>
      <c r="G171" s="712"/>
      <c r="H171" s="709"/>
      <c r="I171" s="709"/>
      <c r="J171" s="709"/>
      <c r="K171" s="711"/>
      <c r="L171" s="712"/>
      <c r="M171" s="709"/>
      <c r="N171" s="709"/>
      <c r="O171" s="709"/>
      <c r="P171" s="711"/>
      <c r="Q171" s="712"/>
      <c r="R171" s="709"/>
      <c r="S171" s="709"/>
      <c r="T171" s="709"/>
      <c r="U171" s="711"/>
      <c r="V171" s="712"/>
      <c r="W171" s="709"/>
      <c r="X171" s="709"/>
      <c r="Y171" s="709"/>
      <c r="Z171" s="711"/>
      <c r="AA171" s="712"/>
      <c r="AB171" s="709"/>
      <c r="AC171" s="709"/>
      <c r="AD171" s="709"/>
      <c r="AE171" s="711"/>
      <c r="AF171" s="712"/>
      <c r="AG171" s="709"/>
      <c r="AH171" s="709"/>
      <c r="AI171" s="709"/>
      <c r="AJ171" s="711"/>
      <c r="AK171" s="712"/>
      <c r="AL171" s="709"/>
      <c r="AM171" s="709"/>
      <c r="AN171" s="709"/>
      <c r="AO171" s="711"/>
      <c r="AP171" s="712"/>
      <c r="AQ171" s="709"/>
      <c r="AR171" s="709"/>
      <c r="AS171" s="709"/>
      <c r="AT171" s="704"/>
      <c r="AU171" s="710"/>
      <c r="AV171" s="709"/>
      <c r="AW171" s="709"/>
      <c r="AX171" s="709"/>
      <c r="AY171" s="711"/>
      <c r="AZ171" s="712"/>
      <c r="BA171" s="709"/>
      <c r="BB171" s="709"/>
      <c r="BC171" s="709"/>
      <c r="BD171" s="704"/>
      <c r="BE171" s="710"/>
      <c r="BF171" s="709"/>
      <c r="BG171" s="709"/>
      <c r="BH171" s="709"/>
      <c r="BI171" s="711"/>
      <c r="BJ171" s="712"/>
      <c r="BK171" s="709"/>
      <c r="BL171" s="709"/>
      <c r="BM171" s="709"/>
      <c r="BN171" s="704"/>
      <c r="BO171" s="710"/>
      <c r="BP171" s="709"/>
      <c r="BQ171" s="709"/>
      <c r="BR171" s="709"/>
      <c r="BS171" s="711"/>
      <c r="BT171" s="712"/>
      <c r="BU171" s="709"/>
      <c r="BV171" s="709"/>
      <c r="BW171" s="709"/>
      <c r="BX171" s="704"/>
      <c r="BY171" s="710"/>
      <c r="BZ171" s="709"/>
      <c r="CA171" s="709"/>
      <c r="CB171" s="709"/>
      <c r="CC171" s="711"/>
      <c r="CD171" s="712"/>
      <c r="CE171" s="709"/>
      <c r="CF171" s="709"/>
      <c r="CG171" s="709"/>
      <c r="CH171" s="704"/>
      <c r="CI171" s="710"/>
      <c r="CJ171" s="709"/>
      <c r="CK171" s="709"/>
      <c r="CL171" s="709"/>
      <c r="CM171" s="711"/>
      <c r="CN171" s="712"/>
      <c r="CO171" s="709"/>
      <c r="CP171" s="709"/>
      <c r="CQ171" s="709"/>
      <c r="CR171" s="704"/>
      <c r="CS171" s="710"/>
      <c r="CT171" s="709"/>
      <c r="CU171" s="709"/>
      <c r="CV171" s="709"/>
      <c r="CW171" s="711"/>
      <c r="CX171" s="712"/>
      <c r="CY171" s="709"/>
      <c r="CZ171" s="709"/>
      <c r="DA171" s="709"/>
      <c r="DB171" s="704"/>
      <c r="DC171" s="710"/>
      <c r="DD171" s="709"/>
      <c r="DE171" s="709"/>
      <c r="DF171" s="709"/>
      <c r="DG171" s="711"/>
      <c r="DH171" s="712"/>
      <c r="DI171" s="709"/>
      <c r="DJ171" s="709"/>
      <c r="DK171" s="709"/>
      <c r="DL171" s="704"/>
      <c r="DM171" s="710"/>
      <c r="DN171" s="709"/>
      <c r="DO171" s="709"/>
      <c r="DP171" s="709"/>
      <c r="DQ171" s="711"/>
      <c r="DR171" s="712"/>
      <c r="DS171" s="709"/>
      <c r="DT171" s="709"/>
      <c r="DU171" s="709"/>
      <c r="DV171" s="704"/>
      <c r="DW171" s="710"/>
      <c r="DX171" s="709"/>
      <c r="DY171" s="709"/>
      <c r="DZ171" s="709"/>
      <c r="EA171" s="704"/>
      <c r="EC171" s="715"/>
      <c r="ED171" s="864"/>
      <c r="EE171" s="866"/>
      <c r="EF171" s="875"/>
      <c r="EG171" s="858"/>
      <c r="EH171" s="869"/>
      <c r="EI171" s="866"/>
      <c r="EJ171" s="875"/>
      <c r="EK171" s="858"/>
      <c r="EL171" s="861"/>
      <c r="EM171" s="866"/>
      <c r="EN171" s="875"/>
      <c r="EO171" s="858"/>
      <c r="EP171" s="861"/>
      <c r="EQ171" s="866"/>
      <c r="ER171" s="875"/>
      <c r="ES171" s="858"/>
      <c r="ET171" s="861"/>
      <c r="EU171" s="866"/>
      <c r="EV171" s="875"/>
      <c r="EW171" s="858"/>
      <c r="EX171" s="861"/>
      <c r="EY171" s="864"/>
      <c r="EZ171" s="866"/>
      <c r="FA171" s="869"/>
      <c r="FB171" s="5"/>
      <c r="FC171" s="872"/>
      <c r="FD171" s="851"/>
    </row>
    <row r="172" spans="1:160" ht="18" customHeight="1">
      <c r="A172" s="716"/>
      <c r="B172" s="720"/>
      <c r="C172" s="720"/>
      <c r="D172" s="725"/>
      <c r="E172" s="173" t="str">
        <f>'Eventos de riesgo LA-FT-FPADM'!E171</f>
        <v>Obligaciones Legales</v>
      </c>
      <c r="G172" s="712"/>
      <c r="H172" s="709"/>
      <c r="I172" s="709"/>
      <c r="J172" s="709"/>
      <c r="K172" s="711"/>
      <c r="L172" s="712"/>
      <c r="M172" s="709"/>
      <c r="N172" s="709"/>
      <c r="O172" s="709"/>
      <c r="P172" s="711"/>
      <c r="Q172" s="712"/>
      <c r="R172" s="709"/>
      <c r="S172" s="709"/>
      <c r="T172" s="709"/>
      <c r="U172" s="711"/>
      <c r="V172" s="712"/>
      <c r="W172" s="709"/>
      <c r="X172" s="709"/>
      <c r="Y172" s="709"/>
      <c r="Z172" s="711"/>
      <c r="AA172" s="712"/>
      <c r="AB172" s="709"/>
      <c r="AC172" s="709"/>
      <c r="AD172" s="709"/>
      <c r="AE172" s="711"/>
      <c r="AF172" s="712"/>
      <c r="AG172" s="709"/>
      <c r="AH172" s="709"/>
      <c r="AI172" s="709"/>
      <c r="AJ172" s="711"/>
      <c r="AK172" s="712"/>
      <c r="AL172" s="709"/>
      <c r="AM172" s="709"/>
      <c r="AN172" s="709"/>
      <c r="AO172" s="711"/>
      <c r="AP172" s="712"/>
      <c r="AQ172" s="709"/>
      <c r="AR172" s="709"/>
      <c r="AS172" s="709"/>
      <c r="AT172" s="704"/>
      <c r="AU172" s="710"/>
      <c r="AV172" s="709"/>
      <c r="AW172" s="709"/>
      <c r="AX172" s="709"/>
      <c r="AY172" s="711"/>
      <c r="AZ172" s="712"/>
      <c r="BA172" s="709"/>
      <c r="BB172" s="709"/>
      <c r="BC172" s="709"/>
      <c r="BD172" s="704"/>
      <c r="BE172" s="710"/>
      <c r="BF172" s="709"/>
      <c r="BG172" s="709"/>
      <c r="BH172" s="709"/>
      <c r="BI172" s="711"/>
      <c r="BJ172" s="712"/>
      <c r="BK172" s="709"/>
      <c r="BL172" s="709"/>
      <c r="BM172" s="709"/>
      <c r="BN172" s="704"/>
      <c r="BO172" s="710"/>
      <c r="BP172" s="709"/>
      <c r="BQ172" s="709"/>
      <c r="BR172" s="709"/>
      <c r="BS172" s="711"/>
      <c r="BT172" s="712"/>
      <c r="BU172" s="709"/>
      <c r="BV172" s="709"/>
      <c r="BW172" s="709"/>
      <c r="BX172" s="704"/>
      <c r="BY172" s="710"/>
      <c r="BZ172" s="709"/>
      <c r="CA172" s="709"/>
      <c r="CB172" s="709"/>
      <c r="CC172" s="711"/>
      <c r="CD172" s="712"/>
      <c r="CE172" s="709"/>
      <c r="CF172" s="709"/>
      <c r="CG172" s="709"/>
      <c r="CH172" s="704"/>
      <c r="CI172" s="710"/>
      <c r="CJ172" s="709"/>
      <c r="CK172" s="709"/>
      <c r="CL172" s="709"/>
      <c r="CM172" s="711"/>
      <c r="CN172" s="712"/>
      <c r="CO172" s="709"/>
      <c r="CP172" s="709"/>
      <c r="CQ172" s="709"/>
      <c r="CR172" s="704"/>
      <c r="CS172" s="710"/>
      <c r="CT172" s="709"/>
      <c r="CU172" s="709"/>
      <c r="CV172" s="709"/>
      <c r="CW172" s="711"/>
      <c r="CX172" s="712"/>
      <c r="CY172" s="709"/>
      <c r="CZ172" s="709"/>
      <c r="DA172" s="709"/>
      <c r="DB172" s="704"/>
      <c r="DC172" s="710"/>
      <c r="DD172" s="709"/>
      <c r="DE172" s="709"/>
      <c r="DF172" s="709"/>
      <c r="DG172" s="711"/>
      <c r="DH172" s="712"/>
      <c r="DI172" s="709"/>
      <c r="DJ172" s="709"/>
      <c r="DK172" s="709"/>
      <c r="DL172" s="704"/>
      <c r="DM172" s="710"/>
      <c r="DN172" s="709"/>
      <c r="DO172" s="709"/>
      <c r="DP172" s="709"/>
      <c r="DQ172" s="711"/>
      <c r="DR172" s="712"/>
      <c r="DS172" s="709"/>
      <c r="DT172" s="709"/>
      <c r="DU172" s="709"/>
      <c r="DV172" s="704"/>
      <c r="DW172" s="710"/>
      <c r="DX172" s="709"/>
      <c r="DY172" s="709"/>
      <c r="DZ172" s="709"/>
      <c r="EA172" s="704"/>
      <c r="EC172" s="716"/>
      <c r="ED172" s="864"/>
      <c r="EE172" s="866"/>
      <c r="EF172" s="875"/>
      <c r="EG172" s="858"/>
      <c r="EH172" s="869"/>
      <c r="EI172" s="866"/>
      <c r="EJ172" s="875"/>
      <c r="EK172" s="858"/>
      <c r="EL172" s="861"/>
      <c r="EM172" s="866"/>
      <c r="EN172" s="875"/>
      <c r="EO172" s="858"/>
      <c r="EP172" s="861"/>
      <c r="EQ172" s="866"/>
      <c r="ER172" s="875"/>
      <c r="ES172" s="858"/>
      <c r="ET172" s="861"/>
      <c r="EU172" s="866"/>
      <c r="EV172" s="875"/>
      <c r="EW172" s="858"/>
      <c r="EX172" s="861"/>
      <c r="EY172" s="864"/>
      <c r="EZ172" s="866"/>
      <c r="FA172" s="869"/>
      <c r="FB172" s="5"/>
      <c r="FC172" s="872"/>
      <c r="FD172" s="851"/>
    </row>
    <row r="173" spans="1:160" ht="18" customHeight="1">
      <c r="A173" s="717"/>
      <c r="B173" s="721"/>
      <c r="C173" s="877"/>
      <c r="D173" s="878"/>
      <c r="E173" s="173" t="str">
        <f>'Eventos de riesgo LA-FT-FPADM'!E172</f>
        <v>Financieros</v>
      </c>
      <c r="G173" s="712"/>
      <c r="H173" s="709"/>
      <c r="I173" s="709"/>
      <c r="J173" s="709"/>
      <c r="K173" s="711"/>
      <c r="L173" s="712"/>
      <c r="M173" s="709"/>
      <c r="N173" s="709"/>
      <c r="O173" s="709"/>
      <c r="P173" s="711"/>
      <c r="Q173" s="712"/>
      <c r="R173" s="709"/>
      <c r="S173" s="709"/>
      <c r="T173" s="709"/>
      <c r="U173" s="711"/>
      <c r="V173" s="712"/>
      <c r="W173" s="709"/>
      <c r="X173" s="709"/>
      <c r="Y173" s="709"/>
      <c r="Z173" s="711"/>
      <c r="AA173" s="712"/>
      <c r="AB173" s="709"/>
      <c r="AC173" s="709"/>
      <c r="AD173" s="709"/>
      <c r="AE173" s="711"/>
      <c r="AF173" s="712"/>
      <c r="AG173" s="709"/>
      <c r="AH173" s="709"/>
      <c r="AI173" s="709"/>
      <c r="AJ173" s="711"/>
      <c r="AK173" s="712"/>
      <c r="AL173" s="709"/>
      <c r="AM173" s="709"/>
      <c r="AN173" s="709"/>
      <c r="AO173" s="711"/>
      <c r="AP173" s="712"/>
      <c r="AQ173" s="709"/>
      <c r="AR173" s="709"/>
      <c r="AS173" s="709"/>
      <c r="AT173" s="704"/>
      <c r="AU173" s="710"/>
      <c r="AV173" s="709"/>
      <c r="AW173" s="709"/>
      <c r="AX173" s="709"/>
      <c r="AY173" s="711"/>
      <c r="AZ173" s="712"/>
      <c r="BA173" s="709"/>
      <c r="BB173" s="709"/>
      <c r="BC173" s="709"/>
      <c r="BD173" s="704"/>
      <c r="BE173" s="710"/>
      <c r="BF173" s="709"/>
      <c r="BG173" s="709"/>
      <c r="BH173" s="709"/>
      <c r="BI173" s="711"/>
      <c r="BJ173" s="712"/>
      <c r="BK173" s="709"/>
      <c r="BL173" s="709"/>
      <c r="BM173" s="709"/>
      <c r="BN173" s="704"/>
      <c r="BO173" s="710"/>
      <c r="BP173" s="709"/>
      <c r="BQ173" s="709"/>
      <c r="BR173" s="709"/>
      <c r="BS173" s="711"/>
      <c r="BT173" s="712"/>
      <c r="BU173" s="709"/>
      <c r="BV173" s="709"/>
      <c r="BW173" s="709"/>
      <c r="BX173" s="704"/>
      <c r="BY173" s="710"/>
      <c r="BZ173" s="709"/>
      <c r="CA173" s="709"/>
      <c r="CB173" s="709"/>
      <c r="CC173" s="711"/>
      <c r="CD173" s="712"/>
      <c r="CE173" s="709"/>
      <c r="CF173" s="709"/>
      <c r="CG173" s="709"/>
      <c r="CH173" s="704"/>
      <c r="CI173" s="710"/>
      <c r="CJ173" s="709"/>
      <c r="CK173" s="709"/>
      <c r="CL173" s="709"/>
      <c r="CM173" s="711"/>
      <c r="CN173" s="712"/>
      <c r="CO173" s="709"/>
      <c r="CP173" s="709"/>
      <c r="CQ173" s="709"/>
      <c r="CR173" s="704"/>
      <c r="CS173" s="710"/>
      <c r="CT173" s="709"/>
      <c r="CU173" s="709"/>
      <c r="CV173" s="709"/>
      <c r="CW173" s="711"/>
      <c r="CX173" s="712"/>
      <c r="CY173" s="709"/>
      <c r="CZ173" s="709"/>
      <c r="DA173" s="709"/>
      <c r="DB173" s="704"/>
      <c r="DC173" s="710"/>
      <c r="DD173" s="709"/>
      <c r="DE173" s="709"/>
      <c r="DF173" s="709"/>
      <c r="DG173" s="711"/>
      <c r="DH173" s="712"/>
      <c r="DI173" s="709"/>
      <c r="DJ173" s="709"/>
      <c r="DK173" s="709"/>
      <c r="DL173" s="704"/>
      <c r="DM173" s="710"/>
      <c r="DN173" s="709"/>
      <c r="DO173" s="709"/>
      <c r="DP173" s="709"/>
      <c r="DQ173" s="711"/>
      <c r="DR173" s="712"/>
      <c r="DS173" s="709"/>
      <c r="DT173" s="709"/>
      <c r="DU173" s="709"/>
      <c r="DV173" s="704"/>
      <c r="DW173" s="710"/>
      <c r="DX173" s="709"/>
      <c r="DY173" s="709"/>
      <c r="DZ173" s="709"/>
      <c r="EA173" s="704"/>
      <c r="EC173" s="717"/>
      <c r="ED173" s="864"/>
      <c r="EE173" s="867"/>
      <c r="EF173" s="876"/>
      <c r="EG173" s="859"/>
      <c r="EH173" s="870"/>
      <c r="EI173" s="867"/>
      <c r="EJ173" s="876"/>
      <c r="EK173" s="859"/>
      <c r="EL173" s="862"/>
      <c r="EM173" s="867"/>
      <c r="EN173" s="876"/>
      <c r="EO173" s="859"/>
      <c r="EP173" s="862"/>
      <c r="EQ173" s="867"/>
      <c r="ER173" s="876"/>
      <c r="ES173" s="859"/>
      <c r="ET173" s="862"/>
      <c r="EU173" s="867"/>
      <c r="EV173" s="876"/>
      <c r="EW173" s="859"/>
      <c r="EX173" s="862"/>
      <c r="EY173" s="864"/>
      <c r="EZ173" s="867"/>
      <c r="FA173" s="870"/>
      <c r="FB173" s="5"/>
      <c r="FC173" s="873"/>
      <c r="FD173" s="852"/>
    </row>
    <row r="174" spans="1:160" ht="34.5" customHeight="1">
      <c r="A174" s="705" t="str">
        <f>'Eventos de riesgo LA-FT-FPADM'!A173</f>
        <v>R12</v>
      </c>
      <c r="B174" s="853" t="str">
        <f>'Eventos de riesgo LA-FT-FPADM'!B173</f>
        <v>Realizar operaciones, negocios o contratos en jurisdicciones internacionales que se encuentren bloqueadas por organismos internacionales o que sean consideradas de alto riesgo desde LA/FT/FPADM.</v>
      </c>
      <c r="C174" s="855" t="str">
        <f>'Eventos de riesgo LA-FT-FPADM'!C173</f>
        <v>Jurisdicciones</v>
      </c>
      <c r="D174" s="168" t="str">
        <f>'Eventos de riesgo LA-FT-FPADM'!D173</f>
        <v>Nacional</v>
      </c>
      <c r="E174" s="692" t="str">
        <f>'Eventos de riesgo LA-FT-FPADM'!E173</f>
        <v>Ubicación contraparte / Compra y venta de servicios</v>
      </c>
      <c r="G174" s="702">
        <v>1</v>
      </c>
      <c r="H174" s="696">
        <v>5</v>
      </c>
      <c r="I174" s="696">
        <v>4</v>
      </c>
      <c r="J174" s="696">
        <v>3</v>
      </c>
      <c r="K174" s="700">
        <v>2</v>
      </c>
      <c r="L174" s="702">
        <v>1</v>
      </c>
      <c r="M174" s="696">
        <v>1</v>
      </c>
      <c r="N174" s="696">
        <v>1</v>
      </c>
      <c r="O174" s="696">
        <v>1</v>
      </c>
      <c r="P174" s="700">
        <v>1</v>
      </c>
      <c r="Q174" s="702">
        <v>1</v>
      </c>
      <c r="R174" s="696">
        <v>4</v>
      </c>
      <c r="S174" s="696">
        <v>4</v>
      </c>
      <c r="T174" s="696">
        <v>1</v>
      </c>
      <c r="U174" s="700">
        <v>1</v>
      </c>
      <c r="V174" s="702">
        <v>1</v>
      </c>
      <c r="W174" s="696">
        <v>5</v>
      </c>
      <c r="X174" s="696">
        <v>4</v>
      </c>
      <c r="Y174" s="696">
        <v>4</v>
      </c>
      <c r="Z174" s="700">
        <v>4</v>
      </c>
      <c r="AA174" s="702">
        <v>1</v>
      </c>
      <c r="AB174" s="696">
        <v>2</v>
      </c>
      <c r="AC174" s="696">
        <v>1</v>
      </c>
      <c r="AD174" s="696">
        <v>1</v>
      </c>
      <c r="AE174" s="700">
        <v>1</v>
      </c>
      <c r="AF174" s="702">
        <v>2</v>
      </c>
      <c r="AG174" s="696">
        <v>3</v>
      </c>
      <c r="AH174" s="696">
        <v>2</v>
      </c>
      <c r="AI174" s="696">
        <v>2</v>
      </c>
      <c r="AJ174" s="700">
        <v>1</v>
      </c>
      <c r="AK174" s="702">
        <v>1</v>
      </c>
      <c r="AL174" s="696">
        <v>5</v>
      </c>
      <c r="AM174" s="696">
        <v>5</v>
      </c>
      <c r="AN174" s="696">
        <v>5</v>
      </c>
      <c r="AO174" s="700">
        <v>1</v>
      </c>
      <c r="AP174" s="702">
        <v>1</v>
      </c>
      <c r="AQ174" s="696">
        <v>5</v>
      </c>
      <c r="AR174" s="696">
        <v>5</v>
      </c>
      <c r="AS174" s="696">
        <v>3</v>
      </c>
      <c r="AT174" s="698">
        <v>2</v>
      </c>
      <c r="AU174" s="694">
        <v>1</v>
      </c>
      <c r="AV174" s="696">
        <v>1</v>
      </c>
      <c r="AW174" s="696">
        <v>2</v>
      </c>
      <c r="AX174" s="696">
        <v>2</v>
      </c>
      <c r="AY174" s="700">
        <v>1</v>
      </c>
      <c r="AZ174" s="702">
        <v>2</v>
      </c>
      <c r="BA174" s="696">
        <v>3</v>
      </c>
      <c r="BB174" s="696">
        <v>2</v>
      </c>
      <c r="BC174" s="696">
        <v>1</v>
      </c>
      <c r="BD174" s="698">
        <v>1</v>
      </c>
      <c r="BE174" s="694">
        <v>2</v>
      </c>
      <c r="BF174" s="696">
        <v>1</v>
      </c>
      <c r="BG174" s="696">
        <v>1</v>
      </c>
      <c r="BH174" s="696">
        <v>1</v>
      </c>
      <c r="BI174" s="700">
        <v>1</v>
      </c>
      <c r="BJ174" s="702">
        <v>2</v>
      </c>
      <c r="BK174" s="696">
        <v>4</v>
      </c>
      <c r="BL174" s="696">
        <v>5</v>
      </c>
      <c r="BM174" s="696">
        <v>3</v>
      </c>
      <c r="BN174" s="698">
        <v>2</v>
      </c>
      <c r="BO174" s="694">
        <v>3</v>
      </c>
      <c r="BP174" s="696">
        <v>2</v>
      </c>
      <c r="BQ174" s="696">
        <v>2</v>
      </c>
      <c r="BR174" s="696">
        <v>3</v>
      </c>
      <c r="BS174" s="700">
        <v>3</v>
      </c>
      <c r="BT174" s="702">
        <v>4</v>
      </c>
      <c r="BU174" s="696">
        <v>3</v>
      </c>
      <c r="BV174" s="696">
        <v>3</v>
      </c>
      <c r="BW174" s="696">
        <v>3</v>
      </c>
      <c r="BX174" s="698">
        <v>3</v>
      </c>
      <c r="BY174" s="694">
        <v>2</v>
      </c>
      <c r="BZ174" s="696">
        <v>1</v>
      </c>
      <c r="CA174" s="696">
        <v>1</v>
      </c>
      <c r="CB174" s="696">
        <v>1</v>
      </c>
      <c r="CC174" s="700">
        <v>1</v>
      </c>
      <c r="CD174" s="702">
        <v>1</v>
      </c>
      <c r="CE174" s="696">
        <v>4</v>
      </c>
      <c r="CF174" s="696">
        <v>5</v>
      </c>
      <c r="CG174" s="696">
        <v>3</v>
      </c>
      <c r="CH174" s="698">
        <v>4</v>
      </c>
      <c r="CI174" s="694">
        <v>1</v>
      </c>
      <c r="CJ174" s="696">
        <v>4</v>
      </c>
      <c r="CK174" s="696">
        <v>4</v>
      </c>
      <c r="CL174" s="696">
        <v>4</v>
      </c>
      <c r="CM174" s="700">
        <v>4</v>
      </c>
      <c r="CN174" s="702">
        <v>1</v>
      </c>
      <c r="CO174" s="696">
        <v>1</v>
      </c>
      <c r="CP174" s="696">
        <v>1</v>
      </c>
      <c r="CQ174" s="696">
        <v>1</v>
      </c>
      <c r="CR174" s="698">
        <v>1</v>
      </c>
      <c r="CS174" s="694">
        <v>1</v>
      </c>
      <c r="CT174" s="696">
        <v>4</v>
      </c>
      <c r="CU174" s="696">
        <v>5</v>
      </c>
      <c r="CV174" s="696">
        <v>3</v>
      </c>
      <c r="CW174" s="700">
        <v>4</v>
      </c>
      <c r="CX174" s="702">
        <v>3</v>
      </c>
      <c r="CY174" s="696">
        <v>5</v>
      </c>
      <c r="CZ174" s="696">
        <v>5</v>
      </c>
      <c r="DA174" s="696">
        <v>4</v>
      </c>
      <c r="DB174" s="698">
        <v>4</v>
      </c>
      <c r="DC174" s="694">
        <v>1</v>
      </c>
      <c r="DD174" s="696">
        <v>4</v>
      </c>
      <c r="DE174" s="696">
        <v>4</v>
      </c>
      <c r="DF174" s="696">
        <v>4</v>
      </c>
      <c r="DG174" s="700">
        <v>4</v>
      </c>
      <c r="DH174" s="702">
        <v>1</v>
      </c>
      <c r="DI174" s="696">
        <v>4</v>
      </c>
      <c r="DJ174" s="696">
        <v>4</v>
      </c>
      <c r="DK174" s="696">
        <v>3</v>
      </c>
      <c r="DL174" s="698">
        <v>3</v>
      </c>
      <c r="DM174" s="694">
        <v>1</v>
      </c>
      <c r="DN174" s="696">
        <v>3</v>
      </c>
      <c r="DO174" s="696">
        <v>4</v>
      </c>
      <c r="DP174" s="696">
        <v>2</v>
      </c>
      <c r="DQ174" s="700">
        <v>2</v>
      </c>
      <c r="DR174" s="702"/>
      <c r="DS174" s="696"/>
      <c r="DT174" s="696"/>
      <c r="DU174" s="696"/>
      <c r="DV174" s="698"/>
      <c r="DW174" s="694"/>
      <c r="DX174" s="696"/>
      <c r="DY174" s="696"/>
      <c r="DZ174" s="696"/>
      <c r="EA174" s="698"/>
      <c r="EC174" s="705" t="str">
        <f>'Eventos de riesgo LA-FT-FPADM'!A173</f>
        <v>R12</v>
      </c>
      <c r="ED174" s="845" t="str">
        <f>'Eventos de riesgo LA-FT-FPADM'!C173</f>
        <v>Jurisdicciones</v>
      </c>
      <c r="EE174" s="847">
        <f t="shared" ref="EE174" si="58">ROUND(AVERAGE(G174,L174,Q174,V174,AA174,AF174,AK174,AP174,AU174,AZ174,BE174,BJ174,BO174,BT174,BY174,CD174,CI174,CN174,CS174,CX174,DC174,DH174,DM174,DR174,DW174),0)</f>
        <v>2</v>
      </c>
      <c r="EF174" s="839">
        <f t="shared" ref="EF174" si="59">_xlfn.STDEV.P(G174,L174,Q174,V174,AA174,AF174,AK174,AP174,AU174,AZ174,BE174,BJ174,BO174,BT174,BY174,CD174,CI174,CN174,CS174,CX174,DC174,DH174,DM174,DR174,DW174)</f>
        <v>0.82723033001914992</v>
      </c>
      <c r="EG174" s="841">
        <f t="shared" ref="EG174" si="60">EF174/EE174</f>
        <v>0.41361516500957496</v>
      </c>
      <c r="EH174" s="849">
        <f>ROUND(AVERAGE(EE174),0)</f>
        <v>2</v>
      </c>
      <c r="EI174" s="847">
        <f t="shared" ref="EI174" si="61">ROUND(AVERAGE(H174,M174,R174,W174,AB174,AG174,AL174,AQ174,AV174,BA174,BF174,BK174,BP174,BU174,BZ174,CE174,CJ174,CO174,CT174,CY174,DD174,DI174,DN174,DS174,DX174),0)</f>
        <v>3</v>
      </c>
      <c r="EJ174" s="839">
        <f t="shared" ref="EJ174" si="62">_xlfn.STDEV.P(H174,M174,R174,W174,AB174,AG174,AL174,AQ174,AV174,BA174,BF174,BK174,BP174,BU174,BZ174,CE174,CJ174,CO174,CT174,CY174,DD174,DI174,DN174,DS174,DX174)</f>
        <v>1.4433211019737244</v>
      </c>
      <c r="EK174" s="841">
        <f t="shared" ref="EK174" si="63">EJ174/EI174</f>
        <v>0.4811070339912415</v>
      </c>
      <c r="EL174" s="843">
        <f>ROUND(AVERAGE(EI174),0)</f>
        <v>3</v>
      </c>
      <c r="EM174" s="847">
        <f t="shared" ref="EM174" si="64">ROUND(AVERAGE(I174,N174,S174,X174,AC174,AH174,AM174,AR174,AW174,BB174,BG174,BL174,BQ174,BV174,CA174,CF174,CK174,CP174,CU174,CZ174,DE174,DJ174,DO174,DT174,DY174),0)</f>
        <v>3</v>
      </c>
      <c r="EN174" s="839">
        <f t="shared" ref="EN174" si="65">_xlfn.STDEV.P(I174,N174,S174,X174,AC174,AH174,AM174,AR174,AW174,BB174,BG174,BL174,BQ174,BV174,CA174,CF174,CK174,CP174,CU174,CZ174,DE174,DJ174,DO174,DT174,DY174)</f>
        <v>1.53102755318774</v>
      </c>
      <c r="EO174" s="841">
        <f t="shared" ref="EO174" si="66">EN174/EM174</f>
        <v>0.51034251772924666</v>
      </c>
      <c r="EP174" s="843">
        <f>ROUND(AVERAGE(EM174),0)</f>
        <v>3</v>
      </c>
      <c r="EQ174" s="847">
        <f t="shared" ref="EQ174" si="67">ROUND(AVERAGE(J174,O174,T174,Y174,AD174,AI174,AN174,AS174,AX174,BC174,BH174,BM174,BR174,BW174,CB174,CG174,CL174,CQ174,CV174,DA174,DF174,DK174,DP174,DU174,DZ174),0)</f>
        <v>3</v>
      </c>
      <c r="ER174" s="839">
        <f t="shared" ref="ER174" si="68">_xlfn.STDEV.P(J174,O174,T174,Y174,AD174,AI174,AN174,AS174,AX174,BC174,BH174,BM174,BR174,BW174,CB174,CG174,CL174,CQ174,CV174,DA174,DF174,DK174,DP174,DU174,DZ174)</f>
        <v>1.2111641980160104</v>
      </c>
      <c r="ES174" s="841">
        <f t="shared" ref="ES174" si="69">ER174/EQ174</f>
        <v>0.40372139933867013</v>
      </c>
      <c r="ET174" s="843">
        <f>ROUND(AVERAGE(EQ174),0)</f>
        <v>3</v>
      </c>
      <c r="EU174" s="847">
        <f t="shared" ref="EU174" si="70">ROUND(AVERAGE(K174,P174,U174,Z174,AE174,AJ174,AO174,AT174,AY174,BD174,BI174,BN174,BS174,BX174,CC174,CH174,CM174,CR174,CW174,DB174,DG174,DL174,DQ174,DV174,EA174),0)</f>
        <v>2</v>
      </c>
      <c r="EV174" s="839">
        <f t="shared" ref="EV174" si="71">_xlfn.STDEV.P(K174,P174,U174,Z174,AE174,AJ174,AO174,AT174,AY174,BD174,BI174,BN174,BS174,BX174,CC174,CH174,CM174,CR174,CW174,DB174,DG174,DL174,DQ174,DV174,EA174)</f>
        <v>1.2495745967999925</v>
      </c>
      <c r="EW174" s="841">
        <f t="shared" ref="EW174" si="72">EV174/EU174</f>
        <v>0.62478729839999625</v>
      </c>
      <c r="EX174" s="843">
        <f>ROUND(AVERAGE(EU174),0)</f>
        <v>2</v>
      </c>
      <c r="EY174" s="845" t="str">
        <f>'Eventos de riesgo LA-FT-FPADM'!C173</f>
        <v>Jurisdicciones</v>
      </c>
      <c r="EZ174" s="847">
        <f t="shared" ref="EZ174" si="73">ROUND(AVERAGE(EI174,EM174,EQ174,EU174),0)</f>
        <v>3</v>
      </c>
      <c r="FA174" s="849">
        <f>ROUND(AVERAGE(EZ174),0)</f>
        <v>3</v>
      </c>
      <c r="FB174" s="175"/>
      <c r="FC174" s="835">
        <f t="shared" ref="FC174" si="74">ROUND(EH174*FA174,0)</f>
        <v>6</v>
      </c>
      <c r="FD174" s="837" t="str">
        <f t="shared" ref="FD174" si="75">IF(FC174&gt;=20,"MUY ALTO",IF(FC174&gt;=10,"ALTO",IF(FC174&gt;=4,"MODERADO",IF(FC174&lt;=3,"BAJO"))))</f>
        <v>MODERADO</v>
      </c>
    </row>
    <row r="175" spans="1:160" ht="34.5" customHeight="1" thickBot="1">
      <c r="A175" s="706"/>
      <c r="B175" s="854"/>
      <c r="C175" s="856"/>
      <c r="D175" s="169" t="str">
        <f>'Eventos de riesgo LA-FT-FPADM'!D174</f>
        <v>Internacional</v>
      </c>
      <c r="E175" s="693"/>
      <c r="G175" s="703"/>
      <c r="H175" s="697"/>
      <c r="I175" s="697"/>
      <c r="J175" s="697"/>
      <c r="K175" s="701"/>
      <c r="L175" s="703"/>
      <c r="M175" s="697"/>
      <c r="N175" s="697"/>
      <c r="O175" s="697"/>
      <c r="P175" s="701"/>
      <c r="Q175" s="703"/>
      <c r="R175" s="697"/>
      <c r="S175" s="697"/>
      <c r="T175" s="697"/>
      <c r="U175" s="701"/>
      <c r="V175" s="703"/>
      <c r="W175" s="697"/>
      <c r="X175" s="697"/>
      <c r="Y175" s="697"/>
      <c r="Z175" s="701"/>
      <c r="AA175" s="703"/>
      <c r="AB175" s="697"/>
      <c r="AC175" s="697"/>
      <c r="AD175" s="697"/>
      <c r="AE175" s="701"/>
      <c r="AF175" s="703"/>
      <c r="AG175" s="697"/>
      <c r="AH175" s="697"/>
      <c r="AI175" s="697"/>
      <c r="AJ175" s="701"/>
      <c r="AK175" s="703"/>
      <c r="AL175" s="697"/>
      <c r="AM175" s="697"/>
      <c r="AN175" s="697"/>
      <c r="AO175" s="701"/>
      <c r="AP175" s="703"/>
      <c r="AQ175" s="697"/>
      <c r="AR175" s="697"/>
      <c r="AS175" s="697"/>
      <c r="AT175" s="699"/>
      <c r="AU175" s="695"/>
      <c r="AV175" s="697"/>
      <c r="AW175" s="697"/>
      <c r="AX175" s="697"/>
      <c r="AY175" s="701"/>
      <c r="AZ175" s="703"/>
      <c r="BA175" s="697"/>
      <c r="BB175" s="697"/>
      <c r="BC175" s="697"/>
      <c r="BD175" s="699"/>
      <c r="BE175" s="695"/>
      <c r="BF175" s="697"/>
      <c r="BG175" s="697"/>
      <c r="BH175" s="697"/>
      <c r="BI175" s="701"/>
      <c r="BJ175" s="703"/>
      <c r="BK175" s="697"/>
      <c r="BL175" s="697"/>
      <c r="BM175" s="697"/>
      <c r="BN175" s="699"/>
      <c r="BO175" s="695"/>
      <c r="BP175" s="697"/>
      <c r="BQ175" s="697"/>
      <c r="BR175" s="697"/>
      <c r="BS175" s="701"/>
      <c r="BT175" s="703"/>
      <c r="BU175" s="697"/>
      <c r="BV175" s="697"/>
      <c r="BW175" s="697"/>
      <c r="BX175" s="699"/>
      <c r="BY175" s="695"/>
      <c r="BZ175" s="697"/>
      <c r="CA175" s="697"/>
      <c r="CB175" s="697"/>
      <c r="CC175" s="701"/>
      <c r="CD175" s="703"/>
      <c r="CE175" s="697"/>
      <c r="CF175" s="697"/>
      <c r="CG175" s="697"/>
      <c r="CH175" s="699"/>
      <c r="CI175" s="695"/>
      <c r="CJ175" s="697"/>
      <c r="CK175" s="697"/>
      <c r="CL175" s="697"/>
      <c r="CM175" s="701"/>
      <c r="CN175" s="703"/>
      <c r="CO175" s="697"/>
      <c r="CP175" s="697"/>
      <c r="CQ175" s="697"/>
      <c r="CR175" s="699"/>
      <c r="CS175" s="695"/>
      <c r="CT175" s="697"/>
      <c r="CU175" s="697"/>
      <c r="CV175" s="697"/>
      <c r="CW175" s="701"/>
      <c r="CX175" s="703"/>
      <c r="CY175" s="697"/>
      <c r="CZ175" s="697"/>
      <c r="DA175" s="697"/>
      <c r="DB175" s="699"/>
      <c r="DC175" s="695"/>
      <c r="DD175" s="697"/>
      <c r="DE175" s="697"/>
      <c r="DF175" s="697"/>
      <c r="DG175" s="701"/>
      <c r="DH175" s="703"/>
      <c r="DI175" s="697"/>
      <c r="DJ175" s="697"/>
      <c r="DK175" s="697"/>
      <c r="DL175" s="699"/>
      <c r="DM175" s="695"/>
      <c r="DN175" s="697"/>
      <c r="DO175" s="697"/>
      <c r="DP175" s="697"/>
      <c r="DQ175" s="701"/>
      <c r="DR175" s="703"/>
      <c r="DS175" s="697"/>
      <c r="DT175" s="697"/>
      <c r="DU175" s="697"/>
      <c r="DV175" s="699"/>
      <c r="DW175" s="695"/>
      <c r="DX175" s="697"/>
      <c r="DY175" s="697"/>
      <c r="DZ175" s="697"/>
      <c r="EA175" s="699"/>
      <c r="EC175" s="706"/>
      <c r="ED175" s="846"/>
      <c r="EE175" s="848"/>
      <c r="EF175" s="840"/>
      <c r="EG175" s="842"/>
      <c r="EH175" s="850"/>
      <c r="EI175" s="848"/>
      <c r="EJ175" s="840"/>
      <c r="EK175" s="842"/>
      <c r="EL175" s="844"/>
      <c r="EM175" s="848"/>
      <c r="EN175" s="840"/>
      <c r="EO175" s="842"/>
      <c r="EP175" s="844"/>
      <c r="EQ175" s="848"/>
      <c r="ER175" s="840"/>
      <c r="ES175" s="842"/>
      <c r="ET175" s="844"/>
      <c r="EU175" s="848"/>
      <c r="EV175" s="840"/>
      <c r="EW175" s="842"/>
      <c r="EX175" s="844"/>
      <c r="EY175" s="846"/>
      <c r="EZ175" s="848"/>
      <c r="FA175" s="850"/>
      <c r="FB175" s="176"/>
      <c r="FC175" s="836"/>
      <c r="FD175" s="838"/>
    </row>
  </sheetData>
  <mergeCells count="4487">
    <mergeCell ref="AA8:AE8"/>
    <mergeCell ref="AF8:AJ8"/>
    <mergeCell ref="DW8:EA8"/>
    <mergeCell ref="G9:K9"/>
    <mergeCell ref="L9:P9"/>
    <mergeCell ref="Q9:U9"/>
    <mergeCell ref="V9:Z9"/>
    <mergeCell ref="AA9:AE9"/>
    <mergeCell ref="AF9:AJ9"/>
    <mergeCell ref="AK9:AO9"/>
    <mergeCell ref="AP9:AT9"/>
    <mergeCell ref="AU9:AY9"/>
    <mergeCell ref="CS8:CW8"/>
    <mergeCell ref="CX8:DB8"/>
    <mergeCell ref="DC8:DG8"/>
    <mergeCell ref="DH8:DL8"/>
    <mergeCell ref="DM8:DQ8"/>
    <mergeCell ref="DR8:DV8"/>
    <mergeCell ref="BO8:BS8"/>
    <mergeCell ref="BT8:BX8"/>
    <mergeCell ref="BY8:CC8"/>
    <mergeCell ref="CD8:CH8"/>
    <mergeCell ref="CI8:CM8"/>
    <mergeCell ref="CN8:CR8"/>
    <mergeCell ref="AK8:AO8"/>
    <mergeCell ref="AP8:AT8"/>
    <mergeCell ref="AU8:AY8"/>
    <mergeCell ref="AZ8:BD8"/>
    <mergeCell ref="BE8:BI8"/>
    <mergeCell ref="BJ8:BN8"/>
    <mergeCell ref="G8:K8"/>
    <mergeCell ref="L8:P8"/>
    <mergeCell ref="Q8:U8"/>
    <mergeCell ref="V8:Z8"/>
    <mergeCell ref="DH9:DL9"/>
    <mergeCell ref="DM9:DQ9"/>
    <mergeCell ref="DR9:DV9"/>
    <mergeCell ref="DW9:EA9"/>
    <mergeCell ref="EC9:FD9"/>
    <mergeCell ref="A10:E10"/>
    <mergeCell ref="G10:K10"/>
    <mergeCell ref="L10:P10"/>
    <mergeCell ref="Q10:U10"/>
    <mergeCell ref="V10:Z10"/>
    <mergeCell ref="CD9:CH9"/>
    <mergeCell ref="CI9:CM9"/>
    <mergeCell ref="CN9:CR9"/>
    <mergeCell ref="CS9:CW9"/>
    <mergeCell ref="CX9:DB9"/>
    <mergeCell ref="DC9:DG9"/>
    <mergeCell ref="AZ9:BD9"/>
    <mergeCell ref="BE9:BI9"/>
    <mergeCell ref="BJ9:BN9"/>
    <mergeCell ref="BO9:BS9"/>
    <mergeCell ref="BT9:BX9"/>
    <mergeCell ref="BY9:CC9"/>
    <mergeCell ref="CI10:CM10"/>
    <mergeCell ref="CN10:CR10"/>
    <mergeCell ref="CS10:CW10"/>
    <mergeCell ref="CX10:DB10"/>
    <mergeCell ref="DC10:DG10"/>
    <mergeCell ref="DH10:DL10"/>
    <mergeCell ref="BE10:BI10"/>
    <mergeCell ref="BJ10:BN10"/>
    <mergeCell ref="BO10:BS10"/>
    <mergeCell ref="BT10:BX10"/>
    <mergeCell ref="BY10:CC10"/>
    <mergeCell ref="CD10:CH10"/>
    <mergeCell ref="AA10:AE10"/>
    <mergeCell ref="AF10:AJ10"/>
    <mergeCell ref="AK10:AO10"/>
    <mergeCell ref="AP10:AT10"/>
    <mergeCell ref="AU10:AY10"/>
    <mergeCell ref="AZ10:BD10"/>
    <mergeCell ref="AG11:AJ11"/>
    <mergeCell ref="AK11:AK12"/>
    <mergeCell ref="AL11:AO11"/>
    <mergeCell ref="AP11:AP12"/>
    <mergeCell ref="AQ11:AT11"/>
    <mergeCell ref="AU11:AU12"/>
    <mergeCell ref="R11:U11"/>
    <mergeCell ref="V11:V12"/>
    <mergeCell ref="W11:Z11"/>
    <mergeCell ref="AA11:AA12"/>
    <mergeCell ref="AB11:AE11"/>
    <mergeCell ref="AF11:AF12"/>
    <mergeCell ref="AV11:AY11"/>
    <mergeCell ref="AZ11:AZ12"/>
    <mergeCell ref="BA11:BD11"/>
    <mergeCell ref="BE11:BE12"/>
    <mergeCell ref="BF11:BI11"/>
    <mergeCell ref="BJ11:BJ12"/>
    <mergeCell ref="EZ10:EZ12"/>
    <mergeCell ref="FA10:FA12"/>
    <mergeCell ref="FC10:FC12"/>
    <mergeCell ref="FD10:FD12"/>
    <mergeCell ref="C11:E11"/>
    <mergeCell ref="G11:G12"/>
    <mergeCell ref="H11:K11"/>
    <mergeCell ref="L11:L12"/>
    <mergeCell ref="M11:P11"/>
    <mergeCell ref="Q11:Q12"/>
    <mergeCell ref="DM10:DQ10"/>
    <mergeCell ref="DR10:DV10"/>
    <mergeCell ref="DW10:EA10"/>
    <mergeCell ref="EC10:EH10"/>
    <mergeCell ref="EI10:EX10"/>
    <mergeCell ref="EY10:EY12"/>
    <mergeCell ref="DS11:DV11"/>
    <mergeCell ref="DW11:DW12"/>
    <mergeCell ref="DX11:EA11"/>
    <mergeCell ref="ED11:ED12"/>
    <mergeCell ref="BZ11:CC11"/>
    <mergeCell ref="CD11:CD12"/>
    <mergeCell ref="CE11:CH11"/>
    <mergeCell ref="CI11:CI12"/>
    <mergeCell ref="CJ11:CM11"/>
    <mergeCell ref="CN11:CN12"/>
    <mergeCell ref="BK11:BN11"/>
    <mergeCell ref="BO11:BO12"/>
    <mergeCell ref="BP11:BS11"/>
    <mergeCell ref="BT11:BT12"/>
    <mergeCell ref="BU11:BX11"/>
    <mergeCell ref="BY11:BY12"/>
    <mergeCell ref="EO11:EO12"/>
    <mergeCell ref="EP11:EP12"/>
    <mergeCell ref="EE11:EE12"/>
    <mergeCell ref="EF11:EF12"/>
    <mergeCell ref="EG11:EG12"/>
    <mergeCell ref="EH11:EH12"/>
    <mergeCell ref="EI11:EI12"/>
    <mergeCell ref="EJ11:EJ12"/>
    <mergeCell ref="DD11:DG11"/>
    <mergeCell ref="DH11:DH12"/>
    <mergeCell ref="DI11:DL11"/>
    <mergeCell ref="DM11:DM12"/>
    <mergeCell ref="DN11:DQ11"/>
    <mergeCell ref="DR11:DR12"/>
    <mergeCell ref="CO11:CR11"/>
    <mergeCell ref="CS11:CS12"/>
    <mergeCell ref="CT11:CW11"/>
    <mergeCell ref="CX11:CX12"/>
    <mergeCell ref="CY11:DB11"/>
    <mergeCell ref="DC11:DC12"/>
    <mergeCell ref="P13:P15"/>
    <mergeCell ref="Q13:Q15"/>
    <mergeCell ref="R13:R15"/>
    <mergeCell ref="S13:S15"/>
    <mergeCell ref="T13:T15"/>
    <mergeCell ref="U13:U15"/>
    <mergeCell ref="J13:J15"/>
    <mergeCell ref="K13:K15"/>
    <mergeCell ref="L13:L15"/>
    <mergeCell ref="M13:M15"/>
    <mergeCell ref="N13:N15"/>
    <mergeCell ref="O13:O15"/>
    <mergeCell ref="EW11:EW12"/>
    <mergeCell ref="EX11:EX12"/>
    <mergeCell ref="C12:E12"/>
    <mergeCell ref="A13:A33"/>
    <mergeCell ref="B13:B33"/>
    <mergeCell ref="C13:C31"/>
    <mergeCell ref="D13:D15"/>
    <mergeCell ref="G13:G15"/>
    <mergeCell ref="H13:H15"/>
    <mergeCell ref="I13:I15"/>
    <mergeCell ref="EQ11:EQ12"/>
    <mergeCell ref="ER11:ER12"/>
    <mergeCell ref="ES11:ES12"/>
    <mergeCell ref="ET11:ET12"/>
    <mergeCell ref="EU11:EU12"/>
    <mergeCell ref="EV11:EV12"/>
    <mergeCell ref="EK11:EK12"/>
    <mergeCell ref="EL11:EL12"/>
    <mergeCell ref="EM11:EM12"/>
    <mergeCell ref="EN11:EN12"/>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AZ13:AZ15"/>
    <mergeCell ref="BA13:BA15"/>
    <mergeCell ref="BB13:BB15"/>
    <mergeCell ref="BC13:BC15"/>
    <mergeCell ref="BD13:BD15"/>
    <mergeCell ref="BE13:BE15"/>
    <mergeCell ref="AT13:AT15"/>
    <mergeCell ref="AU13:AU15"/>
    <mergeCell ref="AV13:AV15"/>
    <mergeCell ref="AW13:AW15"/>
    <mergeCell ref="AX13:AX15"/>
    <mergeCell ref="AY13:AY15"/>
    <mergeCell ref="AN13:AN15"/>
    <mergeCell ref="AO13:AO15"/>
    <mergeCell ref="AP13:AP15"/>
    <mergeCell ref="AQ13:AQ15"/>
    <mergeCell ref="AR13:AR15"/>
    <mergeCell ref="AS13:AS15"/>
    <mergeCell ref="BR13:BR15"/>
    <mergeCell ref="BS13:BS15"/>
    <mergeCell ref="BT13:BT15"/>
    <mergeCell ref="BU13:BU15"/>
    <mergeCell ref="BV13:BV15"/>
    <mergeCell ref="BW13:BW15"/>
    <mergeCell ref="BL13:BL15"/>
    <mergeCell ref="BM13:BM15"/>
    <mergeCell ref="BN13:BN15"/>
    <mergeCell ref="BO13:BO15"/>
    <mergeCell ref="BP13:BP15"/>
    <mergeCell ref="BQ13:BQ15"/>
    <mergeCell ref="BF13:BF15"/>
    <mergeCell ref="BG13:BG15"/>
    <mergeCell ref="BH13:BH15"/>
    <mergeCell ref="BI13:BI15"/>
    <mergeCell ref="BJ13:BJ15"/>
    <mergeCell ref="BK13:BK15"/>
    <mergeCell ref="CJ13:CJ15"/>
    <mergeCell ref="CK13:CK15"/>
    <mergeCell ref="CL13:CL15"/>
    <mergeCell ref="CM13:CM15"/>
    <mergeCell ref="CN13:CN15"/>
    <mergeCell ref="CO13:CO15"/>
    <mergeCell ref="CD13:CD15"/>
    <mergeCell ref="CE13:CE15"/>
    <mergeCell ref="CF13:CF15"/>
    <mergeCell ref="CG13:CG15"/>
    <mergeCell ref="CH13:CH15"/>
    <mergeCell ref="CI13:CI15"/>
    <mergeCell ref="BX13:BX15"/>
    <mergeCell ref="BY13:BY15"/>
    <mergeCell ref="BZ13:BZ15"/>
    <mergeCell ref="CA13:CA15"/>
    <mergeCell ref="CB13:CB15"/>
    <mergeCell ref="CC13:CC15"/>
    <mergeCell ref="DB13:DB15"/>
    <mergeCell ref="DC13:DC15"/>
    <mergeCell ref="DD13:DD15"/>
    <mergeCell ref="DE13:DE15"/>
    <mergeCell ref="DF13:DF15"/>
    <mergeCell ref="DG13:DG15"/>
    <mergeCell ref="CV13:CV15"/>
    <mergeCell ref="CW13:CW15"/>
    <mergeCell ref="CX13:CX15"/>
    <mergeCell ref="CY13:CY15"/>
    <mergeCell ref="CZ13:CZ15"/>
    <mergeCell ref="DA13:DA15"/>
    <mergeCell ref="CP13:CP15"/>
    <mergeCell ref="CQ13:CQ15"/>
    <mergeCell ref="CR13:CR15"/>
    <mergeCell ref="CS13:CS15"/>
    <mergeCell ref="CT13:CT15"/>
    <mergeCell ref="CU13:CU15"/>
    <mergeCell ref="DP13:DP15"/>
    <mergeCell ref="DQ13:DQ15"/>
    <mergeCell ref="DR13:DR15"/>
    <mergeCell ref="DS13:DS15"/>
    <mergeCell ref="DH13:DH15"/>
    <mergeCell ref="DI13:DI15"/>
    <mergeCell ref="DJ13:DJ15"/>
    <mergeCell ref="DK13:DK15"/>
    <mergeCell ref="DL13:DL15"/>
    <mergeCell ref="DM13:DM15"/>
    <mergeCell ref="DM16:DM17"/>
    <mergeCell ref="DN16:DN17"/>
    <mergeCell ref="DM18:DM29"/>
    <mergeCell ref="DN18:DN29"/>
    <mergeCell ref="DO18:DO29"/>
    <mergeCell ref="DP18:DP29"/>
    <mergeCell ref="DQ18:DQ29"/>
    <mergeCell ref="DR18:DR29"/>
    <mergeCell ref="D16:D17"/>
    <mergeCell ref="G16:G17"/>
    <mergeCell ref="H16:H17"/>
    <mergeCell ref="I16:I17"/>
    <mergeCell ref="J16:J17"/>
    <mergeCell ref="ES13:ES15"/>
    <mergeCell ref="ET13:ET33"/>
    <mergeCell ref="EU13:EU15"/>
    <mergeCell ref="EV13:EV15"/>
    <mergeCell ref="EW13:EW15"/>
    <mergeCell ref="EX13:EX33"/>
    <mergeCell ref="EW18:EW29"/>
    <mergeCell ref="EM13:EM15"/>
    <mergeCell ref="EN13:EN15"/>
    <mergeCell ref="EO13:EO15"/>
    <mergeCell ref="EP13:EP33"/>
    <mergeCell ref="EQ13:EQ15"/>
    <mergeCell ref="ER13:ER15"/>
    <mergeCell ref="EM16:EM17"/>
    <mergeCell ref="EN16:EN17"/>
    <mergeCell ref="EO16:EO17"/>
    <mergeCell ref="EQ16:EQ17"/>
    <mergeCell ref="EG13:EG15"/>
    <mergeCell ref="EH13:EH33"/>
    <mergeCell ref="EI13:EI15"/>
    <mergeCell ref="EJ13:EJ15"/>
    <mergeCell ref="EK13:EK15"/>
    <mergeCell ref="EL13:EL33"/>
    <mergeCell ref="EG16:EG17"/>
    <mergeCell ref="EI16:EI17"/>
    <mergeCell ref="EA32:EA33"/>
    <mergeCell ref="DT13:DT15"/>
    <mergeCell ref="K16:K17"/>
    <mergeCell ref="L16:L17"/>
    <mergeCell ref="M16:M17"/>
    <mergeCell ref="N16:N17"/>
    <mergeCell ref="O16:O17"/>
    <mergeCell ref="P16:P17"/>
    <mergeCell ref="EY13:EY15"/>
    <mergeCell ref="EZ13:EZ15"/>
    <mergeCell ref="FA13:FA33"/>
    <mergeCell ref="FC13:FC33"/>
    <mergeCell ref="FD13:FD33"/>
    <mergeCell ref="EJ16:EJ17"/>
    <mergeCell ref="EK16:EK17"/>
    <mergeCell ref="DZ13:DZ15"/>
    <mergeCell ref="EA13:EA15"/>
    <mergeCell ref="EC13:EC33"/>
    <mergeCell ref="ED13:ED15"/>
    <mergeCell ref="EE13:EE15"/>
    <mergeCell ref="EF13:EF15"/>
    <mergeCell ref="EA16:EA17"/>
    <mergeCell ref="ED16:ED17"/>
    <mergeCell ref="EE16:EE17"/>
    <mergeCell ref="EF16:EF17"/>
    <mergeCell ref="EE18:EE29"/>
    <mergeCell ref="EF18:EF29"/>
    <mergeCell ref="DU13:DU15"/>
    <mergeCell ref="DV13:DV15"/>
    <mergeCell ref="DW13:DW15"/>
    <mergeCell ref="DX13:DX15"/>
    <mergeCell ref="DY13:DY15"/>
    <mergeCell ref="DN13:DN15"/>
    <mergeCell ref="DO13:DO15"/>
    <mergeCell ref="AC16:AC17"/>
    <mergeCell ref="AD16:AD17"/>
    <mergeCell ref="AE16:AE17"/>
    <mergeCell ref="AF16:AF17"/>
    <mergeCell ref="AG16:AG17"/>
    <mergeCell ref="AH16:AH17"/>
    <mergeCell ref="W16:W17"/>
    <mergeCell ref="X16:X17"/>
    <mergeCell ref="Y16:Y17"/>
    <mergeCell ref="Z16:Z17"/>
    <mergeCell ref="AA16:AA17"/>
    <mergeCell ref="AB16:AB17"/>
    <mergeCell ref="Q16:Q17"/>
    <mergeCell ref="R16:R17"/>
    <mergeCell ref="S16:S17"/>
    <mergeCell ref="T16:T17"/>
    <mergeCell ref="U16:U17"/>
    <mergeCell ref="V16:V17"/>
    <mergeCell ref="AU16:AU17"/>
    <mergeCell ref="AV16:AV17"/>
    <mergeCell ref="AW16:AW17"/>
    <mergeCell ref="AX16:AX17"/>
    <mergeCell ref="AY16:AY17"/>
    <mergeCell ref="AZ16:AZ17"/>
    <mergeCell ref="AO16:AO17"/>
    <mergeCell ref="AP16:AP17"/>
    <mergeCell ref="AQ16:AQ17"/>
    <mergeCell ref="AR16:AR17"/>
    <mergeCell ref="AS16:AS17"/>
    <mergeCell ref="AT16:AT17"/>
    <mergeCell ref="AI16:AI17"/>
    <mergeCell ref="AJ16:AJ17"/>
    <mergeCell ref="AK16:AK17"/>
    <mergeCell ref="AL16:AL17"/>
    <mergeCell ref="AM16:AM17"/>
    <mergeCell ref="AN16:AN17"/>
    <mergeCell ref="BM16:BM17"/>
    <mergeCell ref="BN16:BN17"/>
    <mergeCell ref="BO16:BO17"/>
    <mergeCell ref="BP16:BP17"/>
    <mergeCell ref="BQ16:BQ17"/>
    <mergeCell ref="BR16:BR17"/>
    <mergeCell ref="BG16:BG17"/>
    <mergeCell ref="BH16:BH17"/>
    <mergeCell ref="BI16:BI17"/>
    <mergeCell ref="BJ16:BJ17"/>
    <mergeCell ref="BK16:BK17"/>
    <mergeCell ref="BL16:BL17"/>
    <mergeCell ref="BA16:BA17"/>
    <mergeCell ref="BB16:BB17"/>
    <mergeCell ref="BC16:BC17"/>
    <mergeCell ref="BD16:BD17"/>
    <mergeCell ref="BE16:BE17"/>
    <mergeCell ref="BF16:BF17"/>
    <mergeCell ref="CE16:CE17"/>
    <mergeCell ref="CF16:CF17"/>
    <mergeCell ref="CG16:CG17"/>
    <mergeCell ref="CH16:CH17"/>
    <mergeCell ref="CI16:CI17"/>
    <mergeCell ref="CJ16:CJ17"/>
    <mergeCell ref="BY16:BY17"/>
    <mergeCell ref="BZ16:BZ17"/>
    <mergeCell ref="CA16:CA17"/>
    <mergeCell ref="CB16:CB17"/>
    <mergeCell ref="CC16:CC17"/>
    <mergeCell ref="CD16:CD17"/>
    <mergeCell ref="BS16:BS17"/>
    <mergeCell ref="BT16:BT17"/>
    <mergeCell ref="BU16:BU17"/>
    <mergeCell ref="BV16:BV17"/>
    <mergeCell ref="BW16:BW17"/>
    <mergeCell ref="BX16:BX17"/>
    <mergeCell ref="CW16:CW17"/>
    <mergeCell ref="CX16:CX17"/>
    <mergeCell ref="CY16:CY17"/>
    <mergeCell ref="CZ16:CZ17"/>
    <mergeCell ref="DA16:DA17"/>
    <mergeCell ref="DB16:DB17"/>
    <mergeCell ref="CQ16:CQ17"/>
    <mergeCell ref="CR16:CR17"/>
    <mergeCell ref="CS16:CS17"/>
    <mergeCell ref="CT16:CT17"/>
    <mergeCell ref="CU16:CU17"/>
    <mergeCell ref="CV16:CV17"/>
    <mergeCell ref="CK16:CK17"/>
    <mergeCell ref="CL16:CL17"/>
    <mergeCell ref="CM16:CM17"/>
    <mergeCell ref="CN16:CN17"/>
    <mergeCell ref="CO16:CO17"/>
    <mergeCell ref="CP16:CP17"/>
    <mergeCell ref="DY16:DY17"/>
    <mergeCell ref="DZ16:DZ17"/>
    <mergeCell ref="DO16:DO17"/>
    <mergeCell ref="DP16:DP17"/>
    <mergeCell ref="DQ16:DQ17"/>
    <mergeCell ref="DR16:DR17"/>
    <mergeCell ref="DS16:DS17"/>
    <mergeCell ref="DT16:DT17"/>
    <mergeCell ref="DI16:DI17"/>
    <mergeCell ref="DJ16:DJ17"/>
    <mergeCell ref="DK16:DK17"/>
    <mergeCell ref="DL16:DL17"/>
    <mergeCell ref="DC16:DC17"/>
    <mergeCell ref="DD16:DD17"/>
    <mergeCell ref="DE16:DE17"/>
    <mergeCell ref="DF16:DF17"/>
    <mergeCell ref="DG16:DG17"/>
    <mergeCell ref="DH16:DH17"/>
    <mergeCell ref="U18:U29"/>
    <mergeCell ref="V18:V29"/>
    <mergeCell ref="W18:W29"/>
    <mergeCell ref="X18:X29"/>
    <mergeCell ref="Y18:Y29"/>
    <mergeCell ref="Z18:Z29"/>
    <mergeCell ref="O18:O29"/>
    <mergeCell ref="P18:P29"/>
    <mergeCell ref="Q18:Q29"/>
    <mergeCell ref="R18:R29"/>
    <mergeCell ref="S18:S29"/>
    <mergeCell ref="T18:T29"/>
    <mergeCell ref="EZ16:EZ17"/>
    <mergeCell ref="D18:D29"/>
    <mergeCell ref="G18:G29"/>
    <mergeCell ref="H18:H29"/>
    <mergeCell ref="I18:I29"/>
    <mergeCell ref="J18:J29"/>
    <mergeCell ref="K18:K29"/>
    <mergeCell ref="L18:L29"/>
    <mergeCell ref="M18:M29"/>
    <mergeCell ref="N18:N29"/>
    <mergeCell ref="ER16:ER17"/>
    <mergeCell ref="ES16:ES17"/>
    <mergeCell ref="EU16:EU17"/>
    <mergeCell ref="EV16:EV17"/>
    <mergeCell ref="EW16:EW17"/>
    <mergeCell ref="EY16:EY17"/>
    <mergeCell ref="DU16:DU17"/>
    <mergeCell ref="DV16:DV17"/>
    <mergeCell ref="DW16:DW17"/>
    <mergeCell ref="DX16:DX17"/>
    <mergeCell ref="AM18:AM29"/>
    <mergeCell ref="AN18:AN29"/>
    <mergeCell ref="AO18:AO29"/>
    <mergeCell ref="AP18:AP29"/>
    <mergeCell ref="AQ18:AQ29"/>
    <mergeCell ref="AR18:AR29"/>
    <mergeCell ref="AG18:AG29"/>
    <mergeCell ref="AH18:AH29"/>
    <mergeCell ref="AI18:AI29"/>
    <mergeCell ref="AJ18:AJ29"/>
    <mergeCell ref="AK18:AK29"/>
    <mergeCell ref="AL18:AL29"/>
    <mergeCell ref="AA18:AA29"/>
    <mergeCell ref="AB18:AB29"/>
    <mergeCell ref="AC18:AC29"/>
    <mergeCell ref="AD18:AD29"/>
    <mergeCell ref="AE18:AE29"/>
    <mergeCell ref="AF18:AF29"/>
    <mergeCell ref="BE18:BE29"/>
    <mergeCell ref="BF18:BF29"/>
    <mergeCell ref="BG18:BG29"/>
    <mergeCell ref="BH18:BH29"/>
    <mergeCell ref="BI18:BI29"/>
    <mergeCell ref="BJ18:BJ29"/>
    <mergeCell ref="AY18:AY29"/>
    <mergeCell ref="AZ18:AZ29"/>
    <mergeCell ref="BA18:BA29"/>
    <mergeCell ref="BB18:BB29"/>
    <mergeCell ref="BC18:BC29"/>
    <mergeCell ref="BD18:BD29"/>
    <mergeCell ref="AS18:AS29"/>
    <mergeCell ref="AT18:AT29"/>
    <mergeCell ref="AU18:AU29"/>
    <mergeCell ref="AV18:AV29"/>
    <mergeCell ref="AW18:AW29"/>
    <mergeCell ref="AX18:AX29"/>
    <mergeCell ref="BW18:BW29"/>
    <mergeCell ref="BX18:BX29"/>
    <mergeCell ref="BY18:BY29"/>
    <mergeCell ref="BZ18:BZ29"/>
    <mergeCell ref="CA18:CA29"/>
    <mergeCell ref="CB18:CB29"/>
    <mergeCell ref="BQ18:BQ29"/>
    <mergeCell ref="BR18:BR29"/>
    <mergeCell ref="BS18:BS29"/>
    <mergeCell ref="BT18:BT29"/>
    <mergeCell ref="BU18:BU29"/>
    <mergeCell ref="BV18:BV29"/>
    <mergeCell ref="BK18:BK29"/>
    <mergeCell ref="BL18:BL29"/>
    <mergeCell ref="BM18:BM29"/>
    <mergeCell ref="BN18:BN29"/>
    <mergeCell ref="BO18:BO29"/>
    <mergeCell ref="BP18:BP29"/>
    <mergeCell ref="CO18:CO29"/>
    <mergeCell ref="CP18:CP29"/>
    <mergeCell ref="CQ18:CQ29"/>
    <mergeCell ref="CR18:CR29"/>
    <mergeCell ref="CS18:CS29"/>
    <mergeCell ref="CT18:CT29"/>
    <mergeCell ref="CI18:CI29"/>
    <mergeCell ref="CJ18:CJ29"/>
    <mergeCell ref="CK18:CK29"/>
    <mergeCell ref="CL18:CL29"/>
    <mergeCell ref="CM18:CM29"/>
    <mergeCell ref="CN18:CN29"/>
    <mergeCell ref="CC18:CC29"/>
    <mergeCell ref="CD18:CD29"/>
    <mergeCell ref="CE18:CE29"/>
    <mergeCell ref="CF18:CF29"/>
    <mergeCell ref="CG18:CG29"/>
    <mergeCell ref="CH18:CH29"/>
    <mergeCell ref="DC18:DC29"/>
    <mergeCell ref="DD18:DD29"/>
    <mergeCell ref="DE18:DE29"/>
    <mergeCell ref="DF18:DF29"/>
    <mergeCell ref="EY18:EY29"/>
    <mergeCell ref="EZ18:EZ29"/>
    <mergeCell ref="EO18:EO29"/>
    <mergeCell ref="EQ18:EQ29"/>
    <mergeCell ref="ER18:ER29"/>
    <mergeCell ref="ES18:ES29"/>
    <mergeCell ref="EU18:EU29"/>
    <mergeCell ref="EV18:EV29"/>
    <mergeCell ref="EG18:EG29"/>
    <mergeCell ref="EI18:EI29"/>
    <mergeCell ref="EJ18:EJ29"/>
    <mergeCell ref="EK18:EK29"/>
    <mergeCell ref="CU18:CU29"/>
    <mergeCell ref="CV18:CV29"/>
    <mergeCell ref="CW18:CW29"/>
    <mergeCell ref="CX18:CX29"/>
    <mergeCell ref="CY18:CY29"/>
    <mergeCell ref="CZ18:CZ29"/>
    <mergeCell ref="L32:L33"/>
    <mergeCell ref="M32:M33"/>
    <mergeCell ref="N32:N33"/>
    <mergeCell ref="O32:O33"/>
    <mergeCell ref="P32:P33"/>
    <mergeCell ref="Q32:Q33"/>
    <mergeCell ref="C32:C33"/>
    <mergeCell ref="G32:G33"/>
    <mergeCell ref="H32:H33"/>
    <mergeCell ref="I32:I33"/>
    <mergeCell ref="J32:J33"/>
    <mergeCell ref="K32:K33"/>
    <mergeCell ref="EM18:EM29"/>
    <mergeCell ref="EN18:EN29"/>
    <mergeCell ref="DY18:DY29"/>
    <mergeCell ref="DZ18:DZ29"/>
    <mergeCell ref="EA18:EA29"/>
    <mergeCell ref="ED18:ED29"/>
    <mergeCell ref="DS18:DS29"/>
    <mergeCell ref="DT18:DT29"/>
    <mergeCell ref="DU18:DU29"/>
    <mergeCell ref="DV18:DV29"/>
    <mergeCell ref="DW18:DW29"/>
    <mergeCell ref="DX18:DX29"/>
    <mergeCell ref="DG18:DG29"/>
    <mergeCell ref="DH18:DH29"/>
    <mergeCell ref="DI18:DI29"/>
    <mergeCell ref="DJ18:DJ29"/>
    <mergeCell ref="DK18:DK29"/>
    <mergeCell ref="DL18:DL29"/>
    <mergeCell ref="DA18:DA29"/>
    <mergeCell ref="DB18:DB29"/>
    <mergeCell ref="AD32:AD33"/>
    <mergeCell ref="AE32:AE33"/>
    <mergeCell ref="AF32:AF33"/>
    <mergeCell ref="AG32:AG33"/>
    <mergeCell ref="AH32:AH33"/>
    <mergeCell ref="AI32:AI33"/>
    <mergeCell ref="X32:X33"/>
    <mergeCell ref="Y32:Y33"/>
    <mergeCell ref="Z32:Z33"/>
    <mergeCell ref="AA32:AA33"/>
    <mergeCell ref="AB32:AB33"/>
    <mergeCell ref="AC32:AC33"/>
    <mergeCell ref="R32:R33"/>
    <mergeCell ref="S32:S33"/>
    <mergeCell ref="T32:T33"/>
    <mergeCell ref="U32:U33"/>
    <mergeCell ref="V32:V33"/>
    <mergeCell ref="W32:W33"/>
    <mergeCell ref="AV32:AV33"/>
    <mergeCell ref="AW32:AW33"/>
    <mergeCell ref="AX32:AX33"/>
    <mergeCell ref="AY32:AY33"/>
    <mergeCell ref="AZ32:AZ33"/>
    <mergeCell ref="BA32:BA33"/>
    <mergeCell ref="AP32:AP33"/>
    <mergeCell ref="AQ32:AQ33"/>
    <mergeCell ref="AR32:AR33"/>
    <mergeCell ref="AS32:AS33"/>
    <mergeCell ref="AT32:AT33"/>
    <mergeCell ref="AU32:AU33"/>
    <mergeCell ref="AJ32:AJ33"/>
    <mergeCell ref="AK32:AK33"/>
    <mergeCell ref="AL32:AL33"/>
    <mergeCell ref="AM32:AM33"/>
    <mergeCell ref="AN32:AN33"/>
    <mergeCell ref="AO32:AO33"/>
    <mergeCell ref="BN32:BN33"/>
    <mergeCell ref="BO32:BO33"/>
    <mergeCell ref="BP32:BP33"/>
    <mergeCell ref="BQ32:BQ33"/>
    <mergeCell ref="BR32:BR33"/>
    <mergeCell ref="BS32:BS33"/>
    <mergeCell ref="BH32:BH33"/>
    <mergeCell ref="BI32:BI33"/>
    <mergeCell ref="BJ32:BJ33"/>
    <mergeCell ref="BK32:BK33"/>
    <mergeCell ref="BL32:BL33"/>
    <mergeCell ref="BM32:BM33"/>
    <mergeCell ref="BB32:BB33"/>
    <mergeCell ref="BC32:BC33"/>
    <mergeCell ref="BD32:BD33"/>
    <mergeCell ref="BE32:BE33"/>
    <mergeCell ref="BF32:BF33"/>
    <mergeCell ref="BG32:BG33"/>
    <mergeCell ref="CF32:CF33"/>
    <mergeCell ref="CG32:CG33"/>
    <mergeCell ref="CH32:CH33"/>
    <mergeCell ref="CI32:CI33"/>
    <mergeCell ref="CJ32:CJ33"/>
    <mergeCell ref="CK32:CK33"/>
    <mergeCell ref="BZ32:BZ33"/>
    <mergeCell ref="CA32:CA33"/>
    <mergeCell ref="CB32:CB33"/>
    <mergeCell ref="CC32:CC33"/>
    <mergeCell ref="CD32:CD33"/>
    <mergeCell ref="CE32:CE33"/>
    <mergeCell ref="BT32:BT33"/>
    <mergeCell ref="BU32:BU33"/>
    <mergeCell ref="BV32:BV33"/>
    <mergeCell ref="BW32:BW33"/>
    <mergeCell ref="BX32:BX33"/>
    <mergeCell ref="BY32:BY33"/>
    <mergeCell ref="CX32:CX33"/>
    <mergeCell ref="CY32:CY33"/>
    <mergeCell ref="CZ32:CZ33"/>
    <mergeCell ref="DA32:DA33"/>
    <mergeCell ref="DB32:DB33"/>
    <mergeCell ref="DC32:DC33"/>
    <mergeCell ref="CR32:CR33"/>
    <mergeCell ref="CS32:CS33"/>
    <mergeCell ref="CT32:CT33"/>
    <mergeCell ref="CU32:CU33"/>
    <mergeCell ref="CV32:CV33"/>
    <mergeCell ref="CW32:CW33"/>
    <mergeCell ref="CL32:CL33"/>
    <mergeCell ref="CM32:CM33"/>
    <mergeCell ref="CN32:CN33"/>
    <mergeCell ref="CO32:CO33"/>
    <mergeCell ref="CP32:CP33"/>
    <mergeCell ref="CQ32:CQ33"/>
    <mergeCell ref="DP32:DP33"/>
    <mergeCell ref="DQ32:DQ33"/>
    <mergeCell ref="DR32:DR33"/>
    <mergeCell ref="DS32:DS33"/>
    <mergeCell ref="DT32:DT33"/>
    <mergeCell ref="DU32:DU33"/>
    <mergeCell ref="DJ32:DJ33"/>
    <mergeCell ref="DK32:DK33"/>
    <mergeCell ref="DL32:DL33"/>
    <mergeCell ref="DM32:DM33"/>
    <mergeCell ref="DN32:DN33"/>
    <mergeCell ref="DO32:DO33"/>
    <mergeCell ref="DD32:DD33"/>
    <mergeCell ref="DE32:DE33"/>
    <mergeCell ref="DF32:DF33"/>
    <mergeCell ref="DG32:DG33"/>
    <mergeCell ref="DH32:DH33"/>
    <mergeCell ref="DI32:DI33"/>
    <mergeCell ref="A34:A54"/>
    <mergeCell ref="B34:B54"/>
    <mergeCell ref="C34:C52"/>
    <mergeCell ref="D34:D36"/>
    <mergeCell ref="G34:G36"/>
    <mergeCell ref="H34:H36"/>
    <mergeCell ref="D37:D38"/>
    <mergeCell ref="G37:G38"/>
    <mergeCell ref="H37:H38"/>
    <mergeCell ref="ES32:ES33"/>
    <mergeCell ref="EU32:EU33"/>
    <mergeCell ref="EV32:EV33"/>
    <mergeCell ref="EW32:EW33"/>
    <mergeCell ref="EY32:EY33"/>
    <mergeCell ref="EZ32:EZ33"/>
    <mergeCell ref="EK32:EK33"/>
    <mergeCell ref="EM32:EM33"/>
    <mergeCell ref="EN32:EN33"/>
    <mergeCell ref="EO32:EO33"/>
    <mergeCell ref="EQ32:EQ33"/>
    <mergeCell ref="ER32:ER33"/>
    <mergeCell ref="ED32:ED33"/>
    <mergeCell ref="EE32:EE33"/>
    <mergeCell ref="EF32:EF33"/>
    <mergeCell ref="EG32:EG33"/>
    <mergeCell ref="EI32:EI33"/>
    <mergeCell ref="EJ32:EJ33"/>
    <mergeCell ref="DV32:DV33"/>
    <mergeCell ref="DW32:DW33"/>
    <mergeCell ref="DX32:DX33"/>
    <mergeCell ref="DY32:DY33"/>
    <mergeCell ref="DZ32:DZ33"/>
    <mergeCell ref="U34:U36"/>
    <mergeCell ref="V34:V36"/>
    <mergeCell ref="W34:W36"/>
    <mergeCell ref="X34:X36"/>
    <mergeCell ref="Y34:Y36"/>
    <mergeCell ref="Z34:Z36"/>
    <mergeCell ref="O34:O36"/>
    <mergeCell ref="P34:P36"/>
    <mergeCell ref="Q34:Q36"/>
    <mergeCell ref="R34:R36"/>
    <mergeCell ref="S34:S36"/>
    <mergeCell ref="T34:T36"/>
    <mergeCell ref="I34:I36"/>
    <mergeCell ref="J34:J36"/>
    <mergeCell ref="K34:K36"/>
    <mergeCell ref="L34:L36"/>
    <mergeCell ref="M34:M36"/>
    <mergeCell ref="N34:N36"/>
    <mergeCell ref="AM34:AM36"/>
    <mergeCell ref="AN34:AN36"/>
    <mergeCell ref="AO34:AO36"/>
    <mergeCell ref="AP34:AP36"/>
    <mergeCell ref="AQ34:AQ36"/>
    <mergeCell ref="AR34:AR36"/>
    <mergeCell ref="AG34:AG36"/>
    <mergeCell ref="AH34:AH36"/>
    <mergeCell ref="AI34:AI36"/>
    <mergeCell ref="AJ34:AJ36"/>
    <mergeCell ref="AK34:AK36"/>
    <mergeCell ref="AL34:AL36"/>
    <mergeCell ref="AA34:AA36"/>
    <mergeCell ref="AB34:AB36"/>
    <mergeCell ref="AC34:AC36"/>
    <mergeCell ref="AD34:AD36"/>
    <mergeCell ref="AE34:AE36"/>
    <mergeCell ref="AF34:AF36"/>
    <mergeCell ref="BE34:BE36"/>
    <mergeCell ref="BF34:BF36"/>
    <mergeCell ref="BG34:BG36"/>
    <mergeCell ref="BH34:BH36"/>
    <mergeCell ref="BI34:BI36"/>
    <mergeCell ref="BJ34:BJ36"/>
    <mergeCell ref="AY34:AY36"/>
    <mergeCell ref="AZ34:AZ36"/>
    <mergeCell ref="BA34:BA36"/>
    <mergeCell ref="BB34:BB36"/>
    <mergeCell ref="BC34:BC36"/>
    <mergeCell ref="BD34:BD36"/>
    <mergeCell ref="AS34:AS36"/>
    <mergeCell ref="AT34:AT36"/>
    <mergeCell ref="AU34:AU36"/>
    <mergeCell ref="AV34:AV36"/>
    <mergeCell ref="AW34:AW36"/>
    <mergeCell ref="AX34:AX36"/>
    <mergeCell ref="BW34:BW36"/>
    <mergeCell ref="BX34:BX36"/>
    <mergeCell ref="BY34:BY36"/>
    <mergeCell ref="BZ34:BZ36"/>
    <mergeCell ref="CA34:CA36"/>
    <mergeCell ref="CB34:CB36"/>
    <mergeCell ref="BQ34:BQ36"/>
    <mergeCell ref="BR34:BR36"/>
    <mergeCell ref="BS34:BS36"/>
    <mergeCell ref="BT34:BT36"/>
    <mergeCell ref="BU34:BU36"/>
    <mergeCell ref="BV34:BV36"/>
    <mergeCell ref="BK34:BK36"/>
    <mergeCell ref="BL34:BL36"/>
    <mergeCell ref="BM34:BM36"/>
    <mergeCell ref="BN34:BN36"/>
    <mergeCell ref="BO34:BO36"/>
    <mergeCell ref="BP34:BP36"/>
    <mergeCell ref="CO34:CO36"/>
    <mergeCell ref="CP34:CP36"/>
    <mergeCell ref="CQ34:CQ36"/>
    <mergeCell ref="CR34:CR36"/>
    <mergeCell ref="CS34:CS36"/>
    <mergeCell ref="CT34:CT36"/>
    <mergeCell ref="CI34:CI36"/>
    <mergeCell ref="CJ34:CJ36"/>
    <mergeCell ref="CK34:CK36"/>
    <mergeCell ref="CL34:CL36"/>
    <mergeCell ref="CM34:CM36"/>
    <mergeCell ref="CN34:CN36"/>
    <mergeCell ref="CC34:CC36"/>
    <mergeCell ref="CD34:CD36"/>
    <mergeCell ref="CE34:CE36"/>
    <mergeCell ref="CF34:CF36"/>
    <mergeCell ref="CG34:CG36"/>
    <mergeCell ref="CH34:CH36"/>
    <mergeCell ref="DG34:DG36"/>
    <mergeCell ref="DH34:DH36"/>
    <mergeCell ref="DI34:DI36"/>
    <mergeCell ref="DJ34:DJ36"/>
    <mergeCell ref="DK34:DK36"/>
    <mergeCell ref="DL34:DL36"/>
    <mergeCell ref="DA34:DA36"/>
    <mergeCell ref="DB34:DB36"/>
    <mergeCell ref="DC34:DC36"/>
    <mergeCell ref="DD34:DD36"/>
    <mergeCell ref="DE34:DE36"/>
    <mergeCell ref="DF34:DF36"/>
    <mergeCell ref="CU34:CU36"/>
    <mergeCell ref="CV34:CV36"/>
    <mergeCell ref="CW34:CW36"/>
    <mergeCell ref="CX34:CX36"/>
    <mergeCell ref="CY34:CY36"/>
    <mergeCell ref="CZ34:CZ36"/>
    <mergeCell ref="DS34:DS36"/>
    <mergeCell ref="DT34:DT36"/>
    <mergeCell ref="DU34:DU36"/>
    <mergeCell ref="DV34:DV36"/>
    <mergeCell ref="DW34:DW36"/>
    <mergeCell ref="DX34:DX36"/>
    <mergeCell ref="DM34:DM36"/>
    <mergeCell ref="DN34:DN36"/>
    <mergeCell ref="DO34:DO36"/>
    <mergeCell ref="DP34:DP36"/>
    <mergeCell ref="DQ34:DQ36"/>
    <mergeCell ref="DR34:DR36"/>
    <mergeCell ref="DQ37:DQ38"/>
    <mergeCell ref="DR37:DR38"/>
    <mergeCell ref="EA39:EA50"/>
    <mergeCell ref="ED39:ED50"/>
    <mergeCell ref="DQ39:DQ50"/>
    <mergeCell ref="DR39:DR50"/>
    <mergeCell ref="DS39:DS50"/>
    <mergeCell ref="DT39:DT50"/>
    <mergeCell ref="DU39:DU50"/>
    <mergeCell ref="DV39:DV50"/>
    <mergeCell ref="DW37:DW38"/>
    <mergeCell ref="DX37:DX38"/>
    <mergeCell ref="DM37:DM38"/>
    <mergeCell ref="DN37:DN38"/>
    <mergeCell ref="DO37:DO38"/>
    <mergeCell ref="DP37:DP38"/>
    <mergeCell ref="EO34:EO36"/>
    <mergeCell ref="EP34:EP54"/>
    <mergeCell ref="EQ34:EQ36"/>
    <mergeCell ref="EM37:EM38"/>
    <mergeCell ref="EN37:EN38"/>
    <mergeCell ref="EO37:EO38"/>
    <mergeCell ref="EQ37:EQ38"/>
    <mergeCell ref="EF34:EF36"/>
    <mergeCell ref="EG34:EG36"/>
    <mergeCell ref="EH34:EH54"/>
    <mergeCell ref="EI34:EI36"/>
    <mergeCell ref="EJ34:EJ36"/>
    <mergeCell ref="EK34:EK36"/>
    <mergeCell ref="DY34:DY36"/>
    <mergeCell ref="DZ34:DZ36"/>
    <mergeCell ref="EA34:EA36"/>
    <mergeCell ref="EC34:EC54"/>
    <mergeCell ref="ED34:ED36"/>
    <mergeCell ref="EE34:EE36"/>
    <mergeCell ref="DY37:DY38"/>
    <mergeCell ref="DZ37:DZ38"/>
    <mergeCell ref="EA37:EA38"/>
    <mergeCell ref="ED37:ED38"/>
    <mergeCell ref="DY53:DY54"/>
    <mergeCell ref="I37:I38"/>
    <mergeCell ref="J37:J38"/>
    <mergeCell ref="K37:K38"/>
    <mergeCell ref="L37:L38"/>
    <mergeCell ref="M37:M38"/>
    <mergeCell ref="N37:N38"/>
    <mergeCell ref="EX34:EX54"/>
    <mergeCell ref="EY34:EY36"/>
    <mergeCell ref="EZ34:EZ36"/>
    <mergeCell ref="FA34:FA54"/>
    <mergeCell ref="FC34:FC54"/>
    <mergeCell ref="FD34:FD54"/>
    <mergeCell ref="EY53:EY54"/>
    <mergeCell ref="EZ53:EZ54"/>
    <mergeCell ref="ER34:ER36"/>
    <mergeCell ref="ES34:ES36"/>
    <mergeCell ref="ET34:ET54"/>
    <mergeCell ref="EU34:EU36"/>
    <mergeCell ref="EV34:EV36"/>
    <mergeCell ref="EW34:EW36"/>
    <mergeCell ref="ER37:ER38"/>
    <mergeCell ref="ES37:ES38"/>
    <mergeCell ref="EU37:EU38"/>
    <mergeCell ref="EV37:EV38"/>
    <mergeCell ref="EU39:EU50"/>
    <mergeCell ref="EV39:EV50"/>
    <mergeCell ref="EW39:EW50"/>
    <mergeCell ref="EY39:EY50"/>
    <mergeCell ref="EZ39:EZ50"/>
    <mergeCell ref="EL34:EL54"/>
    <mergeCell ref="EM34:EM36"/>
    <mergeCell ref="EN34:EN36"/>
    <mergeCell ref="AA37:AA38"/>
    <mergeCell ref="AB37:AB38"/>
    <mergeCell ref="AC37:AC38"/>
    <mergeCell ref="AD37:AD38"/>
    <mergeCell ref="AE37:AE38"/>
    <mergeCell ref="AF37:AF38"/>
    <mergeCell ref="U37:U38"/>
    <mergeCell ref="V37:V38"/>
    <mergeCell ref="W37:W38"/>
    <mergeCell ref="X37:X38"/>
    <mergeCell ref="Y37:Y38"/>
    <mergeCell ref="Z37:Z38"/>
    <mergeCell ref="O37:O38"/>
    <mergeCell ref="P37:P38"/>
    <mergeCell ref="Q37:Q38"/>
    <mergeCell ref="R37:R38"/>
    <mergeCell ref="S37:S38"/>
    <mergeCell ref="T37:T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K37:BK38"/>
    <mergeCell ref="BL37:BL38"/>
    <mergeCell ref="BM37:BM38"/>
    <mergeCell ref="BN37:BN38"/>
    <mergeCell ref="BO37:BO38"/>
    <mergeCell ref="BP37:BP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CC37:CC38"/>
    <mergeCell ref="CD37:CD38"/>
    <mergeCell ref="CE37:CE38"/>
    <mergeCell ref="CF37:CF38"/>
    <mergeCell ref="CG37:CG38"/>
    <mergeCell ref="CH37:CH38"/>
    <mergeCell ref="BW37:BW38"/>
    <mergeCell ref="BX37:BX38"/>
    <mergeCell ref="BY37:BY38"/>
    <mergeCell ref="BZ37:BZ38"/>
    <mergeCell ref="CA37:CA38"/>
    <mergeCell ref="CB37:CB38"/>
    <mergeCell ref="BQ37:BQ38"/>
    <mergeCell ref="BR37:BR38"/>
    <mergeCell ref="BS37:BS38"/>
    <mergeCell ref="BT37:BT38"/>
    <mergeCell ref="BU37:BU38"/>
    <mergeCell ref="BV37:BV38"/>
    <mergeCell ref="CU37:CU38"/>
    <mergeCell ref="CV37:CV38"/>
    <mergeCell ref="CW37:CW38"/>
    <mergeCell ref="CX37:CX38"/>
    <mergeCell ref="CY37:CY38"/>
    <mergeCell ref="CZ37:CZ38"/>
    <mergeCell ref="CO37:CO38"/>
    <mergeCell ref="CP37:CP38"/>
    <mergeCell ref="CQ37:CQ38"/>
    <mergeCell ref="CR37:CR38"/>
    <mergeCell ref="CS37:CS38"/>
    <mergeCell ref="CT37:CT38"/>
    <mergeCell ref="CI37:CI38"/>
    <mergeCell ref="CJ37:CJ38"/>
    <mergeCell ref="CK37:CK38"/>
    <mergeCell ref="CL37:CL38"/>
    <mergeCell ref="CM37:CM38"/>
    <mergeCell ref="CN37:CN38"/>
    <mergeCell ref="DG37:DG38"/>
    <mergeCell ref="DH37:DH38"/>
    <mergeCell ref="DI37:DI38"/>
    <mergeCell ref="DJ37:DJ38"/>
    <mergeCell ref="DK37:DK38"/>
    <mergeCell ref="DL37:DL38"/>
    <mergeCell ref="DA37:DA38"/>
    <mergeCell ref="DB37:DB38"/>
    <mergeCell ref="DC37:DC38"/>
    <mergeCell ref="DD37:DD38"/>
    <mergeCell ref="DE37:DE38"/>
    <mergeCell ref="DF37:DF38"/>
    <mergeCell ref="S39:S50"/>
    <mergeCell ref="T39:T50"/>
    <mergeCell ref="U39:U50"/>
    <mergeCell ref="V39:V50"/>
    <mergeCell ref="W39:W50"/>
    <mergeCell ref="X39:X50"/>
    <mergeCell ref="AE39:AE50"/>
    <mergeCell ref="AF39:AF50"/>
    <mergeCell ref="AG39:AG50"/>
    <mergeCell ref="AH39:AH50"/>
    <mergeCell ref="AI39:AI50"/>
    <mergeCell ref="AJ39:AJ50"/>
    <mergeCell ref="Y39:Y50"/>
    <mergeCell ref="Z39:Z50"/>
    <mergeCell ref="AA39:AA50"/>
    <mergeCell ref="AB39:AB50"/>
    <mergeCell ref="AC39:AC50"/>
    <mergeCell ref="AD39:AD50"/>
    <mergeCell ref="BC39:BC50"/>
    <mergeCell ref="BD39:BD50"/>
    <mergeCell ref="M39:M50"/>
    <mergeCell ref="N39:N50"/>
    <mergeCell ref="O39:O50"/>
    <mergeCell ref="P39:P50"/>
    <mergeCell ref="Q39:Q50"/>
    <mergeCell ref="R39:R50"/>
    <mergeCell ref="EW37:EW38"/>
    <mergeCell ref="EY37:EY38"/>
    <mergeCell ref="EZ37:EZ38"/>
    <mergeCell ref="D39:D50"/>
    <mergeCell ref="G39:G50"/>
    <mergeCell ref="H39:H50"/>
    <mergeCell ref="I39:I50"/>
    <mergeCell ref="J39:J50"/>
    <mergeCell ref="K39:K50"/>
    <mergeCell ref="L39:L50"/>
    <mergeCell ref="EE37:EE38"/>
    <mergeCell ref="EF37:EF38"/>
    <mergeCell ref="EG37:EG38"/>
    <mergeCell ref="EI37:EI38"/>
    <mergeCell ref="EJ37:EJ38"/>
    <mergeCell ref="EK37:EK38"/>
    <mergeCell ref="DS37:DS38"/>
    <mergeCell ref="DT37:DT38"/>
    <mergeCell ref="DU37:DU38"/>
    <mergeCell ref="DV37:DV38"/>
    <mergeCell ref="AK39:AK50"/>
    <mergeCell ref="AL39:AL50"/>
    <mergeCell ref="AM39:AM50"/>
    <mergeCell ref="AN39:AN50"/>
    <mergeCell ref="AO39:AO50"/>
    <mergeCell ref="AP39:AP50"/>
    <mergeCell ref="BE39:BE50"/>
    <mergeCell ref="BF39:BF50"/>
    <mergeCell ref="BG39:BG50"/>
    <mergeCell ref="BH39:BH50"/>
    <mergeCell ref="AW39:AW50"/>
    <mergeCell ref="AX39:AX50"/>
    <mergeCell ref="AY39:AY50"/>
    <mergeCell ref="AZ39:AZ50"/>
    <mergeCell ref="BA39:BA50"/>
    <mergeCell ref="BB39:BB50"/>
    <mergeCell ref="AQ39:AQ50"/>
    <mergeCell ref="AR39:AR50"/>
    <mergeCell ref="AS39:AS50"/>
    <mergeCell ref="AT39:AT50"/>
    <mergeCell ref="AU39:AU50"/>
    <mergeCell ref="AV39:AV50"/>
    <mergeCell ref="BU39:BU50"/>
    <mergeCell ref="BV39:BV50"/>
    <mergeCell ref="BW39:BW50"/>
    <mergeCell ref="BX39:BX50"/>
    <mergeCell ref="BY39:BY50"/>
    <mergeCell ref="BZ39:BZ50"/>
    <mergeCell ref="BO39:BO50"/>
    <mergeCell ref="BP39:BP50"/>
    <mergeCell ref="BQ39:BQ50"/>
    <mergeCell ref="BR39:BR50"/>
    <mergeCell ref="BS39:BS50"/>
    <mergeCell ref="BT39:BT50"/>
    <mergeCell ref="BI39:BI50"/>
    <mergeCell ref="BJ39:BJ50"/>
    <mergeCell ref="BK39:BK50"/>
    <mergeCell ref="BL39:BL50"/>
    <mergeCell ref="BM39:BM50"/>
    <mergeCell ref="BN39:BN50"/>
    <mergeCell ref="CM39:CM50"/>
    <mergeCell ref="CN39:CN50"/>
    <mergeCell ref="CO39:CO50"/>
    <mergeCell ref="CP39:CP50"/>
    <mergeCell ref="CQ39:CQ50"/>
    <mergeCell ref="CR39:CR50"/>
    <mergeCell ref="CG39:CG50"/>
    <mergeCell ref="CH39:CH50"/>
    <mergeCell ref="CI39:CI50"/>
    <mergeCell ref="CJ39:CJ50"/>
    <mergeCell ref="CK39:CK50"/>
    <mergeCell ref="CL39:CL50"/>
    <mergeCell ref="CA39:CA50"/>
    <mergeCell ref="CB39:CB50"/>
    <mergeCell ref="CC39:CC50"/>
    <mergeCell ref="CD39:CD50"/>
    <mergeCell ref="CE39:CE50"/>
    <mergeCell ref="CF39:CF50"/>
    <mergeCell ref="DE39:DE50"/>
    <mergeCell ref="DF39:DF50"/>
    <mergeCell ref="DG39:DG50"/>
    <mergeCell ref="DH39:DH50"/>
    <mergeCell ref="DI39:DI50"/>
    <mergeCell ref="DJ39:DJ50"/>
    <mergeCell ref="CY39:CY50"/>
    <mergeCell ref="CZ39:CZ50"/>
    <mergeCell ref="DA39:DA50"/>
    <mergeCell ref="DB39:DB50"/>
    <mergeCell ref="DC39:DC50"/>
    <mergeCell ref="DD39:DD50"/>
    <mergeCell ref="CS39:CS50"/>
    <mergeCell ref="CT39:CT50"/>
    <mergeCell ref="CU39:CU50"/>
    <mergeCell ref="CV39:CV50"/>
    <mergeCell ref="CW39:CW50"/>
    <mergeCell ref="CX39:CX50"/>
    <mergeCell ref="J53:J54"/>
    <mergeCell ref="K53:K54"/>
    <mergeCell ref="L53:L54"/>
    <mergeCell ref="M53:M54"/>
    <mergeCell ref="N53:N54"/>
    <mergeCell ref="O53:O54"/>
    <mergeCell ref="C53:C54"/>
    <mergeCell ref="G53:G54"/>
    <mergeCell ref="H53:H54"/>
    <mergeCell ref="I53:I54"/>
    <mergeCell ref="EM39:EM50"/>
    <mergeCell ref="EN39:EN50"/>
    <mergeCell ref="EO39:EO50"/>
    <mergeCell ref="EQ39:EQ50"/>
    <mergeCell ref="ER39:ER50"/>
    <mergeCell ref="ES39:ES50"/>
    <mergeCell ref="EE39:EE50"/>
    <mergeCell ref="EF39:EF50"/>
    <mergeCell ref="EG39:EG50"/>
    <mergeCell ref="EI39:EI50"/>
    <mergeCell ref="EJ39:EJ50"/>
    <mergeCell ref="EK39:EK50"/>
    <mergeCell ref="DW39:DW50"/>
    <mergeCell ref="DX39:DX50"/>
    <mergeCell ref="DY39:DY50"/>
    <mergeCell ref="DZ39:DZ50"/>
    <mergeCell ref="DK39:DK50"/>
    <mergeCell ref="DL39:DL50"/>
    <mergeCell ref="DM39:DM50"/>
    <mergeCell ref="DN39:DN50"/>
    <mergeCell ref="DO39:DO50"/>
    <mergeCell ref="DP39:DP50"/>
    <mergeCell ref="AB53:AB54"/>
    <mergeCell ref="AC53:AC54"/>
    <mergeCell ref="AD53:AD54"/>
    <mergeCell ref="AE53:AE54"/>
    <mergeCell ref="AF53:AF54"/>
    <mergeCell ref="AG53:AG54"/>
    <mergeCell ref="V53:V54"/>
    <mergeCell ref="W53:W54"/>
    <mergeCell ref="X53:X54"/>
    <mergeCell ref="Y53:Y54"/>
    <mergeCell ref="Z53:Z54"/>
    <mergeCell ref="AA53:AA54"/>
    <mergeCell ref="P53:P54"/>
    <mergeCell ref="Q53:Q54"/>
    <mergeCell ref="R53:R54"/>
    <mergeCell ref="S53:S54"/>
    <mergeCell ref="T53:T54"/>
    <mergeCell ref="U53:U54"/>
    <mergeCell ref="AT53:AT54"/>
    <mergeCell ref="AU53:AU54"/>
    <mergeCell ref="AV53:AV54"/>
    <mergeCell ref="AW53:AW54"/>
    <mergeCell ref="AX53:AX54"/>
    <mergeCell ref="AY53:AY54"/>
    <mergeCell ref="AN53:AN54"/>
    <mergeCell ref="AO53:AO54"/>
    <mergeCell ref="AP53:AP54"/>
    <mergeCell ref="AQ53:AQ54"/>
    <mergeCell ref="AR53:AR54"/>
    <mergeCell ref="AS53:AS54"/>
    <mergeCell ref="AH53:AH54"/>
    <mergeCell ref="AI53:AI54"/>
    <mergeCell ref="AJ53:AJ54"/>
    <mergeCell ref="AK53:AK54"/>
    <mergeCell ref="AL53:AL54"/>
    <mergeCell ref="AM53:AM54"/>
    <mergeCell ref="BL53:BL54"/>
    <mergeCell ref="BM53:BM54"/>
    <mergeCell ref="BN53:BN54"/>
    <mergeCell ref="BO53:BO54"/>
    <mergeCell ref="BP53:BP54"/>
    <mergeCell ref="BQ53:BQ54"/>
    <mergeCell ref="BF53:BF54"/>
    <mergeCell ref="BG53:BG54"/>
    <mergeCell ref="BH53:BH54"/>
    <mergeCell ref="BI53:BI54"/>
    <mergeCell ref="BJ53:BJ54"/>
    <mergeCell ref="BK53:BK54"/>
    <mergeCell ref="AZ53:AZ54"/>
    <mergeCell ref="BA53:BA54"/>
    <mergeCell ref="BB53:BB54"/>
    <mergeCell ref="BC53:BC54"/>
    <mergeCell ref="BD53:BD54"/>
    <mergeCell ref="BE53:BE54"/>
    <mergeCell ref="CD53:CD54"/>
    <mergeCell ref="CE53:CE54"/>
    <mergeCell ref="CF53:CF54"/>
    <mergeCell ref="CG53:CG54"/>
    <mergeCell ref="CH53:CH54"/>
    <mergeCell ref="CI53:CI54"/>
    <mergeCell ref="BX53:BX54"/>
    <mergeCell ref="BY53:BY54"/>
    <mergeCell ref="BZ53:BZ54"/>
    <mergeCell ref="CA53:CA54"/>
    <mergeCell ref="CB53:CB54"/>
    <mergeCell ref="CC53:CC54"/>
    <mergeCell ref="BR53:BR54"/>
    <mergeCell ref="BS53:BS54"/>
    <mergeCell ref="BT53:BT54"/>
    <mergeCell ref="BU53:BU54"/>
    <mergeCell ref="BV53:BV54"/>
    <mergeCell ref="BW53:BW54"/>
    <mergeCell ref="CV53:CV54"/>
    <mergeCell ref="CW53:CW54"/>
    <mergeCell ref="CX53:CX54"/>
    <mergeCell ref="CY53:CY54"/>
    <mergeCell ref="CZ53:CZ54"/>
    <mergeCell ref="DA53:DA54"/>
    <mergeCell ref="CP53:CP54"/>
    <mergeCell ref="CQ53:CQ54"/>
    <mergeCell ref="CR53:CR54"/>
    <mergeCell ref="CS53:CS54"/>
    <mergeCell ref="CT53:CT54"/>
    <mergeCell ref="CU53:CU54"/>
    <mergeCell ref="CJ53:CJ54"/>
    <mergeCell ref="CK53:CK54"/>
    <mergeCell ref="CL53:CL54"/>
    <mergeCell ref="CM53:CM54"/>
    <mergeCell ref="CN53:CN54"/>
    <mergeCell ref="CO53:CO54"/>
    <mergeCell ref="DN53:DN54"/>
    <mergeCell ref="DO53:DO54"/>
    <mergeCell ref="DP53:DP54"/>
    <mergeCell ref="DQ53:DQ54"/>
    <mergeCell ref="DR53:DR54"/>
    <mergeCell ref="DS53:DS54"/>
    <mergeCell ref="DH53:DH54"/>
    <mergeCell ref="DI53:DI54"/>
    <mergeCell ref="DJ53:DJ54"/>
    <mergeCell ref="DK53:DK54"/>
    <mergeCell ref="DL53:DL54"/>
    <mergeCell ref="DM53:DM54"/>
    <mergeCell ref="DB53:DB54"/>
    <mergeCell ref="DC53:DC54"/>
    <mergeCell ref="DD53:DD54"/>
    <mergeCell ref="DE53:DE54"/>
    <mergeCell ref="DF53:DF54"/>
    <mergeCell ref="DG53:DG54"/>
    <mergeCell ref="A55:A75"/>
    <mergeCell ref="B55:B75"/>
    <mergeCell ref="C55:C73"/>
    <mergeCell ref="D55:D57"/>
    <mergeCell ref="G55:G57"/>
    <mergeCell ref="H55:H57"/>
    <mergeCell ref="D58:D59"/>
    <mergeCell ref="G58:G59"/>
    <mergeCell ref="H58:H59"/>
    <mergeCell ref="EQ53:EQ54"/>
    <mergeCell ref="ER53:ER54"/>
    <mergeCell ref="ES53:ES54"/>
    <mergeCell ref="EU53:EU54"/>
    <mergeCell ref="EV53:EV54"/>
    <mergeCell ref="EW53:EW54"/>
    <mergeCell ref="EI53:EI54"/>
    <mergeCell ref="EJ53:EJ54"/>
    <mergeCell ref="EK53:EK54"/>
    <mergeCell ref="EM53:EM54"/>
    <mergeCell ref="EN53:EN54"/>
    <mergeCell ref="EO53:EO54"/>
    <mergeCell ref="DZ53:DZ54"/>
    <mergeCell ref="EA53:EA54"/>
    <mergeCell ref="ED53:ED54"/>
    <mergeCell ref="EE53:EE54"/>
    <mergeCell ref="EF53:EF54"/>
    <mergeCell ref="EG53:EG54"/>
    <mergeCell ref="DT53:DT54"/>
    <mergeCell ref="DU53:DU54"/>
    <mergeCell ref="DV53:DV54"/>
    <mergeCell ref="DW53:DW54"/>
    <mergeCell ref="DX53:DX54"/>
    <mergeCell ref="U55:U57"/>
    <mergeCell ref="V55:V57"/>
    <mergeCell ref="W55:W57"/>
    <mergeCell ref="X55:X57"/>
    <mergeCell ref="Y55:Y57"/>
    <mergeCell ref="Z55:Z57"/>
    <mergeCell ref="O55:O57"/>
    <mergeCell ref="P55:P57"/>
    <mergeCell ref="Q55:Q57"/>
    <mergeCell ref="R55:R57"/>
    <mergeCell ref="S55:S57"/>
    <mergeCell ref="T55:T57"/>
    <mergeCell ref="I55:I57"/>
    <mergeCell ref="J55:J57"/>
    <mergeCell ref="K55:K57"/>
    <mergeCell ref="L55:L57"/>
    <mergeCell ref="M55:M57"/>
    <mergeCell ref="N55:N57"/>
    <mergeCell ref="AM55:AM57"/>
    <mergeCell ref="AN55:AN57"/>
    <mergeCell ref="AO55:AO57"/>
    <mergeCell ref="AP55:AP57"/>
    <mergeCell ref="AQ55:AQ57"/>
    <mergeCell ref="AR55:AR57"/>
    <mergeCell ref="AG55:AG57"/>
    <mergeCell ref="AH55:AH57"/>
    <mergeCell ref="AI55:AI57"/>
    <mergeCell ref="AJ55:AJ57"/>
    <mergeCell ref="AK55:AK57"/>
    <mergeCell ref="AL55:AL57"/>
    <mergeCell ref="AA55:AA57"/>
    <mergeCell ref="AB55:AB57"/>
    <mergeCell ref="AC55:AC57"/>
    <mergeCell ref="AD55:AD57"/>
    <mergeCell ref="AE55:AE57"/>
    <mergeCell ref="AF55:AF57"/>
    <mergeCell ref="BE55:BE57"/>
    <mergeCell ref="BF55:BF57"/>
    <mergeCell ref="BG55:BG57"/>
    <mergeCell ref="BH55:BH57"/>
    <mergeCell ref="BI55:BI57"/>
    <mergeCell ref="BJ55:BJ57"/>
    <mergeCell ref="AY55:AY57"/>
    <mergeCell ref="AZ55:AZ57"/>
    <mergeCell ref="BA55:BA57"/>
    <mergeCell ref="BB55:BB57"/>
    <mergeCell ref="BC55:BC57"/>
    <mergeCell ref="BD55:BD57"/>
    <mergeCell ref="AS55:AS57"/>
    <mergeCell ref="AT55:AT57"/>
    <mergeCell ref="AU55:AU57"/>
    <mergeCell ref="AV55:AV57"/>
    <mergeCell ref="AW55:AW57"/>
    <mergeCell ref="AX55:AX57"/>
    <mergeCell ref="BW55:BW57"/>
    <mergeCell ref="BX55:BX57"/>
    <mergeCell ref="BY55:BY57"/>
    <mergeCell ref="BZ55:BZ57"/>
    <mergeCell ref="CA55:CA57"/>
    <mergeCell ref="CB55:CB57"/>
    <mergeCell ref="BQ55:BQ57"/>
    <mergeCell ref="BR55:BR57"/>
    <mergeCell ref="BS55:BS57"/>
    <mergeCell ref="BT55:BT57"/>
    <mergeCell ref="BU55:BU57"/>
    <mergeCell ref="BV55:BV57"/>
    <mergeCell ref="BK55:BK57"/>
    <mergeCell ref="BL55:BL57"/>
    <mergeCell ref="BM55:BM57"/>
    <mergeCell ref="BN55:BN57"/>
    <mergeCell ref="BO55:BO57"/>
    <mergeCell ref="BP55:BP57"/>
    <mergeCell ref="CO55:CO57"/>
    <mergeCell ref="CP55:CP57"/>
    <mergeCell ref="CQ55:CQ57"/>
    <mergeCell ref="CR55:CR57"/>
    <mergeCell ref="CS55:CS57"/>
    <mergeCell ref="CT55:CT57"/>
    <mergeCell ref="CI55:CI57"/>
    <mergeCell ref="CJ55:CJ57"/>
    <mergeCell ref="CK55:CK57"/>
    <mergeCell ref="CL55:CL57"/>
    <mergeCell ref="CM55:CM57"/>
    <mergeCell ref="CN55:CN57"/>
    <mergeCell ref="CC55:CC57"/>
    <mergeCell ref="CD55:CD57"/>
    <mergeCell ref="CE55:CE57"/>
    <mergeCell ref="CF55:CF57"/>
    <mergeCell ref="CG55:CG57"/>
    <mergeCell ref="CH55:CH57"/>
    <mergeCell ref="DG55:DG57"/>
    <mergeCell ref="DH55:DH57"/>
    <mergeCell ref="DI55:DI57"/>
    <mergeCell ref="DJ55:DJ57"/>
    <mergeCell ref="DK55:DK57"/>
    <mergeCell ref="DL55:DL57"/>
    <mergeCell ref="DA55:DA57"/>
    <mergeCell ref="DB55:DB57"/>
    <mergeCell ref="DC55:DC57"/>
    <mergeCell ref="DD55:DD57"/>
    <mergeCell ref="DE55:DE57"/>
    <mergeCell ref="DF55:DF57"/>
    <mergeCell ref="CU55:CU57"/>
    <mergeCell ref="CV55:CV57"/>
    <mergeCell ref="CW55:CW57"/>
    <mergeCell ref="CX55:CX57"/>
    <mergeCell ref="CY55:CY57"/>
    <mergeCell ref="CZ55:CZ57"/>
    <mergeCell ref="DS55:DS57"/>
    <mergeCell ref="DT55:DT57"/>
    <mergeCell ref="DU55:DU57"/>
    <mergeCell ref="DV55:DV57"/>
    <mergeCell ref="DW55:DW57"/>
    <mergeCell ref="DX55:DX57"/>
    <mergeCell ref="DM55:DM57"/>
    <mergeCell ref="DN55:DN57"/>
    <mergeCell ref="DO55:DO57"/>
    <mergeCell ref="DP55:DP57"/>
    <mergeCell ref="DQ55:DQ57"/>
    <mergeCell ref="DR55:DR57"/>
    <mergeCell ref="DQ58:DQ59"/>
    <mergeCell ref="DR58:DR59"/>
    <mergeCell ref="EA60:EA71"/>
    <mergeCell ref="ED60:ED71"/>
    <mergeCell ref="DQ60:DQ71"/>
    <mergeCell ref="DR60:DR71"/>
    <mergeCell ref="DS60:DS71"/>
    <mergeCell ref="DT60:DT71"/>
    <mergeCell ref="DU60:DU71"/>
    <mergeCell ref="DV60:DV71"/>
    <mergeCell ref="DW58:DW59"/>
    <mergeCell ref="DX58:DX59"/>
    <mergeCell ref="DM58:DM59"/>
    <mergeCell ref="DN58:DN59"/>
    <mergeCell ref="DO58:DO59"/>
    <mergeCell ref="DP58:DP59"/>
    <mergeCell ref="EO58:EO59"/>
    <mergeCell ref="EQ58:EQ59"/>
    <mergeCell ref="EF55:EF57"/>
    <mergeCell ref="EG55:EG57"/>
    <mergeCell ref="EH55:EH75"/>
    <mergeCell ref="EI55:EI57"/>
    <mergeCell ref="EJ55:EJ57"/>
    <mergeCell ref="EK55:EK57"/>
    <mergeCell ref="DY55:DY57"/>
    <mergeCell ref="DZ55:DZ57"/>
    <mergeCell ref="EA55:EA57"/>
    <mergeCell ref="EC55:EC75"/>
    <mergeCell ref="ED55:ED57"/>
    <mergeCell ref="EE55:EE57"/>
    <mergeCell ref="DY58:DY59"/>
    <mergeCell ref="DZ58:DZ59"/>
    <mergeCell ref="EA58:EA59"/>
    <mergeCell ref="ED58:ED59"/>
    <mergeCell ref="EQ74:EQ75"/>
    <mergeCell ref="EI74:EI75"/>
    <mergeCell ref="EJ74:EJ75"/>
    <mergeCell ref="EK74:EK75"/>
    <mergeCell ref="EM74:EM75"/>
    <mergeCell ref="EN74:EN75"/>
    <mergeCell ref="EO74:EO75"/>
    <mergeCell ref="DZ74:DZ75"/>
    <mergeCell ref="EA74:EA75"/>
    <mergeCell ref="ED74:ED75"/>
    <mergeCell ref="EE74:EE75"/>
    <mergeCell ref="EF74:EF75"/>
    <mergeCell ref="EG74:EG75"/>
    <mergeCell ref="I58:I59"/>
    <mergeCell ref="J58:J59"/>
    <mergeCell ref="K58:K59"/>
    <mergeCell ref="L58:L59"/>
    <mergeCell ref="M58:M59"/>
    <mergeCell ref="N58:N59"/>
    <mergeCell ref="FA55:FA75"/>
    <mergeCell ref="FC55:FC75"/>
    <mergeCell ref="FD55:FD75"/>
    <mergeCell ref="EY74:EY75"/>
    <mergeCell ref="EZ74:EZ75"/>
    <mergeCell ref="ER55:ER57"/>
    <mergeCell ref="ES55:ES57"/>
    <mergeCell ref="ET55:ET75"/>
    <mergeCell ref="EU55:EU57"/>
    <mergeCell ref="EV55:EV57"/>
    <mergeCell ref="EW55:EW57"/>
    <mergeCell ref="ER58:ER59"/>
    <mergeCell ref="ES58:ES59"/>
    <mergeCell ref="EU58:EU59"/>
    <mergeCell ref="EV58:EV59"/>
    <mergeCell ref="EU60:EU71"/>
    <mergeCell ref="EV60:EV71"/>
    <mergeCell ref="EW60:EW71"/>
    <mergeCell ref="EY60:EY71"/>
    <mergeCell ref="EZ60:EZ71"/>
    <mergeCell ref="ER74:ER75"/>
    <mergeCell ref="ES74:ES75"/>
    <mergeCell ref="EU74:EU75"/>
    <mergeCell ref="EV74:EV75"/>
    <mergeCell ref="EW74:EW75"/>
    <mergeCell ref="EN58:EN59"/>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AS58:AS59"/>
    <mergeCell ref="AT58:AT59"/>
    <mergeCell ref="AU58:AU59"/>
    <mergeCell ref="AV58:AV59"/>
    <mergeCell ref="AW58:AW59"/>
    <mergeCell ref="AX58:AX59"/>
    <mergeCell ref="AM58:AM59"/>
    <mergeCell ref="AN58:AN59"/>
    <mergeCell ref="AO58:AO59"/>
    <mergeCell ref="AP58:AP59"/>
    <mergeCell ref="AQ58:AQ59"/>
    <mergeCell ref="AR58:AR59"/>
    <mergeCell ref="AG58:AG59"/>
    <mergeCell ref="AH58:AH59"/>
    <mergeCell ref="AI58:AI59"/>
    <mergeCell ref="AJ58:AJ59"/>
    <mergeCell ref="AK58:AK59"/>
    <mergeCell ref="AL58:AL59"/>
    <mergeCell ref="BK58:BK59"/>
    <mergeCell ref="BL58:BL59"/>
    <mergeCell ref="BM58:BM59"/>
    <mergeCell ref="BN58:BN59"/>
    <mergeCell ref="BO58:BO59"/>
    <mergeCell ref="BP58:BP59"/>
    <mergeCell ref="BE58:BE59"/>
    <mergeCell ref="BF58:BF59"/>
    <mergeCell ref="BG58:BG59"/>
    <mergeCell ref="BH58:BH59"/>
    <mergeCell ref="BI58:BI59"/>
    <mergeCell ref="BJ58:BJ59"/>
    <mergeCell ref="AY58:AY59"/>
    <mergeCell ref="AZ58:AZ59"/>
    <mergeCell ref="BA58:BA59"/>
    <mergeCell ref="BB58:BB59"/>
    <mergeCell ref="BC58:BC59"/>
    <mergeCell ref="BD58:BD59"/>
    <mergeCell ref="CC58:CC59"/>
    <mergeCell ref="CD58:CD59"/>
    <mergeCell ref="CE58:CE59"/>
    <mergeCell ref="CF58:CF59"/>
    <mergeCell ref="CG58:CG59"/>
    <mergeCell ref="CH58:CH59"/>
    <mergeCell ref="BW58:BW59"/>
    <mergeCell ref="BX58:BX59"/>
    <mergeCell ref="BY58:BY59"/>
    <mergeCell ref="BZ58:BZ59"/>
    <mergeCell ref="CA58:CA59"/>
    <mergeCell ref="CB58:CB59"/>
    <mergeCell ref="BQ58:BQ59"/>
    <mergeCell ref="BR58:BR59"/>
    <mergeCell ref="BS58:BS59"/>
    <mergeCell ref="BT58:BT59"/>
    <mergeCell ref="BU58:BU59"/>
    <mergeCell ref="BV58:BV59"/>
    <mergeCell ref="CU58:CU59"/>
    <mergeCell ref="CV58:CV59"/>
    <mergeCell ref="CW58:CW59"/>
    <mergeCell ref="CX58:CX59"/>
    <mergeCell ref="CY58:CY59"/>
    <mergeCell ref="CZ58:CZ59"/>
    <mergeCell ref="CO58:CO59"/>
    <mergeCell ref="CP58:CP59"/>
    <mergeCell ref="CQ58:CQ59"/>
    <mergeCell ref="CR58:CR59"/>
    <mergeCell ref="CS58:CS59"/>
    <mergeCell ref="CT58:CT59"/>
    <mergeCell ref="CI58:CI59"/>
    <mergeCell ref="CJ58:CJ59"/>
    <mergeCell ref="CK58:CK59"/>
    <mergeCell ref="CL58:CL59"/>
    <mergeCell ref="CM58:CM59"/>
    <mergeCell ref="CN58:CN59"/>
    <mergeCell ref="DG58:DG59"/>
    <mergeCell ref="DH58:DH59"/>
    <mergeCell ref="DI58:DI59"/>
    <mergeCell ref="DJ58:DJ59"/>
    <mergeCell ref="DK58:DK59"/>
    <mergeCell ref="DL58:DL59"/>
    <mergeCell ref="DA58:DA59"/>
    <mergeCell ref="DB58:DB59"/>
    <mergeCell ref="DC58:DC59"/>
    <mergeCell ref="DD58:DD59"/>
    <mergeCell ref="DE58:DE59"/>
    <mergeCell ref="DF58:DF59"/>
    <mergeCell ref="S60:S71"/>
    <mergeCell ref="T60:T71"/>
    <mergeCell ref="U60:U71"/>
    <mergeCell ref="V60:V71"/>
    <mergeCell ref="W60:W71"/>
    <mergeCell ref="X60:X71"/>
    <mergeCell ref="AE60:AE71"/>
    <mergeCell ref="AF60:AF71"/>
    <mergeCell ref="AG60:AG71"/>
    <mergeCell ref="AH60:AH71"/>
    <mergeCell ref="AI60:AI71"/>
    <mergeCell ref="AJ60:AJ71"/>
    <mergeCell ref="Y60:Y71"/>
    <mergeCell ref="Z60:Z71"/>
    <mergeCell ref="AA60:AA71"/>
    <mergeCell ref="AB60:AB71"/>
    <mergeCell ref="AC60:AC71"/>
    <mergeCell ref="AD60:AD71"/>
    <mergeCell ref="BC60:BC71"/>
    <mergeCell ref="BD60:BD71"/>
    <mergeCell ref="M60:M71"/>
    <mergeCell ref="N60:N71"/>
    <mergeCell ref="O60:O71"/>
    <mergeCell ref="P60:P71"/>
    <mergeCell ref="Q60:Q71"/>
    <mergeCell ref="R60:R71"/>
    <mergeCell ref="EW58:EW59"/>
    <mergeCell ref="EY58:EY59"/>
    <mergeCell ref="EZ58:EZ59"/>
    <mergeCell ref="D60:D71"/>
    <mergeCell ref="G60:G71"/>
    <mergeCell ref="H60:H71"/>
    <mergeCell ref="I60:I71"/>
    <mergeCell ref="J60:J71"/>
    <mergeCell ref="K60:K71"/>
    <mergeCell ref="L60:L71"/>
    <mergeCell ref="EE58:EE59"/>
    <mergeCell ref="EF58:EF59"/>
    <mergeCell ref="EG58:EG59"/>
    <mergeCell ref="EI58:EI59"/>
    <mergeCell ref="EJ58:EJ59"/>
    <mergeCell ref="EK58:EK59"/>
    <mergeCell ref="DS58:DS59"/>
    <mergeCell ref="DT58:DT59"/>
    <mergeCell ref="DU58:DU59"/>
    <mergeCell ref="DV58:DV59"/>
    <mergeCell ref="AK60:AK71"/>
    <mergeCell ref="AL60:AL71"/>
    <mergeCell ref="AM60:AM71"/>
    <mergeCell ref="AN60:AN71"/>
    <mergeCell ref="AO60:AO71"/>
    <mergeCell ref="AP60:AP71"/>
    <mergeCell ref="BE60:BE71"/>
    <mergeCell ref="BF60:BF71"/>
    <mergeCell ref="BG60:BG71"/>
    <mergeCell ref="BH60:BH71"/>
    <mergeCell ref="AW60:AW71"/>
    <mergeCell ref="AX60:AX71"/>
    <mergeCell ref="AY60:AY71"/>
    <mergeCell ref="AZ60:AZ71"/>
    <mergeCell ref="BA60:BA71"/>
    <mergeCell ref="BB60:BB71"/>
    <mergeCell ref="AQ60:AQ71"/>
    <mergeCell ref="AR60:AR71"/>
    <mergeCell ref="AS60:AS71"/>
    <mergeCell ref="AT60:AT71"/>
    <mergeCell ref="AU60:AU71"/>
    <mergeCell ref="AV60:AV71"/>
    <mergeCell ref="BU60:BU71"/>
    <mergeCell ref="BV60:BV71"/>
    <mergeCell ref="BW60:BW71"/>
    <mergeCell ref="BX60:BX71"/>
    <mergeCell ref="BY60:BY71"/>
    <mergeCell ref="BZ60:BZ71"/>
    <mergeCell ref="BO60:BO71"/>
    <mergeCell ref="BP60:BP71"/>
    <mergeCell ref="BQ60:BQ71"/>
    <mergeCell ref="BR60:BR71"/>
    <mergeCell ref="BS60:BS71"/>
    <mergeCell ref="BT60:BT71"/>
    <mergeCell ref="BI60:BI71"/>
    <mergeCell ref="BJ60:BJ71"/>
    <mergeCell ref="BK60:BK71"/>
    <mergeCell ref="BL60:BL71"/>
    <mergeCell ref="BM60:BM71"/>
    <mergeCell ref="BN60:BN71"/>
    <mergeCell ref="CM60:CM71"/>
    <mergeCell ref="CN60:CN71"/>
    <mergeCell ref="CO60:CO71"/>
    <mergeCell ref="CP60:CP71"/>
    <mergeCell ref="CQ60:CQ71"/>
    <mergeCell ref="CR60:CR71"/>
    <mergeCell ref="CG60:CG71"/>
    <mergeCell ref="CH60:CH71"/>
    <mergeCell ref="CI60:CI71"/>
    <mergeCell ref="CJ60:CJ71"/>
    <mergeCell ref="CK60:CK71"/>
    <mergeCell ref="CL60:CL71"/>
    <mergeCell ref="CA60:CA71"/>
    <mergeCell ref="CB60:CB71"/>
    <mergeCell ref="CC60:CC71"/>
    <mergeCell ref="CD60:CD71"/>
    <mergeCell ref="CE60:CE71"/>
    <mergeCell ref="CF60:CF71"/>
    <mergeCell ref="DE60:DE71"/>
    <mergeCell ref="DF60:DF71"/>
    <mergeCell ref="DG60:DG71"/>
    <mergeCell ref="DH60:DH71"/>
    <mergeCell ref="DI60:DI71"/>
    <mergeCell ref="DJ60:DJ71"/>
    <mergeCell ref="CY60:CY71"/>
    <mergeCell ref="CZ60:CZ71"/>
    <mergeCell ref="DA60:DA71"/>
    <mergeCell ref="DB60:DB71"/>
    <mergeCell ref="DC60:DC71"/>
    <mergeCell ref="DD60:DD71"/>
    <mergeCell ref="CS60:CS71"/>
    <mergeCell ref="CT60:CT71"/>
    <mergeCell ref="CU60:CU71"/>
    <mergeCell ref="CV60:CV71"/>
    <mergeCell ref="CW60:CW71"/>
    <mergeCell ref="CX60:CX71"/>
    <mergeCell ref="EY55:EY57"/>
    <mergeCell ref="EZ55:EZ57"/>
    <mergeCell ref="EL55:EL75"/>
    <mergeCell ref="EM55:EM57"/>
    <mergeCell ref="EN55:EN57"/>
    <mergeCell ref="EO55:EO57"/>
    <mergeCell ref="EP55:EP75"/>
    <mergeCell ref="EQ55:EQ57"/>
    <mergeCell ref="EM58:EM59"/>
    <mergeCell ref="P74:P75"/>
    <mergeCell ref="Q74:Q75"/>
    <mergeCell ref="R74:R75"/>
    <mergeCell ref="S74:S75"/>
    <mergeCell ref="T74:T75"/>
    <mergeCell ref="U74:U75"/>
    <mergeCell ref="AB74:AB75"/>
    <mergeCell ref="AC74:AC75"/>
    <mergeCell ref="AD74:AD75"/>
    <mergeCell ref="AE74:AE75"/>
    <mergeCell ref="AF74:AF75"/>
    <mergeCell ref="AG74:AG75"/>
    <mergeCell ref="V74:V75"/>
    <mergeCell ref="W74:W75"/>
    <mergeCell ref="X74:X75"/>
    <mergeCell ref="Y74:Y75"/>
    <mergeCell ref="EM60:EM71"/>
    <mergeCell ref="EN60:EN71"/>
    <mergeCell ref="EO60:EO71"/>
    <mergeCell ref="EQ60:EQ71"/>
    <mergeCell ref="ER60:ER71"/>
    <mergeCell ref="ES60:ES71"/>
    <mergeCell ref="EE60:EE71"/>
    <mergeCell ref="J74:J75"/>
    <mergeCell ref="K74:K75"/>
    <mergeCell ref="L74:L75"/>
    <mergeCell ref="M74:M75"/>
    <mergeCell ref="N74:N75"/>
    <mergeCell ref="O74:O75"/>
    <mergeCell ref="C74:C75"/>
    <mergeCell ref="G74:G75"/>
    <mergeCell ref="H74:H75"/>
    <mergeCell ref="I74:I75"/>
    <mergeCell ref="AH74:AH75"/>
    <mergeCell ref="AI74:AI75"/>
    <mergeCell ref="AJ74:AJ75"/>
    <mergeCell ref="AK74:AK75"/>
    <mergeCell ref="AL74:AL75"/>
    <mergeCell ref="AM74:AM75"/>
    <mergeCell ref="EX55:EX75"/>
    <mergeCell ref="EF60:EF71"/>
    <mergeCell ref="EG60:EG71"/>
    <mergeCell ref="EI60:EI71"/>
    <mergeCell ref="EJ60:EJ71"/>
    <mergeCell ref="EK60:EK71"/>
    <mergeCell ref="DW60:DW71"/>
    <mergeCell ref="DX60:DX71"/>
    <mergeCell ref="DY60:DY71"/>
    <mergeCell ref="DZ60:DZ71"/>
    <mergeCell ref="DK60:DK71"/>
    <mergeCell ref="DL60:DL71"/>
    <mergeCell ref="DM60:DM71"/>
    <mergeCell ref="DN60:DN71"/>
    <mergeCell ref="DO60:DO71"/>
    <mergeCell ref="DP60:DP71"/>
    <mergeCell ref="Z74:Z75"/>
    <mergeCell ref="AA74:AA75"/>
    <mergeCell ref="AZ74:AZ75"/>
    <mergeCell ref="BA74:BA75"/>
    <mergeCell ref="BB74:BB75"/>
    <mergeCell ref="BC74:BC75"/>
    <mergeCell ref="BD74:BD75"/>
    <mergeCell ref="BE74:BE75"/>
    <mergeCell ref="AT74:AT75"/>
    <mergeCell ref="AU74:AU75"/>
    <mergeCell ref="AV74:AV75"/>
    <mergeCell ref="AW74:AW75"/>
    <mergeCell ref="AX74:AX75"/>
    <mergeCell ref="AY74:AY75"/>
    <mergeCell ref="AN74:AN75"/>
    <mergeCell ref="AO74:AO75"/>
    <mergeCell ref="AP74:AP75"/>
    <mergeCell ref="AQ74:AQ75"/>
    <mergeCell ref="AR74:AR75"/>
    <mergeCell ref="AS74:AS75"/>
    <mergeCell ref="BR74:BR75"/>
    <mergeCell ref="BS74:BS75"/>
    <mergeCell ref="BT74:BT75"/>
    <mergeCell ref="BU74:BU75"/>
    <mergeCell ref="BV74:BV75"/>
    <mergeCell ref="BW74:BW75"/>
    <mergeCell ref="BL74:BL75"/>
    <mergeCell ref="BM74:BM75"/>
    <mergeCell ref="BN74:BN75"/>
    <mergeCell ref="BO74:BO75"/>
    <mergeCell ref="BP74:BP75"/>
    <mergeCell ref="BQ74:BQ75"/>
    <mergeCell ref="BF74:BF75"/>
    <mergeCell ref="BG74:BG75"/>
    <mergeCell ref="BH74:BH75"/>
    <mergeCell ref="BI74:BI75"/>
    <mergeCell ref="BJ74:BJ75"/>
    <mergeCell ref="BK74:BK75"/>
    <mergeCell ref="CJ74:CJ75"/>
    <mergeCell ref="CK74:CK75"/>
    <mergeCell ref="CL74:CL75"/>
    <mergeCell ref="CM74:CM75"/>
    <mergeCell ref="CN74:CN75"/>
    <mergeCell ref="CO74:CO75"/>
    <mergeCell ref="CD74:CD75"/>
    <mergeCell ref="CE74:CE75"/>
    <mergeCell ref="CF74:CF75"/>
    <mergeCell ref="CG74:CG75"/>
    <mergeCell ref="CH74:CH75"/>
    <mergeCell ref="CI74:CI75"/>
    <mergeCell ref="BX74:BX75"/>
    <mergeCell ref="BY74:BY75"/>
    <mergeCell ref="BZ74:BZ75"/>
    <mergeCell ref="CA74:CA75"/>
    <mergeCell ref="CB74:CB75"/>
    <mergeCell ref="CC74:CC75"/>
    <mergeCell ref="DB74:DB75"/>
    <mergeCell ref="DC74:DC75"/>
    <mergeCell ref="DD74:DD75"/>
    <mergeCell ref="DE74:DE75"/>
    <mergeCell ref="DF74:DF75"/>
    <mergeCell ref="DG74:DG75"/>
    <mergeCell ref="CV74:CV75"/>
    <mergeCell ref="CW74:CW75"/>
    <mergeCell ref="CX74:CX75"/>
    <mergeCell ref="CY74:CY75"/>
    <mergeCell ref="CZ74:CZ75"/>
    <mergeCell ref="DA74:DA75"/>
    <mergeCell ref="CP74:CP75"/>
    <mergeCell ref="CQ74:CQ75"/>
    <mergeCell ref="CR74:CR75"/>
    <mergeCell ref="CS74:CS75"/>
    <mergeCell ref="CT74:CT75"/>
    <mergeCell ref="CU74:CU75"/>
    <mergeCell ref="DT74:DT75"/>
    <mergeCell ref="DU74:DU75"/>
    <mergeCell ref="DV74:DV75"/>
    <mergeCell ref="DW74:DW75"/>
    <mergeCell ref="DX74:DX75"/>
    <mergeCell ref="DY74:DY75"/>
    <mergeCell ref="DN74:DN75"/>
    <mergeCell ref="DO74:DO75"/>
    <mergeCell ref="DP74:DP75"/>
    <mergeCell ref="DQ74:DQ75"/>
    <mergeCell ref="DR74:DR75"/>
    <mergeCell ref="DS74:DS75"/>
    <mergeCell ref="DH74:DH75"/>
    <mergeCell ref="DI74:DI75"/>
    <mergeCell ref="DJ74:DJ75"/>
    <mergeCell ref="DK74:DK75"/>
    <mergeCell ref="DL74:DL75"/>
    <mergeCell ref="DM74:DM75"/>
    <mergeCell ref="O76:O78"/>
    <mergeCell ref="P76:P78"/>
    <mergeCell ref="Q76:Q78"/>
    <mergeCell ref="R76:R78"/>
    <mergeCell ref="S76:S78"/>
    <mergeCell ref="T76:T78"/>
    <mergeCell ref="AI76:AI78"/>
    <mergeCell ref="AJ76:AJ78"/>
    <mergeCell ref="AK76:AK78"/>
    <mergeCell ref="AL76:AL78"/>
    <mergeCell ref="AY76:AY78"/>
    <mergeCell ref="AZ76:AZ78"/>
    <mergeCell ref="BA76:BA78"/>
    <mergeCell ref="BB76:BB78"/>
    <mergeCell ref="BC76:BC78"/>
    <mergeCell ref="BD76:BD78"/>
    <mergeCell ref="AS76:AS78"/>
    <mergeCell ref="AT76:AT78"/>
    <mergeCell ref="AU76:AU78"/>
    <mergeCell ref="AV76:AV78"/>
    <mergeCell ref="AW76:AW78"/>
    <mergeCell ref="AX76:AX78"/>
    <mergeCell ref="AM76:AM78"/>
    <mergeCell ref="AN76:AN78"/>
    <mergeCell ref="AO76:AO78"/>
    <mergeCell ref="AP76:AP78"/>
    <mergeCell ref="AQ76:AQ78"/>
    <mergeCell ref="AR76:AR78"/>
    <mergeCell ref="I76:I78"/>
    <mergeCell ref="J76:J78"/>
    <mergeCell ref="K76:K78"/>
    <mergeCell ref="L76:L78"/>
    <mergeCell ref="M76:M78"/>
    <mergeCell ref="N76:N78"/>
    <mergeCell ref="A76:A96"/>
    <mergeCell ref="B76:B96"/>
    <mergeCell ref="C76:C94"/>
    <mergeCell ref="D76:D78"/>
    <mergeCell ref="G76:G78"/>
    <mergeCell ref="H76:H78"/>
    <mergeCell ref="D79:D80"/>
    <mergeCell ref="G79:G80"/>
    <mergeCell ref="H79:H80"/>
    <mergeCell ref="AG76:AG78"/>
    <mergeCell ref="AH76:AH78"/>
    <mergeCell ref="AA76:AA78"/>
    <mergeCell ref="AB76:AB78"/>
    <mergeCell ref="AC76:AC78"/>
    <mergeCell ref="AD76:AD78"/>
    <mergeCell ref="AE76:AE78"/>
    <mergeCell ref="AF76:AF78"/>
    <mergeCell ref="U76:U78"/>
    <mergeCell ref="V76:V78"/>
    <mergeCell ref="W76:W78"/>
    <mergeCell ref="X76:X78"/>
    <mergeCell ref="Y76:Y78"/>
    <mergeCell ref="Z76:Z78"/>
    <mergeCell ref="O79:O80"/>
    <mergeCell ref="P79:P80"/>
    <mergeCell ref="Q79:Q80"/>
    <mergeCell ref="BQ76:BQ78"/>
    <mergeCell ref="BR76:BR78"/>
    <mergeCell ref="BS76:BS78"/>
    <mergeCell ref="BT76:BT78"/>
    <mergeCell ref="BU76:BU78"/>
    <mergeCell ref="BV76:BV78"/>
    <mergeCell ref="BK76:BK78"/>
    <mergeCell ref="BL76:BL78"/>
    <mergeCell ref="BM76:BM78"/>
    <mergeCell ref="BN76:BN78"/>
    <mergeCell ref="BO76:BO78"/>
    <mergeCell ref="BP76:BP78"/>
    <mergeCell ref="BE76:BE78"/>
    <mergeCell ref="BF76:BF78"/>
    <mergeCell ref="BG76:BG78"/>
    <mergeCell ref="BH76:BH78"/>
    <mergeCell ref="BI76:BI78"/>
    <mergeCell ref="BJ76:BJ78"/>
    <mergeCell ref="CI76:CI78"/>
    <mergeCell ref="CJ76:CJ78"/>
    <mergeCell ref="CK76:CK78"/>
    <mergeCell ref="CL76:CL78"/>
    <mergeCell ref="CM76:CM78"/>
    <mergeCell ref="CN76:CN78"/>
    <mergeCell ref="CC76:CC78"/>
    <mergeCell ref="CD76:CD78"/>
    <mergeCell ref="CE76:CE78"/>
    <mergeCell ref="CF76:CF78"/>
    <mergeCell ref="CG76:CG78"/>
    <mergeCell ref="CH76:CH78"/>
    <mergeCell ref="BW76:BW78"/>
    <mergeCell ref="BX76:BX78"/>
    <mergeCell ref="BY76:BY78"/>
    <mergeCell ref="BZ76:BZ78"/>
    <mergeCell ref="CA76:CA78"/>
    <mergeCell ref="CB76:CB78"/>
    <mergeCell ref="DA76:DA78"/>
    <mergeCell ref="DB76:DB78"/>
    <mergeCell ref="DC76:DC78"/>
    <mergeCell ref="DD76:DD78"/>
    <mergeCell ref="DE76:DE78"/>
    <mergeCell ref="DF76:DF78"/>
    <mergeCell ref="CU76:CU78"/>
    <mergeCell ref="CV76:CV78"/>
    <mergeCell ref="CW76:CW78"/>
    <mergeCell ref="CX76:CX78"/>
    <mergeCell ref="CY76:CY78"/>
    <mergeCell ref="CZ76:CZ78"/>
    <mergeCell ref="CO76:CO78"/>
    <mergeCell ref="CP76:CP78"/>
    <mergeCell ref="CQ76:CQ78"/>
    <mergeCell ref="CR76:CR78"/>
    <mergeCell ref="CS76:CS78"/>
    <mergeCell ref="CT76:CT78"/>
    <mergeCell ref="ED79:ED80"/>
    <mergeCell ref="DS76:DS78"/>
    <mergeCell ref="DT76:DT78"/>
    <mergeCell ref="DU76:DU78"/>
    <mergeCell ref="DV76:DV78"/>
    <mergeCell ref="DW76:DW78"/>
    <mergeCell ref="DX76:DX78"/>
    <mergeCell ref="DM76:DM78"/>
    <mergeCell ref="DN76:DN78"/>
    <mergeCell ref="DO76:DO78"/>
    <mergeCell ref="DP76:DP78"/>
    <mergeCell ref="DQ76:DQ78"/>
    <mergeCell ref="DR76:DR78"/>
    <mergeCell ref="DG76:DG78"/>
    <mergeCell ref="DH76:DH78"/>
    <mergeCell ref="DI76:DI78"/>
    <mergeCell ref="DJ76:DJ78"/>
    <mergeCell ref="DK76:DK78"/>
    <mergeCell ref="DL76:DL78"/>
    <mergeCell ref="DK79:DK80"/>
    <mergeCell ref="DL79:DL80"/>
    <mergeCell ref="FD76:FD96"/>
    <mergeCell ref="EY95:EY96"/>
    <mergeCell ref="EZ95:EZ96"/>
    <mergeCell ref="ER76:ER78"/>
    <mergeCell ref="ES76:ES78"/>
    <mergeCell ref="ET76:ET96"/>
    <mergeCell ref="EU76:EU78"/>
    <mergeCell ref="EV76:EV78"/>
    <mergeCell ref="EW76:EW78"/>
    <mergeCell ref="ER79:ER80"/>
    <mergeCell ref="ES79:ES80"/>
    <mergeCell ref="EU79:EU80"/>
    <mergeCell ref="EV79:EV80"/>
    <mergeCell ref="EL76:EL96"/>
    <mergeCell ref="EM76:EM78"/>
    <mergeCell ref="EN76:EN78"/>
    <mergeCell ref="EO76:EO78"/>
    <mergeCell ref="EP76:EP96"/>
    <mergeCell ref="EQ76:EQ78"/>
    <mergeCell ref="EM79:EM80"/>
    <mergeCell ref="EN79:EN80"/>
    <mergeCell ref="EO79:EO80"/>
    <mergeCell ref="EQ79:EQ80"/>
    <mergeCell ref="EW79:EW80"/>
    <mergeCell ref="EY79:EY80"/>
    <mergeCell ref="EZ79:EZ80"/>
    <mergeCell ref="EU81:EU92"/>
    <mergeCell ref="EV81:EV92"/>
    <mergeCell ref="EW81:EW92"/>
    <mergeCell ref="EY81:EY92"/>
    <mergeCell ref="EZ81:EZ92"/>
    <mergeCell ref="R79:R80"/>
    <mergeCell ref="S79:S80"/>
    <mergeCell ref="T79:T80"/>
    <mergeCell ref="I79:I80"/>
    <mergeCell ref="J79:J80"/>
    <mergeCell ref="K79:K80"/>
    <mergeCell ref="L79:L80"/>
    <mergeCell ref="M79:M80"/>
    <mergeCell ref="N79:N80"/>
    <mergeCell ref="EX76:EX96"/>
    <mergeCell ref="EY76:EY78"/>
    <mergeCell ref="EZ76:EZ78"/>
    <mergeCell ref="FA76:FA96"/>
    <mergeCell ref="FC76:FC96"/>
    <mergeCell ref="EF76:EF78"/>
    <mergeCell ref="EG76:EG78"/>
    <mergeCell ref="EH76:EH96"/>
    <mergeCell ref="EI76:EI78"/>
    <mergeCell ref="EJ76:EJ78"/>
    <mergeCell ref="EK76:EK78"/>
    <mergeCell ref="DY76:DY78"/>
    <mergeCell ref="DZ76:DZ78"/>
    <mergeCell ref="EA76:EA78"/>
    <mergeCell ref="EC76:EC96"/>
    <mergeCell ref="ED76:ED78"/>
    <mergeCell ref="EE76:EE78"/>
    <mergeCell ref="DY79:DY80"/>
    <mergeCell ref="AG79:AG80"/>
    <mergeCell ref="AH79:AH80"/>
    <mergeCell ref="AI79:AI80"/>
    <mergeCell ref="DZ79:DZ80"/>
    <mergeCell ref="EA79:EA80"/>
    <mergeCell ref="AJ79:AJ80"/>
    <mergeCell ref="AK79:AK80"/>
    <mergeCell ref="AL79:AL80"/>
    <mergeCell ref="AA79:AA80"/>
    <mergeCell ref="AB79:AB80"/>
    <mergeCell ref="AC79:AC80"/>
    <mergeCell ref="AD79:AD80"/>
    <mergeCell ref="AE79:AE80"/>
    <mergeCell ref="AF79:AF80"/>
    <mergeCell ref="U79:U80"/>
    <mergeCell ref="V79:V80"/>
    <mergeCell ref="W79:W80"/>
    <mergeCell ref="X79:X80"/>
    <mergeCell ref="Y79:Y80"/>
    <mergeCell ref="Z79:Z80"/>
    <mergeCell ref="AY79:AY80"/>
    <mergeCell ref="AZ79:AZ80"/>
    <mergeCell ref="BA79:BA80"/>
    <mergeCell ref="BB79:BB80"/>
    <mergeCell ref="BC79:BC80"/>
    <mergeCell ref="BD79:BD80"/>
    <mergeCell ref="AS79:AS80"/>
    <mergeCell ref="AT79:AT80"/>
    <mergeCell ref="AU79:AU80"/>
    <mergeCell ref="AV79:AV80"/>
    <mergeCell ref="AW79:AW80"/>
    <mergeCell ref="AX79:AX80"/>
    <mergeCell ref="AM79:AM80"/>
    <mergeCell ref="AN79:AN80"/>
    <mergeCell ref="AO79:AO80"/>
    <mergeCell ref="AP79:AP80"/>
    <mergeCell ref="AQ79:AQ80"/>
    <mergeCell ref="AR79:AR80"/>
    <mergeCell ref="BQ79:BQ80"/>
    <mergeCell ref="BR79:BR80"/>
    <mergeCell ref="BS79:BS80"/>
    <mergeCell ref="BT79:BT80"/>
    <mergeCell ref="BU79:BU80"/>
    <mergeCell ref="BV79:BV80"/>
    <mergeCell ref="BK79:BK80"/>
    <mergeCell ref="BL79:BL80"/>
    <mergeCell ref="BM79:BM80"/>
    <mergeCell ref="BN79:BN80"/>
    <mergeCell ref="BO79:BO80"/>
    <mergeCell ref="BP79:BP80"/>
    <mergeCell ref="BE79:BE80"/>
    <mergeCell ref="BF79:BF80"/>
    <mergeCell ref="BG79:BG80"/>
    <mergeCell ref="BH79:BH80"/>
    <mergeCell ref="BI79:BI80"/>
    <mergeCell ref="BJ79:BJ80"/>
    <mergeCell ref="CI79:CI80"/>
    <mergeCell ref="CJ79:CJ80"/>
    <mergeCell ref="CK79:CK80"/>
    <mergeCell ref="CL79:CL80"/>
    <mergeCell ref="CM79:CM80"/>
    <mergeCell ref="CN79:CN80"/>
    <mergeCell ref="CC79:CC80"/>
    <mergeCell ref="CD79:CD80"/>
    <mergeCell ref="CE79:CE80"/>
    <mergeCell ref="CF79:CF80"/>
    <mergeCell ref="CG79:CG80"/>
    <mergeCell ref="CH79:CH80"/>
    <mergeCell ref="BW79:BW80"/>
    <mergeCell ref="BX79:BX80"/>
    <mergeCell ref="BY79:BY80"/>
    <mergeCell ref="BZ79:BZ80"/>
    <mergeCell ref="CA79:CA80"/>
    <mergeCell ref="CB79:CB80"/>
    <mergeCell ref="DA79:DA80"/>
    <mergeCell ref="DB79:DB80"/>
    <mergeCell ref="DC79:DC80"/>
    <mergeCell ref="DD79:DD80"/>
    <mergeCell ref="DE79:DE80"/>
    <mergeCell ref="DF79:DF80"/>
    <mergeCell ref="CU79:CU80"/>
    <mergeCell ref="CV79:CV80"/>
    <mergeCell ref="CW79:CW80"/>
    <mergeCell ref="CX79:CX80"/>
    <mergeCell ref="CY79:CY80"/>
    <mergeCell ref="CZ79:CZ80"/>
    <mergeCell ref="CO79:CO80"/>
    <mergeCell ref="CP79:CP80"/>
    <mergeCell ref="CQ79:CQ80"/>
    <mergeCell ref="CR79:CR80"/>
    <mergeCell ref="CS79:CS80"/>
    <mergeCell ref="CT79:CT80"/>
    <mergeCell ref="D81:D92"/>
    <mergeCell ref="G81:G92"/>
    <mergeCell ref="H81:H92"/>
    <mergeCell ref="I81:I92"/>
    <mergeCell ref="J81:J92"/>
    <mergeCell ref="K81:K92"/>
    <mergeCell ref="L81:L92"/>
    <mergeCell ref="EE79:EE80"/>
    <mergeCell ref="EF79:EF80"/>
    <mergeCell ref="EG79:EG80"/>
    <mergeCell ref="EI79:EI80"/>
    <mergeCell ref="EJ79:EJ80"/>
    <mergeCell ref="EK79:EK80"/>
    <mergeCell ref="DS79:DS80"/>
    <mergeCell ref="DT79:DT80"/>
    <mergeCell ref="DU79:DU80"/>
    <mergeCell ref="DV79:DV80"/>
    <mergeCell ref="DW79:DW80"/>
    <mergeCell ref="DX79:DX80"/>
    <mergeCell ref="DM79:DM80"/>
    <mergeCell ref="DN79:DN80"/>
    <mergeCell ref="DO79:DO80"/>
    <mergeCell ref="DP79:DP80"/>
    <mergeCell ref="DQ79:DQ80"/>
    <mergeCell ref="DR79:DR80"/>
    <mergeCell ref="DG79:DG80"/>
    <mergeCell ref="DH79:DH80"/>
    <mergeCell ref="DI79:DI80"/>
    <mergeCell ref="DJ79:DJ80"/>
    <mergeCell ref="Y81:Y92"/>
    <mergeCell ref="Z81:Z92"/>
    <mergeCell ref="AA81:AA92"/>
    <mergeCell ref="AB81:AB92"/>
    <mergeCell ref="AC81:AC92"/>
    <mergeCell ref="AD81:AD92"/>
    <mergeCell ref="S81:S92"/>
    <mergeCell ref="T81:T92"/>
    <mergeCell ref="U81:U92"/>
    <mergeCell ref="V81:V92"/>
    <mergeCell ref="W81:W92"/>
    <mergeCell ref="X81:X92"/>
    <mergeCell ref="M81:M92"/>
    <mergeCell ref="N81:N92"/>
    <mergeCell ref="O81:O92"/>
    <mergeCell ref="P81:P92"/>
    <mergeCell ref="Q81:Q92"/>
    <mergeCell ref="R81:R92"/>
    <mergeCell ref="AQ81:AQ92"/>
    <mergeCell ref="AR81:AR92"/>
    <mergeCell ref="AS81:AS92"/>
    <mergeCell ref="AT81:AT92"/>
    <mergeCell ref="AU81:AU92"/>
    <mergeCell ref="AV81:AV92"/>
    <mergeCell ref="AK81:AK92"/>
    <mergeCell ref="AL81:AL92"/>
    <mergeCell ref="AM81:AM92"/>
    <mergeCell ref="AN81:AN92"/>
    <mergeCell ref="AO81:AO92"/>
    <mergeCell ref="AP81:AP92"/>
    <mergeCell ref="AE81:AE92"/>
    <mergeCell ref="AF81:AF92"/>
    <mergeCell ref="AG81:AG92"/>
    <mergeCell ref="AH81:AH92"/>
    <mergeCell ref="AI81:AI92"/>
    <mergeCell ref="AJ81:AJ92"/>
    <mergeCell ref="BI81:BI92"/>
    <mergeCell ref="BJ81:BJ92"/>
    <mergeCell ref="BK81:BK92"/>
    <mergeCell ref="BL81:BL92"/>
    <mergeCell ref="BM81:BM92"/>
    <mergeCell ref="BN81:BN92"/>
    <mergeCell ref="BC81:BC92"/>
    <mergeCell ref="BD81:BD92"/>
    <mergeCell ref="BE81:BE92"/>
    <mergeCell ref="BF81:BF92"/>
    <mergeCell ref="BG81:BG92"/>
    <mergeCell ref="BH81:BH92"/>
    <mergeCell ref="AW81:AW92"/>
    <mergeCell ref="AX81:AX92"/>
    <mergeCell ref="AY81:AY92"/>
    <mergeCell ref="AZ81:AZ92"/>
    <mergeCell ref="BA81:BA92"/>
    <mergeCell ref="BB81:BB92"/>
    <mergeCell ref="CA81:CA92"/>
    <mergeCell ref="CB81:CB92"/>
    <mergeCell ref="CC81:CC92"/>
    <mergeCell ref="CD81:CD92"/>
    <mergeCell ref="CE81:CE92"/>
    <mergeCell ref="CF81:CF92"/>
    <mergeCell ref="BU81:BU92"/>
    <mergeCell ref="BV81:BV92"/>
    <mergeCell ref="BW81:BW92"/>
    <mergeCell ref="BX81:BX92"/>
    <mergeCell ref="BY81:BY92"/>
    <mergeCell ref="BZ81:BZ92"/>
    <mergeCell ref="BO81:BO92"/>
    <mergeCell ref="BP81:BP92"/>
    <mergeCell ref="BQ81:BQ92"/>
    <mergeCell ref="BR81:BR92"/>
    <mergeCell ref="BS81:BS92"/>
    <mergeCell ref="BT81:BT92"/>
    <mergeCell ref="CS81:CS92"/>
    <mergeCell ref="CT81:CT92"/>
    <mergeCell ref="CU81:CU92"/>
    <mergeCell ref="CV81:CV92"/>
    <mergeCell ref="CW81:CW92"/>
    <mergeCell ref="CX81:CX92"/>
    <mergeCell ref="CM81:CM92"/>
    <mergeCell ref="CN81:CN92"/>
    <mergeCell ref="CO81:CO92"/>
    <mergeCell ref="CP81:CP92"/>
    <mergeCell ref="CQ81:CQ92"/>
    <mergeCell ref="CR81:CR92"/>
    <mergeCell ref="CG81:CG92"/>
    <mergeCell ref="CH81:CH92"/>
    <mergeCell ref="CI81:CI92"/>
    <mergeCell ref="CJ81:CJ92"/>
    <mergeCell ref="CK81:CK92"/>
    <mergeCell ref="CL81:CL92"/>
    <mergeCell ref="DU81:DU92"/>
    <mergeCell ref="DV81:DV92"/>
    <mergeCell ref="DK81:DK92"/>
    <mergeCell ref="DL81:DL92"/>
    <mergeCell ref="DM81:DM92"/>
    <mergeCell ref="DN81:DN92"/>
    <mergeCell ref="DO81:DO92"/>
    <mergeCell ref="DP81:DP92"/>
    <mergeCell ref="DE81:DE92"/>
    <mergeCell ref="DF81:DF92"/>
    <mergeCell ref="DG81:DG92"/>
    <mergeCell ref="DH81:DH92"/>
    <mergeCell ref="DI81:DI92"/>
    <mergeCell ref="DJ81:DJ92"/>
    <mergeCell ref="CY81:CY92"/>
    <mergeCell ref="CZ81:CZ92"/>
    <mergeCell ref="DA81:DA92"/>
    <mergeCell ref="DB81:DB92"/>
    <mergeCell ref="DC81:DC92"/>
    <mergeCell ref="DD81:DD92"/>
    <mergeCell ref="J95:J96"/>
    <mergeCell ref="K95:K96"/>
    <mergeCell ref="L95:L96"/>
    <mergeCell ref="M95:M96"/>
    <mergeCell ref="N95:N96"/>
    <mergeCell ref="O95:O96"/>
    <mergeCell ref="C95:C96"/>
    <mergeCell ref="G95:G96"/>
    <mergeCell ref="H95:H96"/>
    <mergeCell ref="I95:I96"/>
    <mergeCell ref="EM81:EM92"/>
    <mergeCell ref="EN81:EN92"/>
    <mergeCell ref="EO81:EO92"/>
    <mergeCell ref="EQ81:EQ92"/>
    <mergeCell ref="ER81:ER92"/>
    <mergeCell ref="ES81:ES92"/>
    <mergeCell ref="EE81:EE92"/>
    <mergeCell ref="EF81:EF92"/>
    <mergeCell ref="EG81:EG92"/>
    <mergeCell ref="EI81:EI92"/>
    <mergeCell ref="EJ81:EJ92"/>
    <mergeCell ref="EK81:EK92"/>
    <mergeCell ref="DW81:DW92"/>
    <mergeCell ref="DX81:DX92"/>
    <mergeCell ref="DY81:DY92"/>
    <mergeCell ref="DZ81:DZ92"/>
    <mergeCell ref="EA81:EA92"/>
    <mergeCell ref="ED81:ED92"/>
    <mergeCell ref="DQ81:DQ92"/>
    <mergeCell ref="DR81:DR92"/>
    <mergeCell ref="DS81:DS92"/>
    <mergeCell ref="DT81:DT92"/>
    <mergeCell ref="AB95:AB96"/>
    <mergeCell ref="AC95:AC96"/>
    <mergeCell ref="AD95:AD96"/>
    <mergeCell ref="AE95:AE96"/>
    <mergeCell ref="AF95:AF96"/>
    <mergeCell ref="AG95:AG96"/>
    <mergeCell ref="V95:V96"/>
    <mergeCell ref="W95:W96"/>
    <mergeCell ref="X95:X96"/>
    <mergeCell ref="Y95:Y96"/>
    <mergeCell ref="Z95:Z96"/>
    <mergeCell ref="AA95:AA96"/>
    <mergeCell ref="P95:P96"/>
    <mergeCell ref="Q95:Q96"/>
    <mergeCell ref="R95:R96"/>
    <mergeCell ref="S95:S96"/>
    <mergeCell ref="T95:T96"/>
    <mergeCell ref="U95:U96"/>
    <mergeCell ref="AT95:AT96"/>
    <mergeCell ref="AU95:AU96"/>
    <mergeCell ref="AV95:AV96"/>
    <mergeCell ref="AW95:AW96"/>
    <mergeCell ref="AX95:AX96"/>
    <mergeCell ref="AY95:AY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BL95:BL96"/>
    <mergeCell ref="BM95:BM96"/>
    <mergeCell ref="BN95:BN96"/>
    <mergeCell ref="BO95:BO96"/>
    <mergeCell ref="BP95:BP96"/>
    <mergeCell ref="BQ95:BQ96"/>
    <mergeCell ref="BF95:BF96"/>
    <mergeCell ref="BG95:BG96"/>
    <mergeCell ref="BH95:BH96"/>
    <mergeCell ref="BI95:BI96"/>
    <mergeCell ref="BJ95:BJ96"/>
    <mergeCell ref="BK95:BK96"/>
    <mergeCell ref="AZ95:AZ96"/>
    <mergeCell ref="BA95:BA96"/>
    <mergeCell ref="BB95:BB96"/>
    <mergeCell ref="BC95:BC96"/>
    <mergeCell ref="BD95:BD96"/>
    <mergeCell ref="BE95:BE96"/>
    <mergeCell ref="CD95:CD96"/>
    <mergeCell ref="CE95:CE96"/>
    <mergeCell ref="CF95:CF96"/>
    <mergeCell ref="CG95:CG96"/>
    <mergeCell ref="CH95:CH96"/>
    <mergeCell ref="CI95:CI96"/>
    <mergeCell ref="BX95:BX96"/>
    <mergeCell ref="BY95:BY96"/>
    <mergeCell ref="BZ95:BZ96"/>
    <mergeCell ref="CA95:CA96"/>
    <mergeCell ref="CB95:CB96"/>
    <mergeCell ref="CC95:CC96"/>
    <mergeCell ref="BR95:BR96"/>
    <mergeCell ref="BS95:BS96"/>
    <mergeCell ref="BT95:BT96"/>
    <mergeCell ref="BU95:BU96"/>
    <mergeCell ref="BV95:BV96"/>
    <mergeCell ref="BW95:BW96"/>
    <mergeCell ref="CV95:CV96"/>
    <mergeCell ref="CW95:CW96"/>
    <mergeCell ref="CX95:CX96"/>
    <mergeCell ref="CY95:CY96"/>
    <mergeCell ref="CZ95:CZ96"/>
    <mergeCell ref="DA95:DA96"/>
    <mergeCell ref="CP95:CP96"/>
    <mergeCell ref="CQ95:CQ96"/>
    <mergeCell ref="CR95:CR96"/>
    <mergeCell ref="CS95:CS96"/>
    <mergeCell ref="CT95:CT96"/>
    <mergeCell ref="CU95:CU96"/>
    <mergeCell ref="CJ95:CJ96"/>
    <mergeCell ref="CK95:CK96"/>
    <mergeCell ref="CL95:CL96"/>
    <mergeCell ref="CM95:CM96"/>
    <mergeCell ref="CN95:CN96"/>
    <mergeCell ref="CO95:CO96"/>
    <mergeCell ref="DY95:DY96"/>
    <mergeCell ref="DN95:DN96"/>
    <mergeCell ref="DO95:DO96"/>
    <mergeCell ref="DP95:DP96"/>
    <mergeCell ref="DQ95:DQ96"/>
    <mergeCell ref="DR95:DR96"/>
    <mergeCell ref="DS95:DS96"/>
    <mergeCell ref="DH95:DH96"/>
    <mergeCell ref="DI95:DI96"/>
    <mergeCell ref="DJ95:DJ96"/>
    <mergeCell ref="DK95:DK96"/>
    <mergeCell ref="DL95:DL96"/>
    <mergeCell ref="DM95:DM96"/>
    <mergeCell ref="DB95:DB96"/>
    <mergeCell ref="DC95:DC96"/>
    <mergeCell ref="DD95:DD96"/>
    <mergeCell ref="DE95:DE96"/>
    <mergeCell ref="DF95:DF96"/>
    <mergeCell ref="DG95:DG96"/>
    <mergeCell ref="A97:A115"/>
    <mergeCell ref="B97:B115"/>
    <mergeCell ref="C97:C113"/>
    <mergeCell ref="D97:D99"/>
    <mergeCell ref="G97:G99"/>
    <mergeCell ref="H97:H99"/>
    <mergeCell ref="D100:D111"/>
    <mergeCell ref="G100:G111"/>
    <mergeCell ref="H100:H111"/>
    <mergeCell ref="EQ95:EQ96"/>
    <mergeCell ref="ER95:ER96"/>
    <mergeCell ref="ES95:ES96"/>
    <mergeCell ref="EU95:EU96"/>
    <mergeCell ref="EV95:EV96"/>
    <mergeCell ref="EW95:EW96"/>
    <mergeCell ref="EI95:EI96"/>
    <mergeCell ref="EJ95:EJ96"/>
    <mergeCell ref="EK95:EK96"/>
    <mergeCell ref="EM95:EM96"/>
    <mergeCell ref="EN95:EN96"/>
    <mergeCell ref="EO95:EO96"/>
    <mergeCell ref="DZ95:DZ96"/>
    <mergeCell ref="EA95:EA96"/>
    <mergeCell ref="ED95:ED96"/>
    <mergeCell ref="EE95:EE96"/>
    <mergeCell ref="EF95:EF96"/>
    <mergeCell ref="EG95:EG96"/>
    <mergeCell ref="DT95:DT96"/>
    <mergeCell ref="DU95:DU96"/>
    <mergeCell ref="DV95:DV96"/>
    <mergeCell ref="DW95:DW96"/>
    <mergeCell ref="DX95:DX96"/>
    <mergeCell ref="U97:U99"/>
    <mergeCell ref="V97:V99"/>
    <mergeCell ref="W97:W99"/>
    <mergeCell ref="X97:X99"/>
    <mergeCell ref="Y97:Y99"/>
    <mergeCell ref="Z97:Z99"/>
    <mergeCell ref="O97:O99"/>
    <mergeCell ref="P97:P99"/>
    <mergeCell ref="Q97:Q99"/>
    <mergeCell ref="R97:R99"/>
    <mergeCell ref="S97:S99"/>
    <mergeCell ref="T97:T99"/>
    <mergeCell ref="I97:I99"/>
    <mergeCell ref="J97:J99"/>
    <mergeCell ref="K97:K99"/>
    <mergeCell ref="L97:L99"/>
    <mergeCell ref="M97:M99"/>
    <mergeCell ref="N97:N99"/>
    <mergeCell ref="AM97:AM99"/>
    <mergeCell ref="AN97:AN99"/>
    <mergeCell ref="AO97:AO99"/>
    <mergeCell ref="AP97:AP99"/>
    <mergeCell ref="AQ97:AQ99"/>
    <mergeCell ref="AR97:AR99"/>
    <mergeCell ref="AG97:AG99"/>
    <mergeCell ref="AH97:AH99"/>
    <mergeCell ref="AI97:AI99"/>
    <mergeCell ref="AJ97:AJ99"/>
    <mergeCell ref="AK97:AK99"/>
    <mergeCell ref="AL97:AL99"/>
    <mergeCell ref="AA97:AA99"/>
    <mergeCell ref="AB97:AB99"/>
    <mergeCell ref="AC97:AC99"/>
    <mergeCell ref="AD97:AD99"/>
    <mergeCell ref="AE97:AE99"/>
    <mergeCell ref="AF97:AF99"/>
    <mergeCell ref="BE97:BE99"/>
    <mergeCell ref="BF97:BF99"/>
    <mergeCell ref="BG97:BG99"/>
    <mergeCell ref="BH97:BH99"/>
    <mergeCell ref="BI97:BI99"/>
    <mergeCell ref="BJ97:BJ99"/>
    <mergeCell ref="AY97:AY99"/>
    <mergeCell ref="AZ97:AZ99"/>
    <mergeCell ref="BA97:BA99"/>
    <mergeCell ref="BB97:BB99"/>
    <mergeCell ref="BC97:BC99"/>
    <mergeCell ref="BD97:BD99"/>
    <mergeCell ref="AS97:AS99"/>
    <mergeCell ref="AT97:AT99"/>
    <mergeCell ref="AU97:AU99"/>
    <mergeCell ref="AV97:AV99"/>
    <mergeCell ref="AW97:AW99"/>
    <mergeCell ref="AX97:AX99"/>
    <mergeCell ref="BW97:BW99"/>
    <mergeCell ref="BX97:BX99"/>
    <mergeCell ref="BY97:BY99"/>
    <mergeCell ref="BZ97:BZ99"/>
    <mergeCell ref="CA97:CA99"/>
    <mergeCell ref="CB97:CB99"/>
    <mergeCell ref="BQ97:BQ99"/>
    <mergeCell ref="BR97:BR99"/>
    <mergeCell ref="BS97:BS99"/>
    <mergeCell ref="BT97:BT99"/>
    <mergeCell ref="BU97:BU99"/>
    <mergeCell ref="BV97:BV99"/>
    <mergeCell ref="BK97:BK99"/>
    <mergeCell ref="BL97:BL99"/>
    <mergeCell ref="BM97:BM99"/>
    <mergeCell ref="BN97:BN99"/>
    <mergeCell ref="BO97:BO99"/>
    <mergeCell ref="BP97:BP99"/>
    <mergeCell ref="CO97:CO99"/>
    <mergeCell ref="CP97:CP99"/>
    <mergeCell ref="CQ97:CQ99"/>
    <mergeCell ref="CR97:CR99"/>
    <mergeCell ref="CS97:CS99"/>
    <mergeCell ref="CT97:CT99"/>
    <mergeCell ref="CI97:CI99"/>
    <mergeCell ref="CJ97:CJ99"/>
    <mergeCell ref="CK97:CK99"/>
    <mergeCell ref="CL97:CL99"/>
    <mergeCell ref="CM97:CM99"/>
    <mergeCell ref="CN97:CN99"/>
    <mergeCell ref="CC97:CC99"/>
    <mergeCell ref="CD97:CD99"/>
    <mergeCell ref="CE97:CE99"/>
    <mergeCell ref="CF97:CF99"/>
    <mergeCell ref="CG97:CG99"/>
    <mergeCell ref="CH97:CH99"/>
    <mergeCell ref="DG97:DG99"/>
    <mergeCell ref="DH97:DH99"/>
    <mergeCell ref="DI97:DI99"/>
    <mergeCell ref="DJ97:DJ99"/>
    <mergeCell ref="DK97:DK99"/>
    <mergeCell ref="DL97:DL99"/>
    <mergeCell ref="DA97:DA99"/>
    <mergeCell ref="DB97:DB99"/>
    <mergeCell ref="DC97:DC99"/>
    <mergeCell ref="DD97:DD99"/>
    <mergeCell ref="DE97:DE99"/>
    <mergeCell ref="DF97:DF99"/>
    <mergeCell ref="CU97:CU99"/>
    <mergeCell ref="CV97:CV99"/>
    <mergeCell ref="CW97:CW99"/>
    <mergeCell ref="CX97:CX99"/>
    <mergeCell ref="CY97:CY99"/>
    <mergeCell ref="CZ97:CZ99"/>
    <mergeCell ref="DY100:DY111"/>
    <mergeCell ref="DZ100:DZ111"/>
    <mergeCell ref="EA100:EA111"/>
    <mergeCell ref="ED100:ED111"/>
    <mergeCell ref="DY114:DY115"/>
    <mergeCell ref="DS97:DS99"/>
    <mergeCell ref="DT97:DT99"/>
    <mergeCell ref="DU97:DU99"/>
    <mergeCell ref="DV97:DV99"/>
    <mergeCell ref="DW97:DW99"/>
    <mergeCell ref="DX97:DX99"/>
    <mergeCell ref="EE100:EE111"/>
    <mergeCell ref="DT114:DT115"/>
    <mergeCell ref="DU114:DU115"/>
    <mergeCell ref="DV114:DV115"/>
    <mergeCell ref="DM97:DM99"/>
    <mergeCell ref="DN97:DN99"/>
    <mergeCell ref="DO97:DO99"/>
    <mergeCell ref="DP97:DP99"/>
    <mergeCell ref="DQ97:DQ99"/>
    <mergeCell ref="DR97:DR99"/>
    <mergeCell ref="DN114:DN115"/>
    <mergeCell ref="DO114:DO115"/>
    <mergeCell ref="DP114:DP115"/>
    <mergeCell ref="DQ114:DQ115"/>
    <mergeCell ref="DR114:DR115"/>
    <mergeCell ref="DS114:DS115"/>
    <mergeCell ref="O100:O111"/>
    <mergeCell ref="P100:P111"/>
    <mergeCell ref="Q100:Q111"/>
    <mergeCell ref="R100:R111"/>
    <mergeCell ref="S100:S111"/>
    <mergeCell ref="T100:T111"/>
    <mergeCell ref="I100:I111"/>
    <mergeCell ref="J100:J111"/>
    <mergeCell ref="K100:K111"/>
    <mergeCell ref="L100:L111"/>
    <mergeCell ref="M100:M111"/>
    <mergeCell ref="N100:N111"/>
    <mergeCell ref="FA97:FA115"/>
    <mergeCell ref="FC97:FC115"/>
    <mergeCell ref="FD97:FD115"/>
    <mergeCell ref="ER97:ER99"/>
    <mergeCell ref="ES97:ES99"/>
    <mergeCell ref="ET97:ET115"/>
    <mergeCell ref="EU97:EU99"/>
    <mergeCell ref="EV97:EV99"/>
    <mergeCell ref="EW97:EW99"/>
    <mergeCell ref="ER100:ER111"/>
    <mergeCell ref="ES100:ES111"/>
    <mergeCell ref="EU100:EU111"/>
    <mergeCell ref="EV100:EV111"/>
    <mergeCell ref="EL97:EL115"/>
    <mergeCell ref="EM97:EM99"/>
    <mergeCell ref="EN97:EN99"/>
    <mergeCell ref="EO97:EO99"/>
    <mergeCell ref="EP97:EP115"/>
    <mergeCell ref="EQ97:EQ99"/>
    <mergeCell ref="EM100:EM111"/>
    <mergeCell ref="AG100:AG111"/>
    <mergeCell ref="AH100:AH111"/>
    <mergeCell ref="AI100:AI111"/>
    <mergeCell ref="AJ100:AJ111"/>
    <mergeCell ref="AK100:AK111"/>
    <mergeCell ref="AL100:AL111"/>
    <mergeCell ref="AA100:AA111"/>
    <mergeCell ref="AB100:AB111"/>
    <mergeCell ref="AC100:AC111"/>
    <mergeCell ref="AD100:AD111"/>
    <mergeCell ref="AE100:AE111"/>
    <mergeCell ref="AF100:AF111"/>
    <mergeCell ref="U100:U111"/>
    <mergeCell ref="V100:V111"/>
    <mergeCell ref="W100:W111"/>
    <mergeCell ref="X100:X111"/>
    <mergeCell ref="Y100:Y111"/>
    <mergeCell ref="Z100:Z111"/>
    <mergeCell ref="AY100:AY111"/>
    <mergeCell ref="AZ100:AZ111"/>
    <mergeCell ref="BA100:BA111"/>
    <mergeCell ref="BB100:BB111"/>
    <mergeCell ref="BC100:BC111"/>
    <mergeCell ref="BD100:BD111"/>
    <mergeCell ref="AS100:AS111"/>
    <mergeCell ref="AT100:AT111"/>
    <mergeCell ref="AU100:AU111"/>
    <mergeCell ref="AV100:AV111"/>
    <mergeCell ref="AW100:AW111"/>
    <mergeCell ref="AX100:AX111"/>
    <mergeCell ref="AM100:AM111"/>
    <mergeCell ref="AN100:AN111"/>
    <mergeCell ref="AO100:AO111"/>
    <mergeCell ref="AP100:AP111"/>
    <mergeCell ref="AQ100:AQ111"/>
    <mergeCell ref="AR100:AR111"/>
    <mergeCell ref="BQ100:BQ111"/>
    <mergeCell ref="BR100:BR111"/>
    <mergeCell ref="BS100:BS111"/>
    <mergeCell ref="BT100:BT111"/>
    <mergeCell ref="BU100:BU111"/>
    <mergeCell ref="BV100:BV111"/>
    <mergeCell ref="BK100:BK111"/>
    <mergeCell ref="BL100:BL111"/>
    <mergeCell ref="BM100:BM111"/>
    <mergeCell ref="BN100:BN111"/>
    <mergeCell ref="BO100:BO111"/>
    <mergeCell ref="BP100:BP111"/>
    <mergeCell ref="BE100:BE111"/>
    <mergeCell ref="BF100:BF111"/>
    <mergeCell ref="BG100:BG111"/>
    <mergeCell ref="BH100:BH111"/>
    <mergeCell ref="BI100:BI111"/>
    <mergeCell ref="BJ100:BJ111"/>
    <mergeCell ref="CI100:CI111"/>
    <mergeCell ref="CJ100:CJ111"/>
    <mergeCell ref="CK100:CK111"/>
    <mergeCell ref="CL100:CL111"/>
    <mergeCell ref="CM100:CM111"/>
    <mergeCell ref="CN100:CN111"/>
    <mergeCell ref="CC100:CC111"/>
    <mergeCell ref="CD100:CD111"/>
    <mergeCell ref="CE100:CE111"/>
    <mergeCell ref="CF100:CF111"/>
    <mergeCell ref="CG100:CG111"/>
    <mergeCell ref="CH100:CH111"/>
    <mergeCell ref="BW100:BW111"/>
    <mergeCell ref="BX100:BX111"/>
    <mergeCell ref="BY100:BY111"/>
    <mergeCell ref="BZ100:BZ111"/>
    <mergeCell ref="CA100:CA111"/>
    <mergeCell ref="CB100:CB111"/>
    <mergeCell ref="DL100:DL111"/>
    <mergeCell ref="DA100:DA111"/>
    <mergeCell ref="DB100:DB111"/>
    <mergeCell ref="DC100:DC111"/>
    <mergeCell ref="DD100:DD111"/>
    <mergeCell ref="DE100:DE111"/>
    <mergeCell ref="DF100:DF111"/>
    <mergeCell ref="CU100:CU111"/>
    <mergeCell ref="CV100:CV111"/>
    <mergeCell ref="CW100:CW111"/>
    <mergeCell ref="CX100:CX111"/>
    <mergeCell ref="CY100:CY111"/>
    <mergeCell ref="CZ100:CZ111"/>
    <mergeCell ref="CO100:CO111"/>
    <mergeCell ref="CP100:CP111"/>
    <mergeCell ref="CQ100:CQ111"/>
    <mergeCell ref="CR100:CR111"/>
    <mergeCell ref="CS100:CS111"/>
    <mergeCell ref="CT100:CT111"/>
    <mergeCell ref="EY97:EY99"/>
    <mergeCell ref="EZ97:EZ99"/>
    <mergeCell ref="EF97:EF99"/>
    <mergeCell ref="EG97:EG99"/>
    <mergeCell ref="EH97:EH115"/>
    <mergeCell ref="EI97:EI99"/>
    <mergeCell ref="EJ97:EJ99"/>
    <mergeCell ref="EK97:EK99"/>
    <mergeCell ref="EI114:EI115"/>
    <mergeCell ref="EJ114:EJ115"/>
    <mergeCell ref="DY97:DY99"/>
    <mergeCell ref="DW114:DW115"/>
    <mergeCell ref="DX114:DX115"/>
    <mergeCell ref="EZ114:EZ115"/>
    <mergeCell ref="EF100:EF111"/>
    <mergeCell ref="EG100:EG111"/>
    <mergeCell ref="EI100:EI111"/>
    <mergeCell ref="EJ100:EJ111"/>
    <mergeCell ref="EK100:EK111"/>
    <mergeCell ref="DW100:DW111"/>
    <mergeCell ref="DX100:DX111"/>
    <mergeCell ref="EN100:EN111"/>
    <mergeCell ref="EO100:EO111"/>
    <mergeCell ref="EQ100:EQ111"/>
    <mergeCell ref="EW100:EW111"/>
    <mergeCell ref="EY100:EY111"/>
    <mergeCell ref="EZ100:EZ111"/>
    <mergeCell ref="DZ97:DZ99"/>
    <mergeCell ref="EA97:EA99"/>
    <mergeCell ref="EC97:EC115"/>
    <mergeCell ref="ED97:ED99"/>
    <mergeCell ref="EE97:EE99"/>
    <mergeCell ref="P114:P115"/>
    <mergeCell ref="Q114:Q115"/>
    <mergeCell ref="R114:R115"/>
    <mergeCell ref="S114:S115"/>
    <mergeCell ref="T114:T115"/>
    <mergeCell ref="U114:U115"/>
    <mergeCell ref="J114:J115"/>
    <mergeCell ref="K114:K115"/>
    <mergeCell ref="L114:L115"/>
    <mergeCell ref="M114:M115"/>
    <mergeCell ref="N114:N115"/>
    <mergeCell ref="O114:O115"/>
    <mergeCell ref="C114:C115"/>
    <mergeCell ref="G114:G115"/>
    <mergeCell ref="H114:H115"/>
    <mergeCell ref="I114:I115"/>
    <mergeCell ref="EX97:EX115"/>
    <mergeCell ref="DS100:DS111"/>
    <mergeCell ref="DT100:DT111"/>
    <mergeCell ref="DU100:DU111"/>
    <mergeCell ref="DV100:DV111"/>
    <mergeCell ref="DM100:DM111"/>
    <mergeCell ref="DN100:DN111"/>
    <mergeCell ref="DO100:DO111"/>
    <mergeCell ref="DP100:DP111"/>
    <mergeCell ref="DQ100:DQ111"/>
    <mergeCell ref="DR100:DR111"/>
    <mergeCell ref="DG100:DG111"/>
    <mergeCell ref="DH100:DH111"/>
    <mergeCell ref="DI100:DI111"/>
    <mergeCell ref="DJ100:DJ111"/>
    <mergeCell ref="DK100:DK111"/>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AZ114:AZ115"/>
    <mergeCell ref="BA114:BA115"/>
    <mergeCell ref="BB114:BB115"/>
    <mergeCell ref="BC114:BC115"/>
    <mergeCell ref="BD114:BD115"/>
    <mergeCell ref="BE114:BE115"/>
    <mergeCell ref="AT114:AT115"/>
    <mergeCell ref="AU114:AU115"/>
    <mergeCell ref="AV114:AV115"/>
    <mergeCell ref="AW114:AW115"/>
    <mergeCell ref="AX114:AX115"/>
    <mergeCell ref="AY114:AY115"/>
    <mergeCell ref="AN114:AN115"/>
    <mergeCell ref="AO114:AO115"/>
    <mergeCell ref="AP114:AP115"/>
    <mergeCell ref="AQ114:AQ115"/>
    <mergeCell ref="AR114:AR115"/>
    <mergeCell ref="AS114:AS115"/>
    <mergeCell ref="BR114:BR115"/>
    <mergeCell ref="BS114:BS115"/>
    <mergeCell ref="BT114:BT115"/>
    <mergeCell ref="BU114:BU115"/>
    <mergeCell ref="BV114:BV115"/>
    <mergeCell ref="BW114:BW115"/>
    <mergeCell ref="BL114:BL115"/>
    <mergeCell ref="BM114:BM115"/>
    <mergeCell ref="BN114:BN115"/>
    <mergeCell ref="BO114:BO115"/>
    <mergeCell ref="BP114:BP115"/>
    <mergeCell ref="BQ114:BQ115"/>
    <mergeCell ref="BF114:BF115"/>
    <mergeCell ref="BG114:BG115"/>
    <mergeCell ref="BH114:BH115"/>
    <mergeCell ref="BI114:BI115"/>
    <mergeCell ref="BJ114:BJ115"/>
    <mergeCell ref="BK114:BK115"/>
    <mergeCell ref="CJ114:CJ115"/>
    <mergeCell ref="CK114:CK115"/>
    <mergeCell ref="CL114:CL115"/>
    <mergeCell ref="CM114:CM115"/>
    <mergeCell ref="CN114:CN115"/>
    <mergeCell ref="CO114:CO115"/>
    <mergeCell ref="CD114:CD115"/>
    <mergeCell ref="CE114:CE115"/>
    <mergeCell ref="CF114:CF115"/>
    <mergeCell ref="CG114:CG115"/>
    <mergeCell ref="CH114:CH115"/>
    <mergeCell ref="CI114:CI115"/>
    <mergeCell ref="BX114:BX115"/>
    <mergeCell ref="BY114:BY115"/>
    <mergeCell ref="BZ114:BZ115"/>
    <mergeCell ref="CA114:CA115"/>
    <mergeCell ref="CB114:CB115"/>
    <mergeCell ref="CC114:CC115"/>
    <mergeCell ref="DB114:DB115"/>
    <mergeCell ref="DC114:DC115"/>
    <mergeCell ref="DD114:DD115"/>
    <mergeCell ref="DE114:DE115"/>
    <mergeCell ref="DF114:DF115"/>
    <mergeCell ref="DG114:DG115"/>
    <mergeCell ref="CV114:CV115"/>
    <mergeCell ref="CW114:CW115"/>
    <mergeCell ref="CX114:CX115"/>
    <mergeCell ref="CY114:CY115"/>
    <mergeCell ref="CZ114:CZ115"/>
    <mergeCell ref="DA114:DA115"/>
    <mergeCell ref="CP114:CP115"/>
    <mergeCell ref="CQ114:CQ115"/>
    <mergeCell ref="CR114:CR115"/>
    <mergeCell ref="CS114:CS115"/>
    <mergeCell ref="CT114:CT115"/>
    <mergeCell ref="CU114:CU115"/>
    <mergeCell ref="DH114:DH115"/>
    <mergeCell ref="DI114:DI115"/>
    <mergeCell ref="DJ114:DJ115"/>
    <mergeCell ref="DK114:DK115"/>
    <mergeCell ref="DL114:DL115"/>
    <mergeCell ref="DM114:DM115"/>
    <mergeCell ref="ES114:ES115"/>
    <mergeCell ref="EU114:EU115"/>
    <mergeCell ref="EV114:EV115"/>
    <mergeCell ref="EW114:EW115"/>
    <mergeCell ref="EY114:EY115"/>
    <mergeCell ref="EK114:EK115"/>
    <mergeCell ref="EM114:EM115"/>
    <mergeCell ref="EN114:EN115"/>
    <mergeCell ref="EO114:EO115"/>
    <mergeCell ref="EQ114:EQ115"/>
    <mergeCell ref="ER114:ER115"/>
    <mergeCell ref="DZ114:DZ115"/>
    <mergeCell ref="EA114:EA115"/>
    <mergeCell ref="ED114:ED115"/>
    <mergeCell ref="EE114:EE115"/>
    <mergeCell ref="EF114:EF115"/>
    <mergeCell ref="EG114:EG115"/>
    <mergeCell ref="O116:O118"/>
    <mergeCell ref="P116:P118"/>
    <mergeCell ref="Q116:Q118"/>
    <mergeCell ref="R116:R118"/>
    <mergeCell ref="S116:S118"/>
    <mergeCell ref="T116:T118"/>
    <mergeCell ref="I116:I118"/>
    <mergeCell ref="J116:J118"/>
    <mergeCell ref="K116:K118"/>
    <mergeCell ref="L116:L118"/>
    <mergeCell ref="M116:M118"/>
    <mergeCell ref="N116:N118"/>
    <mergeCell ref="A116:A134"/>
    <mergeCell ref="B116:B134"/>
    <mergeCell ref="C116:C132"/>
    <mergeCell ref="D116:D118"/>
    <mergeCell ref="G116:G118"/>
    <mergeCell ref="H116:H118"/>
    <mergeCell ref="D119:D130"/>
    <mergeCell ref="G119:G130"/>
    <mergeCell ref="H119:H130"/>
    <mergeCell ref="O119:O130"/>
    <mergeCell ref="P119:P130"/>
    <mergeCell ref="Q119:Q130"/>
    <mergeCell ref="R119:R130"/>
    <mergeCell ref="S119:S130"/>
    <mergeCell ref="T119:T130"/>
    <mergeCell ref="I119:I130"/>
    <mergeCell ref="J119:J130"/>
    <mergeCell ref="K119:K130"/>
    <mergeCell ref="L119:L130"/>
    <mergeCell ref="M119:M130"/>
    <mergeCell ref="AG116:AG118"/>
    <mergeCell ref="AH116:AH118"/>
    <mergeCell ref="AI116:AI118"/>
    <mergeCell ref="AJ116:AJ118"/>
    <mergeCell ref="AK116:AK118"/>
    <mergeCell ref="AL116:AL118"/>
    <mergeCell ref="AA116:AA118"/>
    <mergeCell ref="AB116:AB118"/>
    <mergeCell ref="AC116:AC118"/>
    <mergeCell ref="AD116:AD118"/>
    <mergeCell ref="AE116:AE118"/>
    <mergeCell ref="AF116:AF118"/>
    <mergeCell ref="U116:U118"/>
    <mergeCell ref="V116:V118"/>
    <mergeCell ref="W116:W118"/>
    <mergeCell ref="X116:X118"/>
    <mergeCell ref="Y116:Y118"/>
    <mergeCell ref="Z116:Z118"/>
    <mergeCell ref="AY116:AY118"/>
    <mergeCell ref="AZ116:AZ118"/>
    <mergeCell ref="BA116:BA118"/>
    <mergeCell ref="BB116:BB118"/>
    <mergeCell ref="BC116:BC118"/>
    <mergeCell ref="BD116:BD118"/>
    <mergeCell ref="AS116:AS118"/>
    <mergeCell ref="AT116:AT118"/>
    <mergeCell ref="AU116:AU118"/>
    <mergeCell ref="AV116:AV118"/>
    <mergeCell ref="AW116:AW118"/>
    <mergeCell ref="AX116:AX118"/>
    <mergeCell ref="AM116:AM118"/>
    <mergeCell ref="AN116:AN118"/>
    <mergeCell ref="AO116:AO118"/>
    <mergeCell ref="AP116:AP118"/>
    <mergeCell ref="AQ116:AQ118"/>
    <mergeCell ref="AR116:AR118"/>
    <mergeCell ref="BQ116:BQ118"/>
    <mergeCell ref="BR116:BR118"/>
    <mergeCell ref="BS116:BS118"/>
    <mergeCell ref="BT116:BT118"/>
    <mergeCell ref="BU116:BU118"/>
    <mergeCell ref="BV116:BV118"/>
    <mergeCell ref="BK116:BK118"/>
    <mergeCell ref="BL116:BL118"/>
    <mergeCell ref="BM116:BM118"/>
    <mergeCell ref="BN116:BN118"/>
    <mergeCell ref="BO116:BO118"/>
    <mergeCell ref="BP116:BP118"/>
    <mergeCell ref="BE116:BE118"/>
    <mergeCell ref="BF116:BF118"/>
    <mergeCell ref="BG116:BG118"/>
    <mergeCell ref="BH116:BH118"/>
    <mergeCell ref="BI116:BI118"/>
    <mergeCell ref="BJ116:BJ118"/>
    <mergeCell ref="CI116:CI118"/>
    <mergeCell ref="CJ116:CJ118"/>
    <mergeCell ref="CK116:CK118"/>
    <mergeCell ref="CL116:CL118"/>
    <mergeCell ref="CM116:CM118"/>
    <mergeCell ref="CN116:CN118"/>
    <mergeCell ref="CC116:CC118"/>
    <mergeCell ref="CD116:CD118"/>
    <mergeCell ref="CE116:CE118"/>
    <mergeCell ref="CF116:CF118"/>
    <mergeCell ref="CG116:CG118"/>
    <mergeCell ref="CH116:CH118"/>
    <mergeCell ref="BW116:BW118"/>
    <mergeCell ref="BX116:BX118"/>
    <mergeCell ref="BY116:BY118"/>
    <mergeCell ref="BZ116:BZ118"/>
    <mergeCell ref="CA116:CA118"/>
    <mergeCell ref="CB116:CB118"/>
    <mergeCell ref="DA116:DA118"/>
    <mergeCell ref="DB116:DB118"/>
    <mergeCell ref="DC116:DC118"/>
    <mergeCell ref="DD116:DD118"/>
    <mergeCell ref="DE116:DE118"/>
    <mergeCell ref="DF116:DF118"/>
    <mergeCell ref="CU116:CU118"/>
    <mergeCell ref="CV116:CV118"/>
    <mergeCell ref="CW116:CW118"/>
    <mergeCell ref="CX116:CX118"/>
    <mergeCell ref="CY116:CY118"/>
    <mergeCell ref="CZ116:CZ118"/>
    <mergeCell ref="CO116:CO118"/>
    <mergeCell ref="CP116:CP118"/>
    <mergeCell ref="CQ116:CQ118"/>
    <mergeCell ref="CR116:CR118"/>
    <mergeCell ref="CS116:CS118"/>
    <mergeCell ref="CT116:CT118"/>
    <mergeCell ref="DZ119:DZ130"/>
    <mergeCell ref="EA119:EA130"/>
    <mergeCell ref="ED119:ED130"/>
    <mergeCell ref="DS116:DS118"/>
    <mergeCell ref="DT116:DT118"/>
    <mergeCell ref="DU116:DU118"/>
    <mergeCell ref="DV116:DV118"/>
    <mergeCell ref="DW116:DW118"/>
    <mergeCell ref="DX116:DX118"/>
    <mergeCell ref="DM116:DM118"/>
    <mergeCell ref="DN116:DN118"/>
    <mergeCell ref="DO116:DO118"/>
    <mergeCell ref="DP116:DP118"/>
    <mergeCell ref="DQ116:DQ118"/>
    <mergeCell ref="DR116:DR118"/>
    <mergeCell ref="DG116:DG118"/>
    <mergeCell ref="DH116:DH118"/>
    <mergeCell ref="DI116:DI118"/>
    <mergeCell ref="DJ116:DJ118"/>
    <mergeCell ref="DK116:DK118"/>
    <mergeCell ref="DL116:DL118"/>
    <mergeCell ref="DK119:DK130"/>
    <mergeCell ref="DL119:DL130"/>
    <mergeCell ref="AA119:AA130"/>
    <mergeCell ref="AB119:AB130"/>
    <mergeCell ref="AC119:AC130"/>
    <mergeCell ref="AD119:AD130"/>
    <mergeCell ref="AE119:AE130"/>
    <mergeCell ref="FD116:FD134"/>
    <mergeCell ref="ER116:ER118"/>
    <mergeCell ref="ES116:ES118"/>
    <mergeCell ref="ET116:ET134"/>
    <mergeCell ref="EU116:EU118"/>
    <mergeCell ref="EV116:EV118"/>
    <mergeCell ref="EW116:EW118"/>
    <mergeCell ref="ER119:ER130"/>
    <mergeCell ref="ES119:ES130"/>
    <mergeCell ref="EU119:EU130"/>
    <mergeCell ref="EV119:EV130"/>
    <mergeCell ref="EL116:EL134"/>
    <mergeCell ref="EM116:EM118"/>
    <mergeCell ref="EN116:EN118"/>
    <mergeCell ref="EO116:EO118"/>
    <mergeCell ref="EP116:EP134"/>
    <mergeCell ref="EQ116:EQ118"/>
    <mergeCell ref="EM119:EM130"/>
    <mergeCell ref="EN119:EN130"/>
    <mergeCell ref="EO119:EO130"/>
    <mergeCell ref="EQ119:EQ130"/>
    <mergeCell ref="EW119:EW130"/>
    <mergeCell ref="EY119:EY130"/>
    <mergeCell ref="EZ119:EZ130"/>
    <mergeCell ref="ES133:ES134"/>
    <mergeCell ref="EU133:EU134"/>
    <mergeCell ref="EV133:EV134"/>
    <mergeCell ref="AN119:AN130"/>
    <mergeCell ref="AO119:AO130"/>
    <mergeCell ref="AP119:AP130"/>
    <mergeCell ref="AQ119:AQ130"/>
    <mergeCell ref="AR119:AR130"/>
    <mergeCell ref="N119:N130"/>
    <mergeCell ref="EX116:EX134"/>
    <mergeCell ref="EY116:EY118"/>
    <mergeCell ref="EZ116:EZ118"/>
    <mergeCell ref="FA116:FA134"/>
    <mergeCell ref="FC116:FC134"/>
    <mergeCell ref="EF116:EF118"/>
    <mergeCell ref="EG116:EG118"/>
    <mergeCell ref="EH116:EH134"/>
    <mergeCell ref="EI116:EI118"/>
    <mergeCell ref="EJ116:EJ118"/>
    <mergeCell ref="EK116:EK118"/>
    <mergeCell ref="EI133:EI134"/>
    <mergeCell ref="EJ133:EJ134"/>
    <mergeCell ref="DY116:DY118"/>
    <mergeCell ref="DZ116:DZ118"/>
    <mergeCell ref="EA116:EA118"/>
    <mergeCell ref="EC116:EC134"/>
    <mergeCell ref="ED116:ED118"/>
    <mergeCell ref="EE116:EE118"/>
    <mergeCell ref="DY119:DY130"/>
    <mergeCell ref="AG119:AG130"/>
    <mergeCell ref="AH119:AH130"/>
    <mergeCell ref="AI119:AI130"/>
    <mergeCell ref="AJ119:AJ130"/>
    <mergeCell ref="AK119:AK130"/>
    <mergeCell ref="AL119:AL130"/>
    <mergeCell ref="BK119:BK130"/>
    <mergeCell ref="BL119:BL130"/>
    <mergeCell ref="BM119:BM130"/>
    <mergeCell ref="BN119:BN130"/>
    <mergeCell ref="BO119:BO130"/>
    <mergeCell ref="BP119:BP130"/>
    <mergeCell ref="BE119:BE130"/>
    <mergeCell ref="BF119:BF130"/>
    <mergeCell ref="BG119:BG130"/>
    <mergeCell ref="BH119:BH130"/>
    <mergeCell ref="BI119:BI130"/>
    <mergeCell ref="BJ119:BJ130"/>
    <mergeCell ref="AF119:AF130"/>
    <mergeCell ref="U119:U130"/>
    <mergeCell ref="V119:V130"/>
    <mergeCell ref="W119:W130"/>
    <mergeCell ref="X119:X130"/>
    <mergeCell ref="Y119:Y130"/>
    <mergeCell ref="Z119:Z130"/>
    <mergeCell ref="AY119:AY130"/>
    <mergeCell ref="AZ119:AZ130"/>
    <mergeCell ref="BA119:BA130"/>
    <mergeCell ref="BB119:BB130"/>
    <mergeCell ref="BC119:BC130"/>
    <mergeCell ref="BD119:BD130"/>
    <mergeCell ref="AS119:AS130"/>
    <mergeCell ref="AT119:AT130"/>
    <mergeCell ref="AU119:AU130"/>
    <mergeCell ref="AV119:AV130"/>
    <mergeCell ref="AW119:AW130"/>
    <mergeCell ref="AX119:AX130"/>
    <mergeCell ref="AM119:AM130"/>
    <mergeCell ref="CC119:CC130"/>
    <mergeCell ref="CD119:CD130"/>
    <mergeCell ref="CE119:CE130"/>
    <mergeCell ref="CF119:CF130"/>
    <mergeCell ref="CG119:CG130"/>
    <mergeCell ref="CH119:CH130"/>
    <mergeCell ref="BW119:BW130"/>
    <mergeCell ref="BX119:BX130"/>
    <mergeCell ref="BY119:BY130"/>
    <mergeCell ref="BZ119:BZ130"/>
    <mergeCell ref="CA119:CA130"/>
    <mergeCell ref="CB119:CB130"/>
    <mergeCell ref="BQ119:BQ130"/>
    <mergeCell ref="BR119:BR130"/>
    <mergeCell ref="BS119:BS130"/>
    <mergeCell ref="BT119:BT130"/>
    <mergeCell ref="BU119:BU130"/>
    <mergeCell ref="BV119:BV130"/>
    <mergeCell ref="CU119:CU130"/>
    <mergeCell ref="CV119:CV130"/>
    <mergeCell ref="CW119:CW130"/>
    <mergeCell ref="CX119:CX130"/>
    <mergeCell ref="CY119:CY130"/>
    <mergeCell ref="CZ119:CZ130"/>
    <mergeCell ref="CO119:CO130"/>
    <mergeCell ref="CP119:CP130"/>
    <mergeCell ref="CQ119:CQ130"/>
    <mergeCell ref="CR119:CR130"/>
    <mergeCell ref="CS119:CS130"/>
    <mergeCell ref="CT119:CT130"/>
    <mergeCell ref="CI119:CI130"/>
    <mergeCell ref="CJ119:CJ130"/>
    <mergeCell ref="CK119:CK130"/>
    <mergeCell ref="CL119:CL130"/>
    <mergeCell ref="CM119:CM130"/>
    <mergeCell ref="CN119:CN130"/>
    <mergeCell ref="C133:C134"/>
    <mergeCell ref="G133:G134"/>
    <mergeCell ref="H133:H134"/>
    <mergeCell ref="I133:I134"/>
    <mergeCell ref="EE119:EE130"/>
    <mergeCell ref="EF119:EF130"/>
    <mergeCell ref="EG119:EG130"/>
    <mergeCell ref="EI119:EI130"/>
    <mergeCell ref="EJ119:EJ130"/>
    <mergeCell ref="EK119:EK130"/>
    <mergeCell ref="DS119:DS130"/>
    <mergeCell ref="DT119:DT130"/>
    <mergeCell ref="DU119:DU130"/>
    <mergeCell ref="DV119:DV130"/>
    <mergeCell ref="DW119:DW130"/>
    <mergeCell ref="DX119:DX130"/>
    <mergeCell ref="DM119:DM130"/>
    <mergeCell ref="DN119:DN130"/>
    <mergeCell ref="DO119:DO130"/>
    <mergeCell ref="DP119:DP130"/>
    <mergeCell ref="DQ119:DQ130"/>
    <mergeCell ref="DR119:DR130"/>
    <mergeCell ref="DG119:DG130"/>
    <mergeCell ref="DH119:DH130"/>
    <mergeCell ref="DI119:DI130"/>
    <mergeCell ref="DJ119:DJ130"/>
    <mergeCell ref="DA119:DA130"/>
    <mergeCell ref="DB119:DB130"/>
    <mergeCell ref="DC119:DC130"/>
    <mergeCell ref="DD119:DD130"/>
    <mergeCell ref="DE119:DE130"/>
    <mergeCell ref="DF119:DF130"/>
    <mergeCell ref="V133:V134"/>
    <mergeCell ref="W133:W134"/>
    <mergeCell ref="X133:X134"/>
    <mergeCell ref="Y133:Y134"/>
    <mergeCell ref="Z133:Z134"/>
    <mergeCell ref="AA133:AA134"/>
    <mergeCell ref="P133:P134"/>
    <mergeCell ref="Q133:Q134"/>
    <mergeCell ref="R133:R134"/>
    <mergeCell ref="S133:S134"/>
    <mergeCell ref="T133:T134"/>
    <mergeCell ref="U133:U134"/>
    <mergeCell ref="J133:J134"/>
    <mergeCell ref="K133:K134"/>
    <mergeCell ref="L133:L134"/>
    <mergeCell ref="M133:M134"/>
    <mergeCell ref="N133:N134"/>
    <mergeCell ref="O133:O134"/>
    <mergeCell ref="AN133:AN134"/>
    <mergeCell ref="AO133:AO134"/>
    <mergeCell ref="AP133:AP134"/>
    <mergeCell ref="AQ133:AQ134"/>
    <mergeCell ref="AR133:AR134"/>
    <mergeCell ref="AS133:AS134"/>
    <mergeCell ref="AH133:AH134"/>
    <mergeCell ref="AI133:AI134"/>
    <mergeCell ref="AJ133:AJ134"/>
    <mergeCell ref="AK133:AK134"/>
    <mergeCell ref="AL133:AL134"/>
    <mergeCell ref="AM133:AM134"/>
    <mergeCell ref="AB133:AB134"/>
    <mergeCell ref="AC133:AC134"/>
    <mergeCell ref="AD133:AD134"/>
    <mergeCell ref="AE133:AE134"/>
    <mergeCell ref="AF133:AF134"/>
    <mergeCell ref="AG133:AG134"/>
    <mergeCell ref="BF133:BF134"/>
    <mergeCell ref="BG133:BG134"/>
    <mergeCell ref="BH133:BH134"/>
    <mergeCell ref="BI133:BI134"/>
    <mergeCell ref="BJ133:BJ134"/>
    <mergeCell ref="BK133:BK134"/>
    <mergeCell ref="AZ133:AZ134"/>
    <mergeCell ref="BA133:BA134"/>
    <mergeCell ref="BB133:BB134"/>
    <mergeCell ref="BC133:BC134"/>
    <mergeCell ref="BD133:BD134"/>
    <mergeCell ref="BE133:BE134"/>
    <mergeCell ref="AT133:AT134"/>
    <mergeCell ref="AU133:AU134"/>
    <mergeCell ref="AV133:AV134"/>
    <mergeCell ref="AW133:AW134"/>
    <mergeCell ref="AX133:AX134"/>
    <mergeCell ref="AY133:AY134"/>
    <mergeCell ref="BX133:BX134"/>
    <mergeCell ref="BY133:BY134"/>
    <mergeCell ref="BZ133:BZ134"/>
    <mergeCell ref="CA133:CA134"/>
    <mergeCell ref="CB133:CB134"/>
    <mergeCell ref="CC133:CC134"/>
    <mergeCell ref="BR133:BR134"/>
    <mergeCell ref="BS133:BS134"/>
    <mergeCell ref="BT133:BT134"/>
    <mergeCell ref="BU133:BU134"/>
    <mergeCell ref="BV133:BV134"/>
    <mergeCell ref="BW133:BW134"/>
    <mergeCell ref="BL133:BL134"/>
    <mergeCell ref="BM133:BM134"/>
    <mergeCell ref="BN133:BN134"/>
    <mergeCell ref="BO133:BO134"/>
    <mergeCell ref="BP133:BP134"/>
    <mergeCell ref="BQ133:BQ134"/>
    <mergeCell ref="CP133:CP134"/>
    <mergeCell ref="CQ133:CQ134"/>
    <mergeCell ref="CR133:CR134"/>
    <mergeCell ref="CS133:CS134"/>
    <mergeCell ref="CT133:CT134"/>
    <mergeCell ref="CU133:CU134"/>
    <mergeCell ref="CJ133:CJ134"/>
    <mergeCell ref="CK133:CK134"/>
    <mergeCell ref="CL133:CL134"/>
    <mergeCell ref="CM133:CM134"/>
    <mergeCell ref="CN133:CN134"/>
    <mergeCell ref="CO133:CO134"/>
    <mergeCell ref="CD133:CD134"/>
    <mergeCell ref="CE133:CE134"/>
    <mergeCell ref="CF133:CF134"/>
    <mergeCell ref="CG133:CG134"/>
    <mergeCell ref="CH133:CH134"/>
    <mergeCell ref="CI133:CI134"/>
    <mergeCell ref="DQ133:DQ134"/>
    <mergeCell ref="DR133:DR134"/>
    <mergeCell ref="DS133:DS134"/>
    <mergeCell ref="DH133:DH134"/>
    <mergeCell ref="DI133:DI134"/>
    <mergeCell ref="DJ133:DJ134"/>
    <mergeCell ref="DK133:DK134"/>
    <mergeCell ref="DL133:DL134"/>
    <mergeCell ref="DM133:DM134"/>
    <mergeCell ref="DB133:DB134"/>
    <mergeCell ref="DC133:DC134"/>
    <mergeCell ref="DD133:DD134"/>
    <mergeCell ref="DE133:DE134"/>
    <mergeCell ref="DF133:DF134"/>
    <mergeCell ref="DG133:DG134"/>
    <mergeCell ref="CV133:CV134"/>
    <mergeCell ref="CW133:CW134"/>
    <mergeCell ref="CX133:CX134"/>
    <mergeCell ref="CY133:CY134"/>
    <mergeCell ref="CZ133:CZ134"/>
    <mergeCell ref="DA133:DA134"/>
    <mergeCell ref="B135:B138"/>
    <mergeCell ref="C135:C136"/>
    <mergeCell ref="C137:C138"/>
    <mergeCell ref="G137:G138"/>
    <mergeCell ref="H137:H138"/>
    <mergeCell ref="AA137:AA138"/>
    <mergeCell ref="AB137:AB138"/>
    <mergeCell ref="AC137:AC138"/>
    <mergeCell ref="EW133:EW134"/>
    <mergeCell ref="EY133:EY134"/>
    <mergeCell ref="EZ133:EZ134"/>
    <mergeCell ref="EK133:EK134"/>
    <mergeCell ref="EM133:EM134"/>
    <mergeCell ref="EN133:EN134"/>
    <mergeCell ref="EO133:EO134"/>
    <mergeCell ref="EQ133:EQ134"/>
    <mergeCell ref="ER133:ER134"/>
    <mergeCell ref="DZ133:DZ134"/>
    <mergeCell ref="EA133:EA134"/>
    <mergeCell ref="ED133:ED134"/>
    <mergeCell ref="EE133:EE134"/>
    <mergeCell ref="EF133:EF134"/>
    <mergeCell ref="EG133:EG134"/>
    <mergeCell ref="DT133:DT134"/>
    <mergeCell ref="DU133:DU134"/>
    <mergeCell ref="DV133:DV134"/>
    <mergeCell ref="DW133:DW134"/>
    <mergeCell ref="DX133:DX134"/>
    <mergeCell ref="DY133:DY134"/>
    <mergeCell ref="DN133:DN134"/>
    <mergeCell ref="DO133:DO134"/>
    <mergeCell ref="DP133:DP134"/>
    <mergeCell ref="AI137:AI138"/>
    <mergeCell ref="EH135:EH138"/>
    <mergeCell ref="EK137:EK138"/>
    <mergeCell ref="EC135:EC138"/>
    <mergeCell ref="ED137:ED138"/>
    <mergeCell ref="EE137:EE138"/>
    <mergeCell ref="EF137:EF138"/>
    <mergeCell ref="EG137:EG138"/>
    <mergeCell ref="EI137:EI138"/>
    <mergeCell ref="EJ137:EJ138"/>
    <mergeCell ref="FD135:FD138"/>
    <mergeCell ref="ET135:ET138"/>
    <mergeCell ref="EL135:EL138"/>
    <mergeCell ref="EP135:EP138"/>
    <mergeCell ref="EM137:EM138"/>
    <mergeCell ref="EN137:EN138"/>
    <mergeCell ref="EO137:EO138"/>
    <mergeCell ref="EQ137:EQ138"/>
    <mergeCell ref="ER137:ER138"/>
    <mergeCell ref="EX135:EX138"/>
    <mergeCell ref="FA135:FA138"/>
    <mergeCell ref="FC135:FC138"/>
    <mergeCell ref="EV137:EV138"/>
    <mergeCell ref="EW137:EW138"/>
    <mergeCell ref="ES137:ES138"/>
    <mergeCell ref="CD137:CD138"/>
    <mergeCell ref="CE137:CE138"/>
    <mergeCell ref="BT137:BT138"/>
    <mergeCell ref="BU137:BU138"/>
    <mergeCell ref="BV137:BV138"/>
    <mergeCell ref="BW137:BW138"/>
    <mergeCell ref="BX137:BX138"/>
    <mergeCell ref="BY137:BY138"/>
    <mergeCell ref="BN137:BN138"/>
    <mergeCell ref="BO137:BO138"/>
    <mergeCell ref="BP137:BP138"/>
    <mergeCell ref="BQ137:BQ138"/>
    <mergeCell ref="BR137:BR138"/>
    <mergeCell ref="BS137:BS138"/>
    <mergeCell ref="AX137:AX138"/>
    <mergeCell ref="AY137:AY138"/>
    <mergeCell ref="AZ137:AZ138"/>
    <mergeCell ref="BA137:BA138"/>
    <mergeCell ref="CC137:CC138"/>
    <mergeCell ref="BB137:BB138"/>
    <mergeCell ref="BC137:BC138"/>
    <mergeCell ref="BD137:BD138"/>
    <mergeCell ref="BE137:BE138"/>
    <mergeCell ref="BF137:BF138"/>
    <mergeCell ref="BG137:BG138"/>
    <mergeCell ref="BL137:BL138"/>
    <mergeCell ref="BM137:BM138"/>
    <mergeCell ref="BZ137:BZ138"/>
    <mergeCell ref="CA137:CA138"/>
    <mergeCell ref="CB137:CB138"/>
    <mergeCell ref="AV137:AV138"/>
    <mergeCell ref="AW137:AW138"/>
    <mergeCell ref="BH137:BH138"/>
    <mergeCell ref="BI137:BI138"/>
    <mergeCell ref="BJ137:BJ138"/>
    <mergeCell ref="BK137:BK138"/>
    <mergeCell ref="R137:R138"/>
    <mergeCell ref="S137:S138"/>
    <mergeCell ref="T137:T138"/>
    <mergeCell ref="U137:U138"/>
    <mergeCell ref="V137:V138"/>
    <mergeCell ref="W137:W138"/>
    <mergeCell ref="AU137:AU138"/>
    <mergeCell ref="AJ137:AJ138"/>
    <mergeCell ref="AK137:AK138"/>
    <mergeCell ref="AP137:AP138"/>
    <mergeCell ref="AQ137:AQ138"/>
    <mergeCell ref="AR137:AR138"/>
    <mergeCell ref="AS137:AS138"/>
    <mergeCell ref="AT137:AT138"/>
    <mergeCell ref="X137:X138"/>
    <mergeCell ref="Y137:Y138"/>
    <mergeCell ref="Z137:Z138"/>
    <mergeCell ref="AL137:AL138"/>
    <mergeCell ref="AM137:AM138"/>
    <mergeCell ref="AN137:AN138"/>
    <mergeCell ref="AO137:AO138"/>
    <mergeCell ref="AD137:AD138"/>
    <mergeCell ref="AE137:AE138"/>
    <mergeCell ref="AF137:AF138"/>
    <mergeCell ref="AG137:AG138"/>
    <mergeCell ref="AH137:AH138"/>
    <mergeCell ref="A139:A143"/>
    <mergeCell ref="B139:B143"/>
    <mergeCell ref="C139:C143"/>
    <mergeCell ref="G139:G143"/>
    <mergeCell ref="T139:T143"/>
    <mergeCell ref="U139:U143"/>
    <mergeCell ref="V139:V143"/>
    <mergeCell ref="W139:W143"/>
    <mergeCell ref="X139:X143"/>
    <mergeCell ref="Y139:Y143"/>
    <mergeCell ref="N139:N143"/>
    <mergeCell ref="O139:O143"/>
    <mergeCell ref="P139:P143"/>
    <mergeCell ref="Q139:Q143"/>
    <mergeCell ref="R139:R143"/>
    <mergeCell ref="L137:L138"/>
    <mergeCell ref="M137:M138"/>
    <mergeCell ref="N137:N138"/>
    <mergeCell ref="O137:O138"/>
    <mergeCell ref="P137:P138"/>
    <mergeCell ref="Q137:Q138"/>
    <mergeCell ref="I137:I138"/>
    <mergeCell ref="J137:J138"/>
    <mergeCell ref="K137:K138"/>
    <mergeCell ref="S139:S143"/>
    <mergeCell ref="H139:H143"/>
    <mergeCell ref="I139:I143"/>
    <mergeCell ref="J139:J143"/>
    <mergeCell ref="K139:K143"/>
    <mergeCell ref="L139:L143"/>
    <mergeCell ref="M139:M143"/>
    <mergeCell ref="A135:A138"/>
    <mergeCell ref="CT137:CT138"/>
    <mergeCell ref="CU137:CU138"/>
    <mergeCell ref="CV137:CV138"/>
    <mergeCell ref="CW137:CW138"/>
    <mergeCell ref="CL137:CL138"/>
    <mergeCell ref="CM137:CM138"/>
    <mergeCell ref="CN137:CN138"/>
    <mergeCell ref="CO137:CO138"/>
    <mergeCell ref="CP137:CP138"/>
    <mergeCell ref="CQ137:CQ138"/>
    <mergeCell ref="CF137:CF138"/>
    <mergeCell ref="CG137:CG138"/>
    <mergeCell ref="CH137:CH138"/>
    <mergeCell ref="CI137:CI138"/>
    <mergeCell ref="CJ137:CJ138"/>
    <mergeCell ref="CK137:CK138"/>
    <mergeCell ref="DV137:DV138"/>
    <mergeCell ref="CR137:CR138"/>
    <mergeCell ref="CS137:CS138"/>
    <mergeCell ref="EY137:EY138"/>
    <mergeCell ref="EZ137:EZ138"/>
    <mergeCell ref="DM137:DM138"/>
    <mergeCell ref="DN137:DN138"/>
    <mergeCell ref="DO137:DO138"/>
    <mergeCell ref="DD137:DD138"/>
    <mergeCell ref="DE137:DE138"/>
    <mergeCell ref="DF137:DF138"/>
    <mergeCell ref="DG137:DG138"/>
    <mergeCell ref="DH137:DH138"/>
    <mergeCell ref="DI137:DI138"/>
    <mergeCell ref="CX137:CX138"/>
    <mergeCell ref="CY137:CY138"/>
    <mergeCell ref="CZ137:CZ138"/>
    <mergeCell ref="DA137:DA138"/>
    <mergeCell ref="DB137:DB138"/>
    <mergeCell ref="DC137:DC138"/>
    <mergeCell ref="DW137:DW138"/>
    <mergeCell ref="DX137:DX138"/>
    <mergeCell ref="DY137:DY138"/>
    <mergeCell ref="DZ137:DZ138"/>
    <mergeCell ref="EA137:EA138"/>
    <mergeCell ref="DP137:DP138"/>
    <mergeCell ref="DQ137:DQ138"/>
    <mergeCell ref="DR137:DR138"/>
    <mergeCell ref="DS137:DS138"/>
    <mergeCell ref="DT137:DT138"/>
    <mergeCell ref="DU137:DU138"/>
    <mergeCell ref="DJ137:DJ138"/>
    <mergeCell ref="DK137:DK138"/>
    <mergeCell ref="DL137:DL138"/>
    <mergeCell ref="EU137:EU138"/>
    <mergeCell ref="AL139:AL143"/>
    <mergeCell ref="AM139:AM143"/>
    <mergeCell ref="AN139:AN143"/>
    <mergeCell ref="AO139:AO143"/>
    <mergeCell ref="AP139:AP143"/>
    <mergeCell ref="AQ139:AQ143"/>
    <mergeCell ref="AF139:AF143"/>
    <mergeCell ref="AG139:AG143"/>
    <mergeCell ref="AH139:AH143"/>
    <mergeCell ref="AI139:AI143"/>
    <mergeCell ref="AJ139:AJ143"/>
    <mergeCell ref="AK139:AK143"/>
    <mergeCell ref="Z139:Z143"/>
    <mergeCell ref="AA139:AA143"/>
    <mergeCell ref="AB139:AB143"/>
    <mergeCell ref="AC139:AC143"/>
    <mergeCell ref="AD139:AD143"/>
    <mergeCell ref="AE139:AE143"/>
    <mergeCell ref="BD139:BD143"/>
    <mergeCell ref="BE139:BE143"/>
    <mergeCell ref="BF139:BF143"/>
    <mergeCell ref="BG139:BG143"/>
    <mergeCell ref="BH139:BH143"/>
    <mergeCell ref="BI139:BI143"/>
    <mergeCell ref="AX139:AX143"/>
    <mergeCell ref="AY139:AY143"/>
    <mergeCell ref="AZ139:AZ143"/>
    <mergeCell ref="BA139:BA143"/>
    <mergeCell ref="BB139:BB143"/>
    <mergeCell ref="BC139:BC143"/>
    <mergeCell ref="AR139:AR143"/>
    <mergeCell ref="AS139:AS143"/>
    <mergeCell ref="AT139:AT143"/>
    <mergeCell ref="AU139:AU143"/>
    <mergeCell ref="AV139:AV143"/>
    <mergeCell ref="AW139:AW143"/>
    <mergeCell ref="BV139:BV143"/>
    <mergeCell ref="BW139:BW143"/>
    <mergeCell ref="BX139:BX143"/>
    <mergeCell ref="BY139:BY143"/>
    <mergeCell ref="BZ139:BZ143"/>
    <mergeCell ref="CA139:CA143"/>
    <mergeCell ref="BP139:BP143"/>
    <mergeCell ref="BQ139:BQ143"/>
    <mergeCell ref="BR139:BR143"/>
    <mergeCell ref="BS139:BS143"/>
    <mergeCell ref="BT139:BT143"/>
    <mergeCell ref="BU139:BU143"/>
    <mergeCell ref="BJ139:BJ143"/>
    <mergeCell ref="BK139:BK143"/>
    <mergeCell ref="BL139:BL143"/>
    <mergeCell ref="BM139:BM143"/>
    <mergeCell ref="BN139:BN143"/>
    <mergeCell ref="BO139:BO143"/>
    <mergeCell ref="CN139:CN143"/>
    <mergeCell ref="CO139:CO143"/>
    <mergeCell ref="CP139:CP143"/>
    <mergeCell ref="CQ139:CQ143"/>
    <mergeCell ref="CR139:CR143"/>
    <mergeCell ref="CS139:CS143"/>
    <mergeCell ref="CH139:CH143"/>
    <mergeCell ref="CI139:CI143"/>
    <mergeCell ref="CJ139:CJ143"/>
    <mergeCell ref="CK139:CK143"/>
    <mergeCell ref="CL139:CL143"/>
    <mergeCell ref="CM139:CM143"/>
    <mergeCell ref="CB139:CB143"/>
    <mergeCell ref="CC139:CC143"/>
    <mergeCell ref="CD139:CD143"/>
    <mergeCell ref="CE139:CE143"/>
    <mergeCell ref="CF139:CF143"/>
    <mergeCell ref="CG139:CG143"/>
    <mergeCell ref="DF139:DF143"/>
    <mergeCell ref="DG139:DG143"/>
    <mergeCell ref="DH139:DH143"/>
    <mergeCell ref="DI139:DI143"/>
    <mergeCell ref="DJ139:DJ143"/>
    <mergeCell ref="DK139:DK143"/>
    <mergeCell ref="CZ139:CZ143"/>
    <mergeCell ref="DA139:DA143"/>
    <mergeCell ref="DB139:DB143"/>
    <mergeCell ref="DC139:DC143"/>
    <mergeCell ref="DD139:DD143"/>
    <mergeCell ref="DE139:DE143"/>
    <mergeCell ref="CT139:CT143"/>
    <mergeCell ref="CU139:CU143"/>
    <mergeCell ref="CV139:CV143"/>
    <mergeCell ref="CW139:CW143"/>
    <mergeCell ref="CX139:CX143"/>
    <mergeCell ref="CY139:CY143"/>
    <mergeCell ref="DX139:DX143"/>
    <mergeCell ref="DY139:DY143"/>
    <mergeCell ref="DZ139:DZ143"/>
    <mergeCell ref="EA139:EA143"/>
    <mergeCell ref="EC139:EC143"/>
    <mergeCell ref="ED139:ED143"/>
    <mergeCell ref="DR139:DR143"/>
    <mergeCell ref="DS139:DS143"/>
    <mergeCell ref="DT139:DT143"/>
    <mergeCell ref="DU139:DU143"/>
    <mergeCell ref="DV139:DV143"/>
    <mergeCell ref="DW139:DW143"/>
    <mergeCell ref="DL139:DL143"/>
    <mergeCell ref="DM139:DM143"/>
    <mergeCell ref="DN139:DN143"/>
    <mergeCell ref="DO139:DO143"/>
    <mergeCell ref="DP139:DP143"/>
    <mergeCell ref="DQ139:DQ143"/>
    <mergeCell ref="FD139:FD143"/>
    <mergeCell ref="A144:A148"/>
    <mergeCell ref="B144:B148"/>
    <mergeCell ref="C144:C148"/>
    <mergeCell ref="G144:G148"/>
    <mergeCell ref="H144:H148"/>
    <mergeCell ref="I144:I148"/>
    <mergeCell ref="J144:J148"/>
    <mergeCell ref="EW139:EW143"/>
    <mergeCell ref="EX139:EX143"/>
    <mergeCell ref="EY139:EY143"/>
    <mergeCell ref="EZ139:EZ143"/>
    <mergeCell ref="FA139:FA143"/>
    <mergeCell ref="FC139:FC143"/>
    <mergeCell ref="EQ139:EQ143"/>
    <mergeCell ref="ER139:ER143"/>
    <mergeCell ref="ES139:ES143"/>
    <mergeCell ref="ET139:ET143"/>
    <mergeCell ref="EU139:EU143"/>
    <mergeCell ref="EV139:EV143"/>
    <mergeCell ref="EK139:EK143"/>
    <mergeCell ref="EL139:EL143"/>
    <mergeCell ref="EM139:EM143"/>
    <mergeCell ref="EN139:EN143"/>
    <mergeCell ref="EO139:EO143"/>
    <mergeCell ref="EP139:EP143"/>
    <mergeCell ref="EE139:EE143"/>
    <mergeCell ref="EF139:EF143"/>
    <mergeCell ref="EG139:EG143"/>
    <mergeCell ref="EH139:EH143"/>
    <mergeCell ref="EI139:EI143"/>
    <mergeCell ref="EJ139:EJ143"/>
    <mergeCell ref="W144:W148"/>
    <mergeCell ref="X144:X148"/>
    <mergeCell ref="Y144:Y148"/>
    <mergeCell ref="Z144:Z148"/>
    <mergeCell ref="AA144:AA148"/>
    <mergeCell ref="AB144:AB148"/>
    <mergeCell ref="Q144:Q148"/>
    <mergeCell ref="R144:R148"/>
    <mergeCell ref="S144:S148"/>
    <mergeCell ref="T144:T148"/>
    <mergeCell ref="U144:U148"/>
    <mergeCell ref="V144:V148"/>
    <mergeCell ref="K144:K148"/>
    <mergeCell ref="L144:L148"/>
    <mergeCell ref="M144:M148"/>
    <mergeCell ref="N144:N148"/>
    <mergeCell ref="O144:O148"/>
    <mergeCell ref="P144:P148"/>
    <mergeCell ref="AO144:AO148"/>
    <mergeCell ref="AP144:AP148"/>
    <mergeCell ref="AQ144:AQ148"/>
    <mergeCell ref="AR144:AR148"/>
    <mergeCell ref="AS144:AS148"/>
    <mergeCell ref="AT144:AT148"/>
    <mergeCell ref="AI144:AI148"/>
    <mergeCell ref="AJ144:AJ148"/>
    <mergeCell ref="AK144:AK148"/>
    <mergeCell ref="AL144:AL148"/>
    <mergeCell ref="AM144:AM148"/>
    <mergeCell ref="AN144:AN148"/>
    <mergeCell ref="AC144:AC148"/>
    <mergeCell ref="AD144:AD148"/>
    <mergeCell ref="AE144:AE148"/>
    <mergeCell ref="AF144:AF148"/>
    <mergeCell ref="AG144:AG148"/>
    <mergeCell ref="AH144:AH148"/>
    <mergeCell ref="BG144:BG148"/>
    <mergeCell ref="BH144:BH148"/>
    <mergeCell ref="BI144:BI148"/>
    <mergeCell ref="BJ144:BJ148"/>
    <mergeCell ref="BK144:BK148"/>
    <mergeCell ref="BL144:BL148"/>
    <mergeCell ref="BA144:BA148"/>
    <mergeCell ref="BB144:BB148"/>
    <mergeCell ref="BC144:BC148"/>
    <mergeCell ref="BD144:BD148"/>
    <mergeCell ref="BE144:BE148"/>
    <mergeCell ref="BF144:BF148"/>
    <mergeCell ref="AU144:AU148"/>
    <mergeCell ref="AV144:AV148"/>
    <mergeCell ref="AW144:AW148"/>
    <mergeCell ref="AX144:AX148"/>
    <mergeCell ref="AY144:AY148"/>
    <mergeCell ref="AZ144:AZ148"/>
    <mergeCell ref="BY144:BY148"/>
    <mergeCell ref="BZ144:BZ148"/>
    <mergeCell ref="CA144:CA148"/>
    <mergeCell ref="CB144:CB148"/>
    <mergeCell ref="CC144:CC148"/>
    <mergeCell ref="CD144:CD148"/>
    <mergeCell ref="BS144:BS148"/>
    <mergeCell ref="BT144:BT148"/>
    <mergeCell ref="BU144:BU148"/>
    <mergeCell ref="BV144:BV148"/>
    <mergeCell ref="BW144:BW148"/>
    <mergeCell ref="BX144:BX148"/>
    <mergeCell ref="BM144:BM148"/>
    <mergeCell ref="BN144:BN148"/>
    <mergeCell ref="BO144:BO148"/>
    <mergeCell ref="BP144:BP148"/>
    <mergeCell ref="BQ144:BQ148"/>
    <mergeCell ref="BR144:BR148"/>
    <mergeCell ref="CQ144:CQ148"/>
    <mergeCell ref="CR144:CR148"/>
    <mergeCell ref="CS144:CS148"/>
    <mergeCell ref="CT144:CT148"/>
    <mergeCell ref="CU144:CU148"/>
    <mergeCell ref="CV144:CV148"/>
    <mergeCell ref="CK144:CK148"/>
    <mergeCell ref="CL144:CL148"/>
    <mergeCell ref="CM144:CM148"/>
    <mergeCell ref="CN144:CN148"/>
    <mergeCell ref="CO144:CO148"/>
    <mergeCell ref="CP144:CP148"/>
    <mergeCell ref="CE144:CE148"/>
    <mergeCell ref="CF144:CF148"/>
    <mergeCell ref="CG144:CG148"/>
    <mergeCell ref="CH144:CH148"/>
    <mergeCell ref="CI144:CI148"/>
    <mergeCell ref="CJ144:CJ148"/>
    <mergeCell ref="DI144:DI148"/>
    <mergeCell ref="DJ144:DJ148"/>
    <mergeCell ref="DK144:DK148"/>
    <mergeCell ref="DL144:DL148"/>
    <mergeCell ref="DM144:DM148"/>
    <mergeCell ref="DN144:DN148"/>
    <mergeCell ref="DC144:DC148"/>
    <mergeCell ref="DD144:DD148"/>
    <mergeCell ref="DE144:DE148"/>
    <mergeCell ref="DF144:DF148"/>
    <mergeCell ref="DG144:DG148"/>
    <mergeCell ref="DH144:DH148"/>
    <mergeCell ref="CW144:CW148"/>
    <mergeCell ref="CX144:CX148"/>
    <mergeCell ref="CY144:CY148"/>
    <mergeCell ref="CZ144:CZ148"/>
    <mergeCell ref="DA144:DA148"/>
    <mergeCell ref="DB144:DB148"/>
    <mergeCell ref="EM144:EM148"/>
    <mergeCell ref="EA144:EA148"/>
    <mergeCell ref="EC144:EC148"/>
    <mergeCell ref="ED144:ED148"/>
    <mergeCell ref="EE144:EE148"/>
    <mergeCell ref="EF144:EF148"/>
    <mergeCell ref="EG144:EG148"/>
    <mergeCell ref="DU144:DU148"/>
    <mergeCell ref="DV144:DV148"/>
    <mergeCell ref="DW144:DW148"/>
    <mergeCell ref="DX144:DX148"/>
    <mergeCell ref="DY144:DY148"/>
    <mergeCell ref="DZ144:DZ148"/>
    <mergeCell ref="DO144:DO148"/>
    <mergeCell ref="DP144:DP148"/>
    <mergeCell ref="DQ144:DQ148"/>
    <mergeCell ref="DR144:DR148"/>
    <mergeCell ref="DS144:DS148"/>
    <mergeCell ref="DT144:DT148"/>
    <mergeCell ref="EC149:EC161"/>
    <mergeCell ref="DX150:DX156"/>
    <mergeCell ref="DY150:DY156"/>
    <mergeCell ref="DZ150:DZ156"/>
    <mergeCell ref="EA150:EA156"/>
    <mergeCell ref="DQ157:DQ161"/>
    <mergeCell ref="DR157:DR161"/>
    <mergeCell ref="DS157:DS161"/>
    <mergeCell ref="DT157:DT161"/>
    <mergeCell ref="EZ144:EZ148"/>
    <mergeCell ref="FA144:FA148"/>
    <mergeCell ref="FC144:FC148"/>
    <mergeCell ref="FD144:FD148"/>
    <mergeCell ref="A149:A161"/>
    <mergeCell ref="B149:B161"/>
    <mergeCell ref="ET144:ET148"/>
    <mergeCell ref="EU144:EU148"/>
    <mergeCell ref="EV144:EV148"/>
    <mergeCell ref="EW144:EW148"/>
    <mergeCell ref="EX144:EX148"/>
    <mergeCell ref="EY144:EY148"/>
    <mergeCell ref="EN144:EN148"/>
    <mergeCell ref="EO144:EO148"/>
    <mergeCell ref="EP144:EP148"/>
    <mergeCell ref="EQ144:EQ148"/>
    <mergeCell ref="ER144:ER148"/>
    <mergeCell ref="ES144:ES148"/>
    <mergeCell ref="EH144:EH148"/>
    <mergeCell ref="EI144:EI148"/>
    <mergeCell ref="EJ144:EJ148"/>
    <mergeCell ref="EK144:EK148"/>
    <mergeCell ref="EL144:EL148"/>
    <mergeCell ref="N150:N156"/>
    <mergeCell ref="O150:O156"/>
    <mergeCell ref="P150:P156"/>
    <mergeCell ref="Q150:Q156"/>
    <mergeCell ref="R150:R156"/>
    <mergeCell ref="S150:S156"/>
    <mergeCell ref="FD149:FD161"/>
    <mergeCell ref="C150:C156"/>
    <mergeCell ref="D150:D156"/>
    <mergeCell ref="G150:G156"/>
    <mergeCell ref="H150:H156"/>
    <mergeCell ref="I150:I156"/>
    <mergeCell ref="J150:J156"/>
    <mergeCell ref="K150:K156"/>
    <mergeCell ref="L150:L156"/>
    <mergeCell ref="M150:M156"/>
    <mergeCell ref="EX149:EX161"/>
    <mergeCell ref="FA149:FA161"/>
    <mergeCell ref="FC149:FC161"/>
    <mergeCell ref="ET149:ET161"/>
    <mergeCell ref="EQ150:EQ156"/>
    <mergeCell ref="ER150:ER156"/>
    <mergeCell ref="ES150:ES156"/>
    <mergeCell ref="EU150:EU156"/>
    <mergeCell ref="EL149:EL161"/>
    <mergeCell ref="EP149:EP161"/>
    <mergeCell ref="EK150:EK156"/>
    <mergeCell ref="EM150:EM156"/>
    <mergeCell ref="EN150:EN156"/>
    <mergeCell ref="EO150:EO156"/>
    <mergeCell ref="EH149:EH161"/>
    <mergeCell ref="EJ157:EJ161"/>
    <mergeCell ref="AF150:AF156"/>
    <mergeCell ref="AG150:AG156"/>
    <mergeCell ref="AH150:AH156"/>
    <mergeCell ref="AI150:AI156"/>
    <mergeCell ref="AJ150:AJ156"/>
    <mergeCell ref="AK150:AK156"/>
    <mergeCell ref="Z150:Z156"/>
    <mergeCell ref="AA150:AA156"/>
    <mergeCell ref="AB150:AB156"/>
    <mergeCell ref="AC150:AC156"/>
    <mergeCell ref="AD150:AD156"/>
    <mergeCell ref="AE150:AE156"/>
    <mergeCell ref="T150:T156"/>
    <mergeCell ref="U150:U156"/>
    <mergeCell ref="V150:V156"/>
    <mergeCell ref="W150:W156"/>
    <mergeCell ref="X150:X156"/>
    <mergeCell ref="Y150:Y156"/>
    <mergeCell ref="AX150:AX156"/>
    <mergeCell ref="AY150:AY156"/>
    <mergeCell ref="AZ150:AZ156"/>
    <mergeCell ref="BA150:BA156"/>
    <mergeCell ref="BB150:BB156"/>
    <mergeCell ref="BC150:BC156"/>
    <mergeCell ref="AR150:AR156"/>
    <mergeCell ref="AS150:AS156"/>
    <mergeCell ref="AT150:AT156"/>
    <mergeCell ref="AU150:AU156"/>
    <mergeCell ref="AV150:AV156"/>
    <mergeCell ref="AW150:AW156"/>
    <mergeCell ref="AL150:AL156"/>
    <mergeCell ref="AM150:AM156"/>
    <mergeCell ref="AN150:AN156"/>
    <mergeCell ref="AO150:AO156"/>
    <mergeCell ref="AP150:AP156"/>
    <mergeCell ref="AQ150:AQ156"/>
    <mergeCell ref="BP150:BP156"/>
    <mergeCell ref="BQ150:BQ156"/>
    <mergeCell ref="BR150:BR156"/>
    <mergeCell ref="BS150:BS156"/>
    <mergeCell ref="BT150:BT156"/>
    <mergeCell ref="BU150:BU156"/>
    <mergeCell ref="BJ150:BJ156"/>
    <mergeCell ref="BK150:BK156"/>
    <mergeCell ref="BL150:BL156"/>
    <mergeCell ref="BM150:BM156"/>
    <mergeCell ref="BN150:BN156"/>
    <mergeCell ref="BO150:BO156"/>
    <mergeCell ref="BD150:BD156"/>
    <mergeCell ref="BE150:BE156"/>
    <mergeCell ref="BF150:BF156"/>
    <mergeCell ref="BG150:BG156"/>
    <mergeCell ref="BH150:BH156"/>
    <mergeCell ref="BI150:BI156"/>
    <mergeCell ref="CH150:CH156"/>
    <mergeCell ref="CI150:CI156"/>
    <mergeCell ref="CJ150:CJ156"/>
    <mergeCell ref="CK150:CK156"/>
    <mergeCell ref="CL150:CL156"/>
    <mergeCell ref="CM150:CM156"/>
    <mergeCell ref="CB150:CB156"/>
    <mergeCell ref="CC150:CC156"/>
    <mergeCell ref="CD150:CD156"/>
    <mergeCell ref="CE150:CE156"/>
    <mergeCell ref="CF150:CF156"/>
    <mergeCell ref="CG150:CG156"/>
    <mergeCell ref="BV150:BV156"/>
    <mergeCell ref="BW150:BW156"/>
    <mergeCell ref="BX150:BX156"/>
    <mergeCell ref="BY150:BY156"/>
    <mergeCell ref="BZ150:BZ156"/>
    <mergeCell ref="CA150:CA156"/>
    <mergeCell ref="DK150:DK156"/>
    <mergeCell ref="CZ150:CZ156"/>
    <mergeCell ref="DA150:DA156"/>
    <mergeCell ref="DB150:DB156"/>
    <mergeCell ref="DC150:DC156"/>
    <mergeCell ref="DD150:DD156"/>
    <mergeCell ref="DE150:DE156"/>
    <mergeCell ref="CT150:CT156"/>
    <mergeCell ref="CU150:CU156"/>
    <mergeCell ref="CV150:CV156"/>
    <mergeCell ref="CW150:CW156"/>
    <mergeCell ref="CX150:CX156"/>
    <mergeCell ref="CY150:CY156"/>
    <mergeCell ref="CN150:CN156"/>
    <mergeCell ref="CO150:CO156"/>
    <mergeCell ref="CP150:CP156"/>
    <mergeCell ref="CQ150:CQ156"/>
    <mergeCell ref="CR150:CR156"/>
    <mergeCell ref="CS150:CS156"/>
    <mergeCell ref="EV150:EV156"/>
    <mergeCell ref="EW150:EW156"/>
    <mergeCell ref="EY150:EY156"/>
    <mergeCell ref="EZ150:EZ156"/>
    <mergeCell ref="C157:C161"/>
    <mergeCell ref="G157:G161"/>
    <mergeCell ref="H157:H161"/>
    <mergeCell ref="I157:I161"/>
    <mergeCell ref="J157:J161"/>
    <mergeCell ref="ED150:ED156"/>
    <mergeCell ref="EE150:EE156"/>
    <mergeCell ref="EF150:EF156"/>
    <mergeCell ref="EG150:EG156"/>
    <mergeCell ref="EI150:EI156"/>
    <mergeCell ref="EJ150:EJ156"/>
    <mergeCell ref="DR150:DR156"/>
    <mergeCell ref="DS150:DS156"/>
    <mergeCell ref="DT150:DT156"/>
    <mergeCell ref="DU150:DU156"/>
    <mergeCell ref="DV150:DV156"/>
    <mergeCell ref="DW150:DW156"/>
    <mergeCell ref="DL150:DL156"/>
    <mergeCell ref="DM150:DM156"/>
    <mergeCell ref="DN150:DN156"/>
    <mergeCell ref="DO150:DO156"/>
    <mergeCell ref="DP150:DP156"/>
    <mergeCell ref="DQ150:DQ156"/>
    <mergeCell ref="DF150:DF156"/>
    <mergeCell ref="DG150:DG156"/>
    <mergeCell ref="DH150:DH156"/>
    <mergeCell ref="DI150:DI156"/>
    <mergeCell ref="DJ150:DJ156"/>
    <mergeCell ref="W157:W161"/>
    <mergeCell ref="X157:X161"/>
    <mergeCell ref="Y157:Y161"/>
    <mergeCell ref="Z157:Z161"/>
    <mergeCell ref="AA157:AA161"/>
    <mergeCell ref="AB157:AB161"/>
    <mergeCell ref="Q157:Q161"/>
    <mergeCell ref="R157:R161"/>
    <mergeCell ref="S157:S161"/>
    <mergeCell ref="T157:T161"/>
    <mergeCell ref="U157:U161"/>
    <mergeCell ref="V157:V161"/>
    <mergeCell ref="K157:K161"/>
    <mergeCell ref="L157:L161"/>
    <mergeCell ref="M157:M161"/>
    <mergeCell ref="N157:N161"/>
    <mergeCell ref="O157:O161"/>
    <mergeCell ref="P157:P161"/>
    <mergeCell ref="AO157:AO161"/>
    <mergeCell ref="AP157:AP161"/>
    <mergeCell ref="AQ157:AQ161"/>
    <mergeCell ref="AR157:AR161"/>
    <mergeCell ref="AS157:AS161"/>
    <mergeCell ref="AT157:AT161"/>
    <mergeCell ref="AI157:AI161"/>
    <mergeCell ref="AJ157:AJ161"/>
    <mergeCell ref="AK157:AK161"/>
    <mergeCell ref="AL157:AL161"/>
    <mergeCell ref="AM157:AM161"/>
    <mergeCell ref="AN157:AN161"/>
    <mergeCell ref="AC157:AC161"/>
    <mergeCell ref="AD157:AD161"/>
    <mergeCell ref="AE157:AE161"/>
    <mergeCell ref="AF157:AF161"/>
    <mergeCell ref="AG157:AG161"/>
    <mergeCell ref="AH157:AH161"/>
    <mergeCell ref="BG157:BG161"/>
    <mergeCell ref="BH157:BH161"/>
    <mergeCell ref="BI157:BI161"/>
    <mergeCell ref="BJ157:BJ161"/>
    <mergeCell ref="BK157:BK161"/>
    <mergeCell ref="BL157:BL161"/>
    <mergeCell ref="BA157:BA161"/>
    <mergeCell ref="BB157:BB161"/>
    <mergeCell ref="BC157:BC161"/>
    <mergeCell ref="BD157:BD161"/>
    <mergeCell ref="BE157:BE161"/>
    <mergeCell ref="BF157:BF161"/>
    <mergeCell ref="AU157:AU161"/>
    <mergeCell ref="AV157:AV161"/>
    <mergeCell ref="AW157:AW161"/>
    <mergeCell ref="AX157:AX161"/>
    <mergeCell ref="AY157:AY161"/>
    <mergeCell ref="AZ157:AZ161"/>
    <mergeCell ref="BY157:BY161"/>
    <mergeCell ref="BZ157:BZ161"/>
    <mergeCell ref="CA157:CA161"/>
    <mergeCell ref="CB157:CB161"/>
    <mergeCell ref="CC157:CC161"/>
    <mergeCell ref="CD157:CD161"/>
    <mergeCell ref="BS157:BS161"/>
    <mergeCell ref="BT157:BT161"/>
    <mergeCell ref="BU157:BU161"/>
    <mergeCell ref="BV157:BV161"/>
    <mergeCell ref="BW157:BW161"/>
    <mergeCell ref="BX157:BX161"/>
    <mergeCell ref="BM157:BM161"/>
    <mergeCell ref="BN157:BN161"/>
    <mergeCell ref="BO157:BO161"/>
    <mergeCell ref="BP157:BP161"/>
    <mergeCell ref="BQ157:BQ161"/>
    <mergeCell ref="BR157:BR161"/>
    <mergeCell ref="CQ157:CQ161"/>
    <mergeCell ref="CR157:CR161"/>
    <mergeCell ref="CS157:CS161"/>
    <mergeCell ref="CT157:CT161"/>
    <mergeCell ref="CU157:CU161"/>
    <mergeCell ref="CV157:CV161"/>
    <mergeCell ref="CK157:CK161"/>
    <mergeCell ref="CL157:CL161"/>
    <mergeCell ref="CM157:CM161"/>
    <mergeCell ref="CN157:CN161"/>
    <mergeCell ref="CO157:CO161"/>
    <mergeCell ref="CP157:CP161"/>
    <mergeCell ref="CE157:CE161"/>
    <mergeCell ref="CF157:CF161"/>
    <mergeCell ref="CG157:CG161"/>
    <mergeCell ref="CH157:CH161"/>
    <mergeCell ref="CI157:CI161"/>
    <mergeCell ref="CJ157:CJ161"/>
    <mergeCell ref="DJ157:DJ161"/>
    <mergeCell ref="DK157:DK161"/>
    <mergeCell ref="DL157:DL161"/>
    <mergeCell ref="DM157:DM161"/>
    <mergeCell ref="DN157:DN161"/>
    <mergeCell ref="DC157:DC161"/>
    <mergeCell ref="DD157:DD161"/>
    <mergeCell ref="DE157:DE161"/>
    <mergeCell ref="DF157:DF161"/>
    <mergeCell ref="DG157:DG161"/>
    <mergeCell ref="DH157:DH161"/>
    <mergeCell ref="CW157:CW161"/>
    <mergeCell ref="CX157:CX161"/>
    <mergeCell ref="CY157:CY161"/>
    <mergeCell ref="CZ157:CZ161"/>
    <mergeCell ref="DA157:DA161"/>
    <mergeCell ref="DB157:DB161"/>
    <mergeCell ref="A162:A173"/>
    <mergeCell ref="B162:B173"/>
    <mergeCell ref="C162:C173"/>
    <mergeCell ref="D162:D173"/>
    <mergeCell ref="G162:G173"/>
    <mergeCell ref="ES157:ES161"/>
    <mergeCell ref="EU157:EU161"/>
    <mergeCell ref="EV157:EV161"/>
    <mergeCell ref="EW157:EW161"/>
    <mergeCell ref="EY157:EY161"/>
    <mergeCell ref="EZ157:EZ161"/>
    <mergeCell ref="EK157:EK161"/>
    <mergeCell ref="EM157:EM161"/>
    <mergeCell ref="EN157:EN161"/>
    <mergeCell ref="EO157:EO161"/>
    <mergeCell ref="EQ157:EQ161"/>
    <mergeCell ref="ER157:ER161"/>
    <mergeCell ref="EA157:EA161"/>
    <mergeCell ref="ED157:ED161"/>
    <mergeCell ref="EE157:EE161"/>
    <mergeCell ref="EF157:EF161"/>
    <mergeCell ref="EG157:EG161"/>
    <mergeCell ref="EI157:EI161"/>
    <mergeCell ref="DU157:DU161"/>
    <mergeCell ref="DV157:DV161"/>
    <mergeCell ref="DW157:DW161"/>
    <mergeCell ref="DX157:DX161"/>
    <mergeCell ref="DY157:DY161"/>
    <mergeCell ref="DZ157:DZ161"/>
    <mergeCell ref="DO157:DO161"/>
    <mergeCell ref="DP157:DP161"/>
    <mergeCell ref="DI157:DI161"/>
    <mergeCell ref="T162:T173"/>
    <mergeCell ref="U162:U173"/>
    <mergeCell ref="V162:V173"/>
    <mergeCell ref="W162:W173"/>
    <mergeCell ref="X162:X173"/>
    <mergeCell ref="Y162:Y173"/>
    <mergeCell ref="N162:N173"/>
    <mergeCell ref="O162:O173"/>
    <mergeCell ref="P162:P173"/>
    <mergeCell ref="Q162:Q173"/>
    <mergeCell ref="R162:R173"/>
    <mergeCell ref="S162:S173"/>
    <mergeCell ref="H162:H173"/>
    <mergeCell ref="I162:I173"/>
    <mergeCell ref="J162:J173"/>
    <mergeCell ref="K162:K173"/>
    <mergeCell ref="L162:L173"/>
    <mergeCell ref="M162:M173"/>
    <mergeCell ref="AL162:AL173"/>
    <mergeCell ref="AM162:AM173"/>
    <mergeCell ref="AN162:AN173"/>
    <mergeCell ref="AO162:AO173"/>
    <mergeCell ref="AP162:AP173"/>
    <mergeCell ref="AQ162:AQ173"/>
    <mergeCell ref="AF162:AF173"/>
    <mergeCell ref="AG162:AG173"/>
    <mergeCell ref="AH162:AH173"/>
    <mergeCell ref="AI162:AI173"/>
    <mergeCell ref="AJ162:AJ173"/>
    <mergeCell ref="AK162:AK173"/>
    <mergeCell ref="Z162:Z173"/>
    <mergeCell ref="AA162:AA173"/>
    <mergeCell ref="AB162:AB173"/>
    <mergeCell ref="AC162:AC173"/>
    <mergeCell ref="AD162:AD173"/>
    <mergeCell ref="AE162:AE173"/>
    <mergeCell ref="BD162:BD173"/>
    <mergeCell ref="BE162:BE173"/>
    <mergeCell ref="BF162:BF173"/>
    <mergeCell ref="BG162:BG173"/>
    <mergeCell ref="BH162:BH173"/>
    <mergeCell ref="BI162:BI173"/>
    <mergeCell ref="AX162:AX173"/>
    <mergeCell ref="AY162:AY173"/>
    <mergeCell ref="AZ162:AZ173"/>
    <mergeCell ref="BA162:BA173"/>
    <mergeCell ref="BB162:BB173"/>
    <mergeCell ref="BC162:BC173"/>
    <mergeCell ref="AR162:AR173"/>
    <mergeCell ref="AS162:AS173"/>
    <mergeCell ref="AT162:AT173"/>
    <mergeCell ref="AU162:AU173"/>
    <mergeCell ref="AV162:AV173"/>
    <mergeCell ref="AW162:AW173"/>
    <mergeCell ref="BV162:BV173"/>
    <mergeCell ref="BW162:BW173"/>
    <mergeCell ref="BX162:BX173"/>
    <mergeCell ref="BY162:BY173"/>
    <mergeCell ref="BZ162:BZ173"/>
    <mergeCell ref="CA162:CA173"/>
    <mergeCell ref="BP162:BP173"/>
    <mergeCell ref="BQ162:BQ173"/>
    <mergeCell ref="BR162:BR173"/>
    <mergeCell ref="BS162:BS173"/>
    <mergeCell ref="BT162:BT173"/>
    <mergeCell ref="BU162:BU173"/>
    <mergeCell ref="BJ162:BJ173"/>
    <mergeCell ref="BK162:BK173"/>
    <mergeCell ref="BL162:BL173"/>
    <mergeCell ref="BM162:BM173"/>
    <mergeCell ref="BN162:BN173"/>
    <mergeCell ref="BO162:BO173"/>
    <mergeCell ref="CN162:CN173"/>
    <mergeCell ref="CO162:CO173"/>
    <mergeCell ref="CP162:CP173"/>
    <mergeCell ref="CQ162:CQ173"/>
    <mergeCell ref="CR162:CR173"/>
    <mergeCell ref="CS162:CS173"/>
    <mergeCell ref="CH162:CH173"/>
    <mergeCell ref="CI162:CI173"/>
    <mergeCell ref="CJ162:CJ173"/>
    <mergeCell ref="CK162:CK173"/>
    <mergeCell ref="CL162:CL173"/>
    <mergeCell ref="CM162:CM173"/>
    <mergeCell ref="CB162:CB173"/>
    <mergeCell ref="CC162:CC173"/>
    <mergeCell ref="CD162:CD173"/>
    <mergeCell ref="CE162:CE173"/>
    <mergeCell ref="CF162:CF173"/>
    <mergeCell ref="CG162:CG173"/>
    <mergeCell ref="DF162:DF173"/>
    <mergeCell ref="DG162:DG173"/>
    <mergeCell ref="DH162:DH173"/>
    <mergeCell ref="DI162:DI173"/>
    <mergeCell ref="DJ162:DJ173"/>
    <mergeCell ref="DK162:DK173"/>
    <mergeCell ref="CZ162:CZ173"/>
    <mergeCell ref="DA162:DA173"/>
    <mergeCell ref="DB162:DB173"/>
    <mergeCell ref="DC162:DC173"/>
    <mergeCell ref="DD162:DD173"/>
    <mergeCell ref="DE162:DE173"/>
    <mergeCell ref="CT162:CT173"/>
    <mergeCell ref="CU162:CU173"/>
    <mergeCell ref="CV162:CV173"/>
    <mergeCell ref="CW162:CW173"/>
    <mergeCell ref="CX162:CX173"/>
    <mergeCell ref="CY162:CY173"/>
    <mergeCell ref="EI162:EI173"/>
    <mergeCell ref="EJ162:EJ173"/>
    <mergeCell ref="DX162:DX173"/>
    <mergeCell ref="DY162:DY173"/>
    <mergeCell ref="DZ162:DZ173"/>
    <mergeCell ref="EA162:EA173"/>
    <mergeCell ref="EC162:EC173"/>
    <mergeCell ref="ED162:ED173"/>
    <mergeCell ref="DR162:DR173"/>
    <mergeCell ref="DS162:DS173"/>
    <mergeCell ref="DT162:DT173"/>
    <mergeCell ref="DU162:DU173"/>
    <mergeCell ref="DV162:DV173"/>
    <mergeCell ref="DW162:DW173"/>
    <mergeCell ref="DL162:DL173"/>
    <mergeCell ref="DM162:DM173"/>
    <mergeCell ref="DN162:DN173"/>
    <mergeCell ref="DO162:DO173"/>
    <mergeCell ref="DP162:DP173"/>
    <mergeCell ref="DQ162:DQ173"/>
    <mergeCell ref="FD162:FD173"/>
    <mergeCell ref="A174:A175"/>
    <mergeCell ref="B174:B175"/>
    <mergeCell ref="C174:C175"/>
    <mergeCell ref="G174:G175"/>
    <mergeCell ref="H174:H175"/>
    <mergeCell ref="I174:I175"/>
    <mergeCell ref="J174:J175"/>
    <mergeCell ref="K174:K175"/>
    <mergeCell ref="L174:L175"/>
    <mergeCell ref="EW162:EW173"/>
    <mergeCell ref="EX162:EX173"/>
    <mergeCell ref="EY162:EY173"/>
    <mergeCell ref="EZ162:EZ173"/>
    <mergeCell ref="FA162:FA173"/>
    <mergeCell ref="FC162:FC173"/>
    <mergeCell ref="EQ162:EQ173"/>
    <mergeCell ref="ER162:ER173"/>
    <mergeCell ref="ES162:ES173"/>
    <mergeCell ref="ET162:ET173"/>
    <mergeCell ref="EU162:EU173"/>
    <mergeCell ref="EV162:EV173"/>
    <mergeCell ref="EK162:EK173"/>
    <mergeCell ref="EL162:EL173"/>
    <mergeCell ref="EM162:EM173"/>
    <mergeCell ref="EN162:EN173"/>
    <mergeCell ref="EO162:EO173"/>
    <mergeCell ref="EP162:EP173"/>
    <mergeCell ref="EE162:EE173"/>
    <mergeCell ref="EF162:EF173"/>
    <mergeCell ref="EG162:EG173"/>
    <mergeCell ref="EH162:EH173"/>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AQ174:AQ175"/>
    <mergeCell ref="AR174:AR175"/>
    <mergeCell ref="AS174:AS175"/>
    <mergeCell ref="AT174:AT175"/>
    <mergeCell ref="AU174:AU175"/>
    <mergeCell ref="AV174:AV175"/>
    <mergeCell ref="AK174:AK175"/>
    <mergeCell ref="AL174:AL175"/>
    <mergeCell ref="AM174:AM175"/>
    <mergeCell ref="AN174:AN175"/>
    <mergeCell ref="AO174:AO175"/>
    <mergeCell ref="AP174:AP175"/>
    <mergeCell ref="AE174:AE175"/>
    <mergeCell ref="AF174:AF175"/>
    <mergeCell ref="AG174:AG175"/>
    <mergeCell ref="AH174:AH175"/>
    <mergeCell ref="AI174:AI175"/>
    <mergeCell ref="AJ174:AJ175"/>
    <mergeCell ref="BI174:BI175"/>
    <mergeCell ref="BJ174:BJ175"/>
    <mergeCell ref="BK174:BK175"/>
    <mergeCell ref="BL174:BL175"/>
    <mergeCell ref="BM174:BM175"/>
    <mergeCell ref="BN174:BN175"/>
    <mergeCell ref="BC174:BC175"/>
    <mergeCell ref="BD174:BD175"/>
    <mergeCell ref="BE174:BE175"/>
    <mergeCell ref="BF174:BF175"/>
    <mergeCell ref="BG174:BG175"/>
    <mergeCell ref="BH174:BH175"/>
    <mergeCell ref="AW174:AW175"/>
    <mergeCell ref="AX174:AX175"/>
    <mergeCell ref="AY174:AY175"/>
    <mergeCell ref="AZ174:AZ175"/>
    <mergeCell ref="BA174:BA175"/>
    <mergeCell ref="BB174:BB175"/>
    <mergeCell ref="CA174:CA175"/>
    <mergeCell ref="CB174:CB175"/>
    <mergeCell ref="CC174:CC175"/>
    <mergeCell ref="CD174:CD175"/>
    <mergeCell ref="CE174:CE175"/>
    <mergeCell ref="CF174:CF175"/>
    <mergeCell ref="BU174:BU175"/>
    <mergeCell ref="BV174:BV175"/>
    <mergeCell ref="BW174:BW175"/>
    <mergeCell ref="BX174:BX175"/>
    <mergeCell ref="BY174:BY175"/>
    <mergeCell ref="BZ174:BZ175"/>
    <mergeCell ref="BO174:BO175"/>
    <mergeCell ref="BP174:BP175"/>
    <mergeCell ref="BQ174:BQ175"/>
    <mergeCell ref="BR174:BR175"/>
    <mergeCell ref="BS174:BS175"/>
    <mergeCell ref="BT174:BT175"/>
    <mergeCell ref="CS174:CS175"/>
    <mergeCell ref="CT174:CT175"/>
    <mergeCell ref="CU174:CU175"/>
    <mergeCell ref="CV174:CV175"/>
    <mergeCell ref="CW174:CW175"/>
    <mergeCell ref="CX174:CX175"/>
    <mergeCell ref="CM174:CM175"/>
    <mergeCell ref="CN174:CN175"/>
    <mergeCell ref="CO174:CO175"/>
    <mergeCell ref="CP174:CP175"/>
    <mergeCell ref="CQ174:CQ175"/>
    <mergeCell ref="CR174:CR175"/>
    <mergeCell ref="CG174:CG175"/>
    <mergeCell ref="CH174:CH175"/>
    <mergeCell ref="CI174:CI175"/>
    <mergeCell ref="CJ174:CJ175"/>
    <mergeCell ref="CK174:CK175"/>
    <mergeCell ref="CL174:CL175"/>
    <mergeCell ref="DK174:DK175"/>
    <mergeCell ref="DL174:DL175"/>
    <mergeCell ref="DM174:DM175"/>
    <mergeCell ref="DN174:DN175"/>
    <mergeCell ref="DO174:DO175"/>
    <mergeCell ref="DP174:DP175"/>
    <mergeCell ref="DE174:DE175"/>
    <mergeCell ref="DF174:DF175"/>
    <mergeCell ref="DG174:DG175"/>
    <mergeCell ref="DH174:DH175"/>
    <mergeCell ref="DI174:DI175"/>
    <mergeCell ref="DJ174:DJ175"/>
    <mergeCell ref="CY174:CY175"/>
    <mergeCell ref="CZ174:CZ175"/>
    <mergeCell ref="DA174:DA175"/>
    <mergeCell ref="DB174:DB175"/>
    <mergeCell ref="DC174:DC175"/>
    <mergeCell ref="DD174:DD175"/>
    <mergeCell ref="EO174:EO175"/>
    <mergeCell ref="ED174:ED175"/>
    <mergeCell ref="EE174:EE175"/>
    <mergeCell ref="EF174:EF175"/>
    <mergeCell ref="EG174:EG175"/>
    <mergeCell ref="EH174:EH175"/>
    <mergeCell ref="EI174:EI175"/>
    <mergeCell ref="DW174:DW175"/>
    <mergeCell ref="DX174:DX175"/>
    <mergeCell ref="DY174:DY175"/>
    <mergeCell ref="DZ174:DZ175"/>
    <mergeCell ref="EA174:EA175"/>
    <mergeCell ref="EC174:EC175"/>
    <mergeCell ref="DQ174:DQ175"/>
    <mergeCell ref="DR174:DR175"/>
    <mergeCell ref="DS174:DS175"/>
    <mergeCell ref="DT174:DT175"/>
    <mergeCell ref="DU174:DU175"/>
    <mergeCell ref="DV174:DV175"/>
    <mergeCell ref="A1:B3"/>
    <mergeCell ref="C1:G3"/>
    <mergeCell ref="D32:D33"/>
    <mergeCell ref="D53:D54"/>
    <mergeCell ref="D74:D75"/>
    <mergeCell ref="D95:D96"/>
    <mergeCell ref="D114:D115"/>
    <mergeCell ref="D133:D134"/>
    <mergeCell ref="D137:D138"/>
    <mergeCell ref="D139:D143"/>
    <mergeCell ref="D144:D148"/>
    <mergeCell ref="D157:D161"/>
    <mergeCell ref="E174:E175"/>
    <mergeCell ref="FC174:FC175"/>
    <mergeCell ref="FD174:FD175"/>
    <mergeCell ref="EV174:EV175"/>
    <mergeCell ref="EW174:EW175"/>
    <mergeCell ref="EX174:EX175"/>
    <mergeCell ref="EY174:EY175"/>
    <mergeCell ref="EZ174:EZ175"/>
    <mergeCell ref="FA174:FA175"/>
    <mergeCell ref="EP174:EP175"/>
    <mergeCell ref="EQ174:EQ175"/>
    <mergeCell ref="ER174:ER175"/>
    <mergeCell ref="ES174:ES175"/>
    <mergeCell ref="ET174:ET175"/>
    <mergeCell ref="EU174:EU175"/>
    <mergeCell ref="EJ174:EJ175"/>
    <mergeCell ref="EK174:EK175"/>
    <mergeCell ref="EL174:EL175"/>
    <mergeCell ref="EM174:EM175"/>
    <mergeCell ref="EN174:EN175"/>
  </mergeCells>
  <conditionalFormatting sqref="EG13:EG14 EG16 EG18 EG30:EG32 EG34:EG35 EG37 EG39 EG51:EG53 EG55:EG56 EG58 EG60 EG72:EG74 EG76:EG77 EG79 EG81 EG93:EG95 EG97:EG98 EG100 EG112:EG114 EG116:EG117 EG119 EG131:EG133 EG135:EG137 EG139 EG144 EG149:EG150 EG157 EG162 EG174">
    <cfRule type="cellIs" dxfId="111" priority="53" operator="greaterThanOrEqual">
      <formula>0.8</formula>
    </cfRule>
  </conditionalFormatting>
  <conditionalFormatting sqref="EK13:EK14 EK16 EK18 EK30:EK32">
    <cfRule type="cellIs" dxfId="110" priority="48" operator="greaterThanOrEqual">
      <formula>0.8</formula>
    </cfRule>
  </conditionalFormatting>
  <conditionalFormatting sqref="EK34:EK35 EK37 EK39 EK51:EK53">
    <cfRule type="cellIs" dxfId="109" priority="44" operator="greaterThanOrEqual">
      <formula>0.8</formula>
    </cfRule>
  </conditionalFormatting>
  <conditionalFormatting sqref="EK55:EK56 EK58 EK60 EK72:EK74">
    <cfRule type="cellIs" dxfId="108" priority="40" operator="greaterThanOrEqual">
      <formula>0.8</formula>
    </cfRule>
  </conditionalFormatting>
  <conditionalFormatting sqref="EK76:EK77 EK79 EK81 EK93:EK95">
    <cfRule type="cellIs" dxfId="107" priority="36" operator="greaterThanOrEqual">
      <formula>0.8</formula>
    </cfRule>
  </conditionalFormatting>
  <conditionalFormatting sqref="EK97:EK98 EK100 EK112:EK114">
    <cfRule type="cellIs" dxfId="106" priority="32" operator="greaterThanOrEqual">
      <formula>0.8</formula>
    </cfRule>
  </conditionalFormatting>
  <conditionalFormatting sqref="EK116:EK117 EK119 EK131:EK133">
    <cfRule type="cellIs" dxfId="105" priority="28" operator="greaterThanOrEqual">
      <formula>0.8</formula>
    </cfRule>
  </conditionalFormatting>
  <conditionalFormatting sqref="EK135:EK137">
    <cfRule type="cellIs" dxfId="104" priority="24" operator="greaterThanOrEqual">
      <formula>0.8</formula>
    </cfRule>
  </conditionalFormatting>
  <conditionalFormatting sqref="EK139">
    <cfRule type="cellIs" dxfId="103" priority="20" operator="greaterThanOrEqual">
      <formula>0.8</formula>
    </cfRule>
  </conditionalFormatting>
  <conditionalFormatting sqref="EK144">
    <cfRule type="cellIs" dxfId="102" priority="16" operator="greaterThanOrEqual">
      <formula>0.8</formula>
    </cfRule>
  </conditionalFormatting>
  <conditionalFormatting sqref="EK149:EK150 EK157">
    <cfRule type="cellIs" dxfId="101" priority="12" operator="greaterThanOrEqual">
      <formula>0.8</formula>
    </cfRule>
  </conditionalFormatting>
  <conditionalFormatting sqref="EK162">
    <cfRule type="cellIs" dxfId="100" priority="8" operator="greaterThanOrEqual">
      <formula>0.8</formula>
    </cfRule>
  </conditionalFormatting>
  <conditionalFormatting sqref="EK174">
    <cfRule type="cellIs" dxfId="99" priority="4" operator="greaterThanOrEqual">
      <formula>0.8</formula>
    </cfRule>
  </conditionalFormatting>
  <conditionalFormatting sqref="EO13:EO14 EO16 EO18 EO30:EO32">
    <cfRule type="cellIs" dxfId="98" priority="47" operator="greaterThanOrEqual">
      <formula>0.8</formula>
    </cfRule>
  </conditionalFormatting>
  <conditionalFormatting sqref="EO34:EO35 EO37 EO39 EO51:EO53">
    <cfRule type="cellIs" dxfId="97" priority="43" operator="greaterThanOrEqual">
      <formula>0.8</formula>
    </cfRule>
  </conditionalFormatting>
  <conditionalFormatting sqref="EO55:EO56 EO58 EO60 EO72:EO74">
    <cfRule type="cellIs" dxfId="96" priority="39" operator="greaterThanOrEqual">
      <formula>0.8</formula>
    </cfRule>
  </conditionalFormatting>
  <conditionalFormatting sqref="EO76:EO77 EO79 EO81 EO93:EO95">
    <cfRule type="cellIs" dxfId="95" priority="35" operator="greaterThanOrEqual">
      <formula>0.8</formula>
    </cfRule>
  </conditionalFormatting>
  <conditionalFormatting sqref="EO97:EO98 EO100 EO112:EO114">
    <cfRule type="cellIs" dxfId="94" priority="31" operator="greaterThanOrEqual">
      <formula>0.8</formula>
    </cfRule>
  </conditionalFormatting>
  <conditionalFormatting sqref="EO116:EO117 EO119 EO131:EO133">
    <cfRule type="cellIs" dxfId="93" priority="27" operator="greaterThanOrEqual">
      <formula>0.8</formula>
    </cfRule>
  </conditionalFormatting>
  <conditionalFormatting sqref="EO135:EO137">
    <cfRule type="cellIs" dxfId="92" priority="23" operator="greaterThanOrEqual">
      <formula>0.8</formula>
    </cfRule>
  </conditionalFormatting>
  <conditionalFormatting sqref="EO139">
    <cfRule type="cellIs" dxfId="91" priority="19" operator="greaterThanOrEqual">
      <formula>0.8</formula>
    </cfRule>
  </conditionalFormatting>
  <conditionalFormatting sqref="EO144">
    <cfRule type="cellIs" dxfId="90" priority="15" operator="greaterThanOrEqual">
      <formula>0.8</formula>
    </cfRule>
  </conditionalFormatting>
  <conditionalFormatting sqref="EO149:EO150 EO157">
    <cfRule type="cellIs" dxfId="89" priority="11" operator="greaterThanOrEqual">
      <formula>0.8</formula>
    </cfRule>
  </conditionalFormatting>
  <conditionalFormatting sqref="EO162">
    <cfRule type="cellIs" dxfId="88" priority="7" operator="greaterThanOrEqual">
      <formula>0.8</formula>
    </cfRule>
  </conditionalFormatting>
  <conditionalFormatting sqref="EO174">
    <cfRule type="cellIs" dxfId="87" priority="3" operator="greaterThanOrEqual">
      <formula>0.8</formula>
    </cfRule>
  </conditionalFormatting>
  <conditionalFormatting sqref="ES13:ES14 ES16 ES18 ES30:ES32">
    <cfRule type="cellIs" dxfId="86" priority="46" operator="greaterThanOrEqual">
      <formula>0.8</formula>
    </cfRule>
  </conditionalFormatting>
  <conditionalFormatting sqref="ES34:ES35 ES37 ES39 ES51:ES53">
    <cfRule type="cellIs" dxfId="85" priority="42" operator="greaterThanOrEqual">
      <formula>0.8</formula>
    </cfRule>
  </conditionalFormatting>
  <conditionalFormatting sqref="ES55:ES56 ES58 ES60 ES72:ES74">
    <cfRule type="cellIs" dxfId="84" priority="38" operator="greaterThanOrEqual">
      <formula>0.8</formula>
    </cfRule>
  </conditionalFormatting>
  <conditionalFormatting sqref="ES76:ES77 ES79 ES81 ES93:ES95">
    <cfRule type="cellIs" dxfId="83" priority="34" operator="greaterThanOrEqual">
      <formula>0.8</formula>
    </cfRule>
  </conditionalFormatting>
  <conditionalFormatting sqref="ES97:ES98 ES100 ES112:ES114">
    <cfRule type="cellIs" dxfId="82" priority="30" operator="greaterThanOrEqual">
      <formula>0.8</formula>
    </cfRule>
  </conditionalFormatting>
  <conditionalFormatting sqref="ES116:ES117 ES119 ES131:ES133">
    <cfRule type="cellIs" dxfId="81" priority="26" operator="greaterThanOrEqual">
      <formula>0.8</formula>
    </cfRule>
  </conditionalFormatting>
  <conditionalFormatting sqref="ES135:ES137">
    <cfRule type="cellIs" dxfId="80" priority="22" operator="greaterThanOrEqual">
      <formula>0.8</formula>
    </cfRule>
  </conditionalFormatting>
  <conditionalFormatting sqref="ES139">
    <cfRule type="cellIs" dxfId="79" priority="18" operator="greaterThanOrEqual">
      <formula>0.8</formula>
    </cfRule>
  </conditionalFormatting>
  <conditionalFormatting sqref="ES144">
    <cfRule type="cellIs" dxfId="78" priority="14" operator="greaterThanOrEqual">
      <formula>0.8</formula>
    </cfRule>
  </conditionalFormatting>
  <conditionalFormatting sqref="ES149:ES150 ES157">
    <cfRule type="cellIs" dxfId="77" priority="10" operator="greaterThanOrEqual">
      <formula>0.8</formula>
    </cfRule>
  </conditionalFormatting>
  <conditionalFormatting sqref="ES162">
    <cfRule type="cellIs" dxfId="76" priority="6" operator="greaterThanOrEqual">
      <formula>0.8</formula>
    </cfRule>
  </conditionalFormatting>
  <conditionalFormatting sqref="ES174">
    <cfRule type="cellIs" dxfId="75" priority="2" operator="greaterThanOrEqual">
      <formula>0.8</formula>
    </cfRule>
  </conditionalFormatting>
  <conditionalFormatting sqref="EW13:EW14 EW16 EW18 EW30:EW32">
    <cfRule type="cellIs" dxfId="74" priority="45" operator="greaterThanOrEqual">
      <formula>0.8</formula>
    </cfRule>
  </conditionalFormatting>
  <conditionalFormatting sqref="EW34:EW35 EW37 EW39 EW51:EW53">
    <cfRule type="cellIs" dxfId="73" priority="41" operator="greaterThanOrEqual">
      <formula>0.8</formula>
    </cfRule>
  </conditionalFormatting>
  <conditionalFormatting sqref="EW55:EW56 EW58 EW60 EW72:EW74">
    <cfRule type="cellIs" dxfId="72" priority="37" operator="greaterThanOrEqual">
      <formula>0.8</formula>
    </cfRule>
  </conditionalFormatting>
  <conditionalFormatting sqref="EW76:EW77 EW79 EW81 EW93:EW95">
    <cfRule type="cellIs" dxfId="71" priority="33" operator="greaterThanOrEqual">
      <formula>0.8</formula>
    </cfRule>
  </conditionalFormatting>
  <conditionalFormatting sqref="EW97:EW98 EW100 EW112:EW114">
    <cfRule type="cellIs" dxfId="70" priority="29" operator="greaterThanOrEqual">
      <formula>0.8</formula>
    </cfRule>
  </conditionalFormatting>
  <conditionalFormatting sqref="EW116:EW117 EW119 EW131:EW133">
    <cfRule type="cellIs" dxfId="69" priority="25" operator="greaterThanOrEqual">
      <formula>0.8</formula>
    </cfRule>
  </conditionalFormatting>
  <conditionalFormatting sqref="EW135:EW137">
    <cfRule type="cellIs" dxfId="68" priority="21" operator="greaterThanOrEqual">
      <formula>0.8</formula>
    </cfRule>
  </conditionalFormatting>
  <conditionalFormatting sqref="EW139">
    <cfRule type="cellIs" dxfId="67" priority="17" operator="greaterThanOrEqual">
      <formula>0.8</formula>
    </cfRule>
  </conditionalFormatting>
  <conditionalFormatting sqref="EW144">
    <cfRule type="cellIs" dxfId="66" priority="13" operator="greaterThanOrEqual">
      <formula>0.8</formula>
    </cfRule>
  </conditionalFormatting>
  <conditionalFormatting sqref="EW149:EW150 EW157">
    <cfRule type="cellIs" dxfId="65" priority="9" operator="greaterThanOrEqual">
      <formula>0.8</formula>
    </cfRule>
  </conditionalFormatting>
  <conditionalFormatting sqref="EW162">
    <cfRule type="cellIs" dxfId="64" priority="5" operator="greaterThanOrEqual">
      <formula>0.8</formula>
    </cfRule>
  </conditionalFormatting>
  <conditionalFormatting sqref="EW174">
    <cfRule type="cellIs" dxfId="63" priority="1" operator="greaterThanOrEqual">
      <formula>0.8</formula>
    </cfRule>
  </conditionalFormatting>
  <conditionalFormatting sqref="FD13:FD14 FD34:FD35 FD55:FD56 FD76:FD77 FD97:FD98 FD116:FD117 FD135 FD139 FD144 FD149 FD162 FD174">
    <cfRule type="cellIs" dxfId="62" priority="49" operator="equal">
      <formula>"MUY ALTO"</formula>
    </cfRule>
    <cfRule type="cellIs" dxfId="61" priority="50" operator="equal">
      <formula>"ALTO"</formula>
    </cfRule>
    <cfRule type="cellIs" dxfId="60" priority="51" operator="equal">
      <formula>"MODERADO"</formula>
    </cfRule>
    <cfRule type="cellIs" dxfId="59" priority="52" operator="equal">
      <formula>"BAJO"</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105"/>
  <sheetViews>
    <sheetView showGridLines="0" workbookViewId="0">
      <selection activeCell="I3" sqref="I3"/>
    </sheetView>
  </sheetViews>
  <sheetFormatPr baseColWidth="10" defaultColWidth="10.85546875" defaultRowHeight="15"/>
  <cols>
    <col min="1" max="2" width="10.85546875" style="6"/>
    <col min="3" max="3" width="24.42578125" style="6" customWidth="1"/>
    <col min="4" max="4" width="16.85546875" style="6" customWidth="1"/>
    <col min="5" max="5" width="12.42578125" style="6" customWidth="1"/>
    <col min="6" max="6" width="13" style="6" customWidth="1"/>
    <col min="7" max="7" width="14.140625" style="6" customWidth="1"/>
    <col min="8" max="8" width="11" style="6" customWidth="1"/>
    <col min="9" max="9" width="20.5703125" style="6" customWidth="1"/>
    <col min="10" max="11" width="10.85546875" style="6"/>
    <col min="12" max="12" width="13.7109375" style="6" customWidth="1"/>
    <col min="13" max="13" width="10.85546875" style="6"/>
    <col min="14" max="14" width="23.85546875" style="6" customWidth="1"/>
    <col min="15" max="17" width="10.85546875" style="6"/>
    <col min="18" max="22" width="11.140625" style="6" customWidth="1"/>
    <col min="23" max="24" width="10.85546875" style="6"/>
    <col min="25" max="25" width="12.85546875" style="6" customWidth="1"/>
    <col min="26" max="31" width="10.85546875" style="6"/>
    <col min="32" max="36" width="10.85546875" style="3"/>
    <col min="37" max="38" width="10.85546875" style="6"/>
    <col min="39" max="39" width="12.85546875" style="6" customWidth="1"/>
    <col min="40" max="16384" width="10.85546875" style="6"/>
  </cols>
  <sheetData>
    <row r="1" spans="1:39">
      <c r="A1" s="457"/>
      <c r="B1" s="458"/>
      <c r="C1" s="975" t="s">
        <v>2597</v>
      </c>
      <c r="D1" s="976"/>
      <c r="E1" s="976"/>
      <c r="F1" s="976"/>
      <c r="G1" s="977"/>
      <c r="H1" s="451" t="s">
        <v>2591</v>
      </c>
      <c r="I1" s="27" t="s">
        <v>2595</v>
      </c>
    </row>
    <row r="2" spans="1:39">
      <c r="A2" s="459"/>
      <c r="B2" s="460"/>
      <c r="C2" s="978"/>
      <c r="D2" s="979"/>
      <c r="E2" s="979"/>
      <c r="F2" s="979"/>
      <c r="G2" s="980"/>
      <c r="H2" s="451" t="s">
        <v>2592</v>
      </c>
      <c r="I2" s="27">
        <v>0</v>
      </c>
    </row>
    <row r="3" spans="1:39">
      <c r="A3" s="461"/>
      <c r="B3" s="462"/>
      <c r="C3" s="981"/>
      <c r="D3" s="982"/>
      <c r="E3" s="982"/>
      <c r="F3" s="982"/>
      <c r="G3" s="983"/>
      <c r="H3" s="451" t="s">
        <v>2593</v>
      </c>
      <c r="I3" s="27" t="s">
        <v>2598</v>
      </c>
    </row>
    <row r="4" spans="1:39" ht="21">
      <c r="A4" s="35" t="str">
        <f>Inicio!A5</f>
        <v>CÁMARA DE COMERCIO DE FACATATIVA</v>
      </c>
      <c r="B4" s="35"/>
      <c r="C4" s="35"/>
      <c r="D4" s="35"/>
      <c r="E4" s="35"/>
      <c r="F4" s="35"/>
    </row>
    <row r="5" spans="1:39" ht="18.75">
      <c r="A5" s="2" t="str">
        <f>Inicio!A6</f>
        <v>Sistema de Autocontrol y Gestión del Riesgo Integral de LA/FT/FPADM - RMM del SAGRILAFT</v>
      </c>
      <c r="B5"/>
      <c r="C5"/>
      <c r="D5"/>
      <c r="E5"/>
      <c r="F5"/>
    </row>
    <row r="6" spans="1:39" ht="15.75">
      <c r="A6" s="76" t="s">
        <v>1777</v>
      </c>
    </row>
    <row r="7" spans="1:39">
      <c r="A7" s="59"/>
    </row>
    <row r="9" spans="1:39" ht="15.75" thickBot="1">
      <c r="E9" s="984" t="s">
        <v>1778</v>
      </c>
      <c r="F9" s="984"/>
      <c r="G9" s="984"/>
      <c r="H9" s="984"/>
      <c r="I9" s="984"/>
      <c r="R9" s="984" t="s">
        <v>1779</v>
      </c>
      <c r="S9" s="984"/>
      <c r="T9" s="984"/>
      <c r="U9" s="984"/>
      <c r="V9" s="984"/>
      <c r="AF9" s="984" t="s">
        <v>1780</v>
      </c>
      <c r="AG9" s="984"/>
      <c r="AH9" s="984"/>
      <c r="AI9" s="984"/>
      <c r="AJ9" s="984"/>
    </row>
    <row r="10" spans="1:39" ht="38.25" customHeight="1">
      <c r="B10" s="985" t="s">
        <v>1781</v>
      </c>
      <c r="C10" s="177" t="s">
        <v>1623</v>
      </c>
      <c r="D10" s="178">
        <v>5</v>
      </c>
      <c r="E10" s="179" t="str">
        <f>CONCATENATE(IF(CONCATENATE('Matriz de riesgo inherente'!EH13,'Matriz de riesgo inherente'!FA13)=CONCATENATE(D10,E15),'Matriz de riesgo inherente'!A13,""),," ",IF(CONCATENATE('Matriz de riesgo inherente'!EH34,'Matriz de riesgo inherente'!FA34)=CONCATENATE(D10,E15),'Matriz de riesgo inherente'!A34,""),," ",IF(CONCATENATE('Matriz de riesgo inherente'!EH55,'Matriz de riesgo inherente'!FA55)=CONCATENATE(D10,E15),'Matriz de riesgo inherente'!A55,""),," ",IF(CONCATENATE('Matriz de riesgo inherente'!EH76,'Matriz de riesgo inherente'!FA76)=CONCATENATE(D10,E15),'Matriz de riesgo inherente'!A76,""),," ",IF(CONCATENATE('Matriz de riesgo inherente'!EH97,'Matriz de riesgo inherente'!FA97)=CONCATENATE(D10,E15),'Matriz de riesgo inherente'!A97,""),," ",IF(CONCATENATE('Matriz de riesgo inherente'!EH116,'Matriz de riesgo inherente'!FA116)=CONCATENATE(D10,E15),'Matriz de riesgo inherente'!A116,""),," ",IF(CONCATENATE('Matriz de riesgo inherente'!EH135,'Matriz de riesgo inherente'!FA135)=CONCATENATE(D10,E15),'Matriz de riesgo inherente'!A135,""),," ",IF(CONCATENATE('Matriz de riesgo inherente'!EH139,'Matriz de riesgo inherente'!FA139)=CONCATENATE(D10,E15),'Matriz de riesgo inherente'!A139,""),," ",IF(CONCATENATE('Matriz de riesgo inherente'!EH144,'Matriz de riesgo inherente'!FA144)=CONCATENATE(D10,E15),'Matriz de riesgo inherente'!A144,""),," ",IF(CONCATENATE('Matriz de riesgo inherente'!EH149,'Matriz de riesgo inherente'!FA149)=CONCATENATE(D10,E15),'Matriz de riesgo inherente'!A149,""),," ",IF(CONCATENATE('Matriz de riesgo inherente'!EH162,'Matriz de riesgo inherente'!FA162)=CONCATENATE(D10,E15),'Matriz de riesgo inherente'!A162,""),," ",IF(CONCATENATE('Matriz de riesgo inherente'!EH174,'Matriz de riesgo inherente'!FA174)=CONCATENATE(D10,E15),'Matriz de riesgo inherente'!A174,""))</f>
        <v xml:space="preserve">           </v>
      </c>
      <c r="F10" s="180" t="str">
        <f>CONCATENATE(IF(CONCATENATE('Matriz de riesgo inherente'!EH13,'Matriz de riesgo inherente'!FA13)=CONCATENATE(D10,F15),'Matriz de riesgo inherente'!A13,""),," ",IF(CONCATENATE('Matriz de riesgo inherente'!EH34,'Matriz de riesgo inherente'!FA34)=CONCATENATE(D10,F15),'Matriz de riesgo inherente'!A34,""),," ",IF(CONCATENATE('Matriz de riesgo inherente'!EH55,'Matriz de riesgo inherente'!FA55)=CONCATENATE(D10,F15),'Matriz de riesgo inherente'!A55,""),," ",IF(CONCATENATE('Matriz de riesgo inherente'!EH76,'Matriz de riesgo inherente'!FA76)=CONCATENATE(D10,F15),'Matriz de riesgo inherente'!A76,""),," ",IF(CONCATENATE('Matriz de riesgo inherente'!EH97,'Matriz de riesgo inherente'!FA97)=CONCATENATE(D10,F15),'Matriz de riesgo inherente'!A97,""),," ",IF(CONCATENATE('Matriz de riesgo inherente'!EH116,'Matriz de riesgo inherente'!FA116)=CONCATENATE(D10,F15),'Matriz de riesgo inherente'!A116,""),," ",IF(CONCATENATE('Matriz de riesgo inherente'!EH135,'Matriz de riesgo inherente'!FA135)=CONCATENATE(D10,F15),'Matriz de riesgo inherente'!A135,""),," ",IF(CONCATENATE('Matriz de riesgo inherente'!EH139,'Matriz de riesgo inherente'!FA139)=CONCATENATE(D10,F15),'Matriz de riesgo inherente'!A139,""),," ",IF(CONCATENATE('Matriz de riesgo inherente'!EH144,'Matriz de riesgo inherente'!FA144)=CONCATENATE(D10,F15),'Matriz de riesgo inherente'!A144,""),," ",IF(CONCATENATE('Matriz de riesgo inherente'!EH149,'Matriz de riesgo inherente'!FA149)=CONCATENATE(D10,F15),'Matriz de riesgo inherente'!A149,""),," ",IF(CONCATENATE('Matriz de riesgo inherente'!EH162,'Matriz de riesgo inherente'!FA162)=CONCATENATE(D10,F15),'Matriz de riesgo inherente'!A162,""),," ",IF(CONCATENATE('Matriz de riesgo inherente'!EH174,'Matriz de riesgo inherente'!FA174)=CONCATENATE(D10,F15),'Matriz de riesgo inherente'!A174,""))</f>
        <v xml:space="preserve">           </v>
      </c>
      <c r="G10" s="180" t="str">
        <f>CONCATENATE(IF(CONCATENATE('Matriz de riesgo inherente'!EH13,'Matriz de riesgo inherente'!FA13)=CONCATENATE(D10,G15),'Matriz de riesgo inherente'!A13,""),," ",IF(CONCATENATE('Matriz de riesgo inherente'!EH34,'Matriz de riesgo inherente'!FA34)=CONCATENATE(D10,G15),'Matriz de riesgo inherente'!A34,""),," ",IF(CONCATENATE('Matriz de riesgo inherente'!EH55,'Matriz de riesgo inherente'!FA55)=CONCATENATE(D10,G15),'Matriz de riesgo inherente'!A55,""),," ",IF(CONCATENATE('Matriz de riesgo inherente'!EH76,'Matriz de riesgo inherente'!FA76)=CONCATENATE(D10,G15),'Matriz de riesgo inherente'!A76,""),," ",IF(CONCATENATE('Matriz de riesgo inherente'!EH97,'Matriz de riesgo inherente'!FA97)=CONCATENATE(D10,G15),'Matriz de riesgo inherente'!A97,""),," ",IF(CONCATENATE('Matriz de riesgo inherente'!EH116,'Matriz de riesgo inherente'!FA116)=CONCATENATE(D10,G15),'Matriz de riesgo inherente'!A116,""),," ",IF(CONCATENATE('Matriz de riesgo inherente'!EH135,'Matriz de riesgo inherente'!FA135)=CONCATENATE(D10,G15),'Matriz de riesgo inherente'!A135,""),," ",IF(CONCATENATE('Matriz de riesgo inherente'!EH139,'Matriz de riesgo inherente'!FA139)=CONCATENATE(D10,G15),'Matriz de riesgo inherente'!A139,""),," ",IF(CONCATENATE('Matriz de riesgo inherente'!EH144,'Matriz de riesgo inherente'!FA144)=CONCATENATE(D10,G15),'Matriz de riesgo inherente'!A144,""),," ",IF(CONCATENATE('Matriz de riesgo inherente'!EH149,'Matriz de riesgo inherente'!FA149)=CONCATENATE(D10,G15),'Matriz de riesgo inherente'!A149,""),," ",IF(CONCATENATE('Matriz de riesgo inherente'!EH162,'Matriz de riesgo inherente'!FA162)=CONCATENATE(D10,G15),'Matriz de riesgo inherente'!A162,""),," ",IF(CONCATENATE('Matriz de riesgo inherente'!EH174,'Matriz de riesgo inherente'!FA174)=CONCATENATE(D10,G15),'Matriz de riesgo inherente'!A174,""))</f>
        <v xml:space="preserve">           </v>
      </c>
      <c r="H10" s="181" t="str">
        <f>CONCATENATE(IF(CONCATENATE('Matriz de riesgo inherente'!EH13,'Matriz de riesgo inherente'!FA13)=CONCATENATE(D10,H15),'Matriz de riesgo inherente'!A13,""),," ",IF(CONCATENATE('Matriz de riesgo inherente'!EH34,'Matriz de riesgo inherente'!FA34)=CONCATENATE(D10,H15),'Matriz de riesgo inherente'!A34,""),," ",IF(CONCATENATE('Matriz de riesgo inherente'!EH55,'Matriz de riesgo inherente'!FA55)=CONCATENATE(D10,H15),'Matriz de riesgo inherente'!A55,""),," ",IF(CONCATENATE('Matriz de riesgo inherente'!EH76,'Matriz de riesgo inherente'!FA76)=CONCATENATE(D10,H15),'Matriz de riesgo inherente'!A76,""),," ",IF(CONCATENATE('Matriz de riesgo inherente'!EH97,'Matriz de riesgo inherente'!FA97)=CONCATENATE(D10,H15),'Matriz de riesgo inherente'!A97,""),," ",IF(CONCATENATE('Matriz de riesgo inherente'!EH116,'Matriz de riesgo inherente'!FA116)=CONCATENATE(D10,H15),'Matriz de riesgo inherente'!A116,""),," ",IF(CONCATENATE('Matriz de riesgo inherente'!EH135,'Matriz de riesgo inherente'!FA135)=CONCATENATE(D10,H15),'Matriz de riesgo inherente'!A135,""),," ",IF(CONCATENATE('Matriz de riesgo inherente'!EH139,'Matriz de riesgo inherente'!FA139)=CONCATENATE(D10,H15),'Matriz de riesgo inherente'!A139,""),," ",IF(CONCATENATE('Matriz de riesgo inherente'!EH144,'Matriz de riesgo inherente'!FA144)=CONCATENATE(D10,H15),'Matriz de riesgo inherente'!A144,""),," ",IF(CONCATENATE('Matriz de riesgo inherente'!EH149,'Matriz de riesgo inherente'!FA149)=CONCATENATE(D10,H15),'Matriz de riesgo inherente'!A149,""),," ",IF(CONCATENATE('Matriz de riesgo inherente'!EH162,'Matriz de riesgo inherente'!FA162)=CONCATENATE(D10,H15),'Matriz de riesgo inherente'!A162,""),," ",IF(CONCATENATE('Matriz de riesgo inherente'!EH174,'Matriz de riesgo inherente'!FA174)=CONCATENATE(D10,H15),'Matriz de riesgo inherente'!A174,""))</f>
        <v xml:space="preserve">           </v>
      </c>
      <c r="I10" s="181" t="str">
        <f>CONCATENATE(IF(CONCATENATE('Matriz de riesgo inherente'!EH13,'Matriz de riesgo inherente'!FA13)=CONCATENATE(D10,I15),'Matriz de riesgo inherente'!A13,""),," ",IF(CONCATENATE('Matriz de riesgo inherente'!EH34,'Matriz de riesgo inherente'!FA34)=CONCATENATE(D10,I15),'Matriz de riesgo inherente'!A34,""),," ",IF(CONCATENATE('Matriz de riesgo inherente'!EH55,'Matriz de riesgo inherente'!FA55)=CONCATENATE(D10,I15),'Matriz de riesgo inherente'!A55,""),," ",IF(CONCATENATE('Matriz de riesgo inherente'!EH76,'Matriz de riesgo inherente'!FA76)=CONCATENATE(D10,I15),'Matriz de riesgo inherente'!A76,""),," ",IF(CONCATENATE('Matriz de riesgo inherente'!EH97,'Matriz de riesgo inherente'!FA97)=CONCATENATE(D10,I15),'Matriz de riesgo inherente'!A97,""),," ",IF(CONCATENATE('Matriz de riesgo inherente'!EH116,'Matriz de riesgo inherente'!FA116)=CONCATENATE(D10,I15),'Matriz de riesgo inherente'!A116,""),," ",IF(CONCATENATE('Matriz de riesgo inherente'!EH135,'Matriz de riesgo inherente'!FA135)=CONCATENATE(D10,I15),'Matriz de riesgo inherente'!A135,""),," ",IF(CONCATENATE('Matriz de riesgo inherente'!EH139,'Matriz de riesgo inherente'!FA139)=CONCATENATE(D10,I15),'Matriz de riesgo inherente'!A139,""),," ",IF(CONCATENATE('Matriz de riesgo inherente'!EH144,'Matriz de riesgo inherente'!FA144)=CONCATENATE(D10,I15),'Matriz de riesgo inherente'!A144,""),," ",IF(CONCATENATE('Matriz de riesgo inherente'!EH149,'Matriz de riesgo inherente'!FA149)=CONCATENATE(D10,I15),'Matriz de riesgo inherente'!A149,""),," ",IF(CONCATENATE('Matriz de riesgo inherente'!EH162,'Matriz de riesgo inherente'!FA162)=CONCATENATE(D10,I15),'Matriz de riesgo inherente'!A162,""),," ",IF(CONCATENATE('Matriz de riesgo inherente'!EH174,'Matriz de riesgo inherente'!FA174)=CONCATENATE(D10,I15),'Matriz de riesgo inherente'!A174,""))</f>
        <v xml:space="preserve">           </v>
      </c>
      <c r="K10" s="986" t="s">
        <v>1782</v>
      </c>
      <c r="L10" s="182" t="s">
        <v>284</v>
      </c>
      <c r="O10" s="985" t="s">
        <v>1781</v>
      </c>
      <c r="P10" s="177" t="s">
        <v>1623</v>
      </c>
      <c r="Q10" s="178">
        <v>5</v>
      </c>
      <c r="R10" s="179" t="str">
        <f>CONCATENATE(IF(CONCATENATE('Matriz de riesgo inherente'!EE13,'Matriz de riesgo inherente'!EZ13)=CONCATENATE(Q10,R15),'Matriz de riesgo inherente'!A13,""),," ",IF(CONCATENATE('Matriz de riesgo inherente'!EE34,'Matriz de riesgo inherente'!EZ34)=CONCATENATE(Q10,R15),'Matriz de riesgo inherente'!A34,""),," ",IF(CONCATENATE('Matriz de riesgo inherente'!EE55,'Matriz de riesgo inherente'!EZ55)=CONCATENATE(Q10,R15),'Matriz de riesgo inherente'!A55,""),," ",IF(CONCATENATE('Matriz de riesgo inherente'!EE76,'Matriz de riesgo inherente'!EZ76)=CONCATENATE(Q10,R15),'Matriz de riesgo inherente'!A76,""),," ",IF(CONCATENATE('Matriz de riesgo inherente'!EE97,'Matriz de riesgo inherente'!EZ97)=CONCATENATE(Q10,R15),'Matriz de riesgo inherente'!A97,""),," ",IF(CONCATENATE('Matriz de riesgo inherente'!EE116,'Matriz de riesgo inherente'!EZ116)=CONCATENATE(Q10,R15),'Matriz de riesgo inherente'!A116,""))</f>
        <v xml:space="preserve">     </v>
      </c>
      <c r="S10" s="180" t="str">
        <f>CONCATENATE(IF(CONCATENATE('Matriz de riesgo inherente'!EE13,'Matriz de riesgo inherente'!EZ13)=CONCATENATE(Q10,S15),'Matriz de riesgo inherente'!A13,""),," ",IF(CONCATENATE('Matriz de riesgo inherente'!EE34,'Matriz de riesgo inherente'!EZ34)=CONCATENATE(Q10,S15),'Matriz de riesgo inherente'!A34,""),," ",IF(CONCATENATE('Matriz de riesgo inherente'!EE55,'Matriz de riesgo inherente'!EZ55)=CONCATENATE(Q10,S15),'Matriz de riesgo inherente'!A55,""),," ",IF(CONCATENATE('Matriz de riesgo inherente'!EE76,'Matriz de riesgo inherente'!EZ76)=CONCATENATE(Q10,S15),'Matriz de riesgo inherente'!A76,""),," ",IF(CONCATENATE('Matriz de riesgo inherente'!EE97,'Matriz de riesgo inherente'!EZ97)=CONCATENATE(Q10,S15),'Matriz de riesgo inherente'!A97,""),," ",IF(CONCATENATE('Matriz de riesgo inherente'!EE116,'Matriz de riesgo inherente'!EZ116)=CONCATENATE(Q10,S15),'Matriz de riesgo inherente'!A116,""))</f>
        <v xml:space="preserve">     </v>
      </c>
      <c r="T10" s="180" t="str">
        <f>CONCATENATE(IF(CONCATENATE('Matriz de riesgo inherente'!EE13,'Matriz de riesgo inherente'!EZ13)=CONCATENATE(Q10,T15),'Matriz de riesgo inherente'!A13,""),," ",IF(CONCATENATE('Matriz de riesgo inherente'!EE34,'Matriz de riesgo inherente'!EZ34)=CONCATENATE(Q10,T15),'Matriz de riesgo inherente'!A34,""),," ",IF(CONCATENATE('Matriz de riesgo inherente'!EE55,'Matriz de riesgo inherente'!EZ55)=CONCATENATE(Q10,T15),'Matriz de riesgo inherente'!A55,""),," ",IF(CONCATENATE('Matriz de riesgo inherente'!EE76,'Matriz de riesgo inherente'!EZ76)=CONCATENATE(Q10,T15),'Matriz de riesgo inherente'!A76,""),," ",IF(CONCATENATE('Matriz de riesgo inherente'!EE97,'Matriz de riesgo inherente'!EZ97)=CONCATENATE(Q10,T15),'Matriz de riesgo inherente'!A97,""),," ",IF(CONCATENATE('Matriz de riesgo inherente'!EE116,'Matriz de riesgo inherente'!EZ116)=CONCATENATE(Q10,T15),'Matriz de riesgo inherente'!A116,""))</f>
        <v xml:space="preserve">     </v>
      </c>
      <c r="U10" s="181" t="str">
        <f>CONCATENATE(IF(CONCATENATE('Matriz de riesgo inherente'!EE13,'Matriz de riesgo inherente'!EZ13)=CONCATENATE(Q10,U15),'Matriz de riesgo inherente'!A13,""),," ",IF(CONCATENATE('Matriz de riesgo inherente'!EE34,'Matriz de riesgo inherente'!EZ34)=CONCATENATE(Q10,U15),'Matriz de riesgo inherente'!A34,""),," ",IF(CONCATENATE('Matriz de riesgo inherente'!EE55,'Matriz de riesgo inherente'!EZ55)=CONCATENATE(Q10,U15),'Matriz de riesgo inherente'!A55,""),," ",IF(CONCATENATE('Matriz de riesgo inherente'!EE76,'Matriz de riesgo inherente'!EZ76)=CONCATENATE(Q10,U15),'Matriz de riesgo inherente'!A76,""),," ",IF(CONCATENATE('Matriz de riesgo inherente'!EE97,'Matriz de riesgo inherente'!EZ97)=CONCATENATE(Q10,U15),'Matriz de riesgo inherente'!A97,""),," ",IF(CONCATENATE('Matriz de riesgo inherente'!EE116,'Matriz de riesgo inherente'!EZ116)=CONCATENATE(Q10,U15),'Matriz de riesgo inherente'!A116,""))</f>
        <v xml:space="preserve">     </v>
      </c>
      <c r="V10" s="181" t="str">
        <f>CONCATENATE(IF(CONCATENATE('Matriz de riesgo inherente'!EE13,'Matriz de riesgo inherente'!EZ13)=CONCATENATE(Q10,V15),'Matriz de riesgo inherente'!A13,""),," ",IF(CONCATENATE('Matriz de riesgo inherente'!EE34,'Matriz de riesgo inherente'!EZ34)=CONCATENATE(Q10,V15),'Matriz de riesgo inherente'!A34,""),," ",IF(CONCATENATE('Matriz de riesgo inherente'!EE55,'Matriz de riesgo inherente'!EZ55)=CONCATENATE(Q10,V15),'Matriz de riesgo inherente'!A55,""),," ",IF(CONCATENATE('Matriz de riesgo inherente'!EE76,'Matriz de riesgo inherente'!EZ76)=CONCATENATE(Q10,V15),'Matriz de riesgo inherente'!A76,""),," ",IF(CONCATENATE('Matriz de riesgo inherente'!EE97,'Matriz de riesgo inherente'!EZ97)=CONCATENATE(Q10,V15),'Matriz de riesgo inherente'!A97,""),," ",IF(CONCATENATE('Matriz de riesgo inherente'!EE116,'Matriz de riesgo inherente'!EZ116)=CONCATENATE(Q10,V15),'Matriz de riesgo inherente'!A116,""))</f>
        <v xml:space="preserve">     </v>
      </c>
      <c r="X10" s="986" t="s">
        <v>1782</v>
      </c>
      <c r="Y10" s="182" t="s">
        <v>284</v>
      </c>
      <c r="AC10" s="985" t="s">
        <v>1781</v>
      </c>
      <c r="AD10" s="177" t="s">
        <v>1623</v>
      </c>
      <c r="AE10" s="178">
        <v>5</v>
      </c>
      <c r="AF10" s="179" t="str">
        <f>CONCATENATE(IF(CONCATENATE('Matriz de riesgo inherente'!EH13,'Matriz de riesgo inherente'!EL13)=CONCATENATE(AE10,AF15),'Matriz de riesgo inherente'!A13,""),," ",IF(CONCATENATE('Matriz de riesgo inherente'!EH34,'Matriz de riesgo inherente'!EL34)=CONCATENATE(AE10,AF15),'Matriz de riesgo inherente'!A34,""),," ",IF(CONCATENATE('Matriz de riesgo inherente'!EH55,'Matriz de riesgo inherente'!EL55)=CONCATENATE(AE10,AF15),'Matriz de riesgo inherente'!A55,""),," ",IF(CONCATENATE('Matriz de riesgo inherente'!EH76,'Matriz de riesgo inherente'!EL76)=CONCATENATE(AE10,AF15),'Matriz de riesgo inherente'!A76,""),," ",IF(CONCATENATE('Matriz de riesgo inherente'!EH97,'Matriz de riesgo inherente'!EL97)=CONCATENATE(AE10,AF15),'Matriz de riesgo inherente'!A97,""),," ",IF(CONCATENATE('Matriz de riesgo inherente'!EH116,'Matriz de riesgo inherente'!EL116)=CONCATENATE(AE10,AF15),'Matriz de riesgo inherente'!A116,""),," ",IF(CONCATENATE('Matriz de riesgo inherente'!EH135,'Matriz de riesgo inherente'!EL135)=CONCATENATE(AE10,AF15),'Matriz de riesgo inherente'!A135,""),," ",IF(CONCATENATE('Matriz de riesgo inherente'!EH139,'Matriz de riesgo inherente'!EL139)=CONCATENATE(AE10,AF15),'Matriz de riesgo inherente'!A139,""),," ",IF(CONCATENATE('Matriz de riesgo inherente'!EH144,'Matriz de riesgo inherente'!EL144)=CONCATENATE(AE10,AF15),'Matriz de riesgo inherente'!A144,""),," ",IF(CONCATENATE('Matriz de riesgo inherente'!EH149,'Matriz de riesgo inherente'!EL149)=CONCATENATE(AE10,AF15),'Matriz de riesgo inherente'!A149,""),," ",IF(CONCATENATE('Matriz de riesgo inherente'!EH162,'Matriz de riesgo inherente'!EL162)=CONCATENATE(AE10,AF15),'Matriz de riesgo inherente'!A162,""),," ",IF(CONCATENATE('Matriz de riesgo inherente'!EH174,'Matriz de riesgo inherente'!EL174)=CONCATENATE(AE10,AF15),'Matriz de riesgo inherente'!A174,""))</f>
        <v xml:space="preserve">           </v>
      </c>
      <c r="AG10" s="180" t="str">
        <f>CONCATENATE(IF(CONCATENATE('Matriz de riesgo inherente'!EH13,'Matriz de riesgo inherente'!EL13)=CONCATENATE(AE10,AG15),'Matriz de riesgo inherente'!A13,""),," ",IF(CONCATENATE('Matriz de riesgo inherente'!EH34,'Matriz de riesgo inherente'!EL34)=CONCATENATE(AE10,AG15),'Matriz de riesgo inherente'!A34,""),," ",IF(CONCATENATE('Matriz de riesgo inherente'!EH55,'Matriz de riesgo inherente'!EL55)=CONCATENATE(AE10,AG15),'Matriz de riesgo inherente'!A55,""),," ",IF(CONCATENATE('Matriz de riesgo inherente'!EH76,'Matriz de riesgo inherente'!EL76)=CONCATENATE(AE10,AG15),'Matriz de riesgo inherente'!A76,""),," ",IF(CONCATENATE('Matriz de riesgo inherente'!EH97,'Matriz de riesgo inherente'!EL97)=CONCATENATE(AE10,AG15),'Matriz de riesgo inherente'!A97,""),," ",IF(CONCATENATE('Matriz de riesgo inherente'!EH116,'Matriz de riesgo inherente'!EL116)=CONCATENATE(AE10,AG15),'Matriz de riesgo inherente'!A116,""),," ",IF(CONCATENATE('Matriz de riesgo inherente'!EH135,'Matriz de riesgo inherente'!EL135)=CONCATENATE(AE10,AG15),'Matriz de riesgo inherente'!A135,""),," ",IF(CONCATENATE('Matriz de riesgo inherente'!EH139,'Matriz de riesgo inherente'!EL139)=CONCATENATE(AE10,AG15),'Matriz de riesgo inherente'!A139,""),," ",IF(CONCATENATE('Matriz de riesgo inherente'!EH144,'Matriz de riesgo inherente'!EL144)=CONCATENATE(AE10,AG15),'Matriz de riesgo inherente'!A144,""),," ",IF(CONCATENATE('Matriz de riesgo inherente'!EH149,'Matriz de riesgo inherente'!EL149)=CONCATENATE(AE10,AG15),'Matriz de riesgo inherente'!A149,""),," ",IF(CONCATENATE('Matriz de riesgo inherente'!EH162,'Matriz de riesgo inherente'!EL162)=CONCATENATE(AE10,AG15),'Matriz de riesgo inherente'!A162,""),," ",IF(CONCATENATE('Matriz de riesgo inherente'!EH174,'Matriz de riesgo inherente'!EL174)=CONCATENATE(AE10,AG15),'Matriz de riesgo inherente'!A174,""))</f>
        <v xml:space="preserve">           </v>
      </c>
      <c r="AH10" s="180" t="str">
        <f>CONCATENATE(IF(CONCATENATE('Matriz de riesgo inherente'!EH13,'Matriz de riesgo inherente'!EL13)=CONCATENATE(AE10,AH15),'Matriz de riesgo inherente'!A13,""),," ",IF(CONCATENATE('Matriz de riesgo inherente'!EH34,'Matriz de riesgo inherente'!EL34)=CONCATENATE(AE10,AH15),'Matriz de riesgo inherente'!A34,""),," ",IF(CONCATENATE('Matriz de riesgo inherente'!EH55,'Matriz de riesgo inherente'!EL55)=CONCATENATE(AE10,AH15),'Matriz de riesgo inherente'!A55,""),," ",IF(CONCATENATE('Matriz de riesgo inherente'!EH76,'Matriz de riesgo inherente'!EL76)=CONCATENATE(AE10,AH15),'Matriz de riesgo inherente'!A76,""),," ",IF(CONCATENATE('Matriz de riesgo inherente'!EH97,'Matriz de riesgo inherente'!EL97)=CONCATENATE(AE10,AH15),'Matriz de riesgo inherente'!A97,""),," ",IF(CONCATENATE('Matriz de riesgo inherente'!EH116,'Matriz de riesgo inherente'!EL116)=CONCATENATE(AE10,AH15),'Matriz de riesgo inherente'!A116,""),," ",IF(CONCATENATE('Matriz de riesgo inherente'!EH135,'Matriz de riesgo inherente'!EL135)=CONCATENATE(AE10,AH15),'Matriz de riesgo inherente'!A135,""),," ",IF(CONCATENATE('Matriz de riesgo inherente'!EH139,'Matriz de riesgo inherente'!EL139)=CONCATENATE(AE10,AH15),'Matriz de riesgo inherente'!A139,""),," ",IF(CONCATENATE('Matriz de riesgo inherente'!EH144,'Matriz de riesgo inherente'!EL144)=CONCATENATE(AE10,AH15),'Matriz de riesgo inherente'!A144,""),," ",IF(CONCATENATE('Matriz de riesgo inherente'!EH149,'Matriz de riesgo inherente'!EL149)=CONCATENATE(AE10,AH15),'Matriz de riesgo inherente'!A149,""),," ",IF(CONCATENATE('Matriz de riesgo inherente'!EH162,'Matriz de riesgo inherente'!EL162)=CONCATENATE(AE10,AH15),'Matriz de riesgo inherente'!A162,""),," ",IF(CONCATENATE('Matriz de riesgo inherente'!EH174,'Matriz de riesgo inherente'!EL174)=CONCATENATE(AE10,AH15),'Matriz de riesgo inherente'!A174,""))</f>
        <v xml:space="preserve">           </v>
      </c>
      <c r="AI10" s="181" t="str">
        <f>CONCATENATE(IF(CONCATENATE('Matriz de riesgo inherente'!EH13,'Matriz de riesgo inherente'!EL13)=CONCATENATE(AE10,AI15),'Matriz de riesgo inherente'!A13,""),," ",IF(CONCATENATE('Matriz de riesgo inherente'!EH34,'Matriz de riesgo inherente'!EL34)=CONCATENATE(AE10,AI15),'Matriz de riesgo inherente'!A34,""),," ",IF(CONCATENATE('Matriz de riesgo inherente'!EH55,'Matriz de riesgo inherente'!EL55)=CONCATENATE(AE10,AI15),'Matriz de riesgo inherente'!A55,""),," ",IF(CONCATENATE('Matriz de riesgo inherente'!EH76,'Matriz de riesgo inherente'!EL76)=CONCATENATE(AE10,AI15),'Matriz de riesgo inherente'!A76,""),," ",IF(CONCATENATE('Matriz de riesgo inherente'!EH97,'Matriz de riesgo inherente'!EL97)=CONCATENATE(AE10,AI15),'Matriz de riesgo inherente'!A97,""),," ",IF(CONCATENATE('Matriz de riesgo inherente'!EH116,'Matriz de riesgo inherente'!EL116)=CONCATENATE(AE10,AI15),'Matriz de riesgo inherente'!A116,""),," ",IF(CONCATENATE('Matriz de riesgo inherente'!EH135,'Matriz de riesgo inherente'!EL135)=CONCATENATE(AE10,AI15),'Matriz de riesgo inherente'!A135,""),," ",IF(CONCATENATE('Matriz de riesgo inherente'!EH139,'Matriz de riesgo inherente'!EL139)=CONCATENATE(AE10,AI15),'Matriz de riesgo inherente'!A139,""),," ",IF(CONCATENATE('Matriz de riesgo inherente'!EH144,'Matriz de riesgo inherente'!EL144)=CONCATENATE(AE10,AI15),'Matriz de riesgo inherente'!A144,""),," ",IF(CONCATENATE('Matriz de riesgo inherente'!EH149,'Matriz de riesgo inherente'!EL149)=CONCATENATE(AE10,AI15),'Matriz de riesgo inherente'!A149,""),," ",IF(CONCATENATE('Matriz de riesgo inherente'!EH162,'Matriz de riesgo inherente'!EL162)=CONCATENATE(AE10,AI15),'Matriz de riesgo inherente'!A162,""),," ",IF(CONCATENATE('Matriz de riesgo inherente'!EH174,'Matriz de riesgo inherente'!EL174)=CONCATENATE(AE10,AI15),'Matriz de riesgo inherente'!A174,""))</f>
        <v xml:space="preserve">           </v>
      </c>
      <c r="AJ10" s="181" t="str">
        <f>CONCATENATE(IF(CONCATENATE('Matriz de riesgo inherente'!EH13,'Matriz de riesgo inherente'!EL13)=CONCATENATE(AE10,AJ15),'Matriz de riesgo inherente'!A13,""),," ",IF(CONCATENATE('Matriz de riesgo inherente'!EH34,'Matriz de riesgo inherente'!EL34)=CONCATENATE(AE10,AJ15),'Matriz de riesgo inherente'!A34,""),," ",IF(CONCATENATE('Matriz de riesgo inherente'!EH55,'Matriz de riesgo inherente'!EL55)=CONCATENATE(AE10,AJ15),'Matriz de riesgo inherente'!A55,""),," ",IF(CONCATENATE('Matriz de riesgo inherente'!EH76,'Matriz de riesgo inherente'!EL76)=CONCATENATE(AE10,AJ15),'Matriz de riesgo inherente'!A76,""),," ",IF(CONCATENATE('Matriz de riesgo inherente'!EH97,'Matriz de riesgo inherente'!EL97)=CONCATENATE(AE10,AJ15),'Matriz de riesgo inherente'!A97,""),," ",IF(CONCATENATE('Matriz de riesgo inherente'!EH116,'Matriz de riesgo inherente'!EL116)=CONCATENATE(AE10,AJ15),'Matriz de riesgo inherente'!A116,""),," ",IF(CONCATENATE('Matriz de riesgo inherente'!EH135,'Matriz de riesgo inherente'!EL135)=CONCATENATE(AE10,AJ15),'Matriz de riesgo inherente'!A135,""),," ",IF(CONCATENATE('Matriz de riesgo inherente'!EH139,'Matriz de riesgo inherente'!EL139)=CONCATENATE(AE10,AJ15),'Matriz de riesgo inherente'!A139,""),," ",IF(CONCATENATE('Matriz de riesgo inherente'!EH144,'Matriz de riesgo inherente'!EL144)=CONCATENATE(AE10,AJ15),'Matriz de riesgo inherente'!A144,""),," ",IF(CONCATENATE('Matriz de riesgo inherente'!EH149,'Matriz de riesgo inherente'!EL149)=CONCATENATE(AE10,AJ15),'Matriz de riesgo inherente'!A149,""),," ",IF(CONCATENATE('Matriz de riesgo inherente'!EH162,'Matriz de riesgo inherente'!EL162)=CONCATENATE(AE10,AJ15),'Matriz de riesgo inherente'!A162,""),," ",IF(CONCATENATE('Matriz de riesgo inherente'!EH174,'Matriz de riesgo inherente'!EL174)=CONCATENATE(AE10,AJ15),'Matriz de riesgo inherente'!A174,""))</f>
        <v xml:space="preserve">           </v>
      </c>
      <c r="AL10" s="986" t="s">
        <v>1782</v>
      </c>
      <c r="AM10" s="182" t="s">
        <v>284</v>
      </c>
    </row>
    <row r="11" spans="1:39" ht="38.25" customHeight="1">
      <c r="B11" s="985"/>
      <c r="C11" s="177" t="s">
        <v>1620</v>
      </c>
      <c r="D11" s="178">
        <v>4</v>
      </c>
      <c r="E11" s="179" t="str">
        <f>CONCATENATE(IF(CONCATENATE('Matriz de riesgo inherente'!EH13,'Matriz de riesgo inherente'!FA13)=CONCATENATE(D11,E15),'Matriz de riesgo inherente'!A13,""),," ",IF(CONCATENATE('Matriz de riesgo inherente'!EH34,'Matriz de riesgo inherente'!FA34)=CONCATENATE(D11,E15),'Matriz de riesgo inherente'!A34,""),," ",IF(CONCATENATE('Matriz de riesgo inherente'!EH55,'Matriz de riesgo inherente'!FA55)=CONCATENATE(D11,E15),'Matriz de riesgo inherente'!A55,""),," ",IF(CONCATENATE('Matriz de riesgo inherente'!EH76,'Matriz de riesgo inherente'!FA76)=CONCATENATE(D11,E15),'Matriz de riesgo inherente'!A76,""),," ",IF(CONCATENATE('Matriz de riesgo inherente'!EH97,'Matriz de riesgo inherente'!FA97)=CONCATENATE(D11,E15),'Matriz de riesgo inherente'!A97,""),," ",IF(CONCATENATE('Matriz de riesgo inherente'!EH116,'Matriz de riesgo inherente'!FA116)=CONCATENATE(D11,E15),'Matriz de riesgo inherente'!A116,""),," ",IF(CONCATENATE('Matriz de riesgo inherente'!EH135,'Matriz de riesgo inherente'!FA135)=CONCATENATE(D11,E15),'Matriz de riesgo inherente'!A135,""),," ",IF(CONCATENATE('Matriz de riesgo inherente'!EH139,'Matriz de riesgo inherente'!FA139)=CONCATENATE(D11,E15),'Matriz de riesgo inherente'!A139,""),," ",IF(CONCATENATE('Matriz de riesgo inherente'!EH144,'Matriz de riesgo inherente'!FA144)=CONCATENATE(D11,E15),'Matriz de riesgo inherente'!A144,""),," ",IF(CONCATENATE('Matriz de riesgo inherente'!EH149,'Matriz de riesgo inherente'!FA149)=CONCATENATE(D11,E15),'Matriz de riesgo inherente'!A149,""),," ",IF(CONCATENATE('Matriz de riesgo inherente'!EH162,'Matriz de riesgo inherente'!FA162)=CONCATENATE(D11,E15),'Matriz de riesgo inherente'!A162,""),," ",IF(CONCATENATE('Matriz de riesgo inherente'!EH174,'Matriz de riesgo inherente'!FA174)=CONCATENATE(D11,E15),'Matriz de riesgo inherente'!A174,""))</f>
        <v xml:space="preserve">           </v>
      </c>
      <c r="F11" s="179" t="str">
        <f>CONCATENATE(IF(CONCATENATE('Matriz de riesgo inherente'!EH13,'Matriz de riesgo inherente'!FA13)=CONCATENATE(D11,F15),'Matriz de riesgo inherente'!A13,""),," ",IF(CONCATENATE('Matriz de riesgo inherente'!EH34,'Matriz de riesgo inherente'!FA34)=CONCATENATE(D11,F15),'Matriz de riesgo inherente'!A34,""),," ",IF(CONCATENATE('Matriz de riesgo inherente'!EH55,'Matriz de riesgo inherente'!FA55)=CONCATENATE(D11,F15),'Matriz de riesgo inherente'!A55,""),," ",IF(CONCATENATE('Matriz de riesgo inherente'!EH76,'Matriz de riesgo inherente'!FA76)=CONCATENATE(D11,F15),'Matriz de riesgo inherente'!A76,""),," ",IF(CONCATENATE('Matriz de riesgo inherente'!EH97,'Matriz de riesgo inherente'!FA97)=CONCATENATE(D11,F15),'Matriz de riesgo inherente'!A97,""),," ",IF(CONCATENATE('Matriz de riesgo inherente'!EH116,'Matriz de riesgo inherente'!FA116)=CONCATENATE(D11,F15),'Matriz de riesgo inherente'!A116,""),," ",IF(CONCATENATE('Matriz de riesgo inherente'!EH135,'Matriz de riesgo inherente'!FA135)=CONCATENATE(D11,F15),'Matriz de riesgo inherente'!A135,""),," ",IF(CONCATENATE('Matriz de riesgo inherente'!EH139,'Matriz de riesgo inherente'!FA139)=CONCATENATE(D11,F15),'Matriz de riesgo inherente'!A139,""),," ",IF(CONCATENATE('Matriz de riesgo inherente'!EH144,'Matriz de riesgo inherente'!FA144)=CONCATENATE(D11,F15),'Matriz de riesgo inherente'!A144,""),," ",IF(CONCATENATE('Matriz de riesgo inherente'!EH149,'Matriz de riesgo inherente'!FA149)=CONCATENATE(D11,F15),'Matriz de riesgo inherente'!A149,""),," ",IF(CONCATENATE('Matriz de riesgo inherente'!EH162,'Matriz de riesgo inherente'!FA162)=CONCATENATE(D11,F15),'Matriz de riesgo inherente'!A162,""),," ",IF(CONCATENATE('Matriz de riesgo inherente'!EH174,'Matriz de riesgo inherente'!FA174)=CONCATENATE(D11,F15),'Matriz de riesgo inherente'!A174,""))</f>
        <v xml:space="preserve">           </v>
      </c>
      <c r="G11" s="180" t="str">
        <f>CONCATENATE(IF(CONCATENATE('Matriz de riesgo inherente'!EH13,'Matriz de riesgo inherente'!FA13)=CONCATENATE(D11,G15),'Matriz de riesgo inherente'!A13,""),," ",IF(CONCATENATE('Matriz de riesgo inherente'!EH34,'Matriz de riesgo inherente'!FA34)=CONCATENATE(D11,G15),'Matriz de riesgo inherente'!A34,""),," ",IF(CONCATENATE('Matriz de riesgo inherente'!EH55,'Matriz de riesgo inherente'!FA55)=CONCATENATE(D11,G15),'Matriz de riesgo inherente'!A55,""),," ",IF(CONCATENATE('Matriz de riesgo inherente'!EH76,'Matriz de riesgo inherente'!FA76)=CONCATENATE(D11,G15),'Matriz de riesgo inherente'!A76,""),," ",IF(CONCATENATE('Matriz de riesgo inherente'!EH97,'Matriz de riesgo inherente'!FA97)=CONCATENATE(D11,G15),'Matriz de riesgo inherente'!A97,""),," ",IF(CONCATENATE('Matriz de riesgo inherente'!EH116,'Matriz de riesgo inherente'!FA116)=CONCATENATE(D11,G15),'Matriz de riesgo inherente'!A116,""),," ",IF(CONCATENATE('Matriz de riesgo inherente'!EH135,'Matriz de riesgo inherente'!FA135)=CONCATENATE(D11,G15),'Matriz de riesgo inherente'!A135,""),," ",IF(CONCATENATE('Matriz de riesgo inherente'!EH139,'Matriz de riesgo inherente'!FA139)=CONCATENATE(D11,G15),'Matriz de riesgo inherente'!A139,""),," ",IF(CONCATENATE('Matriz de riesgo inherente'!EH144,'Matriz de riesgo inherente'!FA144)=CONCATENATE(D11,G15),'Matriz de riesgo inherente'!A144,""),," ",IF(CONCATENATE('Matriz de riesgo inherente'!EH149,'Matriz de riesgo inherente'!FA149)=CONCATENATE(D11,G15),'Matriz de riesgo inherente'!A149,""),," ",IF(CONCATENATE('Matriz de riesgo inherente'!EH162,'Matriz de riesgo inherente'!FA162)=CONCATENATE(D11,G15),'Matriz de riesgo inherente'!A162,""),," ",IF(CONCATENATE('Matriz de riesgo inherente'!EH174,'Matriz de riesgo inherente'!FA174)=CONCATENATE(D11,G15),'Matriz de riesgo inherente'!A174,""))</f>
        <v xml:space="preserve">           </v>
      </c>
      <c r="H11" s="180" t="str">
        <f>CONCATENATE(IF(CONCATENATE('Matriz de riesgo inherente'!EH13,'Matriz de riesgo inherente'!FA13)=CONCATENATE(D11,H15),'Matriz de riesgo inherente'!A13,""),," ",IF(CONCATENATE('Matriz de riesgo inherente'!EH34,'Matriz de riesgo inherente'!FA34)=CONCATENATE(D11,H15),'Matriz de riesgo inherente'!A34,""),," ",IF(CONCATENATE('Matriz de riesgo inherente'!EH55,'Matriz de riesgo inherente'!FA55)=CONCATENATE(D11,H15),'Matriz de riesgo inherente'!A55,""),," ",IF(CONCATENATE('Matriz de riesgo inherente'!EH76,'Matriz de riesgo inherente'!FA76)=CONCATENATE(D11,H15),'Matriz de riesgo inherente'!A76,""),," ",IF(CONCATENATE('Matriz de riesgo inherente'!EH97,'Matriz de riesgo inherente'!FA97)=CONCATENATE(D11,H15),'Matriz de riesgo inherente'!A97,""),," ",IF(CONCATENATE('Matriz de riesgo inherente'!EH116,'Matriz de riesgo inherente'!FA116)=CONCATENATE(D11,H15),'Matriz de riesgo inherente'!A116,""),," ",IF(CONCATENATE('Matriz de riesgo inherente'!EH135,'Matriz de riesgo inherente'!FA135)=CONCATENATE(D11,H15),'Matriz de riesgo inherente'!A135,""),," ",IF(CONCATENATE('Matriz de riesgo inherente'!EH139,'Matriz de riesgo inherente'!FA139)=CONCATENATE(D11,H15),'Matriz de riesgo inherente'!A139,""),," ",IF(CONCATENATE('Matriz de riesgo inherente'!EH144,'Matriz de riesgo inherente'!FA144)=CONCATENATE(D11,H15),'Matriz de riesgo inherente'!A144,""),," ",IF(CONCATENATE('Matriz de riesgo inherente'!EH149,'Matriz de riesgo inherente'!FA149)=CONCATENATE(D11,H15),'Matriz de riesgo inherente'!A149,""),," ",IF(CONCATENATE('Matriz de riesgo inherente'!EH162,'Matriz de riesgo inherente'!FA162)=CONCATENATE(D11,H15),'Matriz de riesgo inherente'!A162,""),," ",IF(CONCATENATE('Matriz de riesgo inherente'!EH174,'Matriz de riesgo inherente'!FA174)=CONCATENATE(D11,H15),'Matriz de riesgo inherente'!A174,""))</f>
        <v xml:space="preserve">           </v>
      </c>
      <c r="I11" s="181" t="str">
        <f>CONCATENATE(IF(CONCATENATE('Matriz de riesgo inherente'!EH13,'Matriz de riesgo inherente'!FA13)=CONCATENATE(D11,I15),'Matriz de riesgo inherente'!A13,""),," ",IF(CONCATENATE('Matriz de riesgo inherente'!EH34,'Matriz de riesgo inherente'!FA34)=CONCATENATE(D11,I15),'Matriz de riesgo inherente'!A34,""),," ",IF(CONCATENATE('Matriz de riesgo inherente'!EH55,'Matriz de riesgo inherente'!FA55)=CONCATENATE(D11,I15),'Matriz de riesgo inherente'!A55,""),," ",IF(CONCATENATE('Matriz de riesgo inherente'!EH76,'Matriz de riesgo inherente'!FA76)=CONCATENATE(D11,I15),'Matriz de riesgo inherente'!A76,""),," ",IF(CONCATENATE('Matriz de riesgo inherente'!EH97,'Matriz de riesgo inherente'!FA97)=CONCATENATE(D11,I15),'Matriz de riesgo inherente'!A97,""),," ",IF(CONCATENATE('Matriz de riesgo inherente'!EH116,'Matriz de riesgo inherente'!FA116)=CONCATENATE(D11,I15),'Matriz de riesgo inherente'!A116,""),," ",IF(CONCATENATE('Matriz de riesgo inherente'!EH135,'Matriz de riesgo inherente'!FA135)=CONCATENATE(D11,I15),'Matriz de riesgo inherente'!A135,""),," ",IF(CONCATENATE('Matriz de riesgo inherente'!EH139,'Matriz de riesgo inherente'!FA139)=CONCATENATE(D11,I15),'Matriz de riesgo inherente'!A139,""),," ",IF(CONCATENATE('Matriz de riesgo inherente'!EH144,'Matriz de riesgo inherente'!FA144)=CONCATENATE(D11,I15),'Matriz de riesgo inherente'!A144,""),," ",IF(CONCATENATE('Matriz de riesgo inherente'!EH149,'Matriz de riesgo inherente'!FA149)=CONCATENATE(D11,I15),'Matriz de riesgo inherente'!A149,""),," ",IF(CONCATENATE('Matriz de riesgo inherente'!EH162,'Matriz de riesgo inherente'!FA162)=CONCATENATE(D11,I15),'Matriz de riesgo inherente'!A162,""),," ",IF(CONCATENATE('Matriz de riesgo inherente'!EH174,'Matriz de riesgo inherente'!FA174)=CONCATENATE(D11,I15),'Matriz de riesgo inherente'!A174,""))</f>
        <v xml:space="preserve">           </v>
      </c>
      <c r="K11" s="987"/>
      <c r="L11" s="183" t="s">
        <v>1783</v>
      </c>
      <c r="O11" s="985"/>
      <c r="P11" s="177" t="s">
        <v>1620</v>
      </c>
      <c r="Q11" s="178">
        <v>4</v>
      </c>
      <c r="R11" s="179" t="str">
        <f>CONCATENATE(IF(CONCATENATE('Matriz de riesgo inherente'!EE13,'Matriz de riesgo inherente'!EZ13)=CONCATENATE(Q11,R15),'Matriz de riesgo inherente'!A13,""),," ",IF(CONCATENATE('Matriz de riesgo inherente'!EE34,'Matriz de riesgo inherente'!EZ34)=CONCATENATE(Q11,R15),'Matriz de riesgo inherente'!A34,""),," ",IF(CONCATENATE('Matriz de riesgo inherente'!EE55,'Matriz de riesgo inherente'!EZ55)=CONCATENATE(Q11,R15),'Matriz de riesgo inherente'!A55,""),," ",IF(CONCATENATE('Matriz de riesgo inherente'!EE76,'Matriz de riesgo inherente'!EZ76)=CONCATENATE(Q11,R15),'Matriz de riesgo inherente'!A76,""),," ",IF(CONCATENATE('Matriz de riesgo inherente'!EE97,'Matriz de riesgo inherente'!EZ97)=CONCATENATE(Q11,R15),'Matriz de riesgo inherente'!A97,""),," ",IF(CONCATENATE('Matriz de riesgo inherente'!EE116,'Matriz de riesgo inherente'!EZ116)=CONCATENATE(Q11,R15),'Matriz de riesgo inherente'!A116,""))</f>
        <v xml:space="preserve">     </v>
      </c>
      <c r="S11" s="179" t="str">
        <f>CONCATENATE(IF(CONCATENATE('Matriz de riesgo inherente'!EE13,'Matriz de riesgo inherente'!EZ13)=CONCATENATE(Q11,S15),'Matriz de riesgo inherente'!A13,""),," ",IF(CONCATENATE('Matriz de riesgo inherente'!EE34,'Matriz de riesgo inherente'!EZ34)=CONCATENATE(Q11,S15),'Matriz de riesgo inherente'!A34,""),," ",IF(CONCATENATE('Matriz de riesgo inherente'!EE55,'Matriz de riesgo inherente'!EZ55)=CONCATENATE(Q11,S15),'Matriz de riesgo inherente'!A55,""),," ",IF(CONCATENATE('Matriz de riesgo inherente'!EE76,'Matriz de riesgo inherente'!EZ76)=CONCATENATE(Q11,S15),'Matriz de riesgo inherente'!A76,""),," ",IF(CONCATENATE('Matriz de riesgo inherente'!EE97,'Matriz de riesgo inherente'!EZ97)=CONCATENATE(Q11,S15),'Matriz de riesgo inherente'!A97,""),," ",IF(CONCATENATE('Matriz de riesgo inherente'!EE116,'Matriz de riesgo inherente'!EZ116)=CONCATENATE(Q11,S15),'Matriz de riesgo inherente'!A116,""))</f>
        <v xml:space="preserve">     </v>
      </c>
      <c r="T11" s="180" t="str">
        <f>CONCATENATE(IF(CONCATENATE('Matriz de riesgo inherente'!EE13,'Matriz de riesgo inherente'!EZ13)=CONCATENATE(Q11,T15),'Matriz de riesgo inherente'!A13,""),," ",IF(CONCATENATE('Matriz de riesgo inherente'!EE34,'Matriz de riesgo inherente'!EZ34)=CONCATENATE(Q11,T15),'Matriz de riesgo inherente'!A34,""),," ",IF(CONCATENATE('Matriz de riesgo inherente'!EE55,'Matriz de riesgo inherente'!EZ55)=CONCATENATE(Q11,T15),'Matriz de riesgo inherente'!A55,""),," ",IF(CONCATENATE('Matriz de riesgo inherente'!EE76,'Matriz de riesgo inherente'!EZ76)=CONCATENATE(Q11,T15),'Matriz de riesgo inherente'!A76,""),," ",IF(CONCATENATE('Matriz de riesgo inherente'!EE97,'Matriz de riesgo inherente'!EZ97)=CONCATENATE(Q11,T15),'Matriz de riesgo inherente'!A97,""),," ",IF(CONCATENATE('Matriz de riesgo inherente'!EE116,'Matriz de riesgo inherente'!EZ116)=CONCATENATE(Q11,T15),'Matriz de riesgo inherente'!A116,""))</f>
        <v xml:space="preserve">     </v>
      </c>
      <c r="U11" s="180" t="str">
        <f>CONCATENATE(IF(CONCATENATE('Matriz de riesgo inherente'!EE13,'Matriz de riesgo inherente'!EZ13)=CONCATENATE(Q11,U15),'Matriz de riesgo inherente'!A13,""),," ",IF(CONCATENATE('Matriz de riesgo inherente'!EE34,'Matriz de riesgo inherente'!EZ34)=CONCATENATE(Q11,U15),'Matriz de riesgo inherente'!A34,""),," ",IF(CONCATENATE('Matriz de riesgo inherente'!EE55,'Matriz de riesgo inherente'!EZ55)=CONCATENATE(Q11,U15),'Matriz de riesgo inherente'!A55,""),," ",IF(CONCATENATE('Matriz de riesgo inherente'!EE76,'Matriz de riesgo inherente'!EZ76)=CONCATENATE(Q11,U15),'Matriz de riesgo inherente'!A76,""),," ",IF(CONCATENATE('Matriz de riesgo inherente'!EE97,'Matriz de riesgo inherente'!EZ97)=CONCATENATE(Q11,U15),'Matriz de riesgo inherente'!A97,""),," ",IF(CONCATENATE('Matriz de riesgo inherente'!EE116,'Matriz de riesgo inherente'!EZ116)=CONCATENATE(Q11,U15),'Matriz de riesgo inherente'!A116,""))</f>
        <v xml:space="preserve">     </v>
      </c>
      <c r="V11" s="181" t="str">
        <f>CONCATENATE(IF(CONCATENATE('Matriz de riesgo inherente'!EE13,'Matriz de riesgo inherente'!EZ13)=CONCATENATE(Q11,V15),'Matriz de riesgo inherente'!A13,""),," ",IF(CONCATENATE('Matriz de riesgo inherente'!EE34,'Matriz de riesgo inherente'!EZ34)=CONCATENATE(Q11,V15),'Matriz de riesgo inherente'!A34,""),," ",IF(CONCATENATE('Matriz de riesgo inherente'!EE55,'Matriz de riesgo inherente'!EZ55)=CONCATENATE(Q11,V15),'Matriz de riesgo inherente'!A55,""),," ",IF(CONCATENATE('Matriz de riesgo inherente'!EE76,'Matriz de riesgo inherente'!EZ76)=CONCATENATE(Q11,V15),'Matriz de riesgo inherente'!A76,""),," ",IF(CONCATENATE('Matriz de riesgo inherente'!EE97,'Matriz de riesgo inherente'!EZ97)=CONCATENATE(Q11,V15),'Matriz de riesgo inherente'!A97,""),," ",IF(CONCATENATE('Matriz de riesgo inherente'!EE116,'Matriz de riesgo inherente'!EZ116)=CONCATENATE(Q11,V15),'Matriz de riesgo inherente'!A116,""))</f>
        <v xml:space="preserve">     </v>
      </c>
      <c r="X11" s="987"/>
      <c r="Y11" s="183" t="s">
        <v>1783</v>
      </c>
      <c r="AC11" s="985"/>
      <c r="AD11" s="177" t="s">
        <v>1620</v>
      </c>
      <c r="AE11" s="178">
        <v>4</v>
      </c>
      <c r="AF11" s="179" t="str">
        <f>CONCATENATE(IF(CONCATENATE('Matriz de riesgo inherente'!EH13,'Matriz de riesgo inherente'!EL13)=CONCATENATE(AE11,AF15),'Matriz de riesgo inherente'!A13,""),," ",IF(CONCATENATE('Matriz de riesgo inherente'!EH34,'Matriz de riesgo inherente'!EL34)=CONCATENATE(AE11,AF15),'Matriz de riesgo inherente'!A34,""),," ",IF(CONCATENATE('Matriz de riesgo inherente'!EH55,'Matriz de riesgo inherente'!EL55)=CONCATENATE(AE11,AF15),'Matriz de riesgo inherente'!A55,""),," ",IF(CONCATENATE('Matriz de riesgo inherente'!EH76,'Matriz de riesgo inherente'!EL76)=CONCATENATE(AE11,AF15),'Matriz de riesgo inherente'!A76,""),," ",IF(CONCATENATE('Matriz de riesgo inherente'!EH97,'Matriz de riesgo inherente'!EL97)=CONCATENATE(AE11,AF15),'Matriz de riesgo inherente'!A97,""),," ",IF(CONCATENATE('Matriz de riesgo inherente'!EH116,'Matriz de riesgo inherente'!EL116)=CONCATENATE(AE11,AF15),'Matriz de riesgo inherente'!A116,""),," ",IF(CONCATENATE('Matriz de riesgo inherente'!EH135,'Matriz de riesgo inherente'!EL135)=CONCATENATE(AE11,AF15),'Matriz de riesgo inherente'!A135,""),," ",IF(CONCATENATE('Matriz de riesgo inherente'!EH139,'Matriz de riesgo inherente'!EL139)=CONCATENATE(AE11,AF15),'Matriz de riesgo inherente'!A139,""),," ",IF(CONCATENATE('Matriz de riesgo inherente'!EH144,'Matriz de riesgo inherente'!EL144)=CONCATENATE(AE11,AF15),'Matriz de riesgo inherente'!A144,""),," ",IF(CONCATENATE('Matriz de riesgo inherente'!EH149,'Matriz de riesgo inherente'!EL149)=CONCATENATE(AE11,AF15),'Matriz de riesgo inherente'!A149,""),," ",IF(CONCATENATE('Matriz de riesgo inherente'!EH162,'Matriz de riesgo inherente'!EL162)=CONCATENATE(AE11,AF15),'Matriz de riesgo inherente'!A162,""),," ",IF(CONCATENATE('Matriz de riesgo inherente'!EH174,'Matriz de riesgo inherente'!EL174)=CONCATENATE(AE11,AF15),'Matriz de riesgo inherente'!A174,""))</f>
        <v xml:space="preserve">           </v>
      </c>
      <c r="AG11" s="179" t="str">
        <f>CONCATENATE(IF(CONCATENATE('Matriz de riesgo inherente'!EH13,'Matriz de riesgo inherente'!EL13)=CONCATENATE(AE11,AG15),'Matriz de riesgo inherente'!A13,""),," ",IF(CONCATENATE('Matriz de riesgo inherente'!EH34,'Matriz de riesgo inherente'!EL34)=CONCATENATE(AE11,AG15),'Matriz de riesgo inherente'!A34,""),," ",IF(CONCATENATE('Matriz de riesgo inherente'!EH55,'Matriz de riesgo inherente'!EL55)=CONCATENATE(AE11,AG15),'Matriz de riesgo inherente'!A55,""),," ",IF(CONCATENATE('Matriz de riesgo inherente'!EH76,'Matriz de riesgo inherente'!EL76)=CONCATENATE(AE11,AG15),'Matriz de riesgo inherente'!A76,""),," ",IF(CONCATENATE('Matriz de riesgo inherente'!EH97,'Matriz de riesgo inherente'!EL97)=CONCATENATE(AE11,AG15),'Matriz de riesgo inherente'!A97,""),," ",IF(CONCATENATE('Matriz de riesgo inherente'!EH116,'Matriz de riesgo inherente'!EL116)=CONCATENATE(AE11,AG15),'Matriz de riesgo inherente'!A116,""),," ",IF(CONCATENATE('Matriz de riesgo inherente'!EH135,'Matriz de riesgo inherente'!EL135)=CONCATENATE(AE11,AG15),'Matriz de riesgo inherente'!A135,""),," ",IF(CONCATENATE('Matriz de riesgo inherente'!EH139,'Matriz de riesgo inherente'!EL139)=CONCATENATE(AE11,AG15),'Matriz de riesgo inherente'!A139,""),," ",IF(CONCATENATE('Matriz de riesgo inherente'!EH144,'Matriz de riesgo inherente'!EL144)=CONCATENATE(AE11,AG15),'Matriz de riesgo inherente'!A144,""),," ",IF(CONCATENATE('Matriz de riesgo inherente'!EH149,'Matriz de riesgo inherente'!EL149)=CONCATENATE(AE11,AG15),'Matriz de riesgo inherente'!A149,""),," ",IF(CONCATENATE('Matriz de riesgo inherente'!EH162,'Matriz de riesgo inherente'!EL162)=CONCATENATE(AE11,AG15),'Matriz de riesgo inherente'!A162,""),," ",IF(CONCATENATE('Matriz de riesgo inherente'!EH174,'Matriz de riesgo inherente'!EL174)=CONCATENATE(AE11,AG15),'Matriz de riesgo inherente'!A174,""))</f>
        <v xml:space="preserve">           </v>
      </c>
      <c r="AH11" s="180" t="str">
        <f>CONCATENATE(IF(CONCATENATE('Matriz de riesgo inherente'!EH13,'Matriz de riesgo inherente'!EL13)=CONCATENATE(AE11,AH15),'Matriz de riesgo inherente'!A13,""),," ",IF(CONCATENATE('Matriz de riesgo inherente'!EH34,'Matriz de riesgo inherente'!EL34)=CONCATENATE(AE11,AH15),'Matriz de riesgo inherente'!A34,""),," ",IF(CONCATENATE('Matriz de riesgo inherente'!EH55,'Matriz de riesgo inherente'!EL55)=CONCATENATE(AE11,AH15),'Matriz de riesgo inherente'!A55,""),," ",IF(CONCATENATE('Matriz de riesgo inherente'!EH76,'Matriz de riesgo inherente'!EL76)=CONCATENATE(AE11,AH15),'Matriz de riesgo inherente'!A76,""),," ",IF(CONCATENATE('Matriz de riesgo inherente'!EH97,'Matriz de riesgo inherente'!EL97)=CONCATENATE(AE11,AH15),'Matriz de riesgo inherente'!A97,""),," ",IF(CONCATENATE('Matriz de riesgo inherente'!EH116,'Matriz de riesgo inherente'!EL116)=CONCATENATE(AE11,AH15),'Matriz de riesgo inherente'!A116,""),," ",IF(CONCATENATE('Matriz de riesgo inherente'!EH135,'Matriz de riesgo inherente'!EL135)=CONCATENATE(AE11,AH15),'Matriz de riesgo inherente'!A135,""),," ",IF(CONCATENATE('Matriz de riesgo inherente'!EH139,'Matriz de riesgo inherente'!EL139)=CONCATENATE(AE11,AH15),'Matriz de riesgo inherente'!A139,""),," ",IF(CONCATENATE('Matriz de riesgo inherente'!EH144,'Matriz de riesgo inherente'!EL144)=CONCATENATE(AE11,AH15),'Matriz de riesgo inherente'!A144,""),," ",IF(CONCATENATE('Matriz de riesgo inherente'!EH149,'Matriz de riesgo inherente'!EL149)=CONCATENATE(AE11,AH15),'Matriz de riesgo inherente'!A149,""),," ",IF(CONCATENATE('Matriz de riesgo inherente'!EH162,'Matriz de riesgo inherente'!EL162)=CONCATENATE(AE11,AH15),'Matriz de riesgo inherente'!A162,""),," ",IF(CONCATENATE('Matriz de riesgo inherente'!EH174,'Matriz de riesgo inherente'!EL174)=CONCATENATE(AE11,AH15),'Matriz de riesgo inherente'!A174,""))</f>
        <v xml:space="preserve">           </v>
      </c>
      <c r="AI11" s="180" t="str">
        <f>CONCATENATE(IF(CONCATENATE('Matriz de riesgo inherente'!EH13,'Matriz de riesgo inherente'!EL13)=CONCATENATE(AE11,AI15),'Matriz de riesgo inherente'!A13,""),," ",IF(CONCATENATE('Matriz de riesgo inherente'!EH34,'Matriz de riesgo inherente'!EL34)=CONCATENATE(AE11,AI15),'Matriz de riesgo inherente'!A34,""),," ",IF(CONCATENATE('Matriz de riesgo inherente'!EH55,'Matriz de riesgo inherente'!EL55)=CONCATENATE(AE11,AI15),'Matriz de riesgo inherente'!A55,""),," ",IF(CONCATENATE('Matriz de riesgo inherente'!EH76,'Matriz de riesgo inherente'!EL76)=CONCATENATE(AE11,AI15),'Matriz de riesgo inherente'!A76,""),," ",IF(CONCATENATE('Matriz de riesgo inherente'!EH97,'Matriz de riesgo inherente'!EL97)=CONCATENATE(AE11,AI15),'Matriz de riesgo inherente'!A97,""),," ",IF(CONCATENATE('Matriz de riesgo inherente'!EH116,'Matriz de riesgo inherente'!EL116)=CONCATENATE(AE11,AI15),'Matriz de riesgo inherente'!A116,""),," ",IF(CONCATENATE('Matriz de riesgo inherente'!EH135,'Matriz de riesgo inherente'!EL135)=CONCATENATE(AE11,AI15),'Matriz de riesgo inherente'!A135,""),," ",IF(CONCATENATE('Matriz de riesgo inherente'!EH139,'Matriz de riesgo inherente'!EL139)=CONCATENATE(AE11,AI15),'Matriz de riesgo inherente'!A139,""),," ",IF(CONCATENATE('Matriz de riesgo inherente'!EH144,'Matriz de riesgo inherente'!EL144)=CONCATENATE(AE11,AI15),'Matriz de riesgo inherente'!A144,""),," ",IF(CONCATENATE('Matriz de riesgo inherente'!EH149,'Matriz de riesgo inherente'!EL149)=CONCATENATE(AE11,AI15),'Matriz de riesgo inherente'!A149,""),," ",IF(CONCATENATE('Matriz de riesgo inherente'!EH162,'Matriz de riesgo inherente'!EL162)=CONCATENATE(AE11,AI15),'Matriz de riesgo inherente'!A162,""),," ",IF(CONCATENATE('Matriz de riesgo inherente'!EH174,'Matriz de riesgo inherente'!EL174)=CONCATENATE(AE11,AI15),'Matriz de riesgo inherente'!A174,""))</f>
        <v xml:space="preserve">           </v>
      </c>
      <c r="AJ11" s="181" t="str">
        <f>CONCATENATE(IF(CONCATENATE('Matriz de riesgo inherente'!EH13,'Matriz de riesgo inherente'!EL13)=CONCATENATE(AE11,AJ15),'Matriz de riesgo inherente'!A13,""),," ",IF(CONCATENATE('Matriz de riesgo inherente'!EH34,'Matriz de riesgo inherente'!EL34)=CONCATENATE(AE11,AJ15),'Matriz de riesgo inherente'!A34,""),," ",IF(CONCATENATE('Matriz de riesgo inherente'!EH55,'Matriz de riesgo inherente'!EL55)=CONCATENATE(AE11,AJ15),'Matriz de riesgo inherente'!A55,""),," ",IF(CONCATENATE('Matriz de riesgo inherente'!EH76,'Matriz de riesgo inherente'!EL76)=CONCATENATE(AE11,AJ15),'Matriz de riesgo inherente'!A76,""),," ",IF(CONCATENATE('Matriz de riesgo inherente'!EH97,'Matriz de riesgo inherente'!EL97)=CONCATENATE(AE11,AJ15),'Matriz de riesgo inherente'!A97,""),," ",IF(CONCATENATE('Matriz de riesgo inherente'!EH116,'Matriz de riesgo inherente'!EL116)=CONCATENATE(AE11,AJ15),'Matriz de riesgo inherente'!A116,""),," ",IF(CONCATENATE('Matriz de riesgo inherente'!EH135,'Matriz de riesgo inherente'!EL135)=CONCATENATE(AE11,AJ15),'Matriz de riesgo inherente'!A135,""),," ",IF(CONCATENATE('Matriz de riesgo inherente'!EH139,'Matriz de riesgo inherente'!EL139)=CONCATENATE(AE11,AJ15),'Matriz de riesgo inherente'!A139,""),," ",IF(CONCATENATE('Matriz de riesgo inherente'!EH144,'Matriz de riesgo inherente'!EL144)=CONCATENATE(AE11,AJ15),'Matriz de riesgo inherente'!A144,""),," ",IF(CONCATENATE('Matriz de riesgo inherente'!EH149,'Matriz de riesgo inherente'!EL149)=CONCATENATE(AE11,AJ15),'Matriz de riesgo inherente'!A149,""),," ",IF(CONCATENATE('Matriz de riesgo inherente'!EH162,'Matriz de riesgo inherente'!EL162)=CONCATENATE(AE11,AJ15),'Matriz de riesgo inherente'!A162,""),," ",IF(CONCATENATE('Matriz de riesgo inherente'!EH174,'Matriz de riesgo inherente'!EL174)=CONCATENATE(AE11,AJ15),'Matriz de riesgo inherente'!A174,""))</f>
        <v xml:space="preserve">           </v>
      </c>
      <c r="AL11" s="987"/>
      <c r="AM11" s="183" t="s">
        <v>1783</v>
      </c>
    </row>
    <row r="12" spans="1:39" ht="38.25" customHeight="1">
      <c r="B12" s="985"/>
      <c r="C12" s="184" t="s">
        <v>1617</v>
      </c>
      <c r="D12" s="178">
        <v>3</v>
      </c>
      <c r="E12" s="185" t="str">
        <f>CONCATENATE(IF(CONCATENATE('Matriz de riesgo inherente'!EH13,'Matriz de riesgo inherente'!FA13)=CONCATENATE(D12,E15),'Matriz de riesgo inherente'!A13,""),," ",IF(CONCATENATE('Matriz de riesgo inherente'!EH34,'Matriz de riesgo inherente'!FA34)=CONCATENATE(D12,E15),'Matriz de riesgo inherente'!A34,""),," ",IF(CONCATENATE('Matriz de riesgo inherente'!EH55,'Matriz de riesgo inherente'!FA55)=CONCATENATE(D12,E15),'Matriz de riesgo inherente'!A55,""),," ",IF(CONCATENATE('Matriz de riesgo inherente'!EH76,'Matriz de riesgo inherente'!FA76)=CONCATENATE(D12,E15),'Matriz de riesgo inherente'!A76,""),," ",IF(CONCATENATE('Matriz de riesgo inherente'!EH97,'Matriz de riesgo inherente'!FA97)=CONCATENATE(D12,E15),'Matriz de riesgo inherente'!A97,""),," ",IF(CONCATENATE('Matriz de riesgo inherente'!EH116,'Matriz de riesgo inherente'!FA116)=CONCATENATE(D12,E15),'Matriz de riesgo inherente'!A116,""),," ",IF(CONCATENATE('Matriz de riesgo inherente'!EH135,'Matriz de riesgo inherente'!FA135)=CONCATENATE(D12,E15),'Matriz de riesgo inherente'!A135,""),," ",IF(CONCATENATE('Matriz de riesgo inherente'!EH139,'Matriz de riesgo inherente'!FA139)=CONCATENATE(D12,E15),'Matriz de riesgo inherente'!A139,""),," ",IF(CONCATENATE('Matriz de riesgo inherente'!EH144,'Matriz de riesgo inherente'!FA144)=CONCATENATE(D12,E15),'Matriz de riesgo inherente'!A144,""),," ",IF(CONCATENATE('Matriz de riesgo inherente'!EH149,'Matriz de riesgo inherente'!FA149)=CONCATENATE(D12,E15),'Matriz de riesgo inherente'!A149,""),," ",IF(CONCATENATE('Matriz de riesgo inherente'!EH162,'Matriz de riesgo inherente'!FA162)=CONCATENATE(D12,E15),'Matriz de riesgo inherente'!A162,""),," ",IF(CONCATENATE('Matriz de riesgo inherente'!EH174,'Matriz de riesgo inherente'!FA174)=CONCATENATE(D12,E15),'Matriz de riesgo inherente'!A174,""))</f>
        <v xml:space="preserve">           </v>
      </c>
      <c r="F12" s="179" t="str">
        <f>CONCATENATE(IF(CONCATENATE('Matriz de riesgo inherente'!EH13,'Matriz de riesgo inherente'!FA13)=CONCATENATE(D12,F15),'Matriz de riesgo inherente'!A13,""),," ",IF(CONCATENATE('Matriz de riesgo inherente'!EH34,'Matriz de riesgo inherente'!FA34)=CONCATENATE(D12,F15),'Matriz de riesgo inherente'!A34,""),," ",IF(CONCATENATE('Matriz de riesgo inherente'!EH55,'Matriz de riesgo inherente'!FA55)=CONCATENATE(D12,F15),'Matriz de riesgo inherente'!A55,""),," ",IF(CONCATENATE('Matriz de riesgo inherente'!EH76,'Matriz de riesgo inherente'!FA76)=CONCATENATE(D12,F15),'Matriz de riesgo inherente'!A76,""),," ",IF(CONCATENATE('Matriz de riesgo inherente'!EH97,'Matriz de riesgo inherente'!FA97)=CONCATENATE(D12,F15),'Matriz de riesgo inherente'!A97,""),," ",IF(CONCATENATE('Matriz de riesgo inherente'!EH116,'Matriz de riesgo inherente'!FA116)=CONCATENATE(D12,F15),'Matriz de riesgo inherente'!A116,""),," ",IF(CONCATENATE('Matriz de riesgo inherente'!EH135,'Matriz de riesgo inherente'!FA135)=CONCATENATE(D12,F15),'Matriz de riesgo inherente'!A135,""),," ",IF(CONCATENATE('Matriz de riesgo inherente'!EH139,'Matriz de riesgo inherente'!FA139)=CONCATENATE(D12,F15),'Matriz de riesgo inherente'!A139,""),," ",IF(CONCATENATE('Matriz de riesgo inherente'!EH144,'Matriz de riesgo inherente'!FA144)=CONCATENATE(D12,F15),'Matriz de riesgo inherente'!A144,""),," ",IF(CONCATENATE('Matriz de riesgo inherente'!EH149,'Matriz de riesgo inherente'!FA149)=CONCATENATE(D12,F15),'Matriz de riesgo inherente'!A149,""),," ",IF(CONCATENATE('Matriz de riesgo inherente'!EH162,'Matriz de riesgo inherente'!FA162)=CONCATENATE(D12,F15),'Matriz de riesgo inherente'!A162,""),," ",IF(CONCATENATE('Matriz de riesgo inherente'!EH174,'Matriz de riesgo inherente'!FA174)=CONCATENATE(D12,F15),'Matriz de riesgo inherente'!A174,""))</f>
        <v xml:space="preserve">           </v>
      </c>
      <c r="G12" s="179" t="str">
        <f>CONCATENATE(IF(CONCATENATE('Matriz de riesgo inherente'!EH13,'Matriz de riesgo inherente'!FA13)=CONCATENATE(D12,G15),'Matriz de riesgo inherente'!A13,""),," ",IF(CONCATENATE('Matriz de riesgo inherente'!EH34,'Matriz de riesgo inherente'!FA34)=CONCATENATE(D12,G15),'Matriz de riesgo inherente'!A34,""),," ",IF(CONCATENATE('Matriz de riesgo inherente'!EH55,'Matriz de riesgo inherente'!FA55)=CONCATENATE(D12,G15),'Matriz de riesgo inherente'!A55,""),," ",IF(CONCATENATE('Matriz de riesgo inherente'!EH76,'Matriz de riesgo inherente'!FA76)=CONCATENATE(D12,G15),'Matriz de riesgo inherente'!A76,""),," ",IF(CONCATENATE('Matriz de riesgo inherente'!EH97,'Matriz de riesgo inherente'!FA97)=CONCATENATE(D12,G15),'Matriz de riesgo inherente'!A97,""),," ",IF(CONCATENATE('Matriz de riesgo inherente'!EH116,'Matriz de riesgo inherente'!FA116)=CONCATENATE(D12,G15),'Matriz de riesgo inherente'!A116,""),," ",IF(CONCATENATE('Matriz de riesgo inherente'!EH135,'Matriz de riesgo inherente'!FA135)=CONCATENATE(D12,G15),'Matriz de riesgo inherente'!A135,""),," ",IF(CONCATENATE('Matriz de riesgo inherente'!EH139,'Matriz de riesgo inherente'!FA139)=CONCATENATE(D12,G15),'Matriz de riesgo inherente'!A139,""),," ",IF(CONCATENATE('Matriz de riesgo inherente'!EH144,'Matriz de riesgo inherente'!FA144)=CONCATENATE(D12,G15),'Matriz de riesgo inherente'!A144,""),," ",IF(CONCATENATE('Matriz de riesgo inherente'!EH149,'Matriz de riesgo inherente'!FA149)=CONCATENATE(D12,G15),'Matriz de riesgo inherente'!A149,""),," ",IF(CONCATENATE('Matriz de riesgo inherente'!EH162,'Matriz de riesgo inherente'!FA162)=CONCATENATE(D12,G15),'Matriz de riesgo inherente'!A162,""),," ",IF(CONCATENATE('Matriz de riesgo inherente'!EH174,'Matriz de riesgo inherente'!FA174)=CONCATENATE(D12,G15),'Matriz de riesgo inherente'!A174,""))</f>
        <v xml:space="preserve">  R3  R5 R6    R10  </v>
      </c>
      <c r="H12" s="180" t="str">
        <f>CONCATENATE(IF(CONCATENATE('Matriz de riesgo inherente'!EH13,'Matriz de riesgo inherente'!FA13)=CONCATENATE(D12,H15),'Matriz de riesgo inherente'!A13,""),," ",IF(CONCATENATE('Matriz de riesgo inherente'!EH34,'Matriz de riesgo inherente'!FA34)=CONCATENATE(D12,H15),'Matriz de riesgo inherente'!A34,""),," ",IF(CONCATENATE('Matriz de riesgo inherente'!EH55,'Matriz de riesgo inherente'!FA55)=CONCATENATE(D12,H15),'Matriz de riesgo inherente'!A55,""),," ",IF(CONCATENATE('Matriz de riesgo inherente'!EH76,'Matriz de riesgo inherente'!FA76)=CONCATENATE(D12,H15),'Matriz de riesgo inherente'!A76,""),," ",IF(CONCATENATE('Matriz de riesgo inherente'!EH97,'Matriz de riesgo inherente'!FA97)=CONCATENATE(D12,H15),'Matriz de riesgo inherente'!A97,""),," ",IF(CONCATENATE('Matriz de riesgo inherente'!EH116,'Matriz de riesgo inherente'!FA116)=CONCATENATE(D12,H15),'Matriz de riesgo inherente'!A116,""),," ",IF(CONCATENATE('Matriz de riesgo inherente'!EH135,'Matriz de riesgo inherente'!FA135)=CONCATENATE(D12,H15),'Matriz de riesgo inherente'!A135,""),," ",IF(CONCATENATE('Matriz de riesgo inherente'!EH139,'Matriz de riesgo inherente'!FA139)=CONCATENATE(D12,H15),'Matriz de riesgo inherente'!A139,""),," ",IF(CONCATENATE('Matriz de riesgo inherente'!EH144,'Matriz de riesgo inherente'!FA144)=CONCATENATE(D12,H15),'Matriz de riesgo inherente'!A144,""),," ",IF(CONCATENATE('Matriz de riesgo inherente'!EH149,'Matriz de riesgo inherente'!FA149)=CONCATENATE(D12,H15),'Matriz de riesgo inherente'!A149,""),," ",IF(CONCATENATE('Matriz de riesgo inherente'!EH162,'Matriz de riesgo inherente'!FA162)=CONCATENATE(D12,H15),'Matriz de riesgo inherente'!A162,""),," ",IF(CONCATENATE('Matriz de riesgo inherente'!EH174,'Matriz de riesgo inherente'!FA174)=CONCATENATE(D12,H15),'Matriz de riesgo inherente'!A174,""))</f>
        <v xml:space="preserve">           </v>
      </c>
      <c r="I12" s="180" t="str">
        <f>CONCATENATE(IF(CONCATENATE('Matriz de riesgo inherente'!EH13,'Matriz de riesgo inherente'!FA13)=CONCATENATE(D12,I15),'Matriz de riesgo inherente'!A13,""),," ",IF(CONCATENATE('Matriz de riesgo inherente'!EH34,'Matriz de riesgo inherente'!FA34)=CONCATENATE(D12,I15),'Matriz de riesgo inherente'!A34,""),," ",IF(CONCATENATE('Matriz de riesgo inherente'!EH55,'Matriz de riesgo inherente'!FA55)=CONCATENATE(D12,I15),'Matriz de riesgo inherente'!A55,""),," ",IF(CONCATENATE('Matriz de riesgo inherente'!EH76,'Matriz de riesgo inherente'!FA76)=CONCATENATE(D12,I15),'Matriz de riesgo inherente'!A76,""),," ",IF(CONCATENATE('Matriz de riesgo inherente'!EH97,'Matriz de riesgo inherente'!FA97)=CONCATENATE(D12,I15),'Matriz de riesgo inherente'!A97,""),," ",IF(CONCATENATE('Matriz de riesgo inherente'!EH116,'Matriz de riesgo inherente'!FA116)=CONCATENATE(D12,I15),'Matriz de riesgo inherente'!A116,""),," ",IF(CONCATENATE('Matriz de riesgo inherente'!EH135,'Matriz de riesgo inherente'!FA135)=CONCATENATE(D12,I15),'Matriz de riesgo inherente'!A135,""),," ",IF(CONCATENATE('Matriz de riesgo inherente'!EH139,'Matriz de riesgo inherente'!FA139)=CONCATENATE(D12,I15),'Matriz de riesgo inherente'!A139,""),," ",IF(CONCATENATE('Matriz de riesgo inherente'!EH144,'Matriz de riesgo inherente'!FA144)=CONCATENATE(D12,I15),'Matriz de riesgo inherente'!A144,""),," ",IF(CONCATENATE('Matriz de riesgo inherente'!EH149,'Matriz de riesgo inherente'!FA149)=CONCATENATE(D12,I15),'Matriz de riesgo inherente'!A149,""),," ",IF(CONCATENATE('Matriz de riesgo inherente'!EH162,'Matriz de riesgo inherente'!FA162)=CONCATENATE(D12,I15),'Matriz de riesgo inherente'!A162,""),," ",IF(CONCATENATE('Matriz de riesgo inherente'!EH174,'Matriz de riesgo inherente'!FA174)=CONCATENATE(D12,I15),'Matriz de riesgo inherente'!A174,""))</f>
        <v xml:space="preserve">           </v>
      </c>
      <c r="K12" s="987"/>
      <c r="L12" s="186" t="s">
        <v>287</v>
      </c>
      <c r="O12" s="985"/>
      <c r="P12" s="184" t="s">
        <v>1617</v>
      </c>
      <c r="Q12" s="178">
        <v>3</v>
      </c>
      <c r="R12" s="185" t="str">
        <f>CONCATENATE(IF(CONCATENATE('Matriz de riesgo inherente'!EE13,'Matriz de riesgo inherente'!EZ13)=CONCATENATE(Q12,R15),'Matriz de riesgo inherente'!A13,""),," ",IF(CONCATENATE('Matriz de riesgo inherente'!EE34,'Matriz de riesgo inherente'!EZ34)=CONCATENATE(Q12,R15),'Matriz de riesgo inherente'!A34,""),," ",IF(CONCATENATE('Matriz de riesgo inherente'!EE55,'Matriz de riesgo inherente'!EZ55)=CONCATENATE(Q12,R15),'Matriz de riesgo inherente'!A55,""),," ",IF(CONCATENATE('Matriz de riesgo inherente'!EE76,'Matriz de riesgo inherente'!EZ76)=CONCATENATE(Q12,R15),'Matriz de riesgo inherente'!A76,""),," ",IF(CONCATENATE('Matriz de riesgo inherente'!EE97,'Matriz de riesgo inherente'!EZ97)=CONCATENATE(Q12,R15),'Matriz de riesgo inherente'!A97,""),," ",IF(CONCATENATE('Matriz de riesgo inherente'!EE116,'Matriz de riesgo inherente'!EZ116)=CONCATENATE(Q12,R15),'Matriz de riesgo inherente'!A116,""))</f>
        <v xml:space="preserve">     </v>
      </c>
      <c r="S12" s="179" t="str">
        <f>CONCATENATE(IF(CONCATENATE('Matriz de riesgo inherente'!EE13,'Matriz de riesgo inherente'!EZ13)=CONCATENATE(Q12,S15),'Matriz de riesgo inherente'!A13,""),," ",IF(CONCATENATE('Matriz de riesgo inherente'!EE34,'Matriz de riesgo inherente'!EZ34)=CONCATENATE(Q12,S15),'Matriz de riesgo inherente'!A34,""),," ",IF(CONCATENATE('Matriz de riesgo inherente'!EE55,'Matriz de riesgo inherente'!EZ55)=CONCATENATE(Q12,S15),'Matriz de riesgo inherente'!A55,""),," ",IF(CONCATENATE('Matriz de riesgo inherente'!EE76,'Matriz de riesgo inherente'!EZ76)=CONCATENATE(Q12,S15),'Matriz de riesgo inherente'!A76,""),," ",IF(CONCATENATE('Matriz de riesgo inherente'!EE97,'Matriz de riesgo inherente'!EZ97)=CONCATENATE(Q12,S15),'Matriz de riesgo inherente'!A97,""),," ",IF(CONCATENATE('Matriz de riesgo inherente'!EE116,'Matriz de riesgo inherente'!EZ116)=CONCATENATE(Q12,S15),'Matriz de riesgo inherente'!A116,""))</f>
        <v xml:space="preserve">     </v>
      </c>
      <c r="T12" s="179" t="str">
        <f>CONCATENATE(IF(CONCATENATE('Matriz de riesgo inherente'!EE13,'Matriz de riesgo inherente'!EZ13)=CONCATENATE(Q12,T15),'Matriz de riesgo inherente'!A13,""),," ",IF(CONCATENATE('Matriz de riesgo inherente'!EE34,'Matriz de riesgo inherente'!EZ34)=CONCATENATE(Q12,T15),'Matriz de riesgo inherente'!A34,""),," ",IF(CONCATENATE('Matriz de riesgo inherente'!EE55,'Matriz de riesgo inherente'!EZ55)=CONCATENATE(Q12,T15),'Matriz de riesgo inherente'!A55,""),," ",IF(CONCATENATE('Matriz de riesgo inherente'!EE76,'Matriz de riesgo inherente'!EZ76)=CONCATENATE(Q12,T15),'Matriz de riesgo inherente'!A76,""),," ",IF(CONCATENATE('Matriz de riesgo inherente'!EE97,'Matriz de riesgo inherente'!EZ97)=CONCATENATE(Q12,T15),'Matriz de riesgo inherente'!A97,""),," ",IF(CONCATENATE('Matriz de riesgo inherente'!EE116,'Matriz de riesgo inherente'!EZ116)=CONCATENATE(Q12,T15),'Matriz de riesgo inherente'!A116,""))</f>
        <v xml:space="preserve"> R2 R3 R4 R5 </v>
      </c>
      <c r="U12" s="180" t="str">
        <f>CONCATENATE(IF(CONCATENATE('Matriz de riesgo inherente'!EE13,'Matriz de riesgo inherente'!EZ13)=CONCATENATE(Q12,U15),'Matriz de riesgo inherente'!A13,""),," ",IF(CONCATENATE('Matriz de riesgo inherente'!EE34,'Matriz de riesgo inherente'!EZ34)=CONCATENATE(Q12,U15),'Matriz de riesgo inherente'!A34,""),," ",IF(CONCATENATE('Matriz de riesgo inherente'!EE55,'Matriz de riesgo inherente'!EZ55)=CONCATENATE(Q12,U15),'Matriz de riesgo inherente'!A55,""),," ",IF(CONCATENATE('Matriz de riesgo inherente'!EE76,'Matriz de riesgo inherente'!EZ76)=CONCATENATE(Q12,U15),'Matriz de riesgo inherente'!A76,""),," ",IF(CONCATENATE('Matriz de riesgo inherente'!EE97,'Matriz de riesgo inherente'!EZ97)=CONCATENATE(Q12,U15),'Matriz de riesgo inherente'!A97,""),," ",IF(CONCATENATE('Matriz de riesgo inherente'!EE116,'Matriz de riesgo inherente'!EZ116)=CONCATENATE(Q12,U15),'Matriz de riesgo inherente'!A116,""))</f>
        <v xml:space="preserve">     R6</v>
      </c>
      <c r="V12" s="180" t="str">
        <f>CONCATENATE(IF(CONCATENATE('Matriz de riesgo inherente'!EE13,'Matriz de riesgo inherente'!EZ13)=CONCATENATE(Q12,V15),'Matriz de riesgo inherente'!A13,""),," ",IF(CONCATENATE('Matriz de riesgo inherente'!EE34,'Matriz de riesgo inherente'!EZ34)=CONCATENATE(Q12,V15),'Matriz de riesgo inherente'!A34,""),," ",IF(CONCATENATE('Matriz de riesgo inherente'!EE55,'Matriz de riesgo inherente'!EZ55)=CONCATENATE(Q12,V15),'Matriz de riesgo inherente'!A55,""),," ",IF(CONCATENATE('Matriz de riesgo inherente'!EE76,'Matriz de riesgo inherente'!EZ76)=CONCATENATE(Q12,V15),'Matriz de riesgo inherente'!A76,""),," ",IF(CONCATENATE('Matriz de riesgo inherente'!EE97,'Matriz de riesgo inherente'!EZ97)=CONCATENATE(Q12,V15),'Matriz de riesgo inherente'!A97,""),," ",IF(CONCATENATE('Matriz de riesgo inherente'!EE116,'Matriz de riesgo inherente'!EZ116)=CONCATENATE(Q12,V15),'Matriz de riesgo inherente'!A116,""))</f>
        <v xml:space="preserve">     </v>
      </c>
      <c r="X12" s="987"/>
      <c r="Y12" s="186" t="s">
        <v>287</v>
      </c>
      <c r="AC12" s="985"/>
      <c r="AD12" s="184" t="s">
        <v>1617</v>
      </c>
      <c r="AE12" s="178">
        <v>3</v>
      </c>
      <c r="AF12" s="185" t="str">
        <f>CONCATENATE(IF(CONCATENATE('Matriz de riesgo inherente'!EH13,'Matriz de riesgo inherente'!EL13)=CONCATENATE(AE12,AF15),'Matriz de riesgo inherente'!A13,""),," ",IF(CONCATENATE('Matriz de riesgo inherente'!EH34,'Matriz de riesgo inherente'!EL34)=CONCATENATE(AE12,AF15),'Matriz de riesgo inherente'!A34,""),," ",IF(CONCATENATE('Matriz de riesgo inherente'!EH55,'Matriz de riesgo inherente'!EL55)=CONCATENATE(AE12,AF15),'Matriz de riesgo inherente'!A55,""),," ",IF(CONCATENATE('Matriz de riesgo inherente'!EH76,'Matriz de riesgo inherente'!EL76)=CONCATENATE(AE12,AF15),'Matriz de riesgo inherente'!A76,""),," ",IF(CONCATENATE('Matriz de riesgo inherente'!EH97,'Matriz de riesgo inherente'!EL97)=CONCATENATE(AE12,AF15),'Matriz de riesgo inherente'!A97,""),," ",IF(CONCATENATE('Matriz de riesgo inherente'!EH116,'Matriz de riesgo inherente'!EL116)=CONCATENATE(AE12,AF15),'Matriz de riesgo inherente'!A116,""),," ",IF(CONCATENATE('Matriz de riesgo inherente'!EH135,'Matriz de riesgo inherente'!EL135)=CONCATENATE(AE12,AF15),'Matriz de riesgo inherente'!A135,""),," ",IF(CONCATENATE('Matriz de riesgo inherente'!EH139,'Matriz de riesgo inherente'!EL139)=CONCATENATE(AE12,AF15),'Matriz de riesgo inherente'!A139,""),," ",IF(CONCATENATE('Matriz de riesgo inherente'!EH144,'Matriz de riesgo inherente'!EL144)=CONCATENATE(AE12,AF15),'Matriz de riesgo inherente'!A144,""),," ",IF(CONCATENATE('Matriz de riesgo inherente'!EH149,'Matriz de riesgo inherente'!EL149)=CONCATENATE(AE12,AF15),'Matriz de riesgo inherente'!A149,""),," ",IF(CONCATENATE('Matriz de riesgo inherente'!EH162,'Matriz de riesgo inherente'!EL162)=CONCATENATE(AE12,AF15),'Matriz de riesgo inherente'!A162,""),," ",IF(CONCATENATE('Matriz de riesgo inherente'!EH174,'Matriz de riesgo inherente'!EL174)=CONCATENATE(AE12,AF15),'Matriz de riesgo inherente'!A174,""))</f>
        <v xml:space="preserve">           </v>
      </c>
      <c r="AG12" s="179" t="str">
        <f>CONCATENATE(IF(CONCATENATE('Matriz de riesgo inherente'!EH13,'Matriz de riesgo inherente'!EL13)=CONCATENATE(AE12,AG15),'Matriz de riesgo inherente'!A13,""),," ",IF(CONCATENATE('Matriz de riesgo inherente'!EH34,'Matriz de riesgo inherente'!EL34)=CONCATENATE(AE12,AG15),'Matriz de riesgo inherente'!A34,""),," ",IF(CONCATENATE('Matriz de riesgo inherente'!EH55,'Matriz de riesgo inherente'!EL55)=CONCATENATE(AE12,AG15),'Matriz de riesgo inherente'!A55,""),," ",IF(CONCATENATE('Matriz de riesgo inherente'!EH76,'Matriz de riesgo inherente'!EL76)=CONCATENATE(AE12,AG15),'Matriz de riesgo inherente'!A76,""),," ",IF(CONCATENATE('Matriz de riesgo inherente'!EH97,'Matriz de riesgo inherente'!EL97)=CONCATENATE(AE12,AG15),'Matriz de riesgo inherente'!A97,""),," ",IF(CONCATENATE('Matriz de riesgo inherente'!EH116,'Matriz de riesgo inherente'!EL116)=CONCATENATE(AE12,AG15),'Matriz de riesgo inherente'!A116,""),," ",IF(CONCATENATE('Matriz de riesgo inherente'!EH135,'Matriz de riesgo inherente'!EL135)=CONCATENATE(AE12,AG15),'Matriz de riesgo inherente'!A135,""),," ",IF(CONCATENATE('Matriz de riesgo inherente'!EH139,'Matriz de riesgo inherente'!EL139)=CONCATENATE(AE12,AG15),'Matriz de riesgo inherente'!A139,""),," ",IF(CONCATENATE('Matriz de riesgo inherente'!EH144,'Matriz de riesgo inherente'!EL144)=CONCATENATE(AE12,AG15),'Matriz de riesgo inherente'!A144,""),," ",IF(CONCATENATE('Matriz de riesgo inherente'!EH149,'Matriz de riesgo inherente'!EL149)=CONCATENATE(AE12,AG15),'Matriz de riesgo inherente'!A149,""),," ",IF(CONCATENATE('Matriz de riesgo inherente'!EH162,'Matriz de riesgo inherente'!EL162)=CONCATENATE(AE12,AG15),'Matriz de riesgo inherente'!A162,""),," ",IF(CONCATENATE('Matriz de riesgo inherente'!EH174,'Matriz de riesgo inherente'!EL174)=CONCATENATE(AE12,AG15),'Matriz de riesgo inherente'!A174,""))</f>
        <v xml:space="preserve">           </v>
      </c>
      <c r="AH12" s="179" t="str">
        <f>CONCATENATE(IF(CONCATENATE('Matriz de riesgo inherente'!EH13,'Matriz de riesgo inherente'!EL13)=CONCATENATE(AE12,AH15),'Matriz de riesgo inherente'!A13,""),," ",IF(CONCATENATE('Matriz de riesgo inherente'!EH34,'Matriz de riesgo inherente'!EL34)=CONCATENATE(AE12,AH15),'Matriz de riesgo inherente'!A34,""),," ",IF(CONCATENATE('Matriz de riesgo inherente'!EH55,'Matriz de riesgo inherente'!EL55)=CONCATENATE(AE12,AH15),'Matriz de riesgo inherente'!A55,""),," ",IF(CONCATENATE('Matriz de riesgo inherente'!EH76,'Matriz de riesgo inherente'!EL76)=CONCATENATE(AE12,AH15),'Matriz de riesgo inherente'!A76,""),," ",IF(CONCATENATE('Matriz de riesgo inherente'!EH97,'Matriz de riesgo inherente'!EL97)=CONCATENATE(AE12,AH15),'Matriz de riesgo inherente'!A97,""),," ",IF(CONCATENATE('Matriz de riesgo inherente'!EH116,'Matriz de riesgo inherente'!EL116)=CONCATENATE(AE12,AH15),'Matriz de riesgo inherente'!A116,""),," ",IF(CONCATENATE('Matriz de riesgo inherente'!EH135,'Matriz de riesgo inherente'!EL135)=CONCATENATE(AE12,AH15),'Matriz de riesgo inherente'!A135,""),," ",IF(CONCATENATE('Matriz de riesgo inherente'!EH139,'Matriz de riesgo inherente'!EL139)=CONCATENATE(AE12,AH15),'Matriz de riesgo inherente'!A139,""),," ",IF(CONCATENATE('Matriz de riesgo inherente'!EH144,'Matriz de riesgo inherente'!EL144)=CONCATENATE(AE12,AH15),'Matriz de riesgo inherente'!A144,""),," ",IF(CONCATENATE('Matriz de riesgo inherente'!EH149,'Matriz de riesgo inherente'!EL149)=CONCATENATE(AE12,AH15),'Matriz de riesgo inherente'!A149,""),," ",IF(CONCATENATE('Matriz de riesgo inherente'!EH162,'Matriz de riesgo inherente'!EL162)=CONCATENATE(AE12,AH15),'Matriz de riesgo inherente'!A162,""),," ",IF(CONCATENATE('Matriz de riesgo inherente'!EH174,'Matriz de riesgo inherente'!EL174)=CONCATENATE(AE12,AH15),'Matriz de riesgo inherente'!A174,""))</f>
        <v xml:space="preserve">    R5       </v>
      </c>
      <c r="AI12" s="180" t="str">
        <f>CONCATENATE(IF(CONCATENATE('Matriz de riesgo inherente'!EH13,'Matriz de riesgo inherente'!EL13)=CONCATENATE(AE12,AI15),'Matriz de riesgo inherente'!A13,""),," ",IF(CONCATENATE('Matriz de riesgo inherente'!EH34,'Matriz de riesgo inherente'!EL34)=CONCATENATE(AE12,AI15),'Matriz de riesgo inherente'!A34,""),," ",IF(CONCATENATE('Matriz de riesgo inherente'!EH55,'Matriz de riesgo inherente'!EL55)=CONCATENATE(AE12,AI15),'Matriz de riesgo inherente'!A55,""),," ",IF(CONCATENATE('Matriz de riesgo inherente'!EH76,'Matriz de riesgo inherente'!EL76)=CONCATENATE(AE12,AI15),'Matriz de riesgo inherente'!A76,""),," ",IF(CONCATENATE('Matriz de riesgo inherente'!EH97,'Matriz de riesgo inherente'!EL97)=CONCATENATE(AE12,AI15),'Matriz de riesgo inherente'!A97,""),," ",IF(CONCATENATE('Matriz de riesgo inherente'!EH116,'Matriz de riesgo inherente'!EL116)=CONCATENATE(AE12,AI15),'Matriz de riesgo inherente'!A116,""),," ",IF(CONCATENATE('Matriz de riesgo inherente'!EH135,'Matriz de riesgo inherente'!EL135)=CONCATENATE(AE12,AI15),'Matriz de riesgo inherente'!A135,""),," ",IF(CONCATENATE('Matriz de riesgo inherente'!EH139,'Matriz de riesgo inherente'!EL139)=CONCATENATE(AE12,AI15),'Matriz de riesgo inherente'!A139,""),," ",IF(CONCATENATE('Matriz de riesgo inherente'!EH144,'Matriz de riesgo inherente'!EL144)=CONCATENATE(AE12,AI15),'Matriz de riesgo inherente'!A144,""),," ",IF(CONCATENATE('Matriz de riesgo inherente'!EH149,'Matriz de riesgo inherente'!EL149)=CONCATENATE(AE12,AI15),'Matriz de riesgo inherente'!A149,""),," ",IF(CONCATENATE('Matriz de riesgo inherente'!EH162,'Matriz de riesgo inherente'!EL162)=CONCATENATE(AE12,AI15),'Matriz de riesgo inherente'!A162,""),," ",IF(CONCATENATE('Matriz de riesgo inherente'!EH174,'Matriz de riesgo inherente'!EL174)=CONCATENATE(AE12,AI15),'Matriz de riesgo inherente'!A174,""))</f>
        <v xml:space="preserve">  R3   R6    R10  </v>
      </c>
      <c r="AJ12" s="180" t="str">
        <f>CONCATENATE(IF(CONCATENATE('Matriz de riesgo inherente'!EH13,'Matriz de riesgo inherente'!EL13)=CONCATENATE(AE12,AJ15),'Matriz de riesgo inherente'!A13,""),," ",IF(CONCATENATE('Matriz de riesgo inherente'!EH34,'Matriz de riesgo inherente'!EL34)=CONCATENATE(AE12,AJ15),'Matriz de riesgo inherente'!A34,""),," ",IF(CONCATENATE('Matriz de riesgo inherente'!EH55,'Matriz de riesgo inherente'!EL55)=CONCATENATE(AE12,AJ15),'Matriz de riesgo inherente'!A55,""),," ",IF(CONCATENATE('Matriz de riesgo inherente'!EH76,'Matriz de riesgo inherente'!EL76)=CONCATENATE(AE12,AJ15),'Matriz de riesgo inherente'!A76,""),," ",IF(CONCATENATE('Matriz de riesgo inherente'!EH97,'Matriz de riesgo inherente'!EL97)=CONCATENATE(AE12,AJ15),'Matriz de riesgo inherente'!A97,""),," ",IF(CONCATENATE('Matriz de riesgo inherente'!EH116,'Matriz de riesgo inherente'!EL116)=CONCATENATE(AE12,AJ15),'Matriz de riesgo inherente'!A116,""),," ",IF(CONCATENATE('Matriz de riesgo inherente'!EH135,'Matriz de riesgo inherente'!EL135)=CONCATENATE(AE12,AJ15),'Matriz de riesgo inherente'!A135,""),," ",IF(CONCATENATE('Matriz de riesgo inherente'!EH139,'Matriz de riesgo inherente'!EL139)=CONCATENATE(AE12,AJ15),'Matriz de riesgo inherente'!A139,""),," ",IF(CONCATENATE('Matriz de riesgo inherente'!EH144,'Matriz de riesgo inherente'!EL144)=CONCATENATE(AE12,AJ15),'Matriz de riesgo inherente'!A144,""),," ",IF(CONCATENATE('Matriz de riesgo inherente'!EH149,'Matriz de riesgo inherente'!EL149)=CONCATENATE(AE12,AJ15),'Matriz de riesgo inherente'!A149,""),," ",IF(CONCATENATE('Matriz de riesgo inherente'!EH162,'Matriz de riesgo inherente'!EL162)=CONCATENATE(AE12,AJ15),'Matriz de riesgo inherente'!A162,""),," ",IF(CONCATENATE('Matriz de riesgo inherente'!EH174,'Matriz de riesgo inherente'!EL174)=CONCATENATE(AE12,AJ15),'Matriz de riesgo inherente'!A174,""))</f>
        <v xml:space="preserve">           </v>
      </c>
      <c r="AL12" s="987"/>
      <c r="AM12" s="186" t="s">
        <v>287</v>
      </c>
    </row>
    <row r="13" spans="1:39" ht="38.25" customHeight="1" thickBot="1">
      <c r="B13" s="985"/>
      <c r="C13" s="177" t="s">
        <v>1614</v>
      </c>
      <c r="D13" s="178">
        <v>2</v>
      </c>
      <c r="E13" s="185" t="str">
        <f>CONCATENATE(IF(CONCATENATE('Matriz de riesgo inherente'!EH13,'Matriz de riesgo inherente'!FA13)=CONCATENATE(D13,E15),'Matriz de riesgo inherente'!A13,""),," ",IF(CONCATENATE('Matriz de riesgo inherente'!EH34,'Matriz de riesgo inherente'!FA34)=CONCATENATE(D13,E15),'Matriz de riesgo inherente'!A34,""),," ",IF(CONCATENATE('Matriz de riesgo inherente'!EH55,'Matriz de riesgo inherente'!FA55)=CONCATENATE(D13,E15),'Matriz de riesgo inherente'!A55,""),," ",IF(CONCATENATE('Matriz de riesgo inherente'!EH76,'Matriz de riesgo inherente'!FA76)=CONCATENATE(D13,E15),'Matriz de riesgo inherente'!A76,""),," ",IF(CONCATENATE('Matriz de riesgo inherente'!EH97,'Matriz de riesgo inherente'!FA97)=CONCATENATE(D13,E15),'Matriz de riesgo inherente'!A97,""),," ",IF(CONCATENATE('Matriz de riesgo inherente'!EH116,'Matriz de riesgo inherente'!FA116)=CONCATENATE(D13,E15),'Matriz de riesgo inherente'!A116,""),," ",IF(CONCATENATE('Matriz de riesgo inherente'!EH135,'Matriz de riesgo inherente'!FA135)=CONCATENATE(D13,E15),'Matriz de riesgo inherente'!A135,""),," ",IF(CONCATENATE('Matriz de riesgo inherente'!EH139,'Matriz de riesgo inherente'!FA139)=CONCATENATE(D13,E15),'Matriz de riesgo inherente'!A139,""),," ",IF(CONCATENATE('Matriz de riesgo inherente'!EH144,'Matriz de riesgo inherente'!FA144)=CONCATENATE(D13,E15),'Matriz de riesgo inherente'!A144,""),," ",IF(CONCATENATE('Matriz de riesgo inherente'!EH149,'Matriz de riesgo inherente'!FA149)=CONCATENATE(D13,E15),'Matriz de riesgo inherente'!A149,""),," ",IF(CONCATENATE('Matriz de riesgo inherente'!EH162,'Matriz de riesgo inherente'!FA162)=CONCATENATE(D13,E15),'Matriz de riesgo inherente'!A162,""),," ",IF(CONCATENATE('Matriz de riesgo inherente'!EH174,'Matriz de riesgo inherente'!FA174)=CONCATENATE(D13,E15),'Matriz de riesgo inherente'!A174,""))</f>
        <v xml:space="preserve">           </v>
      </c>
      <c r="F13" s="179" t="str">
        <f>CONCATENATE(IF(CONCATENATE('Matriz de riesgo inherente'!EH13,'Matriz de riesgo inherente'!FA13)=CONCATENATE(D13,F15),'Matriz de riesgo inherente'!A13,""),," ",IF(CONCATENATE('Matriz de riesgo inherente'!EH34,'Matriz de riesgo inherente'!FA34)=CONCATENATE(D13,F15),'Matriz de riesgo inherente'!A34,""),," ",IF(CONCATENATE('Matriz de riesgo inherente'!EH55,'Matriz de riesgo inherente'!FA55)=CONCATENATE(D13,F15),'Matriz de riesgo inherente'!A55,""),," ",IF(CONCATENATE('Matriz de riesgo inherente'!EH76,'Matriz de riesgo inherente'!FA76)=CONCATENATE(D13,F15),'Matriz de riesgo inherente'!A76,""),," ",IF(CONCATENATE('Matriz de riesgo inherente'!EH97,'Matriz de riesgo inherente'!FA97)=CONCATENATE(D13,F15),'Matriz de riesgo inherente'!A97,""),," ",IF(CONCATENATE('Matriz de riesgo inherente'!EH116,'Matriz de riesgo inherente'!FA116)=CONCATENATE(D13,F15),'Matriz de riesgo inherente'!A116,""),," ",IF(CONCATENATE('Matriz de riesgo inherente'!EH135,'Matriz de riesgo inherente'!FA135)=CONCATENATE(D13,F15),'Matriz de riesgo inherente'!A135,""),," ",IF(CONCATENATE('Matriz de riesgo inherente'!EH139,'Matriz de riesgo inherente'!FA139)=CONCATENATE(D13,F15),'Matriz de riesgo inherente'!A139,""),," ",IF(CONCATENATE('Matriz de riesgo inherente'!EH144,'Matriz de riesgo inherente'!FA144)=CONCATENATE(D13,F15),'Matriz de riesgo inherente'!A144,""),," ",IF(CONCATENATE('Matriz de riesgo inherente'!EH149,'Matriz de riesgo inherente'!FA149)=CONCATENATE(D13,F15),'Matriz de riesgo inherente'!A149,""),," ",IF(CONCATENATE('Matriz de riesgo inherente'!EH162,'Matriz de riesgo inherente'!FA162)=CONCATENATE(D13,F15),'Matriz de riesgo inherente'!A162,""),," ",IF(CONCATENATE('Matriz de riesgo inherente'!EH174,'Matriz de riesgo inherente'!FA174)=CONCATENATE(D13,F15),'Matriz de riesgo inherente'!A174,""))</f>
        <v xml:space="preserve">           </v>
      </c>
      <c r="G13" s="179" t="str">
        <f>CONCATENATE(IF(CONCATENATE('Matriz de riesgo inherente'!EH13,'Matriz de riesgo inherente'!FA13)=CONCATENATE(D13,G15),'Matriz de riesgo inherente'!A13,""),," ",IF(CONCATENATE('Matriz de riesgo inherente'!EH34,'Matriz de riesgo inherente'!FA34)=CONCATENATE(D13,G15),'Matriz de riesgo inherente'!A34,""),," ",IF(CONCATENATE('Matriz de riesgo inherente'!EH55,'Matriz de riesgo inherente'!FA55)=CONCATENATE(D13,G15),'Matriz de riesgo inherente'!A55,""),," ",IF(CONCATENATE('Matriz de riesgo inherente'!EH76,'Matriz de riesgo inherente'!FA76)=CONCATENATE(D13,G15),'Matriz de riesgo inherente'!A76,""),," ",IF(CONCATENATE('Matriz de riesgo inherente'!EH97,'Matriz de riesgo inherente'!FA97)=CONCATENATE(D13,G15),'Matriz de riesgo inherente'!A97,""),," ",IF(CONCATENATE('Matriz de riesgo inherente'!EH116,'Matriz de riesgo inherente'!FA116)=CONCATENATE(D13,G15),'Matriz de riesgo inherente'!A116,""),," ",IF(CONCATENATE('Matriz de riesgo inherente'!EH135,'Matriz de riesgo inherente'!FA135)=CONCATENATE(D13,G15),'Matriz de riesgo inherente'!A135,""),," ",IF(CONCATENATE('Matriz de riesgo inherente'!EH139,'Matriz de riesgo inherente'!FA139)=CONCATENATE(D13,G15),'Matriz de riesgo inherente'!A139,""),," ",IF(CONCATENATE('Matriz de riesgo inherente'!EH144,'Matriz de riesgo inherente'!FA144)=CONCATENATE(D13,G15),'Matriz de riesgo inherente'!A144,""),," ",IF(CONCATENATE('Matriz de riesgo inherente'!EH149,'Matriz de riesgo inherente'!FA149)=CONCATENATE(D13,G15),'Matriz de riesgo inherente'!A149,""),," ",IF(CONCATENATE('Matriz de riesgo inherente'!EH162,'Matriz de riesgo inherente'!FA162)=CONCATENATE(D13,G15),'Matriz de riesgo inherente'!A162,""),," ",IF(CONCATENATE('Matriz de riesgo inherente'!EH174,'Matriz de riesgo inherente'!FA174)=CONCATENATE(D13,G15),'Matriz de riesgo inherente'!A174,""))</f>
        <v>R1 R2  R4   R7     R12</v>
      </c>
      <c r="H13" s="179" t="str">
        <f>CONCATENATE(IF(CONCATENATE('Matriz de riesgo inherente'!EH13,'Matriz de riesgo inherente'!FA13)=CONCATENATE(D13,H15),'Matriz de riesgo inherente'!A13,""),," ",IF(CONCATENATE('Matriz de riesgo inherente'!EH34,'Matriz de riesgo inherente'!FA34)=CONCATENATE(D13,H15),'Matriz de riesgo inherente'!A34,""),," ",IF(CONCATENATE('Matriz de riesgo inherente'!EH55,'Matriz de riesgo inherente'!FA55)=CONCATENATE(D13,H15),'Matriz de riesgo inherente'!A55,""),," ",IF(CONCATENATE('Matriz de riesgo inherente'!EH76,'Matriz de riesgo inherente'!FA76)=CONCATENATE(D13,H15),'Matriz de riesgo inherente'!A76,""),," ",IF(CONCATENATE('Matriz de riesgo inherente'!EH97,'Matriz de riesgo inherente'!FA97)=CONCATENATE(D13,H15),'Matriz de riesgo inherente'!A97,""),," ",IF(CONCATENATE('Matriz de riesgo inherente'!EH116,'Matriz de riesgo inherente'!FA116)=CONCATENATE(D13,H15),'Matriz de riesgo inherente'!A116,""),," ",IF(CONCATENATE('Matriz de riesgo inherente'!EH135,'Matriz de riesgo inherente'!FA135)=CONCATENATE(D13,H15),'Matriz de riesgo inherente'!A135,""),," ",IF(CONCATENATE('Matriz de riesgo inherente'!EH139,'Matriz de riesgo inherente'!FA139)=CONCATENATE(D13,H15),'Matriz de riesgo inherente'!A139,""),," ",IF(CONCATENATE('Matriz de riesgo inherente'!EH144,'Matriz de riesgo inherente'!FA144)=CONCATENATE(D13,H15),'Matriz de riesgo inherente'!A144,""),," ",IF(CONCATENATE('Matriz de riesgo inherente'!EH149,'Matriz de riesgo inherente'!FA149)=CONCATENATE(D13,H15),'Matriz de riesgo inherente'!A149,""),," ",IF(CONCATENATE('Matriz de riesgo inherente'!EH162,'Matriz de riesgo inherente'!FA162)=CONCATENATE(D13,H15),'Matriz de riesgo inherente'!A162,""),," ",IF(CONCATENATE('Matriz de riesgo inherente'!EH174,'Matriz de riesgo inherente'!FA174)=CONCATENATE(D13,H15),'Matriz de riesgo inherente'!A174,""))</f>
        <v xml:space="preserve">           </v>
      </c>
      <c r="I13" s="180" t="str">
        <f>CONCATENATE(IF(CONCATENATE('Matriz de riesgo inherente'!EH13,'Matriz de riesgo inherente'!FA13)=CONCATENATE(D13,I15),'Matriz de riesgo inherente'!A13,""),," ",IF(CONCATENATE('Matriz de riesgo inherente'!EH34,'Matriz de riesgo inherente'!FA34)=CONCATENATE(D13,I15),'Matriz de riesgo inherente'!A34,""),," ",IF(CONCATENATE('Matriz de riesgo inherente'!EH55,'Matriz de riesgo inherente'!FA55)=CONCATENATE(D13,I15),'Matriz de riesgo inherente'!A55,""),," ",IF(CONCATENATE('Matriz de riesgo inherente'!EH76,'Matriz de riesgo inherente'!FA76)=CONCATENATE(D13,I15),'Matriz de riesgo inherente'!A76,""),," ",IF(CONCATENATE('Matriz de riesgo inherente'!EH97,'Matriz de riesgo inherente'!FA97)=CONCATENATE(D13,I15),'Matriz de riesgo inherente'!A97,""),," ",IF(CONCATENATE('Matriz de riesgo inherente'!EH116,'Matriz de riesgo inherente'!FA116)=CONCATENATE(D13,I15),'Matriz de riesgo inherente'!A116,""),," ",IF(CONCATENATE('Matriz de riesgo inherente'!EH135,'Matriz de riesgo inherente'!FA135)=CONCATENATE(D13,I15),'Matriz de riesgo inherente'!A135,""),," ",IF(CONCATENATE('Matriz de riesgo inherente'!EH139,'Matriz de riesgo inherente'!FA139)=CONCATENATE(D13,I15),'Matriz de riesgo inherente'!A139,""),," ",IF(CONCATENATE('Matriz de riesgo inherente'!EH144,'Matriz de riesgo inherente'!FA144)=CONCATENATE(D13,I15),'Matriz de riesgo inherente'!A144,""),," ",IF(CONCATENATE('Matriz de riesgo inherente'!EH149,'Matriz de riesgo inherente'!FA149)=CONCATENATE(D13,I15),'Matriz de riesgo inherente'!A149,""),," ",IF(CONCATENATE('Matriz de riesgo inherente'!EH162,'Matriz de riesgo inherente'!FA162)=CONCATENATE(D13,I15),'Matriz de riesgo inherente'!A162,""),," ",IF(CONCATENATE('Matriz de riesgo inherente'!EH174,'Matriz de riesgo inherente'!FA174)=CONCATENATE(D13,I15),'Matriz de riesgo inherente'!A174,""))</f>
        <v xml:space="preserve">           </v>
      </c>
      <c r="K13" s="988"/>
      <c r="L13" s="187" t="s">
        <v>283</v>
      </c>
      <c r="O13" s="985"/>
      <c r="P13" s="177" t="s">
        <v>1614</v>
      </c>
      <c r="Q13" s="178">
        <v>2</v>
      </c>
      <c r="R13" s="185" t="str">
        <f>CONCATENATE(IF(CONCATENATE('Matriz de riesgo inherente'!EE13,'Matriz de riesgo inherente'!EZ13)=CONCATENATE(Q13,R15),'Matriz de riesgo inherente'!A13,""),," ",IF(CONCATENATE('Matriz de riesgo inherente'!EE34,'Matriz de riesgo inherente'!EZ34)=CONCATENATE(Q13,R15),'Matriz de riesgo inherente'!A34,""),," ",IF(CONCATENATE('Matriz de riesgo inherente'!EE55,'Matriz de riesgo inherente'!EZ55)=CONCATENATE(Q13,R15),'Matriz de riesgo inherente'!A55,""),," ",IF(CONCATENATE('Matriz de riesgo inherente'!EE76,'Matriz de riesgo inherente'!EZ76)=CONCATENATE(Q13,R15),'Matriz de riesgo inherente'!A76,""),," ",IF(CONCATENATE('Matriz de riesgo inherente'!EE97,'Matriz de riesgo inherente'!EZ97)=CONCATENATE(Q13,R15),'Matriz de riesgo inherente'!A97,""),," ",IF(CONCATENATE('Matriz de riesgo inherente'!EE116,'Matriz de riesgo inherente'!EZ116)=CONCATENATE(Q13,R15),'Matriz de riesgo inherente'!A116,""))</f>
        <v xml:space="preserve">     </v>
      </c>
      <c r="S13" s="179" t="str">
        <f>CONCATENATE(IF(CONCATENATE('Matriz de riesgo inherente'!EE13,'Matriz de riesgo inherente'!EZ13)=CONCATENATE(Q13,S15),'Matriz de riesgo inherente'!A13,""),," ",IF(CONCATENATE('Matriz de riesgo inherente'!EE34,'Matriz de riesgo inherente'!EZ34)=CONCATENATE(Q13,S15),'Matriz de riesgo inherente'!A34,""),," ",IF(CONCATENATE('Matriz de riesgo inherente'!EE55,'Matriz de riesgo inherente'!EZ55)=CONCATENATE(Q13,S15),'Matriz de riesgo inherente'!A55,""),," ",IF(CONCATENATE('Matriz de riesgo inherente'!EE76,'Matriz de riesgo inherente'!EZ76)=CONCATENATE(Q13,S15),'Matriz de riesgo inherente'!A76,""),," ",IF(CONCATENATE('Matriz de riesgo inherente'!EE97,'Matriz de riesgo inherente'!EZ97)=CONCATENATE(Q13,S15),'Matriz de riesgo inherente'!A97,""),," ",IF(CONCATENATE('Matriz de riesgo inherente'!EE116,'Matriz de riesgo inherente'!EZ116)=CONCATENATE(Q13,S15),'Matriz de riesgo inherente'!A116,""))</f>
        <v xml:space="preserve">     </v>
      </c>
      <c r="T13" s="179" t="str">
        <f>CONCATENATE(IF(CONCATENATE('Matriz de riesgo inherente'!EE13,'Matriz de riesgo inherente'!EZ13)=CONCATENATE(Q13,T15),'Matriz de riesgo inherente'!A13,""),," ",IF(CONCATENATE('Matriz de riesgo inherente'!EE34,'Matriz de riesgo inherente'!EZ34)=CONCATENATE(Q13,T15),'Matriz de riesgo inherente'!A34,""),," ",IF(CONCATENATE('Matriz de riesgo inherente'!EE55,'Matriz de riesgo inherente'!EZ55)=CONCATENATE(Q13,T15),'Matriz de riesgo inherente'!A55,""),," ",IF(CONCATENATE('Matriz de riesgo inherente'!EE76,'Matriz de riesgo inherente'!EZ76)=CONCATENATE(Q13,T15),'Matriz de riesgo inherente'!A76,""),," ",IF(CONCATENATE('Matriz de riesgo inherente'!EE97,'Matriz de riesgo inherente'!EZ97)=CONCATENATE(Q13,T15),'Matriz de riesgo inherente'!A97,""),," ",IF(CONCATENATE('Matriz de riesgo inherente'!EE116,'Matriz de riesgo inherente'!EZ116)=CONCATENATE(Q13,T15),'Matriz de riesgo inherente'!A116,""))</f>
        <v xml:space="preserve">     </v>
      </c>
      <c r="U13" s="179" t="str">
        <f>CONCATENATE(IF(CONCATENATE('Matriz de riesgo inherente'!EE13,'Matriz de riesgo inherente'!EZ13)=CONCATENATE(Q13,U15),'Matriz de riesgo inherente'!A13,""),," ",IF(CONCATENATE('Matriz de riesgo inherente'!EE34,'Matriz de riesgo inherente'!EZ34)=CONCATENATE(Q13,U15),'Matriz de riesgo inherente'!A34,""),," ",IF(CONCATENATE('Matriz de riesgo inherente'!EE55,'Matriz de riesgo inherente'!EZ55)=CONCATENATE(Q13,U15),'Matriz de riesgo inherente'!A55,""),," ",IF(CONCATENATE('Matriz de riesgo inherente'!EE76,'Matriz de riesgo inherente'!EZ76)=CONCATENATE(Q13,U15),'Matriz de riesgo inherente'!A76,""),," ",IF(CONCATENATE('Matriz de riesgo inherente'!EE97,'Matriz de riesgo inherente'!EZ97)=CONCATENATE(Q13,U15),'Matriz de riesgo inherente'!A97,""),," ",IF(CONCATENATE('Matriz de riesgo inherente'!EE116,'Matriz de riesgo inherente'!EZ116)=CONCATENATE(Q13,U15),'Matriz de riesgo inherente'!A116,""))</f>
        <v xml:space="preserve">R1     </v>
      </c>
      <c r="V13" s="180" t="str">
        <f>CONCATENATE(IF(CONCATENATE('Matriz de riesgo inherente'!EE13,'Matriz de riesgo inherente'!EZ13)=CONCATENATE(Q13,V15),'Matriz de riesgo inherente'!A13,""),," ",IF(CONCATENATE('Matriz de riesgo inherente'!EE34,'Matriz de riesgo inherente'!EZ34)=CONCATENATE(Q13,V15),'Matriz de riesgo inherente'!A34,""),," ",IF(CONCATENATE('Matriz de riesgo inherente'!EE55,'Matriz de riesgo inherente'!EZ55)=CONCATENATE(Q13,V15),'Matriz de riesgo inherente'!A55,""),," ",IF(CONCATENATE('Matriz de riesgo inherente'!EE76,'Matriz de riesgo inherente'!EZ76)=CONCATENATE(Q13,V15),'Matriz de riesgo inherente'!A76,""),," ",IF(CONCATENATE('Matriz de riesgo inherente'!EE97,'Matriz de riesgo inherente'!EZ97)=CONCATENATE(Q13,V15),'Matriz de riesgo inherente'!A97,""),," ",IF(CONCATENATE('Matriz de riesgo inherente'!EE116,'Matriz de riesgo inherente'!EZ116)=CONCATENATE(Q13,V15),'Matriz de riesgo inherente'!A116,""))</f>
        <v xml:space="preserve">     </v>
      </c>
      <c r="X13" s="988"/>
      <c r="Y13" s="187" t="s">
        <v>283</v>
      </c>
      <c r="AC13" s="985"/>
      <c r="AD13" s="177" t="s">
        <v>1614</v>
      </c>
      <c r="AE13" s="178">
        <v>2</v>
      </c>
      <c r="AF13" s="185" t="str">
        <f>CONCATENATE(IF(CONCATENATE('Matriz de riesgo inherente'!EH13,'Matriz de riesgo inherente'!EL13)=CONCATENATE(AE13,AF15),'Matriz de riesgo inherente'!A13,""),," ",IF(CONCATENATE('Matriz de riesgo inherente'!EH34,'Matriz de riesgo inherente'!EL34)=CONCATENATE(AE13,AF15),'Matriz de riesgo inherente'!A34,""),," ",IF(CONCATENATE('Matriz de riesgo inherente'!EH55,'Matriz de riesgo inherente'!EL55)=CONCATENATE(AE13,AF15),'Matriz de riesgo inherente'!A55,""),," ",IF(CONCATENATE('Matriz de riesgo inherente'!EH76,'Matriz de riesgo inherente'!EL76)=CONCATENATE(AE13,AF15),'Matriz de riesgo inherente'!A76,""),," ",IF(CONCATENATE('Matriz de riesgo inherente'!EH97,'Matriz de riesgo inherente'!EL97)=CONCATENATE(AE13,AF15),'Matriz de riesgo inherente'!A97,""),," ",IF(CONCATENATE('Matriz de riesgo inherente'!EH116,'Matriz de riesgo inherente'!EL116)=CONCATENATE(AE13,AF15),'Matriz de riesgo inherente'!A116,""),," ",IF(CONCATENATE('Matriz de riesgo inherente'!EH135,'Matriz de riesgo inherente'!EL135)=CONCATENATE(AE13,AF15),'Matriz de riesgo inherente'!A135,""),," ",IF(CONCATENATE('Matriz de riesgo inherente'!EH139,'Matriz de riesgo inherente'!EL139)=CONCATENATE(AE13,AF15),'Matriz de riesgo inherente'!A139,""),," ",IF(CONCATENATE('Matriz de riesgo inherente'!EH144,'Matriz de riesgo inherente'!EL144)=CONCATENATE(AE13,AF15),'Matriz de riesgo inherente'!A144,""),," ",IF(CONCATENATE('Matriz de riesgo inherente'!EH149,'Matriz de riesgo inherente'!EL149)=CONCATENATE(AE13,AF15),'Matriz de riesgo inherente'!A149,""),," ",IF(CONCATENATE('Matriz de riesgo inherente'!EH162,'Matriz de riesgo inherente'!EL162)=CONCATENATE(AE13,AF15),'Matriz de riesgo inherente'!A162,""),," ",IF(CONCATENATE('Matriz de riesgo inherente'!EH174,'Matriz de riesgo inherente'!EL174)=CONCATENATE(AE13,AF15),'Matriz de riesgo inherente'!A174,""))</f>
        <v xml:space="preserve">           </v>
      </c>
      <c r="AG13" s="179" t="str">
        <f>CONCATENATE(IF(CONCATENATE('Matriz de riesgo inherente'!EH13,'Matriz de riesgo inherente'!EL13)=CONCATENATE(AE13,AG15),'Matriz de riesgo inherente'!A13,""),," ",IF(CONCATENATE('Matriz de riesgo inherente'!EH34,'Matriz de riesgo inherente'!EL34)=CONCATENATE(AE13,AG15),'Matriz de riesgo inherente'!A34,""),," ",IF(CONCATENATE('Matriz de riesgo inherente'!EH55,'Matriz de riesgo inherente'!EL55)=CONCATENATE(AE13,AG15),'Matriz de riesgo inherente'!A55,""),," ",IF(CONCATENATE('Matriz de riesgo inherente'!EH76,'Matriz de riesgo inherente'!EL76)=CONCATENATE(AE13,AG15),'Matriz de riesgo inherente'!A76,""),," ",IF(CONCATENATE('Matriz de riesgo inherente'!EH97,'Matriz de riesgo inherente'!EL97)=CONCATENATE(AE13,AG15),'Matriz de riesgo inherente'!A97,""),," ",IF(CONCATENATE('Matriz de riesgo inherente'!EH116,'Matriz de riesgo inherente'!EL116)=CONCATENATE(AE13,AG15),'Matriz de riesgo inherente'!A116,""),," ",IF(CONCATENATE('Matriz de riesgo inherente'!EH135,'Matriz de riesgo inherente'!EL135)=CONCATENATE(AE13,AG15),'Matriz de riesgo inherente'!A135,""),," ",IF(CONCATENATE('Matriz de riesgo inherente'!EH139,'Matriz de riesgo inherente'!EL139)=CONCATENATE(AE13,AG15),'Matriz de riesgo inherente'!A139,""),," ",IF(CONCATENATE('Matriz de riesgo inherente'!EH144,'Matriz de riesgo inherente'!EL144)=CONCATENATE(AE13,AG15),'Matriz de riesgo inherente'!A144,""),," ",IF(CONCATENATE('Matriz de riesgo inherente'!EH149,'Matriz de riesgo inherente'!EL149)=CONCATENATE(AE13,AG15),'Matriz de riesgo inherente'!A149,""),," ",IF(CONCATENATE('Matriz de riesgo inherente'!EH162,'Matriz de riesgo inherente'!EL162)=CONCATENATE(AE13,AG15),'Matriz de riesgo inherente'!A162,""),," ",IF(CONCATENATE('Matriz de riesgo inherente'!EH174,'Matriz de riesgo inherente'!EL174)=CONCATENATE(AE13,AG15),'Matriz de riesgo inherente'!A174,""))</f>
        <v xml:space="preserve">           </v>
      </c>
      <c r="AH13" s="179" t="str">
        <f>CONCATENATE(IF(CONCATENATE('Matriz de riesgo inherente'!EH13,'Matriz de riesgo inherente'!EL13)=CONCATENATE(AE13,AH15),'Matriz de riesgo inherente'!A13,""),," ",IF(CONCATENATE('Matriz de riesgo inherente'!EH34,'Matriz de riesgo inherente'!EL34)=CONCATENATE(AE13,AH15),'Matriz de riesgo inherente'!A34,""),," ",IF(CONCATENATE('Matriz de riesgo inherente'!EH55,'Matriz de riesgo inherente'!EL55)=CONCATENATE(AE13,AH15),'Matriz de riesgo inherente'!A55,""),," ",IF(CONCATENATE('Matriz de riesgo inherente'!EH76,'Matriz de riesgo inherente'!EL76)=CONCATENATE(AE13,AH15),'Matriz de riesgo inherente'!A76,""),," ",IF(CONCATENATE('Matriz de riesgo inherente'!EH97,'Matriz de riesgo inherente'!EL97)=CONCATENATE(AE13,AH15),'Matriz de riesgo inherente'!A97,""),," ",IF(CONCATENATE('Matriz de riesgo inherente'!EH116,'Matriz de riesgo inherente'!EL116)=CONCATENATE(AE13,AH15),'Matriz de riesgo inherente'!A116,""),," ",IF(CONCATENATE('Matriz de riesgo inherente'!EH135,'Matriz de riesgo inherente'!EL135)=CONCATENATE(AE13,AH15),'Matriz de riesgo inherente'!A135,""),," ",IF(CONCATENATE('Matriz de riesgo inherente'!EH139,'Matriz de riesgo inherente'!EL139)=CONCATENATE(AE13,AH15),'Matriz de riesgo inherente'!A139,""),," ",IF(CONCATENATE('Matriz de riesgo inherente'!EH144,'Matriz de riesgo inherente'!EL144)=CONCATENATE(AE13,AH15),'Matriz de riesgo inherente'!A144,""),," ",IF(CONCATENATE('Matriz de riesgo inherente'!EH149,'Matriz de riesgo inherente'!EL149)=CONCATENATE(AE13,AH15),'Matriz de riesgo inherente'!A149,""),," ",IF(CONCATENATE('Matriz de riesgo inherente'!EH162,'Matriz de riesgo inherente'!EL162)=CONCATENATE(AE13,AH15),'Matriz de riesgo inherente'!A162,""),," ",IF(CONCATENATE('Matriz de riesgo inherente'!EH174,'Matriz de riesgo inherente'!EL174)=CONCATENATE(AE13,AH15),'Matriz de riesgo inherente'!A174,""))</f>
        <v xml:space="preserve"> R2  R4   R7     R12</v>
      </c>
      <c r="AI13" s="179" t="str">
        <f>CONCATENATE(IF(CONCATENATE('Matriz de riesgo inherente'!EH13,'Matriz de riesgo inherente'!EL13)=CONCATENATE(AE13,AI15),'Matriz de riesgo inherente'!A13,""),," ",IF(CONCATENATE('Matriz de riesgo inherente'!EH34,'Matriz de riesgo inherente'!EL34)=CONCATENATE(AE13,AI15),'Matriz de riesgo inherente'!A34,""),," ",IF(CONCATENATE('Matriz de riesgo inherente'!EH55,'Matriz de riesgo inherente'!EL55)=CONCATENATE(AE13,AI15),'Matriz de riesgo inherente'!A55,""),," ",IF(CONCATENATE('Matriz de riesgo inherente'!EH76,'Matriz de riesgo inherente'!EL76)=CONCATENATE(AE13,AI15),'Matriz de riesgo inherente'!A76,""),," ",IF(CONCATENATE('Matriz de riesgo inherente'!EH97,'Matriz de riesgo inherente'!EL97)=CONCATENATE(AE13,AI15),'Matriz de riesgo inherente'!A97,""),," ",IF(CONCATENATE('Matriz de riesgo inherente'!EH116,'Matriz de riesgo inherente'!EL116)=CONCATENATE(AE13,AI15),'Matriz de riesgo inherente'!A116,""),," ",IF(CONCATENATE('Matriz de riesgo inherente'!EH135,'Matriz de riesgo inherente'!EL135)=CONCATENATE(AE13,AI15),'Matriz de riesgo inherente'!A135,""),," ",IF(CONCATENATE('Matriz de riesgo inherente'!EH139,'Matriz de riesgo inherente'!EL139)=CONCATENATE(AE13,AI15),'Matriz de riesgo inherente'!A139,""),," ",IF(CONCATENATE('Matriz de riesgo inherente'!EH144,'Matriz de riesgo inherente'!EL144)=CONCATENATE(AE13,AI15),'Matriz de riesgo inherente'!A144,""),," ",IF(CONCATENATE('Matriz de riesgo inherente'!EH149,'Matriz de riesgo inherente'!EL149)=CONCATENATE(AE13,AI15),'Matriz de riesgo inherente'!A149,""),," ",IF(CONCATENATE('Matriz de riesgo inherente'!EH162,'Matriz de riesgo inherente'!EL162)=CONCATENATE(AE13,AI15),'Matriz de riesgo inherente'!A162,""),," ",IF(CONCATENATE('Matriz de riesgo inherente'!EH174,'Matriz de riesgo inherente'!EL174)=CONCATENATE(AE13,AI15),'Matriz de riesgo inherente'!A174,""))</f>
        <v xml:space="preserve">R1           </v>
      </c>
      <c r="AJ13" s="180" t="str">
        <f>CONCATENATE(IF(CONCATENATE('Matriz de riesgo inherente'!EH13,'Matriz de riesgo inherente'!EL13)=CONCATENATE(AE13,AJ15),'Matriz de riesgo inherente'!A13,""),," ",IF(CONCATENATE('Matriz de riesgo inherente'!EH34,'Matriz de riesgo inherente'!EL34)=CONCATENATE(AE13,AJ15),'Matriz de riesgo inherente'!A34,""),," ",IF(CONCATENATE('Matriz de riesgo inherente'!EH55,'Matriz de riesgo inherente'!EL55)=CONCATENATE(AE13,AJ15),'Matriz de riesgo inherente'!A55,""),," ",IF(CONCATENATE('Matriz de riesgo inherente'!EH76,'Matriz de riesgo inherente'!EL76)=CONCATENATE(AE13,AJ15),'Matriz de riesgo inherente'!A76,""),," ",IF(CONCATENATE('Matriz de riesgo inherente'!EH97,'Matriz de riesgo inherente'!EL97)=CONCATENATE(AE13,AJ15),'Matriz de riesgo inherente'!A97,""),," ",IF(CONCATENATE('Matriz de riesgo inherente'!EH116,'Matriz de riesgo inherente'!EL116)=CONCATENATE(AE13,AJ15),'Matriz de riesgo inherente'!A116,""),," ",IF(CONCATENATE('Matriz de riesgo inherente'!EH135,'Matriz de riesgo inherente'!EL135)=CONCATENATE(AE13,AJ15),'Matriz de riesgo inherente'!A135,""),," ",IF(CONCATENATE('Matriz de riesgo inherente'!EH139,'Matriz de riesgo inherente'!EL139)=CONCATENATE(AE13,AJ15),'Matriz de riesgo inherente'!A139,""),," ",IF(CONCATENATE('Matriz de riesgo inherente'!EH144,'Matriz de riesgo inherente'!EL144)=CONCATENATE(AE13,AJ15),'Matriz de riesgo inherente'!A144,""),," ",IF(CONCATENATE('Matriz de riesgo inherente'!EH149,'Matriz de riesgo inherente'!EL149)=CONCATENATE(AE13,AJ15),'Matriz de riesgo inherente'!A149,""),," ",IF(CONCATENATE('Matriz de riesgo inherente'!EH162,'Matriz de riesgo inherente'!EL162)=CONCATENATE(AE13,AJ15),'Matriz de riesgo inherente'!A162,""),," ",IF(CONCATENATE('Matriz de riesgo inherente'!EH174,'Matriz de riesgo inherente'!EL174)=CONCATENATE(AE13,AJ15),'Matriz de riesgo inherente'!A174,""))</f>
        <v xml:space="preserve">           </v>
      </c>
      <c r="AL13" s="988"/>
      <c r="AM13" s="187" t="s">
        <v>283</v>
      </c>
    </row>
    <row r="14" spans="1:39" ht="38.25" customHeight="1">
      <c r="B14" s="985"/>
      <c r="C14" s="177" t="s">
        <v>1611</v>
      </c>
      <c r="D14" s="178">
        <v>1</v>
      </c>
      <c r="E14" s="185" t="str">
        <f>CONCATENATE(IF(CONCATENATE('Matriz de riesgo inherente'!EH13,'Matriz de riesgo inherente'!FA13)=CONCATENATE(D14,E15),'Matriz de riesgo inherente'!A13,""),," ",IF(CONCATENATE('Matriz de riesgo inherente'!EH34,'Matriz de riesgo inherente'!FA34)=CONCATENATE(D14,E15),'Matriz de riesgo inherente'!A34,""),," ",IF(CONCATENATE('Matriz de riesgo inherente'!EH55,'Matriz de riesgo inherente'!FA55)=CONCATENATE(D14,E15),'Matriz de riesgo inherente'!A55,""),," ",IF(CONCATENATE('Matriz de riesgo inherente'!EH76,'Matriz de riesgo inherente'!FA76)=CONCATENATE(D14,E15),'Matriz de riesgo inherente'!A76,""),," ",IF(CONCATENATE('Matriz de riesgo inherente'!EH97,'Matriz de riesgo inherente'!FA97)=CONCATENATE(D14,E15),'Matriz de riesgo inherente'!A97,""),," ",IF(CONCATENATE('Matriz de riesgo inherente'!EH116,'Matriz de riesgo inherente'!FA116)=CONCATENATE(D14,E15),'Matriz de riesgo inherente'!A116,""),," ",IF(CONCATENATE('Matriz de riesgo inherente'!EH135,'Matriz de riesgo inherente'!FA135)=CONCATENATE(D14,E15),'Matriz de riesgo inherente'!A135,""),," ",IF(CONCATENATE('Matriz de riesgo inherente'!EH139,'Matriz de riesgo inherente'!FA139)=CONCATENATE(D14,E15),'Matriz de riesgo inherente'!A139,""),," ",IF(CONCATENATE('Matriz de riesgo inherente'!EH144,'Matriz de riesgo inherente'!FA144)=CONCATENATE(D14,E15),'Matriz de riesgo inherente'!A144,""),," ",IF(CONCATENATE('Matriz de riesgo inherente'!EH149,'Matriz de riesgo inherente'!FA149)=CONCATENATE(D14,E15),'Matriz de riesgo inherente'!A149,""),," ",IF(CONCATENATE('Matriz de riesgo inherente'!EH162,'Matriz de riesgo inherente'!FA162)=CONCATENATE(D14,E15),'Matriz de riesgo inherente'!A162,""),," ",IF(CONCATENATE('Matriz de riesgo inherente'!EH174,'Matriz de riesgo inherente'!FA174)=CONCATENATE(D14,E15),'Matriz de riesgo inherente'!A174,""))</f>
        <v xml:space="preserve">           </v>
      </c>
      <c r="F14" s="185" t="str">
        <f>CONCATENATE(IF(CONCATENATE('Matriz de riesgo inherente'!EH13,'Matriz de riesgo inherente'!FA13)=CONCATENATE(D14,F15),'Matriz de riesgo inherente'!A13,""),," ",IF(CONCATENATE('Matriz de riesgo inherente'!EH34,'Matriz de riesgo inherente'!FA34)=CONCATENATE(D14,F15),'Matriz de riesgo inherente'!A34,""),," ",IF(CONCATENATE('Matriz de riesgo inherente'!EH55,'Matriz de riesgo inherente'!FA55)=CONCATENATE(D14,F15),'Matriz de riesgo inherente'!A55,""),," ",IF(CONCATENATE('Matriz de riesgo inherente'!EH76,'Matriz de riesgo inherente'!FA76)=CONCATENATE(D14,F15),'Matriz de riesgo inherente'!A76,""),," ",IF(CONCATENATE('Matriz de riesgo inherente'!EH97,'Matriz de riesgo inherente'!FA97)=CONCATENATE(D14,F15),'Matriz de riesgo inherente'!A97,""),," ",IF(CONCATENATE('Matriz de riesgo inherente'!EH116,'Matriz de riesgo inherente'!FA116)=CONCATENATE(D14,F15),'Matriz de riesgo inherente'!A116,""),," ",IF(CONCATENATE('Matriz de riesgo inherente'!EH135,'Matriz de riesgo inherente'!FA135)=CONCATENATE(D14,F15),'Matriz de riesgo inherente'!A135,""),," ",IF(CONCATENATE('Matriz de riesgo inherente'!EH139,'Matriz de riesgo inherente'!FA139)=CONCATENATE(D14,F15),'Matriz de riesgo inherente'!A139,""),," ",IF(CONCATENATE('Matriz de riesgo inherente'!EH144,'Matriz de riesgo inherente'!FA144)=CONCATENATE(D14,F15),'Matriz de riesgo inherente'!A144,""),," ",IF(CONCATENATE('Matriz de riesgo inherente'!EH149,'Matriz de riesgo inherente'!FA149)=CONCATENATE(D14,F15),'Matriz de riesgo inherente'!A149,""),," ",IF(CONCATENATE('Matriz de riesgo inherente'!EH162,'Matriz de riesgo inherente'!FA162)=CONCATENATE(D14,F15),'Matriz de riesgo inherente'!A162,""),," ",IF(CONCATENATE('Matriz de riesgo inherente'!EH174,'Matriz de riesgo inherente'!FA174)=CONCATENATE(D14,F15),'Matriz de riesgo inherente'!A174,""))</f>
        <v xml:space="preserve">       R8 R9   </v>
      </c>
      <c r="G14" s="185" t="str">
        <f>CONCATENATE(IF(CONCATENATE('Matriz de riesgo inherente'!EH13,'Matriz de riesgo inherente'!FA13)=CONCATENATE(D14,G15),'Matriz de riesgo inherente'!A13,""),," ",IF(CONCATENATE('Matriz de riesgo inherente'!EH34,'Matriz de riesgo inherente'!FA34)=CONCATENATE(D14,G15),'Matriz de riesgo inherente'!A34,""),," ",IF(CONCATENATE('Matriz de riesgo inherente'!EH55,'Matriz de riesgo inherente'!FA55)=CONCATENATE(D14,G15),'Matriz de riesgo inherente'!A55,""),," ",IF(CONCATENATE('Matriz de riesgo inherente'!EH76,'Matriz de riesgo inherente'!FA76)=CONCATENATE(D14,G15),'Matriz de riesgo inherente'!A76,""),," ",IF(CONCATENATE('Matriz de riesgo inherente'!EH97,'Matriz de riesgo inherente'!FA97)=CONCATENATE(D14,G15),'Matriz de riesgo inherente'!A97,""),," ",IF(CONCATENATE('Matriz de riesgo inherente'!EH116,'Matriz de riesgo inherente'!FA116)=CONCATENATE(D14,G15),'Matriz de riesgo inherente'!A116,""),," ",IF(CONCATENATE('Matriz de riesgo inherente'!EH135,'Matriz de riesgo inherente'!FA135)=CONCATENATE(D14,G15),'Matriz de riesgo inherente'!A135,""),," ",IF(CONCATENATE('Matriz de riesgo inherente'!EH139,'Matriz de riesgo inherente'!FA139)=CONCATENATE(D14,G15),'Matriz de riesgo inherente'!A139,""),," ",IF(CONCATENATE('Matriz de riesgo inherente'!EH144,'Matriz de riesgo inherente'!FA144)=CONCATENATE(D14,G15),'Matriz de riesgo inherente'!A144,""),," ",IF(CONCATENATE('Matriz de riesgo inherente'!EH149,'Matriz de riesgo inherente'!FA149)=CONCATENATE(D14,G15),'Matriz de riesgo inherente'!A149,""),," ",IF(CONCATENATE('Matriz de riesgo inherente'!EH162,'Matriz de riesgo inherente'!FA162)=CONCATENATE(D14,G15),'Matriz de riesgo inherente'!A162,""),," ",IF(CONCATENATE('Matriz de riesgo inherente'!EH174,'Matriz de riesgo inherente'!FA174)=CONCATENATE(D14,G15),'Matriz de riesgo inherente'!A174,""))</f>
        <v xml:space="preserve">          R11 </v>
      </c>
      <c r="H14" s="179" t="str">
        <f>CONCATENATE(IF(CONCATENATE('Matriz de riesgo inherente'!EH13,'Matriz de riesgo inherente'!FA13)=CONCATENATE(D14,H15),'Matriz de riesgo inherente'!A13,""),," ",IF(CONCATENATE('Matriz de riesgo inherente'!EH34,'Matriz de riesgo inherente'!FA34)=CONCATENATE(D14,H15),'Matriz de riesgo inherente'!A34,""),," ",IF(CONCATENATE('Matriz de riesgo inherente'!EH55,'Matriz de riesgo inherente'!FA55)=CONCATENATE(D14,H15),'Matriz de riesgo inherente'!A55,""),," ",IF(CONCATENATE('Matriz de riesgo inherente'!EH76,'Matriz de riesgo inherente'!FA76)=CONCATENATE(D14,H15),'Matriz de riesgo inherente'!A76,""),," ",IF(CONCATENATE('Matriz de riesgo inherente'!EH97,'Matriz de riesgo inherente'!FA97)=CONCATENATE(D14,H15),'Matriz de riesgo inherente'!A97,""),," ",IF(CONCATENATE('Matriz de riesgo inherente'!EH116,'Matriz de riesgo inherente'!FA116)=CONCATENATE(D14,H15),'Matriz de riesgo inherente'!A116,""),," ",IF(CONCATENATE('Matriz de riesgo inherente'!EH135,'Matriz de riesgo inherente'!FA135)=CONCATENATE(D14,H15),'Matriz de riesgo inherente'!A135,""),," ",IF(CONCATENATE('Matriz de riesgo inherente'!EH139,'Matriz de riesgo inherente'!FA139)=CONCATENATE(D14,H15),'Matriz de riesgo inherente'!A139,""),," ",IF(CONCATENATE('Matriz de riesgo inherente'!EH144,'Matriz de riesgo inherente'!FA144)=CONCATENATE(D14,H15),'Matriz de riesgo inherente'!A144,""),," ",IF(CONCATENATE('Matriz de riesgo inherente'!EH149,'Matriz de riesgo inherente'!FA149)=CONCATENATE(D14,H15),'Matriz de riesgo inherente'!A149,""),," ",IF(CONCATENATE('Matriz de riesgo inherente'!EH162,'Matriz de riesgo inherente'!FA162)=CONCATENATE(D14,H15),'Matriz de riesgo inherente'!A162,""),," ",IF(CONCATENATE('Matriz de riesgo inherente'!EH174,'Matriz de riesgo inherente'!FA174)=CONCATENATE(D14,H15),'Matriz de riesgo inherente'!A174,""))</f>
        <v xml:space="preserve">           </v>
      </c>
      <c r="I14" s="179" t="str">
        <f>CONCATENATE(IF(CONCATENATE('Matriz de riesgo inherente'!EH13,'Matriz de riesgo inherente'!FA13)=CONCATENATE(D14,I15),'Matriz de riesgo inherente'!A13,""),," ",IF(CONCATENATE('Matriz de riesgo inherente'!EH34,'Matriz de riesgo inherente'!FA34)=CONCATENATE(D14,I15),'Matriz de riesgo inherente'!A34,""),," ",IF(CONCATENATE('Matriz de riesgo inherente'!EH55,'Matriz de riesgo inherente'!FA55)=CONCATENATE(D14,I15),'Matriz de riesgo inherente'!A55,""),," ",IF(CONCATENATE('Matriz de riesgo inherente'!EH76,'Matriz de riesgo inherente'!FA76)=CONCATENATE(D14,I15),'Matriz de riesgo inherente'!A76,""),," ",IF(CONCATENATE('Matriz de riesgo inherente'!EH97,'Matriz de riesgo inherente'!FA97)=CONCATENATE(D14,I15),'Matriz de riesgo inherente'!A97,""),," ",IF(CONCATENATE('Matriz de riesgo inherente'!EH116,'Matriz de riesgo inherente'!FA116)=CONCATENATE(D14,I15),'Matriz de riesgo inherente'!A116,""),," ",IF(CONCATENATE('Matriz de riesgo inherente'!EH135,'Matriz de riesgo inherente'!FA135)=CONCATENATE(D14,I15),'Matriz de riesgo inherente'!A135,""),," ",IF(CONCATENATE('Matriz de riesgo inherente'!EH139,'Matriz de riesgo inherente'!FA139)=CONCATENATE(D14,I15),'Matriz de riesgo inherente'!A139,""),," ",IF(CONCATENATE('Matriz de riesgo inherente'!EH144,'Matriz de riesgo inherente'!FA144)=CONCATENATE(D14,I15),'Matriz de riesgo inherente'!A144,""),," ",IF(CONCATENATE('Matriz de riesgo inherente'!EH149,'Matriz de riesgo inherente'!FA149)=CONCATENATE(D14,I15),'Matriz de riesgo inherente'!A149,""),," ",IF(CONCATENATE('Matriz de riesgo inherente'!EH162,'Matriz de riesgo inherente'!FA162)=CONCATENATE(D14,I15),'Matriz de riesgo inherente'!A162,""),," ",IF(CONCATENATE('Matriz de riesgo inherente'!EH174,'Matriz de riesgo inherente'!FA174)=CONCATENATE(D14,I15),'Matriz de riesgo inherente'!A174,""))</f>
        <v xml:space="preserve">           </v>
      </c>
      <c r="O14" s="985"/>
      <c r="P14" s="177" t="s">
        <v>1611</v>
      </c>
      <c r="Q14" s="178">
        <v>1</v>
      </c>
      <c r="R14" s="185" t="str">
        <f>CONCATENATE(IF(CONCATENATE('Matriz de riesgo inherente'!EE13,'Matriz de riesgo inherente'!EZ13)=CONCATENATE(Q14,R15),'Matriz de riesgo inherente'!A13,""),," ",IF(CONCATENATE('Matriz de riesgo inherente'!EE34,'Matriz de riesgo inherente'!EZ34)=CONCATENATE(Q14,R15),'Matriz de riesgo inherente'!A34,""),," ",IF(CONCATENATE('Matriz de riesgo inherente'!EE55,'Matriz de riesgo inherente'!EZ55)=CONCATENATE(Q14,R15),'Matriz de riesgo inherente'!A55,""),," ",IF(CONCATENATE('Matriz de riesgo inherente'!EE76,'Matriz de riesgo inherente'!EZ76)=CONCATENATE(Q14,R15),'Matriz de riesgo inherente'!A76,""),," ",IF(CONCATENATE('Matriz de riesgo inherente'!EE97,'Matriz de riesgo inherente'!EZ97)=CONCATENATE(Q14,R15),'Matriz de riesgo inherente'!A97,""),," ",IF(CONCATENATE('Matriz de riesgo inherente'!EE116,'Matriz de riesgo inherente'!EZ116)=CONCATENATE(Q14,R15),'Matriz de riesgo inherente'!A116,""))</f>
        <v xml:space="preserve">     </v>
      </c>
      <c r="S14" s="185" t="str">
        <f>CONCATENATE(IF(CONCATENATE('Matriz de riesgo inherente'!EE13,'Matriz de riesgo inherente'!EZ13)=CONCATENATE(Q14,S15),'Matriz de riesgo inherente'!A13,""),," ",IF(CONCATENATE('Matriz de riesgo inherente'!EE34,'Matriz de riesgo inherente'!EZ34)=CONCATENATE(Q14,S15),'Matriz de riesgo inherente'!A34,""),," ",IF(CONCATENATE('Matriz de riesgo inherente'!EE55,'Matriz de riesgo inherente'!EZ55)=CONCATENATE(Q14,S15),'Matriz de riesgo inherente'!A55,""),," ",IF(CONCATENATE('Matriz de riesgo inherente'!EE76,'Matriz de riesgo inherente'!EZ76)=CONCATENATE(Q14,S15),'Matriz de riesgo inherente'!A76,""),," ",IF(CONCATENATE('Matriz de riesgo inherente'!EE97,'Matriz de riesgo inherente'!EZ97)=CONCATENATE(Q14,S15),'Matriz de riesgo inherente'!A97,""),," ",IF(CONCATENATE('Matriz de riesgo inherente'!EE116,'Matriz de riesgo inherente'!EZ116)=CONCATENATE(Q14,S15),'Matriz de riesgo inherente'!A116,""))</f>
        <v xml:space="preserve">     </v>
      </c>
      <c r="T14" s="185" t="str">
        <f>CONCATENATE(IF(CONCATENATE('Matriz de riesgo inherente'!EE13,'Matriz de riesgo inherente'!EZ13)=CONCATENATE(Q14,T15),'Matriz de riesgo inherente'!A13,""),," ",IF(CONCATENATE('Matriz de riesgo inherente'!EE34,'Matriz de riesgo inherente'!EZ34)=CONCATENATE(Q14,T15),'Matriz de riesgo inherente'!A34,""),," ",IF(CONCATENATE('Matriz de riesgo inherente'!EE55,'Matriz de riesgo inherente'!EZ55)=CONCATENATE(Q14,T15),'Matriz de riesgo inherente'!A55,""),," ",IF(CONCATENATE('Matriz de riesgo inherente'!EE76,'Matriz de riesgo inherente'!EZ76)=CONCATENATE(Q14,T15),'Matriz de riesgo inherente'!A76,""),," ",IF(CONCATENATE('Matriz de riesgo inherente'!EE97,'Matriz de riesgo inherente'!EZ97)=CONCATENATE(Q14,T15),'Matriz de riesgo inherente'!A97,""),," ",IF(CONCATENATE('Matriz de riesgo inherente'!EE116,'Matriz de riesgo inherente'!EZ116)=CONCATENATE(Q14,T15),'Matriz de riesgo inherente'!A116,""))</f>
        <v xml:space="preserve">     </v>
      </c>
      <c r="U14" s="179" t="str">
        <f>CONCATENATE(IF(CONCATENATE('Matriz de riesgo inherente'!EE13,'Matriz de riesgo inherente'!EZ13)=CONCATENATE(Q14,U15),'Matriz de riesgo inherente'!A13,""),," ",IF(CONCATENATE('Matriz de riesgo inherente'!EE34,'Matriz de riesgo inherente'!EZ34)=CONCATENATE(Q14,U15),'Matriz de riesgo inherente'!A34,""),," ",IF(CONCATENATE('Matriz de riesgo inherente'!EE55,'Matriz de riesgo inherente'!EZ55)=CONCATENATE(Q14,U15),'Matriz de riesgo inherente'!A55,""),," ",IF(CONCATENATE('Matriz de riesgo inherente'!EE76,'Matriz de riesgo inherente'!EZ76)=CONCATENATE(Q14,U15),'Matriz de riesgo inherente'!A76,""),," ",IF(CONCATENATE('Matriz de riesgo inherente'!EE97,'Matriz de riesgo inherente'!EZ97)=CONCATENATE(Q14,U15),'Matriz de riesgo inherente'!A97,""),," ",IF(CONCATENATE('Matriz de riesgo inherente'!EE116,'Matriz de riesgo inherente'!EZ116)=CONCATENATE(Q14,U15),'Matriz de riesgo inherente'!A116,""))</f>
        <v xml:space="preserve">     </v>
      </c>
      <c r="V14" s="179" t="str">
        <f>CONCATENATE(IF(CONCATENATE('Matriz de riesgo inherente'!EE13,'Matriz de riesgo inherente'!EZ13)=CONCATENATE(Q14,V15),'Matriz de riesgo inherente'!A13,""),," ",IF(CONCATENATE('Matriz de riesgo inherente'!EE34,'Matriz de riesgo inherente'!EZ34)=CONCATENATE(Q14,V15),'Matriz de riesgo inherente'!A34,""),," ",IF(CONCATENATE('Matriz de riesgo inherente'!EE55,'Matriz de riesgo inherente'!EZ55)=CONCATENATE(Q14,V15),'Matriz de riesgo inherente'!A55,""),," ",IF(CONCATENATE('Matriz de riesgo inherente'!EE76,'Matriz de riesgo inherente'!EZ76)=CONCATENATE(Q14,V15),'Matriz de riesgo inherente'!A76,""),," ",IF(CONCATENATE('Matriz de riesgo inherente'!EE97,'Matriz de riesgo inherente'!EZ97)=CONCATENATE(Q14,V15),'Matriz de riesgo inherente'!A97,""),," ",IF(CONCATENATE('Matriz de riesgo inherente'!EE116,'Matriz de riesgo inherente'!EZ116)=CONCATENATE(Q14,V15),'Matriz de riesgo inherente'!A116,""))</f>
        <v xml:space="preserve">     </v>
      </c>
      <c r="AC14" s="985"/>
      <c r="AD14" s="177" t="s">
        <v>1611</v>
      </c>
      <c r="AE14" s="178">
        <v>1</v>
      </c>
      <c r="AF14" s="185" t="str">
        <f>CONCATENATE(IF(CONCATENATE('Matriz de riesgo inherente'!EH13,'Matriz de riesgo inherente'!EL13)=CONCATENATE(AE14,AF15),'Matriz de riesgo inherente'!A13,""),," ",IF(CONCATENATE('Matriz de riesgo inherente'!EH34,'Matriz de riesgo inherente'!EL34)=CONCATENATE(AE14,AF15),'Matriz de riesgo inherente'!A34,""),," ",IF(CONCATENATE('Matriz de riesgo inherente'!EH55,'Matriz de riesgo inherente'!EL55)=CONCATENATE(AE14,AF15),'Matriz de riesgo inherente'!A55,""),," ",IF(CONCATENATE('Matriz de riesgo inherente'!EH76,'Matriz de riesgo inherente'!EL76)=CONCATENATE(AE14,AF15),'Matriz de riesgo inherente'!A76,""),," ",IF(CONCATENATE('Matriz de riesgo inherente'!EH97,'Matriz de riesgo inherente'!EL97)=CONCATENATE(AE14,AF15),'Matriz de riesgo inherente'!A97,""),," ",IF(CONCATENATE('Matriz de riesgo inherente'!EH116,'Matriz de riesgo inherente'!EL116)=CONCATENATE(AE14,AF15),'Matriz de riesgo inherente'!A116,""),," ",IF(CONCATENATE('Matriz de riesgo inherente'!EH135,'Matriz de riesgo inherente'!EL135)=CONCATENATE(AE14,AF15),'Matriz de riesgo inherente'!A135,""),," ",IF(CONCATENATE('Matriz de riesgo inherente'!EH139,'Matriz de riesgo inherente'!EL139)=CONCATENATE(AE14,AF15),'Matriz de riesgo inherente'!A139,""),," ",IF(CONCATENATE('Matriz de riesgo inherente'!EH144,'Matriz de riesgo inherente'!EL144)=CONCATENATE(AE14,AF15),'Matriz de riesgo inherente'!A144,""),," ",IF(CONCATENATE('Matriz de riesgo inherente'!EH149,'Matriz de riesgo inherente'!EL149)=CONCATENATE(AE14,AF15),'Matriz de riesgo inherente'!A149,""),," ",IF(CONCATENATE('Matriz de riesgo inherente'!EH162,'Matriz de riesgo inherente'!EL162)=CONCATENATE(AE14,AF15),'Matriz de riesgo inherente'!A162,""),," ",IF(CONCATENATE('Matriz de riesgo inherente'!EH174,'Matriz de riesgo inherente'!EL174)=CONCATENATE(AE14,AF15),'Matriz de riesgo inherente'!A174,""))</f>
        <v xml:space="preserve">           </v>
      </c>
      <c r="AG14" s="185" t="str">
        <f>CONCATENATE(IF(CONCATENATE('Matriz de riesgo inherente'!EH13,'Matriz de riesgo inherente'!EL13)=CONCATENATE(AE14,AG15),'Matriz de riesgo inherente'!A13,""),," ",IF(CONCATENATE('Matriz de riesgo inherente'!EH34,'Matriz de riesgo inherente'!EL34)=CONCATENATE(AE14,AG15),'Matriz de riesgo inherente'!A34,""),," ",IF(CONCATENATE('Matriz de riesgo inherente'!EH55,'Matriz de riesgo inherente'!EL55)=CONCATENATE(AE14,AG15),'Matriz de riesgo inherente'!A55,""),," ",IF(CONCATENATE('Matriz de riesgo inherente'!EH76,'Matriz de riesgo inherente'!EL76)=CONCATENATE(AE14,AG15),'Matriz de riesgo inherente'!A76,""),," ",IF(CONCATENATE('Matriz de riesgo inherente'!EH97,'Matriz de riesgo inherente'!EL97)=CONCATENATE(AE14,AG15),'Matriz de riesgo inherente'!A97,""),," ",IF(CONCATENATE('Matriz de riesgo inherente'!EH116,'Matriz de riesgo inherente'!EL116)=CONCATENATE(AE14,AG15),'Matriz de riesgo inherente'!A116,""),," ",IF(CONCATENATE('Matriz de riesgo inherente'!EH135,'Matriz de riesgo inherente'!EL135)=CONCATENATE(AE14,AG15),'Matriz de riesgo inherente'!A135,""),," ",IF(CONCATENATE('Matriz de riesgo inherente'!EH139,'Matriz de riesgo inherente'!EL139)=CONCATENATE(AE14,AG15),'Matriz de riesgo inherente'!A139,""),," ",IF(CONCATENATE('Matriz de riesgo inherente'!EH144,'Matriz de riesgo inherente'!EL144)=CONCATENATE(AE14,AG15),'Matriz de riesgo inherente'!A144,""),," ",IF(CONCATENATE('Matriz de riesgo inherente'!EH149,'Matriz de riesgo inherente'!EL149)=CONCATENATE(AE14,AG15),'Matriz de riesgo inherente'!A149,""),," ",IF(CONCATENATE('Matriz de riesgo inherente'!EH162,'Matriz de riesgo inherente'!EL162)=CONCATENATE(AE14,AG15),'Matriz de riesgo inherente'!A162,""),," ",IF(CONCATENATE('Matriz de riesgo inherente'!EH174,'Matriz de riesgo inherente'!EL174)=CONCATENATE(AE14,AG15),'Matriz de riesgo inherente'!A174,""))</f>
        <v xml:space="preserve">           </v>
      </c>
      <c r="AH14" s="185" t="str">
        <f>CONCATENATE(IF(CONCATENATE('Matriz de riesgo inherente'!EH13,'Matriz de riesgo inherente'!EL13)=CONCATENATE(AE14,AH15),'Matriz de riesgo inherente'!A13,""),," ",IF(CONCATENATE('Matriz de riesgo inherente'!EH34,'Matriz de riesgo inherente'!EL34)=CONCATENATE(AE14,AH15),'Matriz de riesgo inherente'!A34,""),," ",IF(CONCATENATE('Matriz de riesgo inherente'!EH55,'Matriz de riesgo inherente'!EL55)=CONCATENATE(AE14,AH15),'Matriz de riesgo inherente'!A55,""),," ",IF(CONCATENATE('Matriz de riesgo inherente'!EH76,'Matriz de riesgo inherente'!EL76)=CONCATENATE(AE14,AH15),'Matriz de riesgo inherente'!A76,""),," ",IF(CONCATENATE('Matriz de riesgo inherente'!EH97,'Matriz de riesgo inherente'!EL97)=CONCATENATE(AE14,AH15),'Matriz de riesgo inherente'!A97,""),," ",IF(CONCATENATE('Matriz de riesgo inherente'!EH116,'Matriz de riesgo inherente'!EL116)=CONCATENATE(AE14,AH15),'Matriz de riesgo inherente'!A116,""),," ",IF(CONCATENATE('Matriz de riesgo inherente'!EH135,'Matriz de riesgo inherente'!EL135)=CONCATENATE(AE14,AH15),'Matriz de riesgo inherente'!A135,""),," ",IF(CONCATENATE('Matriz de riesgo inherente'!EH139,'Matriz de riesgo inherente'!EL139)=CONCATENATE(AE14,AH15),'Matriz de riesgo inherente'!A139,""),," ",IF(CONCATENATE('Matriz de riesgo inherente'!EH144,'Matriz de riesgo inherente'!EL144)=CONCATENATE(AE14,AH15),'Matriz de riesgo inherente'!A144,""),," ",IF(CONCATENATE('Matriz de riesgo inherente'!EH149,'Matriz de riesgo inherente'!EL149)=CONCATENATE(AE14,AH15),'Matriz de riesgo inherente'!A149,""),," ",IF(CONCATENATE('Matriz de riesgo inherente'!EH162,'Matriz de riesgo inherente'!EL162)=CONCATENATE(AE14,AH15),'Matriz de riesgo inherente'!A162,""),," ",IF(CONCATENATE('Matriz de riesgo inherente'!EH174,'Matriz de riesgo inherente'!EL174)=CONCATENATE(AE14,AH15),'Matriz de riesgo inherente'!A174,""))</f>
        <v xml:space="preserve">       R8 R9  R11 </v>
      </c>
      <c r="AI14" s="179" t="str">
        <f>CONCATENATE(IF(CONCATENATE('Matriz de riesgo inherente'!EH13,'Matriz de riesgo inherente'!EL13)=CONCATENATE(AE14,AI15),'Matriz de riesgo inherente'!A13,""),," ",IF(CONCATENATE('Matriz de riesgo inherente'!EH34,'Matriz de riesgo inherente'!EL34)=CONCATENATE(AE14,AI15),'Matriz de riesgo inherente'!A34,""),," ",IF(CONCATENATE('Matriz de riesgo inherente'!EH55,'Matriz de riesgo inherente'!EL55)=CONCATENATE(AE14,AI15),'Matriz de riesgo inherente'!A55,""),," ",IF(CONCATENATE('Matriz de riesgo inherente'!EH76,'Matriz de riesgo inherente'!EL76)=CONCATENATE(AE14,AI15),'Matriz de riesgo inherente'!A76,""),," ",IF(CONCATENATE('Matriz de riesgo inherente'!EH97,'Matriz de riesgo inherente'!EL97)=CONCATENATE(AE14,AI15),'Matriz de riesgo inherente'!A97,""),," ",IF(CONCATENATE('Matriz de riesgo inherente'!EH116,'Matriz de riesgo inherente'!EL116)=CONCATENATE(AE14,AI15),'Matriz de riesgo inherente'!A116,""),," ",IF(CONCATENATE('Matriz de riesgo inherente'!EH135,'Matriz de riesgo inherente'!EL135)=CONCATENATE(AE14,AI15),'Matriz de riesgo inherente'!A135,""),," ",IF(CONCATENATE('Matriz de riesgo inherente'!EH139,'Matriz de riesgo inherente'!EL139)=CONCATENATE(AE14,AI15),'Matriz de riesgo inherente'!A139,""),," ",IF(CONCATENATE('Matriz de riesgo inherente'!EH144,'Matriz de riesgo inherente'!EL144)=CONCATENATE(AE14,AI15),'Matriz de riesgo inherente'!A144,""),," ",IF(CONCATENATE('Matriz de riesgo inherente'!EH149,'Matriz de riesgo inherente'!EL149)=CONCATENATE(AE14,AI15),'Matriz de riesgo inherente'!A149,""),," ",IF(CONCATENATE('Matriz de riesgo inherente'!EH162,'Matriz de riesgo inherente'!EL162)=CONCATENATE(AE14,AI15),'Matriz de riesgo inherente'!A162,""),," ",IF(CONCATENATE('Matriz de riesgo inherente'!EH174,'Matriz de riesgo inherente'!EL174)=CONCATENATE(AE14,AI15),'Matriz de riesgo inherente'!A174,""))</f>
        <v xml:space="preserve">           </v>
      </c>
      <c r="AJ14" s="179" t="str">
        <f>CONCATENATE(IF(CONCATENATE('Matriz de riesgo inherente'!EH13,'Matriz de riesgo inherente'!EL13)=CONCATENATE(AE14,AJ15),'Matriz de riesgo inherente'!A13,""),," ",IF(CONCATENATE('Matriz de riesgo inherente'!EH34,'Matriz de riesgo inherente'!EL34)=CONCATENATE(AE14,AJ15),'Matriz de riesgo inherente'!A34,""),," ",IF(CONCATENATE('Matriz de riesgo inherente'!EH55,'Matriz de riesgo inherente'!EL55)=CONCATENATE(AE14,AJ15),'Matriz de riesgo inherente'!A55,""),," ",IF(CONCATENATE('Matriz de riesgo inherente'!EH76,'Matriz de riesgo inherente'!EL76)=CONCATENATE(AE14,AJ15),'Matriz de riesgo inherente'!A76,""),," ",IF(CONCATENATE('Matriz de riesgo inherente'!EH97,'Matriz de riesgo inherente'!EL97)=CONCATENATE(AE14,AJ15),'Matriz de riesgo inherente'!A97,""),," ",IF(CONCATENATE('Matriz de riesgo inherente'!EH116,'Matriz de riesgo inherente'!EL116)=CONCATENATE(AE14,AJ15),'Matriz de riesgo inherente'!A116,""),," ",IF(CONCATENATE('Matriz de riesgo inherente'!EH135,'Matriz de riesgo inherente'!EL135)=CONCATENATE(AE14,AJ15),'Matriz de riesgo inherente'!A135,""),," ",IF(CONCATENATE('Matriz de riesgo inherente'!EH139,'Matriz de riesgo inherente'!EL139)=CONCATENATE(AE14,AJ15),'Matriz de riesgo inherente'!A139,""),," ",IF(CONCATENATE('Matriz de riesgo inherente'!EH144,'Matriz de riesgo inherente'!EL144)=CONCATENATE(AE14,AJ15),'Matriz de riesgo inherente'!A144,""),," ",IF(CONCATENATE('Matriz de riesgo inherente'!EH149,'Matriz de riesgo inherente'!EL149)=CONCATENATE(AE14,AJ15),'Matriz de riesgo inherente'!A149,""),," ",IF(CONCATENATE('Matriz de riesgo inherente'!EH162,'Matriz de riesgo inherente'!EL162)=CONCATENATE(AE14,AJ15),'Matriz de riesgo inherente'!A162,""),," ",IF(CONCATENATE('Matriz de riesgo inherente'!EH174,'Matriz de riesgo inherente'!EL174)=CONCATENATE(AE14,AJ15),'Matriz de riesgo inherente'!A174,""))</f>
        <v xml:space="preserve">           </v>
      </c>
    </row>
    <row r="15" spans="1:39">
      <c r="E15" s="178">
        <v>1</v>
      </c>
      <c r="F15" s="178">
        <v>2</v>
      </c>
      <c r="G15" s="178">
        <v>3</v>
      </c>
      <c r="H15" s="178">
        <v>4</v>
      </c>
      <c r="I15" s="178">
        <v>5</v>
      </c>
      <c r="J15" s="6" t="s">
        <v>1784</v>
      </c>
      <c r="R15" s="178">
        <v>1</v>
      </c>
      <c r="S15" s="178">
        <v>2</v>
      </c>
      <c r="T15" s="178">
        <v>3</v>
      </c>
      <c r="U15" s="178">
        <v>4</v>
      </c>
      <c r="V15" s="178">
        <v>5</v>
      </c>
      <c r="W15" s="6" t="s">
        <v>1784</v>
      </c>
      <c r="AF15" s="178">
        <v>1</v>
      </c>
      <c r="AG15" s="178">
        <v>2</v>
      </c>
      <c r="AH15" s="178">
        <v>3</v>
      </c>
      <c r="AI15" s="178">
        <v>4</v>
      </c>
      <c r="AJ15" s="178">
        <v>5</v>
      </c>
      <c r="AK15" s="6" t="s">
        <v>1784</v>
      </c>
    </row>
    <row r="16" spans="1:39">
      <c r="E16" s="184" t="s">
        <v>1633</v>
      </c>
      <c r="F16" s="184" t="s">
        <v>1638</v>
      </c>
      <c r="G16" s="184" t="s">
        <v>1643</v>
      </c>
      <c r="H16" s="184" t="s">
        <v>1648</v>
      </c>
      <c r="I16" s="184" t="s">
        <v>1653</v>
      </c>
      <c r="R16" s="184" t="s">
        <v>1633</v>
      </c>
      <c r="S16" s="184" t="s">
        <v>1638</v>
      </c>
      <c r="T16" s="184" t="s">
        <v>1643</v>
      </c>
      <c r="U16" s="184" t="s">
        <v>1648</v>
      </c>
      <c r="V16" s="184" t="s">
        <v>1653</v>
      </c>
      <c r="AF16" s="184" t="s">
        <v>1633</v>
      </c>
      <c r="AG16" s="184" t="s">
        <v>1638</v>
      </c>
      <c r="AH16" s="184" t="s">
        <v>1643</v>
      </c>
      <c r="AI16" s="184" t="s">
        <v>1648</v>
      </c>
      <c r="AJ16" s="184" t="s">
        <v>1653</v>
      </c>
    </row>
    <row r="17" spans="5:39" ht="15.75">
      <c r="E17" s="467" t="s">
        <v>1673</v>
      </c>
      <c r="F17" s="467"/>
      <c r="G17" s="467"/>
      <c r="H17" s="467"/>
      <c r="I17" s="467"/>
      <c r="R17" s="467" t="s">
        <v>1673</v>
      </c>
      <c r="S17" s="467"/>
      <c r="T17" s="467"/>
      <c r="U17" s="467"/>
      <c r="V17" s="467"/>
      <c r="AF17" s="467" t="s">
        <v>1673</v>
      </c>
      <c r="AG17" s="467"/>
      <c r="AH17" s="467"/>
      <c r="AI17" s="467"/>
      <c r="AJ17" s="467"/>
    </row>
    <row r="20" spans="5:39" ht="15.75" thickBot="1">
      <c r="R20" s="984" t="s">
        <v>1785</v>
      </c>
      <c r="S20" s="984"/>
      <c r="T20" s="984"/>
      <c r="U20" s="984"/>
      <c r="V20" s="984"/>
      <c r="AF20" s="984" t="s">
        <v>1786</v>
      </c>
      <c r="AG20" s="984"/>
      <c r="AH20" s="984"/>
      <c r="AI20" s="984"/>
      <c r="AJ20" s="984"/>
    </row>
    <row r="21" spans="5:39" ht="38.25" customHeight="1">
      <c r="O21" s="985" t="s">
        <v>1781</v>
      </c>
      <c r="P21" s="177" t="s">
        <v>1623</v>
      </c>
      <c r="Q21" s="178">
        <v>5</v>
      </c>
      <c r="R21" s="179" t="str">
        <f>CONCATENATE(IF(CONCATENATE('Matriz de riesgo inherente'!EE16,'Matriz de riesgo inherente'!EZ16)=CONCATENATE(Q21,R26),'Matriz de riesgo inherente'!A13,""),," ",IF(CONCATENATE('Matriz de riesgo inherente'!EE37,'Matriz de riesgo inherente'!EZ37)=CONCATENATE(Q21,R26),'Matriz de riesgo inherente'!A34,""),," ",IF(CONCATENATE('Matriz de riesgo inherente'!EE58,'Matriz de riesgo inherente'!EZ58)=CONCATENATE(Q21,R26),'Matriz de riesgo inherente'!A55,""),," ",IF(CONCATENATE('Matriz de riesgo inherente'!EE79,'Matriz de riesgo inherente'!EZ79)=CONCATENATE(Q21,R26),'Matriz de riesgo inherente'!A76,""))</f>
        <v xml:space="preserve">   </v>
      </c>
      <c r="S21" s="180" t="str">
        <f>CONCATENATE(IF(CONCATENATE('Matriz de riesgo inherente'!EE16,'Matriz de riesgo inherente'!EZ16)=CONCATENATE(Q21,S26),'Matriz de riesgo inherente'!A13,""),," ",IF(CONCATENATE('Matriz de riesgo inherente'!EE37,'Matriz de riesgo inherente'!EZ37)=CONCATENATE(Q21,S26),'Matriz de riesgo inherente'!A34,""),," ",IF(CONCATENATE('Matriz de riesgo inherente'!EE58,'Matriz de riesgo inherente'!EZ58)=CONCATENATE(Q21,S26),'Matriz de riesgo inherente'!A55,""),," ",IF(CONCATENATE('Matriz de riesgo inherente'!EE79,'Matriz de riesgo inherente'!EZ79)=CONCATENATE(Q21,S26),'Matriz de riesgo inherente'!A76,""))</f>
        <v xml:space="preserve">   </v>
      </c>
      <c r="T21" s="180" t="str">
        <f>CONCATENATE(IF(CONCATENATE('Matriz de riesgo inherente'!EE16,'Matriz de riesgo inherente'!EZ16)=CONCATENATE(Q21,T26),'Matriz de riesgo inherente'!A13,""),," ",IF(CONCATENATE('Matriz de riesgo inherente'!EE37,'Matriz de riesgo inherente'!EZ37)=CONCATENATE(Q21,T26),'Matriz de riesgo inherente'!A34,""),," ",IF(CONCATENATE('Matriz de riesgo inherente'!EE58,'Matriz de riesgo inherente'!EZ58)=CONCATENATE(Q21,T26),'Matriz de riesgo inherente'!A55,""),," ",IF(CONCATENATE('Matriz de riesgo inherente'!EE79,'Matriz de riesgo inherente'!EZ79)=CONCATENATE(Q21,T26),'Matriz de riesgo inherente'!A76,""))</f>
        <v xml:space="preserve">   </v>
      </c>
      <c r="U21" s="181" t="str">
        <f>CONCATENATE(IF(CONCATENATE('Matriz de riesgo inherente'!EE16,'Matriz de riesgo inherente'!EZ16)=CONCATENATE(Q21,U26),'Matriz de riesgo inherente'!A13,""),," ",IF(CONCATENATE('Matriz de riesgo inherente'!EE37,'Matriz de riesgo inherente'!EZ37)=CONCATENATE(Q21,U26),'Matriz de riesgo inherente'!A34,""),," ",IF(CONCATENATE('Matriz de riesgo inherente'!EE58,'Matriz de riesgo inherente'!EZ58)=CONCATENATE(Q21,U26),'Matriz de riesgo inherente'!A55,""),," ",IF(CONCATENATE('Matriz de riesgo inherente'!EE79,'Matriz de riesgo inherente'!EZ79)=CONCATENATE(Q21,U26),'Matriz de riesgo inherente'!A76,""))</f>
        <v xml:space="preserve">   </v>
      </c>
      <c r="V21" s="181" t="str">
        <f>CONCATENATE(IF(CONCATENATE('Matriz de riesgo inherente'!EE16,'Matriz de riesgo inherente'!EZ16)=CONCATENATE(Q21,V26),'Matriz de riesgo inherente'!A13,""),," ",IF(CONCATENATE('Matriz de riesgo inherente'!EE37,'Matriz de riesgo inherente'!EZ37)=CONCATENATE(Q21,V26),'Matriz de riesgo inherente'!A34,""),," ",IF(CONCATENATE('Matriz de riesgo inherente'!EE58,'Matriz de riesgo inherente'!EZ58)=CONCATENATE(Q21,V26),'Matriz de riesgo inherente'!A55,""),," ",IF(CONCATENATE('Matriz de riesgo inherente'!EE79,'Matriz de riesgo inherente'!EZ79)=CONCATENATE(Q21,V26),'Matriz de riesgo inherente'!A76,""))</f>
        <v xml:space="preserve">   </v>
      </c>
      <c r="X21" s="986" t="s">
        <v>1782</v>
      </c>
      <c r="Y21" s="182" t="s">
        <v>284</v>
      </c>
      <c r="AC21" s="985" t="s">
        <v>1781</v>
      </c>
      <c r="AD21" s="177" t="s">
        <v>1623</v>
      </c>
      <c r="AE21" s="178">
        <v>5</v>
      </c>
      <c r="AF21" s="179" t="str">
        <f>CONCATENATE(IF(CONCATENATE('Matriz de riesgo inherente'!EH13,'Matriz de riesgo inherente'!EP13)=CONCATENATE(AE21,AF26),'Matriz de riesgo inherente'!A13,""),," ",IF(CONCATENATE('Matriz de riesgo inherente'!EH34,'Matriz de riesgo inherente'!EP34)=CONCATENATE(AE21,AF26),'Matriz de riesgo inherente'!A34,""),," ",IF(CONCATENATE('Matriz de riesgo inherente'!EH55,'Matriz de riesgo inherente'!EP55)=CONCATENATE(AE21,AF26),'Matriz de riesgo inherente'!A55,""),," ",IF(CONCATENATE('Matriz de riesgo inherente'!EH76,'Matriz de riesgo inherente'!EP76)=CONCATENATE(AE21,AF26),'Matriz de riesgo inherente'!A76,""),," ",IF(CONCATENATE('Matriz de riesgo inherente'!EH97,'Matriz de riesgo inherente'!EP97)=CONCATENATE(AE21,AF26),'Matriz de riesgo inherente'!A97,""),," ",IF(CONCATENATE('Matriz de riesgo inherente'!EH116,'Matriz de riesgo inherente'!EP116)=CONCATENATE(AE21,AF26),'Matriz de riesgo inherente'!A116,""),," ",IF(CONCATENATE('Matriz de riesgo inherente'!EH135,'Matriz de riesgo inherente'!EP135)=CONCATENATE(AE21,AF26),'Matriz de riesgo inherente'!A135,""),," ",IF(CONCATENATE('Matriz de riesgo inherente'!EH139,'Matriz de riesgo inherente'!EP139)=CONCATENATE(AE21,AF26),'Matriz de riesgo inherente'!A139,""),," ",IF(CONCATENATE('Matriz de riesgo inherente'!EH144,'Matriz de riesgo inherente'!EP144)=CONCATENATE(AE21,AF26),'Matriz de riesgo inherente'!A144,""),," ",IF(CONCATENATE('Matriz de riesgo inherente'!EH149,'Matriz de riesgo inherente'!EP149)=CONCATENATE(AE21,AF26),'Matriz de riesgo inherente'!A149,""),," ",IF(CONCATENATE('Matriz de riesgo inherente'!EH162,'Matriz de riesgo inherente'!EP162)=CONCATENATE(AE21,AF26),'Matriz de riesgo inherente'!A162,""),," ",IF(CONCATENATE('Matriz de riesgo inherente'!EH174,'Matriz de riesgo inherente'!EP174)=CONCATENATE(AE21,AF26),'Matriz de riesgo inherente'!A174,""))</f>
        <v xml:space="preserve">           </v>
      </c>
      <c r="AG21" s="180" t="str">
        <f>CONCATENATE(IF(CONCATENATE('Matriz de riesgo inherente'!EH13,'Matriz de riesgo inherente'!EP13)=CONCATENATE(AE21,AG26),'Matriz de riesgo inherente'!A13,""),," ",IF(CONCATENATE('Matriz de riesgo inherente'!EH34,'Matriz de riesgo inherente'!EP34)=CONCATENATE(AE21,AG26),'Matriz de riesgo inherente'!A34,""),," ",IF(CONCATENATE('Matriz de riesgo inherente'!EH55,'Matriz de riesgo inherente'!EP55)=CONCATENATE(AE21,AG26),'Matriz de riesgo inherente'!A55,""),," ",IF(CONCATENATE('Matriz de riesgo inherente'!EH76,'Matriz de riesgo inherente'!EP76)=CONCATENATE(AE21,AG26),'Matriz de riesgo inherente'!A76,""),," ",IF(CONCATENATE('Matriz de riesgo inherente'!EH97,'Matriz de riesgo inherente'!EP97)=CONCATENATE(AE21,AG26),'Matriz de riesgo inherente'!A97,""),," ",IF(CONCATENATE('Matriz de riesgo inherente'!EH116,'Matriz de riesgo inherente'!EP116)=CONCATENATE(AE21,AG26),'Matriz de riesgo inherente'!A116,""),," ",IF(CONCATENATE('Matriz de riesgo inherente'!EH135,'Matriz de riesgo inherente'!EP135)=CONCATENATE(AE21,AG26),'Matriz de riesgo inherente'!A135,""),," ",IF(CONCATENATE('Matriz de riesgo inherente'!EH139,'Matriz de riesgo inherente'!EP139)=CONCATENATE(AE21,AG26),'Matriz de riesgo inherente'!A139,""),," ",IF(CONCATENATE('Matriz de riesgo inherente'!EH144,'Matriz de riesgo inherente'!EP144)=CONCATENATE(AE21,AG26),'Matriz de riesgo inherente'!A144,""),," ",IF(CONCATENATE('Matriz de riesgo inherente'!EH149,'Matriz de riesgo inherente'!EP149)=CONCATENATE(AE21,AG26),'Matriz de riesgo inherente'!A149,""),," ",IF(CONCATENATE('Matriz de riesgo inherente'!EH162,'Matriz de riesgo inherente'!EP162)=CONCATENATE(AE21,AG26),'Matriz de riesgo inherente'!A162,""),," ",IF(CONCATENATE('Matriz de riesgo inherente'!EH174,'Matriz de riesgo inherente'!EP174)=CONCATENATE(AE21,AG26),'Matriz de riesgo inherente'!A174,""))</f>
        <v xml:space="preserve">           </v>
      </c>
      <c r="AH21" s="180" t="str">
        <f>CONCATENATE(IF(CONCATENATE('Matriz de riesgo inherente'!EH13,'Matriz de riesgo inherente'!EP13)=CONCATENATE(AE21,AH26),'Matriz de riesgo inherente'!A13,""),," ",IF(CONCATENATE('Matriz de riesgo inherente'!EH34,'Matriz de riesgo inherente'!EP34)=CONCATENATE(AE21,AH26),'Matriz de riesgo inherente'!A34,""),," ",IF(CONCATENATE('Matriz de riesgo inherente'!EH55,'Matriz de riesgo inherente'!EP55)=CONCATENATE(AE21,AH26),'Matriz de riesgo inherente'!A55,""),," ",IF(CONCATENATE('Matriz de riesgo inherente'!EH76,'Matriz de riesgo inherente'!EP76)=CONCATENATE(AE21,AH26),'Matriz de riesgo inherente'!A76,""),," ",IF(CONCATENATE('Matriz de riesgo inherente'!EH97,'Matriz de riesgo inherente'!EP97)=CONCATENATE(AE21,AH26),'Matriz de riesgo inherente'!A97,""),," ",IF(CONCATENATE('Matriz de riesgo inherente'!EH116,'Matriz de riesgo inherente'!EP116)=CONCATENATE(AE21,AH26),'Matriz de riesgo inherente'!A116,""),," ",IF(CONCATENATE('Matriz de riesgo inherente'!EH135,'Matriz de riesgo inherente'!EP135)=CONCATENATE(AE21,AH26),'Matriz de riesgo inherente'!A135,""),," ",IF(CONCATENATE('Matriz de riesgo inherente'!EH139,'Matriz de riesgo inherente'!EP139)=CONCATENATE(AE21,AH26),'Matriz de riesgo inherente'!A139,""),," ",IF(CONCATENATE('Matriz de riesgo inherente'!EH144,'Matriz de riesgo inherente'!EP144)=CONCATENATE(AE21,AH26),'Matriz de riesgo inherente'!A144,""),," ",IF(CONCATENATE('Matriz de riesgo inherente'!EH149,'Matriz de riesgo inherente'!EP149)=CONCATENATE(AE21,AH26),'Matriz de riesgo inherente'!A149,""),," ",IF(CONCATENATE('Matriz de riesgo inherente'!EH162,'Matriz de riesgo inherente'!EP162)=CONCATENATE(AE21,AH26),'Matriz de riesgo inherente'!A162,""),," ",IF(CONCATENATE('Matriz de riesgo inherente'!EH174,'Matriz de riesgo inherente'!EP174)=CONCATENATE(AE21,AH26),'Matriz de riesgo inherente'!A174,""))</f>
        <v xml:space="preserve">           </v>
      </c>
      <c r="AI21" s="181" t="str">
        <f>CONCATENATE(IF(CONCATENATE('Matriz de riesgo inherente'!EH13,'Matriz de riesgo inherente'!EP13)=CONCATENATE(AE21,AI26),'Matriz de riesgo inherente'!A13,""),," ",IF(CONCATENATE('Matriz de riesgo inherente'!EH34,'Matriz de riesgo inherente'!EP34)=CONCATENATE(AE21,AI26),'Matriz de riesgo inherente'!A34,""),," ",IF(CONCATENATE('Matriz de riesgo inherente'!EH55,'Matriz de riesgo inherente'!EP55)=CONCATENATE(AE21,AI26),'Matriz de riesgo inherente'!A55,""),," ",IF(CONCATENATE('Matriz de riesgo inherente'!EH76,'Matriz de riesgo inherente'!EP76)=CONCATENATE(AE21,AI26),'Matriz de riesgo inherente'!A76,""),," ",IF(CONCATENATE('Matriz de riesgo inherente'!EH97,'Matriz de riesgo inherente'!EP97)=CONCATENATE(AE21,AI26),'Matriz de riesgo inherente'!A97,""),," ",IF(CONCATENATE('Matriz de riesgo inherente'!EH116,'Matriz de riesgo inherente'!EP116)=CONCATENATE(AE21,AI26),'Matriz de riesgo inherente'!A116,""),," ",IF(CONCATENATE('Matriz de riesgo inherente'!EH135,'Matriz de riesgo inherente'!EP135)=CONCATENATE(AE21,AI26),'Matriz de riesgo inherente'!A135,""),," ",IF(CONCATENATE('Matriz de riesgo inherente'!EH139,'Matriz de riesgo inherente'!EP139)=CONCATENATE(AE21,AI26),'Matriz de riesgo inherente'!A139,""),," ",IF(CONCATENATE('Matriz de riesgo inherente'!EH144,'Matriz de riesgo inherente'!EP144)=CONCATENATE(AE21,AI26),'Matriz de riesgo inherente'!A144,""),," ",IF(CONCATENATE('Matriz de riesgo inherente'!EH149,'Matriz de riesgo inherente'!EP149)=CONCATENATE(AE21,AI26),'Matriz de riesgo inherente'!A149,""),," ",IF(CONCATENATE('Matriz de riesgo inherente'!EH162,'Matriz de riesgo inherente'!EP162)=CONCATENATE(AE21,AI26),'Matriz de riesgo inherente'!A162,""),," ",IF(CONCATENATE('Matriz de riesgo inherente'!EH174,'Matriz de riesgo inherente'!EP174)=CONCATENATE(AE21,AI26),'Matriz de riesgo inherente'!A174,""))</f>
        <v xml:space="preserve">           </v>
      </c>
      <c r="AJ21" s="181" t="str">
        <f>CONCATENATE(IF(CONCATENATE('Matriz de riesgo inherente'!EH13,'Matriz de riesgo inherente'!EP13)=CONCATENATE(AE21,AJ26),'Matriz de riesgo inherente'!A13,""),," ",IF(CONCATENATE('Matriz de riesgo inherente'!EH34,'Matriz de riesgo inherente'!EP34)=CONCATENATE(AE21,AJ26),'Matriz de riesgo inherente'!A34,""),," ",IF(CONCATENATE('Matriz de riesgo inherente'!EH55,'Matriz de riesgo inherente'!EP55)=CONCATENATE(AE21,AJ26),'Matriz de riesgo inherente'!A55,""),," ",IF(CONCATENATE('Matriz de riesgo inherente'!EH76,'Matriz de riesgo inherente'!EP76)=CONCATENATE(AE21,AJ26),'Matriz de riesgo inherente'!A76,""),," ",IF(CONCATENATE('Matriz de riesgo inherente'!EH97,'Matriz de riesgo inherente'!EP97)=CONCATENATE(AE21,AJ26),'Matriz de riesgo inherente'!A97,""),," ",IF(CONCATENATE('Matriz de riesgo inherente'!EH116,'Matriz de riesgo inherente'!EP116)=CONCATENATE(AE21,AJ26),'Matriz de riesgo inherente'!A116,""),," ",IF(CONCATENATE('Matriz de riesgo inherente'!EH135,'Matriz de riesgo inherente'!EP135)=CONCATENATE(AE21,AJ26),'Matriz de riesgo inherente'!A135,""),," ",IF(CONCATENATE('Matriz de riesgo inherente'!EH139,'Matriz de riesgo inherente'!EP139)=CONCATENATE(AE21,AJ26),'Matriz de riesgo inherente'!A139,""),," ",IF(CONCATENATE('Matriz de riesgo inherente'!EH144,'Matriz de riesgo inherente'!EP144)=CONCATENATE(AE21,AJ26),'Matriz de riesgo inherente'!A144,""),," ",IF(CONCATENATE('Matriz de riesgo inherente'!EH149,'Matriz de riesgo inherente'!EP149)=CONCATENATE(AE21,AJ26),'Matriz de riesgo inherente'!A149,""),," ",IF(CONCATENATE('Matriz de riesgo inherente'!EH162,'Matriz de riesgo inherente'!EP162)=CONCATENATE(AE21,AJ26),'Matriz de riesgo inherente'!A162,""),," ",IF(CONCATENATE('Matriz de riesgo inherente'!EH174,'Matriz de riesgo inherente'!EP174)=CONCATENATE(AE21,AJ26),'Matriz de riesgo inherente'!A174,""))</f>
        <v xml:space="preserve">           </v>
      </c>
      <c r="AL21" s="986" t="s">
        <v>1782</v>
      </c>
      <c r="AM21" s="182" t="s">
        <v>284</v>
      </c>
    </row>
    <row r="22" spans="5:39" ht="38.25" customHeight="1">
      <c r="O22" s="985"/>
      <c r="P22" s="177" t="s">
        <v>1620</v>
      </c>
      <c r="Q22" s="178">
        <v>4</v>
      </c>
      <c r="R22" s="179" t="str">
        <f>CONCATENATE(IF(CONCATENATE('Matriz de riesgo inherente'!EE16,'Matriz de riesgo inherente'!EZ16)=CONCATENATE(Q22,R26),'Matriz de riesgo inherente'!A13,""),," ",IF(CONCATENATE('Matriz de riesgo inherente'!EE37,'Matriz de riesgo inherente'!EZ37)=CONCATENATE(Q22,R26),'Matriz de riesgo inherente'!A34,""),," ",IF(CONCATENATE('Matriz de riesgo inherente'!EE58,'Matriz de riesgo inherente'!EZ58)=CONCATENATE(Q22,R26),'Matriz de riesgo inherente'!A55,""),," ",IF(CONCATENATE('Matriz de riesgo inherente'!EE79,'Matriz de riesgo inherente'!EZ79)=CONCATENATE(Q22,R26),'Matriz de riesgo inherente'!A76,""))</f>
        <v xml:space="preserve">   </v>
      </c>
      <c r="S22" s="179" t="str">
        <f>CONCATENATE(IF(CONCATENATE('Matriz de riesgo inherente'!EE16,'Matriz de riesgo inherente'!EZ16)=CONCATENATE(Q22,S26),'Matriz de riesgo inherente'!A13,""),," ",IF(CONCATENATE('Matriz de riesgo inherente'!EE37,'Matriz de riesgo inherente'!EZ37)=CONCATENATE(Q22,S26),'Matriz de riesgo inherente'!A34,""),," ",IF(CONCATENATE('Matriz de riesgo inherente'!EE58,'Matriz de riesgo inherente'!EZ58)=CONCATENATE(Q22,S26),'Matriz de riesgo inherente'!A55,""),," ",IF(CONCATENATE('Matriz de riesgo inherente'!EE79,'Matriz de riesgo inherente'!EZ79)=CONCATENATE(Q22,S26),'Matriz de riesgo inherente'!A76,""))</f>
        <v xml:space="preserve">   </v>
      </c>
      <c r="T22" s="180" t="str">
        <f>CONCATENATE(IF(CONCATENATE('Matriz de riesgo inherente'!EE16,'Matriz de riesgo inherente'!EZ16)=CONCATENATE(Q22,T26),'Matriz de riesgo inherente'!A13,""),," ",IF(CONCATENATE('Matriz de riesgo inherente'!EE37,'Matriz de riesgo inherente'!EZ37)=CONCATENATE(Q22,T26),'Matriz de riesgo inherente'!A34,""),," ",IF(CONCATENATE('Matriz de riesgo inherente'!EE58,'Matriz de riesgo inherente'!EZ58)=CONCATENATE(Q22,T26),'Matriz de riesgo inherente'!A55,""),," ",IF(CONCATENATE('Matriz de riesgo inherente'!EE79,'Matriz de riesgo inherente'!EZ79)=CONCATENATE(Q22,T26),'Matriz de riesgo inherente'!A76,""))</f>
        <v xml:space="preserve">   </v>
      </c>
      <c r="U22" s="180" t="str">
        <f>CONCATENATE(IF(CONCATENATE('Matriz de riesgo inherente'!EE16,'Matriz de riesgo inherente'!EZ16)=CONCATENATE(Q22,U26),'Matriz de riesgo inherente'!A13,""),," ",IF(CONCATENATE('Matriz de riesgo inherente'!EE37,'Matriz de riesgo inherente'!EZ37)=CONCATENATE(Q22,U26),'Matriz de riesgo inherente'!A34,""),," ",IF(CONCATENATE('Matriz de riesgo inherente'!EE58,'Matriz de riesgo inherente'!EZ58)=CONCATENATE(Q22,U26),'Matriz de riesgo inherente'!A55,""),," ",IF(CONCATENATE('Matriz de riesgo inherente'!EE79,'Matriz de riesgo inherente'!EZ79)=CONCATENATE(Q22,U26),'Matriz de riesgo inherente'!A76,""))</f>
        <v xml:space="preserve">   </v>
      </c>
      <c r="V22" s="181" t="str">
        <f>CONCATENATE(IF(CONCATENATE('Matriz de riesgo inherente'!EE16,'Matriz de riesgo inherente'!EZ16)=CONCATENATE(Q22,V26),'Matriz de riesgo inherente'!A13,""),," ",IF(CONCATENATE('Matriz de riesgo inherente'!EE37,'Matriz de riesgo inherente'!EZ37)=CONCATENATE(Q22,V26),'Matriz de riesgo inherente'!A34,""),," ",IF(CONCATENATE('Matriz de riesgo inherente'!EE58,'Matriz de riesgo inherente'!EZ58)=CONCATENATE(Q22,V26),'Matriz de riesgo inherente'!A55,""),," ",IF(CONCATENATE('Matriz de riesgo inherente'!EE79,'Matriz de riesgo inherente'!EZ79)=CONCATENATE(Q22,V26),'Matriz de riesgo inherente'!A76,""))</f>
        <v xml:space="preserve">   </v>
      </c>
      <c r="X22" s="987"/>
      <c r="Y22" s="183" t="s">
        <v>1783</v>
      </c>
      <c r="AC22" s="985"/>
      <c r="AD22" s="177" t="s">
        <v>1620</v>
      </c>
      <c r="AE22" s="178">
        <v>4</v>
      </c>
      <c r="AF22" s="179" t="str">
        <f>CONCATENATE(IF(CONCATENATE('Matriz de riesgo inherente'!EH13,'Matriz de riesgo inherente'!EP13)=CONCATENATE(AE22,AF26),'Matriz de riesgo inherente'!A13,""),," ",IF(CONCATENATE('Matriz de riesgo inherente'!EH34,'Matriz de riesgo inherente'!EP34)=CONCATENATE(AE22,AF26),'Matriz de riesgo inherente'!A34,""),," ",IF(CONCATENATE('Matriz de riesgo inherente'!EH55,'Matriz de riesgo inherente'!EP55)=CONCATENATE(AE22,AF26),'Matriz de riesgo inherente'!A55,""),," ",IF(CONCATENATE('Matriz de riesgo inherente'!EH76,'Matriz de riesgo inherente'!EP76)=CONCATENATE(AE22,AF26),'Matriz de riesgo inherente'!A76,""),," ",IF(CONCATENATE('Matriz de riesgo inherente'!EH97,'Matriz de riesgo inherente'!EP97)=CONCATENATE(AE22,AF26),'Matriz de riesgo inherente'!A97,""),," ",IF(CONCATENATE('Matriz de riesgo inherente'!EH116,'Matriz de riesgo inherente'!EP116)=CONCATENATE(AE22,AF26),'Matriz de riesgo inherente'!A116,""),," ",IF(CONCATENATE('Matriz de riesgo inherente'!EH135,'Matriz de riesgo inherente'!EP135)=CONCATENATE(AE22,AF26),'Matriz de riesgo inherente'!A135,""),," ",IF(CONCATENATE('Matriz de riesgo inherente'!EH139,'Matriz de riesgo inherente'!EP139)=CONCATENATE(AE22,AF26),'Matriz de riesgo inherente'!A139,""),," ",IF(CONCATENATE('Matriz de riesgo inherente'!EH144,'Matriz de riesgo inherente'!EP144)=CONCATENATE(AE22,AF26),'Matriz de riesgo inherente'!A144,""),," ",IF(CONCATENATE('Matriz de riesgo inherente'!EH149,'Matriz de riesgo inherente'!EP149)=CONCATENATE(AE22,AF26),'Matriz de riesgo inherente'!A149,""),," ",IF(CONCATENATE('Matriz de riesgo inherente'!EH162,'Matriz de riesgo inherente'!EP162)=CONCATENATE(AE22,AF26),'Matriz de riesgo inherente'!A162,""),," ",IF(CONCATENATE('Matriz de riesgo inherente'!EH174,'Matriz de riesgo inherente'!EP174)=CONCATENATE(AE22,AF26),'Matriz de riesgo inherente'!A174,""))</f>
        <v xml:space="preserve">           </v>
      </c>
      <c r="AG22" s="179" t="str">
        <f>CONCATENATE(IF(CONCATENATE('Matriz de riesgo inherente'!EH13,'Matriz de riesgo inherente'!EP13)=CONCATENATE(AE22,AG26),'Matriz de riesgo inherente'!A13,""),," ",IF(CONCATENATE('Matriz de riesgo inherente'!EH34,'Matriz de riesgo inherente'!EP34)=CONCATENATE(AE22,AG26),'Matriz de riesgo inherente'!A34,""),," ",IF(CONCATENATE('Matriz de riesgo inherente'!EH55,'Matriz de riesgo inherente'!EP55)=CONCATENATE(AE22,AG26),'Matriz de riesgo inherente'!A55,""),," ",IF(CONCATENATE('Matriz de riesgo inherente'!EH76,'Matriz de riesgo inherente'!EP76)=CONCATENATE(AE22,AG26),'Matriz de riesgo inherente'!A76,""),," ",IF(CONCATENATE('Matriz de riesgo inherente'!EH97,'Matriz de riesgo inherente'!EP97)=CONCATENATE(AE22,AG26),'Matriz de riesgo inherente'!A97,""),," ",IF(CONCATENATE('Matriz de riesgo inherente'!EH116,'Matriz de riesgo inherente'!EP116)=CONCATENATE(AE22,AG26),'Matriz de riesgo inherente'!A116,""),," ",IF(CONCATENATE('Matriz de riesgo inherente'!EH135,'Matriz de riesgo inherente'!EP135)=CONCATENATE(AE22,AG26),'Matriz de riesgo inherente'!A135,""),," ",IF(CONCATENATE('Matriz de riesgo inherente'!EH139,'Matriz de riesgo inherente'!EP139)=CONCATENATE(AE22,AG26),'Matriz de riesgo inherente'!A139,""),," ",IF(CONCATENATE('Matriz de riesgo inherente'!EH144,'Matriz de riesgo inherente'!EP144)=CONCATENATE(AE22,AG26),'Matriz de riesgo inherente'!A144,""),," ",IF(CONCATENATE('Matriz de riesgo inherente'!EH149,'Matriz de riesgo inherente'!EP149)=CONCATENATE(AE22,AG26),'Matriz de riesgo inherente'!A149,""),," ",IF(CONCATENATE('Matriz de riesgo inherente'!EH162,'Matriz de riesgo inherente'!EP162)=CONCATENATE(AE22,AG26),'Matriz de riesgo inherente'!A162,""),," ",IF(CONCATENATE('Matriz de riesgo inherente'!EH174,'Matriz de riesgo inherente'!EP174)=CONCATENATE(AE22,AG26),'Matriz de riesgo inherente'!A174,""))</f>
        <v xml:space="preserve">           </v>
      </c>
      <c r="AH22" s="180" t="str">
        <f>CONCATENATE(IF(CONCATENATE('Matriz de riesgo inherente'!EH13,'Matriz de riesgo inherente'!EP13)=CONCATENATE(AE22,AH26),'Matriz de riesgo inherente'!A13,""),," ",IF(CONCATENATE('Matriz de riesgo inherente'!EH34,'Matriz de riesgo inherente'!EP34)=CONCATENATE(AE22,AH26),'Matriz de riesgo inherente'!A34,""),," ",IF(CONCATENATE('Matriz de riesgo inherente'!EH55,'Matriz de riesgo inherente'!EP55)=CONCATENATE(AE22,AH26),'Matriz de riesgo inherente'!A55,""),," ",IF(CONCATENATE('Matriz de riesgo inherente'!EH76,'Matriz de riesgo inherente'!EP76)=CONCATENATE(AE22,AH26),'Matriz de riesgo inherente'!A76,""),," ",IF(CONCATENATE('Matriz de riesgo inherente'!EH97,'Matriz de riesgo inherente'!EP97)=CONCATENATE(AE22,AH26),'Matriz de riesgo inherente'!A97,""),," ",IF(CONCATENATE('Matriz de riesgo inherente'!EH116,'Matriz de riesgo inherente'!EP116)=CONCATENATE(AE22,AH26),'Matriz de riesgo inherente'!A116,""),," ",IF(CONCATENATE('Matriz de riesgo inherente'!EH135,'Matriz de riesgo inherente'!EP135)=CONCATENATE(AE22,AH26),'Matriz de riesgo inherente'!A135,""),," ",IF(CONCATENATE('Matriz de riesgo inherente'!EH139,'Matriz de riesgo inherente'!EP139)=CONCATENATE(AE22,AH26),'Matriz de riesgo inherente'!A139,""),," ",IF(CONCATENATE('Matriz de riesgo inherente'!EH144,'Matriz de riesgo inherente'!EP144)=CONCATENATE(AE22,AH26),'Matriz de riesgo inherente'!A144,""),," ",IF(CONCATENATE('Matriz de riesgo inherente'!EH149,'Matriz de riesgo inherente'!EP149)=CONCATENATE(AE22,AH26),'Matriz de riesgo inherente'!A149,""),," ",IF(CONCATENATE('Matriz de riesgo inherente'!EH162,'Matriz de riesgo inherente'!EP162)=CONCATENATE(AE22,AH26),'Matriz de riesgo inherente'!A162,""),," ",IF(CONCATENATE('Matriz de riesgo inherente'!EH174,'Matriz de riesgo inherente'!EP174)=CONCATENATE(AE22,AH26),'Matriz de riesgo inherente'!A174,""))</f>
        <v xml:space="preserve">           </v>
      </c>
      <c r="AI22" s="180" t="str">
        <f>CONCATENATE(IF(CONCATENATE('Matriz de riesgo inherente'!EH13,'Matriz de riesgo inherente'!EP13)=CONCATENATE(AE22,AI26),'Matriz de riesgo inherente'!A13,""),," ",IF(CONCATENATE('Matriz de riesgo inherente'!EH34,'Matriz de riesgo inherente'!EP34)=CONCATENATE(AE22,AI26),'Matriz de riesgo inherente'!A34,""),," ",IF(CONCATENATE('Matriz de riesgo inherente'!EH55,'Matriz de riesgo inherente'!EP55)=CONCATENATE(AE22,AI26),'Matriz de riesgo inherente'!A55,""),," ",IF(CONCATENATE('Matriz de riesgo inherente'!EH76,'Matriz de riesgo inherente'!EP76)=CONCATENATE(AE22,AI26),'Matriz de riesgo inherente'!A76,""),," ",IF(CONCATENATE('Matriz de riesgo inherente'!EH97,'Matriz de riesgo inherente'!EP97)=CONCATENATE(AE22,AI26),'Matriz de riesgo inherente'!A97,""),," ",IF(CONCATENATE('Matriz de riesgo inherente'!EH116,'Matriz de riesgo inherente'!EP116)=CONCATENATE(AE22,AI26),'Matriz de riesgo inherente'!A116,""),," ",IF(CONCATENATE('Matriz de riesgo inherente'!EH135,'Matriz de riesgo inherente'!EP135)=CONCATENATE(AE22,AI26),'Matriz de riesgo inherente'!A135,""),," ",IF(CONCATENATE('Matriz de riesgo inherente'!EH139,'Matriz de riesgo inherente'!EP139)=CONCATENATE(AE22,AI26),'Matriz de riesgo inherente'!A139,""),," ",IF(CONCATENATE('Matriz de riesgo inherente'!EH144,'Matriz de riesgo inherente'!EP144)=CONCATENATE(AE22,AI26),'Matriz de riesgo inherente'!A144,""),," ",IF(CONCATENATE('Matriz de riesgo inherente'!EH149,'Matriz de riesgo inherente'!EP149)=CONCATENATE(AE22,AI26),'Matriz de riesgo inherente'!A149,""),," ",IF(CONCATENATE('Matriz de riesgo inherente'!EH162,'Matriz de riesgo inherente'!EP162)=CONCATENATE(AE22,AI26),'Matriz de riesgo inherente'!A162,""),," ",IF(CONCATENATE('Matriz de riesgo inherente'!EH174,'Matriz de riesgo inherente'!EP174)=CONCATENATE(AE22,AI26),'Matriz de riesgo inherente'!A174,""))</f>
        <v xml:space="preserve">           </v>
      </c>
      <c r="AJ22" s="181" t="str">
        <f>CONCATENATE(IF(CONCATENATE('Matriz de riesgo inherente'!EH13,'Matriz de riesgo inherente'!EP13)=CONCATENATE(AE22,AJ26),'Matriz de riesgo inherente'!A13,""),," ",IF(CONCATENATE('Matriz de riesgo inherente'!EH34,'Matriz de riesgo inherente'!EP34)=CONCATENATE(AE22,AJ26),'Matriz de riesgo inherente'!A34,""),," ",IF(CONCATENATE('Matriz de riesgo inherente'!EH55,'Matriz de riesgo inherente'!EP55)=CONCATENATE(AE22,AJ26),'Matriz de riesgo inherente'!A55,""),," ",IF(CONCATENATE('Matriz de riesgo inherente'!EH76,'Matriz de riesgo inherente'!EP76)=CONCATENATE(AE22,AJ26),'Matriz de riesgo inherente'!A76,""),," ",IF(CONCATENATE('Matriz de riesgo inherente'!EH97,'Matriz de riesgo inherente'!EP97)=CONCATENATE(AE22,AJ26),'Matriz de riesgo inherente'!A97,""),," ",IF(CONCATENATE('Matriz de riesgo inherente'!EH116,'Matriz de riesgo inherente'!EP116)=CONCATENATE(AE22,AJ26),'Matriz de riesgo inherente'!A116,""),," ",IF(CONCATENATE('Matriz de riesgo inherente'!EH135,'Matriz de riesgo inherente'!EP135)=CONCATENATE(AE22,AJ26),'Matriz de riesgo inherente'!A135,""),," ",IF(CONCATENATE('Matriz de riesgo inherente'!EH139,'Matriz de riesgo inherente'!EP139)=CONCATENATE(AE22,AJ26),'Matriz de riesgo inherente'!A139,""),," ",IF(CONCATENATE('Matriz de riesgo inherente'!EH144,'Matriz de riesgo inherente'!EP144)=CONCATENATE(AE22,AJ26),'Matriz de riesgo inherente'!A144,""),," ",IF(CONCATENATE('Matriz de riesgo inherente'!EH149,'Matriz de riesgo inherente'!EP149)=CONCATENATE(AE22,AJ26),'Matriz de riesgo inherente'!A149,""),," ",IF(CONCATENATE('Matriz de riesgo inherente'!EH162,'Matriz de riesgo inherente'!EP162)=CONCATENATE(AE22,AJ26),'Matriz de riesgo inherente'!A162,""),," ",IF(CONCATENATE('Matriz de riesgo inherente'!EH174,'Matriz de riesgo inherente'!EP174)=CONCATENATE(AE22,AJ26),'Matriz de riesgo inherente'!A174,""))</f>
        <v xml:space="preserve">           </v>
      </c>
      <c r="AL22" s="987"/>
      <c r="AM22" s="183" t="s">
        <v>1783</v>
      </c>
    </row>
    <row r="23" spans="5:39" ht="38.25" customHeight="1">
      <c r="O23" s="985"/>
      <c r="P23" s="184" t="s">
        <v>1617</v>
      </c>
      <c r="Q23" s="178">
        <v>3</v>
      </c>
      <c r="R23" s="185" t="str">
        <f>CONCATENATE(IF(CONCATENATE('Matriz de riesgo inherente'!EE16,'Matriz de riesgo inherente'!EZ16)=CONCATENATE(Q23,R26),'Matriz de riesgo inherente'!A13,""),," ",IF(CONCATENATE('Matriz de riesgo inherente'!EE37,'Matriz de riesgo inherente'!EZ37)=CONCATENATE(Q23,R26),'Matriz de riesgo inherente'!A34,""),," ",IF(CONCATENATE('Matriz de riesgo inherente'!EE58,'Matriz de riesgo inherente'!EZ58)=CONCATENATE(Q23,R26),'Matriz de riesgo inherente'!A55,""),," ",IF(CONCATENATE('Matriz de riesgo inherente'!EE79,'Matriz de riesgo inherente'!EZ79)=CONCATENATE(Q23,R26),'Matriz de riesgo inherente'!A76,""))</f>
        <v xml:space="preserve">   </v>
      </c>
      <c r="S23" s="179" t="str">
        <f>CONCATENATE(IF(CONCATENATE('Matriz de riesgo inherente'!EE16,'Matriz de riesgo inherente'!EZ16)=CONCATENATE(Q23,S26),'Matriz de riesgo inherente'!A13,""),," ",IF(CONCATENATE('Matriz de riesgo inherente'!EE37,'Matriz de riesgo inherente'!EZ37)=CONCATENATE(Q23,S26),'Matriz de riesgo inherente'!A34,""),," ",IF(CONCATENATE('Matriz de riesgo inherente'!EE58,'Matriz de riesgo inherente'!EZ58)=CONCATENATE(Q23,S26),'Matriz de riesgo inherente'!A55,""),," ",IF(CONCATENATE('Matriz de riesgo inherente'!EE79,'Matriz de riesgo inherente'!EZ79)=CONCATENATE(Q23,S26),'Matriz de riesgo inherente'!A76,""))</f>
        <v xml:space="preserve">   </v>
      </c>
      <c r="T23" s="179" t="str">
        <f>CONCATENATE(IF(CONCATENATE('Matriz de riesgo inherente'!EE16,'Matriz de riesgo inherente'!EZ16)=CONCATENATE(Q23,T26),'Matriz de riesgo inherente'!A13,""),," ",IF(CONCATENATE('Matriz de riesgo inherente'!EE37,'Matriz de riesgo inherente'!EZ37)=CONCATENATE(Q23,T26),'Matriz de riesgo inherente'!A34,""),," ",IF(CONCATENATE('Matriz de riesgo inherente'!EE58,'Matriz de riesgo inherente'!EZ58)=CONCATENATE(Q23,T26),'Matriz de riesgo inherente'!A55,""),," ",IF(CONCATENATE('Matriz de riesgo inherente'!EE79,'Matriz de riesgo inherente'!EZ79)=CONCATENATE(Q23,T26),'Matriz de riesgo inherente'!A76,""))</f>
        <v xml:space="preserve">  R3 </v>
      </c>
      <c r="U23" s="180" t="str">
        <f>CONCATENATE(IF(CONCATENATE('Matriz de riesgo inherente'!EE16,'Matriz de riesgo inherente'!EZ16)=CONCATENATE(Q23,U26),'Matriz de riesgo inherente'!A13,""),," ",IF(CONCATENATE('Matriz de riesgo inherente'!EE37,'Matriz de riesgo inherente'!EZ37)=CONCATENATE(Q23,U26),'Matriz de riesgo inherente'!A34,""),," ",IF(CONCATENATE('Matriz de riesgo inherente'!EE58,'Matriz de riesgo inherente'!EZ58)=CONCATENATE(Q23,U26),'Matriz de riesgo inherente'!A55,""),," ",IF(CONCATENATE('Matriz de riesgo inherente'!EE79,'Matriz de riesgo inherente'!EZ79)=CONCATENATE(Q23,U26),'Matriz de riesgo inherente'!A76,""))</f>
        <v xml:space="preserve">   </v>
      </c>
      <c r="V23" s="180" t="str">
        <f>CONCATENATE(IF(CONCATENATE('Matriz de riesgo inherente'!EE16,'Matriz de riesgo inherente'!EZ16)=CONCATENATE(Q23,V26),'Matriz de riesgo inherente'!A13,""),," ",IF(CONCATENATE('Matriz de riesgo inherente'!EE37,'Matriz de riesgo inherente'!EZ37)=CONCATENATE(Q23,V26),'Matriz de riesgo inherente'!A34,""),," ",IF(CONCATENATE('Matriz de riesgo inherente'!EE58,'Matriz de riesgo inherente'!EZ58)=CONCATENATE(Q23,V26),'Matriz de riesgo inherente'!A55,""),," ",IF(CONCATENATE('Matriz de riesgo inherente'!EE79,'Matriz de riesgo inherente'!EZ79)=CONCATENATE(Q23,V26),'Matriz de riesgo inherente'!A76,""))</f>
        <v xml:space="preserve">   </v>
      </c>
      <c r="X23" s="987"/>
      <c r="Y23" s="186" t="s">
        <v>287</v>
      </c>
      <c r="AC23" s="985"/>
      <c r="AD23" s="184" t="s">
        <v>1617</v>
      </c>
      <c r="AE23" s="178">
        <v>3</v>
      </c>
      <c r="AF23" s="185" t="str">
        <f>CONCATENATE(IF(CONCATENATE('Matriz de riesgo inherente'!EH13,'Matriz de riesgo inherente'!EP13)=CONCATENATE(AE23,AF26),'Matriz de riesgo inherente'!A13,""),," ",IF(CONCATENATE('Matriz de riesgo inherente'!EH34,'Matriz de riesgo inherente'!EP34)=CONCATENATE(AE23,AF26),'Matriz de riesgo inherente'!A34,""),," ",IF(CONCATENATE('Matriz de riesgo inherente'!EH55,'Matriz de riesgo inherente'!EP55)=CONCATENATE(AE23,AF26),'Matriz de riesgo inherente'!A55,""),," ",IF(CONCATENATE('Matriz de riesgo inherente'!EH76,'Matriz de riesgo inherente'!EP76)=CONCATENATE(AE23,AF26),'Matriz de riesgo inherente'!A76,""),," ",IF(CONCATENATE('Matriz de riesgo inherente'!EH97,'Matriz de riesgo inherente'!EP97)=CONCATENATE(AE23,AF26),'Matriz de riesgo inherente'!A97,""),," ",IF(CONCATENATE('Matriz de riesgo inherente'!EH116,'Matriz de riesgo inherente'!EP116)=CONCATENATE(AE23,AF26),'Matriz de riesgo inherente'!A116,""),," ",IF(CONCATENATE('Matriz de riesgo inherente'!EH135,'Matriz de riesgo inherente'!EP135)=CONCATENATE(AE23,AF26),'Matriz de riesgo inherente'!A135,""),," ",IF(CONCATENATE('Matriz de riesgo inherente'!EH139,'Matriz de riesgo inherente'!EP139)=CONCATENATE(AE23,AF26),'Matriz de riesgo inherente'!A139,""),," ",IF(CONCATENATE('Matriz de riesgo inherente'!EH144,'Matriz de riesgo inherente'!EP144)=CONCATENATE(AE23,AF26),'Matriz de riesgo inherente'!A144,""),," ",IF(CONCATENATE('Matriz de riesgo inherente'!EH149,'Matriz de riesgo inherente'!EP149)=CONCATENATE(AE23,AF26),'Matriz de riesgo inherente'!A149,""),," ",IF(CONCATENATE('Matriz de riesgo inherente'!EH162,'Matriz de riesgo inherente'!EP162)=CONCATENATE(AE23,AF26),'Matriz de riesgo inherente'!A162,""),," ",IF(CONCATENATE('Matriz de riesgo inherente'!EH174,'Matriz de riesgo inherente'!EP174)=CONCATENATE(AE23,AF26),'Matriz de riesgo inherente'!A174,""))</f>
        <v xml:space="preserve">           </v>
      </c>
      <c r="AG23" s="179" t="str">
        <f>CONCATENATE(IF(CONCATENATE('Matriz de riesgo inherente'!EH13,'Matriz de riesgo inherente'!EP13)=CONCATENATE(AE23,AG26),'Matriz de riesgo inherente'!A13,""),," ",IF(CONCATENATE('Matriz de riesgo inherente'!EH34,'Matriz de riesgo inherente'!EP34)=CONCATENATE(AE23,AG26),'Matriz de riesgo inherente'!A34,""),," ",IF(CONCATENATE('Matriz de riesgo inherente'!EH55,'Matriz de riesgo inherente'!EP55)=CONCATENATE(AE23,AG26),'Matriz de riesgo inherente'!A55,""),," ",IF(CONCATENATE('Matriz de riesgo inherente'!EH76,'Matriz de riesgo inherente'!EP76)=CONCATENATE(AE23,AG26),'Matriz de riesgo inherente'!A76,""),," ",IF(CONCATENATE('Matriz de riesgo inherente'!EH97,'Matriz de riesgo inherente'!EP97)=CONCATENATE(AE23,AG26),'Matriz de riesgo inherente'!A97,""),," ",IF(CONCATENATE('Matriz de riesgo inherente'!EH116,'Matriz de riesgo inherente'!EP116)=CONCATENATE(AE23,AG26),'Matriz de riesgo inherente'!A116,""),," ",IF(CONCATENATE('Matriz de riesgo inherente'!EH135,'Matriz de riesgo inherente'!EP135)=CONCATENATE(AE23,AG26),'Matriz de riesgo inherente'!A135,""),," ",IF(CONCATENATE('Matriz de riesgo inherente'!EH139,'Matriz de riesgo inherente'!EP139)=CONCATENATE(AE23,AG26),'Matriz de riesgo inherente'!A139,""),," ",IF(CONCATENATE('Matriz de riesgo inherente'!EH144,'Matriz de riesgo inherente'!EP144)=CONCATENATE(AE23,AG26),'Matriz de riesgo inherente'!A144,""),," ",IF(CONCATENATE('Matriz de riesgo inherente'!EH149,'Matriz de riesgo inherente'!EP149)=CONCATENATE(AE23,AG26),'Matriz de riesgo inherente'!A149,""),," ",IF(CONCATENATE('Matriz de riesgo inherente'!EH162,'Matriz de riesgo inherente'!EP162)=CONCATENATE(AE23,AG26),'Matriz de riesgo inherente'!A162,""),," ",IF(CONCATENATE('Matriz de riesgo inherente'!EH174,'Matriz de riesgo inherente'!EP174)=CONCATENATE(AE23,AG26),'Matriz de riesgo inherente'!A174,""))</f>
        <v xml:space="preserve">           </v>
      </c>
      <c r="AH23" s="179" t="str">
        <f>CONCATENATE(IF(CONCATENATE('Matriz de riesgo inherente'!EH13,'Matriz de riesgo inherente'!EP13)=CONCATENATE(AE23,AH26),'Matriz de riesgo inherente'!A13,""),," ",IF(CONCATENATE('Matriz de riesgo inherente'!EH34,'Matriz de riesgo inherente'!EP34)=CONCATENATE(AE23,AH26),'Matriz de riesgo inherente'!A34,""),," ",IF(CONCATENATE('Matriz de riesgo inherente'!EH55,'Matriz de riesgo inherente'!EP55)=CONCATENATE(AE23,AH26),'Matriz de riesgo inherente'!A55,""),," ",IF(CONCATENATE('Matriz de riesgo inherente'!EH76,'Matriz de riesgo inherente'!EP76)=CONCATENATE(AE23,AH26),'Matriz de riesgo inherente'!A76,""),," ",IF(CONCATENATE('Matriz de riesgo inherente'!EH97,'Matriz de riesgo inherente'!EP97)=CONCATENATE(AE23,AH26),'Matriz de riesgo inherente'!A97,""),," ",IF(CONCATENATE('Matriz de riesgo inherente'!EH116,'Matriz de riesgo inherente'!EP116)=CONCATENATE(AE23,AH26),'Matriz de riesgo inherente'!A116,""),," ",IF(CONCATENATE('Matriz de riesgo inherente'!EH135,'Matriz de riesgo inherente'!EP135)=CONCATENATE(AE23,AH26),'Matriz de riesgo inherente'!A135,""),," ",IF(CONCATENATE('Matriz de riesgo inherente'!EH139,'Matriz de riesgo inherente'!EP139)=CONCATENATE(AE23,AH26),'Matriz de riesgo inherente'!A139,""),," ",IF(CONCATENATE('Matriz de riesgo inherente'!EH144,'Matriz de riesgo inherente'!EP144)=CONCATENATE(AE23,AH26),'Matriz de riesgo inherente'!A144,""),," ",IF(CONCATENATE('Matriz de riesgo inherente'!EH149,'Matriz de riesgo inherente'!EP149)=CONCATENATE(AE23,AH26),'Matriz de riesgo inherente'!A149,""),," ",IF(CONCATENATE('Matriz de riesgo inherente'!EH162,'Matriz de riesgo inherente'!EP162)=CONCATENATE(AE23,AH26),'Matriz de riesgo inherente'!A162,""),," ",IF(CONCATENATE('Matriz de riesgo inherente'!EH174,'Matriz de riesgo inherente'!EP174)=CONCATENATE(AE23,AH26),'Matriz de riesgo inherente'!A174,""))</f>
        <v xml:space="preserve">  R3  R5 R6      </v>
      </c>
      <c r="AI23" s="180" t="str">
        <f>CONCATENATE(IF(CONCATENATE('Matriz de riesgo inherente'!EH13,'Matriz de riesgo inherente'!EP13)=CONCATENATE(AE23,AI26),'Matriz de riesgo inherente'!A13,""),," ",IF(CONCATENATE('Matriz de riesgo inherente'!EH34,'Matriz de riesgo inherente'!EP34)=CONCATENATE(AE23,AI26),'Matriz de riesgo inherente'!A34,""),," ",IF(CONCATENATE('Matriz de riesgo inherente'!EH55,'Matriz de riesgo inherente'!EP55)=CONCATENATE(AE23,AI26),'Matriz de riesgo inherente'!A55,""),," ",IF(CONCATENATE('Matriz de riesgo inherente'!EH76,'Matriz de riesgo inherente'!EP76)=CONCATENATE(AE23,AI26),'Matriz de riesgo inherente'!A76,""),," ",IF(CONCATENATE('Matriz de riesgo inherente'!EH97,'Matriz de riesgo inherente'!EP97)=CONCATENATE(AE23,AI26),'Matriz de riesgo inherente'!A97,""),," ",IF(CONCATENATE('Matriz de riesgo inherente'!EH116,'Matriz de riesgo inherente'!EP116)=CONCATENATE(AE23,AI26),'Matriz de riesgo inherente'!A116,""),," ",IF(CONCATENATE('Matriz de riesgo inherente'!EH135,'Matriz de riesgo inherente'!EP135)=CONCATENATE(AE23,AI26),'Matriz de riesgo inherente'!A135,""),," ",IF(CONCATENATE('Matriz de riesgo inherente'!EH139,'Matriz de riesgo inherente'!EP139)=CONCATENATE(AE23,AI26),'Matriz de riesgo inherente'!A139,""),," ",IF(CONCATENATE('Matriz de riesgo inherente'!EH144,'Matriz de riesgo inherente'!EP144)=CONCATENATE(AE23,AI26),'Matriz de riesgo inherente'!A144,""),," ",IF(CONCATENATE('Matriz de riesgo inherente'!EH149,'Matriz de riesgo inherente'!EP149)=CONCATENATE(AE23,AI26),'Matriz de riesgo inherente'!A149,""),," ",IF(CONCATENATE('Matriz de riesgo inherente'!EH162,'Matriz de riesgo inherente'!EP162)=CONCATENATE(AE23,AI26),'Matriz de riesgo inherente'!A162,""),," ",IF(CONCATENATE('Matriz de riesgo inherente'!EH174,'Matriz de riesgo inherente'!EP174)=CONCATENATE(AE23,AI26),'Matriz de riesgo inherente'!A174,""))</f>
        <v xml:space="preserve">         R10  </v>
      </c>
      <c r="AJ23" s="180" t="str">
        <f>CONCATENATE(IF(CONCATENATE('Matriz de riesgo inherente'!EH13,'Matriz de riesgo inherente'!EP13)=CONCATENATE(AE23,AJ26),'Matriz de riesgo inherente'!A13,""),," ",IF(CONCATENATE('Matriz de riesgo inherente'!EH34,'Matriz de riesgo inherente'!EP34)=CONCATENATE(AE23,AJ26),'Matriz de riesgo inherente'!A34,""),," ",IF(CONCATENATE('Matriz de riesgo inherente'!EH55,'Matriz de riesgo inherente'!EP55)=CONCATENATE(AE23,AJ26),'Matriz de riesgo inherente'!A55,""),," ",IF(CONCATENATE('Matriz de riesgo inherente'!EH76,'Matriz de riesgo inherente'!EP76)=CONCATENATE(AE23,AJ26),'Matriz de riesgo inherente'!A76,""),," ",IF(CONCATENATE('Matriz de riesgo inherente'!EH97,'Matriz de riesgo inherente'!EP97)=CONCATENATE(AE23,AJ26),'Matriz de riesgo inherente'!A97,""),," ",IF(CONCATENATE('Matriz de riesgo inherente'!EH116,'Matriz de riesgo inherente'!EP116)=CONCATENATE(AE23,AJ26),'Matriz de riesgo inherente'!A116,""),," ",IF(CONCATENATE('Matriz de riesgo inherente'!EH135,'Matriz de riesgo inherente'!EP135)=CONCATENATE(AE23,AJ26),'Matriz de riesgo inherente'!A135,""),," ",IF(CONCATENATE('Matriz de riesgo inherente'!EH139,'Matriz de riesgo inherente'!EP139)=CONCATENATE(AE23,AJ26),'Matriz de riesgo inherente'!A139,""),," ",IF(CONCATENATE('Matriz de riesgo inherente'!EH144,'Matriz de riesgo inherente'!EP144)=CONCATENATE(AE23,AJ26),'Matriz de riesgo inherente'!A144,""),," ",IF(CONCATENATE('Matriz de riesgo inherente'!EH149,'Matriz de riesgo inherente'!EP149)=CONCATENATE(AE23,AJ26),'Matriz de riesgo inherente'!A149,""),," ",IF(CONCATENATE('Matriz de riesgo inherente'!EH162,'Matriz de riesgo inherente'!EP162)=CONCATENATE(AE23,AJ26),'Matriz de riesgo inherente'!A162,""),," ",IF(CONCATENATE('Matriz de riesgo inherente'!EH174,'Matriz de riesgo inherente'!EP174)=CONCATENATE(AE23,AJ26),'Matriz de riesgo inherente'!A174,""))</f>
        <v xml:space="preserve">           </v>
      </c>
      <c r="AL23" s="987"/>
      <c r="AM23" s="186" t="s">
        <v>287</v>
      </c>
    </row>
    <row r="24" spans="5:39" ht="38.25" customHeight="1" thickBot="1">
      <c r="O24" s="985"/>
      <c r="P24" s="177" t="s">
        <v>1614</v>
      </c>
      <c r="Q24" s="178">
        <v>2</v>
      </c>
      <c r="R24" s="185" t="str">
        <f>CONCATENATE(IF(CONCATENATE('Matriz de riesgo inherente'!EE16,'Matriz de riesgo inherente'!EZ16)=CONCATENATE(Q24,R26),'Matriz de riesgo inherente'!A13,""),," ",IF(CONCATENATE('Matriz de riesgo inherente'!EE37,'Matriz de riesgo inherente'!EZ37)=CONCATENATE(Q24,R26),'Matriz de riesgo inherente'!A34,""),," ",IF(CONCATENATE('Matriz de riesgo inherente'!EE58,'Matriz de riesgo inherente'!EZ58)=CONCATENATE(Q24,R26),'Matriz de riesgo inherente'!A55,""),," ",IF(CONCATENATE('Matriz de riesgo inherente'!EE79,'Matriz de riesgo inherente'!EZ79)=CONCATENATE(Q24,R26),'Matriz de riesgo inherente'!A76,""))</f>
        <v xml:space="preserve">   </v>
      </c>
      <c r="S24" s="179" t="str">
        <f>CONCATENATE(IF(CONCATENATE('Matriz de riesgo inherente'!EE16,'Matriz de riesgo inherente'!EZ16)=CONCATENATE(Q24,S26),'Matriz de riesgo inherente'!A13,""),," ",IF(CONCATENATE('Matriz de riesgo inherente'!EE37,'Matriz de riesgo inherente'!EZ37)=CONCATENATE(Q24,S26),'Matriz de riesgo inherente'!A34,""),," ",IF(CONCATENATE('Matriz de riesgo inherente'!EE58,'Matriz de riesgo inherente'!EZ58)=CONCATENATE(Q24,S26),'Matriz de riesgo inherente'!A55,""),," ",IF(CONCATENATE('Matriz de riesgo inherente'!EE79,'Matriz de riesgo inherente'!EZ79)=CONCATENATE(Q24,S26),'Matriz de riesgo inherente'!A76,""))</f>
        <v xml:space="preserve">   </v>
      </c>
      <c r="T24" s="179" t="str">
        <f>CONCATENATE(IF(CONCATENATE('Matriz de riesgo inherente'!EE16,'Matriz de riesgo inherente'!EZ16)=CONCATENATE(Q24,T26),'Matriz de riesgo inherente'!A13,""),," ",IF(CONCATENATE('Matriz de riesgo inherente'!EE37,'Matriz de riesgo inherente'!EZ37)=CONCATENATE(Q24,T26),'Matriz de riesgo inherente'!A34,""),," ",IF(CONCATENATE('Matriz de riesgo inherente'!EE58,'Matriz de riesgo inherente'!EZ58)=CONCATENATE(Q24,T26),'Matriz de riesgo inherente'!A55,""),," ",IF(CONCATENATE('Matriz de riesgo inherente'!EE79,'Matriz de riesgo inherente'!EZ79)=CONCATENATE(Q24,T26),'Matriz de riesgo inherente'!A76,""))</f>
        <v>R1 R2  R4</v>
      </c>
      <c r="U24" s="179" t="str">
        <f>CONCATENATE(IF(CONCATENATE('Matriz de riesgo inherente'!EE16,'Matriz de riesgo inherente'!EZ16)=CONCATENATE(Q24,U26),'Matriz de riesgo inherente'!A13,""),," ",IF(CONCATENATE('Matriz de riesgo inherente'!EE37,'Matriz de riesgo inherente'!EZ37)=CONCATENATE(Q24,U26),'Matriz de riesgo inherente'!A34,""),," ",IF(CONCATENATE('Matriz de riesgo inherente'!EE58,'Matriz de riesgo inherente'!EZ58)=CONCATENATE(Q24,U26),'Matriz de riesgo inherente'!A55,""),," ",IF(CONCATENATE('Matriz de riesgo inherente'!EE79,'Matriz de riesgo inherente'!EZ79)=CONCATENATE(Q24,U26),'Matriz de riesgo inherente'!A76,""))</f>
        <v xml:space="preserve">   </v>
      </c>
      <c r="V24" s="180" t="str">
        <f>CONCATENATE(IF(CONCATENATE('Matriz de riesgo inherente'!EE16,'Matriz de riesgo inherente'!EZ16)=CONCATENATE(Q24,V26),'Matriz de riesgo inherente'!A13,""),," ",IF(CONCATENATE('Matriz de riesgo inherente'!EE37,'Matriz de riesgo inherente'!EZ37)=CONCATENATE(Q24,V26),'Matriz de riesgo inherente'!A34,""),," ",IF(CONCATENATE('Matriz de riesgo inherente'!EE58,'Matriz de riesgo inherente'!EZ58)=CONCATENATE(Q24,V26),'Matriz de riesgo inherente'!A55,""),," ",IF(CONCATENATE('Matriz de riesgo inherente'!EE79,'Matriz de riesgo inherente'!EZ79)=CONCATENATE(Q24,V26),'Matriz de riesgo inherente'!A76,""))</f>
        <v xml:space="preserve">   </v>
      </c>
      <c r="X24" s="988"/>
      <c r="Y24" s="187" t="s">
        <v>283</v>
      </c>
      <c r="AC24" s="985"/>
      <c r="AD24" s="177" t="s">
        <v>1614</v>
      </c>
      <c r="AE24" s="178">
        <v>2</v>
      </c>
      <c r="AF24" s="185" t="str">
        <f>CONCATENATE(IF(CONCATENATE('Matriz de riesgo inherente'!EH13,'Matriz de riesgo inherente'!EP13)=CONCATENATE(AE24,AF26),'Matriz de riesgo inherente'!A13,""),," ",IF(CONCATENATE('Matriz de riesgo inherente'!EH34,'Matriz de riesgo inherente'!EP34)=CONCATENATE(AE24,AF26),'Matriz de riesgo inherente'!A34,""),," ",IF(CONCATENATE('Matriz de riesgo inherente'!EH55,'Matriz de riesgo inherente'!EP55)=CONCATENATE(AE24,AF26),'Matriz de riesgo inherente'!A55,""),," ",IF(CONCATENATE('Matriz de riesgo inherente'!EH76,'Matriz de riesgo inherente'!EP76)=CONCATENATE(AE24,AF26),'Matriz de riesgo inherente'!A76,""),," ",IF(CONCATENATE('Matriz de riesgo inherente'!EH97,'Matriz de riesgo inherente'!EP97)=CONCATENATE(AE24,AF26),'Matriz de riesgo inherente'!A97,""),," ",IF(CONCATENATE('Matriz de riesgo inherente'!EH116,'Matriz de riesgo inherente'!EP116)=CONCATENATE(AE24,AF26),'Matriz de riesgo inherente'!A116,""),," ",IF(CONCATENATE('Matriz de riesgo inherente'!EH135,'Matriz de riesgo inherente'!EP135)=CONCATENATE(AE24,AF26),'Matriz de riesgo inherente'!A135,""),," ",IF(CONCATENATE('Matriz de riesgo inherente'!EH139,'Matriz de riesgo inherente'!EP139)=CONCATENATE(AE24,AF26),'Matriz de riesgo inherente'!A139,""),," ",IF(CONCATENATE('Matriz de riesgo inherente'!EH144,'Matriz de riesgo inherente'!EP144)=CONCATENATE(AE24,AF26),'Matriz de riesgo inherente'!A144,""),," ",IF(CONCATENATE('Matriz de riesgo inherente'!EH149,'Matriz de riesgo inherente'!EP149)=CONCATENATE(AE24,AF26),'Matriz de riesgo inherente'!A149,""),," ",IF(CONCATENATE('Matriz de riesgo inherente'!EH162,'Matriz de riesgo inherente'!EP162)=CONCATENATE(AE24,AF26),'Matriz de riesgo inherente'!A162,""),," ",IF(CONCATENATE('Matriz de riesgo inherente'!EH174,'Matriz de riesgo inherente'!EP174)=CONCATENATE(AE24,AF26),'Matriz de riesgo inherente'!A174,""))</f>
        <v xml:space="preserve">           </v>
      </c>
      <c r="AG24" s="179" t="str">
        <f>CONCATENATE(IF(CONCATENATE('Matriz de riesgo inherente'!EH13,'Matriz de riesgo inherente'!EP13)=CONCATENATE(AE24,AG26),'Matriz de riesgo inherente'!A13,""),," ",IF(CONCATENATE('Matriz de riesgo inherente'!EH34,'Matriz de riesgo inherente'!EP34)=CONCATENATE(AE24,AG26),'Matriz de riesgo inherente'!A34,""),," ",IF(CONCATENATE('Matriz de riesgo inherente'!EH55,'Matriz de riesgo inherente'!EP55)=CONCATENATE(AE24,AG26),'Matriz de riesgo inherente'!A55,""),," ",IF(CONCATENATE('Matriz de riesgo inherente'!EH76,'Matriz de riesgo inherente'!EP76)=CONCATENATE(AE24,AG26),'Matriz de riesgo inherente'!A76,""),," ",IF(CONCATENATE('Matriz de riesgo inherente'!EH97,'Matriz de riesgo inherente'!EP97)=CONCATENATE(AE24,AG26),'Matriz de riesgo inherente'!A97,""),," ",IF(CONCATENATE('Matriz de riesgo inherente'!EH116,'Matriz de riesgo inherente'!EP116)=CONCATENATE(AE24,AG26),'Matriz de riesgo inherente'!A116,""),," ",IF(CONCATENATE('Matriz de riesgo inherente'!EH135,'Matriz de riesgo inherente'!EP135)=CONCATENATE(AE24,AG26),'Matriz de riesgo inherente'!A135,""),," ",IF(CONCATENATE('Matriz de riesgo inherente'!EH139,'Matriz de riesgo inherente'!EP139)=CONCATENATE(AE24,AG26),'Matriz de riesgo inherente'!A139,""),," ",IF(CONCATENATE('Matriz de riesgo inherente'!EH144,'Matriz de riesgo inherente'!EP144)=CONCATENATE(AE24,AG26),'Matriz de riesgo inherente'!A144,""),," ",IF(CONCATENATE('Matriz de riesgo inherente'!EH149,'Matriz de riesgo inherente'!EP149)=CONCATENATE(AE24,AG26),'Matriz de riesgo inherente'!A149,""),," ",IF(CONCATENATE('Matriz de riesgo inherente'!EH162,'Matriz de riesgo inherente'!EP162)=CONCATENATE(AE24,AG26),'Matriz de riesgo inherente'!A162,""),," ",IF(CONCATENATE('Matriz de riesgo inherente'!EH174,'Matriz de riesgo inherente'!EP174)=CONCATENATE(AE24,AG26),'Matriz de riesgo inherente'!A174,""))</f>
        <v xml:space="preserve">           </v>
      </c>
      <c r="AH24" s="179" t="str">
        <f>CONCATENATE(IF(CONCATENATE('Matriz de riesgo inherente'!EH13,'Matriz de riesgo inherente'!EP13)=CONCATENATE(AE24,AH26),'Matriz de riesgo inherente'!A13,""),," ",IF(CONCATENATE('Matriz de riesgo inherente'!EH34,'Matriz de riesgo inherente'!EP34)=CONCATENATE(AE24,AH26),'Matriz de riesgo inherente'!A34,""),," ",IF(CONCATENATE('Matriz de riesgo inherente'!EH55,'Matriz de riesgo inherente'!EP55)=CONCATENATE(AE24,AH26),'Matriz de riesgo inherente'!A55,""),," ",IF(CONCATENATE('Matriz de riesgo inherente'!EH76,'Matriz de riesgo inherente'!EP76)=CONCATENATE(AE24,AH26),'Matriz de riesgo inherente'!A76,""),," ",IF(CONCATENATE('Matriz de riesgo inherente'!EH97,'Matriz de riesgo inherente'!EP97)=CONCATENATE(AE24,AH26),'Matriz de riesgo inherente'!A97,""),," ",IF(CONCATENATE('Matriz de riesgo inherente'!EH116,'Matriz de riesgo inherente'!EP116)=CONCATENATE(AE24,AH26),'Matriz de riesgo inherente'!A116,""),," ",IF(CONCATENATE('Matriz de riesgo inherente'!EH135,'Matriz de riesgo inherente'!EP135)=CONCATENATE(AE24,AH26),'Matriz de riesgo inherente'!A135,""),," ",IF(CONCATENATE('Matriz de riesgo inherente'!EH139,'Matriz de riesgo inherente'!EP139)=CONCATENATE(AE24,AH26),'Matriz de riesgo inherente'!A139,""),," ",IF(CONCATENATE('Matriz de riesgo inherente'!EH144,'Matriz de riesgo inherente'!EP144)=CONCATENATE(AE24,AH26),'Matriz de riesgo inherente'!A144,""),," ",IF(CONCATENATE('Matriz de riesgo inherente'!EH149,'Matriz de riesgo inherente'!EP149)=CONCATENATE(AE24,AH26),'Matriz de riesgo inherente'!A149,""),," ",IF(CONCATENATE('Matriz de riesgo inherente'!EH162,'Matriz de riesgo inherente'!EP162)=CONCATENATE(AE24,AH26),'Matriz de riesgo inherente'!A162,""),," ",IF(CONCATENATE('Matriz de riesgo inherente'!EH174,'Matriz de riesgo inherente'!EP174)=CONCATENATE(AE24,AH26),'Matriz de riesgo inherente'!A174,""))</f>
        <v>R1 R2  R4   R7     R12</v>
      </c>
      <c r="AI24" s="179" t="str">
        <f>CONCATENATE(IF(CONCATENATE('Matriz de riesgo inherente'!EH13,'Matriz de riesgo inherente'!EP13)=CONCATENATE(AE24,AI26),'Matriz de riesgo inherente'!A13,""),," ",IF(CONCATENATE('Matriz de riesgo inherente'!EH34,'Matriz de riesgo inherente'!EP34)=CONCATENATE(AE24,AI26),'Matriz de riesgo inherente'!A34,""),," ",IF(CONCATENATE('Matriz de riesgo inherente'!EH55,'Matriz de riesgo inherente'!EP55)=CONCATENATE(AE24,AI26),'Matriz de riesgo inherente'!A55,""),," ",IF(CONCATENATE('Matriz de riesgo inherente'!EH76,'Matriz de riesgo inherente'!EP76)=CONCATENATE(AE24,AI26),'Matriz de riesgo inherente'!A76,""),," ",IF(CONCATENATE('Matriz de riesgo inherente'!EH97,'Matriz de riesgo inherente'!EP97)=CONCATENATE(AE24,AI26),'Matriz de riesgo inherente'!A97,""),," ",IF(CONCATENATE('Matriz de riesgo inherente'!EH116,'Matriz de riesgo inherente'!EP116)=CONCATENATE(AE24,AI26),'Matriz de riesgo inherente'!A116,""),," ",IF(CONCATENATE('Matriz de riesgo inherente'!EH135,'Matriz de riesgo inherente'!EP135)=CONCATENATE(AE24,AI26),'Matriz de riesgo inherente'!A135,""),," ",IF(CONCATENATE('Matriz de riesgo inherente'!EH139,'Matriz de riesgo inherente'!EP139)=CONCATENATE(AE24,AI26),'Matriz de riesgo inherente'!A139,""),," ",IF(CONCATENATE('Matriz de riesgo inherente'!EH144,'Matriz de riesgo inherente'!EP144)=CONCATENATE(AE24,AI26),'Matriz de riesgo inherente'!A144,""),," ",IF(CONCATENATE('Matriz de riesgo inherente'!EH149,'Matriz de riesgo inherente'!EP149)=CONCATENATE(AE24,AI26),'Matriz de riesgo inherente'!A149,""),," ",IF(CONCATENATE('Matriz de riesgo inherente'!EH162,'Matriz de riesgo inherente'!EP162)=CONCATENATE(AE24,AI26),'Matriz de riesgo inherente'!A162,""),," ",IF(CONCATENATE('Matriz de riesgo inherente'!EH174,'Matriz de riesgo inherente'!EP174)=CONCATENATE(AE24,AI26),'Matriz de riesgo inherente'!A174,""))</f>
        <v xml:space="preserve">           </v>
      </c>
      <c r="AJ24" s="180" t="str">
        <f>CONCATENATE(IF(CONCATENATE('Matriz de riesgo inherente'!EH13,'Matriz de riesgo inherente'!EP13)=CONCATENATE(AE24,AJ26),'Matriz de riesgo inherente'!A13,""),," ",IF(CONCATENATE('Matriz de riesgo inherente'!EH34,'Matriz de riesgo inherente'!EP34)=CONCATENATE(AE24,AJ26),'Matriz de riesgo inherente'!A34,""),," ",IF(CONCATENATE('Matriz de riesgo inherente'!EH55,'Matriz de riesgo inherente'!EP55)=CONCATENATE(AE24,AJ26),'Matriz de riesgo inherente'!A55,""),," ",IF(CONCATENATE('Matriz de riesgo inherente'!EH76,'Matriz de riesgo inherente'!EP76)=CONCATENATE(AE24,AJ26),'Matriz de riesgo inherente'!A76,""),," ",IF(CONCATENATE('Matriz de riesgo inherente'!EH97,'Matriz de riesgo inherente'!EP97)=CONCATENATE(AE24,AJ26),'Matriz de riesgo inherente'!A97,""),," ",IF(CONCATENATE('Matriz de riesgo inherente'!EH116,'Matriz de riesgo inherente'!EP116)=CONCATENATE(AE24,AJ26),'Matriz de riesgo inherente'!A116,""),," ",IF(CONCATENATE('Matriz de riesgo inherente'!EH135,'Matriz de riesgo inherente'!EP135)=CONCATENATE(AE24,AJ26),'Matriz de riesgo inherente'!A135,""),," ",IF(CONCATENATE('Matriz de riesgo inherente'!EH139,'Matriz de riesgo inherente'!EP139)=CONCATENATE(AE24,AJ26),'Matriz de riesgo inherente'!A139,""),," ",IF(CONCATENATE('Matriz de riesgo inherente'!EH144,'Matriz de riesgo inherente'!EP144)=CONCATENATE(AE24,AJ26),'Matriz de riesgo inherente'!A144,""),," ",IF(CONCATENATE('Matriz de riesgo inherente'!EH149,'Matriz de riesgo inherente'!EP149)=CONCATENATE(AE24,AJ26),'Matriz de riesgo inherente'!A149,""),," ",IF(CONCATENATE('Matriz de riesgo inherente'!EH162,'Matriz de riesgo inherente'!EP162)=CONCATENATE(AE24,AJ26),'Matriz de riesgo inherente'!A162,""),," ",IF(CONCATENATE('Matriz de riesgo inherente'!EH174,'Matriz de riesgo inherente'!EP174)=CONCATENATE(AE24,AJ26),'Matriz de riesgo inherente'!A174,""))</f>
        <v xml:space="preserve">           </v>
      </c>
      <c r="AL24" s="988"/>
      <c r="AM24" s="187" t="s">
        <v>283</v>
      </c>
    </row>
    <row r="25" spans="5:39" ht="38.25" customHeight="1">
      <c r="O25" s="985"/>
      <c r="P25" s="177" t="s">
        <v>1611</v>
      </c>
      <c r="Q25" s="178">
        <v>1</v>
      </c>
      <c r="R25" s="185" t="str">
        <f>CONCATENATE(IF(CONCATENATE('Matriz de riesgo inherente'!EE16,'Matriz de riesgo inherente'!EZ16)=CONCATENATE(Q25,R26),'Matriz de riesgo inherente'!A13,""),," ",IF(CONCATENATE('Matriz de riesgo inherente'!EE37,'Matriz de riesgo inherente'!EZ37)=CONCATENATE(Q25,R26),'Matriz de riesgo inherente'!A34,""),," ",IF(CONCATENATE('Matriz de riesgo inherente'!EE58,'Matriz de riesgo inherente'!EZ58)=CONCATENATE(Q25,R26),'Matriz de riesgo inherente'!A55,""),," ",IF(CONCATENATE('Matriz de riesgo inherente'!EE79,'Matriz de riesgo inherente'!EZ79)=CONCATENATE(Q25,R26),'Matriz de riesgo inherente'!A76,""))</f>
        <v xml:space="preserve">   </v>
      </c>
      <c r="S25" s="185" t="str">
        <f>CONCATENATE(IF(CONCATENATE('Matriz de riesgo inherente'!EE16,'Matriz de riesgo inherente'!EZ16)=CONCATENATE(Q25,S26),'Matriz de riesgo inherente'!A13,""),," ",IF(CONCATENATE('Matriz de riesgo inherente'!EE37,'Matriz de riesgo inherente'!EZ37)=CONCATENATE(Q25,S26),'Matriz de riesgo inherente'!A34,""),," ",IF(CONCATENATE('Matriz de riesgo inherente'!EE58,'Matriz de riesgo inherente'!EZ58)=CONCATENATE(Q25,S26),'Matriz de riesgo inherente'!A55,""),," ",IF(CONCATENATE('Matriz de riesgo inherente'!EE79,'Matriz de riesgo inherente'!EZ79)=CONCATENATE(Q25,S26),'Matriz de riesgo inherente'!A76,""))</f>
        <v xml:space="preserve">   </v>
      </c>
      <c r="T25" s="185" t="str">
        <f>CONCATENATE(IF(CONCATENATE('Matriz de riesgo inherente'!EE16,'Matriz de riesgo inherente'!EZ16)=CONCATENATE(Q25,T26),'Matriz de riesgo inherente'!A13,""),," ",IF(CONCATENATE('Matriz de riesgo inherente'!EE37,'Matriz de riesgo inherente'!EZ37)=CONCATENATE(Q25,T26),'Matriz de riesgo inherente'!A34,""),," ",IF(CONCATENATE('Matriz de riesgo inherente'!EE58,'Matriz de riesgo inherente'!EZ58)=CONCATENATE(Q25,T26),'Matriz de riesgo inherente'!A55,""),," ",IF(CONCATENATE('Matriz de riesgo inherente'!EE79,'Matriz de riesgo inherente'!EZ79)=CONCATENATE(Q25,T26),'Matriz de riesgo inherente'!A76,""))</f>
        <v xml:space="preserve">   </v>
      </c>
      <c r="U25" s="179" t="str">
        <f>CONCATENATE(IF(CONCATENATE('Matriz de riesgo inherente'!EE16,'Matriz de riesgo inherente'!EZ16)=CONCATENATE(Q25,U26),'Matriz de riesgo inherente'!A13,""),," ",IF(CONCATENATE('Matriz de riesgo inherente'!EE37,'Matriz de riesgo inherente'!EZ37)=CONCATENATE(Q25,U26),'Matriz de riesgo inherente'!A34,""),," ",IF(CONCATENATE('Matriz de riesgo inherente'!EE58,'Matriz de riesgo inherente'!EZ58)=CONCATENATE(Q25,U26),'Matriz de riesgo inherente'!A55,""),," ",IF(CONCATENATE('Matriz de riesgo inherente'!EE79,'Matriz de riesgo inherente'!EZ79)=CONCATENATE(Q25,U26),'Matriz de riesgo inherente'!A76,""))</f>
        <v xml:space="preserve">   </v>
      </c>
      <c r="V25" s="179" t="str">
        <f>CONCATENATE(IF(CONCATENATE('Matriz de riesgo inherente'!EE16,'Matriz de riesgo inherente'!EZ16)=CONCATENATE(Q25,V26),'Matriz de riesgo inherente'!A13,""),," ",IF(CONCATENATE('Matriz de riesgo inherente'!EE37,'Matriz de riesgo inherente'!EZ37)=CONCATENATE(Q25,V26),'Matriz de riesgo inherente'!A34,""),," ",IF(CONCATENATE('Matriz de riesgo inherente'!EE58,'Matriz de riesgo inherente'!EZ58)=CONCATENATE(Q25,V26),'Matriz de riesgo inherente'!A55,""),," ",IF(CONCATENATE('Matriz de riesgo inherente'!EE79,'Matriz de riesgo inherente'!EZ79)=CONCATENATE(Q25,V26),'Matriz de riesgo inherente'!A76,""))</f>
        <v xml:space="preserve">   </v>
      </c>
      <c r="AC25" s="985"/>
      <c r="AD25" s="177" t="s">
        <v>1611</v>
      </c>
      <c r="AE25" s="178">
        <v>1</v>
      </c>
      <c r="AF25" s="185" t="str">
        <f>CONCATENATE(IF(CONCATENATE('Matriz de riesgo inherente'!EH13,'Matriz de riesgo inherente'!EP13)=CONCATENATE(AE25,AF26),'Matriz de riesgo inherente'!A13,""),," ",IF(CONCATENATE('Matriz de riesgo inherente'!EH34,'Matriz de riesgo inherente'!EP34)=CONCATENATE(AE25,AF26),'Matriz de riesgo inherente'!A34,""),," ",IF(CONCATENATE('Matriz de riesgo inherente'!EH55,'Matriz de riesgo inherente'!EP55)=CONCATENATE(AE25,AF26),'Matriz de riesgo inherente'!A55,""),," ",IF(CONCATENATE('Matriz de riesgo inherente'!EH76,'Matriz de riesgo inherente'!EP76)=CONCATENATE(AE25,AF26),'Matriz de riesgo inherente'!A76,""),," ",IF(CONCATENATE('Matriz de riesgo inherente'!EH97,'Matriz de riesgo inherente'!EP97)=CONCATENATE(AE25,AF26),'Matriz de riesgo inherente'!A97,""),," ",IF(CONCATENATE('Matriz de riesgo inherente'!EH116,'Matriz de riesgo inherente'!EP116)=CONCATENATE(AE25,AF26),'Matriz de riesgo inherente'!A116,""),," ",IF(CONCATENATE('Matriz de riesgo inherente'!EH135,'Matriz de riesgo inherente'!EP135)=CONCATENATE(AE25,AF26),'Matriz de riesgo inherente'!A135,""),," ",IF(CONCATENATE('Matriz de riesgo inherente'!EH139,'Matriz de riesgo inherente'!EP139)=CONCATENATE(AE25,AF26),'Matriz de riesgo inherente'!A139,""),," ",IF(CONCATENATE('Matriz de riesgo inherente'!EH144,'Matriz de riesgo inherente'!EP144)=CONCATENATE(AE25,AF26),'Matriz de riesgo inherente'!A144,""),," ",IF(CONCATENATE('Matriz de riesgo inherente'!EH149,'Matriz de riesgo inherente'!EP149)=CONCATENATE(AE25,AF26),'Matriz de riesgo inherente'!A149,""),," ",IF(CONCATENATE('Matriz de riesgo inherente'!EH162,'Matriz de riesgo inherente'!EP162)=CONCATENATE(AE25,AF26),'Matriz de riesgo inherente'!A162,""),," ",IF(CONCATENATE('Matriz de riesgo inherente'!EH174,'Matriz de riesgo inherente'!EP174)=CONCATENATE(AE25,AF26),'Matriz de riesgo inherente'!A174,""))</f>
        <v xml:space="preserve">           </v>
      </c>
      <c r="AG25" s="185" t="str">
        <f>CONCATENATE(IF(CONCATENATE('Matriz de riesgo inherente'!EH13,'Matriz de riesgo inherente'!EP13)=CONCATENATE(AE25,AG26),'Matriz de riesgo inherente'!A13,""),," ",IF(CONCATENATE('Matriz de riesgo inherente'!EH34,'Matriz de riesgo inherente'!EP34)=CONCATENATE(AE25,AG26),'Matriz de riesgo inherente'!A34,""),," ",IF(CONCATENATE('Matriz de riesgo inherente'!EH55,'Matriz de riesgo inherente'!EP55)=CONCATENATE(AE25,AG26),'Matriz de riesgo inherente'!A55,""),," ",IF(CONCATENATE('Matriz de riesgo inherente'!EH76,'Matriz de riesgo inherente'!EP76)=CONCATENATE(AE25,AG26),'Matriz de riesgo inherente'!A76,""),," ",IF(CONCATENATE('Matriz de riesgo inherente'!EH97,'Matriz de riesgo inherente'!EP97)=CONCATENATE(AE25,AG26),'Matriz de riesgo inherente'!A97,""),," ",IF(CONCATENATE('Matriz de riesgo inherente'!EH116,'Matriz de riesgo inherente'!EP116)=CONCATENATE(AE25,AG26),'Matriz de riesgo inherente'!A116,""),," ",IF(CONCATENATE('Matriz de riesgo inherente'!EH135,'Matriz de riesgo inherente'!EP135)=CONCATENATE(AE25,AG26),'Matriz de riesgo inherente'!A135,""),," ",IF(CONCATENATE('Matriz de riesgo inherente'!EH139,'Matriz de riesgo inherente'!EP139)=CONCATENATE(AE25,AG26),'Matriz de riesgo inherente'!A139,""),," ",IF(CONCATENATE('Matriz de riesgo inherente'!EH144,'Matriz de riesgo inherente'!EP144)=CONCATENATE(AE25,AG26),'Matriz de riesgo inherente'!A144,""),," ",IF(CONCATENATE('Matriz de riesgo inherente'!EH149,'Matriz de riesgo inherente'!EP149)=CONCATENATE(AE25,AG26),'Matriz de riesgo inherente'!A149,""),," ",IF(CONCATENATE('Matriz de riesgo inherente'!EH162,'Matriz de riesgo inherente'!EP162)=CONCATENATE(AE25,AG26),'Matriz de riesgo inherente'!A162,""),," ",IF(CONCATENATE('Matriz de riesgo inherente'!EH174,'Matriz de riesgo inherente'!EP174)=CONCATENATE(AE25,AG26),'Matriz de riesgo inherente'!A174,""))</f>
        <v xml:space="preserve">           </v>
      </c>
      <c r="AH25" s="185" t="str">
        <f>CONCATENATE(IF(CONCATENATE('Matriz de riesgo inherente'!EH13,'Matriz de riesgo inherente'!EP13)=CONCATENATE(AE25,AH26),'Matriz de riesgo inherente'!A13,""),," ",IF(CONCATENATE('Matriz de riesgo inherente'!EH34,'Matriz de riesgo inherente'!EP34)=CONCATENATE(AE25,AH26),'Matriz de riesgo inherente'!A34,""),," ",IF(CONCATENATE('Matriz de riesgo inherente'!EH55,'Matriz de riesgo inherente'!EP55)=CONCATENATE(AE25,AH26),'Matriz de riesgo inherente'!A55,""),," ",IF(CONCATENATE('Matriz de riesgo inherente'!EH76,'Matriz de riesgo inherente'!EP76)=CONCATENATE(AE25,AH26),'Matriz de riesgo inherente'!A76,""),," ",IF(CONCATENATE('Matriz de riesgo inherente'!EH97,'Matriz de riesgo inherente'!EP97)=CONCATENATE(AE25,AH26),'Matriz de riesgo inherente'!A97,""),," ",IF(CONCATENATE('Matriz de riesgo inherente'!EH116,'Matriz de riesgo inherente'!EP116)=CONCATENATE(AE25,AH26),'Matriz de riesgo inherente'!A116,""),," ",IF(CONCATENATE('Matriz de riesgo inherente'!EH135,'Matriz de riesgo inherente'!EP135)=CONCATENATE(AE25,AH26),'Matriz de riesgo inherente'!A135,""),," ",IF(CONCATENATE('Matriz de riesgo inherente'!EH139,'Matriz de riesgo inherente'!EP139)=CONCATENATE(AE25,AH26),'Matriz de riesgo inherente'!A139,""),," ",IF(CONCATENATE('Matriz de riesgo inherente'!EH144,'Matriz de riesgo inherente'!EP144)=CONCATENATE(AE25,AH26),'Matriz de riesgo inherente'!A144,""),," ",IF(CONCATENATE('Matriz de riesgo inherente'!EH149,'Matriz de riesgo inherente'!EP149)=CONCATENATE(AE25,AH26),'Matriz de riesgo inherente'!A149,""),," ",IF(CONCATENATE('Matriz de riesgo inherente'!EH162,'Matriz de riesgo inherente'!EP162)=CONCATENATE(AE25,AH26),'Matriz de riesgo inherente'!A162,""),," ",IF(CONCATENATE('Matriz de riesgo inherente'!EH174,'Matriz de riesgo inherente'!EP174)=CONCATENATE(AE25,AH26),'Matriz de riesgo inherente'!A174,""))</f>
        <v xml:space="preserve">       R8 R9  R11 </v>
      </c>
      <c r="AI25" s="179" t="str">
        <f>CONCATENATE(IF(CONCATENATE('Matriz de riesgo inherente'!EH13,'Matriz de riesgo inherente'!EP13)=CONCATENATE(AE25,AI26),'Matriz de riesgo inherente'!A13,""),," ",IF(CONCATENATE('Matriz de riesgo inherente'!EH34,'Matriz de riesgo inherente'!EP34)=CONCATENATE(AE25,AI26),'Matriz de riesgo inherente'!A34,""),," ",IF(CONCATENATE('Matriz de riesgo inherente'!EH55,'Matriz de riesgo inherente'!EP55)=CONCATENATE(AE25,AI26),'Matriz de riesgo inherente'!A55,""),," ",IF(CONCATENATE('Matriz de riesgo inherente'!EH76,'Matriz de riesgo inherente'!EP76)=CONCATENATE(AE25,AI26),'Matriz de riesgo inherente'!A76,""),," ",IF(CONCATENATE('Matriz de riesgo inherente'!EH97,'Matriz de riesgo inherente'!EP97)=CONCATENATE(AE25,AI26),'Matriz de riesgo inherente'!A97,""),," ",IF(CONCATENATE('Matriz de riesgo inherente'!EH116,'Matriz de riesgo inherente'!EP116)=CONCATENATE(AE25,AI26),'Matriz de riesgo inherente'!A116,""),," ",IF(CONCATENATE('Matriz de riesgo inherente'!EH135,'Matriz de riesgo inherente'!EP135)=CONCATENATE(AE25,AI26),'Matriz de riesgo inherente'!A135,""),," ",IF(CONCATENATE('Matriz de riesgo inherente'!EH139,'Matriz de riesgo inherente'!EP139)=CONCATENATE(AE25,AI26),'Matriz de riesgo inherente'!A139,""),," ",IF(CONCATENATE('Matriz de riesgo inherente'!EH144,'Matriz de riesgo inherente'!EP144)=CONCATENATE(AE25,AI26),'Matriz de riesgo inherente'!A144,""),," ",IF(CONCATENATE('Matriz de riesgo inherente'!EH149,'Matriz de riesgo inherente'!EP149)=CONCATENATE(AE25,AI26),'Matriz de riesgo inherente'!A149,""),," ",IF(CONCATENATE('Matriz de riesgo inherente'!EH162,'Matriz de riesgo inherente'!EP162)=CONCATENATE(AE25,AI26),'Matriz de riesgo inherente'!A162,""),," ",IF(CONCATENATE('Matriz de riesgo inherente'!EH174,'Matriz de riesgo inherente'!EP174)=CONCATENATE(AE25,AI26),'Matriz de riesgo inherente'!A174,""))</f>
        <v xml:space="preserve">           </v>
      </c>
      <c r="AJ25" s="179" t="str">
        <f>CONCATENATE(IF(CONCATENATE('Matriz de riesgo inherente'!EH13,'Matriz de riesgo inherente'!EP13)=CONCATENATE(AE25,AJ26),'Matriz de riesgo inherente'!A13,""),," ",IF(CONCATENATE('Matriz de riesgo inherente'!EH34,'Matriz de riesgo inherente'!EP34)=CONCATENATE(AE25,AJ26),'Matriz de riesgo inherente'!A34,""),," ",IF(CONCATENATE('Matriz de riesgo inherente'!EH55,'Matriz de riesgo inherente'!EP55)=CONCATENATE(AE25,AJ26),'Matriz de riesgo inherente'!A55,""),," ",IF(CONCATENATE('Matriz de riesgo inherente'!EH76,'Matriz de riesgo inherente'!EP76)=CONCATENATE(AE25,AJ26),'Matriz de riesgo inherente'!A76,""),," ",IF(CONCATENATE('Matriz de riesgo inherente'!EH97,'Matriz de riesgo inherente'!EP97)=CONCATENATE(AE25,AJ26),'Matriz de riesgo inherente'!A97,""),," ",IF(CONCATENATE('Matriz de riesgo inherente'!EH116,'Matriz de riesgo inherente'!EP116)=CONCATENATE(AE25,AJ26),'Matriz de riesgo inherente'!A116,""),," ",IF(CONCATENATE('Matriz de riesgo inherente'!EH135,'Matriz de riesgo inherente'!EP135)=CONCATENATE(AE25,AJ26),'Matriz de riesgo inherente'!A135,""),," ",IF(CONCATENATE('Matriz de riesgo inherente'!EH139,'Matriz de riesgo inherente'!EP139)=CONCATENATE(AE25,AJ26),'Matriz de riesgo inherente'!A139,""),," ",IF(CONCATENATE('Matriz de riesgo inherente'!EH144,'Matriz de riesgo inherente'!EP144)=CONCATENATE(AE25,AJ26),'Matriz de riesgo inherente'!A144,""),," ",IF(CONCATENATE('Matriz de riesgo inherente'!EH149,'Matriz de riesgo inherente'!EP149)=CONCATENATE(AE25,AJ26),'Matriz de riesgo inherente'!A149,""),," ",IF(CONCATENATE('Matriz de riesgo inherente'!EH162,'Matriz de riesgo inherente'!EP162)=CONCATENATE(AE25,AJ26),'Matriz de riesgo inherente'!A162,""),," ",IF(CONCATENATE('Matriz de riesgo inherente'!EH174,'Matriz de riesgo inherente'!EP174)=CONCATENATE(AE25,AJ26),'Matriz de riesgo inherente'!A174,""))</f>
        <v xml:space="preserve">           </v>
      </c>
    </row>
    <row r="26" spans="5:39" ht="18" customHeight="1">
      <c r="R26" s="178">
        <v>1</v>
      </c>
      <c r="S26" s="178">
        <v>2</v>
      </c>
      <c r="T26" s="178">
        <v>3</v>
      </c>
      <c r="U26" s="178">
        <v>4</v>
      </c>
      <c r="V26" s="178">
        <v>5</v>
      </c>
      <c r="W26" s="6" t="s">
        <v>1784</v>
      </c>
      <c r="AF26" s="178">
        <v>1</v>
      </c>
      <c r="AG26" s="178">
        <v>2</v>
      </c>
      <c r="AH26" s="178">
        <v>3</v>
      </c>
      <c r="AI26" s="178">
        <v>4</v>
      </c>
      <c r="AJ26" s="178">
        <v>5</v>
      </c>
      <c r="AK26" s="6" t="s">
        <v>1784</v>
      </c>
    </row>
    <row r="27" spans="5:39" ht="27" customHeight="1">
      <c r="R27" s="184" t="s">
        <v>1633</v>
      </c>
      <c r="S27" s="184" t="s">
        <v>1638</v>
      </c>
      <c r="T27" s="184" t="s">
        <v>1643</v>
      </c>
      <c r="U27" s="184" t="s">
        <v>1648</v>
      </c>
      <c r="V27" s="184" t="s">
        <v>1653</v>
      </c>
      <c r="AF27" s="184" t="s">
        <v>1633</v>
      </c>
      <c r="AG27" s="184" t="s">
        <v>1638</v>
      </c>
      <c r="AH27" s="184" t="s">
        <v>1643</v>
      </c>
      <c r="AI27" s="184" t="s">
        <v>1648</v>
      </c>
      <c r="AJ27" s="184" t="s">
        <v>1653</v>
      </c>
    </row>
    <row r="28" spans="5:39" ht="15.75">
      <c r="R28" s="467" t="s">
        <v>1673</v>
      </c>
      <c r="S28" s="467"/>
      <c r="T28" s="467"/>
      <c r="U28" s="467"/>
      <c r="V28" s="467"/>
      <c r="AF28" s="467" t="s">
        <v>1673</v>
      </c>
      <c r="AG28" s="467"/>
      <c r="AH28" s="467"/>
      <c r="AI28" s="467"/>
      <c r="AJ28" s="467"/>
    </row>
    <row r="31" spans="5:39" ht="15.75" thickBot="1">
      <c r="R31" s="984" t="s">
        <v>1787</v>
      </c>
      <c r="S31" s="984"/>
      <c r="T31" s="984"/>
      <c r="U31" s="984"/>
      <c r="V31" s="984"/>
      <c r="AF31" s="984" t="s">
        <v>1788</v>
      </c>
      <c r="AG31" s="984"/>
      <c r="AH31" s="984"/>
      <c r="AI31" s="984"/>
      <c r="AJ31" s="984"/>
    </row>
    <row r="32" spans="5:39" ht="38.25" customHeight="1">
      <c r="O32" s="985" t="s">
        <v>1781</v>
      </c>
      <c r="P32" s="177" t="s">
        <v>1623</v>
      </c>
      <c r="Q32" s="178">
        <v>5</v>
      </c>
      <c r="R32" s="179" t="str">
        <f>CONCATENATE(IF(CONCATENATE('Matriz de riesgo inherente'!EE18,'Matriz de riesgo inherente'!EZ18)=CONCATENATE(Q32,R37),'Matriz de riesgo inherente'!A13,""),," ",IF(CONCATENATE('Matriz de riesgo inherente'!EE39,'Matriz de riesgo inherente'!EZ39)=CONCATENATE(Q32,R37),'Matriz de riesgo inherente'!A34,""),," ",IF(CONCATENATE('Matriz de riesgo inherente'!EE60,'Matriz de riesgo inherente'!EZ60)=CONCATENATE(Q32,R37),'Matriz de riesgo inherente'!A55,""),," ",IF(CONCATENATE('Matriz de riesgo inherente'!EE81,'Matriz de riesgo inherente'!EZ81)=CONCATENATE(Q32,R37),'Matriz de riesgo inherente'!A76,""),," ",IF(CONCATENATE('Matriz de riesgo inherente'!EE100,'Matriz de riesgo inherente'!EZ100)=CONCATENATE(Q32,R37),'Matriz de riesgo inherente'!A97,""),," ",IF(CONCATENATE('Matriz de riesgo inherente'!EE119,'Matriz de riesgo inherente'!EZ119)=CONCATENATE(Q32,R37),'Matriz de riesgo inherente'!A116,""),," ",IF(CONCATENATE('Matriz de riesgo inherente'!EE162,'Matriz de riesgo inherente'!EZ162)=CONCATENATE(Q32,R37),'Matriz de riesgo inherente'!A162,""))</f>
        <v xml:space="preserve">      </v>
      </c>
      <c r="S32" s="180" t="str">
        <f>CONCATENATE(IF(CONCATENATE('Matriz de riesgo inherente'!EE18,'Matriz de riesgo inherente'!EZ18)=CONCATENATE(Q32,S37),'Matriz de riesgo inherente'!A13,""),," ",IF(CONCATENATE('Matriz de riesgo inherente'!EE39,'Matriz de riesgo inherente'!EZ39)=CONCATENATE(Q32,S37),'Matriz de riesgo inherente'!A34,""),," ",IF(CONCATENATE('Matriz de riesgo inherente'!EE60,'Matriz de riesgo inherente'!EZ60)=CONCATENATE(Q32,S37),'Matriz de riesgo inherente'!A55,""),," ",IF(CONCATENATE('Matriz de riesgo inherente'!EE81,'Matriz de riesgo inherente'!EZ81)=CONCATENATE(Q32,S37),'Matriz de riesgo inherente'!A76,""),," ",IF(CONCATENATE('Matriz de riesgo inherente'!EE100,'Matriz de riesgo inherente'!EZ100)=CONCATENATE(Q32,S37),'Matriz de riesgo inherente'!A97,""),," ",IF(CONCATENATE('Matriz de riesgo inherente'!EE119,'Matriz de riesgo inherente'!EZ119)=CONCATENATE(Q32,S37),'Matriz de riesgo inherente'!A116,""),," ",IF(CONCATENATE('Matriz de riesgo inherente'!EE162,'Matriz de riesgo inherente'!EZ162)=CONCATENATE(Q32,S37),'Matriz de riesgo inherente'!A162,""))</f>
        <v xml:space="preserve">      </v>
      </c>
      <c r="T32" s="180" t="str">
        <f>CONCATENATE(IF(CONCATENATE('Matriz de riesgo inherente'!EE18,'Matriz de riesgo inherente'!EZ18)=CONCATENATE(Q32,T37),'Matriz de riesgo inherente'!A13,""),," ",IF(CONCATENATE('Matriz de riesgo inherente'!EE39,'Matriz de riesgo inherente'!EZ39)=CONCATENATE(Q32,T37),'Matriz de riesgo inherente'!A34,""),," ",IF(CONCATENATE('Matriz de riesgo inherente'!EE60,'Matriz de riesgo inherente'!EZ60)=CONCATENATE(Q32,T37),'Matriz de riesgo inherente'!A55,""),," ",IF(CONCATENATE('Matriz de riesgo inherente'!EE81,'Matriz de riesgo inherente'!EZ81)=CONCATENATE(Q32,T37),'Matriz de riesgo inherente'!A76,""),," ",IF(CONCATENATE('Matriz de riesgo inherente'!EE100,'Matriz de riesgo inherente'!EZ100)=CONCATENATE(Q32,T37),'Matriz de riesgo inherente'!A97,""),," ",IF(CONCATENATE('Matriz de riesgo inherente'!EE119,'Matriz de riesgo inherente'!EZ119)=CONCATENATE(Q32,T37),'Matriz de riesgo inherente'!A116,""),," ",IF(CONCATENATE('Matriz de riesgo inherente'!EE162,'Matriz de riesgo inherente'!EZ162)=CONCATENATE(Q32,T37),'Matriz de riesgo inherente'!A162,""))</f>
        <v xml:space="preserve">      </v>
      </c>
      <c r="U32" s="181" t="str">
        <f>CONCATENATE(IF(CONCATENATE('Matriz de riesgo inherente'!EE18,'Matriz de riesgo inherente'!EZ18)=CONCATENATE(Q32,U37),'Matriz de riesgo inherente'!A13,""),," ",IF(CONCATENATE('Matriz de riesgo inherente'!EE39,'Matriz de riesgo inherente'!EZ39)=CONCATENATE(Q32,U37),'Matriz de riesgo inherente'!A34,""),," ",IF(CONCATENATE('Matriz de riesgo inherente'!EE60,'Matriz de riesgo inherente'!EZ60)=CONCATENATE(Q32,U37),'Matriz de riesgo inherente'!A55,""),," ",IF(CONCATENATE('Matriz de riesgo inherente'!EE81,'Matriz de riesgo inherente'!EZ81)=CONCATENATE(Q32,U37),'Matriz de riesgo inherente'!A76,""),," ",IF(CONCATENATE('Matriz de riesgo inherente'!EE100,'Matriz de riesgo inherente'!EZ100)=CONCATENATE(Q32,U37),'Matriz de riesgo inherente'!A97,""),," ",IF(CONCATENATE('Matriz de riesgo inherente'!EE119,'Matriz de riesgo inherente'!EZ119)=CONCATENATE(Q32,U37),'Matriz de riesgo inherente'!A116,""),," ",IF(CONCATENATE('Matriz de riesgo inherente'!EE162,'Matriz de riesgo inherente'!EZ162)=CONCATENATE(Q32,U37),'Matriz de riesgo inherente'!A162,""))</f>
        <v xml:space="preserve">      </v>
      </c>
      <c r="V32" s="181" t="str">
        <f>CONCATENATE(IF(CONCATENATE('Matriz de riesgo inherente'!EE18,'Matriz de riesgo inherente'!EZ18)=CONCATENATE(Q32,V37),'Matriz de riesgo inherente'!A13,""),," ",IF(CONCATENATE('Matriz de riesgo inherente'!EE39,'Matriz de riesgo inherente'!EZ39)=CONCATENATE(Q32,V37),'Matriz de riesgo inherente'!A34,""),," ",IF(CONCATENATE('Matriz de riesgo inherente'!EE60,'Matriz de riesgo inherente'!EZ60)=CONCATENATE(Q32,V37),'Matriz de riesgo inherente'!A55,""),," ",IF(CONCATENATE('Matriz de riesgo inherente'!EE81,'Matriz de riesgo inherente'!EZ81)=CONCATENATE(Q32,V37),'Matriz de riesgo inherente'!A76,""),," ",IF(CONCATENATE('Matriz de riesgo inherente'!EE100,'Matriz de riesgo inherente'!EZ100)=CONCATENATE(Q32,V37),'Matriz de riesgo inherente'!A97,""),," ",IF(CONCATENATE('Matriz de riesgo inherente'!EE119,'Matriz de riesgo inherente'!EZ119)=CONCATENATE(Q32,V37),'Matriz de riesgo inherente'!A116,""),," ",IF(CONCATENATE('Matriz de riesgo inherente'!EE162,'Matriz de riesgo inherente'!EZ162)=CONCATENATE(Q32,V37),'Matriz de riesgo inherente'!A162,""))</f>
        <v xml:space="preserve">      </v>
      </c>
      <c r="X32" s="986" t="s">
        <v>1782</v>
      </c>
      <c r="Y32" s="182" t="s">
        <v>284</v>
      </c>
      <c r="AC32" s="985" t="s">
        <v>1781</v>
      </c>
      <c r="AD32" s="177" t="s">
        <v>1623</v>
      </c>
      <c r="AE32" s="178">
        <v>5</v>
      </c>
      <c r="AF32" s="179" t="str">
        <f>CONCATENATE(IF(CONCATENATE('Matriz de riesgo inherente'!EH13,'Matriz de riesgo inherente'!ET13)=CONCATENATE(AE32,AF37),'Matriz de riesgo inherente'!A13,""),," ",IF(CONCATENATE('Matriz de riesgo inherente'!EH34,'Matriz de riesgo inherente'!ET34)=CONCATENATE(AE32,AF37),'Matriz de riesgo inherente'!A34,""),," ",IF(CONCATENATE('Matriz de riesgo inherente'!EH55,'Matriz de riesgo inherente'!ET55)=CONCATENATE(AE32,AF37),'Matriz de riesgo inherente'!A55,""),," ",IF(CONCATENATE('Matriz de riesgo inherente'!EH76,'Matriz de riesgo inherente'!ET76)=CONCATENATE(AE32,AF37),'Matriz de riesgo inherente'!A76,""),," ",IF(CONCATENATE('Matriz de riesgo inherente'!EH97,'Matriz de riesgo inherente'!ET97)=CONCATENATE(AE32,AF37),'Matriz de riesgo inherente'!A97,""),," ",IF(CONCATENATE('Matriz de riesgo inherente'!EH116,'Matriz de riesgo inherente'!ET116)=CONCATENATE(AE32,AF37),'Matriz de riesgo inherente'!A116,""),," ",IF(CONCATENATE('Matriz de riesgo inherente'!EH135,'Matriz de riesgo inherente'!ET135)=CONCATENATE(AE32,AF37),'Matriz de riesgo inherente'!A135,""),," ",IF(CONCATENATE('Matriz de riesgo inherente'!EH139,'Matriz de riesgo inherente'!ET139)=CONCATENATE(AE32,AF37),'Matriz de riesgo inherente'!A139,""),," ",IF(CONCATENATE('Matriz de riesgo inherente'!EH144,'Matriz de riesgo inherente'!ET144)=CONCATENATE(AE32,AF37),'Matriz de riesgo inherente'!A144,""),," ",IF(CONCATENATE('Matriz de riesgo inherente'!EH149,'Matriz de riesgo inherente'!ET149)=CONCATENATE(AE32,AF37),'Matriz de riesgo inherente'!A149,""),," ",IF(CONCATENATE('Matriz de riesgo inherente'!EH162,'Matriz de riesgo inherente'!ET162)=CONCATENATE(AE32,AF37),'Matriz de riesgo inherente'!A162,""),," ",IF(CONCATENATE('Matriz de riesgo inherente'!EH174,'Matriz de riesgo inherente'!ET174)=CONCATENATE(AE32,AF37),'Matriz de riesgo inherente'!A174,""))</f>
        <v xml:space="preserve">           </v>
      </c>
      <c r="AG32" s="180" t="str">
        <f>CONCATENATE(IF(CONCATENATE('Matriz de riesgo inherente'!EH13,'Matriz de riesgo inherente'!ET13)=CONCATENATE(AE32,AG37),'Matriz de riesgo inherente'!A13,""),," ",IF(CONCATENATE('Matriz de riesgo inherente'!EH34,'Matriz de riesgo inherente'!ET34)=CONCATENATE(AE32,AG37),'Matriz de riesgo inherente'!A34,""),," ",IF(CONCATENATE('Matriz de riesgo inherente'!EH55,'Matriz de riesgo inherente'!ET55)=CONCATENATE(AE32,AG37),'Matriz de riesgo inherente'!A55,""),," ",IF(CONCATENATE('Matriz de riesgo inherente'!EH76,'Matriz de riesgo inherente'!ET76)=CONCATENATE(AE32,AG37),'Matriz de riesgo inherente'!A76,""),," ",IF(CONCATENATE('Matriz de riesgo inherente'!EH97,'Matriz de riesgo inherente'!ET97)=CONCATENATE(AE32,AG37),'Matriz de riesgo inherente'!A97,""),," ",IF(CONCATENATE('Matriz de riesgo inherente'!EH116,'Matriz de riesgo inherente'!ET116)=CONCATENATE(AE32,AG37),'Matriz de riesgo inherente'!A116,""),," ",IF(CONCATENATE('Matriz de riesgo inherente'!EH135,'Matriz de riesgo inherente'!ET135)=CONCATENATE(AE32,AG37),'Matriz de riesgo inherente'!A135,""),," ",IF(CONCATENATE('Matriz de riesgo inherente'!EH139,'Matriz de riesgo inherente'!ET139)=CONCATENATE(AE32,AG37),'Matriz de riesgo inherente'!A139,""),," ",IF(CONCATENATE('Matriz de riesgo inherente'!EH144,'Matriz de riesgo inherente'!ET144)=CONCATENATE(AE32,AG37),'Matriz de riesgo inherente'!A144,""),," ",IF(CONCATENATE('Matriz de riesgo inherente'!EH149,'Matriz de riesgo inherente'!ET149)=CONCATENATE(AE32,AG37),'Matriz de riesgo inherente'!A149,""),," ",IF(CONCATENATE('Matriz de riesgo inherente'!EH162,'Matriz de riesgo inherente'!ET162)=CONCATENATE(AE32,AG37),'Matriz de riesgo inherente'!A162,""),," ",IF(CONCATENATE('Matriz de riesgo inherente'!EH174,'Matriz de riesgo inherente'!ET174)=CONCATENATE(AE32,AG37),'Matriz de riesgo inherente'!A174,""))</f>
        <v xml:space="preserve">           </v>
      </c>
      <c r="AH32" s="180" t="str">
        <f>CONCATENATE(IF(CONCATENATE('Matriz de riesgo inherente'!EH13,'Matriz de riesgo inherente'!ET13)=CONCATENATE(AE32,AH37),'Matriz de riesgo inherente'!A13,""),," ",IF(CONCATENATE('Matriz de riesgo inherente'!EH34,'Matriz de riesgo inherente'!ET34)=CONCATENATE(AE32,AH37),'Matriz de riesgo inherente'!A34,""),," ",IF(CONCATENATE('Matriz de riesgo inherente'!EH55,'Matriz de riesgo inherente'!ET55)=CONCATENATE(AE32,AH37),'Matriz de riesgo inherente'!A55,""),," ",IF(CONCATENATE('Matriz de riesgo inherente'!EH76,'Matriz de riesgo inherente'!ET76)=CONCATENATE(AE32,AH37),'Matriz de riesgo inherente'!A76,""),," ",IF(CONCATENATE('Matriz de riesgo inherente'!EH97,'Matriz de riesgo inherente'!ET97)=CONCATENATE(AE32,AH37),'Matriz de riesgo inherente'!A97,""),," ",IF(CONCATENATE('Matriz de riesgo inherente'!EH116,'Matriz de riesgo inherente'!ET116)=CONCATENATE(AE32,AH37),'Matriz de riesgo inherente'!A116,""),," ",IF(CONCATENATE('Matriz de riesgo inherente'!EH135,'Matriz de riesgo inherente'!ET135)=CONCATENATE(AE32,AH37),'Matriz de riesgo inherente'!A135,""),," ",IF(CONCATENATE('Matriz de riesgo inherente'!EH139,'Matriz de riesgo inherente'!ET139)=CONCATENATE(AE32,AH37),'Matriz de riesgo inherente'!A139,""),," ",IF(CONCATENATE('Matriz de riesgo inherente'!EH144,'Matriz de riesgo inherente'!ET144)=CONCATENATE(AE32,AH37),'Matriz de riesgo inherente'!A144,""),," ",IF(CONCATENATE('Matriz de riesgo inherente'!EH149,'Matriz de riesgo inherente'!ET149)=CONCATENATE(AE32,AH37),'Matriz de riesgo inherente'!A149,""),," ",IF(CONCATENATE('Matriz de riesgo inherente'!EH162,'Matriz de riesgo inherente'!ET162)=CONCATENATE(AE32,AH37),'Matriz de riesgo inherente'!A162,""),," ",IF(CONCATENATE('Matriz de riesgo inherente'!EH174,'Matriz de riesgo inherente'!ET174)=CONCATENATE(AE32,AH37),'Matriz de riesgo inherente'!A174,""))</f>
        <v xml:space="preserve">           </v>
      </c>
      <c r="AI32" s="181" t="str">
        <f>CONCATENATE(IF(CONCATENATE('Matriz de riesgo inherente'!EH13,'Matriz de riesgo inherente'!ET13)=CONCATENATE(AE32,AI37),'Matriz de riesgo inherente'!A13,""),," ",IF(CONCATENATE('Matriz de riesgo inherente'!EH34,'Matriz de riesgo inherente'!ET34)=CONCATENATE(AE32,AI37),'Matriz de riesgo inherente'!A34,""),," ",IF(CONCATENATE('Matriz de riesgo inherente'!EH55,'Matriz de riesgo inherente'!ET55)=CONCATENATE(AE32,AI37),'Matriz de riesgo inherente'!A55,""),," ",IF(CONCATENATE('Matriz de riesgo inherente'!EH76,'Matriz de riesgo inherente'!ET76)=CONCATENATE(AE32,AI37),'Matriz de riesgo inherente'!A76,""),," ",IF(CONCATENATE('Matriz de riesgo inherente'!EH97,'Matriz de riesgo inherente'!ET97)=CONCATENATE(AE32,AI37),'Matriz de riesgo inherente'!A97,""),," ",IF(CONCATENATE('Matriz de riesgo inherente'!EH116,'Matriz de riesgo inherente'!ET116)=CONCATENATE(AE32,AI37),'Matriz de riesgo inherente'!A116,""),," ",IF(CONCATENATE('Matriz de riesgo inherente'!EH135,'Matriz de riesgo inherente'!ET135)=CONCATENATE(AE32,AI37),'Matriz de riesgo inherente'!A135,""),," ",IF(CONCATENATE('Matriz de riesgo inherente'!EH139,'Matriz de riesgo inherente'!ET139)=CONCATENATE(AE32,AI37),'Matriz de riesgo inherente'!A139,""),," ",IF(CONCATENATE('Matriz de riesgo inherente'!EH144,'Matriz de riesgo inherente'!ET144)=CONCATENATE(AE32,AI37),'Matriz de riesgo inherente'!A144,""),," ",IF(CONCATENATE('Matriz de riesgo inherente'!EH149,'Matriz de riesgo inherente'!ET149)=CONCATENATE(AE32,AI37),'Matriz de riesgo inherente'!A149,""),," ",IF(CONCATENATE('Matriz de riesgo inherente'!EH162,'Matriz de riesgo inherente'!ET162)=CONCATENATE(AE32,AI37),'Matriz de riesgo inherente'!A162,""),," ",IF(CONCATENATE('Matriz de riesgo inherente'!EH174,'Matriz de riesgo inherente'!ET174)=CONCATENATE(AE32,AI37),'Matriz de riesgo inherente'!A174,""))</f>
        <v xml:space="preserve">           </v>
      </c>
      <c r="AJ32" s="181" t="str">
        <f>CONCATENATE(IF(CONCATENATE('Matriz de riesgo inherente'!EH13,'Matriz de riesgo inherente'!ET13)=CONCATENATE(AE32,AJ37),'Matriz de riesgo inherente'!A13,""),," ",IF(CONCATENATE('Matriz de riesgo inherente'!EH34,'Matriz de riesgo inherente'!ET34)=CONCATENATE(AE32,AJ37),'Matriz de riesgo inherente'!A34,""),," ",IF(CONCATENATE('Matriz de riesgo inherente'!EH55,'Matriz de riesgo inherente'!ET55)=CONCATENATE(AE32,AJ37),'Matriz de riesgo inherente'!A55,""),," ",IF(CONCATENATE('Matriz de riesgo inherente'!EH76,'Matriz de riesgo inherente'!ET76)=CONCATENATE(AE32,AJ37),'Matriz de riesgo inherente'!A76,""),," ",IF(CONCATENATE('Matriz de riesgo inherente'!EH97,'Matriz de riesgo inherente'!ET97)=CONCATENATE(AE32,AJ37),'Matriz de riesgo inherente'!A97,""),," ",IF(CONCATENATE('Matriz de riesgo inherente'!EH116,'Matriz de riesgo inherente'!ET116)=CONCATENATE(AE32,AJ37),'Matriz de riesgo inherente'!A116,""),," ",IF(CONCATENATE('Matriz de riesgo inherente'!EH135,'Matriz de riesgo inherente'!ET135)=CONCATENATE(AE32,AJ37),'Matriz de riesgo inherente'!A135,""),," ",IF(CONCATENATE('Matriz de riesgo inherente'!EH139,'Matriz de riesgo inherente'!ET139)=CONCATENATE(AE32,AJ37),'Matriz de riesgo inherente'!A139,""),," ",IF(CONCATENATE('Matriz de riesgo inherente'!EH144,'Matriz de riesgo inherente'!ET144)=CONCATENATE(AE32,AJ37),'Matriz de riesgo inherente'!A144,""),," ",IF(CONCATENATE('Matriz de riesgo inherente'!EH149,'Matriz de riesgo inherente'!ET149)=CONCATENATE(AE32,AJ37),'Matriz de riesgo inherente'!A149,""),," ",IF(CONCATENATE('Matriz de riesgo inherente'!EH162,'Matriz de riesgo inherente'!ET162)=CONCATENATE(AE32,AJ37),'Matriz de riesgo inherente'!A162,""),," ",IF(CONCATENATE('Matriz de riesgo inherente'!EH174,'Matriz de riesgo inherente'!ET174)=CONCATENATE(AE32,AJ37),'Matriz de riesgo inherente'!A174,""))</f>
        <v xml:space="preserve">           </v>
      </c>
      <c r="AL32" s="986" t="s">
        <v>1782</v>
      </c>
      <c r="AM32" s="182" t="s">
        <v>284</v>
      </c>
    </row>
    <row r="33" spans="15:39" ht="38.25" customHeight="1">
      <c r="O33" s="985"/>
      <c r="P33" s="177" t="s">
        <v>1620</v>
      </c>
      <c r="Q33" s="178">
        <v>4</v>
      </c>
      <c r="R33" s="179" t="str">
        <f>CONCATENATE(IF(CONCATENATE('Matriz de riesgo inherente'!EE18,'Matriz de riesgo inherente'!EZ18)=CONCATENATE(Q33,R37),'Matriz de riesgo inherente'!A13,""),," ",IF(CONCATENATE('Matriz de riesgo inherente'!EE39,'Matriz de riesgo inherente'!EZ39)=CONCATENATE(Q33,R37),'Matriz de riesgo inherente'!A34,""),," ",IF(CONCATENATE('Matriz de riesgo inherente'!EE60,'Matriz de riesgo inherente'!EZ60)=CONCATENATE(Q33,R37),'Matriz de riesgo inherente'!A55,""),," ",IF(CONCATENATE('Matriz de riesgo inherente'!EE81,'Matriz de riesgo inherente'!EZ81)=CONCATENATE(Q33,R37),'Matriz de riesgo inherente'!A76,""),," ",IF(CONCATENATE('Matriz de riesgo inherente'!EE100,'Matriz de riesgo inherente'!EZ100)=CONCATENATE(Q33,R37),'Matriz de riesgo inherente'!A97,""),," ",IF(CONCATENATE('Matriz de riesgo inherente'!EE119,'Matriz de riesgo inherente'!EZ119)=CONCATENATE(Q33,R37),'Matriz de riesgo inherente'!A116,""),," ",IF(CONCATENATE('Matriz de riesgo inherente'!EE162,'Matriz de riesgo inherente'!EZ162)=CONCATENATE(Q33,R37),'Matriz de riesgo inherente'!A162,""))</f>
        <v xml:space="preserve">      </v>
      </c>
      <c r="S33" s="179" t="str">
        <f>CONCATENATE(IF(CONCATENATE('Matriz de riesgo inherente'!EE18,'Matriz de riesgo inherente'!EZ18)=CONCATENATE(Q33,S37),'Matriz de riesgo inherente'!A13,""),," ",IF(CONCATENATE('Matriz de riesgo inherente'!EE39,'Matriz de riesgo inherente'!EZ39)=CONCATENATE(Q33,S37),'Matriz de riesgo inherente'!A34,""),," ",IF(CONCATENATE('Matriz de riesgo inherente'!EE60,'Matriz de riesgo inherente'!EZ60)=CONCATENATE(Q33,S37),'Matriz de riesgo inherente'!A55,""),," ",IF(CONCATENATE('Matriz de riesgo inherente'!EE81,'Matriz de riesgo inherente'!EZ81)=CONCATENATE(Q33,S37),'Matriz de riesgo inherente'!A76,""),," ",IF(CONCATENATE('Matriz de riesgo inherente'!EE100,'Matriz de riesgo inherente'!EZ100)=CONCATENATE(Q33,S37),'Matriz de riesgo inherente'!A97,""),," ",IF(CONCATENATE('Matriz de riesgo inherente'!EE119,'Matriz de riesgo inherente'!EZ119)=CONCATENATE(Q33,S37),'Matriz de riesgo inherente'!A116,""),," ",IF(CONCATENATE('Matriz de riesgo inherente'!EE162,'Matriz de riesgo inherente'!EZ162)=CONCATENATE(Q33,S37),'Matriz de riesgo inherente'!A162,""))</f>
        <v xml:space="preserve">      </v>
      </c>
      <c r="T33" s="180" t="str">
        <f>CONCATENATE(IF(CONCATENATE('Matriz de riesgo inherente'!EE18,'Matriz de riesgo inherente'!EZ18)=CONCATENATE(Q33,T37),'Matriz de riesgo inherente'!A13,""),," ",IF(CONCATENATE('Matriz de riesgo inherente'!EE39,'Matriz de riesgo inherente'!EZ39)=CONCATENATE(Q33,T37),'Matriz de riesgo inherente'!A34,""),," ",IF(CONCATENATE('Matriz de riesgo inherente'!EE60,'Matriz de riesgo inherente'!EZ60)=CONCATENATE(Q33,T37),'Matriz de riesgo inherente'!A55,""),," ",IF(CONCATENATE('Matriz de riesgo inherente'!EE81,'Matriz de riesgo inherente'!EZ81)=CONCATENATE(Q33,T37),'Matriz de riesgo inherente'!A76,""),," ",IF(CONCATENATE('Matriz de riesgo inherente'!EE100,'Matriz de riesgo inherente'!EZ100)=CONCATENATE(Q33,T37),'Matriz de riesgo inherente'!A97,""),," ",IF(CONCATENATE('Matriz de riesgo inherente'!EE119,'Matriz de riesgo inherente'!EZ119)=CONCATENATE(Q33,T37),'Matriz de riesgo inherente'!A116,""),," ",IF(CONCATENATE('Matriz de riesgo inherente'!EE162,'Matriz de riesgo inherente'!EZ162)=CONCATENATE(Q33,T37),'Matriz de riesgo inherente'!A162,""))</f>
        <v xml:space="preserve">      </v>
      </c>
      <c r="U33" s="180" t="str">
        <f>CONCATENATE(IF(CONCATENATE('Matriz de riesgo inherente'!EE18,'Matriz de riesgo inherente'!EZ18)=CONCATENATE(Q33,U37),'Matriz de riesgo inherente'!A13,""),," ",IF(CONCATENATE('Matriz de riesgo inherente'!EE39,'Matriz de riesgo inherente'!EZ39)=CONCATENATE(Q33,U37),'Matriz de riesgo inherente'!A34,""),," ",IF(CONCATENATE('Matriz de riesgo inherente'!EE60,'Matriz de riesgo inherente'!EZ60)=CONCATENATE(Q33,U37),'Matriz de riesgo inherente'!A55,""),," ",IF(CONCATENATE('Matriz de riesgo inherente'!EE81,'Matriz de riesgo inherente'!EZ81)=CONCATENATE(Q33,U37),'Matriz de riesgo inherente'!A76,""),," ",IF(CONCATENATE('Matriz de riesgo inherente'!EE100,'Matriz de riesgo inherente'!EZ100)=CONCATENATE(Q33,U37),'Matriz de riesgo inherente'!A97,""),," ",IF(CONCATENATE('Matriz de riesgo inherente'!EE119,'Matriz de riesgo inherente'!EZ119)=CONCATENATE(Q33,U37),'Matriz de riesgo inherente'!A116,""),," ",IF(CONCATENATE('Matriz de riesgo inherente'!EE162,'Matriz de riesgo inherente'!EZ162)=CONCATENATE(Q33,U37),'Matriz de riesgo inherente'!A162,""))</f>
        <v xml:space="preserve">      </v>
      </c>
      <c r="V33" s="181" t="str">
        <f>CONCATENATE(IF(CONCATENATE('Matriz de riesgo inherente'!EE18,'Matriz de riesgo inherente'!EZ18)=CONCATENATE(Q33,V37),'Matriz de riesgo inherente'!A13,""),," ",IF(CONCATENATE('Matriz de riesgo inherente'!EE39,'Matriz de riesgo inherente'!EZ39)=CONCATENATE(Q33,V37),'Matriz de riesgo inherente'!A34,""),," ",IF(CONCATENATE('Matriz de riesgo inherente'!EE60,'Matriz de riesgo inherente'!EZ60)=CONCATENATE(Q33,V37),'Matriz de riesgo inherente'!A55,""),," ",IF(CONCATENATE('Matriz de riesgo inherente'!EE81,'Matriz de riesgo inherente'!EZ81)=CONCATENATE(Q33,V37),'Matriz de riesgo inherente'!A76,""),," ",IF(CONCATENATE('Matriz de riesgo inherente'!EE100,'Matriz de riesgo inherente'!EZ100)=CONCATENATE(Q33,V37),'Matriz de riesgo inherente'!A97,""),," ",IF(CONCATENATE('Matriz de riesgo inherente'!EE119,'Matriz de riesgo inherente'!EZ119)=CONCATENATE(Q33,V37),'Matriz de riesgo inherente'!A116,""),," ",IF(CONCATENATE('Matriz de riesgo inherente'!EE162,'Matriz de riesgo inherente'!EZ162)=CONCATENATE(Q33,V37),'Matriz de riesgo inherente'!A162,""))</f>
        <v xml:space="preserve">      </v>
      </c>
      <c r="X33" s="987"/>
      <c r="Y33" s="183" t="s">
        <v>1783</v>
      </c>
      <c r="AC33" s="985"/>
      <c r="AD33" s="177" t="s">
        <v>1620</v>
      </c>
      <c r="AE33" s="178">
        <v>4</v>
      </c>
      <c r="AF33" s="179" t="str">
        <f>CONCATENATE(IF(CONCATENATE('Matriz de riesgo inherente'!EH13,'Matriz de riesgo inherente'!ET13)=CONCATENATE(AE33,AF37),'Matriz de riesgo inherente'!A13,""),," ",IF(CONCATENATE('Matriz de riesgo inherente'!EH34,'Matriz de riesgo inherente'!ET34)=CONCATENATE(AE33,AF37),'Matriz de riesgo inherente'!A34,""),," ",IF(CONCATENATE('Matriz de riesgo inherente'!EH55,'Matriz de riesgo inherente'!ET55)=CONCATENATE(AE33,AF37),'Matriz de riesgo inherente'!A55,""),," ",IF(CONCATENATE('Matriz de riesgo inherente'!EH76,'Matriz de riesgo inherente'!ET76)=CONCATENATE(AE33,AF37),'Matriz de riesgo inherente'!A76,""),," ",IF(CONCATENATE('Matriz de riesgo inherente'!EH97,'Matriz de riesgo inherente'!ET97)=CONCATENATE(AE33,AF37),'Matriz de riesgo inherente'!A97,""),," ",IF(CONCATENATE('Matriz de riesgo inherente'!EH116,'Matriz de riesgo inherente'!ET116)=CONCATENATE(AE33,AF37),'Matriz de riesgo inherente'!A116,""),," ",IF(CONCATENATE('Matriz de riesgo inherente'!EH135,'Matriz de riesgo inherente'!ET135)=CONCATENATE(AE33,AF37),'Matriz de riesgo inherente'!A135,""),," ",IF(CONCATENATE('Matriz de riesgo inherente'!EH139,'Matriz de riesgo inherente'!ET139)=CONCATENATE(AE33,AF37),'Matriz de riesgo inherente'!A139,""),," ",IF(CONCATENATE('Matriz de riesgo inherente'!EH144,'Matriz de riesgo inherente'!ET144)=CONCATENATE(AE33,AF37),'Matriz de riesgo inherente'!A144,""),," ",IF(CONCATENATE('Matriz de riesgo inherente'!EH149,'Matriz de riesgo inherente'!ET149)=CONCATENATE(AE33,AF37),'Matriz de riesgo inherente'!A149,""),," ",IF(CONCATENATE('Matriz de riesgo inherente'!EH162,'Matriz de riesgo inherente'!ET162)=CONCATENATE(AE33,AF37),'Matriz de riesgo inherente'!A162,""),," ",IF(CONCATENATE('Matriz de riesgo inherente'!EH174,'Matriz de riesgo inherente'!ET174)=CONCATENATE(AE33,AF37),'Matriz de riesgo inherente'!A174,""))</f>
        <v xml:space="preserve">           </v>
      </c>
      <c r="AG33" s="179" t="str">
        <f>CONCATENATE(IF(CONCATENATE('Matriz de riesgo inherente'!EH13,'Matriz de riesgo inherente'!ET13)=CONCATENATE(AE33,AG37),'Matriz de riesgo inherente'!A13,""),," ",IF(CONCATENATE('Matriz de riesgo inherente'!EH34,'Matriz de riesgo inherente'!ET34)=CONCATENATE(AE33,AG37),'Matriz de riesgo inherente'!A34,""),," ",IF(CONCATENATE('Matriz de riesgo inherente'!EH55,'Matriz de riesgo inherente'!ET55)=CONCATENATE(AE33,AG37),'Matriz de riesgo inherente'!A55,""),," ",IF(CONCATENATE('Matriz de riesgo inherente'!EH76,'Matriz de riesgo inherente'!ET76)=CONCATENATE(AE33,AG37),'Matriz de riesgo inherente'!A76,""),," ",IF(CONCATENATE('Matriz de riesgo inherente'!EH97,'Matriz de riesgo inherente'!ET97)=CONCATENATE(AE33,AG37),'Matriz de riesgo inherente'!A97,""),," ",IF(CONCATENATE('Matriz de riesgo inherente'!EH116,'Matriz de riesgo inherente'!ET116)=CONCATENATE(AE33,AG37),'Matriz de riesgo inherente'!A116,""),," ",IF(CONCATENATE('Matriz de riesgo inherente'!EH135,'Matriz de riesgo inherente'!ET135)=CONCATENATE(AE33,AG37),'Matriz de riesgo inherente'!A135,""),," ",IF(CONCATENATE('Matriz de riesgo inherente'!EH139,'Matriz de riesgo inherente'!ET139)=CONCATENATE(AE33,AG37),'Matriz de riesgo inherente'!A139,""),," ",IF(CONCATENATE('Matriz de riesgo inherente'!EH144,'Matriz de riesgo inherente'!ET144)=CONCATENATE(AE33,AG37),'Matriz de riesgo inherente'!A144,""),," ",IF(CONCATENATE('Matriz de riesgo inherente'!EH149,'Matriz de riesgo inherente'!ET149)=CONCATENATE(AE33,AG37),'Matriz de riesgo inherente'!A149,""),," ",IF(CONCATENATE('Matriz de riesgo inherente'!EH162,'Matriz de riesgo inherente'!ET162)=CONCATENATE(AE33,AG37),'Matriz de riesgo inherente'!A162,""),," ",IF(CONCATENATE('Matriz de riesgo inherente'!EH174,'Matriz de riesgo inherente'!ET174)=CONCATENATE(AE33,AG37),'Matriz de riesgo inherente'!A174,""))</f>
        <v xml:space="preserve">           </v>
      </c>
      <c r="AH33" s="180" t="str">
        <f>CONCATENATE(IF(CONCATENATE('Matriz de riesgo inherente'!EH13,'Matriz de riesgo inherente'!ET13)=CONCATENATE(AE33,AH37),'Matriz de riesgo inherente'!A13,""),," ",IF(CONCATENATE('Matriz de riesgo inherente'!EH34,'Matriz de riesgo inherente'!ET34)=CONCATENATE(AE33,AH37),'Matriz de riesgo inherente'!A34,""),," ",IF(CONCATENATE('Matriz de riesgo inherente'!EH55,'Matriz de riesgo inherente'!ET55)=CONCATENATE(AE33,AH37),'Matriz de riesgo inherente'!A55,""),," ",IF(CONCATENATE('Matriz de riesgo inherente'!EH76,'Matriz de riesgo inherente'!ET76)=CONCATENATE(AE33,AH37),'Matriz de riesgo inherente'!A76,""),," ",IF(CONCATENATE('Matriz de riesgo inherente'!EH97,'Matriz de riesgo inherente'!ET97)=CONCATENATE(AE33,AH37),'Matriz de riesgo inherente'!A97,""),," ",IF(CONCATENATE('Matriz de riesgo inherente'!EH116,'Matriz de riesgo inherente'!ET116)=CONCATENATE(AE33,AH37),'Matriz de riesgo inherente'!A116,""),," ",IF(CONCATENATE('Matriz de riesgo inherente'!EH135,'Matriz de riesgo inherente'!ET135)=CONCATENATE(AE33,AH37),'Matriz de riesgo inherente'!A135,""),," ",IF(CONCATENATE('Matriz de riesgo inherente'!EH139,'Matriz de riesgo inherente'!ET139)=CONCATENATE(AE33,AH37),'Matriz de riesgo inherente'!A139,""),," ",IF(CONCATENATE('Matriz de riesgo inherente'!EH144,'Matriz de riesgo inherente'!ET144)=CONCATENATE(AE33,AH37),'Matriz de riesgo inherente'!A144,""),," ",IF(CONCATENATE('Matriz de riesgo inherente'!EH149,'Matriz de riesgo inherente'!ET149)=CONCATENATE(AE33,AH37),'Matriz de riesgo inherente'!A149,""),," ",IF(CONCATENATE('Matriz de riesgo inherente'!EH162,'Matriz de riesgo inherente'!ET162)=CONCATENATE(AE33,AH37),'Matriz de riesgo inherente'!A162,""),," ",IF(CONCATENATE('Matriz de riesgo inherente'!EH174,'Matriz de riesgo inherente'!ET174)=CONCATENATE(AE33,AH37),'Matriz de riesgo inherente'!A174,""))</f>
        <v xml:space="preserve">           </v>
      </c>
      <c r="AI33" s="180" t="str">
        <f>CONCATENATE(IF(CONCATENATE('Matriz de riesgo inherente'!EH13,'Matriz de riesgo inherente'!ET13)=CONCATENATE(AE33,AI37),'Matriz de riesgo inherente'!A13,""),," ",IF(CONCATENATE('Matriz de riesgo inherente'!EH34,'Matriz de riesgo inherente'!ET34)=CONCATENATE(AE33,AI37),'Matriz de riesgo inherente'!A34,""),," ",IF(CONCATENATE('Matriz de riesgo inherente'!EH55,'Matriz de riesgo inherente'!ET55)=CONCATENATE(AE33,AI37),'Matriz de riesgo inherente'!A55,""),," ",IF(CONCATENATE('Matriz de riesgo inherente'!EH76,'Matriz de riesgo inherente'!ET76)=CONCATENATE(AE33,AI37),'Matriz de riesgo inherente'!A76,""),," ",IF(CONCATENATE('Matriz de riesgo inherente'!EH97,'Matriz de riesgo inherente'!ET97)=CONCATENATE(AE33,AI37),'Matriz de riesgo inherente'!A97,""),," ",IF(CONCATENATE('Matriz de riesgo inherente'!EH116,'Matriz de riesgo inherente'!ET116)=CONCATENATE(AE33,AI37),'Matriz de riesgo inherente'!A116,""),," ",IF(CONCATENATE('Matriz de riesgo inherente'!EH135,'Matriz de riesgo inherente'!ET135)=CONCATENATE(AE33,AI37),'Matriz de riesgo inherente'!A135,""),," ",IF(CONCATENATE('Matriz de riesgo inherente'!EH139,'Matriz de riesgo inherente'!ET139)=CONCATENATE(AE33,AI37),'Matriz de riesgo inherente'!A139,""),," ",IF(CONCATENATE('Matriz de riesgo inherente'!EH144,'Matriz de riesgo inherente'!ET144)=CONCATENATE(AE33,AI37),'Matriz de riesgo inherente'!A144,""),," ",IF(CONCATENATE('Matriz de riesgo inherente'!EH149,'Matriz de riesgo inherente'!ET149)=CONCATENATE(AE33,AI37),'Matriz de riesgo inherente'!A149,""),," ",IF(CONCATENATE('Matriz de riesgo inherente'!EH162,'Matriz de riesgo inherente'!ET162)=CONCATENATE(AE33,AI37),'Matriz de riesgo inherente'!A162,""),," ",IF(CONCATENATE('Matriz de riesgo inherente'!EH174,'Matriz de riesgo inherente'!ET174)=CONCATENATE(AE33,AI37),'Matriz de riesgo inherente'!A174,""))</f>
        <v xml:space="preserve">           </v>
      </c>
      <c r="AJ33" s="181" t="str">
        <f>CONCATENATE(IF(CONCATENATE('Matriz de riesgo inherente'!EH13,'Matriz de riesgo inherente'!ET13)=CONCATENATE(AE33,AJ37),'Matriz de riesgo inherente'!A13,""),," ",IF(CONCATENATE('Matriz de riesgo inherente'!EH34,'Matriz de riesgo inherente'!ET34)=CONCATENATE(AE33,AJ37),'Matriz de riesgo inherente'!A34,""),," ",IF(CONCATENATE('Matriz de riesgo inherente'!EH55,'Matriz de riesgo inherente'!ET55)=CONCATENATE(AE33,AJ37),'Matriz de riesgo inherente'!A55,""),," ",IF(CONCATENATE('Matriz de riesgo inherente'!EH76,'Matriz de riesgo inherente'!ET76)=CONCATENATE(AE33,AJ37),'Matriz de riesgo inherente'!A76,""),," ",IF(CONCATENATE('Matriz de riesgo inherente'!EH97,'Matriz de riesgo inherente'!ET97)=CONCATENATE(AE33,AJ37),'Matriz de riesgo inherente'!A97,""),," ",IF(CONCATENATE('Matriz de riesgo inherente'!EH116,'Matriz de riesgo inherente'!ET116)=CONCATENATE(AE33,AJ37),'Matriz de riesgo inherente'!A116,""),," ",IF(CONCATENATE('Matriz de riesgo inherente'!EH135,'Matriz de riesgo inherente'!ET135)=CONCATENATE(AE33,AJ37),'Matriz de riesgo inherente'!A135,""),," ",IF(CONCATENATE('Matriz de riesgo inherente'!EH139,'Matriz de riesgo inherente'!ET139)=CONCATENATE(AE33,AJ37),'Matriz de riesgo inherente'!A139,""),," ",IF(CONCATENATE('Matriz de riesgo inherente'!EH144,'Matriz de riesgo inherente'!ET144)=CONCATENATE(AE33,AJ37),'Matriz de riesgo inherente'!A144,""),," ",IF(CONCATENATE('Matriz de riesgo inherente'!EH149,'Matriz de riesgo inherente'!ET149)=CONCATENATE(AE33,AJ37),'Matriz de riesgo inherente'!A149,""),," ",IF(CONCATENATE('Matriz de riesgo inherente'!EH162,'Matriz de riesgo inherente'!ET162)=CONCATENATE(AE33,AJ37),'Matriz de riesgo inherente'!A162,""),," ",IF(CONCATENATE('Matriz de riesgo inherente'!EH174,'Matriz de riesgo inherente'!ET174)=CONCATENATE(AE33,AJ37),'Matriz de riesgo inherente'!A174,""))</f>
        <v xml:space="preserve">           </v>
      </c>
      <c r="AL33" s="987"/>
      <c r="AM33" s="183" t="s">
        <v>1783</v>
      </c>
    </row>
    <row r="34" spans="15:39" ht="38.25" customHeight="1">
      <c r="O34" s="985"/>
      <c r="P34" s="184" t="s">
        <v>1617</v>
      </c>
      <c r="Q34" s="178">
        <v>3</v>
      </c>
      <c r="R34" s="185" t="str">
        <f>CONCATENATE(IF(CONCATENATE('Matriz de riesgo inherente'!EE18,'Matriz de riesgo inherente'!EZ18)=CONCATENATE(Q34,R37),'Matriz de riesgo inherente'!A13,""),," ",IF(CONCATENATE('Matriz de riesgo inherente'!EE39,'Matriz de riesgo inherente'!EZ39)=CONCATENATE(Q34,R37),'Matriz de riesgo inherente'!A34,""),," ",IF(CONCATENATE('Matriz de riesgo inherente'!EE60,'Matriz de riesgo inherente'!EZ60)=CONCATENATE(Q34,R37),'Matriz de riesgo inherente'!A55,""),," ",IF(CONCATENATE('Matriz de riesgo inherente'!EE81,'Matriz de riesgo inherente'!EZ81)=CONCATENATE(Q34,R37),'Matriz de riesgo inherente'!A76,""),," ",IF(CONCATENATE('Matriz de riesgo inherente'!EE100,'Matriz de riesgo inherente'!EZ100)=CONCATENATE(Q34,R37),'Matriz de riesgo inherente'!A97,""),," ",IF(CONCATENATE('Matriz de riesgo inherente'!EE119,'Matriz de riesgo inherente'!EZ119)=CONCATENATE(Q34,R37),'Matriz de riesgo inherente'!A116,""),," ",IF(CONCATENATE('Matriz de riesgo inherente'!EE162,'Matriz de riesgo inherente'!EZ162)=CONCATENATE(Q34,R37),'Matriz de riesgo inherente'!A162,""))</f>
        <v xml:space="preserve">      </v>
      </c>
      <c r="S34" s="179" t="str">
        <f>CONCATENATE(IF(CONCATENATE('Matriz de riesgo inherente'!EE18,'Matriz de riesgo inherente'!EZ18)=CONCATENATE(Q34,S37),'Matriz de riesgo inherente'!A13,""),," ",IF(CONCATENATE('Matriz de riesgo inherente'!EE39,'Matriz de riesgo inherente'!EZ39)=CONCATENATE(Q34,S37),'Matriz de riesgo inherente'!A34,""),," ",IF(CONCATENATE('Matriz de riesgo inherente'!EE60,'Matriz de riesgo inherente'!EZ60)=CONCATENATE(Q34,S37),'Matriz de riesgo inherente'!A55,""),," ",IF(CONCATENATE('Matriz de riesgo inherente'!EE81,'Matriz de riesgo inherente'!EZ81)=CONCATENATE(Q34,S37),'Matriz de riesgo inherente'!A76,""),," ",IF(CONCATENATE('Matriz de riesgo inherente'!EE100,'Matriz de riesgo inherente'!EZ100)=CONCATENATE(Q34,S37),'Matriz de riesgo inherente'!A97,""),," ",IF(CONCATENATE('Matriz de riesgo inherente'!EE119,'Matriz de riesgo inherente'!EZ119)=CONCATENATE(Q34,S37),'Matriz de riesgo inherente'!A116,""),," ",IF(CONCATENATE('Matriz de riesgo inherente'!EE162,'Matriz de riesgo inherente'!EZ162)=CONCATENATE(Q34,S37),'Matriz de riesgo inherente'!A162,""))</f>
        <v xml:space="preserve">      </v>
      </c>
      <c r="T34" s="179" t="str">
        <f>CONCATENATE(IF(CONCATENATE('Matriz de riesgo inherente'!EE18,'Matriz de riesgo inherente'!EZ18)=CONCATENATE(Q34,T37),'Matriz de riesgo inherente'!A13,""),," ",IF(CONCATENATE('Matriz de riesgo inherente'!EE39,'Matriz de riesgo inherente'!EZ39)=CONCATENATE(Q34,T37),'Matriz de riesgo inherente'!A34,""),," ",IF(CONCATENATE('Matriz de riesgo inherente'!EE60,'Matriz de riesgo inherente'!EZ60)=CONCATENATE(Q34,T37),'Matriz de riesgo inherente'!A55,""),," ",IF(CONCATENATE('Matriz de riesgo inherente'!EE81,'Matriz de riesgo inherente'!EZ81)=CONCATENATE(Q34,T37),'Matriz de riesgo inherente'!A76,""),," ",IF(CONCATENATE('Matriz de riesgo inherente'!EE100,'Matriz de riesgo inherente'!EZ100)=CONCATENATE(Q34,T37),'Matriz de riesgo inherente'!A97,""),," ",IF(CONCATENATE('Matriz de riesgo inherente'!EE119,'Matriz de riesgo inherente'!EZ119)=CONCATENATE(Q34,T37),'Matriz de riesgo inherente'!A116,""),," ",IF(CONCATENATE('Matriz de riesgo inherente'!EE162,'Matriz de riesgo inherente'!EZ162)=CONCATENATE(Q34,T37),'Matriz de riesgo inherente'!A162,""))</f>
        <v xml:space="preserve">    R5 R6 </v>
      </c>
      <c r="U34" s="180" t="str">
        <f>CONCATENATE(IF(CONCATENATE('Matriz de riesgo inherente'!EE18,'Matriz de riesgo inherente'!EZ18)=CONCATENATE(Q34,U37),'Matriz de riesgo inherente'!A13,""),," ",IF(CONCATENATE('Matriz de riesgo inherente'!EE39,'Matriz de riesgo inherente'!EZ39)=CONCATENATE(Q34,U37),'Matriz de riesgo inherente'!A34,""),," ",IF(CONCATENATE('Matriz de riesgo inherente'!EE60,'Matriz de riesgo inherente'!EZ60)=CONCATENATE(Q34,U37),'Matriz de riesgo inherente'!A55,""),," ",IF(CONCATENATE('Matriz de riesgo inherente'!EE81,'Matriz de riesgo inherente'!EZ81)=CONCATENATE(Q34,U37),'Matriz de riesgo inherente'!A76,""),," ",IF(CONCATENATE('Matriz de riesgo inherente'!EE100,'Matriz de riesgo inherente'!EZ100)=CONCATENATE(Q34,U37),'Matriz de riesgo inherente'!A97,""),," ",IF(CONCATENATE('Matriz de riesgo inherente'!EE119,'Matriz de riesgo inherente'!EZ119)=CONCATENATE(Q34,U37),'Matriz de riesgo inherente'!A116,""),," ",IF(CONCATENATE('Matriz de riesgo inherente'!EE162,'Matriz de riesgo inherente'!EZ162)=CONCATENATE(Q34,U37),'Matriz de riesgo inherente'!A162,""))</f>
        <v xml:space="preserve">      </v>
      </c>
      <c r="V34" s="180" t="str">
        <f>CONCATENATE(IF(CONCATENATE('Matriz de riesgo inherente'!EE18,'Matriz de riesgo inherente'!EZ18)=CONCATENATE(Q34,V37),'Matriz de riesgo inherente'!A13,""),," ",IF(CONCATENATE('Matriz de riesgo inherente'!EE39,'Matriz de riesgo inherente'!EZ39)=CONCATENATE(Q34,V37),'Matriz de riesgo inherente'!A34,""),," ",IF(CONCATENATE('Matriz de riesgo inherente'!EE60,'Matriz de riesgo inherente'!EZ60)=CONCATENATE(Q34,V37),'Matriz de riesgo inherente'!A55,""),," ",IF(CONCATENATE('Matriz de riesgo inherente'!EE81,'Matriz de riesgo inherente'!EZ81)=CONCATENATE(Q34,V37),'Matriz de riesgo inherente'!A76,""),," ",IF(CONCATENATE('Matriz de riesgo inherente'!EE100,'Matriz de riesgo inherente'!EZ100)=CONCATENATE(Q34,V37),'Matriz de riesgo inherente'!A97,""),," ",IF(CONCATENATE('Matriz de riesgo inherente'!EE119,'Matriz de riesgo inherente'!EZ119)=CONCATENATE(Q34,V37),'Matriz de riesgo inherente'!A116,""),," ",IF(CONCATENATE('Matriz de riesgo inherente'!EE162,'Matriz de riesgo inherente'!EZ162)=CONCATENATE(Q34,V37),'Matriz de riesgo inherente'!A162,""))</f>
        <v xml:space="preserve">      </v>
      </c>
      <c r="X34" s="987"/>
      <c r="Y34" s="186" t="s">
        <v>287</v>
      </c>
      <c r="AC34" s="985"/>
      <c r="AD34" s="184" t="s">
        <v>1617</v>
      </c>
      <c r="AE34" s="178">
        <v>3</v>
      </c>
      <c r="AF34" s="185" t="str">
        <f>CONCATENATE(IF(CONCATENATE('Matriz de riesgo inherente'!EH13,'Matriz de riesgo inherente'!ET13)=CONCATENATE(AE34,AF37),'Matriz de riesgo inherente'!A13,""),," ",IF(CONCATENATE('Matriz de riesgo inherente'!EH34,'Matriz de riesgo inherente'!ET34)=CONCATENATE(AE34,AF37),'Matriz de riesgo inherente'!A34,""),," ",IF(CONCATENATE('Matriz de riesgo inherente'!EH55,'Matriz de riesgo inherente'!ET55)=CONCATENATE(AE34,AF37),'Matriz de riesgo inherente'!A55,""),," ",IF(CONCATENATE('Matriz de riesgo inherente'!EH76,'Matriz de riesgo inherente'!ET76)=CONCATENATE(AE34,AF37),'Matriz de riesgo inherente'!A76,""),," ",IF(CONCATENATE('Matriz de riesgo inherente'!EH97,'Matriz de riesgo inherente'!ET97)=CONCATENATE(AE34,AF37),'Matriz de riesgo inherente'!A97,""),," ",IF(CONCATENATE('Matriz de riesgo inherente'!EH116,'Matriz de riesgo inherente'!ET116)=CONCATENATE(AE34,AF37),'Matriz de riesgo inherente'!A116,""),," ",IF(CONCATENATE('Matriz de riesgo inherente'!EH135,'Matriz de riesgo inherente'!ET135)=CONCATENATE(AE34,AF37),'Matriz de riesgo inherente'!A135,""),," ",IF(CONCATENATE('Matriz de riesgo inherente'!EH139,'Matriz de riesgo inherente'!ET139)=CONCATENATE(AE34,AF37),'Matriz de riesgo inherente'!A139,""),," ",IF(CONCATENATE('Matriz de riesgo inherente'!EH144,'Matriz de riesgo inherente'!ET144)=CONCATENATE(AE34,AF37),'Matriz de riesgo inherente'!A144,""),," ",IF(CONCATENATE('Matriz de riesgo inherente'!EH149,'Matriz de riesgo inherente'!ET149)=CONCATENATE(AE34,AF37),'Matriz de riesgo inherente'!A149,""),," ",IF(CONCATENATE('Matriz de riesgo inherente'!EH162,'Matriz de riesgo inherente'!ET162)=CONCATENATE(AE34,AF37),'Matriz de riesgo inherente'!A162,""),," ",IF(CONCATENATE('Matriz de riesgo inherente'!EH174,'Matriz de riesgo inherente'!ET174)=CONCATENATE(AE34,AF37),'Matriz de riesgo inherente'!A174,""))</f>
        <v xml:space="preserve">           </v>
      </c>
      <c r="AG34" s="179" t="str">
        <f>CONCATENATE(IF(CONCATENATE('Matriz de riesgo inherente'!EH13,'Matriz de riesgo inherente'!ET13)=CONCATENATE(AE34,AG37),'Matriz de riesgo inherente'!A13,""),," ",IF(CONCATENATE('Matriz de riesgo inherente'!EH34,'Matriz de riesgo inherente'!ET34)=CONCATENATE(AE34,AG37),'Matriz de riesgo inherente'!A34,""),," ",IF(CONCATENATE('Matriz de riesgo inherente'!EH55,'Matriz de riesgo inherente'!ET55)=CONCATENATE(AE34,AG37),'Matriz de riesgo inherente'!A55,""),," ",IF(CONCATENATE('Matriz de riesgo inherente'!EH76,'Matriz de riesgo inherente'!ET76)=CONCATENATE(AE34,AG37),'Matriz de riesgo inherente'!A76,""),," ",IF(CONCATENATE('Matriz de riesgo inherente'!EH97,'Matriz de riesgo inherente'!ET97)=CONCATENATE(AE34,AG37),'Matriz de riesgo inherente'!A97,""),," ",IF(CONCATENATE('Matriz de riesgo inherente'!EH116,'Matriz de riesgo inherente'!ET116)=CONCATENATE(AE34,AG37),'Matriz de riesgo inherente'!A116,""),," ",IF(CONCATENATE('Matriz de riesgo inherente'!EH135,'Matriz de riesgo inherente'!ET135)=CONCATENATE(AE34,AG37),'Matriz de riesgo inherente'!A135,""),," ",IF(CONCATENATE('Matriz de riesgo inherente'!EH139,'Matriz de riesgo inherente'!ET139)=CONCATENATE(AE34,AG37),'Matriz de riesgo inherente'!A139,""),," ",IF(CONCATENATE('Matriz de riesgo inherente'!EH144,'Matriz de riesgo inherente'!ET144)=CONCATENATE(AE34,AG37),'Matriz de riesgo inherente'!A144,""),," ",IF(CONCATENATE('Matriz de riesgo inherente'!EH149,'Matriz de riesgo inherente'!ET149)=CONCATENATE(AE34,AG37),'Matriz de riesgo inherente'!A149,""),," ",IF(CONCATENATE('Matriz de riesgo inherente'!EH162,'Matriz de riesgo inherente'!ET162)=CONCATENATE(AE34,AG37),'Matriz de riesgo inherente'!A162,""),," ",IF(CONCATENATE('Matriz de riesgo inherente'!EH174,'Matriz de riesgo inherente'!ET174)=CONCATENATE(AE34,AG37),'Matriz de riesgo inherente'!A174,""))</f>
        <v xml:space="preserve">         R10  </v>
      </c>
      <c r="AH34" s="179" t="str">
        <f>CONCATENATE(IF(CONCATENATE('Matriz de riesgo inherente'!EH13,'Matriz de riesgo inherente'!ET13)=CONCATENATE(AE34,AH37),'Matriz de riesgo inherente'!A13,""),," ",IF(CONCATENATE('Matriz de riesgo inherente'!EH34,'Matriz de riesgo inherente'!ET34)=CONCATENATE(AE34,AH37),'Matriz de riesgo inherente'!A34,""),," ",IF(CONCATENATE('Matriz de riesgo inherente'!EH55,'Matriz de riesgo inherente'!ET55)=CONCATENATE(AE34,AH37),'Matriz de riesgo inherente'!A55,""),," ",IF(CONCATENATE('Matriz de riesgo inherente'!EH76,'Matriz de riesgo inherente'!ET76)=CONCATENATE(AE34,AH37),'Matriz de riesgo inherente'!A76,""),," ",IF(CONCATENATE('Matriz de riesgo inherente'!EH97,'Matriz de riesgo inherente'!ET97)=CONCATENATE(AE34,AH37),'Matriz de riesgo inherente'!A97,""),," ",IF(CONCATENATE('Matriz de riesgo inherente'!EH116,'Matriz de riesgo inherente'!ET116)=CONCATENATE(AE34,AH37),'Matriz de riesgo inherente'!A116,""),," ",IF(CONCATENATE('Matriz de riesgo inherente'!EH135,'Matriz de riesgo inherente'!ET135)=CONCATENATE(AE34,AH37),'Matriz de riesgo inherente'!A135,""),," ",IF(CONCATENATE('Matriz de riesgo inherente'!EH139,'Matriz de riesgo inherente'!ET139)=CONCATENATE(AE34,AH37),'Matriz de riesgo inherente'!A139,""),," ",IF(CONCATENATE('Matriz de riesgo inherente'!EH144,'Matriz de riesgo inherente'!ET144)=CONCATENATE(AE34,AH37),'Matriz de riesgo inherente'!A144,""),," ",IF(CONCATENATE('Matriz de riesgo inherente'!EH149,'Matriz de riesgo inherente'!ET149)=CONCATENATE(AE34,AH37),'Matriz de riesgo inherente'!A149,""),," ",IF(CONCATENATE('Matriz de riesgo inherente'!EH162,'Matriz de riesgo inherente'!ET162)=CONCATENATE(AE34,AH37),'Matriz de riesgo inherente'!A162,""),," ",IF(CONCATENATE('Matriz de riesgo inherente'!EH174,'Matriz de riesgo inherente'!ET174)=CONCATENATE(AE34,AH37),'Matriz de riesgo inherente'!A174,""))</f>
        <v xml:space="preserve">  R3  R5 R6      </v>
      </c>
      <c r="AI34" s="180" t="str">
        <f>CONCATENATE(IF(CONCATENATE('Matriz de riesgo inherente'!EH13,'Matriz de riesgo inherente'!ET13)=CONCATENATE(AE34,AI37),'Matriz de riesgo inherente'!A13,""),," ",IF(CONCATENATE('Matriz de riesgo inherente'!EH34,'Matriz de riesgo inherente'!ET34)=CONCATENATE(AE34,AI37),'Matriz de riesgo inherente'!A34,""),," ",IF(CONCATENATE('Matriz de riesgo inherente'!EH55,'Matriz de riesgo inherente'!ET55)=CONCATENATE(AE34,AI37),'Matriz de riesgo inherente'!A55,""),," ",IF(CONCATENATE('Matriz de riesgo inherente'!EH76,'Matriz de riesgo inherente'!ET76)=CONCATENATE(AE34,AI37),'Matriz de riesgo inherente'!A76,""),," ",IF(CONCATENATE('Matriz de riesgo inherente'!EH97,'Matriz de riesgo inherente'!ET97)=CONCATENATE(AE34,AI37),'Matriz de riesgo inherente'!A97,""),," ",IF(CONCATENATE('Matriz de riesgo inherente'!EH116,'Matriz de riesgo inherente'!ET116)=CONCATENATE(AE34,AI37),'Matriz de riesgo inherente'!A116,""),," ",IF(CONCATENATE('Matriz de riesgo inherente'!EH135,'Matriz de riesgo inherente'!ET135)=CONCATENATE(AE34,AI37),'Matriz de riesgo inherente'!A135,""),," ",IF(CONCATENATE('Matriz de riesgo inherente'!EH139,'Matriz de riesgo inherente'!ET139)=CONCATENATE(AE34,AI37),'Matriz de riesgo inherente'!A139,""),," ",IF(CONCATENATE('Matriz de riesgo inherente'!EH144,'Matriz de riesgo inherente'!ET144)=CONCATENATE(AE34,AI37),'Matriz de riesgo inherente'!A144,""),," ",IF(CONCATENATE('Matriz de riesgo inherente'!EH149,'Matriz de riesgo inherente'!ET149)=CONCATENATE(AE34,AI37),'Matriz de riesgo inherente'!A149,""),," ",IF(CONCATENATE('Matriz de riesgo inherente'!EH162,'Matriz de riesgo inherente'!ET162)=CONCATENATE(AE34,AI37),'Matriz de riesgo inherente'!A162,""),," ",IF(CONCATENATE('Matriz de riesgo inherente'!EH174,'Matriz de riesgo inherente'!ET174)=CONCATENATE(AE34,AI37),'Matriz de riesgo inherente'!A174,""))</f>
        <v xml:space="preserve">           </v>
      </c>
      <c r="AJ34" s="180" t="str">
        <f>CONCATENATE(IF(CONCATENATE('Matriz de riesgo inherente'!EH13,'Matriz de riesgo inherente'!ET13)=CONCATENATE(AE34,AJ37),'Matriz de riesgo inherente'!A13,""),," ",IF(CONCATENATE('Matriz de riesgo inherente'!EH34,'Matriz de riesgo inherente'!ET34)=CONCATENATE(AE34,AJ37),'Matriz de riesgo inherente'!A34,""),," ",IF(CONCATENATE('Matriz de riesgo inherente'!EH55,'Matriz de riesgo inherente'!ET55)=CONCATENATE(AE34,AJ37),'Matriz de riesgo inherente'!A55,""),," ",IF(CONCATENATE('Matriz de riesgo inherente'!EH76,'Matriz de riesgo inherente'!ET76)=CONCATENATE(AE34,AJ37),'Matriz de riesgo inherente'!A76,""),," ",IF(CONCATENATE('Matriz de riesgo inherente'!EH97,'Matriz de riesgo inherente'!ET97)=CONCATENATE(AE34,AJ37),'Matriz de riesgo inherente'!A97,""),," ",IF(CONCATENATE('Matriz de riesgo inherente'!EH116,'Matriz de riesgo inherente'!ET116)=CONCATENATE(AE34,AJ37),'Matriz de riesgo inherente'!A116,""),," ",IF(CONCATENATE('Matriz de riesgo inherente'!EH135,'Matriz de riesgo inherente'!ET135)=CONCATENATE(AE34,AJ37),'Matriz de riesgo inherente'!A135,""),," ",IF(CONCATENATE('Matriz de riesgo inherente'!EH139,'Matriz de riesgo inherente'!ET139)=CONCATENATE(AE34,AJ37),'Matriz de riesgo inherente'!A139,""),," ",IF(CONCATENATE('Matriz de riesgo inherente'!EH144,'Matriz de riesgo inherente'!ET144)=CONCATENATE(AE34,AJ37),'Matriz de riesgo inherente'!A144,""),," ",IF(CONCATENATE('Matriz de riesgo inherente'!EH149,'Matriz de riesgo inherente'!ET149)=CONCATENATE(AE34,AJ37),'Matriz de riesgo inherente'!A149,""),," ",IF(CONCATENATE('Matriz de riesgo inherente'!EH162,'Matriz de riesgo inherente'!ET162)=CONCATENATE(AE34,AJ37),'Matriz de riesgo inherente'!A162,""),," ",IF(CONCATENATE('Matriz de riesgo inherente'!EH174,'Matriz de riesgo inherente'!ET174)=CONCATENATE(AE34,AJ37),'Matriz de riesgo inherente'!A174,""))</f>
        <v xml:space="preserve">           </v>
      </c>
      <c r="AL34" s="987"/>
      <c r="AM34" s="186" t="s">
        <v>287</v>
      </c>
    </row>
    <row r="35" spans="15:39" ht="38.25" customHeight="1" thickBot="1">
      <c r="O35" s="985"/>
      <c r="P35" s="177" t="s">
        <v>1614</v>
      </c>
      <c r="Q35" s="178">
        <v>2</v>
      </c>
      <c r="R35" s="185" t="str">
        <f>CONCATENATE(IF(CONCATENATE('Matriz de riesgo inherente'!EE18,'Matriz de riesgo inherente'!EZ18)=CONCATENATE(Q35,R37),'Matriz de riesgo inherente'!A13,""),," ",IF(CONCATENATE('Matriz de riesgo inherente'!EE39,'Matriz de riesgo inherente'!EZ39)=CONCATENATE(Q35,R37),'Matriz de riesgo inherente'!A34,""),," ",IF(CONCATENATE('Matriz de riesgo inherente'!EE60,'Matriz de riesgo inherente'!EZ60)=CONCATENATE(Q35,R37),'Matriz de riesgo inherente'!A55,""),," ",IF(CONCATENATE('Matriz de riesgo inherente'!EE81,'Matriz de riesgo inherente'!EZ81)=CONCATENATE(Q35,R37),'Matriz de riesgo inherente'!A76,""),," ",IF(CONCATENATE('Matriz de riesgo inherente'!EE100,'Matriz de riesgo inherente'!EZ100)=CONCATENATE(Q35,R37),'Matriz de riesgo inherente'!A97,""),," ",IF(CONCATENATE('Matriz de riesgo inherente'!EE119,'Matriz de riesgo inherente'!EZ119)=CONCATENATE(Q35,R37),'Matriz de riesgo inherente'!A116,""),," ",IF(CONCATENATE('Matriz de riesgo inherente'!EE162,'Matriz de riesgo inherente'!EZ162)=CONCATENATE(Q35,R37),'Matriz de riesgo inherente'!A162,""))</f>
        <v xml:space="preserve">      </v>
      </c>
      <c r="S35" s="179" t="str">
        <f>CONCATENATE(IF(CONCATENATE('Matriz de riesgo inherente'!EE18,'Matriz de riesgo inherente'!EZ18)=CONCATENATE(Q35,S37),'Matriz de riesgo inherente'!A13,""),," ",IF(CONCATENATE('Matriz de riesgo inherente'!EE39,'Matriz de riesgo inherente'!EZ39)=CONCATENATE(Q35,S37),'Matriz de riesgo inherente'!A34,""),," ",IF(CONCATENATE('Matriz de riesgo inherente'!EE60,'Matriz de riesgo inherente'!EZ60)=CONCATENATE(Q35,S37),'Matriz de riesgo inherente'!A55,""),," ",IF(CONCATENATE('Matriz de riesgo inherente'!EE81,'Matriz de riesgo inherente'!EZ81)=CONCATENATE(Q35,S37),'Matriz de riesgo inherente'!A76,""),," ",IF(CONCATENATE('Matriz de riesgo inherente'!EE100,'Matriz de riesgo inherente'!EZ100)=CONCATENATE(Q35,S37),'Matriz de riesgo inherente'!A97,""),," ",IF(CONCATENATE('Matriz de riesgo inherente'!EE119,'Matriz de riesgo inherente'!EZ119)=CONCATENATE(Q35,S37),'Matriz de riesgo inherente'!A116,""),," ",IF(CONCATENATE('Matriz de riesgo inherente'!EE162,'Matriz de riesgo inherente'!EZ162)=CONCATENATE(Q35,S37),'Matriz de riesgo inherente'!A162,""))</f>
        <v xml:space="preserve"> R2  R4   </v>
      </c>
      <c r="T35" s="179" t="str">
        <f>CONCATENATE(IF(CONCATENATE('Matriz de riesgo inherente'!EE18,'Matriz de riesgo inherente'!EZ18)=CONCATENATE(Q35,T37),'Matriz de riesgo inherente'!A13,""),," ",IF(CONCATENATE('Matriz de riesgo inherente'!EE39,'Matriz de riesgo inherente'!EZ39)=CONCATENATE(Q35,T37),'Matriz de riesgo inherente'!A34,""),," ",IF(CONCATENATE('Matriz de riesgo inherente'!EE60,'Matriz de riesgo inherente'!EZ60)=CONCATENATE(Q35,T37),'Matriz de riesgo inherente'!A55,""),," ",IF(CONCATENATE('Matriz de riesgo inherente'!EE81,'Matriz de riesgo inherente'!EZ81)=CONCATENATE(Q35,T37),'Matriz de riesgo inherente'!A76,""),," ",IF(CONCATENATE('Matriz de riesgo inherente'!EE100,'Matriz de riesgo inherente'!EZ100)=CONCATENATE(Q35,T37),'Matriz de riesgo inherente'!A97,""),," ",IF(CONCATENATE('Matriz de riesgo inherente'!EE119,'Matriz de riesgo inherente'!EZ119)=CONCATENATE(Q35,T37),'Matriz de riesgo inherente'!A116,""),," ",IF(CONCATENATE('Matriz de riesgo inherente'!EE162,'Matriz de riesgo inherente'!EZ162)=CONCATENATE(Q35,T37),'Matriz de riesgo inherente'!A162,""))</f>
        <v xml:space="preserve">R1  R3    </v>
      </c>
      <c r="U35" s="179" t="str">
        <f>CONCATENATE(IF(CONCATENATE('Matriz de riesgo inherente'!EE18,'Matriz de riesgo inherente'!EZ18)=CONCATENATE(Q35,U37),'Matriz de riesgo inherente'!A13,""),," ",IF(CONCATENATE('Matriz de riesgo inherente'!EE39,'Matriz de riesgo inherente'!EZ39)=CONCATENATE(Q35,U37),'Matriz de riesgo inherente'!A34,""),," ",IF(CONCATENATE('Matriz de riesgo inherente'!EE60,'Matriz de riesgo inherente'!EZ60)=CONCATENATE(Q35,U37),'Matriz de riesgo inherente'!A55,""),," ",IF(CONCATENATE('Matriz de riesgo inherente'!EE81,'Matriz de riesgo inherente'!EZ81)=CONCATENATE(Q35,U37),'Matriz de riesgo inherente'!A76,""),," ",IF(CONCATENATE('Matriz de riesgo inherente'!EE100,'Matriz de riesgo inherente'!EZ100)=CONCATENATE(Q35,U37),'Matriz de riesgo inherente'!A97,""),," ",IF(CONCATENATE('Matriz de riesgo inherente'!EE119,'Matriz de riesgo inherente'!EZ119)=CONCATENATE(Q35,U37),'Matriz de riesgo inherente'!A116,""),," ",IF(CONCATENATE('Matriz de riesgo inherente'!EE162,'Matriz de riesgo inherente'!EZ162)=CONCATENATE(Q35,U37),'Matriz de riesgo inherente'!A162,""))</f>
        <v xml:space="preserve">      </v>
      </c>
      <c r="V35" s="180" t="str">
        <f>CONCATENATE(IF(CONCATENATE('Matriz de riesgo inherente'!EE18,'Matriz de riesgo inherente'!EZ18)=CONCATENATE(Q35,V37),'Matriz de riesgo inherente'!A13,""),," ",IF(CONCATENATE('Matriz de riesgo inherente'!EE39,'Matriz de riesgo inherente'!EZ39)=CONCATENATE(Q35,V37),'Matriz de riesgo inherente'!A34,""),," ",IF(CONCATENATE('Matriz de riesgo inherente'!EE60,'Matriz de riesgo inherente'!EZ60)=CONCATENATE(Q35,V37),'Matriz de riesgo inherente'!A55,""),," ",IF(CONCATENATE('Matriz de riesgo inherente'!EE81,'Matriz de riesgo inherente'!EZ81)=CONCATENATE(Q35,V37),'Matriz de riesgo inherente'!A76,""),," ",IF(CONCATENATE('Matriz de riesgo inherente'!EE100,'Matriz de riesgo inherente'!EZ100)=CONCATENATE(Q35,V37),'Matriz de riesgo inherente'!A97,""),," ",IF(CONCATENATE('Matriz de riesgo inherente'!EE119,'Matriz de riesgo inherente'!EZ119)=CONCATENATE(Q35,V37),'Matriz de riesgo inherente'!A116,""),," ",IF(CONCATENATE('Matriz de riesgo inherente'!EE162,'Matriz de riesgo inherente'!EZ162)=CONCATENATE(Q35,V37),'Matriz de riesgo inherente'!A162,""))</f>
        <v xml:space="preserve">      </v>
      </c>
      <c r="X35" s="988"/>
      <c r="Y35" s="187" t="s">
        <v>283</v>
      </c>
      <c r="AC35" s="985"/>
      <c r="AD35" s="177" t="s">
        <v>1614</v>
      </c>
      <c r="AE35" s="178">
        <v>2</v>
      </c>
      <c r="AF35" s="185" t="str">
        <f>CONCATENATE(IF(CONCATENATE('Matriz de riesgo inherente'!EH13,'Matriz de riesgo inherente'!ET13)=CONCATENATE(AE35,AF37),'Matriz de riesgo inherente'!A13,""),," ",IF(CONCATENATE('Matriz de riesgo inherente'!EH34,'Matriz de riesgo inherente'!ET34)=CONCATENATE(AE35,AF37),'Matriz de riesgo inherente'!A34,""),," ",IF(CONCATENATE('Matriz de riesgo inherente'!EH55,'Matriz de riesgo inherente'!ET55)=CONCATENATE(AE35,AF37),'Matriz de riesgo inherente'!A55,""),," ",IF(CONCATENATE('Matriz de riesgo inherente'!EH76,'Matriz de riesgo inherente'!ET76)=CONCATENATE(AE35,AF37),'Matriz de riesgo inherente'!A76,""),," ",IF(CONCATENATE('Matriz de riesgo inherente'!EH97,'Matriz de riesgo inherente'!ET97)=CONCATENATE(AE35,AF37),'Matriz de riesgo inherente'!A97,""),," ",IF(CONCATENATE('Matriz de riesgo inherente'!EH116,'Matriz de riesgo inherente'!ET116)=CONCATENATE(AE35,AF37),'Matriz de riesgo inherente'!A116,""),," ",IF(CONCATENATE('Matriz de riesgo inherente'!EH135,'Matriz de riesgo inherente'!ET135)=CONCATENATE(AE35,AF37),'Matriz de riesgo inherente'!A135,""),," ",IF(CONCATENATE('Matriz de riesgo inherente'!EH139,'Matriz de riesgo inherente'!ET139)=CONCATENATE(AE35,AF37),'Matriz de riesgo inherente'!A139,""),," ",IF(CONCATENATE('Matriz de riesgo inherente'!EH144,'Matriz de riesgo inherente'!ET144)=CONCATENATE(AE35,AF37),'Matriz de riesgo inherente'!A144,""),," ",IF(CONCATENATE('Matriz de riesgo inherente'!EH149,'Matriz de riesgo inherente'!ET149)=CONCATENATE(AE35,AF37),'Matriz de riesgo inherente'!A149,""),," ",IF(CONCATENATE('Matriz de riesgo inherente'!EH162,'Matriz de riesgo inherente'!ET162)=CONCATENATE(AE35,AF37),'Matriz de riesgo inherente'!A162,""),," ",IF(CONCATENATE('Matriz de riesgo inherente'!EH174,'Matriz de riesgo inherente'!ET174)=CONCATENATE(AE35,AF37),'Matriz de riesgo inherente'!A174,""))</f>
        <v xml:space="preserve">           </v>
      </c>
      <c r="AG35" s="179" t="str">
        <f>CONCATENATE(IF(CONCATENATE('Matriz de riesgo inherente'!EH13,'Matriz de riesgo inherente'!ET13)=CONCATENATE(AE35,AG37),'Matriz de riesgo inherente'!A13,""),," ",IF(CONCATENATE('Matriz de riesgo inherente'!EH34,'Matriz de riesgo inherente'!ET34)=CONCATENATE(AE35,AG37),'Matriz de riesgo inherente'!A34,""),," ",IF(CONCATENATE('Matriz de riesgo inherente'!EH55,'Matriz de riesgo inherente'!ET55)=CONCATENATE(AE35,AG37),'Matriz de riesgo inherente'!A55,""),," ",IF(CONCATENATE('Matriz de riesgo inherente'!EH76,'Matriz de riesgo inherente'!ET76)=CONCATENATE(AE35,AG37),'Matriz de riesgo inherente'!A76,""),," ",IF(CONCATENATE('Matriz de riesgo inherente'!EH97,'Matriz de riesgo inherente'!ET97)=CONCATENATE(AE35,AG37),'Matriz de riesgo inherente'!A97,""),," ",IF(CONCATENATE('Matriz de riesgo inherente'!EH116,'Matriz de riesgo inherente'!ET116)=CONCATENATE(AE35,AG37),'Matriz de riesgo inherente'!A116,""),," ",IF(CONCATENATE('Matriz de riesgo inherente'!EH135,'Matriz de riesgo inherente'!ET135)=CONCATENATE(AE35,AG37),'Matriz de riesgo inherente'!A135,""),," ",IF(CONCATENATE('Matriz de riesgo inherente'!EH139,'Matriz de riesgo inherente'!ET139)=CONCATENATE(AE35,AG37),'Matriz de riesgo inherente'!A139,""),," ",IF(CONCATENATE('Matriz de riesgo inherente'!EH144,'Matriz de riesgo inherente'!ET144)=CONCATENATE(AE35,AG37),'Matriz de riesgo inherente'!A144,""),," ",IF(CONCATENATE('Matriz de riesgo inherente'!EH149,'Matriz de riesgo inherente'!ET149)=CONCATENATE(AE35,AG37),'Matriz de riesgo inherente'!A149,""),," ",IF(CONCATENATE('Matriz de riesgo inherente'!EH162,'Matriz de riesgo inherente'!ET162)=CONCATENATE(AE35,AG37),'Matriz de riesgo inherente'!A162,""),," ",IF(CONCATENATE('Matriz de riesgo inherente'!EH174,'Matriz de riesgo inherente'!ET174)=CONCATENATE(AE35,AG37),'Matriz de riesgo inherente'!A174,""))</f>
        <v xml:space="preserve"> R2  R4   R7     </v>
      </c>
      <c r="AH35" s="179" t="str">
        <f>CONCATENATE(IF(CONCATENATE('Matriz de riesgo inherente'!EH13,'Matriz de riesgo inherente'!ET13)=CONCATENATE(AE35,AH37),'Matriz de riesgo inherente'!A13,""),," ",IF(CONCATENATE('Matriz de riesgo inherente'!EH34,'Matriz de riesgo inherente'!ET34)=CONCATENATE(AE35,AH37),'Matriz de riesgo inherente'!A34,""),," ",IF(CONCATENATE('Matriz de riesgo inherente'!EH55,'Matriz de riesgo inherente'!ET55)=CONCATENATE(AE35,AH37),'Matriz de riesgo inherente'!A55,""),," ",IF(CONCATENATE('Matriz de riesgo inherente'!EH76,'Matriz de riesgo inherente'!ET76)=CONCATENATE(AE35,AH37),'Matriz de riesgo inherente'!A76,""),," ",IF(CONCATENATE('Matriz de riesgo inherente'!EH97,'Matriz de riesgo inherente'!ET97)=CONCATENATE(AE35,AH37),'Matriz de riesgo inherente'!A97,""),," ",IF(CONCATENATE('Matriz de riesgo inherente'!EH116,'Matriz de riesgo inherente'!ET116)=CONCATENATE(AE35,AH37),'Matriz de riesgo inherente'!A116,""),," ",IF(CONCATENATE('Matriz de riesgo inherente'!EH135,'Matriz de riesgo inherente'!ET135)=CONCATENATE(AE35,AH37),'Matriz de riesgo inherente'!A135,""),," ",IF(CONCATENATE('Matriz de riesgo inherente'!EH139,'Matriz de riesgo inherente'!ET139)=CONCATENATE(AE35,AH37),'Matriz de riesgo inherente'!A139,""),," ",IF(CONCATENATE('Matriz de riesgo inherente'!EH144,'Matriz de riesgo inherente'!ET144)=CONCATENATE(AE35,AH37),'Matriz de riesgo inherente'!A144,""),," ",IF(CONCATENATE('Matriz de riesgo inherente'!EH149,'Matriz de riesgo inherente'!ET149)=CONCATENATE(AE35,AH37),'Matriz de riesgo inherente'!A149,""),," ",IF(CONCATENATE('Matriz de riesgo inherente'!EH162,'Matriz de riesgo inherente'!ET162)=CONCATENATE(AE35,AH37),'Matriz de riesgo inherente'!A162,""),," ",IF(CONCATENATE('Matriz de riesgo inherente'!EH174,'Matriz de riesgo inherente'!ET174)=CONCATENATE(AE35,AH37),'Matriz de riesgo inherente'!A174,""))</f>
        <v>R1           R12</v>
      </c>
      <c r="AI35" s="179" t="str">
        <f>CONCATENATE(IF(CONCATENATE('Matriz de riesgo inherente'!EH13,'Matriz de riesgo inherente'!ET13)=CONCATENATE(AE35,AI37),'Matriz de riesgo inherente'!A13,""),," ",IF(CONCATENATE('Matriz de riesgo inherente'!EH34,'Matriz de riesgo inherente'!ET34)=CONCATENATE(AE35,AI37),'Matriz de riesgo inherente'!A34,""),," ",IF(CONCATENATE('Matriz de riesgo inherente'!EH55,'Matriz de riesgo inherente'!ET55)=CONCATENATE(AE35,AI37),'Matriz de riesgo inherente'!A55,""),," ",IF(CONCATENATE('Matriz de riesgo inherente'!EH76,'Matriz de riesgo inherente'!ET76)=CONCATENATE(AE35,AI37),'Matriz de riesgo inherente'!A76,""),," ",IF(CONCATENATE('Matriz de riesgo inherente'!EH97,'Matriz de riesgo inherente'!ET97)=CONCATENATE(AE35,AI37),'Matriz de riesgo inherente'!A97,""),," ",IF(CONCATENATE('Matriz de riesgo inherente'!EH116,'Matriz de riesgo inherente'!ET116)=CONCATENATE(AE35,AI37),'Matriz de riesgo inherente'!A116,""),," ",IF(CONCATENATE('Matriz de riesgo inherente'!EH135,'Matriz de riesgo inherente'!ET135)=CONCATENATE(AE35,AI37),'Matriz de riesgo inherente'!A135,""),," ",IF(CONCATENATE('Matriz de riesgo inherente'!EH139,'Matriz de riesgo inherente'!ET139)=CONCATENATE(AE35,AI37),'Matriz de riesgo inherente'!A139,""),," ",IF(CONCATENATE('Matriz de riesgo inherente'!EH144,'Matriz de riesgo inherente'!ET144)=CONCATENATE(AE35,AI37),'Matriz de riesgo inherente'!A144,""),," ",IF(CONCATENATE('Matriz de riesgo inherente'!EH149,'Matriz de riesgo inherente'!ET149)=CONCATENATE(AE35,AI37),'Matriz de riesgo inherente'!A149,""),," ",IF(CONCATENATE('Matriz de riesgo inherente'!EH162,'Matriz de riesgo inherente'!ET162)=CONCATENATE(AE35,AI37),'Matriz de riesgo inherente'!A162,""),," ",IF(CONCATENATE('Matriz de riesgo inherente'!EH174,'Matriz de riesgo inherente'!ET174)=CONCATENATE(AE35,AI37),'Matriz de riesgo inherente'!A174,""))</f>
        <v xml:space="preserve">           </v>
      </c>
      <c r="AJ35" s="180" t="str">
        <f>CONCATENATE(IF(CONCATENATE('Matriz de riesgo inherente'!EH13,'Matriz de riesgo inherente'!ET13)=CONCATENATE(AE35,AJ37),'Matriz de riesgo inherente'!A13,""),," ",IF(CONCATENATE('Matriz de riesgo inherente'!EH34,'Matriz de riesgo inherente'!ET34)=CONCATENATE(AE35,AJ37),'Matriz de riesgo inherente'!A34,""),," ",IF(CONCATENATE('Matriz de riesgo inherente'!EH55,'Matriz de riesgo inherente'!ET55)=CONCATENATE(AE35,AJ37),'Matriz de riesgo inherente'!A55,""),," ",IF(CONCATENATE('Matriz de riesgo inherente'!EH76,'Matriz de riesgo inherente'!ET76)=CONCATENATE(AE35,AJ37),'Matriz de riesgo inherente'!A76,""),," ",IF(CONCATENATE('Matriz de riesgo inherente'!EH97,'Matriz de riesgo inherente'!ET97)=CONCATENATE(AE35,AJ37),'Matriz de riesgo inherente'!A97,""),," ",IF(CONCATENATE('Matriz de riesgo inherente'!EH116,'Matriz de riesgo inherente'!ET116)=CONCATENATE(AE35,AJ37),'Matriz de riesgo inherente'!A116,""),," ",IF(CONCATENATE('Matriz de riesgo inherente'!EH135,'Matriz de riesgo inherente'!ET135)=CONCATENATE(AE35,AJ37),'Matriz de riesgo inherente'!A135,""),," ",IF(CONCATENATE('Matriz de riesgo inherente'!EH139,'Matriz de riesgo inherente'!ET139)=CONCATENATE(AE35,AJ37),'Matriz de riesgo inherente'!A139,""),," ",IF(CONCATENATE('Matriz de riesgo inherente'!EH144,'Matriz de riesgo inherente'!ET144)=CONCATENATE(AE35,AJ37),'Matriz de riesgo inherente'!A144,""),," ",IF(CONCATENATE('Matriz de riesgo inherente'!EH149,'Matriz de riesgo inherente'!ET149)=CONCATENATE(AE35,AJ37),'Matriz de riesgo inherente'!A149,""),," ",IF(CONCATENATE('Matriz de riesgo inherente'!EH162,'Matriz de riesgo inherente'!ET162)=CONCATENATE(AE35,AJ37),'Matriz de riesgo inherente'!A162,""),," ",IF(CONCATENATE('Matriz de riesgo inherente'!EH174,'Matriz de riesgo inherente'!ET174)=CONCATENATE(AE35,AJ37),'Matriz de riesgo inherente'!A174,""))</f>
        <v xml:space="preserve">           </v>
      </c>
      <c r="AL35" s="988"/>
      <c r="AM35" s="187" t="s">
        <v>283</v>
      </c>
    </row>
    <row r="36" spans="15:39" ht="38.25" customHeight="1">
      <c r="O36" s="985"/>
      <c r="P36" s="177" t="s">
        <v>1611</v>
      </c>
      <c r="Q36" s="178">
        <v>1</v>
      </c>
      <c r="R36" s="185" t="str">
        <f>CONCATENATE(IF(CONCATENATE('Matriz de riesgo inherente'!EE18,'Matriz de riesgo inherente'!EZ18)=CONCATENATE(Q36,R37),'Matriz de riesgo inherente'!A13,""),," ",IF(CONCATENATE('Matriz de riesgo inherente'!EE39,'Matriz de riesgo inherente'!EZ39)=CONCATENATE(Q36,R37),'Matriz de riesgo inherente'!A34,""),," ",IF(CONCATENATE('Matriz de riesgo inherente'!EE60,'Matriz de riesgo inherente'!EZ60)=CONCATENATE(Q36,R37),'Matriz de riesgo inherente'!A55,""),," ",IF(CONCATENATE('Matriz de riesgo inherente'!EE81,'Matriz de riesgo inherente'!EZ81)=CONCATENATE(Q36,R37),'Matriz de riesgo inherente'!A76,""),," ",IF(CONCATENATE('Matriz de riesgo inherente'!EE100,'Matriz de riesgo inherente'!EZ100)=CONCATENATE(Q36,R37),'Matriz de riesgo inherente'!A97,""),," ",IF(CONCATENATE('Matriz de riesgo inherente'!EE119,'Matriz de riesgo inherente'!EZ119)=CONCATENATE(Q36,R37),'Matriz de riesgo inherente'!A116,""),," ",IF(CONCATENATE('Matriz de riesgo inherente'!EE162,'Matriz de riesgo inherente'!EZ162)=CONCATENATE(Q36,R37),'Matriz de riesgo inherente'!A162,""))</f>
        <v xml:space="preserve">      </v>
      </c>
      <c r="S36" s="185" t="str">
        <f>CONCATENATE(IF(CONCATENATE('Matriz de riesgo inherente'!EE18,'Matriz de riesgo inherente'!EZ18)=CONCATENATE(Q36,S37),'Matriz de riesgo inherente'!A13,""),," ",IF(CONCATENATE('Matriz de riesgo inherente'!EE39,'Matriz de riesgo inherente'!EZ39)=CONCATENATE(Q36,S37),'Matriz de riesgo inherente'!A34,""),," ",IF(CONCATENATE('Matriz de riesgo inherente'!EE60,'Matriz de riesgo inherente'!EZ60)=CONCATENATE(Q36,S37),'Matriz de riesgo inherente'!A55,""),," ",IF(CONCATENATE('Matriz de riesgo inherente'!EE81,'Matriz de riesgo inherente'!EZ81)=CONCATENATE(Q36,S37),'Matriz de riesgo inherente'!A76,""),," ",IF(CONCATENATE('Matriz de riesgo inherente'!EE100,'Matriz de riesgo inherente'!EZ100)=CONCATENATE(Q36,S37),'Matriz de riesgo inherente'!A97,""),," ",IF(CONCATENATE('Matriz de riesgo inherente'!EE119,'Matriz de riesgo inherente'!EZ119)=CONCATENATE(Q36,S37),'Matriz de riesgo inherente'!A116,""),," ",IF(CONCATENATE('Matriz de riesgo inherente'!EE162,'Matriz de riesgo inherente'!EZ162)=CONCATENATE(Q36,S37),'Matriz de riesgo inherente'!A162,""))</f>
        <v xml:space="preserve">      </v>
      </c>
      <c r="T36" s="185" t="str">
        <f>CONCATENATE(IF(CONCATENATE('Matriz de riesgo inherente'!EE18,'Matriz de riesgo inherente'!EZ18)=CONCATENATE(Q36,T37),'Matriz de riesgo inherente'!A13,""),," ",IF(CONCATENATE('Matriz de riesgo inherente'!EE39,'Matriz de riesgo inherente'!EZ39)=CONCATENATE(Q36,T37),'Matriz de riesgo inherente'!A34,""),," ",IF(CONCATENATE('Matriz de riesgo inherente'!EE60,'Matriz de riesgo inherente'!EZ60)=CONCATENATE(Q36,T37),'Matriz de riesgo inherente'!A55,""),," ",IF(CONCATENATE('Matriz de riesgo inherente'!EE81,'Matriz de riesgo inherente'!EZ81)=CONCATENATE(Q36,T37),'Matriz de riesgo inherente'!A76,""),," ",IF(CONCATENATE('Matriz de riesgo inherente'!EE100,'Matriz de riesgo inherente'!EZ100)=CONCATENATE(Q36,T37),'Matriz de riesgo inherente'!A97,""),," ",IF(CONCATENATE('Matriz de riesgo inherente'!EE119,'Matriz de riesgo inherente'!EZ119)=CONCATENATE(Q36,T37),'Matriz de riesgo inherente'!A116,""),," ",IF(CONCATENATE('Matriz de riesgo inherente'!EE162,'Matriz de riesgo inherente'!EZ162)=CONCATENATE(Q36,T37),'Matriz de riesgo inherente'!A162,""))</f>
        <v xml:space="preserve">      R11</v>
      </c>
      <c r="U36" s="179" t="str">
        <f>CONCATENATE(IF(CONCATENATE('Matriz de riesgo inherente'!EE18,'Matriz de riesgo inherente'!EZ18)=CONCATENATE(Q36,U37),'Matriz de riesgo inherente'!A13,""),," ",IF(CONCATENATE('Matriz de riesgo inherente'!EE39,'Matriz de riesgo inherente'!EZ39)=CONCATENATE(Q36,U37),'Matriz de riesgo inherente'!A34,""),," ",IF(CONCATENATE('Matriz de riesgo inherente'!EE60,'Matriz de riesgo inherente'!EZ60)=CONCATENATE(Q36,U37),'Matriz de riesgo inherente'!A55,""),," ",IF(CONCATENATE('Matriz de riesgo inherente'!EE81,'Matriz de riesgo inherente'!EZ81)=CONCATENATE(Q36,U37),'Matriz de riesgo inherente'!A76,""),," ",IF(CONCATENATE('Matriz de riesgo inherente'!EE100,'Matriz de riesgo inherente'!EZ100)=CONCATENATE(Q36,U37),'Matriz de riesgo inherente'!A97,""),," ",IF(CONCATENATE('Matriz de riesgo inherente'!EE119,'Matriz de riesgo inherente'!EZ119)=CONCATENATE(Q36,U37),'Matriz de riesgo inherente'!A116,""),," ",IF(CONCATENATE('Matriz de riesgo inherente'!EE162,'Matriz de riesgo inherente'!EZ162)=CONCATENATE(Q36,U37),'Matriz de riesgo inherente'!A162,""))</f>
        <v xml:space="preserve">      </v>
      </c>
      <c r="V36" s="179" t="str">
        <f>CONCATENATE(IF(CONCATENATE('Matriz de riesgo inherente'!EE18,'Matriz de riesgo inherente'!EZ18)=CONCATENATE(Q36,V37),'Matriz de riesgo inherente'!A13,""),," ",IF(CONCATENATE('Matriz de riesgo inherente'!EE39,'Matriz de riesgo inherente'!EZ39)=CONCATENATE(Q36,V37),'Matriz de riesgo inherente'!A34,""),," ",IF(CONCATENATE('Matriz de riesgo inherente'!EE60,'Matriz de riesgo inherente'!EZ60)=CONCATENATE(Q36,V37),'Matriz de riesgo inherente'!A55,""),," ",IF(CONCATENATE('Matriz de riesgo inherente'!EE81,'Matriz de riesgo inherente'!EZ81)=CONCATENATE(Q36,V37),'Matriz de riesgo inherente'!A76,""),," ",IF(CONCATENATE('Matriz de riesgo inherente'!EE100,'Matriz de riesgo inherente'!EZ100)=CONCATENATE(Q36,V37),'Matriz de riesgo inherente'!A97,""),," ",IF(CONCATENATE('Matriz de riesgo inherente'!EE119,'Matriz de riesgo inherente'!EZ119)=CONCATENATE(Q36,V37),'Matriz de riesgo inherente'!A116,""),," ",IF(CONCATENATE('Matriz de riesgo inherente'!EE162,'Matriz de riesgo inherente'!EZ162)=CONCATENATE(Q36,V37),'Matriz de riesgo inherente'!A162,""))</f>
        <v xml:space="preserve">      </v>
      </c>
      <c r="AC36" s="985"/>
      <c r="AD36" s="177" t="s">
        <v>1611</v>
      </c>
      <c r="AE36" s="178">
        <v>1</v>
      </c>
      <c r="AF36" s="185" t="str">
        <f>CONCATENATE(IF(CONCATENATE('Matriz de riesgo inherente'!EH13,'Matriz de riesgo inherente'!ET13)=CONCATENATE(AE36,AF37),'Matriz de riesgo inherente'!A13,""),," ",IF(CONCATENATE('Matriz de riesgo inherente'!EH34,'Matriz de riesgo inherente'!ET34)=CONCATENATE(AE36,AF37),'Matriz de riesgo inherente'!A34,""),," ",IF(CONCATENATE('Matriz de riesgo inherente'!EH55,'Matriz de riesgo inherente'!ET55)=CONCATENATE(AE36,AF37),'Matriz de riesgo inherente'!A55,""),," ",IF(CONCATENATE('Matriz de riesgo inherente'!EH76,'Matriz de riesgo inherente'!ET76)=CONCATENATE(AE36,AF37),'Matriz de riesgo inherente'!A76,""),," ",IF(CONCATENATE('Matriz de riesgo inherente'!EH97,'Matriz de riesgo inherente'!ET97)=CONCATENATE(AE36,AF37),'Matriz de riesgo inherente'!A97,""),," ",IF(CONCATENATE('Matriz de riesgo inherente'!EH116,'Matriz de riesgo inherente'!ET116)=CONCATENATE(AE36,AF37),'Matriz de riesgo inherente'!A116,""),," ",IF(CONCATENATE('Matriz de riesgo inherente'!EH135,'Matriz de riesgo inherente'!ET135)=CONCATENATE(AE36,AF37),'Matriz de riesgo inherente'!A135,""),," ",IF(CONCATENATE('Matriz de riesgo inherente'!EH139,'Matriz de riesgo inherente'!ET139)=CONCATENATE(AE36,AF37),'Matriz de riesgo inherente'!A139,""),," ",IF(CONCATENATE('Matriz de riesgo inherente'!EH144,'Matriz de riesgo inherente'!ET144)=CONCATENATE(AE36,AF37),'Matriz de riesgo inherente'!A144,""),," ",IF(CONCATENATE('Matriz de riesgo inherente'!EH149,'Matriz de riesgo inherente'!ET149)=CONCATENATE(AE36,AF37),'Matriz de riesgo inherente'!A149,""),," ",IF(CONCATENATE('Matriz de riesgo inherente'!EH162,'Matriz de riesgo inherente'!ET162)=CONCATENATE(AE36,AF37),'Matriz de riesgo inherente'!A162,""),," ",IF(CONCATENATE('Matriz de riesgo inherente'!EH174,'Matriz de riesgo inherente'!ET174)=CONCATENATE(AE36,AF37),'Matriz de riesgo inherente'!A174,""))</f>
        <v xml:space="preserve">       R8 R9   </v>
      </c>
      <c r="AG36" s="185" t="str">
        <f>CONCATENATE(IF(CONCATENATE('Matriz de riesgo inherente'!EH13,'Matriz de riesgo inherente'!ET13)=CONCATENATE(AE36,AG37),'Matriz de riesgo inherente'!A13,""),," ",IF(CONCATENATE('Matriz de riesgo inherente'!EH34,'Matriz de riesgo inherente'!ET34)=CONCATENATE(AE36,AG37),'Matriz de riesgo inherente'!A34,""),," ",IF(CONCATENATE('Matriz de riesgo inherente'!EH55,'Matriz de riesgo inherente'!ET55)=CONCATENATE(AE36,AG37),'Matriz de riesgo inherente'!A55,""),," ",IF(CONCATENATE('Matriz de riesgo inherente'!EH76,'Matriz de riesgo inherente'!ET76)=CONCATENATE(AE36,AG37),'Matriz de riesgo inherente'!A76,""),," ",IF(CONCATENATE('Matriz de riesgo inherente'!EH97,'Matriz de riesgo inherente'!ET97)=CONCATENATE(AE36,AG37),'Matriz de riesgo inherente'!A97,""),," ",IF(CONCATENATE('Matriz de riesgo inherente'!EH116,'Matriz de riesgo inherente'!ET116)=CONCATENATE(AE36,AG37),'Matriz de riesgo inherente'!A116,""),," ",IF(CONCATENATE('Matriz de riesgo inherente'!EH135,'Matriz de riesgo inherente'!ET135)=CONCATENATE(AE36,AG37),'Matriz de riesgo inherente'!A135,""),," ",IF(CONCATENATE('Matriz de riesgo inherente'!EH139,'Matriz de riesgo inherente'!ET139)=CONCATENATE(AE36,AG37),'Matriz de riesgo inherente'!A139,""),," ",IF(CONCATENATE('Matriz de riesgo inherente'!EH144,'Matriz de riesgo inherente'!ET144)=CONCATENATE(AE36,AG37),'Matriz de riesgo inherente'!A144,""),," ",IF(CONCATENATE('Matriz de riesgo inherente'!EH149,'Matriz de riesgo inherente'!ET149)=CONCATENATE(AE36,AG37),'Matriz de riesgo inherente'!A149,""),," ",IF(CONCATENATE('Matriz de riesgo inherente'!EH162,'Matriz de riesgo inherente'!ET162)=CONCATENATE(AE36,AG37),'Matriz de riesgo inherente'!A162,""),," ",IF(CONCATENATE('Matriz de riesgo inherente'!EH174,'Matriz de riesgo inherente'!ET174)=CONCATENATE(AE36,AG37),'Matriz de riesgo inherente'!A174,""))</f>
        <v xml:space="preserve">          R11 </v>
      </c>
      <c r="AH36" s="185" t="str">
        <f>CONCATENATE(IF(CONCATENATE('Matriz de riesgo inherente'!EH13,'Matriz de riesgo inherente'!ET13)=CONCATENATE(AE36,AH37),'Matriz de riesgo inherente'!A13,""),," ",IF(CONCATENATE('Matriz de riesgo inherente'!EH34,'Matriz de riesgo inherente'!ET34)=CONCATENATE(AE36,AH37),'Matriz de riesgo inherente'!A34,""),," ",IF(CONCATENATE('Matriz de riesgo inherente'!EH55,'Matriz de riesgo inherente'!ET55)=CONCATENATE(AE36,AH37),'Matriz de riesgo inherente'!A55,""),," ",IF(CONCATENATE('Matriz de riesgo inherente'!EH76,'Matriz de riesgo inherente'!ET76)=CONCATENATE(AE36,AH37),'Matriz de riesgo inherente'!A76,""),," ",IF(CONCATENATE('Matriz de riesgo inherente'!EH97,'Matriz de riesgo inherente'!ET97)=CONCATENATE(AE36,AH37),'Matriz de riesgo inherente'!A97,""),," ",IF(CONCATENATE('Matriz de riesgo inherente'!EH116,'Matriz de riesgo inherente'!ET116)=CONCATENATE(AE36,AH37),'Matriz de riesgo inherente'!A116,""),," ",IF(CONCATENATE('Matriz de riesgo inherente'!EH135,'Matriz de riesgo inherente'!ET135)=CONCATENATE(AE36,AH37),'Matriz de riesgo inherente'!A135,""),," ",IF(CONCATENATE('Matriz de riesgo inherente'!EH139,'Matriz de riesgo inherente'!ET139)=CONCATENATE(AE36,AH37),'Matriz de riesgo inherente'!A139,""),," ",IF(CONCATENATE('Matriz de riesgo inherente'!EH144,'Matriz de riesgo inherente'!ET144)=CONCATENATE(AE36,AH37),'Matriz de riesgo inherente'!A144,""),," ",IF(CONCATENATE('Matriz de riesgo inherente'!EH149,'Matriz de riesgo inherente'!ET149)=CONCATENATE(AE36,AH37),'Matriz de riesgo inherente'!A149,""),," ",IF(CONCATENATE('Matriz de riesgo inherente'!EH162,'Matriz de riesgo inherente'!ET162)=CONCATENATE(AE36,AH37),'Matriz de riesgo inherente'!A162,""),," ",IF(CONCATENATE('Matriz de riesgo inherente'!EH174,'Matriz de riesgo inherente'!ET174)=CONCATENATE(AE36,AH37),'Matriz de riesgo inherente'!A174,""))</f>
        <v xml:space="preserve">           </v>
      </c>
      <c r="AI36" s="179" t="str">
        <f>CONCATENATE(IF(CONCATENATE('Matriz de riesgo inherente'!EH13,'Matriz de riesgo inherente'!ET13)=CONCATENATE(AE36,AI37),'Matriz de riesgo inherente'!A13,""),," ",IF(CONCATENATE('Matriz de riesgo inherente'!EH34,'Matriz de riesgo inherente'!ET34)=CONCATENATE(AE36,AI37),'Matriz de riesgo inherente'!A34,""),," ",IF(CONCATENATE('Matriz de riesgo inherente'!EH55,'Matriz de riesgo inherente'!ET55)=CONCATENATE(AE36,AI37),'Matriz de riesgo inherente'!A55,""),," ",IF(CONCATENATE('Matriz de riesgo inherente'!EH76,'Matriz de riesgo inherente'!ET76)=CONCATENATE(AE36,AI37),'Matriz de riesgo inherente'!A76,""),," ",IF(CONCATENATE('Matriz de riesgo inherente'!EH97,'Matriz de riesgo inherente'!ET97)=CONCATENATE(AE36,AI37),'Matriz de riesgo inherente'!A97,""),," ",IF(CONCATENATE('Matriz de riesgo inherente'!EH116,'Matriz de riesgo inherente'!ET116)=CONCATENATE(AE36,AI37),'Matriz de riesgo inherente'!A116,""),," ",IF(CONCATENATE('Matriz de riesgo inherente'!EH135,'Matriz de riesgo inherente'!ET135)=CONCATENATE(AE36,AI37),'Matriz de riesgo inherente'!A135,""),," ",IF(CONCATENATE('Matriz de riesgo inherente'!EH139,'Matriz de riesgo inherente'!ET139)=CONCATENATE(AE36,AI37),'Matriz de riesgo inherente'!A139,""),," ",IF(CONCATENATE('Matriz de riesgo inherente'!EH144,'Matriz de riesgo inherente'!ET144)=CONCATENATE(AE36,AI37),'Matriz de riesgo inherente'!A144,""),," ",IF(CONCATENATE('Matriz de riesgo inherente'!EH149,'Matriz de riesgo inherente'!ET149)=CONCATENATE(AE36,AI37),'Matriz de riesgo inherente'!A149,""),," ",IF(CONCATENATE('Matriz de riesgo inherente'!EH162,'Matriz de riesgo inherente'!ET162)=CONCATENATE(AE36,AI37),'Matriz de riesgo inherente'!A162,""),," ",IF(CONCATENATE('Matriz de riesgo inherente'!EH174,'Matriz de riesgo inherente'!ET174)=CONCATENATE(AE36,AI37),'Matriz de riesgo inherente'!A174,""))</f>
        <v xml:space="preserve">           </v>
      </c>
      <c r="AJ36" s="179" t="str">
        <f>CONCATENATE(IF(CONCATENATE('Matriz de riesgo inherente'!EH13,'Matriz de riesgo inherente'!ET13)=CONCATENATE(AE36,AJ37),'Matriz de riesgo inherente'!A13,""),," ",IF(CONCATENATE('Matriz de riesgo inherente'!EH34,'Matriz de riesgo inherente'!ET34)=CONCATENATE(AE36,AJ37),'Matriz de riesgo inherente'!A34,""),," ",IF(CONCATENATE('Matriz de riesgo inherente'!EH55,'Matriz de riesgo inherente'!ET55)=CONCATENATE(AE36,AJ37),'Matriz de riesgo inherente'!A55,""),," ",IF(CONCATENATE('Matriz de riesgo inherente'!EH76,'Matriz de riesgo inherente'!ET76)=CONCATENATE(AE36,AJ37),'Matriz de riesgo inherente'!A76,""),," ",IF(CONCATENATE('Matriz de riesgo inherente'!EH97,'Matriz de riesgo inherente'!ET97)=CONCATENATE(AE36,AJ37),'Matriz de riesgo inherente'!A97,""),," ",IF(CONCATENATE('Matriz de riesgo inherente'!EH116,'Matriz de riesgo inherente'!ET116)=CONCATENATE(AE36,AJ37),'Matriz de riesgo inherente'!A116,""),," ",IF(CONCATENATE('Matriz de riesgo inherente'!EH135,'Matriz de riesgo inherente'!ET135)=CONCATENATE(AE36,AJ37),'Matriz de riesgo inherente'!A135,""),," ",IF(CONCATENATE('Matriz de riesgo inherente'!EH139,'Matriz de riesgo inherente'!ET139)=CONCATENATE(AE36,AJ37),'Matriz de riesgo inherente'!A139,""),," ",IF(CONCATENATE('Matriz de riesgo inherente'!EH144,'Matriz de riesgo inherente'!ET144)=CONCATENATE(AE36,AJ37),'Matriz de riesgo inherente'!A144,""),," ",IF(CONCATENATE('Matriz de riesgo inherente'!EH149,'Matriz de riesgo inherente'!ET149)=CONCATENATE(AE36,AJ37),'Matriz de riesgo inherente'!A149,""),," ",IF(CONCATENATE('Matriz de riesgo inherente'!EH162,'Matriz de riesgo inherente'!ET162)=CONCATENATE(AE36,AJ37),'Matriz de riesgo inherente'!A162,""),," ",IF(CONCATENATE('Matriz de riesgo inherente'!EH174,'Matriz de riesgo inherente'!ET174)=CONCATENATE(AE36,AJ37),'Matriz de riesgo inherente'!A174,""))</f>
        <v xml:space="preserve">           </v>
      </c>
    </row>
    <row r="37" spans="15:39">
      <c r="R37" s="178">
        <v>1</v>
      </c>
      <c r="S37" s="178">
        <v>2</v>
      </c>
      <c r="T37" s="178">
        <v>3</v>
      </c>
      <c r="U37" s="178">
        <v>4</v>
      </c>
      <c r="V37" s="178">
        <v>5</v>
      </c>
      <c r="W37" s="6" t="s">
        <v>1784</v>
      </c>
      <c r="AF37" s="178">
        <v>1</v>
      </c>
      <c r="AG37" s="178">
        <v>2</v>
      </c>
      <c r="AH37" s="178">
        <v>3</v>
      </c>
      <c r="AI37" s="178">
        <v>4</v>
      </c>
      <c r="AJ37" s="178">
        <v>5</v>
      </c>
      <c r="AK37" s="6" t="s">
        <v>1784</v>
      </c>
    </row>
    <row r="38" spans="15:39">
      <c r="R38" s="184" t="s">
        <v>1633</v>
      </c>
      <c r="S38" s="184" t="s">
        <v>1638</v>
      </c>
      <c r="T38" s="184" t="s">
        <v>1643</v>
      </c>
      <c r="U38" s="184" t="s">
        <v>1648</v>
      </c>
      <c r="V38" s="184" t="s">
        <v>1653</v>
      </c>
      <c r="AF38" s="184" t="s">
        <v>1633</v>
      </c>
      <c r="AG38" s="184" t="s">
        <v>1638</v>
      </c>
      <c r="AH38" s="184" t="s">
        <v>1643</v>
      </c>
      <c r="AI38" s="184" t="s">
        <v>1648</v>
      </c>
      <c r="AJ38" s="184" t="s">
        <v>1653</v>
      </c>
    </row>
    <row r="39" spans="15:39" ht="15.75">
      <c r="R39" s="467" t="s">
        <v>1673</v>
      </c>
      <c r="S39" s="467"/>
      <c r="T39" s="467"/>
      <c r="U39" s="467"/>
      <c r="V39" s="467"/>
      <c r="AF39" s="467" t="s">
        <v>1673</v>
      </c>
      <c r="AG39" s="467"/>
      <c r="AH39" s="467"/>
      <c r="AI39" s="467"/>
      <c r="AJ39" s="467"/>
    </row>
    <row r="42" spans="15:39" ht="15.75" thickBot="1">
      <c r="R42" s="984" t="s">
        <v>1789</v>
      </c>
      <c r="S42" s="984"/>
      <c r="T42" s="984"/>
      <c r="U42" s="984"/>
      <c r="V42" s="984"/>
      <c r="AF42" s="984" t="s">
        <v>1790</v>
      </c>
      <c r="AG42" s="984"/>
      <c r="AH42" s="984"/>
      <c r="AI42" s="984"/>
      <c r="AJ42" s="984"/>
    </row>
    <row r="43" spans="15:39" ht="37.5" customHeight="1">
      <c r="O43" s="985" t="s">
        <v>1781</v>
      </c>
      <c r="P43" s="177" t="s">
        <v>1623</v>
      </c>
      <c r="Q43" s="178">
        <v>5</v>
      </c>
      <c r="R43" s="179" t="str">
        <f>CONCATENATE(IF(CONCATENATE('Matriz de riesgo inherente'!EE30,'Matriz de riesgo inherente'!EZ30)=CONCATENATE(Q43,R48),'Matriz de riesgo inherente'!A13,""),," ",IF(CONCATENATE('Matriz de riesgo inherente'!EE51,'Matriz de riesgo inherente'!EZ51)=CONCATENATE(Q43,R48),'Matriz de riesgo inherente'!A34,""),," ",IF(CONCATENATE('Matriz de riesgo inherente'!EE72,'Matriz de riesgo inherente'!EZ72)=CONCATENATE(Q43,R48),'Matriz de riesgo inherente'!A55,""),," ",IF(CONCATENATE('Matriz de riesgo inherente'!EE93,'Matriz de riesgo inherente'!EZ93)=CONCATENATE(Q43,R48),'Matriz de riesgo inherente'!A76,""),," ",IF(CONCATENATE('Matriz de riesgo inherente'!EE112,'Matriz de riesgo inherente'!EZ112)=CONCATENATE(Q43,R48),'Matriz de riesgo inherente'!A97,""),," ",IF(CONCATENATE('Matriz de riesgo inherente'!EE131,'Matriz de riesgo inherente'!EZ131)=CONCATENATE(Q43,R48),'Matriz de riesgo inherente'!A116,""),," ",IF(CONCATENATE('Matriz de riesgo inherente'!EE135,'Matriz de riesgo inherente'!EZ135)=CONCATENATE(Q43,R48),'Matriz de riesgo inherente'!A135,""))</f>
        <v xml:space="preserve">      </v>
      </c>
      <c r="S43" s="180" t="str">
        <f>CONCATENATE(IF(CONCATENATE('Matriz de riesgo inherente'!EE30,'Matriz de riesgo inherente'!EZ30)=CONCATENATE(Q43,S48),'Matriz de riesgo inherente'!A13,""),," ",IF(CONCATENATE('Matriz de riesgo inherente'!EE51,'Matriz de riesgo inherente'!EZ51)=CONCATENATE(Q43,S48),'Matriz de riesgo inherente'!A34,""),," ",IF(CONCATENATE('Matriz de riesgo inherente'!EE72,'Matriz de riesgo inherente'!EZ72)=CONCATENATE(Q43,S48),'Matriz de riesgo inherente'!A55,""),," ",IF(CONCATENATE('Matriz de riesgo inherente'!EE93,'Matriz de riesgo inherente'!EZ93)=CONCATENATE(Q43,S48),'Matriz de riesgo inherente'!A76,""),," ",IF(CONCATENATE('Matriz de riesgo inherente'!EE112,'Matriz de riesgo inherente'!EZ112)=CONCATENATE(Q43,S48),'Matriz de riesgo inherente'!A97,""),," ",IF(CONCATENATE('Matriz de riesgo inherente'!EE131,'Matriz de riesgo inherente'!EZ131)=CONCATENATE(Q43,S48),'Matriz de riesgo inherente'!A116,""),," ",IF(CONCATENATE('Matriz de riesgo inherente'!EE135,'Matriz de riesgo inherente'!EZ135)=CONCATENATE(Q43,S48),'Matriz de riesgo inherente'!A135,""))</f>
        <v xml:space="preserve">      </v>
      </c>
      <c r="T43" s="180" t="str">
        <f>CONCATENATE(IF(CONCATENATE('Matriz de riesgo inherente'!EE30,'Matriz de riesgo inherente'!EZ30)=CONCATENATE(Q43,T48),'Matriz de riesgo inherente'!A13,""),," ",IF(CONCATENATE('Matriz de riesgo inherente'!EE51,'Matriz de riesgo inherente'!EZ51)=CONCATENATE(Q43,T48),'Matriz de riesgo inherente'!A34,""),," ",IF(CONCATENATE('Matriz de riesgo inherente'!EE72,'Matriz de riesgo inherente'!EZ72)=CONCATENATE(Q43,T48),'Matriz de riesgo inherente'!A55,""),," ",IF(CONCATENATE('Matriz de riesgo inherente'!EE93,'Matriz de riesgo inherente'!EZ93)=CONCATENATE(Q43,T48),'Matriz de riesgo inherente'!A76,""),," ",IF(CONCATENATE('Matriz de riesgo inherente'!EE112,'Matriz de riesgo inherente'!EZ112)=CONCATENATE(Q43,T48),'Matriz de riesgo inherente'!A97,""),," ",IF(CONCATENATE('Matriz de riesgo inherente'!EE131,'Matriz de riesgo inherente'!EZ131)=CONCATENATE(Q43,T48),'Matriz de riesgo inherente'!A116,""),," ",IF(CONCATENATE('Matriz de riesgo inherente'!EE135,'Matriz de riesgo inherente'!EZ135)=CONCATENATE(Q43,T48),'Matriz de riesgo inherente'!A135,""))</f>
        <v xml:space="preserve">      </v>
      </c>
      <c r="U43" s="181" t="str">
        <f>CONCATENATE(IF(CONCATENATE('Matriz de riesgo inherente'!EE30,'Matriz de riesgo inherente'!EZ30)=CONCATENATE(Q43,U48),'Matriz de riesgo inherente'!A13,""),," ",IF(CONCATENATE('Matriz de riesgo inherente'!EE51,'Matriz de riesgo inherente'!EZ51)=CONCATENATE(Q43,U48),'Matriz de riesgo inherente'!A34,""),," ",IF(CONCATENATE('Matriz de riesgo inherente'!EE72,'Matriz de riesgo inherente'!EZ72)=CONCATENATE(Q43,U48),'Matriz de riesgo inherente'!A55,""),," ",IF(CONCATENATE('Matriz de riesgo inherente'!EE93,'Matriz de riesgo inherente'!EZ93)=CONCATENATE(Q43,U48),'Matriz de riesgo inherente'!A76,""),," ",IF(CONCATENATE('Matriz de riesgo inherente'!EE112,'Matriz de riesgo inherente'!EZ112)=CONCATENATE(Q43,U48),'Matriz de riesgo inherente'!A97,""),," ",IF(CONCATENATE('Matriz de riesgo inherente'!EE131,'Matriz de riesgo inherente'!EZ131)=CONCATENATE(Q43,U48),'Matriz de riesgo inherente'!A116,""),," ",IF(CONCATENATE('Matriz de riesgo inherente'!EE135,'Matriz de riesgo inherente'!EZ135)=CONCATENATE(Q43,U48),'Matriz de riesgo inherente'!A135,""))</f>
        <v xml:space="preserve">      </v>
      </c>
      <c r="V43" s="181" t="str">
        <f>CONCATENATE(IF(CONCATENATE('Matriz de riesgo inherente'!EE30,'Matriz de riesgo inherente'!EZ30)=CONCATENATE(Q43,V48),'Matriz de riesgo inherente'!A13,""),," ",IF(CONCATENATE('Matriz de riesgo inherente'!EE51,'Matriz de riesgo inherente'!EZ51)=CONCATENATE(Q43,V48),'Matriz de riesgo inherente'!A34,""),," ",IF(CONCATENATE('Matriz de riesgo inherente'!EE72,'Matriz de riesgo inherente'!EZ72)=CONCATENATE(Q43,V48),'Matriz de riesgo inherente'!A55,""),," ",IF(CONCATENATE('Matriz de riesgo inherente'!EE93,'Matriz de riesgo inherente'!EZ93)=CONCATENATE(Q43,V48),'Matriz de riesgo inherente'!A76,""),," ",IF(CONCATENATE('Matriz de riesgo inherente'!EE112,'Matriz de riesgo inherente'!EZ112)=CONCATENATE(Q43,V48),'Matriz de riesgo inherente'!A97,""),," ",IF(CONCATENATE('Matriz de riesgo inherente'!EE131,'Matriz de riesgo inherente'!EZ131)=CONCATENATE(Q43,V48),'Matriz de riesgo inherente'!A116,""),," ",IF(CONCATENATE('Matriz de riesgo inherente'!EE135,'Matriz de riesgo inherente'!EZ135)=CONCATENATE(Q43,V48),'Matriz de riesgo inherente'!A135,""))</f>
        <v xml:space="preserve">      </v>
      </c>
      <c r="X43" s="986" t="s">
        <v>1782</v>
      </c>
      <c r="Y43" s="182" t="s">
        <v>284</v>
      </c>
      <c r="AC43" s="985" t="s">
        <v>1781</v>
      </c>
      <c r="AD43" s="177" t="s">
        <v>1623</v>
      </c>
      <c r="AE43" s="178">
        <v>5</v>
      </c>
      <c r="AF43" s="179" t="str">
        <f>CONCATENATE(IF(CONCATENATE('Matriz de riesgo inherente'!EH13,'Matriz de riesgo inherente'!EX13)=CONCATENATE(AE43,AF48),'Matriz de riesgo inherente'!A13,""),," ",IF(CONCATENATE('Matriz de riesgo inherente'!EH34,'Matriz de riesgo inherente'!EX34)=CONCATENATE(AE43,AF48),'Matriz de riesgo inherente'!A34,""),," ",IF(CONCATENATE('Matriz de riesgo inherente'!EH55,'Matriz de riesgo inherente'!EX55)=CONCATENATE(AE43,AF48),'Matriz de riesgo inherente'!A55,""),," ",IF(CONCATENATE('Matriz de riesgo inherente'!EH76,'Matriz de riesgo inherente'!EX76)=CONCATENATE(AE43,AF48),'Matriz de riesgo inherente'!A76,""),," ",IF(CONCATENATE('Matriz de riesgo inherente'!EH97,'Matriz de riesgo inherente'!EX97)=CONCATENATE(AE43,AF48),'Matriz de riesgo inherente'!A97,""),," ",IF(CONCATENATE('Matriz de riesgo inherente'!EH116,'Matriz de riesgo inherente'!EX116)=CONCATENATE(AE43,AF48),'Matriz de riesgo inherente'!A116,""),," ",IF(CONCATENATE('Matriz de riesgo inherente'!EH135,'Matriz de riesgo inherente'!EX135)=CONCATENATE(AE43,AF48),'Matriz de riesgo inherente'!A135,""),," ",IF(CONCATENATE('Matriz de riesgo inherente'!EH139,'Matriz de riesgo inherente'!EX139)=CONCATENATE(AE43,AF48),'Matriz de riesgo inherente'!A139,""),," ",IF(CONCATENATE('Matriz de riesgo inherente'!EH144,'Matriz de riesgo inherente'!EX144)=CONCATENATE(AE43,AF48),'Matriz de riesgo inherente'!A144,""),," ",IF(CONCATENATE('Matriz de riesgo inherente'!EH149,'Matriz de riesgo inherente'!EX149)=CONCATENATE(AE43,AF48),'Matriz de riesgo inherente'!A149,""),," ",IF(CONCATENATE('Matriz de riesgo inherente'!EH162,'Matriz de riesgo inherente'!EX162)=CONCATENATE(AE43,AF48),'Matriz de riesgo inherente'!A162,""),," ",IF(CONCATENATE('Matriz de riesgo inherente'!EH174,'Matriz de riesgo inherente'!EX174)=CONCATENATE(AE43,AF48),'Matriz de riesgo inherente'!A174,""))</f>
        <v xml:space="preserve">           </v>
      </c>
      <c r="AG43" s="180" t="str">
        <f>CONCATENATE(IF(CONCATENATE('Matriz de riesgo inherente'!EH13,'Matriz de riesgo inherente'!EX13)=CONCATENATE(AE43,AG48),'Matriz de riesgo inherente'!A13,""),," ",IF(CONCATENATE('Matriz de riesgo inherente'!EH34,'Matriz de riesgo inherente'!EX34)=CONCATENATE(AE43,AG48),'Matriz de riesgo inherente'!A34,""),," ",IF(CONCATENATE('Matriz de riesgo inherente'!EH55,'Matriz de riesgo inherente'!EX55)=CONCATENATE(AE43,AG48),'Matriz de riesgo inherente'!A55,""),," ",IF(CONCATENATE('Matriz de riesgo inherente'!EH76,'Matriz de riesgo inherente'!EX76)=CONCATENATE(AE43,AG48),'Matriz de riesgo inherente'!A76,""),," ",IF(CONCATENATE('Matriz de riesgo inherente'!EH97,'Matriz de riesgo inherente'!EX97)=CONCATENATE(AE43,AG48),'Matriz de riesgo inherente'!A97,""),," ",IF(CONCATENATE('Matriz de riesgo inherente'!EH116,'Matriz de riesgo inherente'!EX116)=CONCATENATE(AE43,AG48),'Matriz de riesgo inherente'!A116,""),," ",IF(CONCATENATE('Matriz de riesgo inherente'!EH135,'Matriz de riesgo inherente'!EX135)=CONCATENATE(AE43,AG48),'Matriz de riesgo inherente'!A135,""),," ",IF(CONCATENATE('Matriz de riesgo inherente'!EH139,'Matriz de riesgo inherente'!EX139)=CONCATENATE(AE43,AG48),'Matriz de riesgo inherente'!A139,""),," ",IF(CONCATENATE('Matriz de riesgo inherente'!EH144,'Matriz de riesgo inherente'!EX144)=CONCATENATE(AE43,AG48),'Matriz de riesgo inherente'!A144,""),," ",IF(CONCATENATE('Matriz de riesgo inherente'!EH149,'Matriz de riesgo inherente'!EX149)=CONCATENATE(AE43,AG48),'Matriz de riesgo inherente'!A149,""),," ",IF(CONCATENATE('Matriz de riesgo inherente'!EH162,'Matriz de riesgo inherente'!EX162)=CONCATENATE(AE43,AG48),'Matriz de riesgo inherente'!A162,""),," ",IF(CONCATENATE('Matriz de riesgo inherente'!EH174,'Matriz de riesgo inherente'!EX174)=CONCATENATE(AE43,AG48),'Matriz de riesgo inherente'!A174,""))</f>
        <v xml:space="preserve">           </v>
      </c>
      <c r="AH43" s="180" t="str">
        <f>CONCATENATE(IF(CONCATENATE('Matriz de riesgo inherente'!EH13,'Matriz de riesgo inherente'!EX13)=CONCATENATE(AE43,AH48),'Matriz de riesgo inherente'!A13,""),," ",IF(CONCATENATE('Matriz de riesgo inherente'!EH34,'Matriz de riesgo inherente'!EX34)=CONCATENATE(AE43,AH48),'Matriz de riesgo inherente'!A34,""),," ",IF(CONCATENATE('Matriz de riesgo inherente'!EH55,'Matriz de riesgo inherente'!EX55)=CONCATENATE(AE43,AH48),'Matriz de riesgo inherente'!A55,""),," ",IF(CONCATENATE('Matriz de riesgo inherente'!EH76,'Matriz de riesgo inherente'!EX76)=CONCATENATE(AE43,AH48),'Matriz de riesgo inherente'!A76,""),," ",IF(CONCATENATE('Matriz de riesgo inherente'!EH97,'Matriz de riesgo inherente'!EX97)=CONCATENATE(AE43,AH48),'Matriz de riesgo inherente'!A97,""),," ",IF(CONCATENATE('Matriz de riesgo inherente'!EH116,'Matriz de riesgo inherente'!EX116)=CONCATENATE(AE43,AH48),'Matriz de riesgo inherente'!A116,""),," ",IF(CONCATENATE('Matriz de riesgo inherente'!EH135,'Matriz de riesgo inherente'!EX135)=CONCATENATE(AE43,AH48),'Matriz de riesgo inherente'!A135,""),," ",IF(CONCATENATE('Matriz de riesgo inherente'!EH139,'Matriz de riesgo inherente'!EX139)=CONCATENATE(AE43,AH48),'Matriz de riesgo inherente'!A139,""),," ",IF(CONCATENATE('Matriz de riesgo inherente'!EH144,'Matriz de riesgo inherente'!EX144)=CONCATENATE(AE43,AH48),'Matriz de riesgo inherente'!A144,""),," ",IF(CONCATENATE('Matriz de riesgo inherente'!EH149,'Matriz de riesgo inherente'!EX149)=CONCATENATE(AE43,AH48),'Matriz de riesgo inherente'!A149,""),," ",IF(CONCATENATE('Matriz de riesgo inherente'!EH162,'Matriz de riesgo inherente'!EX162)=CONCATENATE(AE43,AH48),'Matriz de riesgo inherente'!A162,""),," ",IF(CONCATENATE('Matriz de riesgo inherente'!EH174,'Matriz de riesgo inherente'!EX174)=CONCATENATE(AE43,AH48),'Matriz de riesgo inherente'!A174,""))</f>
        <v xml:space="preserve">           </v>
      </c>
      <c r="AI43" s="181" t="str">
        <f>CONCATENATE(IF(CONCATENATE('Matriz de riesgo inherente'!EH13,'Matriz de riesgo inherente'!EX13)=CONCATENATE(AE43,AI48),'Matriz de riesgo inherente'!A13,""),," ",IF(CONCATENATE('Matriz de riesgo inherente'!EH34,'Matriz de riesgo inherente'!EX34)=CONCATENATE(AE43,AI48),'Matriz de riesgo inherente'!A34,""),," ",IF(CONCATENATE('Matriz de riesgo inherente'!EH55,'Matriz de riesgo inherente'!EX55)=CONCATENATE(AE43,AI48),'Matriz de riesgo inherente'!A55,""),," ",IF(CONCATENATE('Matriz de riesgo inherente'!EH76,'Matriz de riesgo inherente'!EX76)=CONCATENATE(AE43,AI48),'Matriz de riesgo inherente'!A76,""),," ",IF(CONCATENATE('Matriz de riesgo inherente'!EH97,'Matriz de riesgo inherente'!EX97)=CONCATENATE(AE43,AI48),'Matriz de riesgo inherente'!A97,""),," ",IF(CONCATENATE('Matriz de riesgo inherente'!EH116,'Matriz de riesgo inherente'!EX116)=CONCATENATE(AE43,AI48),'Matriz de riesgo inherente'!A116,""),," ",IF(CONCATENATE('Matriz de riesgo inherente'!EH135,'Matriz de riesgo inherente'!EX135)=CONCATENATE(AE43,AI48),'Matriz de riesgo inherente'!A135,""),," ",IF(CONCATENATE('Matriz de riesgo inherente'!EH139,'Matriz de riesgo inherente'!EX139)=CONCATENATE(AE43,AI48),'Matriz de riesgo inherente'!A139,""),," ",IF(CONCATENATE('Matriz de riesgo inherente'!EH144,'Matriz de riesgo inherente'!EX144)=CONCATENATE(AE43,AI48),'Matriz de riesgo inherente'!A144,""),," ",IF(CONCATENATE('Matriz de riesgo inherente'!EH149,'Matriz de riesgo inherente'!EX149)=CONCATENATE(AE43,AI48),'Matriz de riesgo inherente'!A149,""),," ",IF(CONCATENATE('Matriz de riesgo inherente'!EH162,'Matriz de riesgo inherente'!EX162)=CONCATENATE(AE43,AI48),'Matriz de riesgo inherente'!A162,""),," ",IF(CONCATENATE('Matriz de riesgo inherente'!EH174,'Matriz de riesgo inherente'!EX174)=CONCATENATE(AE43,AI48),'Matriz de riesgo inherente'!A174,""))</f>
        <v xml:space="preserve">           </v>
      </c>
      <c r="AJ43" s="181" t="str">
        <f>CONCATENATE(IF(CONCATENATE('Matriz de riesgo inherente'!EH13,'Matriz de riesgo inherente'!EX13)=CONCATENATE(AE43,AJ48),'Matriz de riesgo inherente'!A13,""),," ",IF(CONCATENATE('Matriz de riesgo inherente'!EH34,'Matriz de riesgo inherente'!EX34)=CONCATENATE(AE43,AJ48),'Matriz de riesgo inherente'!A34,""),," ",IF(CONCATENATE('Matriz de riesgo inherente'!EH55,'Matriz de riesgo inherente'!EX55)=CONCATENATE(AE43,AJ48),'Matriz de riesgo inherente'!A55,""),," ",IF(CONCATENATE('Matriz de riesgo inherente'!EH76,'Matriz de riesgo inherente'!EX76)=CONCATENATE(AE43,AJ48),'Matriz de riesgo inherente'!A76,""),," ",IF(CONCATENATE('Matriz de riesgo inherente'!EH97,'Matriz de riesgo inherente'!EX97)=CONCATENATE(AE43,AJ48),'Matriz de riesgo inherente'!A97,""),," ",IF(CONCATENATE('Matriz de riesgo inherente'!EH116,'Matriz de riesgo inherente'!EX116)=CONCATENATE(AE43,AJ48),'Matriz de riesgo inherente'!A116,""),," ",IF(CONCATENATE('Matriz de riesgo inherente'!EH135,'Matriz de riesgo inherente'!EX135)=CONCATENATE(AE43,AJ48),'Matriz de riesgo inherente'!A135,""),," ",IF(CONCATENATE('Matriz de riesgo inherente'!EH139,'Matriz de riesgo inherente'!EX139)=CONCATENATE(AE43,AJ48),'Matriz de riesgo inherente'!A139,""),," ",IF(CONCATENATE('Matriz de riesgo inherente'!EH144,'Matriz de riesgo inherente'!EX144)=CONCATENATE(AE43,AJ48),'Matriz de riesgo inherente'!A144,""),," ",IF(CONCATENATE('Matriz de riesgo inherente'!EH149,'Matriz de riesgo inherente'!EX149)=CONCATENATE(AE43,AJ48),'Matriz de riesgo inherente'!A149,""),," ",IF(CONCATENATE('Matriz de riesgo inherente'!EH162,'Matriz de riesgo inherente'!EX162)=CONCATENATE(AE43,AJ48),'Matriz de riesgo inherente'!A162,""),," ",IF(CONCATENATE('Matriz de riesgo inherente'!EH174,'Matriz de riesgo inherente'!EX174)=CONCATENATE(AE43,AJ48),'Matriz de riesgo inherente'!A174,""))</f>
        <v xml:space="preserve">           </v>
      </c>
      <c r="AL43" s="986" t="s">
        <v>1782</v>
      </c>
      <c r="AM43" s="182" t="s">
        <v>284</v>
      </c>
    </row>
    <row r="44" spans="15:39" ht="37.5" customHeight="1">
      <c r="O44" s="985"/>
      <c r="P44" s="177" t="s">
        <v>1620</v>
      </c>
      <c r="Q44" s="178">
        <v>4</v>
      </c>
      <c r="R44" s="179" t="str">
        <f>CONCATENATE(IF(CONCATENATE('Matriz de riesgo inherente'!EE30,'Matriz de riesgo inherente'!EZ30)=CONCATENATE(Q44,R48),'Matriz de riesgo inherente'!A13,""),," ",IF(CONCATENATE('Matriz de riesgo inherente'!EE51,'Matriz de riesgo inherente'!EZ51)=CONCATENATE(Q44,R48),'Matriz de riesgo inherente'!A34,""),," ",IF(CONCATENATE('Matriz de riesgo inherente'!EE72,'Matriz de riesgo inherente'!EZ72)=CONCATENATE(Q44,R48),'Matriz de riesgo inherente'!A55,""),," ",IF(CONCATENATE('Matriz de riesgo inherente'!EE93,'Matriz de riesgo inherente'!EZ93)=CONCATENATE(Q44,R48),'Matriz de riesgo inherente'!A76,""),," ",IF(CONCATENATE('Matriz de riesgo inherente'!EE112,'Matriz de riesgo inherente'!EZ112)=CONCATENATE(Q44,R48),'Matriz de riesgo inherente'!A97,""),," ",IF(CONCATENATE('Matriz de riesgo inherente'!EE131,'Matriz de riesgo inherente'!EZ131)=CONCATENATE(Q44,R48),'Matriz de riesgo inherente'!A116,""),," ",IF(CONCATENATE('Matriz de riesgo inherente'!EE135,'Matriz de riesgo inherente'!EZ135)=CONCATENATE(Q44,R48),'Matriz de riesgo inherente'!A135,""))</f>
        <v xml:space="preserve">      </v>
      </c>
      <c r="S44" s="179" t="str">
        <f>CONCATENATE(IF(CONCATENATE('Matriz de riesgo inherente'!EE30,'Matriz de riesgo inherente'!EZ30)=CONCATENATE(Q44,S48),'Matriz de riesgo inherente'!A13,""),," ",IF(CONCATENATE('Matriz de riesgo inherente'!EE51,'Matriz de riesgo inherente'!EZ51)=CONCATENATE(Q44,S48),'Matriz de riesgo inherente'!A34,""),," ",IF(CONCATENATE('Matriz de riesgo inherente'!EE72,'Matriz de riesgo inherente'!EZ72)=CONCATENATE(Q44,S48),'Matriz de riesgo inherente'!A55,""),," ",IF(CONCATENATE('Matriz de riesgo inherente'!EE93,'Matriz de riesgo inherente'!EZ93)=CONCATENATE(Q44,S48),'Matriz de riesgo inherente'!A76,""),," ",IF(CONCATENATE('Matriz de riesgo inherente'!EE112,'Matriz de riesgo inherente'!EZ112)=CONCATENATE(Q44,S48),'Matriz de riesgo inherente'!A97,""),," ",IF(CONCATENATE('Matriz de riesgo inherente'!EE131,'Matriz de riesgo inherente'!EZ131)=CONCATENATE(Q44,S48),'Matriz de riesgo inherente'!A116,""),," ",IF(CONCATENATE('Matriz de riesgo inherente'!EE135,'Matriz de riesgo inherente'!EZ135)=CONCATENATE(Q44,S48),'Matriz de riesgo inherente'!A135,""))</f>
        <v xml:space="preserve">      </v>
      </c>
      <c r="T44" s="180" t="str">
        <f>CONCATENATE(IF(CONCATENATE('Matriz de riesgo inherente'!EE30,'Matriz de riesgo inherente'!EZ30)=CONCATENATE(Q44,T48),'Matriz de riesgo inherente'!A13,""),," ",IF(CONCATENATE('Matriz de riesgo inherente'!EE51,'Matriz de riesgo inherente'!EZ51)=CONCATENATE(Q44,T48),'Matriz de riesgo inherente'!A34,""),," ",IF(CONCATENATE('Matriz de riesgo inherente'!EE72,'Matriz de riesgo inherente'!EZ72)=CONCATENATE(Q44,T48),'Matriz de riesgo inherente'!A55,""),," ",IF(CONCATENATE('Matriz de riesgo inherente'!EE93,'Matriz de riesgo inherente'!EZ93)=CONCATENATE(Q44,T48),'Matriz de riesgo inherente'!A76,""),," ",IF(CONCATENATE('Matriz de riesgo inherente'!EE112,'Matriz de riesgo inherente'!EZ112)=CONCATENATE(Q44,T48),'Matriz de riesgo inherente'!A97,""),," ",IF(CONCATENATE('Matriz de riesgo inherente'!EE131,'Matriz de riesgo inherente'!EZ131)=CONCATENATE(Q44,T48),'Matriz de riesgo inherente'!A116,""),," ",IF(CONCATENATE('Matriz de riesgo inherente'!EE135,'Matriz de riesgo inherente'!EZ135)=CONCATENATE(Q44,T48),'Matriz de riesgo inherente'!A135,""))</f>
        <v xml:space="preserve">      </v>
      </c>
      <c r="U44" s="180" t="str">
        <f>CONCATENATE(IF(CONCATENATE('Matriz de riesgo inherente'!EE30,'Matriz de riesgo inherente'!EZ30)=CONCATENATE(Q44,U48),'Matriz de riesgo inherente'!A13,""),," ",IF(CONCATENATE('Matriz de riesgo inherente'!EE51,'Matriz de riesgo inherente'!EZ51)=CONCATENATE(Q44,U48),'Matriz de riesgo inherente'!A34,""),," ",IF(CONCATENATE('Matriz de riesgo inherente'!EE72,'Matriz de riesgo inherente'!EZ72)=CONCATENATE(Q44,U48),'Matriz de riesgo inherente'!A55,""),," ",IF(CONCATENATE('Matriz de riesgo inherente'!EE93,'Matriz de riesgo inherente'!EZ93)=CONCATENATE(Q44,U48),'Matriz de riesgo inherente'!A76,""),," ",IF(CONCATENATE('Matriz de riesgo inherente'!EE112,'Matriz de riesgo inherente'!EZ112)=CONCATENATE(Q44,U48),'Matriz de riesgo inherente'!A97,""),," ",IF(CONCATENATE('Matriz de riesgo inherente'!EE131,'Matriz de riesgo inherente'!EZ131)=CONCATENATE(Q44,U48),'Matriz de riesgo inherente'!A116,""),," ",IF(CONCATENATE('Matriz de riesgo inherente'!EE135,'Matriz de riesgo inherente'!EZ135)=CONCATENATE(Q44,U48),'Matriz de riesgo inherente'!A135,""))</f>
        <v xml:space="preserve">      </v>
      </c>
      <c r="V44" s="181" t="str">
        <f>CONCATENATE(IF(CONCATENATE('Matriz de riesgo inherente'!EE30,'Matriz de riesgo inherente'!EZ30)=CONCATENATE(Q44,V48),'Matriz de riesgo inherente'!A13,""),," ",IF(CONCATENATE('Matriz de riesgo inherente'!EE51,'Matriz de riesgo inherente'!EZ51)=CONCATENATE(Q44,V48),'Matriz de riesgo inherente'!A34,""),," ",IF(CONCATENATE('Matriz de riesgo inherente'!EE72,'Matriz de riesgo inherente'!EZ72)=CONCATENATE(Q44,V48),'Matriz de riesgo inherente'!A55,""),," ",IF(CONCATENATE('Matriz de riesgo inherente'!EE93,'Matriz de riesgo inherente'!EZ93)=CONCATENATE(Q44,V48),'Matriz de riesgo inherente'!A76,""),," ",IF(CONCATENATE('Matriz de riesgo inherente'!EE112,'Matriz de riesgo inherente'!EZ112)=CONCATENATE(Q44,V48),'Matriz de riesgo inherente'!A97,""),," ",IF(CONCATENATE('Matriz de riesgo inherente'!EE131,'Matriz de riesgo inherente'!EZ131)=CONCATENATE(Q44,V48),'Matriz de riesgo inherente'!A116,""),," ",IF(CONCATENATE('Matriz de riesgo inherente'!EE135,'Matriz de riesgo inherente'!EZ135)=CONCATENATE(Q44,V48),'Matriz de riesgo inherente'!A135,""))</f>
        <v xml:space="preserve">      </v>
      </c>
      <c r="X44" s="987"/>
      <c r="Y44" s="183" t="s">
        <v>1783</v>
      </c>
      <c r="AC44" s="985"/>
      <c r="AD44" s="177" t="s">
        <v>1620</v>
      </c>
      <c r="AE44" s="178">
        <v>4</v>
      </c>
      <c r="AF44" s="179" t="str">
        <f>CONCATENATE(IF(CONCATENATE('Matriz de riesgo inherente'!EH13,'Matriz de riesgo inherente'!EX13)=CONCATENATE(AE44,AF48),'Matriz de riesgo inherente'!A13,""),," ",IF(CONCATENATE('Matriz de riesgo inherente'!EH34,'Matriz de riesgo inherente'!EX34)=CONCATENATE(AE44,AF48),'Matriz de riesgo inherente'!A34,""),," ",IF(CONCATENATE('Matriz de riesgo inherente'!EH55,'Matriz de riesgo inherente'!EX55)=CONCATENATE(AE44,AF48),'Matriz de riesgo inherente'!A55,""),," ",IF(CONCATENATE('Matriz de riesgo inherente'!EH76,'Matriz de riesgo inherente'!EX76)=CONCATENATE(AE44,AF48),'Matriz de riesgo inherente'!A76,""),," ",IF(CONCATENATE('Matriz de riesgo inherente'!EH97,'Matriz de riesgo inherente'!EX97)=CONCATENATE(AE44,AF48),'Matriz de riesgo inherente'!A97,""),," ",IF(CONCATENATE('Matriz de riesgo inherente'!EH116,'Matriz de riesgo inherente'!EX116)=CONCATENATE(AE44,AF48),'Matriz de riesgo inherente'!A116,""),," ",IF(CONCATENATE('Matriz de riesgo inherente'!EH135,'Matriz de riesgo inherente'!EX135)=CONCATENATE(AE44,AF48),'Matriz de riesgo inherente'!A135,""),," ",IF(CONCATENATE('Matriz de riesgo inherente'!EH139,'Matriz de riesgo inherente'!EX139)=CONCATENATE(AE44,AF48),'Matriz de riesgo inherente'!A139,""),," ",IF(CONCATENATE('Matriz de riesgo inherente'!EH144,'Matriz de riesgo inherente'!EX144)=CONCATENATE(AE44,AF48),'Matriz de riesgo inherente'!A144,""),," ",IF(CONCATENATE('Matriz de riesgo inherente'!EH149,'Matriz de riesgo inherente'!EX149)=CONCATENATE(AE44,AF48),'Matriz de riesgo inherente'!A149,""),," ",IF(CONCATENATE('Matriz de riesgo inherente'!EH162,'Matriz de riesgo inherente'!EX162)=CONCATENATE(AE44,AF48),'Matriz de riesgo inherente'!A162,""),," ",IF(CONCATENATE('Matriz de riesgo inherente'!EH174,'Matriz de riesgo inherente'!EX174)=CONCATENATE(AE44,AF48),'Matriz de riesgo inherente'!A174,""))</f>
        <v xml:space="preserve">           </v>
      </c>
      <c r="AG44" s="179" t="str">
        <f>CONCATENATE(IF(CONCATENATE('Matriz de riesgo inherente'!EH13,'Matriz de riesgo inherente'!EX13)=CONCATENATE(AE44,AG48),'Matriz de riesgo inherente'!A13,""),," ",IF(CONCATENATE('Matriz de riesgo inherente'!EH34,'Matriz de riesgo inherente'!EX34)=CONCATENATE(AE44,AG48),'Matriz de riesgo inherente'!A34,""),," ",IF(CONCATENATE('Matriz de riesgo inherente'!EH55,'Matriz de riesgo inherente'!EX55)=CONCATENATE(AE44,AG48),'Matriz de riesgo inherente'!A55,""),," ",IF(CONCATENATE('Matriz de riesgo inherente'!EH76,'Matriz de riesgo inherente'!EX76)=CONCATENATE(AE44,AG48),'Matriz de riesgo inherente'!A76,""),," ",IF(CONCATENATE('Matriz de riesgo inherente'!EH97,'Matriz de riesgo inherente'!EX97)=CONCATENATE(AE44,AG48),'Matriz de riesgo inherente'!A97,""),," ",IF(CONCATENATE('Matriz de riesgo inherente'!EH116,'Matriz de riesgo inherente'!EX116)=CONCATENATE(AE44,AG48),'Matriz de riesgo inherente'!A116,""),," ",IF(CONCATENATE('Matriz de riesgo inherente'!EH135,'Matriz de riesgo inherente'!EX135)=CONCATENATE(AE44,AG48),'Matriz de riesgo inherente'!A135,""),," ",IF(CONCATENATE('Matriz de riesgo inherente'!EH139,'Matriz de riesgo inherente'!EX139)=CONCATENATE(AE44,AG48),'Matriz de riesgo inherente'!A139,""),," ",IF(CONCATENATE('Matriz de riesgo inherente'!EH144,'Matriz de riesgo inherente'!EX144)=CONCATENATE(AE44,AG48),'Matriz de riesgo inherente'!A144,""),," ",IF(CONCATENATE('Matriz de riesgo inherente'!EH149,'Matriz de riesgo inherente'!EX149)=CONCATENATE(AE44,AG48),'Matriz de riesgo inherente'!A149,""),," ",IF(CONCATENATE('Matriz de riesgo inherente'!EH162,'Matriz de riesgo inherente'!EX162)=CONCATENATE(AE44,AG48),'Matriz de riesgo inherente'!A162,""),," ",IF(CONCATENATE('Matriz de riesgo inherente'!EH174,'Matriz de riesgo inherente'!EX174)=CONCATENATE(AE44,AG48),'Matriz de riesgo inherente'!A174,""))</f>
        <v xml:space="preserve">           </v>
      </c>
      <c r="AH44" s="180" t="str">
        <f>CONCATENATE(IF(CONCATENATE('Matriz de riesgo inherente'!EH13,'Matriz de riesgo inherente'!EX13)=CONCATENATE(AE44,AH48),'Matriz de riesgo inherente'!A13,""),," ",IF(CONCATENATE('Matriz de riesgo inherente'!EH34,'Matriz de riesgo inherente'!EX34)=CONCATENATE(AE44,AH48),'Matriz de riesgo inherente'!A34,""),," ",IF(CONCATENATE('Matriz de riesgo inherente'!EH55,'Matriz de riesgo inherente'!EX55)=CONCATENATE(AE44,AH48),'Matriz de riesgo inherente'!A55,""),," ",IF(CONCATENATE('Matriz de riesgo inherente'!EH76,'Matriz de riesgo inherente'!EX76)=CONCATENATE(AE44,AH48),'Matriz de riesgo inherente'!A76,""),," ",IF(CONCATENATE('Matriz de riesgo inherente'!EH97,'Matriz de riesgo inherente'!EX97)=CONCATENATE(AE44,AH48),'Matriz de riesgo inherente'!A97,""),," ",IF(CONCATENATE('Matriz de riesgo inherente'!EH116,'Matriz de riesgo inherente'!EX116)=CONCATENATE(AE44,AH48),'Matriz de riesgo inherente'!A116,""),," ",IF(CONCATENATE('Matriz de riesgo inherente'!EH135,'Matriz de riesgo inherente'!EX135)=CONCATENATE(AE44,AH48),'Matriz de riesgo inherente'!A135,""),," ",IF(CONCATENATE('Matriz de riesgo inherente'!EH139,'Matriz de riesgo inherente'!EX139)=CONCATENATE(AE44,AH48),'Matriz de riesgo inherente'!A139,""),," ",IF(CONCATENATE('Matriz de riesgo inherente'!EH144,'Matriz de riesgo inherente'!EX144)=CONCATENATE(AE44,AH48),'Matriz de riesgo inherente'!A144,""),," ",IF(CONCATENATE('Matriz de riesgo inherente'!EH149,'Matriz de riesgo inherente'!EX149)=CONCATENATE(AE44,AH48),'Matriz de riesgo inherente'!A149,""),," ",IF(CONCATENATE('Matriz de riesgo inherente'!EH162,'Matriz de riesgo inherente'!EX162)=CONCATENATE(AE44,AH48),'Matriz de riesgo inherente'!A162,""),," ",IF(CONCATENATE('Matriz de riesgo inherente'!EH174,'Matriz de riesgo inherente'!EX174)=CONCATENATE(AE44,AH48),'Matriz de riesgo inherente'!A174,""))</f>
        <v xml:space="preserve">           </v>
      </c>
      <c r="AI44" s="180" t="str">
        <f>CONCATENATE(IF(CONCATENATE('Matriz de riesgo inherente'!EH13,'Matriz de riesgo inherente'!EX13)=CONCATENATE(AE44,AI48),'Matriz de riesgo inherente'!A13,""),," ",IF(CONCATENATE('Matriz de riesgo inherente'!EH34,'Matriz de riesgo inherente'!EX34)=CONCATENATE(AE44,AI48),'Matriz de riesgo inherente'!A34,""),," ",IF(CONCATENATE('Matriz de riesgo inherente'!EH55,'Matriz de riesgo inherente'!EX55)=CONCATENATE(AE44,AI48),'Matriz de riesgo inherente'!A55,""),," ",IF(CONCATENATE('Matriz de riesgo inherente'!EH76,'Matriz de riesgo inherente'!EX76)=CONCATENATE(AE44,AI48),'Matriz de riesgo inherente'!A76,""),," ",IF(CONCATENATE('Matriz de riesgo inherente'!EH97,'Matriz de riesgo inherente'!EX97)=CONCATENATE(AE44,AI48),'Matriz de riesgo inherente'!A97,""),," ",IF(CONCATENATE('Matriz de riesgo inherente'!EH116,'Matriz de riesgo inherente'!EX116)=CONCATENATE(AE44,AI48),'Matriz de riesgo inherente'!A116,""),," ",IF(CONCATENATE('Matriz de riesgo inherente'!EH135,'Matriz de riesgo inherente'!EX135)=CONCATENATE(AE44,AI48),'Matriz de riesgo inherente'!A135,""),," ",IF(CONCATENATE('Matriz de riesgo inherente'!EH139,'Matriz de riesgo inherente'!EX139)=CONCATENATE(AE44,AI48),'Matriz de riesgo inherente'!A139,""),," ",IF(CONCATENATE('Matriz de riesgo inherente'!EH144,'Matriz de riesgo inherente'!EX144)=CONCATENATE(AE44,AI48),'Matriz de riesgo inherente'!A144,""),," ",IF(CONCATENATE('Matriz de riesgo inherente'!EH149,'Matriz de riesgo inherente'!EX149)=CONCATENATE(AE44,AI48),'Matriz de riesgo inherente'!A149,""),," ",IF(CONCATENATE('Matriz de riesgo inherente'!EH162,'Matriz de riesgo inherente'!EX162)=CONCATENATE(AE44,AI48),'Matriz de riesgo inherente'!A162,""),," ",IF(CONCATENATE('Matriz de riesgo inherente'!EH174,'Matriz de riesgo inherente'!EX174)=CONCATENATE(AE44,AI48),'Matriz de riesgo inherente'!A174,""))</f>
        <v xml:space="preserve">           </v>
      </c>
      <c r="AJ44" s="181" t="str">
        <f>CONCATENATE(IF(CONCATENATE('Matriz de riesgo inherente'!EH13,'Matriz de riesgo inherente'!EX13)=CONCATENATE(AE44,AJ48),'Matriz de riesgo inherente'!A13,""),," ",IF(CONCATENATE('Matriz de riesgo inherente'!EH34,'Matriz de riesgo inherente'!EX34)=CONCATENATE(AE44,AJ48),'Matriz de riesgo inherente'!A34,""),," ",IF(CONCATENATE('Matriz de riesgo inherente'!EH55,'Matriz de riesgo inherente'!EX55)=CONCATENATE(AE44,AJ48),'Matriz de riesgo inherente'!A55,""),," ",IF(CONCATENATE('Matriz de riesgo inherente'!EH76,'Matriz de riesgo inherente'!EX76)=CONCATENATE(AE44,AJ48),'Matriz de riesgo inherente'!A76,""),," ",IF(CONCATENATE('Matriz de riesgo inherente'!EH97,'Matriz de riesgo inherente'!EX97)=CONCATENATE(AE44,AJ48),'Matriz de riesgo inherente'!A97,""),," ",IF(CONCATENATE('Matriz de riesgo inherente'!EH116,'Matriz de riesgo inherente'!EX116)=CONCATENATE(AE44,AJ48),'Matriz de riesgo inherente'!A116,""),," ",IF(CONCATENATE('Matriz de riesgo inherente'!EH135,'Matriz de riesgo inherente'!EX135)=CONCATENATE(AE44,AJ48),'Matriz de riesgo inherente'!A135,""),," ",IF(CONCATENATE('Matriz de riesgo inherente'!EH139,'Matriz de riesgo inherente'!EX139)=CONCATENATE(AE44,AJ48),'Matriz de riesgo inherente'!A139,""),," ",IF(CONCATENATE('Matriz de riesgo inherente'!EH144,'Matriz de riesgo inherente'!EX144)=CONCATENATE(AE44,AJ48),'Matriz de riesgo inherente'!A144,""),," ",IF(CONCATENATE('Matriz de riesgo inherente'!EH149,'Matriz de riesgo inherente'!EX149)=CONCATENATE(AE44,AJ48),'Matriz de riesgo inherente'!A149,""),," ",IF(CONCATENATE('Matriz de riesgo inherente'!EH162,'Matriz de riesgo inherente'!EX162)=CONCATENATE(AE44,AJ48),'Matriz de riesgo inherente'!A162,""),," ",IF(CONCATENATE('Matriz de riesgo inherente'!EH174,'Matriz de riesgo inherente'!EX174)=CONCATENATE(AE44,AJ48),'Matriz de riesgo inherente'!A174,""))</f>
        <v xml:space="preserve">           </v>
      </c>
      <c r="AL44" s="987"/>
      <c r="AM44" s="183" t="s">
        <v>1783</v>
      </c>
    </row>
    <row r="45" spans="15:39" ht="37.5" customHeight="1">
      <c r="O45" s="985"/>
      <c r="P45" s="184" t="s">
        <v>1617</v>
      </c>
      <c r="Q45" s="178">
        <v>3</v>
      </c>
      <c r="R45" s="185" t="str">
        <f>CONCATENATE(IF(CONCATENATE('Matriz de riesgo inherente'!EE30,'Matriz de riesgo inherente'!EZ30)=CONCATENATE(Q45,R48),'Matriz de riesgo inherente'!A13,""),," ",IF(CONCATENATE('Matriz de riesgo inherente'!EE51,'Matriz de riesgo inherente'!EZ51)=CONCATENATE(Q45,R48),'Matriz de riesgo inherente'!A34,""),," ",IF(CONCATENATE('Matriz de riesgo inherente'!EE72,'Matriz de riesgo inherente'!EZ72)=CONCATENATE(Q45,R48),'Matriz de riesgo inherente'!A55,""),," ",IF(CONCATENATE('Matriz de riesgo inherente'!EE93,'Matriz de riesgo inherente'!EZ93)=CONCATENATE(Q45,R48),'Matriz de riesgo inherente'!A76,""),," ",IF(CONCATENATE('Matriz de riesgo inherente'!EE112,'Matriz de riesgo inherente'!EZ112)=CONCATENATE(Q45,R48),'Matriz de riesgo inherente'!A97,""),," ",IF(CONCATENATE('Matriz de riesgo inherente'!EE131,'Matriz de riesgo inherente'!EZ131)=CONCATENATE(Q45,R48),'Matriz de riesgo inherente'!A116,""),," ",IF(CONCATENATE('Matriz de riesgo inherente'!EE135,'Matriz de riesgo inherente'!EZ135)=CONCATENATE(Q45,R48),'Matriz de riesgo inherente'!A135,""))</f>
        <v xml:space="preserve">      </v>
      </c>
      <c r="S45" s="179" t="str">
        <f>CONCATENATE(IF(CONCATENATE('Matriz de riesgo inherente'!EE30,'Matriz de riesgo inherente'!EZ30)=CONCATENATE(Q45,S48),'Matriz de riesgo inherente'!A13,""),," ",IF(CONCATENATE('Matriz de riesgo inherente'!EE51,'Matriz de riesgo inherente'!EZ51)=CONCATENATE(Q45,S48),'Matriz de riesgo inherente'!A34,""),," ",IF(CONCATENATE('Matriz de riesgo inherente'!EE72,'Matriz de riesgo inherente'!EZ72)=CONCATENATE(Q45,S48),'Matriz de riesgo inherente'!A55,""),," ",IF(CONCATENATE('Matriz de riesgo inherente'!EE93,'Matriz de riesgo inherente'!EZ93)=CONCATENATE(Q45,S48),'Matriz de riesgo inherente'!A76,""),," ",IF(CONCATENATE('Matriz de riesgo inherente'!EE112,'Matriz de riesgo inherente'!EZ112)=CONCATENATE(Q45,S48),'Matriz de riesgo inherente'!A97,""),," ",IF(CONCATENATE('Matriz de riesgo inherente'!EE131,'Matriz de riesgo inherente'!EZ131)=CONCATENATE(Q45,S48),'Matriz de riesgo inherente'!A116,""),," ",IF(CONCATENATE('Matriz de riesgo inherente'!EE135,'Matriz de riesgo inherente'!EZ135)=CONCATENATE(Q45,S48),'Matriz de riesgo inherente'!A135,""))</f>
        <v xml:space="preserve">      </v>
      </c>
      <c r="T45" s="179" t="str">
        <f>CONCATENATE(IF(CONCATENATE('Matriz de riesgo inherente'!EE30,'Matriz de riesgo inherente'!EZ30)=CONCATENATE(Q45,T48),'Matriz de riesgo inherente'!A13,""),," ",IF(CONCATENATE('Matriz de riesgo inherente'!EE51,'Matriz de riesgo inherente'!EZ51)=CONCATENATE(Q45,T48),'Matriz de riesgo inherente'!A34,""),," ",IF(CONCATENATE('Matriz de riesgo inherente'!EE72,'Matriz de riesgo inherente'!EZ72)=CONCATENATE(Q45,T48),'Matriz de riesgo inherente'!A55,""),," ",IF(CONCATENATE('Matriz de riesgo inherente'!EE93,'Matriz de riesgo inherente'!EZ93)=CONCATENATE(Q45,T48),'Matriz de riesgo inherente'!A76,""),," ",IF(CONCATENATE('Matriz de riesgo inherente'!EE112,'Matriz de riesgo inherente'!EZ112)=CONCATENATE(Q45,T48),'Matriz de riesgo inherente'!A97,""),," ",IF(CONCATENATE('Matriz de riesgo inherente'!EE131,'Matriz de riesgo inherente'!EZ131)=CONCATENATE(Q45,T48),'Matriz de riesgo inherente'!A116,""),," ",IF(CONCATENATE('Matriz de riesgo inherente'!EE135,'Matriz de riesgo inherente'!EZ135)=CONCATENATE(Q45,T48),'Matriz de riesgo inherente'!A135,""))</f>
        <v xml:space="preserve">      </v>
      </c>
      <c r="U45" s="180" t="str">
        <f>CONCATENATE(IF(CONCATENATE('Matriz de riesgo inherente'!EE30,'Matriz de riesgo inherente'!EZ30)=CONCATENATE(Q45,U48),'Matriz de riesgo inherente'!A13,""),," ",IF(CONCATENATE('Matriz de riesgo inherente'!EE51,'Matriz de riesgo inherente'!EZ51)=CONCATENATE(Q45,U48),'Matriz de riesgo inherente'!A34,""),," ",IF(CONCATENATE('Matriz de riesgo inherente'!EE72,'Matriz de riesgo inherente'!EZ72)=CONCATENATE(Q45,U48),'Matriz de riesgo inherente'!A55,""),," ",IF(CONCATENATE('Matriz de riesgo inherente'!EE93,'Matriz de riesgo inherente'!EZ93)=CONCATENATE(Q45,U48),'Matriz de riesgo inherente'!A76,""),," ",IF(CONCATENATE('Matriz de riesgo inherente'!EE112,'Matriz de riesgo inherente'!EZ112)=CONCATENATE(Q45,U48),'Matriz de riesgo inherente'!A97,""),," ",IF(CONCATENATE('Matriz de riesgo inherente'!EE131,'Matriz de riesgo inherente'!EZ131)=CONCATENATE(Q45,U48),'Matriz de riesgo inherente'!A116,""),," ",IF(CONCATENATE('Matriz de riesgo inherente'!EE135,'Matriz de riesgo inherente'!EZ135)=CONCATENATE(Q45,U48),'Matriz de riesgo inherente'!A135,""))</f>
        <v xml:space="preserve">      </v>
      </c>
      <c r="V45" s="180" t="str">
        <f>CONCATENATE(IF(CONCATENATE('Matriz de riesgo inherente'!EE30,'Matriz de riesgo inherente'!EZ30)=CONCATENATE(Q45,V48),'Matriz de riesgo inherente'!A13,""),," ",IF(CONCATENATE('Matriz de riesgo inherente'!EE51,'Matriz de riesgo inherente'!EZ51)=CONCATENATE(Q45,V48),'Matriz de riesgo inherente'!A34,""),," ",IF(CONCATENATE('Matriz de riesgo inherente'!EE72,'Matriz de riesgo inherente'!EZ72)=CONCATENATE(Q45,V48),'Matriz de riesgo inherente'!A55,""),," ",IF(CONCATENATE('Matriz de riesgo inherente'!EE93,'Matriz de riesgo inherente'!EZ93)=CONCATENATE(Q45,V48),'Matriz de riesgo inherente'!A76,""),," ",IF(CONCATENATE('Matriz de riesgo inherente'!EE112,'Matriz de riesgo inherente'!EZ112)=CONCATENATE(Q45,V48),'Matriz de riesgo inherente'!A97,""),," ",IF(CONCATENATE('Matriz de riesgo inherente'!EE131,'Matriz de riesgo inherente'!EZ131)=CONCATENATE(Q45,V48),'Matriz de riesgo inherente'!A116,""),," ",IF(CONCATENATE('Matriz de riesgo inherente'!EE135,'Matriz de riesgo inherente'!EZ135)=CONCATENATE(Q45,V48),'Matriz de riesgo inherente'!A135,""))</f>
        <v xml:space="preserve">      </v>
      </c>
      <c r="X45" s="987"/>
      <c r="Y45" s="186" t="s">
        <v>287</v>
      </c>
      <c r="AC45" s="985"/>
      <c r="AD45" s="184" t="s">
        <v>1617</v>
      </c>
      <c r="AE45" s="178">
        <v>3</v>
      </c>
      <c r="AF45" s="185" t="str">
        <f>CONCATENATE(IF(CONCATENATE('Matriz de riesgo inherente'!EH13,'Matriz de riesgo inherente'!EX13)=CONCATENATE(AE45,AF48),'Matriz de riesgo inherente'!A13,""),," ",IF(CONCATENATE('Matriz de riesgo inherente'!EH34,'Matriz de riesgo inherente'!EX34)=CONCATENATE(AE45,AF48),'Matriz de riesgo inherente'!A34,""),," ",IF(CONCATENATE('Matriz de riesgo inherente'!EH55,'Matriz de riesgo inherente'!EX55)=CONCATENATE(AE45,AF48),'Matriz de riesgo inherente'!A55,""),," ",IF(CONCATENATE('Matriz de riesgo inherente'!EH76,'Matriz de riesgo inherente'!EX76)=CONCATENATE(AE45,AF48),'Matriz de riesgo inherente'!A76,""),," ",IF(CONCATENATE('Matriz de riesgo inherente'!EH97,'Matriz de riesgo inherente'!EX97)=CONCATENATE(AE45,AF48),'Matriz de riesgo inherente'!A97,""),," ",IF(CONCATENATE('Matriz de riesgo inherente'!EH116,'Matriz de riesgo inherente'!EX116)=CONCATENATE(AE45,AF48),'Matriz de riesgo inherente'!A116,""),," ",IF(CONCATENATE('Matriz de riesgo inherente'!EH135,'Matriz de riesgo inherente'!EX135)=CONCATENATE(AE45,AF48),'Matriz de riesgo inherente'!A135,""),," ",IF(CONCATENATE('Matriz de riesgo inherente'!EH139,'Matriz de riesgo inherente'!EX139)=CONCATENATE(AE45,AF48),'Matriz de riesgo inherente'!A139,""),," ",IF(CONCATENATE('Matriz de riesgo inherente'!EH144,'Matriz de riesgo inherente'!EX144)=CONCATENATE(AE45,AF48),'Matriz de riesgo inherente'!A144,""),," ",IF(CONCATENATE('Matriz de riesgo inherente'!EH149,'Matriz de riesgo inherente'!EX149)=CONCATENATE(AE45,AF48),'Matriz de riesgo inherente'!A149,""),," ",IF(CONCATENATE('Matriz de riesgo inherente'!EH162,'Matriz de riesgo inherente'!EX162)=CONCATENATE(AE45,AF48),'Matriz de riesgo inherente'!A162,""),," ",IF(CONCATENATE('Matriz de riesgo inherente'!EH174,'Matriz de riesgo inherente'!EX174)=CONCATENATE(AE45,AF48),'Matriz de riesgo inherente'!A174,""))</f>
        <v xml:space="preserve">           </v>
      </c>
      <c r="AG45" s="179" t="str">
        <f>CONCATENATE(IF(CONCATENATE('Matriz de riesgo inherente'!EH13,'Matriz de riesgo inherente'!EX13)=CONCATENATE(AE45,AG48),'Matriz de riesgo inherente'!A13,""),," ",IF(CONCATENATE('Matriz de riesgo inherente'!EH34,'Matriz de riesgo inherente'!EX34)=CONCATENATE(AE45,AG48),'Matriz de riesgo inherente'!A34,""),," ",IF(CONCATENATE('Matriz de riesgo inherente'!EH55,'Matriz de riesgo inherente'!EX55)=CONCATENATE(AE45,AG48),'Matriz de riesgo inherente'!A55,""),," ",IF(CONCATENATE('Matriz de riesgo inherente'!EH76,'Matriz de riesgo inherente'!EX76)=CONCATENATE(AE45,AG48),'Matriz de riesgo inherente'!A76,""),," ",IF(CONCATENATE('Matriz de riesgo inherente'!EH97,'Matriz de riesgo inherente'!EX97)=CONCATENATE(AE45,AG48),'Matriz de riesgo inherente'!A97,""),," ",IF(CONCATENATE('Matriz de riesgo inherente'!EH116,'Matriz de riesgo inherente'!EX116)=CONCATENATE(AE45,AG48),'Matriz de riesgo inherente'!A116,""),," ",IF(CONCATENATE('Matriz de riesgo inherente'!EH135,'Matriz de riesgo inherente'!EX135)=CONCATENATE(AE45,AG48),'Matriz de riesgo inherente'!A135,""),," ",IF(CONCATENATE('Matriz de riesgo inherente'!EH139,'Matriz de riesgo inherente'!EX139)=CONCATENATE(AE45,AG48),'Matriz de riesgo inherente'!A139,""),," ",IF(CONCATENATE('Matriz de riesgo inherente'!EH144,'Matriz de riesgo inherente'!EX144)=CONCATENATE(AE45,AG48),'Matriz de riesgo inherente'!A144,""),," ",IF(CONCATENATE('Matriz de riesgo inherente'!EH149,'Matriz de riesgo inherente'!EX149)=CONCATENATE(AE45,AG48),'Matriz de riesgo inherente'!A149,""),," ",IF(CONCATENATE('Matriz de riesgo inherente'!EH162,'Matriz de riesgo inherente'!EX162)=CONCATENATE(AE45,AG48),'Matriz de riesgo inherente'!A162,""),," ",IF(CONCATENATE('Matriz de riesgo inherente'!EH174,'Matriz de riesgo inherente'!EX174)=CONCATENATE(AE45,AG48),'Matriz de riesgo inherente'!A174,""))</f>
        <v xml:space="preserve">  R3  R5 R6    R10  </v>
      </c>
      <c r="AH45" s="179" t="str">
        <f>CONCATENATE(IF(CONCATENATE('Matriz de riesgo inherente'!EH13,'Matriz de riesgo inherente'!EX13)=CONCATENATE(AE45,AH48),'Matriz de riesgo inherente'!A13,""),," ",IF(CONCATENATE('Matriz de riesgo inherente'!EH34,'Matriz de riesgo inherente'!EX34)=CONCATENATE(AE45,AH48),'Matriz de riesgo inherente'!A34,""),," ",IF(CONCATENATE('Matriz de riesgo inherente'!EH55,'Matriz de riesgo inherente'!EX55)=CONCATENATE(AE45,AH48),'Matriz de riesgo inherente'!A55,""),," ",IF(CONCATENATE('Matriz de riesgo inherente'!EH76,'Matriz de riesgo inherente'!EX76)=CONCATENATE(AE45,AH48),'Matriz de riesgo inherente'!A76,""),," ",IF(CONCATENATE('Matriz de riesgo inherente'!EH97,'Matriz de riesgo inherente'!EX97)=CONCATENATE(AE45,AH48),'Matriz de riesgo inherente'!A97,""),," ",IF(CONCATENATE('Matriz de riesgo inherente'!EH116,'Matriz de riesgo inherente'!EX116)=CONCATENATE(AE45,AH48),'Matriz de riesgo inherente'!A116,""),," ",IF(CONCATENATE('Matriz de riesgo inherente'!EH135,'Matriz de riesgo inherente'!EX135)=CONCATENATE(AE45,AH48),'Matriz de riesgo inherente'!A135,""),," ",IF(CONCATENATE('Matriz de riesgo inherente'!EH139,'Matriz de riesgo inherente'!EX139)=CONCATENATE(AE45,AH48),'Matriz de riesgo inherente'!A139,""),," ",IF(CONCATENATE('Matriz de riesgo inherente'!EH144,'Matriz de riesgo inherente'!EX144)=CONCATENATE(AE45,AH48),'Matriz de riesgo inherente'!A144,""),," ",IF(CONCATENATE('Matriz de riesgo inherente'!EH149,'Matriz de riesgo inherente'!EX149)=CONCATENATE(AE45,AH48),'Matriz de riesgo inherente'!A149,""),," ",IF(CONCATENATE('Matriz de riesgo inherente'!EH162,'Matriz de riesgo inherente'!EX162)=CONCATENATE(AE45,AH48),'Matriz de riesgo inherente'!A162,""),," ",IF(CONCATENATE('Matriz de riesgo inherente'!EH174,'Matriz de riesgo inherente'!EX174)=CONCATENATE(AE45,AH48),'Matriz de riesgo inherente'!A174,""))</f>
        <v xml:space="preserve">           </v>
      </c>
      <c r="AI45" s="180" t="str">
        <f>CONCATENATE(IF(CONCATENATE('Matriz de riesgo inherente'!EH13,'Matriz de riesgo inherente'!EX13)=CONCATENATE(AE45,AI48),'Matriz de riesgo inherente'!A13,""),," ",IF(CONCATENATE('Matriz de riesgo inherente'!EH34,'Matriz de riesgo inherente'!EX34)=CONCATENATE(AE45,AI48),'Matriz de riesgo inherente'!A34,""),," ",IF(CONCATENATE('Matriz de riesgo inherente'!EH55,'Matriz de riesgo inherente'!EX55)=CONCATENATE(AE45,AI48),'Matriz de riesgo inherente'!A55,""),," ",IF(CONCATENATE('Matriz de riesgo inherente'!EH76,'Matriz de riesgo inherente'!EX76)=CONCATENATE(AE45,AI48),'Matriz de riesgo inherente'!A76,""),," ",IF(CONCATENATE('Matriz de riesgo inherente'!EH97,'Matriz de riesgo inherente'!EX97)=CONCATENATE(AE45,AI48),'Matriz de riesgo inherente'!A97,""),," ",IF(CONCATENATE('Matriz de riesgo inherente'!EH116,'Matriz de riesgo inherente'!EX116)=CONCATENATE(AE45,AI48),'Matriz de riesgo inherente'!A116,""),," ",IF(CONCATENATE('Matriz de riesgo inherente'!EH135,'Matriz de riesgo inherente'!EX135)=CONCATENATE(AE45,AI48),'Matriz de riesgo inherente'!A135,""),," ",IF(CONCATENATE('Matriz de riesgo inherente'!EH139,'Matriz de riesgo inherente'!EX139)=CONCATENATE(AE45,AI48),'Matriz de riesgo inherente'!A139,""),," ",IF(CONCATENATE('Matriz de riesgo inherente'!EH144,'Matriz de riesgo inherente'!EX144)=CONCATENATE(AE45,AI48),'Matriz de riesgo inherente'!A144,""),," ",IF(CONCATENATE('Matriz de riesgo inherente'!EH149,'Matriz de riesgo inherente'!EX149)=CONCATENATE(AE45,AI48),'Matriz de riesgo inherente'!A149,""),," ",IF(CONCATENATE('Matriz de riesgo inherente'!EH162,'Matriz de riesgo inherente'!EX162)=CONCATENATE(AE45,AI48),'Matriz de riesgo inherente'!A162,""),," ",IF(CONCATENATE('Matriz de riesgo inherente'!EH174,'Matriz de riesgo inherente'!EX174)=CONCATENATE(AE45,AI48),'Matriz de riesgo inherente'!A174,""))</f>
        <v xml:space="preserve">           </v>
      </c>
      <c r="AJ45" s="180" t="str">
        <f>CONCATENATE(IF(CONCATENATE('Matriz de riesgo inherente'!EH13,'Matriz de riesgo inherente'!EX13)=CONCATENATE(AE45,AJ48),'Matriz de riesgo inherente'!A13,""),," ",IF(CONCATENATE('Matriz de riesgo inherente'!EH34,'Matriz de riesgo inherente'!EX34)=CONCATENATE(AE45,AJ48),'Matriz de riesgo inherente'!A34,""),," ",IF(CONCATENATE('Matriz de riesgo inherente'!EH55,'Matriz de riesgo inherente'!EX55)=CONCATENATE(AE45,AJ48),'Matriz de riesgo inherente'!A55,""),," ",IF(CONCATENATE('Matriz de riesgo inherente'!EH76,'Matriz de riesgo inherente'!EX76)=CONCATENATE(AE45,AJ48),'Matriz de riesgo inherente'!A76,""),," ",IF(CONCATENATE('Matriz de riesgo inherente'!EH97,'Matriz de riesgo inherente'!EX97)=CONCATENATE(AE45,AJ48),'Matriz de riesgo inherente'!A97,""),," ",IF(CONCATENATE('Matriz de riesgo inherente'!EH116,'Matriz de riesgo inherente'!EX116)=CONCATENATE(AE45,AJ48),'Matriz de riesgo inherente'!A116,""),," ",IF(CONCATENATE('Matriz de riesgo inherente'!EH135,'Matriz de riesgo inherente'!EX135)=CONCATENATE(AE45,AJ48),'Matriz de riesgo inherente'!A135,""),," ",IF(CONCATENATE('Matriz de riesgo inherente'!EH139,'Matriz de riesgo inherente'!EX139)=CONCATENATE(AE45,AJ48),'Matriz de riesgo inherente'!A139,""),," ",IF(CONCATENATE('Matriz de riesgo inherente'!EH144,'Matriz de riesgo inherente'!EX144)=CONCATENATE(AE45,AJ48),'Matriz de riesgo inherente'!A144,""),," ",IF(CONCATENATE('Matriz de riesgo inherente'!EH149,'Matriz de riesgo inherente'!EX149)=CONCATENATE(AE45,AJ48),'Matriz de riesgo inherente'!A149,""),," ",IF(CONCATENATE('Matriz de riesgo inherente'!EH162,'Matriz de riesgo inherente'!EX162)=CONCATENATE(AE45,AJ48),'Matriz de riesgo inherente'!A162,""),," ",IF(CONCATENATE('Matriz de riesgo inherente'!EH174,'Matriz de riesgo inherente'!EX174)=CONCATENATE(AE45,AJ48),'Matriz de riesgo inherente'!A174,""))</f>
        <v xml:space="preserve">           </v>
      </c>
      <c r="AL45" s="987"/>
      <c r="AM45" s="186" t="s">
        <v>287</v>
      </c>
    </row>
    <row r="46" spans="15:39" ht="37.5" customHeight="1" thickBot="1">
      <c r="O46" s="985"/>
      <c r="P46" s="177" t="s">
        <v>1614</v>
      </c>
      <c r="Q46" s="178">
        <v>2</v>
      </c>
      <c r="R46" s="185" t="str">
        <f>CONCATENATE(IF(CONCATENATE('Matriz de riesgo inherente'!EE30,'Matriz de riesgo inherente'!EZ30)=CONCATENATE(Q46,R48),'Matriz de riesgo inherente'!A13,""),," ",IF(CONCATENATE('Matriz de riesgo inherente'!EE51,'Matriz de riesgo inherente'!EZ51)=CONCATENATE(Q46,R48),'Matriz de riesgo inherente'!A34,""),," ",IF(CONCATENATE('Matriz de riesgo inherente'!EE72,'Matriz de riesgo inherente'!EZ72)=CONCATENATE(Q46,R48),'Matriz de riesgo inherente'!A55,""),," ",IF(CONCATENATE('Matriz de riesgo inherente'!EE93,'Matriz de riesgo inherente'!EZ93)=CONCATENATE(Q46,R48),'Matriz de riesgo inherente'!A76,""),," ",IF(CONCATENATE('Matriz de riesgo inherente'!EE112,'Matriz de riesgo inherente'!EZ112)=CONCATENATE(Q46,R48),'Matriz de riesgo inherente'!A97,""),," ",IF(CONCATENATE('Matriz de riesgo inherente'!EE131,'Matriz de riesgo inherente'!EZ131)=CONCATENATE(Q46,R48),'Matriz de riesgo inherente'!A116,""),," ",IF(CONCATENATE('Matriz de riesgo inherente'!EE135,'Matriz de riesgo inherente'!EZ135)=CONCATENATE(Q46,R48),'Matriz de riesgo inherente'!A135,""))</f>
        <v xml:space="preserve">      </v>
      </c>
      <c r="S46" s="179" t="str">
        <f>CONCATENATE(IF(CONCATENATE('Matriz de riesgo inherente'!EE30,'Matriz de riesgo inherente'!EZ30)=CONCATENATE(Q46,S48),'Matriz de riesgo inherente'!A13,""),," ",IF(CONCATENATE('Matriz de riesgo inherente'!EE51,'Matriz de riesgo inherente'!EZ51)=CONCATENATE(Q46,S48),'Matriz de riesgo inherente'!A34,""),," ",IF(CONCATENATE('Matriz de riesgo inherente'!EE72,'Matriz de riesgo inherente'!EZ72)=CONCATENATE(Q46,S48),'Matriz de riesgo inherente'!A55,""),," ",IF(CONCATENATE('Matriz de riesgo inherente'!EE93,'Matriz de riesgo inherente'!EZ93)=CONCATENATE(Q46,S48),'Matriz de riesgo inherente'!A76,""),," ",IF(CONCATENATE('Matriz de riesgo inherente'!EE112,'Matriz de riesgo inherente'!EZ112)=CONCATENATE(Q46,S48),'Matriz de riesgo inherente'!A97,""),," ",IF(CONCATENATE('Matriz de riesgo inherente'!EE131,'Matriz de riesgo inherente'!EZ131)=CONCATENATE(Q46,S48),'Matriz de riesgo inherente'!A116,""),," ",IF(CONCATENATE('Matriz de riesgo inherente'!EE135,'Matriz de riesgo inherente'!EZ135)=CONCATENATE(Q46,S48),'Matriz de riesgo inherente'!A135,""))</f>
        <v xml:space="preserve">      R7</v>
      </c>
      <c r="T46" s="179" t="str">
        <f>CONCATENATE(IF(CONCATENATE('Matriz de riesgo inherente'!EE30,'Matriz de riesgo inherente'!EZ30)=CONCATENATE(Q46,T48),'Matriz de riesgo inherente'!A13,""),," ",IF(CONCATENATE('Matriz de riesgo inherente'!EE51,'Matriz de riesgo inherente'!EZ51)=CONCATENATE(Q46,T48),'Matriz de riesgo inherente'!A34,""),," ",IF(CONCATENATE('Matriz de riesgo inherente'!EE72,'Matriz de riesgo inherente'!EZ72)=CONCATENATE(Q46,T48),'Matriz de riesgo inherente'!A55,""),," ",IF(CONCATENATE('Matriz de riesgo inherente'!EE93,'Matriz de riesgo inherente'!EZ93)=CONCATENATE(Q46,T48),'Matriz de riesgo inherente'!A76,""),," ",IF(CONCATENATE('Matriz de riesgo inherente'!EE112,'Matriz de riesgo inherente'!EZ112)=CONCATENATE(Q46,T48),'Matriz de riesgo inherente'!A97,""),," ",IF(CONCATENATE('Matriz de riesgo inherente'!EE131,'Matriz de riesgo inherente'!EZ131)=CONCATENATE(Q46,T48),'Matriz de riesgo inherente'!A116,""),," ",IF(CONCATENATE('Matriz de riesgo inherente'!EE135,'Matriz de riesgo inherente'!EZ135)=CONCATENATE(Q46,T48),'Matriz de riesgo inherente'!A135,""))</f>
        <v xml:space="preserve">R1 R2 R3 R4 R5 R6 </v>
      </c>
      <c r="U46" s="179" t="str">
        <f>CONCATENATE(IF(CONCATENATE('Matriz de riesgo inherente'!EE30,'Matriz de riesgo inherente'!EZ30)=CONCATENATE(Q46,U48),'Matriz de riesgo inherente'!A13,""),," ",IF(CONCATENATE('Matriz de riesgo inherente'!EE51,'Matriz de riesgo inherente'!EZ51)=CONCATENATE(Q46,U48),'Matriz de riesgo inherente'!A34,""),," ",IF(CONCATENATE('Matriz de riesgo inherente'!EE72,'Matriz de riesgo inherente'!EZ72)=CONCATENATE(Q46,U48),'Matriz de riesgo inherente'!A55,""),," ",IF(CONCATENATE('Matriz de riesgo inherente'!EE93,'Matriz de riesgo inherente'!EZ93)=CONCATENATE(Q46,U48),'Matriz de riesgo inherente'!A76,""),," ",IF(CONCATENATE('Matriz de riesgo inherente'!EE112,'Matriz de riesgo inherente'!EZ112)=CONCATENATE(Q46,U48),'Matriz de riesgo inherente'!A97,""),," ",IF(CONCATENATE('Matriz de riesgo inherente'!EE131,'Matriz de riesgo inherente'!EZ131)=CONCATENATE(Q46,U48),'Matriz de riesgo inherente'!A116,""),," ",IF(CONCATENATE('Matriz de riesgo inherente'!EE135,'Matriz de riesgo inherente'!EZ135)=CONCATENATE(Q46,U48),'Matriz de riesgo inherente'!A135,""))</f>
        <v xml:space="preserve">      </v>
      </c>
      <c r="V46" s="180" t="str">
        <f>CONCATENATE(IF(CONCATENATE('Matriz de riesgo inherente'!EE30,'Matriz de riesgo inherente'!EZ30)=CONCATENATE(Q46,V48),'Matriz de riesgo inherente'!A13,""),," ",IF(CONCATENATE('Matriz de riesgo inherente'!EE51,'Matriz de riesgo inherente'!EZ51)=CONCATENATE(Q46,V48),'Matriz de riesgo inherente'!A34,""),," ",IF(CONCATENATE('Matriz de riesgo inherente'!EE72,'Matriz de riesgo inherente'!EZ72)=CONCATENATE(Q46,V48),'Matriz de riesgo inherente'!A55,""),," ",IF(CONCATENATE('Matriz de riesgo inherente'!EE93,'Matriz de riesgo inherente'!EZ93)=CONCATENATE(Q46,V48),'Matriz de riesgo inherente'!A76,""),," ",IF(CONCATENATE('Matriz de riesgo inherente'!EE112,'Matriz de riesgo inherente'!EZ112)=CONCATENATE(Q46,V48),'Matriz de riesgo inherente'!A97,""),," ",IF(CONCATENATE('Matriz de riesgo inherente'!EE131,'Matriz de riesgo inherente'!EZ131)=CONCATENATE(Q46,V48),'Matriz de riesgo inherente'!A116,""),," ",IF(CONCATENATE('Matriz de riesgo inherente'!EE135,'Matriz de riesgo inherente'!EZ135)=CONCATENATE(Q46,V48),'Matriz de riesgo inherente'!A135,""))</f>
        <v xml:space="preserve">      </v>
      </c>
      <c r="X46" s="988"/>
      <c r="Y46" s="187" t="s">
        <v>283</v>
      </c>
      <c r="AC46" s="985"/>
      <c r="AD46" s="177" t="s">
        <v>1614</v>
      </c>
      <c r="AE46" s="178">
        <v>2</v>
      </c>
      <c r="AF46" s="185" t="str">
        <f>CONCATENATE(IF(CONCATENATE('Matriz de riesgo inherente'!EH13,'Matriz de riesgo inherente'!EX13)=CONCATENATE(AE46,AF48),'Matriz de riesgo inherente'!A13,""),," ",IF(CONCATENATE('Matriz de riesgo inherente'!EH34,'Matriz de riesgo inherente'!EX34)=CONCATENATE(AE46,AF48),'Matriz de riesgo inherente'!A34,""),," ",IF(CONCATENATE('Matriz de riesgo inherente'!EH55,'Matriz de riesgo inherente'!EX55)=CONCATENATE(AE46,AF48),'Matriz de riesgo inherente'!A55,""),," ",IF(CONCATENATE('Matriz de riesgo inherente'!EH76,'Matriz de riesgo inherente'!EX76)=CONCATENATE(AE46,AF48),'Matriz de riesgo inherente'!A76,""),," ",IF(CONCATENATE('Matriz de riesgo inherente'!EH97,'Matriz de riesgo inherente'!EX97)=CONCATENATE(AE46,AF48),'Matriz de riesgo inherente'!A97,""),," ",IF(CONCATENATE('Matriz de riesgo inherente'!EH116,'Matriz de riesgo inherente'!EX116)=CONCATENATE(AE46,AF48),'Matriz de riesgo inherente'!A116,""),," ",IF(CONCATENATE('Matriz de riesgo inherente'!EH135,'Matriz de riesgo inherente'!EX135)=CONCATENATE(AE46,AF48),'Matriz de riesgo inherente'!A135,""),," ",IF(CONCATENATE('Matriz de riesgo inherente'!EH139,'Matriz de riesgo inherente'!EX139)=CONCATENATE(AE46,AF48),'Matriz de riesgo inherente'!A139,""),," ",IF(CONCATENATE('Matriz de riesgo inherente'!EH144,'Matriz de riesgo inherente'!EX144)=CONCATENATE(AE46,AF48),'Matriz de riesgo inherente'!A144,""),," ",IF(CONCATENATE('Matriz de riesgo inherente'!EH149,'Matriz de riesgo inherente'!EX149)=CONCATENATE(AE46,AF48),'Matriz de riesgo inherente'!A149,""),," ",IF(CONCATENATE('Matriz de riesgo inherente'!EH162,'Matriz de riesgo inherente'!EX162)=CONCATENATE(AE46,AF48),'Matriz de riesgo inherente'!A162,""),," ",IF(CONCATENATE('Matriz de riesgo inherente'!EH174,'Matriz de riesgo inherente'!EX174)=CONCATENATE(AE46,AF48),'Matriz de riesgo inherente'!A174,""))</f>
        <v xml:space="preserve">           </v>
      </c>
      <c r="AG46" s="179" t="str">
        <f>CONCATENATE(IF(CONCATENATE('Matriz de riesgo inherente'!EH13,'Matriz de riesgo inherente'!EX13)=CONCATENATE(AE46,AG48),'Matriz de riesgo inherente'!A13,""),," ",IF(CONCATENATE('Matriz de riesgo inherente'!EH34,'Matriz de riesgo inherente'!EX34)=CONCATENATE(AE46,AG48),'Matriz de riesgo inherente'!A34,""),," ",IF(CONCATENATE('Matriz de riesgo inherente'!EH55,'Matriz de riesgo inherente'!EX55)=CONCATENATE(AE46,AG48),'Matriz de riesgo inherente'!A55,""),," ",IF(CONCATENATE('Matriz de riesgo inherente'!EH76,'Matriz de riesgo inherente'!EX76)=CONCATENATE(AE46,AG48),'Matriz de riesgo inherente'!A76,""),," ",IF(CONCATENATE('Matriz de riesgo inherente'!EH97,'Matriz de riesgo inherente'!EX97)=CONCATENATE(AE46,AG48),'Matriz de riesgo inherente'!A97,""),," ",IF(CONCATENATE('Matriz de riesgo inherente'!EH116,'Matriz de riesgo inherente'!EX116)=CONCATENATE(AE46,AG48),'Matriz de riesgo inherente'!A116,""),," ",IF(CONCATENATE('Matriz de riesgo inherente'!EH135,'Matriz de riesgo inherente'!EX135)=CONCATENATE(AE46,AG48),'Matriz de riesgo inherente'!A135,""),," ",IF(CONCATENATE('Matriz de riesgo inherente'!EH139,'Matriz de riesgo inherente'!EX139)=CONCATENATE(AE46,AG48),'Matriz de riesgo inherente'!A139,""),," ",IF(CONCATENATE('Matriz de riesgo inherente'!EH144,'Matriz de riesgo inherente'!EX144)=CONCATENATE(AE46,AG48),'Matriz de riesgo inherente'!A144,""),," ",IF(CONCATENATE('Matriz de riesgo inherente'!EH149,'Matriz de riesgo inherente'!EX149)=CONCATENATE(AE46,AG48),'Matriz de riesgo inherente'!A149,""),," ",IF(CONCATENATE('Matriz de riesgo inherente'!EH162,'Matriz de riesgo inherente'!EX162)=CONCATENATE(AE46,AG48),'Matriz de riesgo inherente'!A162,""),," ",IF(CONCATENATE('Matriz de riesgo inherente'!EH174,'Matriz de riesgo inherente'!EX174)=CONCATENATE(AE46,AG48),'Matriz de riesgo inherente'!A174,""))</f>
        <v>R1 R2  R4   R7     R12</v>
      </c>
      <c r="AH46" s="179" t="str">
        <f>CONCATENATE(IF(CONCATENATE('Matriz de riesgo inherente'!EH13,'Matriz de riesgo inherente'!EX13)=CONCATENATE(AE46,AH48),'Matriz de riesgo inherente'!A13,""),," ",IF(CONCATENATE('Matriz de riesgo inherente'!EH34,'Matriz de riesgo inherente'!EX34)=CONCATENATE(AE46,AH48),'Matriz de riesgo inherente'!A34,""),," ",IF(CONCATENATE('Matriz de riesgo inherente'!EH55,'Matriz de riesgo inherente'!EX55)=CONCATENATE(AE46,AH48),'Matriz de riesgo inherente'!A55,""),," ",IF(CONCATENATE('Matriz de riesgo inherente'!EH76,'Matriz de riesgo inherente'!EX76)=CONCATENATE(AE46,AH48),'Matriz de riesgo inherente'!A76,""),," ",IF(CONCATENATE('Matriz de riesgo inherente'!EH97,'Matriz de riesgo inherente'!EX97)=CONCATENATE(AE46,AH48),'Matriz de riesgo inherente'!A97,""),," ",IF(CONCATENATE('Matriz de riesgo inherente'!EH116,'Matriz de riesgo inherente'!EX116)=CONCATENATE(AE46,AH48),'Matriz de riesgo inherente'!A116,""),," ",IF(CONCATENATE('Matriz de riesgo inherente'!EH135,'Matriz de riesgo inherente'!EX135)=CONCATENATE(AE46,AH48),'Matriz de riesgo inherente'!A135,""),," ",IF(CONCATENATE('Matriz de riesgo inherente'!EH139,'Matriz de riesgo inherente'!EX139)=CONCATENATE(AE46,AH48),'Matriz de riesgo inherente'!A139,""),," ",IF(CONCATENATE('Matriz de riesgo inherente'!EH144,'Matriz de riesgo inherente'!EX144)=CONCATENATE(AE46,AH48),'Matriz de riesgo inherente'!A144,""),," ",IF(CONCATENATE('Matriz de riesgo inherente'!EH149,'Matriz de riesgo inherente'!EX149)=CONCATENATE(AE46,AH48),'Matriz de riesgo inherente'!A149,""),," ",IF(CONCATENATE('Matriz de riesgo inherente'!EH162,'Matriz de riesgo inherente'!EX162)=CONCATENATE(AE46,AH48),'Matriz de riesgo inherente'!A162,""),," ",IF(CONCATENATE('Matriz de riesgo inherente'!EH174,'Matriz de riesgo inherente'!EX174)=CONCATENATE(AE46,AH48),'Matriz de riesgo inherente'!A174,""))</f>
        <v xml:space="preserve">           </v>
      </c>
      <c r="AI46" s="179" t="str">
        <f>CONCATENATE(IF(CONCATENATE('Matriz de riesgo inherente'!EH13,'Matriz de riesgo inherente'!EX13)=CONCATENATE(AE46,AI48),'Matriz de riesgo inherente'!A13,""),," ",IF(CONCATENATE('Matriz de riesgo inherente'!EH34,'Matriz de riesgo inherente'!EX34)=CONCATENATE(AE46,AI48),'Matriz de riesgo inherente'!A34,""),," ",IF(CONCATENATE('Matriz de riesgo inherente'!EH55,'Matriz de riesgo inherente'!EX55)=CONCATENATE(AE46,AI48),'Matriz de riesgo inherente'!A55,""),," ",IF(CONCATENATE('Matriz de riesgo inherente'!EH76,'Matriz de riesgo inherente'!EX76)=CONCATENATE(AE46,AI48),'Matriz de riesgo inherente'!A76,""),," ",IF(CONCATENATE('Matriz de riesgo inherente'!EH97,'Matriz de riesgo inherente'!EX97)=CONCATENATE(AE46,AI48),'Matriz de riesgo inherente'!A97,""),," ",IF(CONCATENATE('Matriz de riesgo inherente'!EH116,'Matriz de riesgo inherente'!EX116)=CONCATENATE(AE46,AI48),'Matriz de riesgo inherente'!A116,""),," ",IF(CONCATENATE('Matriz de riesgo inherente'!EH135,'Matriz de riesgo inherente'!EX135)=CONCATENATE(AE46,AI48),'Matriz de riesgo inherente'!A135,""),," ",IF(CONCATENATE('Matriz de riesgo inherente'!EH139,'Matriz de riesgo inherente'!EX139)=CONCATENATE(AE46,AI48),'Matriz de riesgo inherente'!A139,""),," ",IF(CONCATENATE('Matriz de riesgo inherente'!EH144,'Matriz de riesgo inherente'!EX144)=CONCATENATE(AE46,AI48),'Matriz de riesgo inherente'!A144,""),," ",IF(CONCATENATE('Matriz de riesgo inherente'!EH149,'Matriz de riesgo inherente'!EX149)=CONCATENATE(AE46,AI48),'Matriz de riesgo inherente'!A149,""),," ",IF(CONCATENATE('Matriz de riesgo inherente'!EH162,'Matriz de riesgo inherente'!EX162)=CONCATENATE(AE46,AI48),'Matriz de riesgo inherente'!A162,""),," ",IF(CONCATENATE('Matriz de riesgo inherente'!EH174,'Matriz de riesgo inherente'!EX174)=CONCATENATE(AE46,AI48),'Matriz de riesgo inherente'!A174,""))</f>
        <v xml:space="preserve">           </v>
      </c>
      <c r="AJ46" s="180" t="str">
        <f>CONCATENATE(IF(CONCATENATE('Matriz de riesgo inherente'!EH13,'Matriz de riesgo inherente'!EX13)=CONCATENATE(AE46,AJ48),'Matriz de riesgo inherente'!A13,""),," ",IF(CONCATENATE('Matriz de riesgo inherente'!EH34,'Matriz de riesgo inherente'!EX34)=CONCATENATE(AE46,AJ48),'Matriz de riesgo inherente'!A34,""),," ",IF(CONCATENATE('Matriz de riesgo inherente'!EH55,'Matriz de riesgo inherente'!EX55)=CONCATENATE(AE46,AJ48),'Matriz de riesgo inherente'!A55,""),," ",IF(CONCATENATE('Matriz de riesgo inherente'!EH76,'Matriz de riesgo inherente'!EX76)=CONCATENATE(AE46,AJ48),'Matriz de riesgo inherente'!A76,""),," ",IF(CONCATENATE('Matriz de riesgo inherente'!EH97,'Matriz de riesgo inherente'!EX97)=CONCATENATE(AE46,AJ48),'Matriz de riesgo inherente'!A97,""),," ",IF(CONCATENATE('Matriz de riesgo inherente'!EH116,'Matriz de riesgo inherente'!EX116)=CONCATENATE(AE46,AJ48),'Matriz de riesgo inherente'!A116,""),," ",IF(CONCATENATE('Matriz de riesgo inherente'!EH135,'Matriz de riesgo inherente'!EX135)=CONCATENATE(AE46,AJ48),'Matriz de riesgo inherente'!A135,""),," ",IF(CONCATENATE('Matriz de riesgo inherente'!EH139,'Matriz de riesgo inherente'!EX139)=CONCATENATE(AE46,AJ48),'Matriz de riesgo inherente'!A139,""),," ",IF(CONCATENATE('Matriz de riesgo inherente'!EH144,'Matriz de riesgo inherente'!EX144)=CONCATENATE(AE46,AJ48),'Matriz de riesgo inherente'!A144,""),," ",IF(CONCATENATE('Matriz de riesgo inherente'!EH149,'Matriz de riesgo inherente'!EX149)=CONCATENATE(AE46,AJ48),'Matriz de riesgo inherente'!A149,""),," ",IF(CONCATENATE('Matriz de riesgo inherente'!EH162,'Matriz de riesgo inherente'!EX162)=CONCATENATE(AE46,AJ48),'Matriz de riesgo inherente'!A162,""),," ",IF(CONCATENATE('Matriz de riesgo inherente'!EH174,'Matriz de riesgo inherente'!EX174)=CONCATENATE(AE46,AJ48),'Matriz de riesgo inherente'!A174,""))</f>
        <v xml:space="preserve">           </v>
      </c>
      <c r="AL46" s="988"/>
      <c r="AM46" s="187" t="s">
        <v>283</v>
      </c>
    </row>
    <row r="47" spans="15:39" ht="37.5" customHeight="1">
      <c r="O47" s="985"/>
      <c r="P47" s="177" t="s">
        <v>1611</v>
      </c>
      <c r="Q47" s="178">
        <v>1</v>
      </c>
      <c r="R47" s="185" t="str">
        <f>CONCATENATE(IF(CONCATENATE('Matriz de riesgo inherente'!EE30,'Matriz de riesgo inherente'!EZ30)=CONCATENATE(Q47,R48),'Matriz de riesgo inherente'!A13,""),," ",IF(CONCATENATE('Matriz de riesgo inherente'!EE51,'Matriz de riesgo inherente'!EZ51)=CONCATENATE(Q47,R48),'Matriz de riesgo inherente'!A34,""),," ",IF(CONCATENATE('Matriz de riesgo inherente'!EE72,'Matriz de riesgo inherente'!EZ72)=CONCATENATE(Q47,R48),'Matriz de riesgo inherente'!A55,""),," ",IF(CONCATENATE('Matriz de riesgo inherente'!EE93,'Matriz de riesgo inherente'!EZ93)=CONCATENATE(Q47,R48),'Matriz de riesgo inherente'!A76,""),," ",IF(CONCATENATE('Matriz de riesgo inherente'!EE112,'Matriz de riesgo inherente'!EZ112)=CONCATENATE(Q47,R48),'Matriz de riesgo inherente'!A97,""),," ",IF(CONCATENATE('Matriz de riesgo inherente'!EE131,'Matriz de riesgo inherente'!EZ131)=CONCATENATE(Q47,R48),'Matriz de riesgo inherente'!A116,""),," ",IF(CONCATENATE('Matriz de riesgo inherente'!EE135,'Matriz de riesgo inherente'!EZ135)=CONCATENATE(Q47,R48),'Matriz de riesgo inherente'!A135,""))</f>
        <v xml:space="preserve">      </v>
      </c>
      <c r="S47" s="185" t="str">
        <f>CONCATENATE(IF(CONCATENATE('Matriz de riesgo inherente'!EE30,'Matriz de riesgo inherente'!EZ30)=CONCATENATE(Q47,S48),'Matriz de riesgo inherente'!A13,""),," ",IF(CONCATENATE('Matriz de riesgo inherente'!EE51,'Matriz de riesgo inherente'!EZ51)=CONCATENATE(Q47,S48),'Matriz de riesgo inherente'!A34,""),," ",IF(CONCATENATE('Matriz de riesgo inherente'!EE72,'Matriz de riesgo inherente'!EZ72)=CONCATENATE(Q47,S48),'Matriz de riesgo inherente'!A55,""),," ",IF(CONCATENATE('Matriz de riesgo inherente'!EE93,'Matriz de riesgo inherente'!EZ93)=CONCATENATE(Q47,S48),'Matriz de riesgo inherente'!A76,""),," ",IF(CONCATENATE('Matriz de riesgo inherente'!EE112,'Matriz de riesgo inherente'!EZ112)=CONCATENATE(Q47,S48),'Matriz de riesgo inherente'!A97,""),," ",IF(CONCATENATE('Matriz de riesgo inherente'!EE131,'Matriz de riesgo inherente'!EZ131)=CONCATENATE(Q47,S48),'Matriz de riesgo inherente'!A116,""),," ",IF(CONCATENATE('Matriz de riesgo inherente'!EE135,'Matriz de riesgo inherente'!EZ135)=CONCATENATE(Q47,S48),'Matriz de riesgo inherente'!A135,""))</f>
        <v xml:space="preserve">      </v>
      </c>
      <c r="T47" s="185" t="str">
        <f>CONCATENATE(IF(CONCATENATE('Matriz de riesgo inherente'!EE30,'Matriz de riesgo inherente'!EZ30)=CONCATENATE(Q47,T48),'Matriz de riesgo inherente'!A13,""),," ",IF(CONCATENATE('Matriz de riesgo inherente'!EE51,'Matriz de riesgo inherente'!EZ51)=CONCATENATE(Q47,T48),'Matriz de riesgo inherente'!A34,""),," ",IF(CONCATENATE('Matriz de riesgo inherente'!EE72,'Matriz de riesgo inherente'!EZ72)=CONCATENATE(Q47,T48),'Matriz de riesgo inherente'!A55,""),," ",IF(CONCATENATE('Matriz de riesgo inherente'!EE93,'Matriz de riesgo inherente'!EZ93)=CONCATENATE(Q47,T48),'Matriz de riesgo inherente'!A76,""),," ",IF(CONCATENATE('Matriz de riesgo inherente'!EE112,'Matriz de riesgo inherente'!EZ112)=CONCATENATE(Q47,T48),'Matriz de riesgo inherente'!A97,""),," ",IF(CONCATENATE('Matriz de riesgo inherente'!EE131,'Matriz de riesgo inherente'!EZ131)=CONCATENATE(Q47,T48),'Matriz de riesgo inherente'!A116,""),," ",IF(CONCATENATE('Matriz de riesgo inherente'!EE135,'Matriz de riesgo inherente'!EZ135)=CONCATENATE(Q47,T48),'Matriz de riesgo inherente'!A135,""))</f>
        <v xml:space="preserve">      </v>
      </c>
      <c r="U47" s="179" t="str">
        <f>CONCATENATE(IF(CONCATENATE('Matriz de riesgo inherente'!EE30,'Matriz de riesgo inherente'!EZ30)=CONCATENATE(Q47,U48),'Matriz de riesgo inherente'!A13,""),," ",IF(CONCATENATE('Matriz de riesgo inherente'!EE51,'Matriz de riesgo inherente'!EZ51)=CONCATENATE(Q47,U48),'Matriz de riesgo inherente'!A34,""),," ",IF(CONCATENATE('Matriz de riesgo inherente'!EE72,'Matriz de riesgo inherente'!EZ72)=CONCATENATE(Q47,U48),'Matriz de riesgo inherente'!A55,""),," ",IF(CONCATENATE('Matriz de riesgo inherente'!EE93,'Matriz de riesgo inherente'!EZ93)=CONCATENATE(Q47,U48),'Matriz de riesgo inherente'!A76,""),," ",IF(CONCATENATE('Matriz de riesgo inherente'!EE112,'Matriz de riesgo inherente'!EZ112)=CONCATENATE(Q47,U48),'Matriz de riesgo inherente'!A97,""),," ",IF(CONCATENATE('Matriz de riesgo inherente'!EE131,'Matriz de riesgo inherente'!EZ131)=CONCATENATE(Q47,U48),'Matriz de riesgo inherente'!A116,""),," ",IF(CONCATENATE('Matriz de riesgo inherente'!EE135,'Matriz de riesgo inherente'!EZ135)=CONCATENATE(Q47,U48),'Matriz de riesgo inherente'!A135,""))</f>
        <v xml:space="preserve">      </v>
      </c>
      <c r="V47" s="179" t="str">
        <f>CONCATENATE(IF(CONCATENATE('Matriz de riesgo inherente'!EE30,'Matriz de riesgo inherente'!EZ30)=CONCATENATE(Q47,V48),'Matriz de riesgo inherente'!A13,""),," ",IF(CONCATENATE('Matriz de riesgo inherente'!EE51,'Matriz de riesgo inherente'!EZ51)=CONCATENATE(Q47,V48),'Matriz de riesgo inherente'!A34,""),," ",IF(CONCATENATE('Matriz de riesgo inherente'!EE72,'Matriz de riesgo inherente'!EZ72)=CONCATENATE(Q47,V48),'Matriz de riesgo inherente'!A55,""),," ",IF(CONCATENATE('Matriz de riesgo inherente'!EE93,'Matriz de riesgo inherente'!EZ93)=CONCATENATE(Q47,V48),'Matriz de riesgo inherente'!A76,""),," ",IF(CONCATENATE('Matriz de riesgo inherente'!EE112,'Matriz de riesgo inherente'!EZ112)=CONCATENATE(Q47,V48),'Matriz de riesgo inherente'!A97,""),," ",IF(CONCATENATE('Matriz de riesgo inherente'!EE131,'Matriz de riesgo inherente'!EZ131)=CONCATENATE(Q47,V48),'Matriz de riesgo inherente'!A116,""),," ",IF(CONCATENATE('Matriz de riesgo inherente'!EE135,'Matriz de riesgo inherente'!EZ135)=CONCATENATE(Q47,V48),'Matriz de riesgo inherente'!A135,""))</f>
        <v xml:space="preserve">      </v>
      </c>
      <c r="AC47" s="985"/>
      <c r="AD47" s="177" t="s">
        <v>1611</v>
      </c>
      <c r="AE47" s="178">
        <v>1</v>
      </c>
      <c r="AF47" s="185" t="str">
        <f>CONCATENATE(IF(CONCATENATE('Matriz de riesgo inherente'!EH13,'Matriz de riesgo inherente'!EX13)=CONCATENATE(AE47,AF48),'Matriz de riesgo inherente'!A13,""),," ",IF(CONCATENATE('Matriz de riesgo inherente'!EH34,'Matriz de riesgo inherente'!EX34)=CONCATENATE(AE47,AF48),'Matriz de riesgo inherente'!A34,""),," ",IF(CONCATENATE('Matriz de riesgo inherente'!EH55,'Matriz de riesgo inherente'!EX55)=CONCATENATE(AE47,AF48),'Matriz de riesgo inherente'!A55,""),," ",IF(CONCATENATE('Matriz de riesgo inherente'!EH76,'Matriz de riesgo inherente'!EX76)=CONCATENATE(AE47,AF48),'Matriz de riesgo inherente'!A76,""),," ",IF(CONCATENATE('Matriz de riesgo inherente'!EH97,'Matriz de riesgo inherente'!EX97)=CONCATENATE(AE47,AF48),'Matriz de riesgo inherente'!A97,""),," ",IF(CONCATENATE('Matriz de riesgo inherente'!EH116,'Matriz de riesgo inherente'!EX116)=CONCATENATE(AE47,AF48),'Matriz de riesgo inherente'!A116,""),," ",IF(CONCATENATE('Matriz de riesgo inherente'!EH135,'Matriz de riesgo inherente'!EX135)=CONCATENATE(AE47,AF48),'Matriz de riesgo inherente'!A135,""),," ",IF(CONCATENATE('Matriz de riesgo inherente'!EH139,'Matriz de riesgo inherente'!EX139)=CONCATENATE(AE47,AF48),'Matriz de riesgo inherente'!A139,""),," ",IF(CONCATENATE('Matriz de riesgo inherente'!EH144,'Matriz de riesgo inherente'!EX144)=CONCATENATE(AE47,AF48),'Matriz de riesgo inherente'!A144,""),," ",IF(CONCATENATE('Matriz de riesgo inherente'!EH149,'Matriz de riesgo inherente'!EX149)=CONCATENATE(AE47,AF48),'Matriz de riesgo inherente'!A149,""),," ",IF(CONCATENATE('Matriz de riesgo inherente'!EH162,'Matriz de riesgo inherente'!EX162)=CONCATENATE(AE47,AF48),'Matriz de riesgo inherente'!A162,""),," ",IF(CONCATENATE('Matriz de riesgo inherente'!EH174,'Matriz de riesgo inherente'!EX174)=CONCATENATE(AE47,AF48),'Matriz de riesgo inherente'!A174,""))</f>
        <v xml:space="preserve">       R8 R9   </v>
      </c>
      <c r="AG47" s="185" t="str">
        <f>CONCATENATE(IF(CONCATENATE('Matriz de riesgo inherente'!EH13,'Matriz de riesgo inherente'!EX13)=CONCATENATE(AE47,AG48),'Matriz de riesgo inherente'!A13,""),," ",IF(CONCATENATE('Matriz de riesgo inherente'!EH34,'Matriz de riesgo inherente'!EX34)=CONCATENATE(AE47,AG48),'Matriz de riesgo inherente'!A34,""),," ",IF(CONCATENATE('Matriz de riesgo inherente'!EH55,'Matriz de riesgo inherente'!EX55)=CONCATENATE(AE47,AG48),'Matriz de riesgo inherente'!A55,""),," ",IF(CONCATENATE('Matriz de riesgo inherente'!EH76,'Matriz de riesgo inherente'!EX76)=CONCATENATE(AE47,AG48),'Matriz de riesgo inherente'!A76,""),," ",IF(CONCATENATE('Matriz de riesgo inherente'!EH97,'Matriz de riesgo inherente'!EX97)=CONCATENATE(AE47,AG48),'Matriz de riesgo inherente'!A97,""),," ",IF(CONCATENATE('Matriz de riesgo inherente'!EH116,'Matriz de riesgo inherente'!EX116)=CONCATENATE(AE47,AG48),'Matriz de riesgo inherente'!A116,""),," ",IF(CONCATENATE('Matriz de riesgo inherente'!EH135,'Matriz de riesgo inherente'!EX135)=CONCATENATE(AE47,AG48),'Matriz de riesgo inherente'!A135,""),," ",IF(CONCATENATE('Matriz de riesgo inherente'!EH139,'Matriz de riesgo inherente'!EX139)=CONCATENATE(AE47,AG48),'Matriz de riesgo inherente'!A139,""),," ",IF(CONCATENATE('Matriz de riesgo inherente'!EH144,'Matriz de riesgo inherente'!EX144)=CONCATENATE(AE47,AG48),'Matriz de riesgo inherente'!A144,""),," ",IF(CONCATENATE('Matriz de riesgo inherente'!EH149,'Matriz de riesgo inherente'!EX149)=CONCATENATE(AE47,AG48),'Matriz de riesgo inherente'!A149,""),," ",IF(CONCATENATE('Matriz de riesgo inherente'!EH162,'Matriz de riesgo inherente'!EX162)=CONCATENATE(AE47,AG48),'Matriz de riesgo inherente'!A162,""),," ",IF(CONCATENATE('Matriz de riesgo inherente'!EH174,'Matriz de riesgo inherente'!EX174)=CONCATENATE(AE47,AG48),'Matriz de riesgo inherente'!A174,""))</f>
        <v xml:space="preserve">          R11 </v>
      </c>
      <c r="AH47" s="185" t="str">
        <f>CONCATENATE(IF(CONCATENATE('Matriz de riesgo inherente'!EH13,'Matriz de riesgo inherente'!EX13)=CONCATENATE(AE47,AH48),'Matriz de riesgo inherente'!A13,""),," ",IF(CONCATENATE('Matriz de riesgo inherente'!EH34,'Matriz de riesgo inherente'!EX34)=CONCATENATE(AE47,AH48),'Matriz de riesgo inherente'!A34,""),," ",IF(CONCATENATE('Matriz de riesgo inherente'!EH55,'Matriz de riesgo inherente'!EX55)=CONCATENATE(AE47,AH48),'Matriz de riesgo inherente'!A55,""),," ",IF(CONCATENATE('Matriz de riesgo inherente'!EH76,'Matriz de riesgo inherente'!EX76)=CONCATENATE(AE47,AH48),'Matriz de riesgo inherente'!A76,""),," ",IF(CONCATENATE('Matriz de riesgo inherente'!EH97,'Matriz de riesgo inherente'!EX97)=CONCATENATE(AE47,AH48),'Matriz de riesgo inherente'!A97,""),," ",IF(CONCATENATE('Matriz de riesgo inherente'!EH116,'Matriz de riesgo inherente'!EX116)=CONCATENATE(AE47,AH48),'Matriz de riesgo inherente'!A116,""),," ",IF(CONCATENATE('Matriz de riesgo inherente'!EH135,'Matriz de riesgo inherente'!EX135)=CONCATENATE(AE47,AH48),'Matriz de riesgo inherente'!A135,""),," ",IF(CONCATENATE('Matriz de riesgo inherente'!EH139,'Matriz de riesgo inherente'!EX139)=CONCATENATE(AE47,AH48),'Matriz de riesgo inherente'!A139,""),," ",IF(CONCATENATE('Matriz de riesgo inherente'!EH144,'Matriz de riesgo inherente'!EX144)=CONCATENATE(AE47,AH48),'Matriz de riesgo inherente'!A144,""),," ",IF(CONCATENATE('Matriz de riesgo inherente'!EH149,'Matriz de riesgo inherente'!EX149)=CONCATENATE(AE47,AH48),'Matriz de riesgo inherente'!A149,""),," ",IF(CONCATENATE('Matriz de riesgo inherente'!EH162,'Matriz de riesgo inherente'!EX162)=CONCATENATE(AE47,AH48),'Matriz de riesgo inherente'!A162,""),," ",IF(CONCATENATE('Matriz de riesgo inherente'!EH174,'Matriz de riesgo inherente'!EX174)=CONCATENATE(AE47,AH48),'Matriz de riesgo inherente'!A174,""))</f>
        <v xml:space="preserve">           </v>
      </c>
      <c r="AI47" s="179" t="str">
        <f>CONCATENATE(IF(CONCATENATE('Matriz de riesgo inherente'!EH13,'Matriz de riesgo inherente'!EX13)=CONCATENATE(AE47,AI48),'Matriz de riesgo inherente'!A13,""),," ",IF(CONCATENATE('Matriz de riesgo inherente'!EH34,'Matriz de riesgo inherente'!EX34)=CONCATENATE(AE47,AI48),'Matriz de riesgo inherente'!A34,""),," ",IF(CONCATENATE('Matriz de riesgo inherente'!EH55,'Matriz de riesgo inherente'!EX55)=CONCATENATE(AE47,AI48),'Matriz de riesgo inherente'!A55,""),," ",IF(CONCATENATE('Matriz de riesgo inherente'!EH76,'Matriz de riesgo inherente'!EX76)=CONCATENATE(AE47,AI48),'Matriz de riesgo inherente'!A76,""),," ",IF(CONCATENATE('Matriz de riesgo inherente'!EH97,'Matriz de riesgo inherente'!EX97)=CONCATENATE(AE47,AI48),'Matriz de riesgo inherente'!A97,""),," ",IF(CONCATENATE('Matriz de riesgo inherente'!EH116,'Matriz de riesgo inherente'!EX116)=CONCATENATE(AE47,AI48),'Matriz de riesgo inherente'!A116,""),," ",IF(CONCATENATE('Matriz de riesgo inherente'!EH135,'Matriz de riesgo inherente'!EX135)=CONCATENATE(AE47,AI48),'Matriz de riesgo inherente'!A135,""),," ",IF(CONCATENATE('Matriz de riesgo inherente'!EH139,'Matriz de riesgo inherente'!EX139)=CONCATENATE(AE47,AI48),'Matriz de riesgo inherente'!A139,""),," ",IF(CONCATENATE('Matriz de riesgo inherente'!EH144,'Matriz de riesgo inherente'!EX144)=CONCATENATE(AE47,AI48),'Matriz de riesgo inherente'!A144,""),," ",IF(CONCATENATE('Matriz de riesgo inherente'!EH149,'Matriz de riesgo inherente'!EX149)=CONCATENATE(AE47,AI48),'Matriz de riesgo inherente'!A149,""),," ",IF(CONCATENATE('Matriz de riesgo inherente'!EH162,'Matriz de riesgo inherente'!EX162)=CONCATENATE(AE47,AI48),'Matriz de riesgo inherente'!A162,""),," ",IF(CONCATENATE('Matriz de riesgo inherente'!EH174,'Matriz de riesgo inherente'!EX174)=CONCATENATE(AE47,AI48),'Matriz de riesgo inherente'!A174,""))</f>
        <v xml:space="preserve">           </v>
      </c>
      <c r="AJ47" s="179" t="str">
        <f>CONCATENATE(IF(CONCATENATE('Matriz de riesgo inherente'!EH13,'Matriz de riesgo inherente'!EX13)=CONCATENATE(AE47,AJ48),'Matriz de riesgo inherente'!A13,""),," ",IF(CONCATENATE('Matriz de riesgo inherente'!EH34,'Matriz de riesgo inherente'!EX34)=CONCATENATE(AE47,AJ48),'Matriz de riesgo inherente'!A34,""),," ",IF(CONCATENATE('Matriz de riesgo inherente'!EH55,'Matriz de riesgo inherente'!EX55)=CONCATENATE(AE47,AJ48),'Matriz de riesgo inherente'!A55,""),," ",IF(CONCATENATE('Matriz de riesgo inherente'!EH76,'Matriz de riesgo inherente'!EX76)=CONCATENATE(AE47,AJ48),'Matriz de riesgo inherente'!A76,""),," ",IF(CONCATENATE('Matriz de riesgo inherente'!EH97,'Matriz de riesgo inherente'!EX97)=CONCATENATE(AE47,AJ48),'Matriz de riesgo inherente'!A97,""),," ",IF(CONCATENATE('Matriz de riesgo inherente'!EH116,'Matriz de riesgo inherente'!EX116)=CONCATENATE(AE47,AJ48),'Matriz de riesgo inherente'!A116,""),," ",IF(CONCATENATE('Matriz de riesgo inherente'!EH135,'Matriz de riesgo inherente'!EX135)=CONCATENATE(AE47,AJ48),'Matriz de riesgo inherente'!A135,""),," ",IF(CONCATENATE('Matriz de riesgo inherente'!EH139,'Matriz de riesgo inherente'!EX139)=CONCATENATE(AE47,AJ48),'Matriz de riesgo inherente'!A139,""),," ",IF(CONCATENATE('Matriz de riesgo inherente'!EH144,'Matriz de riesgo inherente'!EX144)=CONCATENATE(AE47,AJ48),'Matriz de riesgo inherente'!A144,""),," ",IF(CONCATENATE('Matriz de riesgo inherente'!EH149,'Matriz de riesgo inherente'!EX149)=CONCATENATE(AE47,AJ48),'Matriz de riesgo inherente'!A149,""),," ",IF(CONCATENATE('Matriz de riesgo inherente'!EH162,'Matriz de riesgo inherente'!EX162)=CONCATENATE(AE47,AJ48),'Matriz de riesgo inherente'!A162,""),," ",IF(CONCATENATE('Matriz de riesgo inherente'!EH174,'Matriz de riesgo inherente'!EX174)=CONCATENATE(AE47,AJ48),'Matriz de riesgo inherente'!A174,""))</f>
        <v xml:space="preserve">           </v>
      </c>
    </row>
    <row r="48" spans="15:39">
      <c r="R48" s="178">
        <v>1</v>
      </c>
      <c r="S48" s="178">
        <v>2</v>
      </c>
      <c r="T48" s="178">
        <v>3</v>
      </c>
      <c r="U48" s="178">
        <v>4</v>
      </c>
      <c r="V48" s="178">
        <v>5</v>
      </c>
      <c r="W48" s="6" t="s">
        <v>1784</v>
      </c>
      <c r="AF48" s="178">
        <v>1</v>
      </c>
      <c r="AG48" s="178">
        <v>2</v>
      </c>
      <c r="AH48" s="178">
        <v>3</v>
      </c>
      <c r="AI48" s="178">
        <v>4</v>
      </c>
      <c r="AJ48" s="178">
        <v>5</v>
      </c>
      <c r="AK48" s="6" t="s">
        <v>1784</v>
      </c>
    </row>
    <row r="49" spans="15:36">
      <c r="R49" s="184" t="s">
        <v>1633</v>
      </c>
      <c r="S49" s="184" t="s">
        <v>1638</v>
      </c>
      <c r="T49" s="184" t="s">
        <v>1643</v>
      </c>
      <c r="U49" s="184" t="s">
        <v>1648</v>
      </c>
      <c r="V49" s="184" t="s">
        <v>1653</v>
      </c>
      <c r="AF49" s="184" t="s">
        <v>1633</v>
      </c>
      <c r="AG49" s="184" t="s">
        <v>1638</v>
      </c>
      <c r="AH49" s="184" t="s">
        <v>1643</v>
      </c>
      <c r="AI49" s="184" t="s">
        <v>1648</v>
      </c>
      <c r="AJ49" s="184" t="s">
        <v>1653</v>
      </c>
    </row>
    <row r="50" spans="15:36" ht="15.75">
      <c r="Q50" s="189"/>
      <c r="R50" s="467" t="s">
        <v>1673</v>
      </c>
      <c r="S50" s="467"/>
      <c r="T50" s="467"/>
      <c r="U50" s="467"/>
      <c r="V50" s="467"/>
      <c r="AF50" s="467" t="s">
        <v>1673</v>
      </c>
      <c r="AG50" s="467"/>
      <c r="AH50" s="467"/>
      <c r="AI50" s="467"/>
      <c r="AJ50" s="467"/>
    </row>
    <row r="53" spans="15:36" ht="15.75" thickBot="1">
      <c r="R53" s="984" t="s">
        <v>1791</v>
      </c>
      <c r="S53" s="984"/>
      <c r="T53" s="984"/>
      <c r="U53" s="984"/>
      <c r="V53" s="984"/>
    </row>
    <row r="54" spans="15:36" ht="37.5" customHeight="1">
      <c r="O54" s="985" t="s">
        <v>1781</v>
      </c>
      <c r="P54" s="177" t="s">
        <v>1623</v>
      </c>
      <c r="Q54" s="178">
        <v>5</v>
      </c>
      <c r="R54" s="179" t="str">
        <f>CONCATENATE(IF(CONCATENATE('Matriz de riesgo inherente'!EE31,'Matriz de riesgo inherente'!EZ31)=CONCATENATE(Q54,R59),'Matriz de riesgo inherente'!A13,""),," ",IF(CONCATENATE('Matriz de riesgo inherente'!EE52,'Matriz de riesgo inherente'!EZ52)=CONCATENATE(Q54,R59),'Matriz de riesgo inherente'!A34,""),," ",IF(CONCATENATE('Matriz de riesgo inherente'!EE73,'Matriz de riesgo inherente'!EZ73)=CONCATENATE(Q54,R59),'Matriz de riesgo inherente'!A55,""),," ",IF(CONCATENATE('Matriz de riesgo inherente'!EE94,'Matriz de riesgo inherente'!EZ94)=CONCATENATE(Q54,R59),'Matriz de riesgo inherente'!A76,""),," ",IF(CONCATENATE('Matriz de riesgo inherente'!EE113,'Matriz de riesgo inherente'!EZ113)=CONCATENATE(Q54,R59),'Matriz de riesgo inherente'!A97,""),," ",IF(CONCATENATE('Matriz de riesgo inherente'!EE132,'Matriz de riesgo inherente'!EZ132)=CONCATENATE(Q54,R59),'Matriz de riesgo inherente'!A116,""),," ",IF(CONCATENATE('Matriz de riesgo inherente'!EE136,'Matriz de riesgo inherente'!EZ136)=CONCATENATE(Q54,R59),'Matriz de riesgo inherente'!A135,""),," ",IF(CONCATENATE('Matriz de riesgo inherente'!EE149,'Matriz de riesgo inherente'!EZ149)=CONCATENATE(Q54,R59),'Matriz de riesgo inherente'!A149,""))</f>
        <v xml:space="preserve">       </v>
      </c>
      <c r="S54" s="180" t="str">
        <f>CONCATENATE(IF(CONCATENATE('Matriz de riesgo inherente'!EE31,'Matriz de riesgo inherente'!EZ31)=CONCATENATE(Q54,S59),'Matriz de riesgo inherente'!A13,""),," ",IF(CONCATENATE('Matriz de riesgo inherente'!EE52,'Matriz de riesgo inherente'!EZ52)=CONCATENATE(Q54,S59),'Matriz de riesgo inherente'!A34,""),," ",IF(CONCATENATE('Matriz de riesgo inherente'!EE73,'Matriz de riesgo inherente'!EZ73)=CONCATENATE(Q54,S59),'Matriz de riesgo inherente'!A55,""),," ",IF(CONCATENATE('Matriz de riesgo inherente'!EE94,'Matriz de riesgo inherente'!EZ94)=CONCATENATE(Q54,S59),'Matriz de riesgo inherente'!A76,""),," ",IF(CONCATENATE('Matriz de riesgo inherente'!EE113,'Matriz de riesgo inherente'!EZ113)=CONCATENATE(Q54,S59),'Matriz de riesgo inherente'!A97,""),," ",IF(CONCATENATE('Matriz de riesgo inherente'!EE132,'Matriz de riesgo inherente'!EZ132)=CONCATENATE(Q54,S59),'Matriz de riesgo inherente'!A116,""),," ",IF(CONCATENATE('Matriz de riesgo inherente'!EE136,'Matriz de riesgo inherente'!EZ136)=CONCATENATE(Q54,S59),'Matriz de riesgo inherente'!A135,""),," ",IF(CONCATENATE('Matriz de riesgo inherente'!EE149,'Matriz de riesgo inherente'!EZ149)=CONCATENATE(Q54,S59),'Matriz de riesgo inherente'!A149,""))</f>
        <v xml:space="preserve">       </v>
      </c>
      <c r="T54" s="180" t="str">
        <f>CONCATENATE(IF(CONCATENATE('Matriz de riesgo inherente'!EE31,'Matriz de riesgo inherente'!EZ31)=CONCATENATE(Q54,T59),'Matriz de riesgo inherente'!A13,""),," ",IF(CONCATENATE('Matriz de riesgo inherente'!EE52,'Matriz de riesgo inherente'!EZ52)=CONCATENATE(Q54,T59),'Matriz de riesgo inherente'!A34,""),," ",IF(CONCATENATE('Matriz de riesgo inherente'!EE73,'Matriz de riesgo inherente'!EZ73)=CONCATENATE(Q54,T59),'Matriz de riesgo inherente'!A55,""),," ",IF(CONCATENATE('Matriz de riesgo inherente'!EE94,'Matriz de riesgo inherente'!EZ94)=CONCATENATE(Q54,T59),'Matriz de riesgo inherente'!A76,""),," ",IF(CONCATENATE('Matriz de riesgo inherente'!EE113,'Matriz de riesgo inherente'!EZ113)=CONCATENATE(Q54,T59),'Matriz de riesgo inherente'!A97,""),," ",IF(CONCATENATE('Matriz de riesgo inherente'!EE132,'Matriz de riesgo inherente'!EZ132)=CONCATENATE(Q54,T59),'Matriz de riesgo inherente'!A116,""),," ",IF(CONCATENATE('Matriz de riesgo inherente'!EE136,'Matriz de riesgo inherente'!EZ136)=CONCATENATE(Q54,T59),'Matriz de riesgo inherente'!A135,""),," ",IF(CONCATENATE('Matriz de riesgo inherente'!EE149,'Matriz de riesgo inherente'!EZ149)=CONCATENATE(Q54,T59),'Matriz de riesgo inherente'!A149,""))</f>
        <v xml:space="preserve">       </v>
      </c>
      <c r="U54" s="181" t="str">
        <f>CONCATENATE(IF(CONCATENATE('Matriz de riesgo inherente'!EE31,'Matriz de riesgo inherente'!EZ31)=CONCATENATE(Q54,U59),'Matriz de riesgo inherente'!A13,""),," ",IF(CONCATENATE('Matriz de riesgo inherente'!EE52,'Matriz de riesgo inherente'!EZ52)=CONCATENATE(Q54,U59),'Matriz de riesgo inherente'!A34,""),," ",IF(CONCATENATE('Matriz de riesgo inherente'!EE73,'Matriz de riesgo inherente'!EZ73)=CONCATENATE(Q54,U59),'Matriz de riesgo inherente'!A55,""),," ",IF(CONCATENATE('Matriz de riesgo inherente'!EE94,'Matriz de riesgo inherente'!EZ94)=CONCATENATE(Q54,U59),'Matriz de riesgo inherente'!A76,""),," ",IF(CONCATENATE('Matriz de riesgo inherente'!EE113,'Matriz de riesgo inherente'!EZ113)=CONCATENATE(Q54,U59),'Matriz de riesgo inherente'!A97,""),," ",IF(CONCATENATE('Matriz de riesgo inherente'!EE132,'Matriz de riesgo inherente'!EZ132)=CONCATENATE(Q54,U59),'Matriz de riesgo inherente'!A116,""),," ",IF(CONCATENATE('Matriz de riesgo inherente'!EE136,'Matriz de riesgo inherente'!EZ136)=CONCATENATE(Q54,U59),'Matriz de riesgo inherente'!A135,""),," ",IF(CONCATENATE('Matriz de riesgo inherente'!EE149,'Matriz de riesgo inherente'!EZ149)=CONCATENATE(Q54,U59),'Matriz de riesgo inherente'!A149,""))</f>
        <v xml:space="preserve">       </v>
      </c>
      <c r="V54" s="181" t="str">
        <f>CONCATENATE(IF(CONCATENATE('Matriz de riesgo inherente'!EE31,'Matriz de riesgo inherente'!EZ31)=CONCATENATE(Q54,V59),'Matriz de riesgo inherente'!A13,""),," ",IF(CONCATENATE('Matriz de riesgo inherente'!EE52,'Matriz de riesgo inherente'!EZ52)=CONCATENATE(Q54,V59),'Matriz de riesgo inherente'!A34,""),," ",IF(CONCATENATE('Matriz de riesgo inherente'!EE73,'Matriz de riesgo inherente'!EZ73)=CONCATENATE(Q54,V59),'Matriz de riesgo inherente'!A55,""),," ",IF(CONCATENATE('Matriz de riesgo inherente'!EE94,'Matriz de riesgo inherente'!EZ94)=CONCATENATE(Q54,V59),'Matriz de riesgo inherente'!A76,""),," ",IF(CONCATENATE('Matriz de riesgo inherente'!EE113,'Matriz de riesgo inherente'!EZ113)=CONCATENATE(Q54,V59),'Matriz de riesgo inherente'!A97,""),," ",IF(CONCATENATE('Matriz de riesgo inherente'!EE132,'Matriz de riesgo inherente'!EZ132)=CONCATENATE(Q54,V59),'Matriz de riesgo inherente'!A116,""),," ",IF(CONCATENATE('Matriz de riesgo inherente'!EE136,'Matriz de riesgo inherente'!EZ136)=CONCATENATE(Q54,V59),'Matriz de riesgo inherente'!A135,""),," ",IF(CONCATENATE('Matriz de riesgo inherente'!EE149,'Matriz de riesgo inherente'!EZ149)=CONCATENATE(Q54,V59),'Matriz de riesgo inherente'!A149,""))</f>
        <v xml:space="preserve">       </v>
      </c>
      <c r="X54" s="986" t="s">
        <v>1782</v>
      </c>
      <c r="Y54" s="182" t="s">
        <v>284</v>
      </c>
    </row>
    <row r="55" spans="15:36" ht="37.5" customHeight="1">
      <c r="O55" s="985"/>
      <c r="P55" s="177" t="s">
        <v>1620</v>
      </c>
      <c r="Q55" s="178">
        <v>4</v>
      </c>
      <c r="R55" s="179" t="str">
        <f>CONCATENATE(IF(CONCATENATE('Matriz de riesgo inherente'!EE31,'Matriz de riesgo inherente'!EZ31)=CONCATENATE(Q55,R59),'Matriz de riesgo inherente'!A13,""),," ",IF(CONCATENATE('Matriz de riesgo inherente'!EE52,'Matriz de riesgo inherente'!EZ52)=CONCATENATE(Q55,R59),'Matriz de riesgo inherente'!A34,""),," ",IF(CONCATENATE('Matriz de riesgo inherente'!EE73,'Matriz de riesgo inherente'!EZ73)=CONCATENATE(Q55,R59),'Matriz de riesgo inherente'!A55,""),," ",IF(CONCATENATE('Matriz de riesgo inherente'!EE94,'Matriz de riesgo inherente'!EZ94)=CONCATENATE(Q55,R59),'Matriz de riesgo inherente'!A76,""),," ",IF(CONCATENATE('Matriz de riesgo inherente'!EE113,'Matriz de riesgo inherente'!EZ113)=CONCATENATE(Q55,R59),'Matriz de riesgo inherente'!A97,""),," ",IF(CONCATENATE('Matriz de riesgo inherente'!EE132,'Matriz de riesgo inherente'!EZ132)=CONCATENATE(Q55,R59),'Matriz de riesgo inherente'!A116,""),," ",IF(CONCATENATE('Matriz de riesgo inherente'!EE136,'Matriz de riesgo inherente'!EZ136)=CONCATENATE(Q55,R59),'Matriz de riesgo inherente'!A135,""),," ",IF(CONCATENATE('Matriz de riesgo inherente'!EE149,'Matriz de riesgo inherente'!EZ149)=CONCATENATE(Q55,R59),'Matriz de riesgo inherente'!A149,""))</f>
        <v xml:space="preserve">       </v>
      </c>
      <c r="S55" s="179" t="str">
        <f>CONCATENATE(IF(CONCATENATE('Matriz de riesgo inherente'!EE31,'Matriz de riesgo inherente'!EZ31)=CONCATENATE(Q55,S59),'Matriz de riesgo inherente'!A13,""),," ",IF(CONCATENATE('Matriz de riesgo inherente'!EE52,'Matriz de riesgo inherente'!EZ52)=CONCATENATE(Q55,S59),'Matriz de riesgo inherente'!A34,""),," ",IF(CONCATENATE('Matriz de riesgo inherente'!EE73,'Matriz de riesgo inherente'!EZ73)=CONCATENATE(Q55,S59),'Matriz de riesgo inherente'!A55,""),," ",IF(CONCATENATE('Matriz de riesgo inherente'!EE94,'Matriz de riesgo inherente'!EZ94)=CONCATENATE(Q55,S59),'Matriz de riesgo inherente'!A76,""),," ",IF(CONCATENATE('Matriz de riesgo inherente'!EE113,'Matriz de riesgo inherente'!EZ113)=CONCATENATE(Q55,S59),'Matriz de riesgo inherente'!A97,""),," ",IF(CONCATENATE('Matriz de riesgo inherente'!EE132,'Matriz de riesgo inherente'!EZ132)=CONCATENATE(Q55,S59),'Matriz de riesgo inherente'!A116,""),," ",IF(CONCATENATE('Matriz de riesgo inherente'!EE136,'Matriz de riesgo inherente'!EZ136)=CONCATENATE(Q55,S59),'Matriz de riesgo inherente'!A135,""),," ",IF(CONCATENATE('Matriz de riesgo inherente'!EE149,'Matriz de riesgo inherente'!EZ149)=CONCATENATE(Q55,S59),'Matriz de riesgo inherente'!A149,""))</f>
        <v xml:space="preserve">       </v>
      </c>
      <c r="T55" s="180" t="str">
        <f>CONCATENATE(IF(CONCATENATE('Matriz de riesgo inherente'!EE31,'Matriz de riesgo inherente'!EZ31)=CONCATENATE(Q55,T59),'Matriz de riesgo inherente'!A13,""),," ",IF(CONCATENATE('Matriz de riesgo inherente'!EE52,'Matriz de riesgo inherente'!EZ52)=CONCATENATE(Q55,T59),'Matriz de riesgo inherente'!A34,""),," ",IF(CONCATENATE('Matriz de riesgo inherente'!EE73,'Matriz de riesgo inherente'!EZ73)=CONCATENATE(Q55,T59),'Matriz de riesgo inherente'!A55,""),," ",IF(CONCATENATE('Matriz de riesgo inherente'!EE94,'Matriz de riesgo inherente'!EZ94)=CONCATENATE(Q55,T59),'Matriz de riesgo inherente'!A76,""),," ",IF(CONCATENATE('Matriz de riesgo inherente'!EE113,'Matriz de riesgo inherente'!EZ113)=CONCATENATE(Q55,T59),'Matriz de riesgo inherente'!A97,""),," ",IF(CONCATENATE('Matriz de riesgo inherente'!EE132,'Matriz de riesgo inherente'!EZ132)=CONCATENATE(Q55,T59),'Matriz de riesgo inherente'!A116,""),," ",IF(CONCATENATE('Matriz de riesgo inherente'!EE136,'Matriz de riesgo inherente'!EZ136)=CONCATENATE(Q55,T59),'Matriz de riesgo inherente'!A135,""),," ",IF(CONCATENATE('Matriz de riesgo inherente'!EE149,'Matriz de riesgo inherente'!EZ149)=CONCATENATE(Q55,T59),'Matriz de riesgo inherente'!A149,""))</f>
        <v xml:space="preserve">       </v>
      </c>
      <c r="U55" s="180" t="str">
        <f>CONCATENATE(IF(CONCATENATE('Matriz de riesgo inherente'!EE31,'Matriz de riesgo inherente'!EZ31)=CONCATENATE(Q55,U59),'Matriz de riesgo inherente'!A13,""),," ",IF(CONCATENATE('Matriz de riesgo inherente'!EE52,'Matriz de riesgo inherente'!EZ52)=CONCATENATE(Q55,U59),'Matriz de riesgo inherente'!A34,""),," ",IF(CONCATENATE('Matriz de riesgo inherente'!EE73,'Matriz de riesgo inherente'!EZ73)=CONCATENATE(Q55,U59),'Matriz de riesgo inherente'!A55,""),," ",IF(CONCATENATE('Matriz de riesgo inherente'!EE94,'Matriz de riesgo inherente'!EZ94)=CONCATENATE(Q55,U59),'Matriz de riesgo inherente'!A76,""),," ",IF(CONCATENATE('Matriz de riesgo inherente'!EE113,'Matriz de riesgo inherente'!EZ113)=CONCATENATE(Q55,U59),'Matriz de riesgo inherente'!A97,""),," ",IF(CONCATENATE('Matriz de riesgo inherente'!EE132,'Matriz de riesgo inherente'!EZ132)=CONCATENATE(Q55,U59),'Matriz de riesgo inherente'!A116,""),," ",IF(CONCATENATE('Matriz de riesgo inherente'!EE136,'Matriz de riesgo inherente'!EZ136)=CONCATENATE(Q55,U59),'Matriz de riesgo inherente'!A135,""),," ",IF(CONCATENATE('Matriz de riesgo inherente'!EE149,'Matriz de riesgo inherente'!EZ149)=CONCATENATE(Q55,U59),'Matriz de riesgo inherente'!A149,""))</f>
        <v xml:space="preserve">       </v>
      </c>
      <c r="V55" s="181" t="str">
        <f>CONCATENATE(IF(CONCATENATE('Matriz de riesgo inherente'!EE31,'Matriz de riesgo inherente'!EZ31)=CONCATENATE(Q55,V59),'Matriz de riesgo inherente'!A13,""),," ",IF(CONCATENATE('Matriz de riesgo inherente'!EE52,'Matriz de riesgo inherente'!EZ52)=CONCATENATE(Q55,V59),'Matriz de riesgo inherente'!A34,""),," ",IF(CONCATENATE('Matriz de riesgo inherente'!EE73,'Matriz de riesgo inherente'!EZ73)=CONCATENATE(Q55,V59),'Matriz de riesgo inherente'!A55,""),," ",IF(CONCATENATE('Matriz de riesgo inherente'!EE94,'Matriz de riesgo inherente'!EZ94)=CONCATENATE(Q55,V59),'Matriz de riesgo inherente'!A76,""),," ",IF(CONCATENATE('Matriz de riesgo inherente'!EE113,'Matriz de riesgo inherente'!EZ113)=CONCATENATE(Q55,V59),'Matriz de riesgo inherente'!A97,""),," ",IF(CONCATENATE('Matriz de riesgo inherente'!EE132,'Matriz de riesgo inherente'!EZ132)=CONCATENATE(Q55,V59),'Matriz de riesgo inherente'!A116,""),," ",IF(CONCATENATE('Matriz de riesgo inherente'!EE136,'Matriz de riesgo inherente'!EZ136)=CONCATENATE(Q55,V59),'Matriz de riesgo inherente'!A135,""),," ",IF(CONCATENATE('Matriz de riesgo inherente'!EE149,'Matriz de riesgo inherente'!EZ149)=CONCATENATE(Q55,V59),'Matriz de riesgo inherente'!A149,""))</f>
        <v xml:space="preserve">       </v>
      </c>
      <c r="X55" s="987"/>
      <c r="Y55" s="183" t="s">
        <v>1783</v>
      </c>
    </row>
    <row r="56" spans="15:36" ht="37.5" customHeight="1">
      <c r="O56" s="985"/>
      <c r="P56" s="184" t="s">
        <v>1617</v>
      </c>
      <c r="Q56" s="178">
        <v>3</v>
      </c>
      <c r="R56" s="185" t="str">
        <f>CONCATENATE(IF(CONCATENATE('Matriz de riesgo inherente'!EE31,'Matriz de riesgo inherente'!EZ31)=CONCATENATE(Q56,R59),'Matriz de riesgo inherente'!A13,""),," ",IF(CONCATENATE('Matriz de riesgo inherente'!EE52,'Matriz de riesgo inherente'!EZ52)=CONCATENATE(Q56,R59),'Matriz de riesgo inherente'!A34,""),," ",IF(CONCATENATE('Matriz de riesgo inherente'!EE73,'Matriz de riesgo inherente'!EZ73)=CONCATENATE(Q56,R59),'Matriz de riesgo inherente'!A55,""),," ",IF(CONCATENATE('Matriz de riesgo inherente'!EE94,'Matriz de riesgo inherente'!EZ94)=CONCATENATE(Q56,R59),'Matriz de riesgo inherente'!A76,""),," ",IF(CONCATENATE('Matriz de riesgo inherente'!EE113,'Matriz de riesgo inherente'!EZ113)=CONCATENATE(Q56,R59),'Matriz de riesgo inherente'!A97,""),," ",IF(CONCATENATE('Matriz de riesgo inherente'!EE132,'Matriz de riesgo inherente'!EZ132)=CONCATENATE(Q56,R59),'Matriz de riesgo inherente'!A116,""),," ",IF(CONCATENATE('Matriz de riesgo inherente'!EE136,'Matriz de riesgo inherente'!EZ136)=CONCATENATE(Q56,R59),'Matriz de riesgo inherente'!A135,""),," ",IF(CONCATENATE('Matriz de riesgo inherente'!EE149,'Matriz de riesgo inherente'!EZ149)=CONCATENATE(Q56,R59),'Matriz de riesgo inherente'!A149,""))</f>
        <v xml:space="preserve">       </v>
      </c>
      <c r="S56" s="179" t="str">
        <f>CONCATENATE(IF(CONCATENATE('Matriz de riesgo inherente'!EE31,'Matriz de riesgo inherente'!EZ31)=CONCATENATE(Q56,S59),'Matriz de riesgo inherente'!A13,""),," ",IF(CONCATENATE('Matriz de riesgo inherente'!EE52,'Matriz de riesgo inherente'!EZ52)=CONCATENATE(Q56,S59),'Matriz de riesgo inherente'!A34,""),," ",IF(CONCATENATE('Matriz de riesgo inherente'!EE73,'Matriz de riesgo inherente'!EZ73)=CONCATENATE(Q56,S59),'Matriz de riesgo inherente'!A55,""),," ",IF(CONCATENATE('Matriz de riesgo inherente'!EE94,'Matriz de riesgo inherente'!EZ94)=CONCATENATE(Q56,S59),'Matriz de riesgo inherente'!A76,""),," ",IF(CONCATENATE('Matriz de riesgo inherente'!EE113,'Matriz de riesgo inherente'!EZ113)=CONCATENATE(Q56,S59),'Matriz de riesgo inherente'!A97,""),," ",IF(CONCATENATE('Matriz de riesgo inherente'!EE132,'Matriz de riesgo inherente'!EZ132)=CONCATENATE(Q56,S59),'Matriz de riesgo inherente'!A116,""),," ",IF(CONCATENATE('Matriz de riesgo inherente'!EE136,'Matriz de riesgo inherente'!EZ136)=CONCATENATE(Q56,S59),'Matriz de riesgo inherente'!A135,""),," ",IF(CONCATENATE('Matriz de riesgo inherente'!EE149,'Matriz de riesgo inherente'!EZ149)=CONCATENATE(Q56,S59),'Matriz de riesgo inherente'!A149,""))</f>
        <v xml:space="preserve">       </v>
      </c>
      <c r="T56" s="179" t="str">
        <f>CONCATENATE(IF(CONCATENATE('Matriz de riesgo inherente'!EE31,'Matriz de riesgo inherente'!EZ31)=CONCATENATE(Q56,T59),'Matriz de riesgo inherente'!A13,""),," ",IF(CONCATENATE('Matriz de riesgo inherente'!EE52,'Matriz de riesgo inherente'!EZ52)=CONCATENATE(Q56,T59),'Matriz de riesgo inherente'!A34,""),," ",IF(CONCATENATE('Matriz de riesgo inherente'!EE73,'Matriz de riesgo inherente'!EZ73)=CONCATENATE(Q56,T59),'Matriz de riesgo inherente'!A55,""),," ",IF(CONCATENATE('Matriz de riesgo inherente'!EE94,'Matriz de riesgo inherente'!EZ94)=CONCATENATE(Q56,T59),'Matriz de riesgo inherente'!A76,""),," ",IF(CONCATENATE('Matriz de riesgo inherente'!EE113,'Matriz de riesgo inherente'!EZ113)=CONCATENATE(Q56,T59),'Matriz de riesgo inherente'!A97,""),," ",IF(CONCATENATE('Matriz de riesgo inherente'!EE132,'Matriz de riesgo inherente'!EZ132)=CONCATENATE(Q56,T59),'Matriz de riesgo inherente'!A116,""),," ",IF(CONCATENATE('Matriz de riesgo inherente'!EE136,'Matriz de riesgo inherente'!EZ136)=CONCATENATE(Q56,T59),'Matriz de riesgo inherente'!A135,""),," ",IF(CONCATENATE('Matriz de riesgo inherente'!EE149,'Matriz de riesgo inherente'!EZ149)=CONCATENATE(Q56,T59),'Matriz de riesgo inherente'!A149,""))</f>
        <v>R1 R2 R3 R4 R5 R6 R7 R10</v>
      </c>
      <c r="U56" s="180" t="str">
        <f>CONCATENATE(IF(CONCATENATE('Matriz de riesgo inherente'!EE31,'Matriz de riesgo inherente'!EZ31)=CONCATENATE(Q56,U59),'Matriz de riesgo inherente'!A13,""),," ",IF(CONCATENATE('Matriz de riesgo inherente'!EE52,'Matriz de riesgo inherente'!EZ52)=CONCATENATE(Q56,U59),'Matriz de riesgo inherente'!A34,""),," ",IF(CONCATENATE('Matriz de riesgo inherente'!EE73,'Matriz de riesgo inherente'!EZ73)=CONCATENATE(Q56,U59),'Matriz de riesgo inherente'!A55,""),," ",IF(CONCATENATE('Matriz de riesgo inherente'!EE94,'Matriz de riesgo inherente'!EZ94)=CONCATENATE(Q56,U59),'Matriz de riesgo inherente'!A76,""),," ",IF(CONCATENATE('Matriz de riesgo inherente'!EE113,'Matriz de riesgo inherente'!EZ113)=CONCATENATE(Q56,U59),'Matriz de riesgo inherente'!A97,""),," ",IF(CONCATENATE('Matriz de riesgo inherente'!EE132,'Matriz de riesgo inherente'!EZ132)=CONCATENATE(Q56,U59),'Matriz de riesgo inherente'!A116,""),," ",IF(CONCATENATE('Matriz de riesgo inherente'!EE136,'Matriz de riesgo inherente'!EZ136)=CONCATENATE(Q56,U59),'Matriz de riesgo inherente'!A135,""),," ",IF(CONCATENATE('Matriz de riesgo inherente'!EE149,'Matriz de riesgo inherente'!EZ149)=CONCATENATE(Q56,U59),'Matriz de riesgo inherente'!A149,""))</f>
        <v xml:space="preserve">       </v>
      </c>
      <c r="V56" s="180" t="str">
        <f>CONCATENATE(IF(CONCATENATE('Matriz de riesgo inherente'!EE31,'Matriz de riesgo inherente'!EZ31)=CONCATENATE(Q56,V59),'Matriz de riesgo inherente'!A13,""),," ",IF(CONCATENATE('Matriz de riesgo inherente'!EE52,'Matriz de riesgo inherente'!EZ52)=CONCATENATE(Q56,V59),'Matriz de riesgo inherente'!A34,""),," ",IF(CONCATENATE('Matriz de riesgo inherente'!EE73,'Matriz de riesgo inherente'!EZ73)=CONCATENATE(Q56,V59),'Matriz de riesgo inherente'!A55,""),," ",IF(CONCATENATE('Matriz de riesgo inherente'!EE94,'Matriz de riesgo inherente'!EZ94)=CONCATENATE(Q56,V59),'Matriz de riesgo inherente'!A76,""),," ",IF(CONCATENATE('Matriz de riesgo inherente'!EE113,'Matriz de riesgo inherente'!EZ113)=CONCATENATE(Q56,V59),'Matriz de riesgo inherente'!A97,""),," ",IF(CONCATENATE('Matriz de riesgo inherente'!EE132,'Matriz de riesgo inherente'!EZ132)=CONCATENATE(Q56,V59),'Matriz de riesgo inherente'!A116,""),," ",IF(CONCATENATE('Matriz de riesgo inherente'!EE136,'Matriz de riesgo inherente'!EZ136)=CONCATENATE(Q56,V59),'Matriz de riesgo inherente'!A135,""),," ",IF(CONCATENATE('Matriz de riesgo inherente'!EE149,'Matriz de riesgo inherente'!EZ149)=CONCATENATE(Q56,V59),'Matriz de riesgo inherente'!A149,""))</f>
        <v xml:space="preserve">       </v>
      </c>
      <c r="X56" s="987"/>
      <c r="Y56" s="186" t="s">
        <v>287</v>
      </c>
    </row>
    <row r="57" spans="15:36" ht="37.5" customHeight="1" thickBot="1">
      <c r="O57" s="985"/>
      <c r="P57" s="177" t="s">
        <v>1614</v>
      </c>
      <c r="Q57" s="178">
        <v>2</v>
      </c>
      <c r="R57" s="185" t="str">
        <f>CONCATENATE(IF(CONCATENATE('Matriz de riesgo inherente'!EE31,'Matriz de riesgo inherente'!EZ31)=CONCATENATE(Q57,R59),'Matriz de riesgo inherente'!A13,""),," ",IF(CONCATENATE('Matriz de riesgo inherente'!EE52,'Matriz de riesgo inherente'!EZ52)=CONCATENATE(Q57,R59),'Matriz de riesgo inherente'!A34,""),," ",IF(CONCATENATE('Matriz de riesgo inherente'!EE73,'Matriz de riesgo inherente'!EZ73)=CONCATENATE(Q57,R59),'Matriz de riesgo inherente'!A55,""),," ",IF(CONCATENATE('Matriz de riesgo inherente'!EE94,'Matriz de riesgo inherente'!EZ94)=CONCATENATE(Q57,R59),'Matriz de riesgo inherente'!A76,""),," ",IF(CONCATENATE('Matriz de riesgo inherente'!EE113,'Matriz de riesgo inherente'!EZ113)=CONCATENATE(Q57,R59),'Matriz de riesgo inherente'!A97,""),," ",IF(CONCATENATE('Matriz de riesgo inherente'!EE132,'Matriz de riesgo inherente'!EZ132)=CONCATENATE(Q57,R59),'Matriz de riesgo inherente'!A116,""),," ",IF(CONCATENATE('Matriz de riesgo inherente'!EE136,'Matriz de riesgo inherente'!EZ136)=CONCATENATE(Q57,R59),'Matriz de riesgo inherente'!A135,""),," ",IF(CONCATENATE('Matriz de riesgo inherente'!EE149,'Matriz de riesgo inherente'!EZ149)=CONCATENATE(Q57,R59),'Matriz de riesgo inherente'!A149,""))</f>
        <v xml:space="preserve">       </v>
      </c>
      <c r="S57" s="179" t="str">
        <f>CONCATENATE(IF(CONCATENATE('Matriz de riesgo inherente'!EE31,'Matriz de riesgo inherente'!EZ31)=CONCATENATE(Q57,S59),'Matriz de riesgo inherente'!A13,""),," ",IF(CONCATENATE('Matriz de riesgo inherente'!EE52,'Matriz de riesgo inherente'!EZ52)=CONCATENATE(Q57,S59),'Matriz de riesgo inherente'!A34,""),," ",IF(CONCATENATE('Matriz de riesgo inherente'!EE73,'Matriz de riesgo inherente'!EZ73)=CONCATENATE(Q57,S59),'Matriz de riesgo inherente'!A55,""),," ",IF(CONCATENATE('Matriz de riesgo inherente'!EE94,'Matriz de riesgo inherente'!EZ94)=CONCATENATE(Q57,S59),'Matriz de riesgo inherente'!A76,""),," ",IF(CONCATENATE('Matriz de riesgo inherente'!EE113,'Matriz de riesgo inherente'!EZ113)=CONCATENATE(Q57,S59),'Matriz de riesgo inherente'!A97,""),," ",IF(CONCATENATE('Matriz de riesgo inherente'!EE132,'Matriz de riesgo inherente'!EZ132)=CONCATENATE(Q57,S59),'Matriz de riesgo inherente'!A116,""),," ",IF(CONCATENATE('Matriz de riesgo inherente'!EE136,'Matriz de riesgo inherente'!EZ136)=CONCATENATE(Q57,S59),'Matriz de riesgo inherente'!A135,""),," ",IF(CONCATENATE('Matriz de riesgo inherente'!EE149,'Matriz de riesgo inherente'!EZ149)=CONCATENATE(Q57,S59),'Matriz de riesgo inherente'!A149,""))</f>
        <v xml:space="preserve">       </v>
      </c>
      <c r="T57" s="179" t="str">
        <f>CONCATENATE(IF(CONCATENATE('Matriz de riesgo inherente'!EE31,'Matriz de riesgo inherente'!EZ31)=CONCATENATE(Q57,T59),'Matriz de riesgo inherente'!A13,""),," ",IF(CONCATENATE('Matriz de riesgo inherente'!EE52,'Matriz de riesgo inherente'!EZ52)=CONCATENATE(Q57,T59),'Matriz de riesgo inherente'!A34,""),," ",IF(CONCATENATE('Matriz de riesgo inherente'!EE73,'Matriz de riesgo inherente'!EZ73)=CONCATENATE(Q57,T59),'Matriz de riesgo inherente'!A55,""),," ",IF(CONCATENATE('Matriz de riesgo inherente'!EE94,'Matriz de riesgo inherente'!EZ94)=CONCATENATE(Q57,T59),'Matriz de riesgo inherente'!A76,""),," ",IF(CONCATENATE('Matriz de riesgo inherente'!EE113,'Matriz de riesgo inherente'!EZ113)=CONCATENATE(Q57,T59),'Matriz de riesgo inherente'!A97,""),," ",IF(CONCATENATE('Matriz de riesgo inherente'!EE132,'Matriz de riesgo inherente'!EZ132)=CONCATENATE(Q57,T59),'Matriz de riesgo inherente'!A116,""),," ",IF(CONCATENATE('Matriz de riesgo inherente'!EE136,'Matriz de riesgo inherente'!EZ136)=CONCATENATE(Q57,T59),'Matriz de riesgo inherente'!A135,""),," ",IF(CONCATENATE('Matriz de riesgo inherente'!EE149,'Matriz de riesgo inherente'!EZ149)=CONCATENATE(Q57,T59),'Matriz de riesgo inherente'!A149,""))</f>
        <v xml:space="preserve">       </v>
      </c>
      <c r="U57" s="179" t="str">
        <f>CONCATENATE(IF(CONCATENATE('Matriz de riesgo inherente'!EE31,'Matriz de riesgo inherente'!EZ31)=CONCATENATE(Q57,U59),'Matriz de riesgo inherente'!A13,""),," ",IF(CONCATENATE('Matriz de riesgo inherente'!EE52,'Matriz de riesgo inherente'!EZ52)=CONCATENATE(Q57,U59),'Matriz de riesgo inherente'!A34,""),," ",IF(CONCATENATE('Matriz de riesgo inherente'!EE73,'Matriz de riesgo inherente'!EZ73)=CONCATENATE(Q57,U59),'Matriz de riesgo inherente'!A55,""),," ",IF(CONCATENATE('Matriz de riesgo inherente'!EE94,'Matriz de riesgo inherente'!EZ94)=CONCATENATE(Q57,U59),'Matriz de riesgo inherente'!A76,""),," ",IF(CONCATENATE('Matriz de riesgo inherente'!EE113,'Matriz de riesgo inherente'!EZ113)=CONCATENATE(Q57,U59),'Matriz de riesgo inherente'!A97,""),," ",IF(CONCATENATE('Matriz de riesgo inherente'!EE132,'Matriz de riesgo inherente'!EZ132)=CONCATENATE(Q57,U59),'Matriz de riesgo inherente'!A116,""),," ",IF(CONCATENATE('Matriz de riesgo inherente'!EE136,'Matriz de riesgo inherente'!EZ136)=CONCATENATE(Q57,U59),'Matriz de riesgo inherente'!A135,""),," ",IF(CONCATENATE('Matriz de riesgo inherente'!EE149,'Matriz de riesgo inherente'!EZ149)=CONCATENATE(Q57,U59),'Matriz de riesgo inherente'!A149,""))</f>
        <v xml:space="preserve">       </v>
      </c>
      <c r="V57" s="180" t="str">
        <f>CONCATENATE(IF(CONCATENATE('Matriz de riesgo inherente'!EE31,'Matriz de riesgo inherente'!EZ31)=CONCATENATE(Q57,V59),'Matriz de riesgo inherente'!A13,""),," ",IF(CONCATENATE('Matriz de riesgo inherente'!EE52,'Matriz de riesgo inherente'!EZ52)=CONCATENATE(Q57,V59),'Matriz de riesgo inherente'!A34,""),," ",IF(CONCATENATE('Matriz de riesgo inherente'!EE73,'Matriz de riesgo inherente'!EZ73)=CONCATENATE(Q57,V59),'Matriz de riesgo inherente'!A55,""),," ",IF(CONCATENATE('Matriz de riesgo inherente'!EE94,'Matriz de riesgo inherente'!EZ94)=CONCATENATE(Q57,V59),'Matriz de riesgo inherente'!A76,""),," ",IF(CONCATENATE('Matriz de riesgo inherente'!EE113,'Matriz de riesgo inherente'!EZ113)=CONCATENATE(Q57,V59),'Matriz de riesgo inherente'!A97,""),," ",IF(CONCATENATE('Matriz de riesgo inherente'!EE132,'Matriz de riesgo inherente'!EZ132)=CONCATENATE(Q57,V59),'Matriz de riesgo inherente'!A116,""),," ",IF(CONCATENATE('Matriz de riesgo inherente'!EE136,'Matriz de riesgo inherente'!EZ136)=CONCATENATE(Q57,V59),'Matriz de riesgo inherente'!A135,""),," ",IF(CONCATENATE('Matriz de riesgo inherente'!EE149,'Matriz de riesgo inherente'!EZ149)=CONCATENATE(Q57,V59),'Matriz de riesgo inherente'!A149,""))</f>
        <v xml:space="preserve">       </v>
      </c>
      <c r="X57" s="988"/>
      <c r="Y57" s="187" t="s">
        <v>283</v>
      </c>
    </row>
    <row r="58" spans="15:36" ht="37.5" customHeight="1">
      <c r="O58" s="985"/>
      <c r="P58" s="177" t="s">
        <v>1611</v>
      </c>
      <c r="Q58" s="178">
        <v>1</v>
      </c>
      <c r="R58" s="185" t="str">
        <f>CONCATENATE(IF(CONCATENATE('Matriz de riesgo inherente'!EE31,'Matriz de riesgo inherente'!EZ31)=CONCATENATE(Q58,R59),'Matriz de riesgo inherente'!A13,""),," ",IF(CONCATENATE('Matriz de riesgo inherente'!EE52,'Matriz de riesgo inherente'!EZ52)=CONCATENATE(Q58,R59),'Matriz de riesgo inherente'!A34,""),," ",IF(CONCATENATE('Matriz de riesgo inherente'!EE73,'Matriz de riesgo inherente'!EZ73)=CONCATENATE(Q58,R59),'Matriz de riesgo inherente'!A55,""),," ",IF(CONCATENATE('Matriz de riesgo inherente'!EE94,'Matriz de riesgo inherente'!EZ94)=CONCATENATE(Q58,R59),'Matriz de riesgo inherente'!A76,""),," ",IF(CONCATENATE('Matriz de riesgo inherente'!EE113,'Matriz de riesgo inherente'!EZ113)=CONCATENATE(Q58,R59),'Matriz de riesgo inherente'!A97,""),," ",IF(CONCATENATE('Matriz de riesgo inherente'!EE132,'Matriz de riesgo inherente'!EZ132)=CONCATENATE(Q58,R59),'Matriz de riesgo inherente'!A116,""),," ",IF(CONCATENATE('Matriz de riesgo inherente'!EE136,'Matriz de riesgo inherente'!EZ136)=CONCATENATE(Q58,R59),'Matriz de riesgo inherente'!A135,""),," ",IF(CONCATENATE('Matriz de riesgo inherente'!EE149,'Matriz de riesgo inherente'!EZ149)=CONCATENATE(Q58,R59),'Matriz de riesgo inherente'!A149,""))</f>
        <v xml:space="preserve">       </v>
      </c>
      <c r="S58" s="185" t="str">
        <f>CONCATENATE(IF(CONCATENATE('Matriz de riesgo inherente'!EE31,'Matriz de riesgo inherente'!EZ31)=CONCATENATE(Q58,S59),'Matriz de riesgo inherente'!A13,""),," ",IF(CONCATENATE('Matriz de riesgo inherente'!EE52,'Matriz de riesgo inherente'!EZ52)=CONCATENATE(Q58,S59),'Matriz de riesgo inherente'!A34,""),," ",IF(CONCATENATE('Matriz de riesgo inherente'!EE73,'Matriz de riesgo inherente'!EZ73)=CONCATENATE(Q58,S59),'Matriz de riesgo inherente'!A55,""),," ",IF(CONCATENATE('Matriz de riesgo inherente'!EE94,'Matriz de riesgo inherente'!EZ94)=CONCATENATE(Q58,S59),'Matriz de riesgo inherente'!A76,""),," ",IF(CONCATENATE('Matriz de riesgo inherente'!EE113,'Matriz de riesgo inherente'!EZ113)=CONCATENATE(Q58,S59),'Matriz de riesgo inherente'!A97,""),," ",IF(CONCATENATE('Matriz de riesgo inherente'!EE132,'Matriz de riesgo inherente'!EZ132)=CONCATENATE(Q58,S59),'Matriz de riesgo inherente'!A116,""),," ",IF(CONCATENATE('Matriz de riesgo inherente'!EE136,'Matriz de riesgo inherente'!EZ136)=CONCATENATE(Q58,S59),'Matriz de riesgo inherente'!A135,""),," ",IF(CONCATENATE('Matriz de riesgo inherente'!EE149,'Matriz de riesgo inherente'!EZ149)=CONCATENATE(Q58,S59),'Matriz de riesgo inherente'!A149,""))</f>
        <v xml:space="preserve">       </v>
      </c>
      <c r="T58" s="185" t="str">
        <f>CONCATENATE(IF(CONCATENATE('Matriz de riesgo inherente'!EE31,'Matriz de riesgo inherente'!EZ31)=CONCATENATE(Q58,T59),'Matriz de riesgo inherente'!A13,""),," ",IF(CONCATENATE('Matriz de riesgo inherente'!EE52,'Matriz de riesgo inherente'!EZ52)=CONCATENATE(Q58,T59),'Matriz de riesgo inherente'!A34,""),," ",IF(CONCATENATE('Matriz de riesgo inherente'!EE73,'Matriz de riesgo inherente'!EZ73)=CONCATENATE(Q58,T59),'Matriz de riesgo inherente'!A55,""),," ",IF(CONCATENATE('Matriz de riesgo inherente'!EE94,'Matriz de riesgo inherente'!EZ94)=CONCATENATE(Q58,T59),'Matriz de riesgo inherente'!A76,""),," ",IF(CONCATENATE('Matriz de riesgo inherente'!EE113,'Matriz de riesgo inherente'!EZ113)=CONCATENATE(Q58,T59),'Matriz de riesgo inherente'!A97,""),," ",IF(CONCATENATE('Matriz de riesgo inherente'!EE132,'Matriz de riesgo inherente'!EZ132)=CONCATENATE(Q58,T59),'Matriz de riesgo inherente'!A116,""),," ",IF(CONCATENATE('Matriz de riesgo inherente'!EE136,'Matriz de riesgo inherente'!EZ136)=CONCATENATE(Q58,T59),'Matriz de riesgo inherente'!A135,""),," ",IF(CONCATENATE('Matriz de riesgo inherente'!EE149,'Matriz de riesgo inherente'!EZ149)=CONCATENATE(Q58,T59),'Matriz de riesgo inherente'!A149,""))</f>
        <v xml:space="preserve">       </v>
      </c>
      <c r="U58" s="179" t="str">
        <f>CONCATENATE(IF(CONCATENATE('Matriz de riesgo inherente'!EE31,'Matriz de riesgo inherente'!EZ31)=CONCATENATE(Q58,U59),'Matriz de riesgo inherente'!A13,""),," ",IF(CONCATENATE('Matriz de riesgo inherente'!EE52,'Matriz de riesgo inherente'!EZ52)=CONCATENATE(Q58,U59),'Matriz de riesgo inherente'!A34,""),," ",IF(CONCATENATE('Matriz de riesgo inherente'!EE73,'Matriz de riesgo inherente'!EZ73)=CONCATENATE(Q58,U59),'Matriz de riesgo inherente'!A55,""),," ",IF(CONCATENATE('Matriz de riesgo inherente'!EE94,'Matriz de riesgo inherente'!EZ94)=CONCATENATE(Q58,U59),'Matriz de riesgo inherente'!A76,""),," ",IF(CONCATENATE('Matriz de riesgo inherente'!EE113,'Matriz de riesgo inherente'!EZ113)=CONCATENATE(Q58,U59),'Matriz de riesgo inherente'!A97,""),," ",IF(CONCATENATE('Matriz de riesgo inherente'!EE132,'Matriz de riesgo inherente'!EZ132)=CONCATENATE(Q58,U59),'Matriz de riesgo inherente'!A116,""),," ",IF(CONCATENATE('Matriz de riesgo inherente'!EE136,'Matriz de riesgo inherente'!EZ136)=CONCATENATE(Q58,U59),'Matriz de riesgo inherente'!A135,""),," ",IF(CONCATENATE('Matriz de riesgo inherente'!EE149,'Matriz de riesgo inherente'!EZ149)=CONCATENATE(Q58,U59),'Matriz de riesgo inherente'!A149,""))</f>
        <v xml:space="preserve">       </v>
      </c>
      <c r="V58" s="179" t="str">
        <f>CONCATENATE(IF(CONCATENATE('Matriz de riesgo inherente'!EE31,'Matriz de riesgo inherente'!EZ31)=CONCATENATE(Q58,V59),'Matriz de riesgo inherente'!A13,""),," ",IF(CONCATENATE('Matriz de riesgo inherente'!EE52,'Matriz de riesgo inherente'!EZ52)=CONCATENATE(Q58,V59),'Matriz de riesgo inherente'!A34,""),," ",IF(CONCATENATE('Matriz de riesgo inherente'!EE73,'Matriz de riesgo inherente'!EZ73)=CONCATENATE(Q58,V59),'Matriz de riesgo inherente'!A55,""),," ",IF(CONCATENATE('Matriz de riesgo inherente'!EE94,'Matriz de riesgo inherente'!EZ94)=CONCATENATE(Q58,V59),'Matriz de riesgo inherente'!A76,""),," ",IF(CONCATENATE('Matriz de riesgo inherente'!EE113,'Matriz de riesgo inherente'!EZ113)=CONCATENATE(Q58,V59),'Matriz de riesgo inherente'!A97,""),," ",IF(CONCATENATE('Matriz de riesgo inherente'!EE132,'Matriz de riesgo inherente'!EZ132)=CONCATENATE(Q58,V59),'Matriz de riesgo inherente'!A116,""),," ",IF(CONCATENATE('Matriz de riesgo inherente'!EE136,'Matriz de riesgo inherente'!EZ136)=CONCATENATE(Q58,V59),'Matriz de riesgo inherente'!A135,""),," ",IF(CONCATENATE('Matriz de riesgo inherente'!EE149,'Matriz de riesgo inherente'!EZ149)=CONCATENATE(Q58,V59),'Matriz de riesgo inherente'!A149,""))</f>
        <v xml:space="preserve">       </v>
      </c>
    </row>
    <row r="59" spans="15:36">
      <c r="R59" s="178">
        <v>1</v>
      </c>
      <c r="S59" s="178">
        <v>2</v>
      </c>
      <c r="T59" s="178">
        <v>3</v>
      </c>
      <c r="U59" s="178">
        <v>4</v>
      </c>
      <c r="V59" s="178">
        <v>5</v>
      </c>
      <c r="W59" s="6" t="s">
        <v>1784</v>
      </c>
    </row>
    <row r="60" spans="15:36">
      <c r="R60" s="184" t="s">
        <v>1633</v>
      </c>
      <c r="S60" s="184" t="s">
        <v>1638</v>
      </c>
      <c r="T60" s="184" t="s">
        <v>1643</v>
      </c>
      <c r="U60" s="184" t="s">
        <v>1648</v>
      </c>
      <c r="V60" s="184" t="s">
        <v>1653</v>
      </c>
    </row>
    <row r="61" spans="15:36" ht="15.75">
      <c r="Q61" s="189"/>
      <c r="R61" s="467" t="s">
        <v>1673</v>
      </c>
      <c r="S61" s="467"/>
      <c r="T61" s="467"/>
      <c r="U61" s="467"/>
      <c r="V61" s="467"/>
    </row>
    <row r="64" spans="15:36" ht="15.75" thickBot="1">
      <c r="R64" s="984" t="s">
        <v>1792</v>
      </c>
      <c r="S64" s="984"/>
      <c r="T64" s="984"/>
      <c r="U64" s="984"/>
      <c r="V64" s="984"/>
    </row>
    <row r="65" spans="15:25" ht="37.5" customHeight="1">
      <c r="O65" s="985" t="s">
        <v>1781</v>
      </c>
      <c r="P65" s="177" t="s">
        <v>1623</v>
      </c>
      <c r="Q65" s="178">
        <v>5</v>
      </c>
      <c r="R65" s="179" t="str">
        <f>CONCATENATE(IF(CONCATENATE('Matriz de riesgo inherente'!EE32,'Matriz de riesgo inherente'!EZ32)=CONCATENATE(Q65,R70),'Matriz de riesgo inherente'!A13,""),," ",IF(CONCATENATE('Matriz de riesgo inherente'!EE53,'Matriz de riesgo inherente'!EZ53)=CONCATENATE(Q65,R70),'Matriz de riesgo inherente'!A34,""),," ",IF(CONCATENATE('Matriz de riesgo inherente'!EE74,'Matriz de riesgo inherente'!EZ74)=CONCATENATE(Q65,R70),'Matriz de riesgo inherente'!A55,""),," ",IF(CONCATENATE('Matriz de riesgo inherente'!EE95,'Matriz de riesgo inherente'!EZ95)=CONCATENATE(Q65,R70),'Matriz de riesgo inherente'!A76,""),," ",IF(CONCATENATE('Matriz de riesgo inherente'!EE114,'Matriz de riesgo inherente'!EZ114)=CONCATENATE(Q65,R70),'Matriz de riesgo inherente'!A97,""),," ",IF(CONCATENATE('Matriz de riesgo inherente'!EE133,'Matriz de riesgo inherente'!EZ133)=CONCATENATE(Q65,R70),'Matriz de riesgo inherente'!A116,""),," ",IF(CONCATENATE('Matriz de riesgo inherente'!EE137,'Matriz de riesgo inherente'!EZ137)=CONCATENATE(Q65,R70),'Matriz de riesgo inherente'!A135,""))</f>
        <v xml:space="preserve">      </v>
      </c>
      <c r="S65" s="180" t="str">
        <f>CONCATENATE(IF(CONCATENATE('Matriz de riesgo inherente'!EE32,'Matriz de riesgo inherente'!EZ32)=CONCATENATE(Q65,S70),'Matriz de riesgo inherente'!A13,""),," ",IF(CONCATENATE('Matriz de riesgo inherente'!EE53,'Matriz de riesgo inherente'!EZ53)=CONCATENATE(Q65,S70),'Matriz de riesgo inherente'!A34,""),," ",IF(CONCATENATE('Matriz de riesgo inherente'!EE74,'Matriz de riesgo inherente'!EZ74)=CONCATENATE(Q65,S70),'Matriz de riesgo inherente'!A55,""),," ",IF(CONCATENATE('Matriz de riesgo inherente'!EE95,'Matriz de riesgo inherente'!EZ95)=CONCATENATE(Q65,S70),'Matriz de riesgo inherente'!A76,""),," ",IF(CONCATENATE('Matriz de riesgo inherente'!EE114,'Matriz de riesgo inherente'!EZ114)=CONCATENATE(Q65,S70),'Matriz de riesgo inherente'!A97,""),," ",IF(CONCATENATE('Matriz de riesgo inherente'!EE133,'Matriz de riesgo inherente'!EZ133)=CONCATENATE(Q65,S70),'Matriz de riesgo inherente'!A116,""),," ",IF(CONCATENATE('Matriz de riesgo inherente'!EE137,'Matriz de riesgo inherente'!EZ137)=CONCATENATE(Q65,S70),'Matriz de riesgo inherente'!A135,""))</f>
        <v xml:space="preserve">      </v>
      </c>
      <c r="T65" s="180" t="str">
        <f>CONCATENATE(IF(CONCATENATE('Matriz de riesgo inherente'!EE32,'Matriz de riesgo inherente'!EZ32)=CONCATENATE(Q65,T70),'Matriz de riesgo inherente'!A13,""),," ",IF(CONCATENATE('Matriz de riesgo inherente'!EE53,'Matriz de riesgo inherente'!EZ53)=CONCATENATE(Q65,T70),'Matriz de riesgo inherente'!A34,""),," ",IF(CONCATENATE('Matriz de riesgo inherente'!EE74,'Matriz de riesgo inherente'!EZ74)=CONCATENATE(Q65,T70),'Matriz de riesgo inherente'!A55,""),," ",IF(CONCATENATE('Matriz de riesgo inherente'!EE95,'Matriz de riesgo inherente'!EZ95)=CONCATENATE(Q65,T70),'Matriz de riesgo inherente'!A76,""),," ",IF(CONCATENATE('Matriz de riesgo inherente'!EE114,'Matriz de riesgo inherente'!EZ114)=CONCATENATE(Q65,T70),'Matriz de riesgo inherente'!A97,""),," ",IF(CONCATENATE('Matriz de riesgo inherente'!EE133,'Matriz de riesgo inherente'!EZ133)=CONCATENATE(Q65,T70),'Matriz de riesgo inherente'!A116,""),," ",IF(CONCATENATE('Matriz de riesgo inherente'!EE137,'Matriz de riesgo inherente'!EZ137)=CONCATENATE(Q65,T70),'Matriz de riesgo inherente'!A135,""))</f>
        <v xml:space="preserve">      </v>
      </c>
      <c r="U65" s="181" t="str">
        <f>CONCATENATE(IF(CONCATENATE('Matriz de riesgo inherente'!EE32,'Matriz de riesgo inherente'!EZ32)=CONCATENATE(Q65,U70),'Matriz de riesgo inherente'!A13,""),," ",IF(CONCATENATE('Matriz de riesgo inherente'!EE53,'Matriz de riesgo inherente'!EZ53)=CONCATENATE(Q65,U70),'Matriz de riesgo inherente'!A34,""),," ",IF(CONCATENATE('Matriz de riesgo inherente'!EE74,'Matriz de riesgo inherente'!EZ74)=CONCATENATE(Q65,U70),'Matriz de riesgo inherente'!A55,""),," ",IF(CONCATENATE('Matriz de riesgo inherente'!EE95,'Matriz de riesgo inherente'!EZ95)=CONCATENATE(Q65,U70),'Matriz de riesgo inherente'!A76,""),," ",IF(CONCATENATE('Matriz de riesgo inherente'!EE114,'Matriz de riesgo inherente'!EZ114)=CONCATENATE(Q65,U70),'Matriz de riesgo inherente'!A97,""),," ",IF(CONCATENATE('Matriz de riesgo inherente'!EE133,'Matriz de riesgo inherente'!EZ133)=CONCATENATE(Q65,U70),'Matriz de riesgo inherente'!A116,""),," ",IF(CONCATENATE('Matriz de riesgo inherente'!EE137,'Matriz de riesgo inherente'!EZ137)=CONCATENATE(Q65,U70),'Matriz de riesgo inherente'!A135,""))</f>
        <v xml:space="preserve">      </v>
      </c>
      <c r="V65" s="181" t="str">
        <f>CONCATENATE(IF(CONCATENATE('Matriz de riesgo inherente'!EE32,'Matriz de riesgo inherente'!EZ32)=CONCATENATE(Q65,V70),'Matriz de riesgo inherente'!A13,""),," ",IF(CONCATENATE('Matriz de riesgo inherente'!EE53,'Matriz de riesgo inherente'!EZ53)=CONCATENATE(Q65,V70),'Matriz de riesgo inherente'!A34,""),," ",IF(CONCATENATE('Matriz de riesgo inherente'!EE74,'Matriz de riesgo inherente'!EZ74)=CONCATENATE(Q65,V70),'Matriz de riesgo inherente'!A55,""),," ",IF(CONCATENATE('Matriz de riesgo inherente'!EE95,'Matriz de riesgo inherente'!EZ95)=CONCATENATE(Q65,V70),'Matriz de riesgo inherente'!A76,""),," ",IF(CONCATENATE('Matriz de riesgo inherente'!EE114,'Matriz de riesgo inherente'!EZ114)=CONCATENATE(Q65,V70),'Matriz de riesgo inherente'!A97,""),," ",IF(CONCATENATE('Matriz de riesgo inherente'!EE133,'Matriz de riesgo inherente'!EZ133)=CONCATENATE(Q65,V70),'Matriz de riesgo inherente'!A116,""),," ",IF(CONCATENATE('Matriz de riesgo inherente'!EE137,'Matriz de riesgo inherente'!EZ137)=CONCATENATE(Q65,V70),'Matriz de riesgo inherente'!A135,""))</f>
        <v xml:space="preserve">      </v>
      </c>
      <c r="X65" s="986" t="s">
        <v>1782</v>
      </c>
      <c r="Y65" s="182" t="s">
        <v>284</v>
      </c>
    </row>
    <row r="66" spans="15:25" ht="37.5" customHeight="1">
      <c r="O66" s="985"/>
      <c r="P66" s="177" t="s">
        <v>1620</v>
      </c>
      <c r="Q66" s="178">
        <v>4</v>
      </c>
      <c r="R66" s="179" t="str">
        <f>CONCATENATE(IF(CONCATENATE('Matriz de riesgo inherente'!EE32,'Matriz de riesgo inherente'!EZ32)=CONCATENATE(Q66,R70),'Matriz de riesgo inherente'!A13,""),," ",IF(CONCATENATE('Matriz de riesgo inherente'!EE53,'Matriz de riesgo inherente'!EZ53)=CONCATENATE(Q66,R70),'Matriz de riesgo inherente'!A34,""),," ",IF(CONCATENATE('Matriz de riesgo inherente'!EE74,'Matriz de riesgo inherente'!EZ74)=CONCATENATE(Q66,R70),'Matriz de riesgo inherente'!A55,""),," ",IF(CONCATENATE('Matriz de riesgo inherente'!EE95,'Matriz de riesgo inherente'!EZ95)=CONCATENATE(Q66,R70),'Matriz de riesgo inherente'!A76,""),," ",IF(CONCATENATE('Matriz de riesgo inherente'!EE114,'Matriz de riesgo inherente'!EZ114)=CONCATENATE(Q66,R70),'Matriz de riesgo inherente'!A97,""),," ",IF(CONCATENATE('Matriz de riesgo inherente'!EE133,'Matriz de riesgo inherente'!EZ133)=CONCATENATE(Q66,R70),'Matriz de riesgo inherente'!A116,""),," ",IF(CONCATENATE('Matriz de riesgo inherente'!EE137,'Matriz de riesgo inherente'!EZ137)=CONCATENATE(Q66,R70),'Matriz de riesgo inherente'!A135,""))</f>
        <v xml:space="preserve">      </v>
      </c>
      <c r="S66" s="179" t="str">
        <f>CONCATENATE(IF(CONCATENATE('Matriz de riesgo inherente'!EE32,'Matriz de riesgo inherente'!EZ32)=CONCATENATE(Q66,S70),'Matriz de riesgo inherente'!A13,""),," ",IF(CONCATENATE('Matriz de riesgo inherente'!EE53,'Matriz de riesgo inherente'!EZ53)=CONCATENATE(Q66,S70),'Matriz de riesgo inherente'!A34,""),," ",IF(CONCATENATE('Matriz de riesgo inherente'!EE74,'Matriz de riesgo inherente'!EZ74)=CONCATENATE(Q66,S70),'Matriz de riesgo inherente'!A55,""),," ",IF(CONCATENATE('Matriz de riesgo inherente'!EE95,'Matriz de riesgo inherente'!EZ95)=CONCATENATE(Q66,S70),'Matriz de riesgo inherente'!A76,""),," ",IF(CONCATENATE('Matriz de riesgo inherente'!EE114,'Matriz de riesgo inherente'!EZ114)=CONCATENATE(Q66,S70),'Matriz de riesgo inherente'!A97,""),," ",IF(CONCATENATE('Matriz de riesgo inherente'!EE133,'Matriz de riesgo inherente'!EZ133)=CONCATENATE(Q66,S70),'Matriz de riesgo inherente'!A116,""),," ",IF(CONCATENATE('Matriz de riesgo inherente'!EE137,'Matriz de riesgo inherente'!EZ137)=CONCATENATE(Q66,S70),'Matriz de riesgo inherente'!A135,""))</f>
        <v xml:space="preserve">      </v>
      </c>
      <c r="T66" s="180" t="str">
        <f>CONCATENATE(IF(CONCATENATE('Matriz de riesgo inherente'!EE32,'Matriz de riesgo inherente'!EZ32)=CONCATENATE(Q66,T70),'Matriz de riesgo inherente'!A13,""),," ",IF(CONCATENATE('Matriz de riesgo inherente'!EE53,'Matriz de riesgo inherente'!EZ53)=CONCATENATE(Q66,T70),'Matriz de riesgo inherente'!A34,""),," ",IF(CONCATENATE('Matriz de riesgo inherente'!EE74,'Matriz de riesgo inherente'!EZ74)=CONCATENATE(Q66,T70),'Matriz de riesgo inherente'!A55,""),," ",IF(CONCATENATE('Matriz de riesgo inherente'!EE95,'Matriz de riesgo inherente'!EZ95)=CONCATENATE(Q66,T70),'Matriz de riesgo inherente'!A76,""),," ",IF(CONCATENATE('Matriz de riesgo inherente'!EE114,'Matriz de riesgo inherente'!EZ114)=CONCATENATE(Q66,T70),'Matriz de riesgo inherente'!A97,""),," ",IF(CONCATENATE('Matriz de riesgo inherente'!EE133,'Matriz de riesgo inherente'!EZ133)=CONCATENATE(Q66,T70),'Matriz de riesgo inherente'!A116,""),," ",IF(CONCATENATE('Matriz de riesgo inherente'!EE137,'Matriz de riesgo inherente'!EZ137)=CONCATENATE(Q66,T70),'Matriz de riesgo inherente'!A135,""))</f>
        <v xml:space="preserve">      </v>
      </c>
      <c r="U66" s="180" t="str">
        <f>CONCATENATE(IF(CONCATENATE('Matriz de riesgo inherente'!EE32,'Matriz de riesgo inherente'!EZ32)=CONCATENATE(Q66,U70),'Matriz de riesgo inherente'!A13,""),," ",IF(CONCATENATE('Matriz de riesgo inherente'!EE53,'Matriz de riesgo inherente'!EZ53)=CONCATENATE(Q66,U70),'Matriz de riesgo inherente'!A34,""),," ",IF(CONCATENATE('Matriz de riesgo inherente'!EE74,'Matriz de riesgo inherente'!EZ74)=CONCATENATE(Q66,U70),'Matriz de riesgo inherente'!A55,""),," ",IF(CONCATENATE('Matriz de riesgo inherente'!EE95,'Matriz de riesgo inherente'!EZ95)=CONCATENATE(Q66,U70),'Matriz de riesgo inherente'!A76,""),," ",IF(CONCATENATE('Matriz de riesgo inherente'!EE114,'Matriz de riesgo inherente'!EZ114)=CONCATENATE(Q66,U70),'Matriz de riesgo inherente'!A97,""),," ",IF(CONCATENATE('Matriz de riesgo inherente'!EE133,'Matriz de riesgo inherente'!EZ133)=CONCATENATE(Q66,U70),'Matriz de riesgo inherente'!A116,""),," ",IF(CONCATENATE('Matriz de riesgo inherente'!EE137,'Matriz de riesgo inherente'!EZ137)=CONCATENATE(Q66,U70),'Matriz de riesgo inherente'!A135,""))</f>
        <v xml:space="preserve">      </v>
      </c>
      <c r="V66" s="181" t="str">
        <f>CONCATENATE(IF(CONCATENATE('Matriz de riesgo inherente'!EE32,'Matriz de riesgo inherente'!EZ32)=CONCATENATE(Q66,V70),'Matriz de riesgo inherente'!A13,""),," ",IF(CONCATENATE('Matriz de riesgo inherente'!EE53,'Matriz de riesgo inherente'!EZ53)=CONCATENATE(Q66,V70),'Matriz de riesgo inherente'!A34,""),," ",IF(CONCATENATE('Matriz de riesgo inherente'!EE74,'Matriz de riesgo inherente'!EZ74)=CONCATENATE(Q66,V70),'Matriz de riesgo inherente'!A55,""),," ",IF(CONCATENATE('Matriz de riesgo inherente'!EE95,'Matriz de riesgo inherente'!EZ95)=CONCATENATE(Q66,V70),'Matriz de riesgo inherente'!A76,""),," ",IF(CONCATENATE('Matriz de riesgo inherente'!EE114,'Matriz de riesgo inherente'!EZ114)=CONCATENATE(Q66,V70),'Matriz de riesgo inherente'!A97,""),," ",IF(CONCATENATE('Matriz de riesgo inherente'!EE133,'Matriz de riesgo inherente'!EZ133)=CONCATENATE(Q66,V70),'Matriz de riesgo inherente'!A116,""),," ",IF(CONCATENATE('Matriz de riesgo inherente'!EE137,'Matriz de riesgo inherente'!EZ137)=CONCATENATE(Q66,V70),'Matriz de riesgo inherente'!A135,""))</f>
        <v xml:space="preserve">      </v>
      </c>
      <c r="X66" s="987"/>
      <c r="Y66" s="183" t="s">
        <v>1783</v>
      </c>
    </row>
    <row r="67" spans="15:25" ht="37.5" customHeight="1">
      <c r="O67" s="985"/>
      <c r="P67" s="184" t="s">
        <v>1617</v>
      </c>
      <c r="Q67" s="178">
        <v>3</v>
      </c>
      <c r="R67" s="185" t="str">
        <f>CONCATENATE(IF(CONCATENATE('Matriz de riesgo inherente'!EE32,'Matriz de riesgo inherente'!EZ32)=CONCATENATE(Q67,R70),'Matriz de riesgo inherente'!A13,""),," ",IF(CONCATENATE('Matriz de riesgo inherente'!EE53,'Matriz de riesgo inherente'!EZ53)=CONCATENATE(Q67,R70),'Matriz de riesgo inherente'!A34,""),," ",IF(CONCATENATE('Matriz de riesgo inherente'!EE74,'Matriz de riesgo inherente'!EZ74)=CONCATENATE(Q67,R70),'Matriz de riesgo inherente'!A55,""),," ",IF(CONCATENATE('Matriz de riesgo inherente'!EE95,'Matriz de riesgo inherente'!EZ95)=CONCATENATE(Q67,R70),'Matriz de riesgo inherente'!A76,""),," ",IF(CONCATENATE('Matriz de riesgo inherente'!EE114,'Matriz de riesgo inherente'!EZ114)=CONCATENATE(Q67,R70),'Matriz de riesgo inherente'!A97,""),," ",IF(CONCATENATE('Matriz de riesgo inherente'!EE133,'Matriz de riesgo inherente'!EZ133)=CONCATENATE(Q67,R70),'Matriz de riesgo inherente'!A116,""),," ",IF(CONCATENATE('Matriz de riesgo inherente'!EE137,'Matriz de riesgo inherente'!EZ137)=CONCATENATE(Q67,R70),'Matriz de riesgo inherente'!A135,""))</f>
        <v xml:space="preserve">      </v>
      </c>
      <c r="S67" s="179" t="str">
        <f>CONCATENATE(IF(CONCATENATE('Matriz de riesgo inherente'!EE32,'Matriz de riesgo inherente'!EZ32)=CONCATENATE(Q67,S70),'Matriz de riesgo inherente'!A13,""),," ",IF(CONCATENATE('Matriz de riesgo inherente'!EE53,'Matriz de riesgo inherente'!EZ53)=CONCATENATE(Q67,S70),'Matriz de riesgo inherente'!A34,""),," ",IF(CONCATENATE('Matriz de riesgo inherente'!EE74,'Matriz de riesgo inherente'!EZ74)=CONCATENATE(Q67,S70),'Matriz de riesgo inherente'!A55,""),," ",IF(CONCATENATE('Matriz de riesgo inherente'!EE95,'Matriz de riesgo inherente'!EZ95)=CONCATENATE(Q67,S70),'Matriz de riesgo inherente'!A76,""),," ",IF(CONCATENATE('Matriz de riesgo inherente'!EE114,'Matriz de riesgo inherente'!EZ114)=CONCATENATE(Q67,S70),'Matriz de riesgo inherente'!A97,""),," ",IF(CONCATENATE('Matriz de riesgo inherente'!EE133,'Matriz de riesgo inherente'!EZ133)=CONCATENATE(Q67,S70),'Matriz de riesgo inherente'!A116,""),," ",IF(CONCATENATE('Matriz de riesgo inherente'!EE137,'Matriz de riesgo inherente'!EZ137)=CONCATENATE(Q67,S70),'Matriz de riesgo inherente'!A135,""))</f>
        <v xml:space="preserve">      </v>
      </c>
      <c r="T67" s="179" t="str">
        <f>CONCATENATE(IF(CONCATENATE('Matriz de riesgo inherente'!EE32,'Matriz de riesgo inherente'!EZ32)=CONCATENATE(Q67,T70),'Matriz de riesgo inherente'!A13,""),," ",IF(CONCATENATE('Matriz de riesgo inherente'!EE53,'Matriz de riesgo inherente'!EZ53)=CONCATENATE(Q67,T70),'Matriz de riesgo inherente'!A34,""),," ",IF(CONCATENATE('Matriz de riesgo inherente'!EE74,'Matriz de riesgo inherente'!EZ74)=CONCATENATE(Q67,T70),'Matriz de riesgo inherente'!A55,""),," ",IF(CONCATENATE('Matriz de riesgo inherente'!EE95,'Matriz de riesgo inherente'!EZ95)=CONCATENATE(Q67,T70),'Matriz de riesgo inherente'!A76,""),," ",IF(CONCATENATE('Matriz de riesgo inherente'!EE114,'Matriz de riesgo inherente'!EZ114)=CONCATENATE(Q67,T70),'Matriz de riesgo inherente'!A97,""),," ",IF(CONCATENATE('Matriz de riesgo inherente'!EE133,'Matriz de riesgo inherente'!EZ133)=CONCATENATE(Q67,T70),'Matriz de riesgo inherente'!A116,""),," ",IF(CONCATENATE('Matriz de riesgo inherente'!EE137,'Matriz de riesgo inherente'!EZ137)=CONCATENATE(Q67,T70),'Matriz de riesgo inherente'!A135,""))</f>
        <v xml:space="preserve">      </v>
      </c>
      <c r="U67" s="180" t="str">
        <f>CONCATENATE(IF(CONCATENATE('Matriz de riesgo inherente'!EE32,'Matriz de riesgo inherente'!EZ32)=CONCATENATE(Q67,U70),'Matriz de riesgo inherente'!A13,""),," ",IF(CONCATENATE('Matriz de riesgo inherente'!EE53,'Matriz de riesgo inherente'!EZ53)=CONCATENATE(Q67,U70),'Matriz de riesgo inherente'!A34,""),," ",IF(CONCATENATE('Matriz de riesgo inherente'!EE74,'Matriz de riesgo inherente'!EZ74)=CONCATENATE(Q67,U70),'Matriz de riesgo inherente'!A55,""),," ",IF(CONCATENATE('Matriz de riesgo inherente'!EE95,'Matriz de riesgo inherente'!EZ95)=CONCATENATE(Q67,U70),'Matriz de riesgo inherente'!A76,""),," ",IF(CONCATENATE('Matriz de riesgo inherente'!EE114,'Matriz de riesgo inherente'!EZ114)=CONCATENATE(Q67,U70),'Matriz de riesgo inherente'!A97,""),," ",IF(CONCATENATE('Matriz de riesgo inherente'!EE133,'Matriz de riesgo inherente'!EZ133)=CONCATENATE(Q67,U70),'Matriz de riesgo inherente'!A116,""),," ",IF(CONCATENATE('Matriz de riesgo inherente'!EE137,'Matriz de riesgo inherente'!EZ137)=CONCATENATE(Q67,U70),'Matriz de riesgo inherente'!A135,""))</f>
        <v xml:space="preserve">      </v>
      </c>
      <c r="V67" s="180" t="str">
        <f>CONCATENATE(IF(CONCATENATE('Matriz de riesgo inherente'!EE32,'Matriz de riesgo inherente'!EZ32)=CONCATENATE(Q67,V70),'Matriz de riesgo inherente'!A13,""),," ",IF(CONCATENATE('Matriz de riesgo inherente'!EE53,'Matriz de riesgo inherente'!EZ53)=CONCATENATE(Q67,V70),'Matriz de riesgo inherente'!A34,""),," ",IF(CONCATENATE('Matriz de riesgo inherente'!EE74,'Matriz de riesgo inherente'!EZ74)=CONCATENATE(Q67,V70),'Matriz de riesgo inherente'!A55,""),," ",IF(CONCATENATE('Matriz de riesgo inherente'!EE95,'Matriz de riesgo inherente'!EZ95)=CONCATENATE(Q67,V70),'Matriz de riesgo inherente'!A76,""),," ",IF(CONCATENATE('Matriz de riesgo inherente'!EE114,'Matriz de riesgo inherente'!EZ114)=CONCATENATE(Q67,V70),'Matriz de riesgo inherente'!A97,""),," ",IF(CONCATENATE('Matriz de riesgo inherente'!EE133,'Matriz de riesgo inherente'!EZ133)=CONCATENATE(Q67,V70),'Matriz de riesgo inherente'!A116,""),," ",IF(CONCATENATE('Matriz de riesgo inherente'!EE137,'Matriz de riesgo inherente'!EZ137)=CONCATENATE(Q67,V70),'Matriz de riesgo inherente'!A135,""))</f>
        <v xml:space="preserve">      </v>
      </c>
      <c r="X67" s="987"/>
      <c r="Y67" s="186" t="s">
        <v>287</v>
      </c>
    </row>
    <row r="68" spans="15:25" ht="37.5" customHeight="1" thickBot="1">
      <c r="O68" s="985"/>
      <c r="P68" s="177" t="s">
        <v>1614</v>
      </c>
      <c r="Q68" s="178">
        <v>2</v>
      </c>
      <c r="R68" s="185" t="str">
        <f>CONCATENATE(IF(CONCATENATE('Matriz de riesgo inherente'!EE32,'Matriz de riesgo inherente'!EZ32)=CONCATENATE(Q68,R70),'Matriz de riesgo inherente'!A13,""),," ",IF(CONCATENATE('Matriz de riesgo inherente'!EE53,'Matriz de riesgo inherente'!EZ53)=CONCATENATE(Q68,R70),'Matriz de riesgo inherente'!A34,""),," ",IF(CONCATENATE('Matriz de riesgo inherente'!EE74,'Matriz de riesgo inherente'!EZ74)=CONCATENATE(Q68,R70),'Matriz de riesgo inherente'!A55,""),," ",IF(CONCATENATE('Matriz de riesgo inherente'!EE95,'Matriz de riesgo inherente'!EZ95)=CONCATENATE(Q68,R70),'Matriz de riesgo inherente'!A76,""),," ",IF(CONCATENATE('Matriz de riesgo inherente'!EE114,'Matriz de riesgo inherente'!EZ114)=CONCATENATE(Q68,R70),'Matriz de riesgo inherente'!A97,""),," ",IF(CONCATENATE('Matriz de riesgo inherente'!EE133,'Matriz de riesgo inherente'!EZ133)=CONCATENATE(Q68,R70),'Matriz de riesgo inherente'!A116,""),," ",IF(CONCATENATE('Matriz de riesgo inherente'!EE137,'Matriz de riesgo inherente'!EZ137)=CONCATENATE(Q68,R70),'Matriz de riesgo inherente'!A135,""))</f>
        <v xml:space="preserve">      </v>
      </c>
      <c r="S68" s="179" t="str">
        <f>CONCATENATE(IF(CONCATENATE('Matriz de riesgo inherente'!EE32,'Matriz de riesgo inherente'!EZ32)=CONCATENATE(Q68,S70),'Matriz de riesgo inherente'!A13,""),," ",IF(CONCATENATE('Matriz de riesgo inherente'!EE53,'Matriz de riesgo inherente'!EZ53)=CONCATENATE(Q68,S70),'Matriz de riesgo inherente'!A34,""),," ",IF(CONCATENATE('Matriz de riesgo inherente'!EE74,'Matriz de riesgo inherente'!EZ74)=CONCATENATE(Q68,S70),'Matriz de riesgo inherente'!A55,""),," ",IF(CONCATENATE('Matriz de riesgo inherente'!EE95,'Matriz de riesgo inherente'!EZ95)=CONCATENATE(Q68,S70),'Matriz de riesgo inherente'!A76,""),," ",IF(CONCATENATE('Matriz de riesgo inherente'!EE114,'Matriz de riesgo inherente'!EZ114)=CONCATENATE(Q68,S70),'Matriz de riesgo inherente'!A97,""),," ",IF(CONCATENATE('Matriz de riesgo inherente'!EE133,'Matriz de riesgo inherente'!EZ133)=CONCATENATE(Q68,S70),'Matriz de riesgo inherente'!A116,""),," ",IF(CONCATENATE('Matriz de riesgo inherente'!EE137,'Matriz de riesgo inherente'!EZ137)=CONCATENATE(Q68,S70),'Matriz de riesgo inherente'!A135,""))</f>
        <v xml:space="preserve">      </v>
      </c>
      <c r="T68" s="179" t="str">
        <f>CONCATENATE(IF(CONCATENATE('Matriz de riesgo inherente'!EE32,'Matriz de riesgo inherente'!EZ32)=CONCATENATE(Q68,T70),'Matriz de riesgo inherente'!A13,""),," ",IF(CONCATENATE('Matriz de riesgo inherente'!EE53,'Matriz de riesgo inherente'!EZ53)=CONCATENATE(Q68,T70),'Matriz de riesgo inherente'!A34,""),," ",IF(CONCATENATE('Matriz de riesgo inherente'!EE74,'Matriz de riesgo inherente'!EZ74)=CONCATENATE(Q68,T70),'Matriz de riesgo inherente'!A55,""),," ",IF(CONCATENATE('Matriz de riesgo inherente'!EE95,'Matriz de riesgo inherente'!EZ95)=CONCATENATE(Q68,T70),'Matriz de riesgo inherente'!A76,""),," ",IF(CONCATENATE('Matriz de riesgo inherente'!EE114,'Matriz de riesgo inherente'!EZ114)=CONCATENATE(Q68,T70),'Matriz de riesgo inherente'!A97,""),," ",IF(CONCATENATE('Matriz de riesgo inherente'!EE133,'Matriz de riesgo inherente'!EZ133)=CONCATENATE(Q68,T70),'Matriz de riesgo inherente'!A116,""),," ",IF(CONCATENATE('Matriz de riesgo inherente'!EE137,'Matriz de riesgo inherente'!EZ137)=CONCATENATE(Q68,T70),'Matriz de riesgo inherente'!A135,""))</f>
        <v>R1 R2 R3 R4 R5 R6 R7</v>
      </c>
      <c r="U68" s="179" t="str">
        <f>CONCATENATE(IF(CONCATENATE('Matriz de riesgo inherente'!EE32,'Matriz de riesgo inherente'!EZ32)=CONCATENATE(Q68,U70),'Matriz de riesgo inherente'!A13,""),," ",IF(CONCATENATE('Matriz de riesgo inherente'!EE53,'Matriz de riesgo inherente'!EZ53)=CONCATENATE(Q68,U70),'Matriz de riesgo inherente'!A34,""),," ",IF(CONCATENATE('Matriz de riesgo inherente'!EE74,'Matriz de riesgo inherente'!EZ74)=CONCATENATE(Q68,U70),'Matriz de riesgo inherente'!A55,""),," ",IF(CONCATENATE('Matriz de riesgo inherente'!EE95,'Matriz de riesgo inherente'!EZ95)=CONCATENATE(Q68,U70),'Matriz de riesgo inherente'!A76,""),," ",IF(CONCATENATE('Matriz de riesgo inherente'!EE114,'Matriz de riesgo inherente'!EZ114)=CONCATENATE(Q68,U70),'Matriz de riesgo inherente'!A97,""),," ",IF(CONCATENATE('Matriz de riesgo inherente'!EE133,'Matriz de riesgo inherente'!EZ133)=CONCATENATE(Q68,U70),'Matriz de riesgo inherente'!A116,""),," ",IF(CONCATENATE('Matriz de riesgo inherente'!EE137,'Matriz de riesgo inherente'!EZ137)=CONCATENATE(Q68,U70),'Matriz de riesgo inherente'!A135,""))</f>
        <v xml:space="preserve">      </v>
      </c>
      <c r="V68" s="180" t="str">
        <f>CONCATENATE(IF(CONCATENATE('Matriz de riesgo inherente'!EE32,'Matriz de riesgo inherente'!EZ32)=CONCATENATE(Q68,V70),'Matriz de riesgo inherente'!A13,""),," ",IF(CONCATENATE('Matriz de riesgo inherente'!EE53,'Matriz de riesgo inherente'!EZ53)=CONCATENATE(Q68,V70),'Matriz de riesgo inherente'!A34,""),," ",IF(CONCATENATE('Matriz de riesgo inherente'!EE74,'Matriz de riesgo inherente'!EZ74)=CONCATENATE(Q68,V70),'Matriz de riesgo inherente'!A55,""),," ",IF(CONCATENATE('Matriz de riesgo inherente'!EE95,'Matriz de riesgo inherente'!EZ95)=CONCATENATE(Q68,V70),'Matriz de riesgo inherente'!A76,""),," ",IF(CONCATENATE('Matriz de riesgo inherente'!EE114,'Matriz de riesgo inherente'!EZ114)=CONCATENATE(Q68,V70),'Matriz de riesgo inherente'!A97,""),," ",IF(CONCATENATE('Matriz de riesgo inherente'!EE133,'Matriz de riesgo inherente'!EZ133)=CONCATENATE(Q68,V70),'Matriz de riesgo inherente'!A116,""),," ",IF(CONCATENATE('Matriz de riesgo inherente'!EE137,'Matriz de riesgo inherente'!EZ137)=CONCATENATE(Q68,V70),'Matriz de riesgo inherente'!A135,""))</f>
        <v xml:space="preserve">      </v>
      </c>
      <c r="X68" s="988"/>
      <c r="Y68" s="187" t="s">
        <v>283</v>
      </c>
    </row>
    <row r="69" spans="15:25" ht="37.5" customHeight="1">
      <c r="O69" s="985"/>
      <c r="P69" s="177" t="s">
        <v>1611</v>
      </c>
      <c r="Q69" s="178">
        <v>1</v>
      </c>
      <c r="R69" s="185" t="str">
        <f>CONCATENATE(IF(CONCATENATE('Matriz de riesgo inherente'!EE32,'Matriz de riesgo inherente'!EZ32)=CONCATENATE(Q69,R70),'Matriz de riesgo inherente'!A13,""),," ",IF(CONCATENATE('Matriz de riesgo inherente'!EE53,'Matriz de riesgo inherente'!EZ53)=CONCATENATE(Q69,R70),'Matriz de riesgo inherente'!A34,""),," ",IF(CONCATENATE('Matriz de riesgo inherente'!EE74,'Matriz de riesgo inherente'!EZ74)=CONCATENATE(Q69,R70),'Matriz de riesgo inherente'!A55,""),," ",IF(CONCATENATE('Matriz de riesgo inherente'!EE95,'Matriz de riesgo inherente'!EZ95)=CONCATENATE(Q69,R70),'Matriz de riesgo inherente'!A76,""),," ",IF(CONCATENATE('Matriz de riesgo inherente'!EE114,'Matriz de riesgo inherente'!EZ114)=CONCATENATE(Q69,R70),'Matriz de riesgo inherente'!A97,""),," ",IF(CONCATENATE('Matriz de riesgo inherente'!EE133,'Matriz de riesgo inherente'!EZ133)=CONCATENATE(Q69,R70),'Matriz de riesgo inherente'!A116,""),," ",IF(CONCATENATE('Matriz de riesgo inherente'!EE137,'Matriz de riesgo inherente'!EZ137)=CONCATENATE(Q69,R70),'Matriz de riesgo inherente'!A135,""))</f>
        <v xml:space="preserve">      </v>
      </c>
      <c r="S69" s="185" t="str">
        <f>CONCATENATE(IF(CONCATENATE('Matriz de riesgo inherente'!EE32,'Matriz de riesgo inherente'!EZ32)=CONCATENATE(Q69,S70),'Matriz de riesgo inherente'!A13,""),," ",IF(CONCATENATE('Matriz de riesgo inherente'!EE53,'Matriz de riesgo inherente'!EZ53)=CONCATENATE(Q69,S70),'Matriz de riesgo inherente'!A34,""),," ",IF(CONCATENATE('Matriz de riesgo inherente'!EE74,'Matriz de riesgo inherente'!EZ74)=CONCATENATE(Q69,S70),'Matriz de riesgo inherente'!A55,""),," ",IF(CONCATENATE('Matriz de riesgo inherente'!EE95,'Matriz de riesgo inherente'!EZ95)=CONCATENATE(Q69,S70),'Matriz de riesgo inherente'!A76,""),," ",IF(CONCATENATE('Matriz de riesgo inherente'!EE114,'Matriz de riesgo inherente'!EZ114)=CONCATENATE(Q69,S70),'Matriz de riesgo inherente'!A97,""),," ",IF(CONCATENATE('Matriz de riesgo inherente'!EE133,'Matriz de riesgo inherente'!EZ133)=CONCATENATE(Q69,S70),'Matriz de riesgo inherente'!A116,""),," ",IF(CONCATENATE('Matriz de riesgo inherente'!EE137,'Matriz de riesgo inherente'!EZ137)=CONCATENATE(Q69,S70),'Matriz de riesgo inherente'!A135,""))</f>
        <v xml:space="preserve">      </v>
      </c>
      <c r="T69" s="185" t="str">
        <f>CONCATENATE(IF(CONCATENATE('Matriz de riesgo inherente'!EE32,'Matriz de riesgo inherente'!EZ32)=CONCATENATE(Q69,T70),'Matriz de riesgo inherente'!A13,""),," ",IF(CONCATENATE('Matriz de riesgo inherente'!EE53,'Matriz de riesgo inherente'!EZ53)=CONCATENATE(Q69,T70),'Matriz de riesgo inherente'!A34,""),," ",IF(CONCATENATE('Matriz de riesgo inherente'!EE74,'Matriz de riesgo inherente'!EZ74)=CONCATENATE(Q69,T70),'Matriz de riesgo inherente'!A55,""),," ",IF(CONCATENATE('Matriz de riesgo inherente'!EE95,'Matriz de riesgo inherente'!EZ95)=CONCATENATE(Q69,T70),'Matriz de riesgo inherente'!A76,""),," ",IF(CONCATENATE('Matriz de riesgo inherente'!EE114,'Matriz de riesgo inherente'!EZ114)=CONCATENATE(Q69,T70),'Matriz de riesgo inherente'!A97,""),," ",IF(CONCATENATE('Matriz de riesgo inherente'!EE133,'Matriz de riesgo inherente'!EZ133)=CONCATENATE(Q69,T70),'Matriz de riesgo inherente'!A116,""),," ",IF(CONCATENATE('Matriz de riesgo inherente'!EE137,'Matriz de riesgo inherente'!EZ137)=CONCATENATE(Q69,T70),'Matriz de riesgo inherente'!A135,""))</f>
        <v xml:space="preserve">      </v>
      </c>
      <c r="U69" s="179" t="str">
        <f>CONCATENATE(IF(CONCATENATE('Matriz de riesgo inherente'!EE32,'Matriz de riesgo inherente'!EZ32)=CONCATENATE(Q69,U70),'Matriz de riesgo inherente'!A13,""),," ",IF(CONCATENATE('Matriz de riesgo inherente'!EE53,'Matriz de riesgo inherente'!EZ53)=CONCATENATE(Q69,U70),'Matriz de riesgo inherente'!A34,""),," ",IF(CONCATENATE('Matriz de riesgo inherente'!EE74,'Matriz de riesgo inherente'!EZ74)=CONCATENATE(Q69,U70),'Matriz de riesgo inherente'!A55,""),," ",IF(CONCATENATE('Matriz de riesgo inherente'!EE95,'Matriz de riesgo inherente'!EZ95)=CONCATENATE(Q69,U70),'Matriz de riesgo inherente'!A76,""),," ",IF(CONCATENATE('Matriz de riesgo inherente'!EE114,'Matriz de riesgo inherente'!EZ114)=CONCATENATE(Q69,U70),'Matriz de riesgo inherente'!A97,""),," ",IF(CONCATENATE('Matriz de riesgo inherente'!EE133,'Matriz de riesgo inherente'!EZ133)=CONCATENATE(Q69,U70),'Matriz de riesgo inherente'!A116,""),," ",IF(CONCATENATE('Matriz de riesgo inherente'!EE137,'Matriz de riesgo inherente'!EZ137)=CONCATENATE(Q69,U70),'Matriz de riesgo inherente'!A135,""))</f>
        <v xml:space="preserve">      </v>
      </c>
      <c r="V69" s="179" t="str">
        <f>CONCATENATE(IF(CONCATENATE('Matriz de riesgo inherente'!EE32,'Matriz de riesgo inherente'!EZ32)=CONCATENATE(Q69,V70),'Matriz de riesgo inherente'!A13,""),," ",IF(CONCATENATE('Matriz de riesgo inherente'!EE53,'Matriz de riesgo inherente'!EZ53)=CONCATENATE(Q69,V70),'Matriz de riesgo inherente'!A34,""),," ",IF(CONCATENATE('Matriz de riesgo inherente'!EE74,'Matriz de riesgo inherente'!EZ74)=CONCATENATE(Q69,V70),'Matriz de riesgo inherente'!A55,""),," ",IF(CONCATENATE('Matriz de riesgo inherente'!EE95,'Matriz de riesgo inherente'!EZ95)=CONCATENATE(Q69,V70),'Matriz de riesgo inherente'!A76,""),," ",IF(CONCATENATE('Matriz de riesgo inherente'!EE114,'Matriz de riesgo inherente'!EZ114)=CONCATENATE(Q69,V70),'Matriz de riesgo inherente'!A97,""),," ",IF(CONCATENATE('Matriz de riesgo inherente'!EE133,'Matriz de riesgo inherente'!EZ133)=CONCATENATE(Q69,V70),'Matriz de riesgo inherente'!A116,""),," ",IF(CONCATENATE('Matriz de riesgo inherente'!EE137,'Matriz de riesgo inherente'!EZ137)=CONCATENATE(Q69,V70),'Matriz de riesgo inherente'!A135,""))</f>
        <v xml:space="preserve">      </v>
      </c>
    </row>
    <row r="70" spans="15:25">
      <c r="R70" s="178">
        <v>1</v>
      </c>
      <c r="S70" s="178">
        <v>2</v>
      </c>
      <c r="T70" s="178">
        <v>3</v>
      </c>
      <c r="U70" s="178">
        <v>4</v>
      </c>
      <c r="V70" s="178">
        <v>5</v>
      </c>
      <c r="W70" s="6" t="s">
        <v>1784</v>
      </c>
    </row>
    <row r="71" spans="15:25">
      <c r="R71" s="184" t="s">
        <v>1633</v>
      </c>
      <c r="S71" s="184" t="s">
        <v>1638</v>
      </c>
      <c r="T71" s="184" t="s">
        <v>1643</v>
      </c>
      <c r="U71" s="184" t="s">
        <v>1648</v>
      </c>
      <c r="V71" s="184" t="s">
        <v>1653</v>
      </c>
    </row>
    <row r="72" spans="15:25" ht="15.75">
      <c r="R72" s="467" t="s">
        <v>1673</v>
      </c>
      <c r="S72" s="467"/>
      <c r="T72" s="467"/>
      <c r="U72" s="467"/>
      <c r="V72" s="467"/>
    </row>
    <row r="73" spans="15:25" ht="15.75">
      <c r="R73" s="188"/>
      <c r="S73" s="188"/>
      <c r="T73" s="188"/>
      <c r="U73" s="188"/>
      <c r="V73" s="188"/>
    </row>
    <row r="74" spans="15:25" ht="15.75">
      <c r="R74" s="188"/>
      <c r="S74" s="188"/>
      <c r="T74" s="188"/>
      <c r="U74" s="188"/>
      <c r="V74" s="188"/>
    </row>
    <row r="75" spans="15:25" ht="15.75" thickBot="1">
      <c r="R75" s="984" t="s">
        <v>1793</v>
      </c>
      <c r="S75" s="984"/>
      <c r="T75" s="984"/>
      <c r="U75" s="984"/>
      <c r="V75" s="984"/>
    </row>
    <row r="76" spans="15:25" ht="37.5" customHeight="1">
      <c r="O76" s="985" t="s">
        <v>1781</v>
      </c>
      <c r="P76" s="177" t="s">
        <v>1623</v>
      </c>
      <c r="Q76" s="178">
        <v>5</v>
      </c>
      <c r="R76" s="179" t="str">
        <f>CONCATENATE(IF(CONCATENATE('Matriz de riesgo inherente'!EE139,'Matriz de riesgo inherente'!EZ139)=CONCATENATE(Q76,R81),'Matriz de riesgo inherente'!A139,""),," ",IF(CONCATENATE('Matriz de riesgo inherente'!EE144,'Matriz de riesgo inherente'!EZ144)=CONCATENATE(Q76,R81),'Matriz de riesgo inherente'!A144,""),," ",IF(CONCATENATE('Matriz de riesgo inherente'!EE157,'Matriz de riesgo inherente'!EZ157)=CONCATENATE(Q76,R81),'Matriz de riesgo inherente'!A149,""))</f>
        <v xml:space="preserve">  </v>
      </c>
      <c r="S76" s="180" t="str">
        <f>CONCATENATE(IF(CONCATENATE('Matriz de riesgo inherente'!EE139,'Matriz de riesgo inherente'!EZ139)=CONCATENATE(Q76,S81),'Matriz de riesgo inherente'!A139,""),," ",IF(CONCATENATE('Matriz de riesgo inherente'!EE144,'Matriz de riesgo inherente'!EZ144)=CONCATENATE(Q76,S81),'Matriz de riesgo inherente'!A144,""),," ",IF(CONCATENATE('Matriz de riesgo inherente'!EE157,'Matriz de riesgo inherente'!EZ157)=CONCATENATE(Q76,S81),'Matriz de riesgo inherente'!A149,""))</f>
        <v xml:space="preserve">  </v>
      </c>
      <c r="T76" s="180" t="str">
        <f>CONCATENATE(IF(CONCATENATE('Matriz de riesgo inherente'!EE139,'Matriz de riesgo inherente'!EZ139)=CONCATENATE(Q76,T81),'Matriz de riesgo inherente'!A139,""),," ",IF(CONCATENATE('Matriz de riesgo inherente'!EE144,'Matriz de riesgo inherente'!EZ144)=CONCATENATE(Q76,T81),'Matriz de riesgo inherente'!A144,""),," ",IF(CONCATENATE('Matriz de riesgo inherente'!EE157,'Matriz de riesgo inherente'!EZ157)=CONCATENATE(Q76,T81),'Matriz de riesgo inherente'!A149,""))</f>
        <v xml:space="preserve">  </v>
      </c>
      <c r="U76" s="181" t="str">
        <f>CONCATENATE(IF(CONCATENATE('Matriz de riesgo inherente'!EE139,'Matriz de riesgo inherente'!EZ139)=CONCATENATE(Q76,U81),'Matriz de riesgo inherente'!A139,""),," ",IF(CONCATENATE('Matriz de riesgo inherente'!EE144,'Matriz de riesgo inherente'!EZ144)=CONCATENATE(Q76,U81),'Matriz de riesgo inherente'!A144,""),," ",IF(CONCATENATE('Matriz de riesgo inherente'!EE157,'Matriz de riesgo inherente'!EZ157)=CONCATENATE(Q76,U81),'Matriz de riesgo inherente'!A149,""))</f>
        <v xml:space="preserve">  </v>
      </c>
      <c r="V76" s="181" t="str">
        <f>CONCATENATE(IF(CONCATENATE('Matriz de riesgo inherente'!EE139,'Matriz de riesgo inherente'!EZ139)=CONCATENATE(Q76,V81),'Matriz de riesgo inherente'!A139,""),," ",IF(CONCATENATE('Matriz de riesgo inherente'!EE144,'Matriz de riesgo inherente'!EZ144)=CONCATENATE(Q76,V81),'Matriz de riesgo inherente'!A144,""),," ",IF(CONCATENATE('Matriz de riesgo inherente'!EE157,'Matriz de riesgo inherente'!EZ157)=CONCATENATE(Q76,V81),'Matriz de riesgo inherente'!A149,""))</f>
        <v xml:space="preserve">  </v>
      </c>
      <c r="X76" s="986" t="s">
        <v>1782</v>
      </c>
      <c r="Y76" s="182" t="s">
        <v>284</v>
      </c>
    </row>
    <row r="77" spans="15:25" ht="37.5" customHeight="1">
      <c r="O77" s="985"/>
      <c r="P77" s="177" t="s">
        <v>1620</v>
      </c>
      <c r="Q77" s="178">
        <v>4</v>
      </c>
      <c r="R77" s="179" t="str">
        <f>CONCATENATE(IF(CONCATENATE('Matriz de riesgo inherente'!EE139,'Matriz de riesgo inherente'!EZ139)=CONCATENATE(Q77,R81),'Matriz de riesgo inherente'!A139,""),," ",IF(CONCATENATE('Matriz de riesgo inherente'!EE144,'Matriz de riesgo inherente'!EZ144)=CONCATENATE(Q77,R81),'Matriz de riesgo inherente'!A144,""),," ",IF(CONCATENATE('Matriz de riesgo inherente'!EE157,'Matriz de riesgo inherente'!EZ157)=CONCATENATE(Q77,R81),'Matriz de riesgo inherente'!A149,""))</f>
        <v xml:space="preserve">  </v>
      </c>
      <c r="S77" s="179" t="str">
        <f>CONCATENATE(IF(CONCATENATE('Matriz de riesgo inherente'!EE139,'Matriz de riesgo inherente'!EZ139)=CONCATENATE(Q77,S81),'Matriz de riesgo inherente'!A139,""),," ",IF(CONCATENATE('Matriz de riesgo inherente'!EE144,'Matriz de riesgo inherente'!EZ144)=CONCATENATE(Q77,S81),'Matriz de riesgo inherente'!A144,""),," ",IF(CONCATENATE('Matriz de riesgo inherente'!EE157,'Matriz de riesgo inherente'!EZ157)=CONCATENATE(Q77,S81),'Matriz de riesgo inherente'!A149,""))</f>
        <v xml:space="preserve">  </v>
      </c>
      <c r="T77" s="180" t="str">
        <f>CONCATENATE(IF(CONCATENATE('Matriz de riesgo inherente'!EE139,'Matriz de riesgo inherente'!EZ139)=CONCATENATE(Q77,T81),'Matriz de riesgo inherente'!A139,""),," ",IF(CONCATENATE('Matriz de riesgo inherente'!EE144,'Matriz de riesgo inherente'!EZ144)=CONCATENATE(Q77,T81),'Matriz de riesgo inherente'!A144,""),," ",IF(CONCATENATE('Matriz de riesgo inherente'!EE157,'Matriz de riesgo inherente'!EZ157)=CONCATENATE(Q77,T81),'Matriz de riesgo inherente'!A149,""))</f>
        <v xml:space="preserve">  </v>
      </c>
      <c r="U77" s="180" t="str">
        <f>CONCATENATE(IF(CONCATENATE('Matriz de riesgo inherente'!EE139,'Matriz de riesgo inherente'!EZ139)=CONCATENATE(Q77,U81),'Matriz de riesgo inherente'!A139,""),," ",IF(CONCATENATE('Matriz de riesgo inherente'!EE144,'Matriz de riesgo inherente'!EZ144)=CONCATENATE(Q77,U81),'Matriz de riesgo inherente'!A144,""),," ",IF(CONCATENATE('Matriz de riesgo inherente'!EE157,'Matriz de riesgo inherente'!EZ157)=CONCATENATE(Q77,U81),'Matriz de riesgo inherente'!A149,""))</f>
        <v xml:space="preserve">  </v>
      </c>
      <c r="V77" s="181" t="str">
        <f>CONCATENATE(IF(CONCATENATE('Matriz de riesgo inherente'!EE139,'Matriz de riesgo inherente'!EZ139)=CONCATENATE(Q77,V81),'Matriz de riesgo inherente'!A139,""),," ",IF(CONCATENATE('Matriz de riesgo inherente'!EE144,'Matriz de riesgo inherente'!EZ144)=CONCATENATE(Q77,V81),'Matriz de riesgo inherente'!A144,""),," ",IF(CONCATENATE('Matriz de riesgo inherente'!EE157,'Matriz de riesgo inherente'!EZ157)=CONCATENATE(Q77,V81),'Matriz de riesgo inherente'!A149,""))</f>
        <v xml:space="preserve">  </v>
      </c>
      <c r="X77" s="987"/>
      <c r="Y77" s="183" t="s">
        <v>1783</v>
      </c>
    </row>
    <row r="78" spans="15:25" ht="37.5" customHeight="1">
      <c r="O78" s="985"/>
      <c r="P78" s="184" t="s">
        <v>1617</v>
      </c>
      <c r="Q78" s="178">
        <v>3</v>
      </c>
      <c r="R78" s="185" t="str">
        <f>CONCATENATE(IF(CONCATENATE('Matriz de riesgo inherente'!EE139,'Matriz de riesgo inherente'!EZ139)=CONCATENATE(Q78,R81),'Matriz de riesgo inherente'!A139,""),," ",IF(CONCATENATE('Matriz de riesgo inherente'!EE144,'Matriz de riesgo inherente'!EZ144)=CONCATENATE(Q78,R81),'Matriz de riesgo inherente'!A144,""),," ",IF(CONCATENATE('Matriz de riesgo inherente'!EE157,'Matriz de riesgo inherente'!EZ157)=CONCATENATE(Q78,R81),'Matriz de riesgo inherente'!A149,""))</f>
        <v xml:space="preserve">  </v>
      </c>
      <c r="S78" s="179" t="str">
        <f>CONCATENATE(IF(CONCATENATE('Matriz de riesgo inherente'!EE139,'Matriz de riesgo inherente'!EZ139)=CONCATENATE(Q78,S81),'Matriz de riesgo inherente'!A139,""),," ",IF(CONCATENATE('Matriz de riesgo inherente'!EE144,'Matriz de riesgo inherente'!EZ144)=CONCATENATE(Q78,S81),'Matriz de riesgo inherente'!A144,""),," ",IF(CONCATENATE('Matriz de riesgo inherente'!EE157,'Matriz de riesgo inherente'!EZ157)=CONCATENATE(Q78,S81),'Matriz de riesgo inherente'!A149,""))</f>
        <v xml:space="preserve">  R10</v>
      </c>
      <c r="T78" s="179" t="str">
        <f>CONCATENATE(IF(CONCATENATE('Matriz de riesgo inherente'!EE139,'Matriz de riesgo inherente'!EZ139)=CONCATENATE(Q78,T81),'Matriz de riesgo inherente'!A139,""),," ",IF(CONCATENATE('Matriz de riesgo inherente'!EE144,'Matriz de riesgo inherente'!EZ144)=CONCATENATE(Q78,T81),'Matriz de riesgo inherente'!A144,""),," ",IF(CONCATENATE('Matriz de riesgo inherente'!EE157,'Matriz de riesgo inherente'!EZ157)=CONCATENATE(Q78,T81),'Matriz de riesgo inherente'!A149,""))</f>
        <v xml:space="preserve">  </v>
      </c>
      <c r="U78" s="180" t="str">
        <f>CONCATENATE(IF(CONCATENATE('Matriz de riesgo inherente'!EE139,'Matriz de riesgo inherente'!EZ139)=CONCATENATE(Q78,U81),'Matriz de riesgo inherente'!A139,""),," ",IF(CONCATENATE('Matriz de riesgo inherente'!EE144,'Matriz de riesgo inherente'!EZ144)=CONCATENATE(Q78,U81),'Matriz de riesgo inherente'!A144,""),," ",IF(CONCATENATE('Matriz de riesgo inherente'!EE157,'Matriz de riesgo inherente'!EZ157)=CONCATENATE(Q78,U81),'Matriz de riesgo inherente'!A149,""))</f>
        <v xml:space="preserve">  </v>
      </c>
      <c r="V78" s="180" t="str">
        <f>CONCATENATE(IF(CONCATENATE('Matriz de riesgo inherente'!EE139,'Matriz de riesgo inherente'!EZ139)=CONCATENATE(Q78,V81),'Matriz de riesgo inherente'!A139,""),," ",IF(CONCATENATE('Matriz de riesgo inherente'!EE144,'Matriz de riesgo inherente'!EZ144)=CONCATENATE(Q78,V81),'Matriz de riesgo inherente'!A144,""),," ",IF(CONCATENATE('Matriz de riesgo inherente'!EE157,'Matriz de riesgo inherente'!EZ157)=CONCATENATE(Q78,V81),'Matriz de riesgo inherente'!A149,""))</f>
        <v xml:space="preserve">  </v>
      </c>
      <c r="X78" s="987"/>
      <c r="Y78" s="186" t="s">
        <v>287</v>
      </c>
    </row>
    <row r="79" spans="15:25" ht="37.5" customHeight="1" thickBot="1">
      <c r="O79" s="985"/>
      <c r="P79" s="177" t="s">
        <v>1614</v>
      </c>
      <c r="Q79" s="178">
        <v>2</v>
      </c>
      <c r="R79" s="185" t="str">
        <f>CONCATENATE(IF(CONCATENATE('Matriz de riesgo inherente'!EE139,'Matriz de riesgo inherente'!EZ139)=CONCATENATE(Q79,R81),'Matriz de riesgo inherente'!A139,""),," ",IF(CONCATENATE('Matriz de riesgo inherente'!EE144,'Matriz de riesgo inherente'!EZ144)=CONCATENATE(Q79,R81),'Matriz de riesgo inherente'!A144,""),," ",IF(CONCATENATE('Matriz de riesgo inherente'!EE157,'Matriz de riesgo inherente'!EZ157)=CONCATENATE(Q79,R81),'Matriz de riesgo inherente'!A149,""))</f>
        <v xml:space="preserve">  </v>
      </c>
      <c r="S79" s="179" t="str">
        <f>CONCATENATE(IF(CONCATENATE('Matriz de riesgo inherente'!EE139,'Matriz de riesgo inherente'!EZ139)=CONCATENATE(Q79,S81),'Matriz de riesgo inherente'!A139,""),," ",IF(CONCATENATE('Matriz de riesgo inherente'!EE144,'Matriz de riesgo inherente'!EZ144)=CONCATENATE(Q79,S81),'Matriz de riesgo inherente'!A144,""),," ",IF(CONCATENATE('Matriz de riesgo inherente'!EE157,'Matriz de riesgo inherente'!EZ157)=CONCATENATE(Q79,S81),'Matriz de riesgo inherente'!A149,""))</f>
        <v xml:space="preserve">  </v>
      </c>
      <c r="T79" s="179" t="str">
        <f>CONCATENATE(IF(CONCATENATE('Matriz de riesgo inherente'!EE139,'Matriz de riesgo inherente'!EZ139)=CONCATENATE(Q79,T81),'Matriz de riesgo inherente'!A139,""),," ",IF(CONCATENATE('Matriz de riesgo inherente'!EE144,'Matriz de riesgo inherente'!EZ144)=CONCATENATE(Q79,T81),'Matriz de riesgo inherente'!A144,""),," ",IF(CONCATENATE('Matriz de riesgo inherente'!EE157,'Matriz de riesgo inherente'!EZ157)=CONCATENATE(Q79,T81),'Matriz de riesgo inherente'!A149,""))</f>
        <v xml:space="preserve">  </v>
      </c>
      <c r="U79" s="179" t="str">
        <f>CONCATENATE(IF(CONCATENATE('Matriz de riesgo inherente'!EE139,'Matriz de riesgo inherente'!EZ139)=CONCATENATE(Q79,U81),'Matriz de riesgo inherente'!A139,""),," ",IF(CONCATENATE('Matriz de riesgo inherente'!EE144,'Matriz de riesgo inherente'!EZ144)=CONCATENATE(Q79,U81),'Matriz de riesgo inherente'!A144,""),," ",IF(CONCATENATE('Matriz de riesgo inherente'!EE157,'Matriz de riesgo inherente'!EZ157)=CONCATENATE(Q79,U81),'Matriz de riesgo inherente'!A149,""))</f>
        <v xml:space="preserve">  </v>
      </c>
      <c r="V79" s="180" t="str">
        <f>CONCATENATE(IF(CONCATENATE('Matriz de riesgo inherente'!EE139,'Matriz de riesgo inherente'!EZ139)=CONCATENATE(Q79,V81),'Matriz de riesgo inherente'!A139,""),," ",IF(CONCATENATE('Matriz de riesgo inherente'!EE144,'Matriz de riesgo inherente'!EZ144)=CONCATENATE(Q79,V81),'Matriz de riesgo inherente'!A144,""),," ",IF(CONCATENATE('Matriz de riesgo inherente'!EE157,'Matriz de riesgo inherente'!EZ157)=CONCATENATE(Q79,V81),'Matriz de riesgo inherente'!A149,""))</f>
        <v xml:space="preserve">  </v>
      </c>
      <c r="X79" s="988"/>
      <c r="Y79" s="187" t="s">
        <v>283</v>
      </c>
    </row>
    <row r="80" spans="15:25" ht="37.5" customHeight="1">
      <c r="O80" s="985"/>
      <c r="P80" s="177" t="s">
        <v>1611</v>
      </c>
      <c r="Q80" s="178">
        <v>1</v>
      </c>
      <c r="R80" s="185" t="str">
        <f>CONCATENATE(IF(CONCATENATE('Matriz de riesgo inherente'!EE139,'Matriz de riesgo inherente'!EZ139)=CONCATENATE(Q80,R81),'Matriz de riesgo inherente'!A139,""),," ",IF(CONCATENATE('Matriz de riesgo inherente'!EE144,'Matriz de riesgo inherente'!EZ144)=CONCATENATE(Q80,R81),'Matriz de riesgo inherente'!A144,""),," ",IF(CONCATENATE('Matriz de riesgo inherente'!EE157,'Matriz de riesgo inherente'!EZ157)=CONCATENATE(Q80,R81),'Matriz de riesgo inherente'!A149,""))</f>
        <v xml:space="preserve">  </v>
      </c>
      <c r="S80" s="185" t="str">
        <f>CONCATENATE(IF(CONCATENATE('Matriz de riesgo inherente'!EE139,'Matriz de riesgo inherente'!EZ139)=CONCATENATE(Q80,S81),'Matriz de riesgo inherente'!A139,""),," ",IF(CONCATENATE('Matriz de riesgo inherente'!EE144,'Matriz de riesgo inherente'!EZ144)=CONCATENATE(Q80,S81),'Matriz de riesgo inherente'!A144,""),," ",IF(CONCATENATE('Matriz de riesgo inherente'!EE157,'Matriz de riesgo inherente'!EZ157)=CONCATENATE(Q80,S81),'Matriz de riesgo inherente'!A149,""))</f>
        <v xml:space="preserve">R8 R9 </v>
      </c>
      <c r="T80" s="185" t="str">
        <f>CONCATENATE(IF(CONCATENATE('Matriz de riesgo inherente'!EE139,'Matriz de riesgo inherente'!EZ139)=CONCATENATE(Q80,T81),'Matriz de riesgo inherente'!A139,""),," ",IF(CONCATENATE('Matriz de riesgo inherente'!EE144,'Matriz de riesgo inherente'!EZ144)=CONCATENATE(Q80,T81),'Matriz de riesgo inherente'!A144,""),," ",IF(CONCATENATE('Matriz de riesgo inherente'!EE157,'Matriz de riesgo inherente'!EZ157)=CONCATENATE(Q80,T81),'Matriz de riesgo inherente'!A149,""))</f>
        <v xml:space="preserve">  </v>
      </c>
      <c r="U80" s="179" t="str">
        <f>CONCATENATE(IF(CONCATENATE('Matriz de riesgo inherente'!EE139,'Matriz de riesgo inherente'!EZ139)=CONCATENATE(Q80,U81),'Matriz de riesgo inherente'!A139,""),," ",IF(CONCATENATE('Matriz de riesgo inherente'!EE144,'Matriz de riesgo inherente'!EZ144)=CONCATENATE(Q80,U81),'Matriz de riesgo inherente'!A144,""),," ",IF(CONCATENATE('Matriz de riesgo inherente'!EE157,'Matriz de riesgo inherente'!EZ157)=CONCATENATE(Q80,U81),'Matriz de riesgo inherente'!A149,""))</f>
        <v xml:space="preserve">  </v>
      </c>
      <c r="V80" s="179" t="str">
        <f>CONCATENATE(IF(CONCATENATE('Matriz de riesgo inherente'!EE139,'Matriz de riesgo inherente'!EZ139)=CONCATENATE(Q80,V81),'Matriz de riesgo inherente'!A139,""),," ",IF(CONCATENATE('Matriz de riesgo inherente'!EE144,'Matriz de riesgo inherente'!EZ144)=CONCATENATE(Q80,V81),'Matriz de riesgo inherente'!A144,""),," ",IF(CONCATENATE('Matriz de riesgo inherente'!EE157,'Matriz de riesgo inherente'!EZ157)=CONCATENATE(Q80,V81),'Matriz de riesgo inherente'!A149,""))</f>
        <v xml:space="preserve">  </v>
      </c>
    </row>
    <row r="81" spans="15:25">
      <c r="R81" s="178">
        <v>1</v>
      </c>
      <c r="S81" s="178">
        <v>2</v>
      </c>
      <c r="T81" s="178">
        <v>3</v>
      </c>
      <c r="U81" s="178">
        <v>4</v>
      </c>
      <c r="V81" s="178">
        <v>5</v>
      </c>
      <c r="W81" s="6" t="s">
        <v>1784</v>
      </c>
    </row>
    <row r="82" spans="15:25">
      <c r="R82" s="184" t="s">
        <v>1633</v>
      </c>
      <c r="S82" s="184" t="s">
        <v>1638</v>
      </c>
      <c r="T82" s="184" t="s">
        <v>1643</v>
      </c>
      <c r="U82" s="184" t="s">
        <v>1648</v>
      </c>
      <c r="V82" s="184" t="s">
        <v>1653</v>
      </c>
    </row>
    <row r="83" spans="15:25" ht="15.75">
      <c r="R83" s="467" t="s">
        <v>1673</v>
      </c>
      <c r="S83" s="467"/>
      <c r="T83" s="467"/>
      <c r="U83" s="467"/>
      <c r="V83" s="467"/>
    </row>
    <row r="86" spans="15:25" ht="15.75" thickBot="1">
      <c r="R86" s="984" t="s">
        <v>1794</v>
      </c>
      <c r="S86" s="984"/>
      <c r="T86" s="984"/>
      <c r="U86" s="984"/>
      <c r="V86" s="984"/>
    </row>
    <row r="87" spans="15:25" ht="38.25" customHeight="1">
      <c r="O87" s="985" t="s">
        <v>1781</v>
      </c>
      <c r="P87" s="177" t="s">
        <v>1623</v>
      </c>
      <c r="Q87" s="178">
        <v>5</v>
      </c>
      <c r="R87" s="179" t="str">
        <f>CONCATENATE(IF(CONCATENATE('Matriz de riesgo inherente'!EE150,'Matriz de riesgo inherente'!EZ150)=CONCATENATE(Q87,R92),'Matriz de riesgo inherente'!A149,""))</f>
        <v/>
      </c>
      <c r="S87" s="180" t="str">
        <f>CONCATENATE(IF(CONCATENATE('Matriz de riesgo inherente'!EE150,'Matriz de riesgo inherente'!EZ150)=CONCATENATE(Q87,S92),'Matriz de riesgo inherente'!A149,""))</f>
        <v/>
      </c>
      <c r="T87" s="180" t="str">
        <f>CONCATENATE(IF(CONCATENATE('Matriz de riesgo inherente'!EE150,'Matriz de riesgo inherente'!EZ150)=CONCATENATE(Q87,T92),'Matriz de riesgo inherente'!A149,""))</f>
        <v/>
      </c>
      <c r="U87" s="181" t="str">
        <f>CONCATENATE(IF(CONCATENATE('Matriz de riesgo inherente'!EE150,'Matriz de riesgo inherente'!EZ150)=CONCATENATE(Q87,U92),'Matriz de riesgo inherente'!A149,""))</f>
        <v/>
      </c>
      <c r="V87" s="181" t="str">
        <f>CONCATENATE(IF(CONCATENATE('Matriz de riesgo inherente'!EE150,'Matriz de riesgo inherente'!EZ150)=CONCATENATE(Q87,V92),'Matriz de riesgo inherente'!A149,""))</f>
        <v/>
      </c>
      <c r="X87" s="986" t="s">
        <v>1782</v>
      </c>
      <c r="Y87" s="182" t="s">
        <v>284</v>
      </c>
    </row>
    <row r="88" spans="15:25" ht="38.25" customHeight="1">
      <c r="O88" s="985"/>
      <c r="P88" s="177" t="s">
        <v>1620</v>
      </c>
      <c r="Q88" s="178">
        <v>4</v>
      </c>
      <c r="R88" s="179" t="str">
        <f>CONCATENATE(IF(CONCATENATE('Matriz de riesgo inherente'!EE150,'Matriz de riesgo inherente'!EZ150)=CONCATENATE(Q88,R92),'Matriz de riesgo inherente'!A149,""))</f>
        <v/>
      </c>
      <c r="S88" s="179" t="str">
        <f>CONCATENATE(IF(CONCATENATE('Matriz de riesgo inherente'!EE150,'Matriz de riesgo inherente'!EZ150)=CONCATENATE(Q88,S92),'Matriz de riesgo inherente'!A149,""))</f>
        <v/>
      </c>
      <c r="T88" s="180" t="str">
        <f>CONCATENATE(IF(CONCATENATE('Matriz de riesgo inherente'!EE150,'Matriz de riesgo inherente'!EZ150)=CONCATENATE(Q88,T92),'Matriz de riesgo inherente'!A149,""))</f>
        <v/>
      </c>
      <c r="U88" s="180" t="str">
        <f>CONCATENATE(IF(CONCATENATE('Matriz de riesgo inherente'!EE150,'Matriz de riesgo inherente'!EZ150)=CONCATENATE(Q88,U92),'Matriz de riesgo inherente'!A149,""))</f>
        <v/>
      </c>
      <c r="V88" s="181" t="str">
        <f>CONCATENATE(IF(CONCATENATE('Matriz de riesgo inherente'!EE150,'Matriz de riesgo inherente'!EZ150)=CONCATENATE(Q88,V92),'Matriz de riesgo inherente'!A149,""))</f>
        <v/>
      </c>
      <c r="X88" s="987"/>
      <c r="Y88" s="183" t="s">
        <v>1783</v>
      </c>
    </row>
    <row r="89" spans="15:25" ht="38.25" customHeight="1">
      <c r="O89" s="985"/>
      <c r="P89" s="184" t="s">
        <v>1617</v>
      </c>
      <c r="Q89" s="178">
        <v>3</v>
      </c>
      <c r="R89" s="185" t="str">
        <f>CONCATENATE(IF(CONCATENATE('Matriz de riesgo inherente'!EE150,'Matriz de riesgo inherente'!EZ150)=CONCATENATE(Q89,R92),'Matriz de riesgo inherente'!A149,""))</f>
        <v/>
      </c>
      <c r="S89" s="179" t="str">
        <f>CONCATENATE(IF(CONCATENATE('Matriz de riesgo inherente'!EE150,'Matriz de riesgo inherente'!EZ150)=CONCATENATE(Q89,S92),'Matriz de riesgo inherente'!A149,""))</f>
        <v/>
      </c>
      <c r="T89" s="179" t="str">
        <f>CONCATENATE(IF(CONCATENATE('Matriz de riesgo inherente'!EE150,'Matriz de riesgo inherente'!EZ150)=CONCATENATE(Q89,T92),'Matriz de riesgo inherente'!A149,""))</f>
        <v/>
      </c>
      <c r="U89" s="180" t="str">
        <f>CONCATENATE(IF(CONCATENATE('Matriz de riesgo inherente'!EE150,'Matriz de riesgo inherente'!EZ150)=CONCATENATE(Q89,U92),'Matriz de riesgo inherente'!A149,""))</f>
        <v/>
      </c>
      <c r="V89" s="180" t="str">
        <f>CONCATENATE(IF(CONCATENATE('Matriz de riesgo inherente'!EE150,'Matriz de riesgo inherente'!EZ150)=CONCATENATE(Q89,V92),'Matriz de riesgo inherente'!A149,""))</f>
        <v/>
      </c>
      <c r="X89" s="987"/>
      <c r="Y89" s="186" t="s">
        <v>287</v>
      </c>
    </row>
    <row r="90" spans="15:25" ht="38.25" customHeight="1" thickBot="1">
      <c r="O90" s="985"/>
      <c r="P90" s="177" t="s">
        <v>1614</v>
      </c>
      <c r="Q90" s="178">
        <v>2</v>
      </c>
      <c r="R90" s="185" t="str">
        <f>CONCATENATE(IF(CONCATENATE('Matriz de riesgo inherente'!EE150,'Matriz de riesgo inherente'!EZ150)=CONCATENATE(Q90,R92),'Matriz de riesgo inherente'!A149,""))</f>
        <v/>
      </c>
      <c r="S90" s="179" t="str">
        <f>CONCATENATE(IF(CONCATENATE('Matriz de riesgo inherente'!EE150,'Matriz de riesgo inherente'!EZ150)=CONCATENATE(Q90,S92),'Matriz de riesgo inherente'!A149,""))</f>
        <v/>
      </c>
      <c r="T90" s="179" t="str">
        <f>CONCATENATE(IF(CONCATENATE('Matriz de riesgo inherente'!EE150,'Matriz de riesgo inherente'!EZ150)=CONCATENATE(Q90,T92),'Matriz de riesgo inherente'!A149,""))</f>
        <v/>
      </c>
      <c r="U90" s="179" t="str">
        <f>CONCATENATE(IF(CONCATENATE('Matriz de riesgo inherente'!EE150,'Matriz de riesgo inherente'!EZ150)=CONCATENATE(Q90,U92),'Matriz de riesgo inherente'!A149,""))</f>
        <v>R10</v>
      </c>
      <c r="V90" s="180" t="str">
        <f>CONCATENATE(IF(CONCATENATE('Matriz de riesgo inherente'!EE150,'Matriz de riesgo inherente'!EZ150)=CONCATENATE(Q90,V92),'Matriz de riesgo inherente'!A149,""))</f>
        <v/>
      </c>
      <c r="X90" s="988"/>
      <c r="Y90" s="187" t="s">
        <v>283</v>
      </c>
    </row>
    <row r="91" spans="15:25" ht="38.25" customHeight="1">
      <c r="O91" s="985"/>
      <c r="P91" s="177" t="s">
        <v>1611</v>
      </c>
      <c r="Q91" s="178">
        <v>1</v>
      </c>
      <c r="R91" s="185" t="str">
        <f>CONCATENATE(IF(CONCATENATE('Matriz de riesgo inherente'!EE150,'Matriz de riesgo inherente'!EZ150)=CONCATENATE(Q91,R92),'Matriz de riesgo inherente'!A149,""))</f>
        <v/>
      </c>
      <c r="S91" s="185" t="str">
        <f>CONCATENATE(IF(CONCATENATE('Matriz de riesgo inherente'!EE150,'Matriz de riesgo inherente'!EZ150)=CONCATENATE(Q91,S92),'Matriz de riesgo inherente'!A149,""))</f>
        <v/>
      </c>
      <c r="T91" s="185" t="str">
        <f>CONCATENATE(IF(CONCATENATE('Matriz de riesgo inherente'!EE150,'Matriz de riesgo inherente'!EZ150)=CONCATENATE(Q91,T92),'Matriz de riesgo inherente'!A149,""))</f>
        <v/>
      </c>
      <c r="U91" s="179" t="str">
        <f>CONCATENATE(IF(CONCATENATE('Matriz de riesgo inherente'!EE150,'Matriz de riesgo inherente'!EZ150)=CONCATENATE(Q91,U92),'Matriz de riesgo inherente'!A149,""))</f>
        <v/>
      </c>
      <c r="V91" s="179" t="str">
        <f>CONCATENATE(IF(CONCATENATE('Matriz de riesgo inherente'!EE150,'Matriz de riesgo inherente'!EZ150)=CONCATENATE(Q91,V92),'Matriz de riesgo inherente'!A149,""))</f>
        <v/>
      </c>
    </row>
    <row r="92" spans="15:25">
      <c r="R92" s="178">
        <v>1</v>
      </c>
      <c r="S92" s="178">
        <v>2</v>
      </c>
      <c r="T92" s="178">
        <v>3</v>
      </c>
      <c r="U92" s="178">
        <v>4</v>
      </c>
      <c r="V92" s="178">
        <v>5</v>
      </c>
      <c r="W92" s="6" t="s">
        <v>1784</v>
      </c>
    </row>
    <row r="93" spans="15:25">
      <c r="R93" s="184" t="s">
        <v>1633</v>
      </c>
      <c r="S93" s="184" t="s">
        <v>1638</v>
      </c>
      <c r="T93" s="184" t="s">
        <v>1643</v>
      </c>
      <c r="U93" s="184" t="s">
        <v>1648</v>
      </c>
      <c r="V93" s="184" t="s">
        <v>1653</v>
      </c>
    </row>
    <row r="94" spans="15:25" ht="15.75">
      <c r="R94" s="467" t="s">
        <v>1673</v>
      </c>
      <c r="S94" s="467"/>
      <c r="T94" s="467"/>
      <c r="U94" s="467"/>
      <c r="V94" s="467"/>
    </row>
    <row r="96" spans="15:25" ht="15" customHeight="1"/>
    <row r="97" spans="15:25" ht="15" customHeight="1" thickBot="1">
      <c r="R97" s="984" t="s">
        <v>1795</v>
      </c>
      <c r="S97" s="984"/>
      <c r="T97" s="984"/>
      <c r="U97" s="984"/>
      <c r="V97" s="984"/>
    </row>
    <row r="98" spans="15:25" ht="38.1" customHeight="1">
      <c r="O98" s="985" t="s">
        <v>1781</v>
      </c>
      <c r="P98" s="177" t="s">
        <v>1623</v>
      </c>
      <c r="Q98" s="178">
        <v>5</v>
      </c>
      <c r="R98" s="179" t="str">
        <f>CONCATENATE(IF(CONCATENATE('Matriz de riesgo inherente'!EE174,'Matriz de riesgo inherente'!EZ174)=CONCATENATE(Q98,R103),'Matriz de riesgo inherente'!A174,""))</f>
        <v/>
      </c>
      <c r="S98" s="180" t="str">
        <f>CONCATENATE(IF(CONCATENATE('Matriz de riesgo inherente'!EE174,'Matriz de riesgo inherente'!EZ174)=CONCATENATE(Q98,S103),'Matriz de riesgo inherente'!A174,""))</f>
        <v/>
      </c>
      <c r="T98" s="180" t="str">
        <f>CONCATENATE(IF(CONCATENATE('Matriz de riesgo inherente'!EE174,'Matriz de riesgo inherente'!EZ174)=CONCATENATE(Q98,T103),'Matriz de riesgo inherente'!A174,""))</f>
        <v/>
      </c>
      <c r="U98" s="181" t="str">
        <f>CONCATENATE(IF(CONCATENATE('Matriz de riesgo inherente'!EE174,'Matriz de riesgo inherente'!EZ174)=CONCATENATE(Q98,U103),'Matriz de riesgo inherente'!A174,""))</f>
        <v/>
      </c>
      <c r="V98" s="181" t="str">
        <f>CONCATENATE(IF(CONCATENATE('Matriz de riesgo inherente'!EE174,'Matriz de riesgo inherente'!EZ174)=CONCATENATE(Q98,V103),'Matriz de riesgo inherente'!A174,""))</f>
        <v/>
      </c>
      <c r="X98" s="986" t="s">
        <v>1782</v>
      </c>
      <c r="Y98" s="182" t="s">
        <v>284</v>
      </c>
    </row>
    <row r="99" spans="15:25" ht="38.1" customHeight="1">
      <c r="O99" s="985"/>
      <c r="P99" s="177" t="s">
        <v>1620</v>
      </c>
      <c r="Q99" s="178">
        <v>4</v>
      </c>
      <c r="R99" s="179" t="str">
        <f>CONCATENATE(IF(CONCATENATE('Matriz de riesgo inherente'!EE174,'Matriz de riesgo inherente'!EZ174)=CONCATENATE(Q99,R103),'Matriz de riesgo inherente'!A174,""))</f>
        <v/>
      </c>
      <c r="S99" s="179" t="str">
        <f>CONCATENATE(IF(CONCATENATE('Matriz de riesgo inherente'!EE174,'Matriz de riesgo inherente'!EZ174)=CONCATENATE(Q99,S103),'Matriz de riesgo inherente'!A174,""))</f>
        <v/>
      </c>
      <c r="T99" s="180" t="str">
        <f>CONCATENATE(IF(CONCATENATE('Matriz de riesgo inherente'!EE174,'Matriz de riesgo inherente'!EZ174)=CONCATENATE(Q99,T103),'Matriz de riesgo inherente'!A174,""))</f>
        <v/>
      </c>
      <c r="U99" s="180" t="str">
        <f>CONCATENATE(IF(CONCATENATE('Matriz de riesgo inherente'!EE174,'Matriz de riesgo inherente'!EZ174)=CONCATENATE(Q99,U103),'Matriz de riesgo inherente'!A174,""))</f>
        <v/>
      </c>
      <c r="V99" s="181" t="str">
        <f>CONCATENATE(IF(CONCATENATE('Matriz de riesgo inherente'!EE174,'Matriz de riesgo inherente'!EZ174)=CONCATENATE(Q99,V103),'Matriz de riesgo inherente'!A174,""))</f>
        <v/>
      </c>
      <c r="X99" s="987"/>
      <c r="Y99" s="183" t="s">
        <v>1783</v>
      </c>
    </row>
    <row r="100" spans="15:25" ht="38.1" customHeight="1">
      <c r="O100" s="985"/>
      <c r="P100" s="184" t="s">
        <v>1617</v>
      </c>
      <c r="Q100" s="178">
        <v>3</v>
      </c>
      <c r="R100" s="185" t="str">
        <f>CONCATENATE(IF(CONCATENATE('Matriz de riesgo inherente'!EE174,'Matriz de riesgo inherente'!EZ174)=CONCATENATE(Q100,R103),'Matriz de riesgo inherente'!A174,""))</f>
        <v/>
      </c>
      <c r="S100" s="179" t="str">
        <f>CONCATENATE(IF(CONCATENATE('Matriz de riesgo inherente'!EE174,'Matriz de riesgo inherente'!EZ174)=CONCATENATE(Q100,S103),'Matriz de riesgo inherente'!A174,""))</f>
        <v/>
      </c>
      <c r="T100" s="179" t="str">
        <f>CONCATENATE(IF(CONCATENATE('Matriz de riesgo inherente'!EE174,'Matriz de riesgo inherente'!EZ174)=CONCATENATE(Q100,T103),'Matriz de riesgo inherente'!A174,""))</f>
        <v/>
      </c>
      <c r="U100" s="180" t="str">
        <f>CONCATENATE(IF(CONCATENATE('Matriz de riesgo inherente'!EE174,'Matriz de riesgo inherente'!EZ174)=CONCATENATE(Q100,U103),'Matriz de riesgo inherente'!A174,""))</f>
        <v/>
      </c>
      <c r="V100" s="180" t="str">
        <f>CONCATENATE(IF(CONCATENATE('Matriz de riesgo inherente'!EE174,'Matriz de riesgo inherente'!EZ174)=CONCATENATE(Q100,V103),'Matriz de riesgo inherente'!A174,""))</f>
        <v/>
      </c>
      <c r="X100" s="987"/>
      <c r="Y100" s="186" t="s">
        <v>287</v>
      </c>
    </row>
    <row r="101" spans="15:25" ht="38.1" customHeight="1" thickBot="1">
      <c r="O101" s="985"/>
      <c r="P101" s="177" t="s">
        <v>1614</v>
      </c>
      <c r="Q101" s="178">
        <v>2</v>
      </c>
      <c r="R101" s="185" t="str">
        <f>CONCATENATE(IF(CONCATENATE('Matriz de riesgo inherente'!EE174,'Matriz de riesgo inherente'!EZ174)=CONCATENATE(Q101,R103),'Matriz de riesgo inherente'!A174,""))</f>
        <v/>
      </c>
      <c r="S101" s="179" t="str">
        <f>CONCATENATE(IF(CONCATENATE('Matriz de riesgo inherente'!EE174,'Matriz de riesgo inherente'!EZ174)=CONCATENATE(Q101,S103),'Matriz de riesgo inherente'!A174,""))</f>
        <v/>
      </c>
      <c r="T101" s="179" t="str">
        <f>CONCATENATE(IF(CONCATENATE('Matriz de riesgo inherente'!EE174,'Matriz de riesgo inherente'!EZ174)=CONCATENATE(Q101,T103),'Matriz de riesgo inherente'!A174,""))</f>
        <v>R12</v>
      </c>
      <c r="U101" s="179" t="str">
        <f>CONCATENATE(IF(CONCATENATE('Matriz de riesgo inherente'!EE174,'Matriz de riesgo inherente'!EZ174)=CONCATENATE(Q101,U103),'Matriz de riesgo inherente'!A174,""))</f>
        <v/>
      </c>
      <c r="V101" s="180" t="str">
        <f>CONCATENATE(IF(CONCATENATE('Matriz de riesgo inherente'!EE174,'Matriz de riesgo inherente'!EZ174)=CONCATENATE(Q101,V103),'Matriz de riesgo inherente'!A174,""))</f>
        <v/>
      </c>
      <c r="X101" s="988"/>
      <c r="Y101" s="187" t="s">
        <v>283</v>
      </c>
    </row>
    <row r="102" spans="15:25" ht="38.1" customHeight="1">
      <c r="O102" s="985"/>
      <c r="P102" s="177" t="s">
        <v>1611</v>
      </c>
      <c r="Q102" s="178">
        <v>1</v>
      </c>
      <c r="R102" s="185" t="str">
        <f>CONCATENATE(IF(CONCATENATE('Matriz de riesgo inherente'!EE174,'Matriz de riesgo inherente'!EZ174)=CONCATENATE(Q102,R103),'Matriz de riesgo inherente'!A174,""))</f>
        <v/>
      </c>
      <c r="S102" s="185" t="str">
        <f>CONCATENATE(IF(CONCATENATE('Matriz de riesgo inherente'!EE174,'Matriz de riesgo inherente'!EZ174)=CONCATENATE(Q102,S103),'Matriz de riesgo inherente'!A174,""))</f>
        <v/>
      </c>
      <c r="T102" s="185" t="str">
        <f>CONCATENATE(IF(CONCATENATE('Matriz de riesgo inherente'!EE174,'Matriz de riesgo inherente'!EZ174)=CONCATENATE(Q102,T103),'Matriz de riesgo inherente'!A174,""))</f>
        <v/>
      </c>
      <c r="U102" s="179" t="str">
        <f>CONCATENATE(IF(CONCATENATE('Matriz de riesgo inherente'!EE174,'Matriz de riesgo inherente'!EZ174)=CONCATENATE(Q102,U103),'Matriz de riesgo inherente'!A174,""))</f>
        <v/>
      </c>
      <c r="V102" s="179" t="str">
        <f>CONCATENATE(IF(CONCATENATE('Matriz de riesgo inherente'!EE174,'Matriz de riesgo inherente'!EZ174)=CONCATENATE(Q102,V103),'Matriz de riesgo inherente'!A174,""))</f>
        <v/>
      </c>
    </row>
    <row r="103" spans="15:25">
      <c r="R103" s="178">
        <v>1</v>
      </c>
      <c r="S103" s="178">
        <v>2</v>
      </c>
      <c r="T103" s="178">
        <v>3</v>
      </c>
      <c r="U103" s="178">
        <v>4</v>
      </c>
      <c r="V103" s="178">
        <v>5</v>
      </c>
      <c r="W103" s="6" t="s">
        <v>1784</v>
      </c>
    </row>
    <row r="104" spans="15:25">
      <c r="R104" s="184" t="s">
        <v>1633</v>
      </c>
      <c r="S104" s="184" t="s">
        <v>1638</v>
      </c>
      <c r="T104" s="184" t="s">
        <v>1643</v>
      </c>
      <c r="U104" s="184" t="s">
        <v>1648</v>
      </c>
      <c r="V104" s="184" t="s">
        <v>1653</v>
      </c>
    </row>
    <row r="105" spans="15:25" ht="15.75">
      <c r="R105" s="467" t="s">
        <v>1673</v>
      </c>
      <c r="S105" s="467"/>
      <c r="T105" s="467"/>
      <c r="U105" s="467"/>
      <c r="V105" s="467"/>
    </row>
  </sheetData>
  <mergeCells count="58">
    <mergeCell ref="AF9:AJ9"/>
    <mergeCell ref="B10:B14"/>
    <mergeCell ref="K10:K13"/>
    <mergeCell ref="O10:O14"/>
    <mergeCell ref="X10:X13"/>
    <mergeCell ref="AC10:AC14"/>
    <mergeCell ref="AL10:AL13"/>
    <mergeCell ref="E17:I17"/>
    <mergeCell ref="R17:V17"/>
    <mergeCell ref="AF17:AJ17"/>
    <mergeCell ref="R20:V20"/>
    <mergeCell ref="AF20:AJ20"/>
    <mergeCell ref="AL32:AL35"/>
    <mergeCell ref="O21:O25"/>
    <mergeCell ref="X21:X24"/>
    <mergeCell ref="AC21:AC25"/>
    <mergeCell ref="AL21:AL24"/>
    <mergeCell ref="R28:V28"/>
    <mergeCell ref="AF28:AJ28"/>
    <mergeCell ref="R31:V31"/>
    <mergeCell ref="AF31:AJ31"/>
    <mergeCell ref="O32:O36"/>
    <mergeCell ref="X32:X35"/>
    <mergeCell ref="AC32:AC36"/>
    <mergeCell ref="AF39:AJ39"/>
    <mergeCell ref="R42:V42"/>
    <mergeCell ref="AF42:AJ42"/>
    <mergeCell ref="O43:O47"/>
    <mergeCell ref="X43:X46"/>
    <mergeCell ref="AC43:AC47"/>
    <mergeCell ref="AL43:AL46"/>
    <mergeCell ref="R50:V50"/>
    <mergeCell ref="AF50:AJ50"/>
    <mergeCell ref="R53:V53"/>
    <mergeCell ref="R61:V61"/>
    <mergeCell ref="X54:X57"/>
    <mergeCell ref="R105:V105"/>
    <mergeCell ref="R83:V83"/>
    <mergeCell ref="R86:V86"/>
    <mergeCell ref="O87:O91"/>
    <mergeCell ref="X87:X90"/>
    <mergeCell ref="R94:V94"/>
    <mergeCell ref="A1:B3"/>
    <mergeCell ref="C1:G3"/>
    <mergeCell ref="R97:V97"/>
    <mergeCell ref="O98:O102"/>
    <mergeCell ref="X98:X101"/>
    <mergeCell ref="O65:O69"/>
    <mergeCell ref="X65:X68"/>
    <mergeCell ref="R72:V72"/>
    <mergeCell ref="O76:O80"/>
    <mergeCell ref="X76:X79"/>
    <mergeCell ref="R75:V75"/>
    <mergeCell ref="R64:V64"/>
    <mergeCell ref="O54:O58"/>
    <mergeCell ref="R39:V39"/>
    <mergeCell ref="E9:I9"/>
    <mergeCell ref="R9:V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76"/>
  <sheetViews>
    <sheetView showGridLines="0" workbookViewId="0">
      <selection activeCell="D5" sqref="D5"/>
    </sheetView>
  </sheetViews>
  <sheetFormatPr baseColWidth="10" defaultColWidth="11.42578125" defaultRowHeight="15"/>
  <cols>
    <col min="1" max="1" width="23.28515625" customWidth="1"/>
    <col min="2" max="2" width="73" customWidth="1"/>
    <col min="4" max="4" width="21" customWidth="1"/>
  </cols>
  <sheetData>
    <row r="1" spans="1:35">
      <c r="A1" s="457"/>
      <c r="B1" s="522" t="s">
        <v>2597</v>
      </c>
      <c r="C1" s="451" t="s">
        <v>2591</v>
      </c>
      <c r="D1" s="27" t="s">
        <v>2595</v>
      </c>
      <c r="E1" s="455"/>
      <c r="F1" s="59"/>
      <c r="G1" s="59"/>
    </row>
    <row r="2" spans="1:35">
      <c r="A2" s="459"/>
      <c r="B2" s="522"/>
      <c r="C2" s="451" t="s">
        <v>2592</v>
      </c>
      <c r="D2" s="27">
        <v>0</v>
      </c>
      <c r="E2" s="455"/>
      <c r="F2" s="59"/>
      <c r="G2" s="59"/>
    </row>
    <row r="3" spans="1:35">
      <c r="A3" s="461"/>
      <c r="B3" s="522"/>
      <c r="C3" s="451" t="s">
        <v>2593</v>
      </c>
      <c r="D3" s="27" t="s">
        <v>2598</v>
      </c>
      <c r="E3" s="455"/>
      <c r="F3" s="59"/>
      <c r="G3" s="59"/>
    </row>
    <row r="4" spans="1:35" ht="21">
      <c r="A4" s="35" t="str">
        <f>Inicio!A5</f>
        <v>CÁMARA DE COMERCIO DE FACATATIVA</v>
      </c>
      <c r="N4" s="6"/>
      <c r="O4" s="6"/>
      <c r="P4" s="6"/>
      <c r="Q4" s="6"/>
      <c r="R4" s="6"/>
      <c r="S4" s="6"/>
      <c r="T4" s="6"/>
      <c r="U4" s="6"/>
      <c r="AE4" s="3"/>
      <c r="AF4" s="3"/>
      <c r="AG4" s="3"/>
      <c r="AH4" s="3"/>
      <c r="AI4" s="3"/>
    </row>
    <row r="5" spans="1:35" ht="18.75">
      <c r="A5" s="2" t="str">
        <f>Inicio!A6</f>
        <v>Sistema de Autocontrol y Gestión del Riesgo Integral de LA/FT/FPADM - RMM del SAGRILAFT</v>
      </c>
      <c r="N5" s="6"/>
      <c r="O5" s="6"/>
      <c r="P5" s="6"/>
      <c r="Q5" s="6"/>
      <c r="R5" s="6"/>
      <c r="S5" s="6"/>
      <c r="T5" s="6"/>
      <c r="U5" s="6"/>
      <c r="AE5" s="3"/>
      <c r="AF5" s="3"/>
      <c r="AG5" s="3"/>
      <c r="AH5" s="3"/>
      <c r="AI5" s="3"/>
    </row>
    <row r="6" spans="1:35" ht="15.75">
      <c r="A6" s="7" t="s">
        <v>1796</v>
      </c>
      <c r="N6" s="6"/>
      <c r="O6" s="6"/>
      <c r="P6" s="6"/>
      <c r="Q6" s="6"/>
      <c r="R6" s="6"/>
      <c r="S6" s="6"/>
      <c r="T6" s="6"/>
      <c r="U6" s="6"/>
      <c r="AE6" s="3"/>
      <c r="AF6" s="3"/>
      <c r="AG6" s="3"/>
      <c r="AH6" s="3"/>
      <c r="AI6" s="3"/>
    </row>
    <row r="7" spans="1:35">
      <c r="N7" s="6"/>
      <c r="O7" s="6"/>
      <c r="P7" s="6"/>
      <c r="Q7" s="6"/>
      <c r="R7" s="6"/>
      <c r="S7" s="6"/>
      <c r="T7" s="6"/>
      <c r="U7" s="6"/>
      <c r="AE7" s="3"/>
      <c r="AF7" s="3"/>
      <c r="AG7" s="3"/>
      <c r="AH7" s="3"/>
      <c r="AI7" s="3"/>
    </row>
    <row r="8" spans="1:35" ht="21" customHeight="1">
      <c r="A8" s="989" t="s">
        <v>248</v>
      </c>
      <c r="B8" s="990"/>
    </row>
    <row r="9" spans="1:35" ht="75">
      <c r="A9" s="190" t="s">
        <v>1797</v>
      </c>
      <c r="B9" s="191" t="s">
        <v>2237</v>
      </c>
    </row>
    <row r="10" spans="1:35" ht="75">
      <c r="A10" s="192" t="s">
        <v>1798</v>
      </c>
      <c r="B10" s="191" t="s">
        <v>2238</v>
      </c>
    </row>
    <row r="11" spans="1:35" ht="75">
      <c r="A11" s="193" t="s">
        <v>1799</v>
      </c>
      <c r="B11" s="194" t="s">
        <v>2239</v>
      </c>
    </row>
    <row r="12" spans="1:35" ht="90">
      <c r="A12" s="195" t="s">
        <v>1800</v>
      </c>
      <c r="B12" s="191" t="s">
        <v>2240</v>
      </c>
    </row>
    <row r="75" spans="4:4">
      <c r="D75" s="5"/>
    </row>
    <row r="76" spans="4:4">
      <c r="D76" s="5"/>
    </row>
  </sheetData>
  <mergeCells count="3">
    <mergeCell ref="A8:B8"/>
    <mergeCell ref="A1:A3"/>
    <mergeCell ref="B1:B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3"/>
  <sheetViews>
    <sheetView showGridLines="0" workbookViewId="0">
      <selection activeCell="D6" sqref="D6"/>
    </sheetView>
  </sheetViews>
  <sheetFormatPr baseColWidth="10" defaultColWidth="11.42578125" defaultRowHeight="15"/>
  <cols>
    <col min="1" max="1" width="22.140625" style="3" customWidth="1"/>
    <col min="2" max="2" width="71.42578125" customWidth="1"/>
    <col min="3" max="3" width="14" customWidth="1"/>
    <col min="4" max="4" width="22.7109375" customWidth="1"/>
    <col min="5" max="5" width="18.85546875" customWidth="1"/>
    <col min="6" max="6" width="79.140625" customWidth="1"/>
    <col min="9" max="9" width="15.140625" customWidth="1"/>
    <col min="18" max="18" width="19" customWidth="1"/>
    <col min="19" max="19" width="16.85546875" customWidth="1"/>
    <col min="20" max="20" width="54.85546875" customWidth="1"/>
    <col min="21" max="21" width="46.140625" customWidth="1"/>
  </cols>
  <sheetData>
    <row r="1" spans="1:4">
      <c r="A1" s="476"/>
      <c r="B1" s="522" t="s">
        <v>2597</v>
      </c>
      <c r="C1" s="451" t="s">
        <v>2591</v>
      </c>
      <c r="D1" s="27" t="s">
        <v>2595</v>
      </c>
    </row>
    <row r="2" spans="1:4">
      <c r="A2" s="476"/>
      <c r="B2" s="522"/>
      <c r="C2" s="451" t="s">
        <v>2592</v>
      </c>
      <c r="D2" s="27">
        <v>0</v>
      </c>
    </row>
    <row r="3" spans="1:4">
      <c r="A3" s="476"/>
      <c r="B3" s="522"/>
      <c r="C3" s="451" t="s">
        <v>2593</v>
      </c>
      <c r="D3" s="27" t="s">
        <v>2598</v>
      </c>
    </row>
    <row r="4" spans="1:4" ht="21">
      <c r="A4" s="35" t="str">
        <f>Inicio!A5</f>
        <v>CÁMARA DE COMERCIO DE FACATATIVA</v>
      </c>
      <c r="B4" s="2"/>
      <c r="C4" s="2"/>
      <c r="D4" s="2"/>
    </row>
    <row r="5" spans="1:4" ht="18.75" customHeight="1">
      <c r="A5" s="2" t="str">
        <f>Inicio!A6</f>
        <v>Sistema de Autocontrol y Gestión del Riesgo Integral de LA/FT/FPADM - RMM del SAGRILAFT</v>
      </c>
      <c r="B5" s="196"/>
      <c r="C5" s="196"/>
      <c r="D5" s="196"/>
    </row>
    <row r="6" spans="1:4">
      <c r="A6" s="114" t="s">
        <v>1801</v>
      </c>
    </row>
    <row r="7" spans="1:4" ht="15.75">
      <c r="A7" s="188"/>
    </row>
    <row r="8" spans="1:4">
      <c r="B8" s="519" t="s">
        <v>1802</v>
      </c>
      <c r="C8" s="492" t="s">
        <v>1803</v>
      </c>
      <c r="D8" s="492"/>
    </row>
    <row r="9" spans="1:4" ht="22.5">
      <c r="B9" s="519"/>
      <c r="C9" s="143" t="s">
        <v>1804</v>
      </c>
      <c r="D9" s="143" t="s">
        <v>1805</v>
      </c>
    </row>
    <row r="10" spans="1:4">
      <c r="B10" s="197" t="s">
        <v>1806</v>
      </c>
      <c r="C10" s="27">
        <v>1</v>
      </c>
      <c r="D10" s="27">
        <v>0</v>
      </c>
    </row>
    <row r="11" spans="1:4">
      <c r="B11" s="197" t="s">
        <v>1807</v>
      </c>
      <c r="C11" s="27">
        <v>1</v>
      </c>
      <c r="D11" s="27">
        <v>0</v>
      </c>
    </row>
    <row r="12" spans="1:4" ht="30">
      <c r="B12" s="197" t="s">
        <v>1808</v>
      </c>
      <c r="C12" s="27">
        <v>1</v>
      </c>
      <c r="D12" s="27">
        <v>0</v>
      </c>
    </row>
    <row r="13" spans="1:4">
      <c r="B13" s="197" t="s">
        <v>1809</v>
      </c>
      <c r="C13" s="27">
        <v>1</v>
      </c>
      <c r="D13" s="27">
        <v>0</v>
      </c>
    </row>
    <row r="14" spans="1:4">
      <c r="B14" s="197" t="s">
        <v>1810</v>
      </c>
      <c r="C14" s="27">
        <v>1</v>
      </c>
      <c r="D14" s="27">
        <v>0</v>
      </c>
    </row>
    <row r="15" spans="1:4">
      <c r="B15" s="197" t="s">
        <v>1811</v>
      </c>
      <c r="C15" s="27">
        <v>1</v>
      </c>
      <c r="D15" s="27">
        <v>0</v>
      </c>
    </row>
    <row r="16" spans="1:4" ht="22.5">
      <c r="A16" s="991"/>
      <c r="B16" s="992" t="s">
        <v>1812</v>
      </c>
      <c r="C16" s="143" t="s">
        <v>1813</v>
      </c>
      <c r="D16" s="143" t="s">
        <v>1814</v>
      </c>
    </row>
    <row r="17" spans="1:9">
      <c r="A17" s="991"/>
      <c r="B17" s="992"/>
      <c r="C17" s="27">
        <v>1</v>
      </c>
      <c r="D17" s="27">
        <v>0</v>
      </c>
    </row>
    <row r="18" spans="1:9" ht="33.75">
      <c r="A18" s="991"/>
      <c r="B18" s="992" t="s">
        <v>1815</v>
      </c>
      <c r="C18" s="143" t="s">
        <v>1816</v>
      </c>
      <c r="D18" s="143" t="s">
        <v>1817</v>
      </c>
    </row>
    <row r="19" spans="1:9">
      <c r="A19" s="991"/>
      <c r="B19" s="992"/>
      <c r="C19" s="27">
        <v>1</v>
      </c>
      <c r="D19" s="27">
        <v>0</v>
      </c>
    </row>
    <row r="20" spans="1:9" ht="18.75">
      <c r="B20" s="198" t="s">
        <v>1818</v>
      </c>
      <c r="C20" s="3"/>
      <c r="D20" s="3"/>
      <c r="I20" s="2" t="s">
        <v>1784</v>
      </c>
    </row>
    <row r="21" spans="1:9">
      <c r="B21" s="198"/>
      <c r="C21" s="3"/>
      <c r="D21" s="3"/>
    </row>
    <row r="22" spans="1:9">
      <c r="B22" s="519" t="s">
        <v>1819</v>
      </c>
      <c r="C22" s="492" t="s">
        <v>1803</v>
      </c>
      <c r="D22" s="492"/>
    </row>
    <row r="23" spans="1:9" ht="30">
      <c r="B23" s="519"/>
      <c r="C23" s="36" t="s">
        <v>1804</v>
      </c>
      <c r="D23" s="36" t="s">
        <v>1805</v>
      </c>
    </row>
    <row r="24" spans="1:9" ht="30">
      <c r="B24" s="199" t="s">
        <v>1820</v>
      </c>
      <c r="C24" s="27">
        <v>1</v>
      </c>
      <c r="D24" s="27">
        <v>0</v>
      </c>
    </row>
    <row r="25" spans="1:9">
      <c r="B25" s="199" t="s">
        <v>1821</v>
      </c>
      <c r="C25" s="27">
        <v>1</v>
      </c>
      <c r="D25" s="27">
        <v>0</v>
      </c>
    </row>
    <row r="26" spans="1:9">
      <c r="B26" s="198" t="s">
        <v>1818</v>
      </c>
    </row>
    <row r="28" spans="1:9">
      <c r="B28" s="519" t="s">
        <v>1822</v>
      </c>
      <c r="C28" s="492" t="s">
        <v>1803</v>
      </c>
      <c r="D28" s="492"/>
    </row>
    <row r="29" spans="1:9" ht="30">
      <c r="B29" s="519"/>
      <c r="C29" s="36" t="s">
        <v>1823</v>
      </c>
      <c r="D29" s="36" t="s">
        <v>1824</v>
      </c>
    </row>
    <row r="30" spans="1:9" ht="30">
      <c r="B30" s="199" t="s">
        <v>1825</v>
      </c>
      <c r="C30" s="27">
        <v>1</v>
      </c>
      <c r="D30" s="27">
        <v>0</v>
      </c>
    </row>
    <row r="31" spans="1:9">
      <c r="B31" s="199" t="s">
        <v>1826</v>
      </c>
      <c r="C31" s="27">
        <v>1</v>
      </c>
      <c r="D31" s="27">
        <v>0</v>
      </c>
    </row>
    <row r="32" spans="1:9">
      <c r="B32" s="198" t="s">
        <v>1818</v>
      </c>
    </row>
    <row r="34" spans="2:4">
      <c r="B34" s="200" t="s">
        <v>1827</v>
      </c>
      <c r="C34" s="324" t="s">
        <v>1828</v>
      </c>
    </row>
    <row r="35" spans="2:4">
      <c r="B35" s="200" t="s">
        <v>1829</v>
      </c>
      <c r="C35" s="201" t="s">
        <v>1643</v>
      </c>
    </row>
    <row r="36" spans="2:4">
      <c r="B36" s="200" t="s">
        <v>1830</v>
      </c>
      <c r="C36" s="202" t="s">
        <v>1831</v>
      </c>
    </row>
    <row r="40" spans="2:4" ht="37.5">
      <c r="B40" s="147" t="s">
        <v>1832</v>
      </c>
      <c r="C40" s="115" t="s">
        <v>1833</v>
      </c>
      <c r="D40" s="115" t="s">
        <v>1834</v>
      </c>
    </row>
    <row r="41" spans="2:4">
      <c r="B41" s="323" t="s">
        <v>1828</v>
      </c>
      <c r="C41" s="27">
        <v>2</v>
      </c>
      <c r="D41" s="27">
        <v>2</v>
      </c>
    </row>
    <row r="42" spans="2:4">
      <c r="B42" s="203" t="s">
        <v>1643</v>
      </c>
      <c r="C42" s="27">
        <v>1</v>
      </c>
      <c r="D42" s="27">
        <v>1</v>
      </c>
    </row>
    <row r="43" spans="2:4">
      <c r="B43" s="204" t="s">
        <v>1831</v>
      </c>
      <c r="C43" s="27">
        <v>0</v>
      </c>
      <c r="D43" s="27">
        <v>0</v>
      </c>
    </row>
  </sheetData>
  <mergeCells count="12">
    <mergeCell ref="A1:A3"/>
    <mergeCell ref="B1:B3"/>
    <mergeCell ref="C22:D22"/>
    <mergeCell ref="B28:B29"/>
    <mergeCell ref="C28:D28"/>
    <mergeCell ref="B8:B9"/>
    <mergeCell ref="C8:D8"/>
    <mergeCell ref="A16:A17"/>
    <mergeCell ref="B16:B17"/>
    <mergeCell ref="A18:A19"/>
    <mergeCell ref="B18:B19"/>
    <mergeCell ref="B22:B2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04"/>
  <sheetViews>
    <sheetView showGridLines="0" zoomScale="99" zoomScaleNormal="99" workbookViewId="0">
      <selection activeCell="K7" sqref="K7"/>
    </sheetView>
  </sheetViews>
  <sheetFormatPr baseColWidth="10" defaultColWidth="11.42578125" defaultRowHeight="15"/>
  <cols>
    <col min="1" max="1" width="11.5703125" customWidth="1"/>
    <col min="2" max="2" width="18.7109375" customWidth="1"/>
    <col min="7" max="7" width="46.28515625" customWidth="1"/>
    <col min="8" max="8" width="19.85546875" customWidth="1"/>
    <col min="9" max="9" width="21.42578125" customWidth="1"/>
  </cols>
  <sheetData>
    <row r="1" spans="1:9">
      <c r="A1" s="457"/>
      <c r="B1" s="458"/>
      <c r="C1" s="463" t="s">
        <v>2596</v>
      </c>
      <c r="D1" s="464"/>
      <c r="E1" s="464"/>
      <c r="F1" s="464"/>
      <c r="G1" s="465"/>
      <c r="H1" s="451" t="s">
        <v>2591</v>
      </c>
      <c r="I1" s="27" t="s">
        <v>2595</v>
      </c>
    </row>
    <row r="2" spans="1:9">
      <c r="A2" s="459"/>
      <c r="B2" s="460"/>
      <c r="C2" s="466"/>
      <c r="D2" s="467"/>
      <c r="E2" s="467"/>
      <c r="F2" s="467"/>
      <c r="G2" s="468"/>
      <c r="H2" s="451" t="s">
        <v>2592</v>
      </c>
      <c r="I2" s="27">
        <v>0</v>
      </c>
    </row>
    <row r="3" spans="1:9">
      <c r="A3" s="461"/>
      <c r="B3" s="462"/>
      <c r="C3" s="469"/>
      <c r="D3" s="470"/>
      <c r="E3" s="470"/>
      <c r="F3" s="470"/>
      <c r="G3" s="471"/>
      <c r="H3" s="451" t="s">
        <v>2593</v>
      </c>
      <c r="I3" s="27" t="s">
        <v>2598</v>
      </c>
    </row>
    <row r="5" spans="1:9" ht="21">
      <c r="A5" s="4" t="str">
        <f>Inicio!A5</f>
        <v>CÁMARA DE COMERCIO DE FACATATIVA</v>
      </c>
    </row>
    <row r="6" spans="1:9" ht="18.75">
      <c r="A6" s="2" t="str">
        <f>Inicio!A6</f>
        <v>Sistema de Autocontrol y Gestión del Riesgo Integral de LA/FT/FPADM - RMM del SAGRILAFT</v>
      </c>
    </row>
    <row r="7" spans="1:9" ht="15.75">
      <c r="A7" s="39" t="s">
        <v>9</v>
      </c>
    </row>
    <row r="8" spans="1:9" ht="18.75">
      <c r="A8" s="2" t="s">
        <v>10</v>
      </c>
    </row>
    <row r="9" spans="1:9">
      <c r="A9" t="s">
        <v>11</v>
      </c>
    </row>
    <row r="10" spans="1:9" ht="18.75">
      <c r="A10" s="2"/>
    </row>
    <row r="11" spans="1:9" ht="18.75">
      <c r="A11" s="2"/>
    </row>
    <row r="12" spans="1:9" ht="18.75">
      <c r="A12" s="2"/>
    </row>
    <row r="13" spans="1:9" ht="18.75">
      <c r="A13" s="2"/>
    </row>
    <row r="14" spans="1:9" ht="18.75">
      <c r="A14" s="2"/>
    </row>
    <row r="15" spans="1:9" ht="18.75">
      <c r="A15" s="2"/>
    </row>
    <row r="16" spans="1:9" ht="18.75">
      <c r="A16" s="2"/>
    </row>
    <row r="17" spans="1:1" ht="18.75">
      <c r="A17" s="2"/>
    </row>
    <row r="18" spans="1:1" ht="18.75">
      <c r="A18" s="2"/>
    </row>
    <row r="19" spans="1:1" ht="18.75">
      <c r="A19" s="2"/>
    </row>
    <row r="20" spans="1:1" ht="18.75">
      <c r="A20" s="2"/>
    </row>
    <row r="21" spans="1:1" ht="18.75">
      <c r="A21" s="2"/>
    </row>
    <row r="22" spans="1:1" ht="18.75">
      <c r="A22" s="2"/>
    </row>
    <row r="23" spans="1:1" ht="18.75">
      <c r="A23" s="2"/>
    </row>
    <row r="24" spans="1:1" ht="18.75">
      <c r="A24" s="2"/>
    </row>
    <row r="25" spans="1:1" ht="18.75">
      <c r="A25" s="2"/>
    </row>
    <row r="26" spans="1:1" ht="18.75">
      <c r="A26" s="2"/>
    </row>
    <row r="27" spans="1:1" ht="18.75">
      <c r="A27" s="2"/>
    </row>
    <row r="28" spans="1:1" ht="18.75">
      <c r="A28" s="2"/>
    </row>
    <row r="29" spans="1:1" ht="18.75">
      <c r="A29" s="2"/>
    </row>
    <row r="30" spans="1:1" ht="18.75">
      <c r="A30" s="2"/>
    </row>
    <row r="31" spans="1:1">
      <c r="A31" t="s">
        <v>12</v>
      </c>
    </row>
    <row r="32" spans="1:1" ht="18.75">
      <c r="A32" s="2"/>
    </row>
    <row r="33" spans="1:1" ht="18.75">
      <c r="A33" s="2"/>
    </row>
    <row r="34" spans="1:1" ht="18.75">
      <c r="A34" s="2"/>
    </row>
    <row r="35" spans="1:1" ht="18.75">
      <c r="A35" s="2"/>
    </row>
    <row r="36" spans="1:1" ht="18.75">
      <c r="A36" s="2"/>
    </row>
    <row r="37" spans="1:1" ht="18.75">
      <c r="A37" s="2"/>
    </row>
    <row r="38" spans="1:1" ht="18.75">
      <c r="A38" s="2"/>
    </row>
    <row r="39" spans="1:1" ht="18.75">
      <c r="A39" s="2"/>
    </row>
    <row r="40" spans="1:1" ht="18.75">
      <c r="A40" s="2"/>
    </row>
    <row r="41" spans="1:1" ht="18.75">
      <c r="A41" s="2"/>
    </row>
    <row r="42" spans="1:1" ht="18.75">
      <c r="A42" s="2"/>
    </row>
    <row r="43" spans="1:1" ht="18.75">
      <c r="A43" s="2"/>
    </row>
    <row r="44" spans="1:1" ht="18.75">
      <c r="A44" s="2"/>
    </row>
    <row r="45" spans="1:1" ht="18.75">
      <c r="A45" s="2"/>
    </row>
    <row r="46" spans="1:1" ht="18.75">
      <c r="A46" s="2"/>
    </row>
    <row r="47" spans="1:1" ht="18.75">
      <c r="A47" s="2"/>
    </row>
    <row r="48" spans="1:1" ht="18.75">
      <c r="A48" s="2"/>
    </row>
    <row r="49" spans="1:1" ht="18.75">
      <c r="A49" s="2"/>
    </row>
    <row r="50" spans="1:1" ht="18.75">
      <c r="A50" s="2"/>
    </row>
    <row r="51" spans="1:1" ht="18.75">
      <c r="A51" s="2"/>
    </row>
    <row r="52" spans="1:1" ht="18.75">
      <c r="A52" s="2"/>
    </row>
    <row r="53" spans="1:1" ht="18.75">
      <c r="A53" s="2"/>
    </row>
    <row r="54" spans="1:1" ht="15.75">
      <c r="A54" s="39"/>
    </row>
    <row r="55" spans="1:1">
      <c r="A55" t="s">
        <v>13</v>
      </c>
    </row>
    <row r="81" spans="1:1" ht="18.75">
      <c r="A81" s="2"/>
    </row>
    <row r="82" spans="1:1">
      <c r="A82" t="s">
        <v>14</v>
      </c>
    </row>
    <row r="104" spans="1:1" ht="18.75">
      <c r="A104" s="2"/>
    </row>
    <row r="139" spans="1:1">
      <c r="A139" s="71" t="s">
        <v>15</v>
      </c>
    </row>
    <row r="166" spans="1:9">
      <c r="A166" s="1" t="s">
        <v>16</v>
      </c>
      <c r="I166" s="1" t="s">
        <v>17</v>
      </c>
    </row>
    <row r="189" spans="1:8" ht="18.75">
      <c r="A189" s="2"/>
    </row>
    <row r="191" spans="1:8" ht="32.25" customHeight="1">
      <c r="A191" s="474"/>
      <c r="B191" s="474"/>
      <c r="C191" s="474"/>
      <c r="D191" s="474"/>
      <c r="E191" s="474"/>
      <c r="F191" s="474"/>
      <c r="G191" s="474"/>
      <c r="H191" s="474"/>
    </row>
    <row r="192" spans="1:8">
      <c r="A192" s="8"/>
    </row>
    <row r="193" spans="1:8" ht="17.25" customHeight="1">
      <c r="A193" s="475"/>
      <c r="B193" s="475"/>
      <c r="C193" s="475"/>
      <c r="D193" s="475"/>
      <c r="E193" s="475"/>
      <c r="F193" s="475"/>
      <c r="G193" s="475"/>
      <c r="H193" s="475"/>
    </row>
    <row r="194" spans="1:8" ht="50.1" customHeight="1">
      <c r="A194" s="472"/>
      <c r="B194" s="473"/>
      <c r="C194" s="473"/>
      <c r="D194" s="473"/>
      <c r="E194" s="473"/>
      <c r="F194" s="473"/>
      <c r="G194" s="473"/>
      <c r="H194" s="473"/>
    </row>
    <row r="195" spans="1:8" ht="65.25" customHeight="1">
      <c r="A195" s="472"/>
      <c r="B195" s="473"/>
      <c r="C195" s="473"/>
      <c r="D195" s="473"/>
      <c r="E195" s="473"/>
      <c r="F195" s="473"/>
      <c r="G195" s="473"/>
      <c r="H195" s="473"/>
    </row>
    <row r="196" spans="1:8" ht="50.1" customHeight="1">
      <c r="A196" s="472"/>
      <c r="B196" s="473"/>
      <c r="C196" s="473"/>
      <c r="D196" s="473"/>
      <c r="E196" s="473"/>
      <c r="F196" s="473"/>
      <c r="G196" s="473"/>
      <c r="H196" s="473"/>
    </row>
    <row r="197" spans="1:8" ht="63.75" customHeight="1">
      <c r="A197" s="472"/>
      <c r="B197" s="473"/>
      <c r="C197" s="473"/>
      <c r="D197" s="473"/>
      <c r="E197" s="473"/>
      <c r="F197" s="473"/>
      <c r="G197" s="473"/>
      <c r="H197" s="473"/>
    </row>
    <row r="198" spans="1:8" ht="63.75" customHeight="1">
      <c r="A198" s="472"/>
      <c r="B198" s="473"/>
      <c r="C198" s="473"/>
      <c r="D198" s="473"/>
      <c r="E198" s="473"/>
      <c r="F198" s="473"/>
      <c r="G198" s="473"/>
      <c r="H198" s="473"/>
    </row>
    <row r="199" spans="1:8" ht="22.5" customHeight="1">
      <c r="A199" s="472"/>
      <c r="B199" s="473"/>
      <c r="C199" s="473"/>
      <c r="D199" s="473"/>
      <c r="E199" s="473"/>
      <c r="F199" s="473"/>
      <c r="G199" s="473"/>
      <c r="H199" s="473"/>
    </row>
    <row r="200" spans="1:8" ht="19.5" customHeight="1">
      <c r="A200" s="472"/>
      <c r="B200" s="473"/>
      <c r="C200" s="473"/>
      <c r="D200" s="473"/>
      <c r="E200" s="473"/>
      <c r="F200" s="473"/>
      <c r="G200" s="473"/>
      <c r="H200" s="473"/>
    </row>
    <row r="201" spans="1:8" ht="50.1" customHeight="1">
      <c r="A201" s="472"/>
      <c r="B201" s="473"/>
      <c r="C201" s="473"/>
      <c r="D201" s="473"/>
      <c r="E201" s="473"/>
      <c r="F201" s="473"/>
      <c r="G201" s="473"/>
      <c r="H201" s="473"/>
    </row>
    <row r="202" spans="1:8" ht="87" customHeight="1">
      <c r="A202" s="472"/>
      <c r="B202" s="473"/>
      <c r="C202" s="473"/>
      <c r="D202" s="473"/>
      <c r="E202" s="473"/>
      <c r="F202" s="473"/>
      <c r="G202" s="473"/>
      <c r="H202" s="473"/>
    </row>
    <row r="203" spans="1:8" ht="126.75" customHeight="1">
      <c r="A203" s="472"/>
      <c r="B203" s="473"/>
      <c r="C203" s="473"/>
      <c r="D203" s="473"/>
      <c r="E203" s="473"/>
      <c r="F203" s="473"/>
      <c r="G203" s="473"/>
      <c r="H203" s="473"/>
    </row>
    <row r="204" spans="1:8" ht="303.75" customHeight="1">
      <c r="A204" s="472"/>
      <c r="B204" s="473"/>
      <c r="C204" s="473"/>
      <c r="D204" s="473"/>
      <c r="E204" s="473"/>
      <c r="F204" s="473"/>
      <c r="G204" s="473"/>
      <c r="H204" s="473"/>
    </row>
  </sheetData>
  <mergeCells count="15">
    <mergeCell ref="A1:B3"/>
    <mergeCell ref="C1:G3"/>
    <mergeCell ref="A204:H204"/>
    <mergeCell ref="A198:H198"/>
    <mergeCell ref="A199:H199"/>
    <mergeCell ref="A200:H200"/>
    <mergeCell ref="A201:H201"/>
    <mergeCell ref="A202:H202"/>
    <mergeCell ref="A203:H203"/>
    <mergeCell ref="A197:H197"/>
    <mergeCell ref="A191:H191"/>
    <mergeCell ref="A193:H193"/>
    <mergeCell ref="A194:H194"/>
    <mergeCell ref="A195:H195"/>
    <mergeCell ref="A196:H196"/>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34"/>
  <sheetViews>
    <sheetView showGridLines="0" workbookViewId="0">
      <selection activeCell="E7" sqref="E7"/>
    </sheetView>
  </sheetViews>
  <sheetFormatPr baseColWidth="10" defaultRowHeight="15"/>
  <cols>
    <col min="1" max="1" width="21.42578125" customWidth="1"/>
    <col min="2" max="2" width="81.42578125" customWidth="1"/>
    <col min="3" max="3" width="24.85546875" customWidth="1"/>
    <col min="4" max="4" width="21.140625" customWidth="1"/>
  </cols>
  <sheetData>
    <row r="1" spans="1:4">
      <c r="A1" s="457"/>
      <c r="B1" s="492" t="s">
        <v>2597</v>
      </c>
      <c r="C1" s="451" t="s">
        <v>2591</v>
      </c>
      <c r="D1" s="27" t="s">
        <v>2595</v>
      </c>
    </row>
    <row r="2" spans="1:4">
      <c r="A2" s="459"/>
      <c r="B2" s="492"/>
      <c r="C2" s="451" t="s">
        <v>2592</v>
      </c>
      <c r="D2" s="27">
        <v>0</v>
      </c>
    </row>
    <row r="3" spans="1:4">
      <c r="A3" s="461"/>
      <c r="B3" s="492"/>
      <c r="C3" s="451" t="s">
        <v>2593</v>
      </c>
      <c r="D3" s="27" t="s">
        <v>2598</v>
      </c>
    </row>
    <row r="4" spans="1:4" ht="21">
      <c r="A4" s="35" t="str">
        <f>Inicio!A5</f>
        <v>CÁMARA DE COMERCIO DE FACATATIVA</v>
      </c>
    </row>
    <row r="5" spans="1:4" ht="18.75">
      <c r="A5" s="2" t="str">
        <f>Inicio!A6</f>
        <v>Sistema de Autocontrol y Gestión del Riesgo Integral de LA/FT/FPADM - RMM del SAGRILAFT</v>
      </c>
    </row>
    <row r="6" spans="1:4" ht="15.75">
      <c r="A6" s="7" t="s">
        <v>1835</v>
      </c>
    </row>
    <row r="8" spans="1:4" ht="15.75" thickBot="1"/>
    <row r="9" spans="1:4" ht="37.5">
      <c r="A9" s="205" t="s">
        <v>1836</v>
      </c>
      <c r="B9" s="206" t="s">
        <v>1837</v>
      </c>
      <c r="C9" s="206" t="s">
        <v>1838</v>
      </c>
      <c r="D9" s="206" t="s">
        <v>1839</v>
      </c>
    </row>
    <row r="10" spans="1:4" ht="327" customHeight="1">
      <c r="A10" s="116" t="s">
        <v>1840</v>
      </c>
      <c r="B10" s="116" t="s">
        <v>2317</v>
      </c>
      <c r="C10" s="445" t="s">
        <v>2334</v>
      </c>
      <c r="D10" s="191" t="s">
        <v>1841</v>
      </c>
    </row>
    <row r="11" spans="1:4" ht="132" customHeight="1">
      <c r="A11" s="116" t="s">
        <v>1842</v>
      </c>
      <c r="B11" s="116" t="s">
        <v>1843</v>
      </c>
      <c r="C11" s="445" t="s">
        <v>2335</v>
      </c>
      <c r="D11" s="191" t="s">
        <v>1844</v>
      </c>
    </row>
    <row r="12" spans="1:4" ht="85.7" customHeight="1">
      <c r="A12" s="116" t="s">
        <v>1845</v>
      </c>
      <c r="B12" s="117" t="s">
        <v>1846</v>
      </c>
      <c r="C12" s="446" t="s">
        <v>2337</v>
      </c>
      <c r="D12" s="191" t="s">
        <v>1847</v>
      </c>
    </row>
    <row r="13" spans="1:4" ht="409.5">
      <c r="A13" s="116" t="s">
        <v>1848</v>
      </c>
      <c r="B13" s="116" t="s">
        <v>1849</v>
      </c>
      <c r="C13" s="447" t="s">
        <v>2340</v>
      </c>
      <c r="D13" s="191" t="s">
        <v>2318</v>
      </c>
    </row>
    <row r="14" spans="1:4" ht="285">
      <c r="A14" s="116" t="s">
        <v>1850</v>
      </c>
      <c r="B14" s="116" t="s">
        <v>1851</v>
      </c>
      <c r="C14" s="445" t="s">
        <v>2339</v>
      </c>
      <c r="D14" s="191" t="s">
        <v>2319</v>
      </c>
    </row>
    <row r="15" spans="1:4" ht="285">
      <c r="A15" s="116" t="s">
        <v>1852</v>
      </c>
      <c r="B15" s="116" t="s">
        <v>1853</v>
      </c>
      <c r="C15" s="447" t="s">
        <v>2341</v>
      </c>
      <c r="D15" s="191" t="s">
        <v>2318</v>
      </c>
    </row>
    <row r="16" spans="1:4" ht="210">
      <c r="A16" s="116" t="s">
        <v>1854</v>
      </c>
      <c r="B16" s="116" t="s">
        <v>2320</v>
      </c>
      <c r="C16" s="446" t="s">
        <v>2345</v>
      </c>
      <c r="D16" s="191" t="s">
        <v>2321</v>
      </c>
    </row>
    <row r="17" spans="1:4" ht="409.5">
      <c r="A17" s="116" t="s">
        <v>1855</v>
      </c>
      <c r="B17" s="117" t="s">
        <v>1856</v>
      </c>
      <c r="C17" s="447" t="s">
        <v>2347</v>
      </c>
      <c r="D17" s="191" t="s">
        <v>2322</v>
      </c>
    </row>
    <row r="18" spans="1:4" ht="255">
      <c r="A18" s="116" t="s">
        <v>1857</v>
      </c>
      <c r="B18" s="116" t="s">
        <v>1858</v>
      </c>
      <c r="C18" s="445" t="s">
        <v>2346</v>
      </c>
      <c r="D18" s="191" t="s">
        <v>2323</v>
      </c>
    </row>
    <row r="19" spans="1:4" ht="270">
      <c r="A19" s="116" t="s">
        <v>1859</v>
      </c>
      <c r="B19" s="117" t="s">
        <v>1860</v>
      </c>
      <c r="C19" s="446" t="s">
        <v>2349</v>
      </c>
      <c r="D19" s="191" t="s">
        <v>1861</v>
      </c>
    </row>
    <row r="20" spans="1:4" ht="54" customHeight="1">
      <c r="A20" s="116" t="s">
        <v>1862</v>
      </c>
      <c r="B20" s="207" t="s">
        <v>2324</v>
      </c>
      <c r="C20" s="446" t="s">
        <v>2350</v>
      </c>
      <c r="D20" s="191" t="s">
        <v>2309</v>
      </c>
    </row>
    <row r="21" spans="1:4" ht="210">
      <c r="A21" s="116" t="s">
        <v>1863</v>
      </c>
      <c r="B21" s="117" t="s">
        <v>2310</v>
      </c>
      <c r="C21" s="447" t="s">
        <v>2351</v>
      </c>
      <c r="D21" s="191" t="s">
        <v>2318</v>
      </c>
    </row>
    <row r="22" spans="1:4" ht="225">
      <c r="A22" s="116" t="s">
        <v>1864</v>
      </c>
      <c r="B22" s="207" t="s">
        <v>2311</v>
      </c>
      <c r="C22" s="448" t="s">
        <v>2352</v>
      </c>
      <c r="D22" s="191" t="s">
        <v>2325</v>
      </c>
    </row>
    <row r="23" spans="1:4" ht="180">
      <c r="A23" s="116" t="s">
        <v>1865</v>
      </c>
      <c r="B23" s="207" t="s">
        <v>2312</v>
      </c>
      <c r="C23" s="445" t="s">
        <v>2313</v>
      </c>
      <c r="D23" s="191" t="s">
        <v>1866</v>
      </c>
    </row>
    <row r="24" spans="1:4" ht="210">
      <c r="A24" s="116" t="s">
        <v>1867</v>
      </c>
      <c r="B24" s="117" t="s">
        <v>1868</v>
      </c>
      <c r="C24" s="446" t="s">
        <v>2356</v>
      </c>
      <c r="D24" s="191" t="s">
        <v>1869</v>
      </c>
    </row>
    <row r="25" spans="1:4" ht="315">
      <c r="A25" s="116" t="s">
        <v>1870</v>
      </c>
      <c r="B25" s="116" t="s">
        <v>1871</v>
      </c>
      <c r="C25" s="447" t="s">
        <v>2357</v>
      </c>
      <c r="D25" s="191" t="s">
        <v>2318</v>
      </c>
    </row>
    <row r="26" spans="1:4" ht="100.5" customHeight="1">
      <c r="A26" s="116" t="s">
        <v>1872</v>
      </c>
      <c r="B26" s="116" t="s">
        <v>1873</v>
      </c>
      <c r="C26" s="445" t="s">
        <v>2358</v>
      </c>
      <c r="D26" s="191" t="s">
        <v>2326</v>
      </c>
    </row>
    <row r="27" spans="1:4" ht="409.5">
      <c r="A27" s="116" t="s">
        <v>1874</v>
      </c>
      <c r="B27" s="267" t="s">
        <v>2327</v>
      </c>
      <c r="C27" s="445" t="s">
        <v>2360</v>
      </c>
      <c r="D27" s="191" t="s">
        <v>2328</v>
      </c>
    </row>
    <row r="28" spans="1:4" ht="345">
      <c r="A28" s="116" t="s">
        <v>1875</v>
      </c>
      <c r="B28" s="116" t="s">
        <v>2329</v>
      </c>
      <c r="C28" s="445" t="s">
        <v>2364</v>
      </c>
      <c r="D28" s="191" t="s">
        <v>1876</v>
      </c>
    </row>
    <row r="29" spans="1:4" ht="285">
      <c r="A29" s="116" t="s">
        <v>1877</v>
      </c>
      <c r="B29" s="116" t="s">
        <v>1878</v>
      </c>
      <c r="C29" s="445" t="s">
        <v>2365</v>
      </c>
      <c r="D29" s="191" t="s">
        <v>1876</v>
      </c>
    </row>
    <row r="30" spans="1:4" ht="315">
      <c r="A30" s="116" t="s">
        <v>1879</v>
      </c>
      <c r="B30" s="116" t="s">
        <v>2314</v>
      </c>
      <c r="C30" s="445" t="s">
        <v>2366</v>
      </c>
      <c r="D30" s="191" t="s">
        <v>1876</v>
      </c>
    </row>
    <row r="31" spans="1:4" ht="210">
      <c r="A31" s="116" t="s">
        <v>1880</v>
      </c>
      <c r="B31" s="116" t="s">
        <v>2315</v>
      </c>
      <c r="C31" s="445" t="s">
        <v>2368</v>
      </c>
      <c r="D31" s="191" t="s">
        <v>2318</v>
      </c>
    </row>
    <row r="32" spans="1:4" ht="345">
      <c r="A32" s="116" t="s">
        <v>1881</v>
      </c>
      <c r="B32" s="116" t="s">
        <v>2330</v>
      </c>
      <c r="C32" s="445" t="s">
        <v>2367</v>
      </c>
      <c r="D32" s="191" t="s">
        <v>1882</v>
      </c>
    </row>
    <row r="33" spans="1:4" ht="285">
      <c r="A33" s="116" t="s">
        <v>1883</v>
      </c>
      <c r="B33" s="116" t="s">
        <v>2331</v>
      </c>
      <c r="C33" s="445" t="s">
        <v>2332</v>
      </c>
      <c r="D33" s="191" t="s">
        <v>1876</v>
      </c>
    </row>
    <row r="34" spans="1:4" ht="285">
      <c r="A34" s="116" t="s">
        <v>1884</v>
      </c>
      <c r="B34" s="116" t="s">
        <v>2333</v>
      </c>
      <c r="C34" s="445" t="s">
        <v>2316</v>
      </c>
      <c r="D34" s="191" t="s">
        <v>1876</v>
      </c>
    </row>
  </sheetData>
  <mergeCells count="2">
    <mergeCell ref="A1:A3"/>
    <mergeCell ref="B1:B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216BE-1E2C-425F-8BB3-2E4D770C7E82}">
  <dimension ref="A1:AO153"/>
  <sheetViews>
    <sheetView showGridLines="0" zoomScale="85" zoomScaleNormal="85" workbookViewId="0">
      <selection activeCell="F6" sqref="F6"/>
    </sheetView>
  </sheetViews>
  <sheetFormatPr baseColWidth="10" defaultColWidth="11.42578125" defaultRowHeight="11.25"/>
  <cols>
    <col min="1" max="1" width="13.85546875" style="209" customWidth="1"/>
    <col min="2" max="2" width="31" style="209" customWidth="1"/>
    <col min="3" max="3" width="37.5703125" style="209" customWidth="1"/>
    <col min="4" max="4" width="40.7109375" style="209" customWidth="1"/>
    <col min="5" max="5" width="27.5703125" style="210" customWidth="1"/>
    <col min="6" max="6" width="26.85546875" style="210" customWidth="1"/>
    <col min="7" max="7" width="28.85546875" style="210" customWidth="1"/>
    <col min="8" max="8" width="27.42578125" style="210" customWidth="1"/>
    <col min="9" max="9" width="26.5703125" style="210" customWidth="1"/>
    <col min="10" max="12" width="21.5703125" style="210" customWidth="1"/>
    <col min="13" max="13" width="11.42578125" style="210"/>
    <col min="14" max="14" width="41.5703125" style="211" customWidth="1"/>
    <col min="15" max="15" width="11.42578125" style="208" customWidth="1"/>
    <col min="16" max="16" width="14.42578125" style="208" customWidth="1"/>
    <col min="17" max="17" width="19.42578125" style="208" customWidth="1"/>
    <col min="18" max="18" width="18.85546875" style="208" customWidth="1"/>
    <col min="19" max="19" width="11.42578125" style="208" customWidth="1"/>
    <col min="20" max="20" width="16" style="208" customWidth="1"/>
    <col min="21" max="22" width="15" style="208" customWidth="1"/>
    <col min="23" max="24" width="11.42578125" style="209" customWidth="1"/>
    <col min="25" max="25" width="20.85546875" style="209" customWidth="1"/>
    <col min="26" max="26" width="16.42578125" style="210" customWidth="1"/>
    <col min="27" max="28" width="11.42578125" style="209" customWidth="1"/>
    <col min="29" max="29" width="20.5703125" style="209" customWidth="1"/>
    <col min="30" max="30" width="19.42578125" style="209" customWidth="1"/>
    <col min="31" max="32" width="11.42578125" style="209" customWidth="1"/>
    <col min="33" max="33" width="3.42578125" style="210" customWidth="1"/>
    <col min="34" max="36" width="15.85546875" style="209" customWidth="1"/>
    <col min="37" max="37" width="4.140625" style="210" customWidth="1"/>
    <col min="38" max="39" width="20.42578125" style="209" customWidth="1"/>
    <col min="40" max="40" width="20.140625" style="210" customWidth="1"/>
    <col min="41" max="41" width="21.42578125" style="210" customWidth="1"/>
    <col min="42" max="42" width="31.42578125" style="210" bestFit="1" customWidth="1"/>
    <col min="43" max="16384" width="11.42578125" style="210"/>
  </cols>
  <sheetData>
    <row r="1" spans="1:39" ht="15">
      <c r="A1" s="476"/>
      <c r="B1" s="476"/>
      <c r="C1" s="492" t="s">
        <v>2597</v>
      </c>
      <c r="D1" s="492"/>
      <c r="E1" s="451" t="s">
        <v>2591</v>
      </c>
      <c r="F1" s="27" t="s">
        <v>2595</v>
      </c>
    </row>
    <row r="2" spans="1:39" ht="15">
      <c r="A2" s="476"/>
      <c r="B2" s="476"/>
      <c r="C2" s="492"/>
      <c r="D2" s="492"/>
      <c r="E2" s="451" t="s">
        <v>2592</v>
      </c>
      <c r="F2" s="27">
        <v>0</v>
      </c>
    </row>
    <row r="3" spans="1:39" ht="31.5" customHeight="1">
      <c r="A3" s="476"/>
      <c r="B3" s="476"/>
      <c r="C3" s="492"/>
      <c r="D3" s="492"/>
      <c r="E3" s="451" t="s">
        <v>2593</v>
      </c>
      <c r="F3" s="27" t="s">
        <v>2598</v>
      </c>
    </row>
    <row r="5" spans="1:39" ht="21">
      <c r="A5" s="35" t="str">
        <f>Inicio!A5</f>
        <v>CÁMARA DE COMERCIO DE FACATATIVA</v>
      </c>
      <c r="B5" s="208"/>
    </row>
    <row r="6" spans="1:39" ht="18.75">
      <c r="A6" s="2" t="str">
        <f>Inicio!A6</f>
        <v>Sistema de Autocontrol y Gestión del Riesgo Integral de LA/FT/FPADM - RMM del SAGRILAFT</v>
      </c>
      <c r="B6" s="208"/>
    </row>
    <row r="7" spans="1:39" ht="15.75">
      <c r="A7" s="7" t="s">
        <v>1885</v>
      </c>
      <c r="B7" s="177"/>
    </row>
    <row r="10" spans="1:39" ht="15">
      <c r="A10" s="522" t="s">
        <v>1836</v>
      </c>
      <c r="B10" s="522" t="s">
        <v>1837</v>
      </c>
      <c r="C10" s="522" t="s">
        <v>1838</v>
      </c>
      <c r="D10" s="522" t="s">
        <v>1839</v>
      </c>
      <c r="E10" s="522" t="s">
        <v>1886</v>
      </c>
      <c r="F10" s="522"/>
      <c r="G10" s="522" t="s">
        <v>1887</v>
      </c>
      <c r="H10" s="522" t="s">
        <v>1888</v>
      </c>
      <c r="I10" s="522" t="s">
        <v>1889</v>
      </c>
      <c r="J10" s="522" t="s">
        <v>1890</v>
      </c>
      <c r="K10" s="522" t="s">
        <v>1891</v>
      </c>
      <c r="L10" s="522" t="s">
        <v>1892</v>
      </c>
      <c r="M10" s="522" t="s">
        <v>1893</v>
      </c>
      <c r="N10" s="522" t="s">
        <v>1894</v>
      </c>
      <c r="O10" s="1046" t="s">
        <v>1895</v>
      </c>
      <c r="P10" s="1046"/>
      <c r="Q10" s="1046"/>
      <c r="R10" s="1046"/>
      <c r="S10" s="1046"/>
      <c r="T10" s="1046"/>
      <c r="U10" s="1046"/>
      <c r="V10" s="1046"/>
      <c r="W10" s="1046"/>
      <c r="X10" s="1046"/>
      <c r="Y10" s="1046"/>
      <c r="Z10" s="1046"/>
      <c r="AA10" s="1046"/>
      <c r="AB10" s="1046"/>
      <c r="AC10" s="1046"/>
      <c r="AD10" s="1046"/>
      <c r="AE10" s="1046"/>
      <c r="AF10" s="1046"/>
      <c r="AG10" s="212"/>
      <c r="AH10" s="1047" t="s">
        <v>1896</v>
      </c>
      <c r="AI10" s="1047"/>
      <c r="AJ10" s="1047"/>
      <c r="AK10" s="212"/>
      <c r="AL10" s="1048" t="s">
        <v>1897</v>
      </c>
      <c r="AM10" s="1048"/>
    </row>
    <row r="11" spans="1:39" ht="15">
      <c r="A11" s="522"/>
      <c r="B11" s="522"/>
      <c r="C11" s="522"/>
      <c r="D11" s="522"/>
      <c r="E11" s="522"/>
      <c r="F11" s="522"/>
      <c r="G11" s="522"/>
      <c r="H11" s="522"/>
      <c r="I11" s="522"/>
      <c r="J11" s="522"/>
      <c r="K11" s="522"/>
      <c r="L11" s="522"/>
      <c r="M11" s="522"/>
      <c r="N11" s="522"/>
      <c r="O11" s="1049" t="str">
        <f>'Criterios Evaluación Control'!B8</f>
        <v>ATRIBUTOS DE DISEÑO - EFICIENCIA</v>
      </c>
      <c r="P11" s="1049"/>
      <c r="Q11" s="1049"/>
      <c r="R11" s="1049"/>
      <c r="S11" s="1001"/>
      <c r="T11" s="1001"/>
      <c r="U11" s="1001"/>
      <c r="V11" s="1001"/>
      <c r="W11" s="1047" t="str">
        <f>'Criterios Evaluación Control'!C8</f>
        <v>CALIFICACIÓN</v>
      </c>
      <c r="X11" s="1047"/>
      <c r="Y11" s="1050" t="str">
        <f>'Criterios Evaluación Control'!B22</f>
        <v xml:space="preserve"> ATRIBUTOS DE ALCANCE - EFECTIVIDAD</v>
      </c>
      <c r="Z11" s="1050"/>
      <c r="AA11" s="1047" t="str">
        <f>'Criterios Evaluación Control'!C22</f>
        <v>CALIFICACIÓN</v>
      </c>
      <c r="AB11" s="1047"/>
      <c r="AC11" s="1050" t="str">
        <f>'Criterios Evaluación Control'!B28</f>
        <v>ATRIBUTOS DE CUMPLIMIENTO - Oportunidad</v>
      </c>
      <c r="AD11" s="1050"/>
      <c r="AE11" s="1047" t="str">
        <f>'Criterios Evaluación Control'!C28</f>
        <v>CALIFICACIÓN</v>
      </c>
      <c r="AF11" s="1047"/>
      <c r="AG11" s="212"/>
      <c r="AH11" s="1047"/>
      <c r="AI11" s="1047"/>
      <c r="AJ11" s="1047"/>
      <c r="AK11" s="212"/>
      <c r="AL11" s="1048"/>
      <c r="AM11" s="1048"/>
    </row>
    <row r="12" spans="1:39" ht="63" customHeight="1">
      <c r="A12" s="522"/>
      <c r="B12" s="522"/>
      <c r="C12" s="522"/>
      <c r="D12" s="522"/>
      <c r="E12" s="407" t="s">
        <v>562</v>
      </c>
      <c r="F12" s="408" t="s">
        <v>1696</v>
      </c>
      <c r="G12" s="522"/>
      <c r="H12" s="522"/>
      <c r="I12" s="522"/>
      <c r="J12" s="522"/>
      <c r="K12" s="522"/>
      <c r="L12" s="522"/>
      <c r="M12" s="522"/>
      <c r="N12" s="522"/>
      <c r="O12" s="143" t="str">
        <f>'Criterios Evaluación Control'!B10</f>
        <v>Si el control tiene un objetivo</v>
      </c>
      <c r="P12" s="143" t="str">
        <f>'Criterios Evaluación Control'!B11</f>
        <v>Si el control hace mención al área y cargo que debe ejecutarlo</v>
      </c>
      <c r="Q12" s="143" t="str">
        <f>'Criterios Evaluación Control'!B12</f>
        <v>Si el control hace mención a la periodicidad con la cual se debe ejecutar, es decir cuando se hace.</v>
      </c>
      <c r="R12" s="143" t="str">
        <f>'Criterios Evaluación Control'!B13</f>
        <v>Si el control menciona como se deja soportada o evidenciada su ejecución.</v>
      </c>
      <c r="S12" s="215" t="str">
        <f>'Criterios Evaluación Control'!B14</f>
        <v>Si el control se encuentra documentado</v>
      </c>
      <c r="T12" s="143" t="str">
        <f>'Criterios Evaluación Control'!B15</f>
        <v>Si el control menciona la situación de riesgo que mitiga.</v>
      </c>
      <c r="U12" s="143" t="str">
        <f>'Criterios Evaluación Control'!B16</f>
        <v xml:space="preserve">Si menciona el tipo de control </v>
      </c>
      <c r="V12" s="143" t="str">
        <f>'Criterios Evaluación Control'!B18</f>
        <v xml:space="preserve">Si menciona la forma de control </v>
      </c>
      <c r="W12" s="522" t="s">
        <v>1898</v>
      </c>
      <c r="X12" s="522"/>
      <c r="Y12" s="216" t="str">
        <f>'Criterios Evaluación Control'!B24</f>
        <v>Si el control se encuentra implementado en el procedimiento que se requiere realizar</v>
      </c>
      <c r="Z12" s="216" t="str">
        <f>'Criterios Evaluación Control'!B25</f>
        <v>Si el control se encuentra implementado en las áreas que se requiere</v>
      </c>
      <c r="AA12" s="522" t="s">
        <v>1898</v>
      </c>
      <c r="AB12" s="522"/>
      <c r="AC12" s="143" t="str">
        <f>'Criterios Evaluación Control'!B30</f>
        <v>Si el control se ejecuta al interior de la Entidad, conforme a los atributos evaluados en el diseño</v>
      </c>
      <c r="AD12" s="215" t="str">
        <f>'Criterios Evaluación Control'!B31</f>
        <v>Si el control se ejecuta al interior de la Entidad con el alcance del mismo</v>
      </c>
      <c r="AE12" s="522" t="s">
        <v>1898</v>
      </c>
      <c r="AF12" s="522"/>
      <c r="AG12" s="212"/>
      <c r="AH12" s="116" t="s">
        <v>1899</v>
      </c>
      <c r="AI12" s="116" t="s">
        <v>1900</v>
      </c>
      <c r="AJ12" s="116" t="s">
        <v>1901</v>
      </c>
      <c r="AK12" s="212"/>
      <c r="AL12" s="213" t="s">
        <v>1902</v>
      </c>
      <c r="AM12" s="213" t="s">
        <v>1903</v>
      </c>
    </row>
    <row r="13" spans="1:39" ht="21" customHeight="1">
      <c r="A13" s="995" t="str">
        <f>'Lista de Controles'!A10</f>
        <v>C01</v>
      </c>
      <c r="B13" s="603" t="str">
        <f>'Lista de Controles'!B10</f>
        <v>Analizar el contexto interno y externo de CCF para la identificación de riesgos LA/FT/FPADM inherentes al desarrollo de la actividad de la Entidad</v>
      </c>
      <c r="C13" s="996" t="str">
        <f>'Lista de Controles'!C10</f>
        <v xml:space="preserve">El Responsable de Cumplimiento en conjunto con los líderes de las áreas que son fuente de riesgo, analiza de forma anual el contexto externo e interno de la CCF en el cual desarrolla su actividad económica, el mercado objetivo, los  servicios ofrecidos, los canales de distribución y las jurisdicciones donde se promocionan los  servicios, con el fin de identificar nuevas situaciones y factores de riesgo LA/FT/FPADM, eliminar situaciones que ya no existen o mantener las identificadas. </v>
      </c>
      <c r="D13" s="603" t="str">
        <f>'Lista de Controles'!D10</f>
        <v>Identificar situaciones de riesgo LA/FT/FPADM</v>
      </c>
      <c r="E13" s="1004" t="s">
        <v>2268</v>
      </c>
      <c r="F13" s="1004" t="s">
        <v>2269</v>
      </c>
      <c r="G13" s="1003" t="s">
        <v>2270</v>
      </c>
      <c r="H13" s="603" t="s">
        <v>1615</v>
      </c>
      <c r="I13" s="1004" t="s">
        <v>2271</v>
      </c>
      <c r="J13" s="1004" t="s">
        <v>1904</v>
      </c>
      <c r="K13" s="1004" t="s">
        <v>1905</v>
      </c>
      <c r="L13" s="1004" t="s">
        <v>1906</v>
      </c>
      <c r="M13" s="217" t="s">
        <v>1582</v>
      </c>
      <c r="N13" s="218" t="str">
        <f>VLOOKUP(M13,'Eventos de riesgo LA-FT-FPADM'!$A$11:$B$212,2,0)</f>
        <v xml:space="preserve">Personas que permiten o facilitan operaciones de LA/FT/FPADM o que utilicen a la Cámara para estas operaciones. </v>
      </c>
      <c r="O13" s="1000">
        <v>1</v>
      </c>
      <c r="P13" s="1000">
        <v>1</v>
      </c>
      <c r="Q13" s="1000">
        <v>1</v>
      </c>
      <c r="R13" s="1000">
        <v>1</v>
      </c>
      <c r="S13" s="1000">
        <v>1</v>
      </c>
      <c r="T13" s="1000">
        <v>1</v>
      </c>
      <c r="U13" s="1000">
        <v>1</v>
      </c>
      <c r="V13" s="1000">
        <v>0</v>
      </c>
      <c r="W13" s="1001">
        <f>SUM(O13:V13)</f>
        <v>7</v>
      </c>
      <c r="X13" s="1002">
        <f>+W13/8</f>
        <v>0.875</v>
      </c>
      <c r="Y13" s="1000">
        <v>1</v>
      </c>
      <c r="Z13" s="1000">
        <v>1</v>
      </c>
      <c r="AA13" s="1001">
        <f>Y13+Z13</f>
        <v>2</v>
      </c>
      <c r="AB13" s="1002">
        <f>+AA13/2</f>
        <v>1</v>
      </c>
      <c r="AC13" s="1000">
        <v>1</v>
      </c>
      <c r="AD13" s="1000">
        <v>1</v>
      </c>
      <c r="AE13" s="1001">
        <f>SUM(AC13:AD13)</f>
        <v>2</v>
      </c>
      <c r="AF13" s="1002">
        <f>+AE13/2</f>
        <v>1</v>
      </c>
      <c r="AG13" s="222"/>
      <c r="AH13" s="1020">
        <f>X13</f>
        <v>0.875</v>
      </c>
      <c r="AI13" s="1020">
        <f>AB13</f>
        <v>1</v>
      </c>
      <c r="AJ13" s="1020">
        <f>AF13</f>
        <v>1</v>
      </c>
      <c r="AK13" s="223"/>
      <c r="AL13" s="1021">
        <f>+AVERAGE(AH13:AJ13)</f>
        <v>0.95833333333333337</v>
      </c>
      <c r="AM13" s="1022" t="str">
        <f>IF(AL13&gt;=90%,"Fuerte",IF(AL13&gt;=60%,"Moderado",IF(AL13&lt;=59%,"Débil")))</f>
        <v>Fuerte</v>
      </c>
    </row>
    <row r="14" spans="1:39" ht="21" customHeight="1">
      <c r="A14" s="995"/>
      <c r="B14" s="603"/>
      <c r="C14" s="996"/>
      <c r="D14" s="603"/>
      <c r="E14" s="1004"/>
      <c r="F14" s="1004"/>
      <c r="G14" s="1003"/>
      <c r="H14" s="603"/>
      <c r="I14" s="1004"/>
      <c r="J14" s="1004"/>
      <c r="K14" s="1004"/>
      <c r="L14" s="1004"/>
      <c r="M14" s="217" t="s">
        <v>1584</v>
      </c>
      <c r="N14" s="218" t="str">
        <f>VLOOKUP(M14,'Eventos de riesgo LA-FT-FPADM'!$A$11:$B$212,2,0)</f>
        <v>Tener vínculos con activos a los cuales le sean decretadas medidas cautelares producto de un proceso penal de LA/FT/FPADM o de extinción de dominio.</v>
      </c>
      <c r="O14" s="1000"/>
      <c r="P14" s="1000"/>
      <c r="Q14" s="1000"/>
      <c r="R14" s="1000"/>
      <c r="S14" s="1000"/>
      <c r="T14" s="1000"/>
      <c r="U14" s="1000"/>
      <c r="V14" s="1000"/>
      <c r="W14" s="1001"/>
      <c r="X14" s="1002"/>
      <c r="Y14" s="1000"/>
      <c r="Z14" s="1000"/>
      <c r="AA14" s="1001"/>
      <c r="AB14" s="1002"/>
      <c r="AC14" s="1000"/>
      <c r="AD14" s="1000"/>
      <c r="AE14" s="1001"/>
      <c r="AF14" s="1002"/>
      <c r="AG14" s="222"/>
      <c r="AH14" s="1020"/>
      <c r="AI14" s="1020"/>
      <c r="AJ14" s="1020"/>
      <c r="AK14" s="223"/>
      <c r="AL14" s="1021"/>
      <c r="AM14" s="1023"/>
    </row>
    <row r="15" spans="1:39" ht="21" customHeight="1">
      <c r="A15" s="995"/>
      <c r="B15" s="603"/>
      <c r="C15" s="996"/>
      <c r="D15" s="603"/>
      <c r="E15" s="1004"/>
      <c r="F15" s="1004"/>
      <c r="G15" s="1003"/>
      <c r="H15" s="603"/>
      <c r="I15" s="1004"/>
      <c r="J15" s="1004"/>
      <c r="K15" s="1004"/>
      <c r="L15" s="1004"/>
      <c r="M15" s="217" t="s">
        <v>1589</v>
      </c>
      <c r="N15" s="218" t="str">
        <f>VLOOKUP(M15,'Eventos de riesgo LA-FT-FPADM'!$A$11:$B$212,2,0)</f>
        <v>Tener vínculos con activos que son referenciados en listas o medios de comunicación como de propiedad de una persona que realiza actividades de LA/FT/FPADM.</v>
      </c>
      <c r="O15" s="1000"/>
      <c r="P15" s="1000"/>
      <c r="Q15" s="1000"/>
      <c r="R15" s="1000"/>
      <c r="S15" s="1000"/>
      <c r="T15" s="1000"/>
      <c r="U15" s="1000"/>
      <c r="V15" s="1000"/>
      <c r="W15" s="1001"/>
      <c r="X15" s="1002"/>
      <c r="Y15" s="1000"/>
      <c r="Z15" s="1000"/>
      <c r="AA15" s="1001"/>
      <c r="AB15" s="1002"/>
      <c r="AC15" s="1000"/>
      <c r="AD15" s="1000"/>
      <c r="AE15" s="1001"/>
      <c r="AF15" s="1002"/>
      <c r="AG15" s="222"/>
      <c r="AH15" s="1020"/>
      <c r="AI15" s="1020"/>
      <c r="AJ15" s="1020"/>
      <c r="AK15" s="223"/>
      <c r="AL15" s="1021"/>
      <c r="AM15" s="1023"/>
    </row>
    <row r="16" spans="1:39" ht="21" customHeight="1">
      <c r="A16" s="995"/>
      <c r="B16" s="603"/>
      <c r="C16" s="996"/>
      <c r="D16" s="603"/>
      <c r="E16" s="1004"/>
      <c r="F16" s="1004"/>
      <c r="G16" s="1003"/>
      <c r="H16" s="603"/>
      <c r="I16" s="1004"/>
      <c r="J16" s="1004"/>
      <c r="K16" s="1004"/>
      <c r="L16" s="1004"/>
      <c r="M16" s="217" t="s">
        <v>1593</v>
      </c>
      <c r="N16" s="218" t="str">
        <f>VLOOKUP(M16,'Eventos de riesgo LA-FT-FPADM'!$A$11:$B$212,2,0)</f>
        <v>Recibir recursos de origen ilícito, relacionados con delitos de LA/FT/FPADM a través de cualquier medio de pago para el desarrollo de su objeto social.</v>
      </c>
      <c r="O16" s="1000"/>
      <c r="P16" s="1000"/>
      <c r="Q16" s="1000"/>
      <c r="R16" s="1000"/>
      <c r="S16" s="1000"/>
      <c r="T16" s="1000"/>
      <c r="U16" s="1000"/>
      <c r="V16" s="1000"/>
      <c r="W16" s="1001"/>
      <c r="X16" s="1002"/>
      <c r="Y16" s="1000"/>
      <c r="Z16" s="1000"/>
      <c r="AA16" s="1001"/>
      <c r="AB16" s="1002"/>
      <c r="AC16" s="1000"/>
      <c r="AD16" s="1000"/>
      <c r="AE16" s="1001"/>
      <c r="AF16" s="1002"/>
      <c r="AG16" s="222"/>
      <c r="AH16" s="1020"/>
      <c r="AI16" s="1020"/>
      <c r="AJ16" s="1020"/>
      <c r="AK16" s="223"/>
      <c r="AL16" s="1021"/>
      <c r="AM16" s="1023"/>
    </row>
    <row r="17" spans="1:39" ht="21" customHeight="1">
      <c r="A17" s="995"/>
      <c r="B17" s="603"/>
      <c r="C17" s="996"/>
      <c r="D17" s="603"/>
      <c r="E17" s="1004"/>
      <c r="F17" s="1004"/>
      <c r="G17" s="1003"/>
      <c r="H17" s="603"/>
      <c r="I17" s="1004"/>
      <c r="J17" s="1004"/>
      <c r="K17" s="1004"/>
      <c r="L17" s="1004"/>
      <c r="M17" s="217" t="s">
        <v>1597</v>
      </c>
      <c r="N17" s="218" t="str">
        <f>VLOOKUP(M17,'Eventos de riesgo LA-FT-FPADM'!$A$11:$B$212,2,0)</f>
        <v>Entregar recursos a terceros que tengan como destino apoyar actividades ilícitas relacionadas con delitos de LA/FT/FPADM.</v>
      </c>
      <c r="O17" s="1000"/>
      <c r="P17" s="1000"/>
      <c r="Q17" s="1000"/>
      <c r="R17" s="1000"/>
      <c r="S17" s="1000"/>
      <c r="T17" s="1000"/>
      <c r="U17" s="1000"/>
      <c r="V17" s="1000"/>
      <c r="W17" s="1001"/>
      <c r="X17" s="1002"/>
      <c r="Y17" s="1000"/>
      <c r="Z17" s="1000"/>
      <c r="AA17" s="1001"/>
      <c r="AB17" s="1002"/>
      <c r="AC17" s="1000"/>
      <c r="AD17" s="1000"/>
      <c r="AE17" s="1001"/>
      <c r="AF17" s="1002"/>
      <c r="AG17" s="222"/>
      <c r="AH17" s="1020"/>
      <c r="AI17" s="1020"/>
      <c r="AJ17" s="1020"/>
      <c r="AK17" s="223"/>
      <c r="AL17" s="1021"/>
      <c r="AM17" s="1023"/>
    </row>
    <row r="18" spans="1:39" ht="21" customHeight="1">
      <c r="A18" s="995"/>
      <c r="B18" s="603"/>
      <c r="C18" s="996"/>
      <c r="D18" s="603"/>
      <c r="E18" s="1004"/>
      <c r="F18" s="1004"/>
      <c r="G18" s="1003"/>
      <c r="H18" s="603"/>
      <c r="I18" s="1004"/>
      <c r="J18" s="1004"/>
      <c r="K18" s="1004"/>
      <c r="L18" s="1004"/>
      <c r="M18" s="217" t="s">
        <v>1601</v>
      </c>
      <c r="N18" s="218" t="str">
        <f>VLOOKUP(M18,'Eventos de riesgo LA-FT-FPADM'!$A$11:$B$212,2,0)</f>
        <v>Realizar operaciones, negocios o contratos en jurisdicciones internacionales que se encuentren bloqueadas por organismos internacionales o que sean consideradas de alto riesgo desde LA/FT/FPADM.</v>
      </c>
      <c r="O18" s="1000"/>
      <c r="P18" s="1000"/>
      <c r="Q18" s="1000"/>
      <c r="R18" s="1000"/>
      <c r="S18" s="1000"/>
      <c r="T18" s="1000"/>
      <c r="U18" s="1000"/>
      <c r="V18" s="1000"/>
      <c r="W18" s="1001"/>
      <c r="X18" s="1002"/>
      <c r="Y18" s="1000"/>
      <c r="Z18" s="1000"/>
      <c r="AA18" s="1001"/>
      <c r="AB18" s="1002"/>
      <c r="AC18" s="1000"/>
      <c r="AD18" s="1000"/>
      <c r="AE18" s="1001"/>
      <c r="AF18" s="1002"/>
      <c r="AG18" s="222"/>
      <c r="AH18" s="1020"/>
      <c r="AI18" s="1020"/>
      <c r="AJ18" s="1020"/>
      <c r="AK18" s="223"/>
      <c r="AL18" s="1021"/>
      <c r="AM18" s="1023"/>
    </row>
    <row r="19" spans="1:39" ht="21" customHeight="1">
      <c r="A19" s="995" t="str">
        <f>'Lista de Controles'!A11</f>
        <v>C02</v>
      </c>
      <c r="B19" s="603" t="str">
        <f>'Lista de Controles'!B11</f>
        <v>Actualizar la metodología de gestión de riesgo</v>
      </c>
      <c r="C19" s="996" t="str">
        <f>'Lista de Controles'!C11</f>
        <v>El Responsable de Cumplimiento en conjunto con la Dirección Administrativa y FInanciera, evalúa cada año o cuando se materialice un riesgo las metodologías para analizar las situaciones de riesgo identificadas, su probabilidad de ocurrencia y el impacto en caso de materializarse, obteniendo mediciones individuales y consolidadas por factor de riesgo y por riesgos asociados  teniendo en cuenta el contexto interno y externo en el cual se desarrolla la actividad económica</v>
      </c>
      <c r="D19" s="603" t="str">
        <f>'Lista de Controles'!D11</f>
        <v>Establecer el riesgo inherente y residual</v>
      </c>
      <c r="E19" s="1004" t="s">
        <v>2268</v>
      </c>
      <c r="F19" s="1004" t="s">
        <v>2269</v>
      </c>
      <c r="G19" s="1003" t="s">
        <v>2272</v>
      </c>
      <c r="H19" s="1004" t="s">
        <v>1615</v>
      </c>
      <c r="I19" s="1004" t="s">
        <v>2273</v>
      </c>
      <c r="J19" s="1004" t="s">
        <v>1904</v>
      </c>
      <c r="K19" s="1004" t="s">
        <v>1905</v>
      </c>
      <c r="L19" s="1004" t="s">
        <v>1906</v>
      </c>
      <c r="M19" s="217" t="s">
        <v>1582</v>
      </c>
      <c r="N19" s="218" t="str">
        <f>VLOOKUP(M19,'Eventos de riesgo LA-FT-FPADM'!$A$11:$B$212,2,0)</f>
        <v xml:space="preserve">Personas que permiten o facilitan operaciones de LA/FT/FPADM o que utilicen a la Cámara para estas operaciones. </v>
      </c>
      <c r="O19" s="1000">
        <v>1</v>
      </c>
      <c r="P19" s="1000">
        <v>1</v>
      </c>
      <c r="Q19" s="1000">
        <v>1</v>
      </c>
      <c r="R19" s="1000">
        <v>1</v>
      </c>
      <c r="S19" s="1000">
        <v>1</v>
      </c>
      <c r="T19" s="1000">
        <v>1</v>
      </c>
      <c r="U19" s="1000">
        <v>1</v>
      </c>
      <c r="V19" s="1000">
        <v>0</v>
      </c>
      <c r="W19" s="1001">
        <f t="shared" ref="W19" si="0">SUM(O19:V19)</f>
        <v>7</v>
      </c>
      <c r="X19" s="1002">
        <f>+W19/8</f>
        <v>0.875</v>
      </c>
      <c r="Y19" s="1000">
        <v>1</v>
      </c>
      <c r="Z19" s="1000">
        <v>1</v>
      </c>
      <c r="AA19" s="1001">
        <f>Y19+Z19</f>
        <v>2</v>
      </c>
      <c r="AB19" s="1002">
        <f t="shared" ref="AB19:AB41" si="1">+AA19/2</f>
        <v>1</v>
      </c>
      <c r="AC19" s="1000">
        <v>1</v>
      </c>
      <c r="AD19" s="1000">
        <v>1</v>
      </c>
      <c r="AE19" s="492">
        <f>SUM(AC19:AD19)</f>
        <v>2</v>
      </c>
      <c r="AF19" s="994">
        <f>+AE19/2</f>
        <v>1</v>
      </c>
      <c r="AG19" s="225"/>
      <c r="AH19" s="1005">
        <f>X19</f>
        <v>0.875</v>
      </c>
      <c r="AI19" s="1005">
        <f>AB19</f>
        <v>1</v>
      </c>
      <c r="AJ19" s="1005">
        <f t="shared" ref="AJ19" si="2">AF19</f>
        <v>1</v>
      </c>
      <c r="AK19" s="212"/>
      <c r="AL19" s="1006">
        <f t="shared" ref="AL19" si="3">+AVERAGE(AH19:AJ19)</f>
        <v>0.95833333333333337</v>
      </c>
      <c r="AM19" s="477" t="str">
        <f t="shared" ref="AM19:AM52" si="4">IF(AL19&gt;=90%,"Fuerte",IF(AL19&gt;=60%,"Moderado",IF(AL19&lt;=59%,"Débil")))</f>
        <v>Fuerte</v>
      </c>
    </row>
    <row r="20" spans="1:39" ht="21" customHeight="1">
      <c r="A20" s="995"/>
      <c r="B20" s="603"/>
      <c r="C20" s="996"/>
      <c r="D20" s="603"/>
      <c r="E20" s="1004"/>
      <c r="F20" s="1004"/>
      <c r="G20" s="1003"/>
      <c r="H20" s="1004"/>
      <c r="I20" s="1004"/>
      <c r="J20" s="1004"/>
      <c r="K20" s="1004"/>
      <c r="L20" s="1004"/>
      <c r="M20" s="217" t="s">
        <v>1584</v>
      </c>
      <c r="N20" s="218" t="str">
        <f>VLOOKUP(M20,'Eventos de riesgo LA-FT-FPADM'!$A$11:$B$212,2,0)</f>
        <v>Tener vínculos con activos a los cuales le sean decretadas medidas cautelares producto de un proceso penal de LA/FT/FPADM o de extinción de dominio.</v>
      </c>
      <c r="O20" s="1000"/>
      <c r="P20" s="1000"/>
      <c r="Q20" s="1000"/>
      <c r="R20" s="1000"/>
      <c r="S20" s="1000"/>
      <c r="T20" s="1000"/>
      <c r="U20" s="1000"/>
      <c r="V20" s="1000"/>
      <c r="W20" s="1001"/>
      <c r="X20" s="1002"/>
      <c r="Y20" s="1000"/>
      <c r="Z20" s="1000"/>
      <c r="AA20" s="1001"/>
      <c r="AB20" s="1002"/>
      <c r="AC20" s="1000"/>
      <c r="AD20" s="1000"/>
      <c r="AE20" s="492"/>
      <c r="AF20" s="994"/>
      <c r="AG20" s="225"/>
      <c r="AH20" s="1005"/>
      <c r="AI20" s="1005"/>
      <c r="AJ20" s="1005"/>
      <c r="AK20" s="212"/>
      <c r="AL20" s="1006"/>
      <c r="AM20" s="478"/>
    </row>
    <row r="21" spans="1:39" ht="21" customHeight="1">
      <c r="A21" s="995"/>
      <c r="B21" s="603"/>
      <c r="C21" s="996"/>
      <c r="D21" s="603"/>
      <c r="E21" s="1004"/>
      <c r="F21" s="1004"/>
      <c r="G21" s="1003"/>
      <c r="H21" s="1004"/>
      <c r="I21" s="1004"/>
      <c r="J21" s="1004"/>
      <c r="K21" s="1004"/>
      <c r="L21" s="1004"/>
      <c r="M21" s="217" t="s">
        <v>1589</v>
      </c>
      <c r="N21" s="218" t="str">
        <f>VLOOKUP(M21,'Eventos de riesgo LA-FT-FPADM'!$A$11:$B$212,2,0)</f>
        <v>Tener vínculos con activos que son referenciados en listas o medios de comunicación como de propiedad de una persona que realiza actividades de LA/FT/FPADM.</v>
      </c>
      <c r="O21" s="1000"/>
      <c r="P21" s="1000"/>
      <c r="Q21" s="1000"/>
      <c r="R21" s="1000"/>
      <c r="S21" s="1000"/>
      <c r="T21" s="1000"/>
      <c r="U21" s="1000"/>
      <c r="V21" s="1000"/>
      <c r="W21" s="1001"/>
      <c r="X21" s="1002"/>
      <c r="Y21" s="1000"/>
      <c r="Z21" s="1000"/>
      <c r="AA21" s="1001"/>
      <c r="AB21" s="1002"/>
      <c r="AC21" s="1000"/>
      <c r="AD21" s="1000"/>
      <c r="AE21" s="492"/>
      <c r="AF21" s="994"/>
      <c r="AG21" s="225"/>
      <c r="AH21" s="1005"/>
      <c r="AI21" s="1005"/>
      <c r="AJ21" s="1005"/>
      <c r="AK21" s="212"/>
      <c r="AL21" s="1006"/>
      <c r="AM21" s="478"/>
    </row>
    <row r="22" spans="1:39" ht="21" customHeight="1">
      <c r="A22" s="995"/>
      <c r="B22" s="603"/>
      <c r="C22" s="996"/>
      <c r="D22" s="603"/>
      <c r="E22" s="1004"/>
      <c r="F22" s="1004"/>
      <c r="G22" s="1003"/>
      <c r="H22" s="1004"/>
      <c r="I22" s="1004"/>
      <c r="J22" s="1004"/>
      <c r="K22" s="1004"/>
      <c r="L22" s="1004"/>
      <c r="M22" s="217" t="s">
        <v>1593</v>
      </c>
      <c r="N22" s="218" t="str">
        <f>VLOOKUP(M22,'Eventos de riesgo LA-FT-FPADM'!$A$11:$B$212,2,0)</f>
        <v>Recibir recursos de origen ilícito, relacionados con delitos de LA/FT/FPADM a través de cualquier medio de pago para el desarrollo de su objeto social.</v>
      </c>
      <c r="O22" s="1000"/>
      <c r="P22" s="1000"/>
      <c r="Q22" s="1000"/>
      <c r="R22" s="1000"/>
      <c r="S22" s="1000"/>
      <c r="T22" s="1000"/>
      <c r="U22" s="1000"/>
      <c r="V22" s="1000"/>
      <c r="W22" s="1001"/>
      <c r="X22" s="1002"/>
      <c r="Y22" s="1000"/>
      <c r="Z22" s="1000"/>
      <c r="AA22" s="1001"/>
      <c r="AB22" s="1002"/>
      <c r="AC22" s="1000"/>
      <c r="AD22" s="1000"/>
      <c r="AE22" s="492"/>
      <c r="AF22" s="994"/>
      <c r="AG22" s="225"/>
      <c r="AH22" s="1005"/>
      <c r="AI22" s="1005"/>
      <c r="AJ22" s="1005"/>
      <c r="AK22" s="212"/>
      <c r="AL22" s="1006"/>
      <c r="AM22" s="478"/>
    </row>
    <row r="23" spans="1:39" ht="21" customHeight="1">
      <c r="A23" s="995"/>
      <c r="B23" s="603"/>
      <c r="C23" s="996"/>
      <c r="D23" s="603"/>
      <c r="E23" s="1004"/>
      <c r="F23" s="1004"/>
      <c r="G23" s="1003"/>
      <c r="H23" s="1004"/>
      <c r="I23" s="1004"/>
      <c r="J23" s="1004"/>
      <c r="K23" s="1004"/>
      <c r="L23" s="1004"/>
      <c r="M23" s="217" t="s">
        <v>1597</v>
      </c>
      <c r="N23" s="218" t="str">
        <f>VLOOKUP(M23,'Eventos de riesgo LA-FT-FPADM'!$A$11:$B$212,2,0)</f>
        <v>Entregar recursos a terceros que tengan como destino apoyar actividades ilícitas relacionadas con delitos de LA/FT/FPADM.</v>
      </c>
      <c r="O23" s="1000"/>
      <c r="P23" s="1000"/>
      <c r="Q23" s="1000"/>
      <c r="R23" s="1000"/>
      <c r="S23" s="1000"/>
      <c r="T23" s="1000"/>
      <c r="U23" s="1000"/>
      <c r="V23" s="1000"/>
      <c r="W23" s="1001"/>
      <c r="X23" s="1002"/>
      <c r="Y23" s="1000"/>
      <c r="Z23" s="1000"/>
      <c r="AA23" s="1001"/>
      <c r="AB23" s="1002"/>
      <c r="AC23" s="1000"/>
      <c r="AD23" s="1000"/>
      <c r="AE23" s="492"/>
      <c r="AF23" s="994"/>
      <c r="AG23" s="225"/>
      <c r="AH23" s="1005"/>
      <c r="AI23" s="1005"/>
      <c r="AJ23" s="1005"/>
      <c r="AK23" s="212"/>
      <c r="AL23" s="1006"/>
      <c r="AM23" s="478"/>
    </row>
    <row r="24" spans="1:39" ht="21" customHeight="1">
      <c r="A24" s="995"/>
      <c r="B24" s="603"/>
      <c r="C24" s="996"/>
      <c r="D24" s="603"/>
      <c r="E24" s="1004"/>
      <c r="F24" s="1004"/>
      <c r="G24" s="1003"/>
      <c r="H24" s="1004"/>
      <c r="I24" s="1004"/>
      <c r="J24" s="1004"/>
      <c r="K24" s="1004"/>
      <c r="L24" s="1004"/>
      <c r="M24" s="217" t="s">
        <v>1601</v>
      </c>
      <c r="N24" s="218" t="str">
        <f>VLOOKUP(M24,'Eventos de riesgo LA-FT-FPADM'!$A$11:$B$212,2,0)</f>
        <v>Realizar operaciones, negocios o contratos en jurisdicciones internacionales que se encuentren bloqueadas por organismos internacionales o que sean consideradas de alto riesgo desde LA/FT/FPADM.</v>
      </c>
      <c r="O24" s="1000"/>
      <c r="P24" s="1000"/>
      <c r="Q24" s="1000"/>
      <c r="R24" s="1000"/>
      <c r="S24" s="1000"/>
      <c r="T24" s="1000"/>
      <c r="U24" s="1000"/>
      <c r="V24" s="1000"/>
      <c r="W24" s="1001"/>
      <c r="X24" s="1002"/>
      <c r="Y24" s="1000"/>
      <c r="Z24" s="1000"/>
      <c r="AA24" s="1001"/>
      <c r="AB24" s="1002"/>
      <c r="AC24" s="1000"/>
      <c r="AD24" s="1000"/>
      <c r="AE24" s="492"/>
      <c r="AF24" s="994"/>
      <c r="AG24" s="225"/>
      <c r="AH24" s="1005"/>
      <c r="AI24" s="1005"/>
      <c r="AJ24" s="1005"/>
      <c r="AK24" s="212"/>
      <c r="AL24" s="1006"/>
      <c r="AM24" s="478"/>
    </row>
    <row r="25" spans="1:39" ht="25.5" customHeight="1">
      <c r="A25" s="995" t="str">
        <f>'Lista de Controles'!A12</f>
        <v>C03</v>
      </c>
      <c r="B25" s="603" t="str">
        <f>'Lista de Controles'!B12</f>
        <v>Recopilar y verificar la información suministrada por los clientes y aliados</v>
      </c>
      <c r="C25" s="996" t="str">
        <f>'Lista de Controles'!C12</f>
        <v>La la Dirección Administrativa y Financiera, el Área de Desarrollo Empresarial y la Dirección de Asuntos Jurídicos MASC, solicitan el diligenciamiento del formulario establecido por CCF y documentos soporte para el conocimiento de sus clientes y aliados,  con el fin que se verifique la información del formulario vs los soportes, cada vez que se requiera</v>
      </c>
      <c r="D25" s="603" t="str">
        <f>'Lista de Controles'!D12</f>
        <v>Verificar la información suministrada y realizar la debida diligencia de conocimiento de los clientes y aliados</v>
      </c>
      <c r="E25" s="997" t="s">
        <v>2343</v>
      </c>
      <c r="F25" s="1004" t="s">
        <v>2336</v>
      </c>
      <c r="G25" s="1003" t="s">
        <v>2274</v>
      </c>
      <c r="H25" s="1004" t="s">
        <v>1908</v>
      </c>
      <c r="I25" s="1004" t="s">
        <v>2275</v>
      </c>
      <c r="J25" s="1004" t="s">
        <v>1904</v>
      </c>
      <c r="K25" s="1004" t="s">
        <v>1905</v>
      </c>
      <c r="L25" s="1004" t="s">
        <v>1909</v>
      </c>
      <c r="M25" s="217" t="s">
        <v>1575</v>
      </c>
      <c r="N25" s="218" t="str">
        <f>VLOOKUP(M25,'Eventos de riesgo LA-FT-FPADM'!$A$11:$B$212,2,0)</f>
        <v>Tener vínculos con empresas de fachada o con testaferros de personas que ejecutan actividades de LA/FT/FPADM.</v>
      </c>
      <c r="O25" s="1000">
        <v>1</v>
      </c>
      <c r="P25" s="1000">
        <v>1</v>
      </c>
      <c r="Q25" s="1000">
        <v>1</v>
      </c>
      <c r="R25" s="1000">
        <v>1</v>
      </c>
      <c r="S25" s="993">
        <v>1</v>
      </c>
      <c r="T25" s="1000">
        <v>1</v>
      </c>
      <c r="U25" s="1000">
        <v>1</v>
      </c>
      <c r="V25" s="1000">
        <v>0</v>
      </c>
      <c r="W25" s="1001">
        <f>SUM(O25:V25)</f>
        <v>7</v>
      </c>
      <c r="X25" s="1002">
        <f>+W25/8</f>
        <v>0.875</v>
      </c>
      <c r="Y25" s="1000">
        <v>1</v>
      </c>
      <c r="Z25" s="1000">
        <v>1</v>
      </c>
      <c r="AA25" s="1001">
        <f>Y25+Z25</f>
        <v>2</v>
      </c>
      <c r="AB25" s="1002">
        <f t="shared" ref="AB25" si="5">+AA25/2</f>
        <v>1</v>
      </c>
      <c r="AC25" s="1000">
        <v>1</v>
      </c>
      <c r="AD25" s="993">
        <v>1</v>
      </c>
      <c r="AE25" s="492">
        <f>SUM(AC25:AD25)</f>
        <v>2</v>
      </c>
      <c r="AF25" s="994">
        <f>+AE25/2</f>
        <v>1</v>
      </c>
      <c r="AG25"/>
      <c r="AH25" s="1005">
        <f>X25</f>
        <v>0.875</v>
      </c>
      <c r="AI25" s="1005">
        <f>AB25</f>
        <v>1</v>
      </c>
      <c r="AJ25" s="1005">
        <f t="shared" ref="AJ25" si="6">AF25</f>
        <v>1</v>
      </c>
      <c r="AL25" s="1006">
        <f>+AVERAGE(AH25:AJ25)</f>
        <v>0.95833333333333337</v>
      </c>
      <c r="AM25" s="477" t="str">
        <f t="shared" ref="AM25" si="7">IF(AL25&gt;=90%,"Fuerte",IF(AL25&gt;=60%,"Moderado",IF(AL25&lt;=59%,"Débil")))</f>
        <v>Fuerte</v>
      </c>
    </row>
    <row r="26" spans="1:39" ht="25.5" customHeight="1">
      <c r="A26" s="995"/>
      <c r="B26" s="603"/>
      <c r="C26" s="996"/>
      <c r="D26" s="603"/>
      <c r="E26" s="998"/>
      <c r="F26" s="1004"/>
      <c r="G26" s="1003"/>
      <c r="H26" s="1004"/>
      <c r="I26" s="1004"/>
      <c r="J26" s="1004"/>
      <c r="K26" s="1004"/>
      <c r="L26" s="1004"/>
      <c r="M26" s="217" t="s">
        <v>1579</v>
      </c>
      <c r="N26" s="218" t="str">
        <f>VLOOKUP(M26,'Eventos de riesgo LA-FT-FPADM'!$A$11:$B$212,2,0)</f>
        <v>Tener vínculos con contrapartes que suplantan a otra para ocultar su verdadera identidad o que presentan documentación no veraz, inexacta o de difícil verificación, para la comisión de delitos LA/FT/FPADM dentro de la Cámara.</v>
      </c>
      <c r="O26" s="1000"/>
      <c r="P26" s="1000"/>
      <c r="Q26" s="1000"/>
      <c r="R26" s="1000"/>
      <c r="S26" s="993"/>
      <c r="T26" s="1000"/>
      <c r="U26" s="1000"/>
      <c r="V26" s="1000"/>
      <c r="W26" s="1001"/>
      <c r="X26" s="1002"/>
      <c r="Y26" s="1000"/>
      <c r="Z26" s="1000"/>
      <c r="AA26" s="1001"/>
      <c r="AB26" s="1002"/>
      <c r="AC26" s="1000"/>
      <c r="AD26" s="993"/>
      <c r="AE26" s="492"/>
      <c r="AF26" s="994"/>
      <c r="AG26"/>
      <c r="AH26" s="1005"/>
      <c r="AI26" s="1005"/>
      <c r="AJ26" s="1005"/>
      <c r="AL26" s="1006"/>
      <c r="AM26" s="478"/>
    </row>
    <row r="27" spans="1:39" ht="25.5" customHeight="1">
      <c r="A27" s="995"/>
      <c r="B27" s="603"/>
      <c r="C27" s="996"/>
      <c r="D27" s="603"/>
      <c r="E27" s="999"/>
      <c r="F27" s="1004"/>
      <c r="G27" s="1003"/>
      <c r="H27" s="1004"/>
      <c r="I27" s="1004"/>
      <c r="J27" s="1004"/>
      <c r="K27" s="1004"/>
      <c r="L27" s="1004"/>
      <c r="M27" s="217" t="s">
        <v>1582</v>
      </c>
      <c r="N27" s="218" t="str">
        <f>VLOOKUP(M27,'Eventos de riesgo LA-FT-FPADM'!$A$11:$B$212,2,0)</f>
        <v xml:space="preserve">Personas que permiten o facilitan operaciones de LA/FT/FPADM o que utilicen a la Cámara para estas operaciones. </v>
      </c>
      <c r="O27" s="1000"/>
      <c r="P27" s="1000"/>
      <c r="Q27" s="1000"/>
      <c r="R27" s="1000"/>
      <c r="S27" s="993"/>
      <c r="T27" s="1000"/>
      <c r="U27" s="1000"/>
      <c r="V27" s="1000"/>
      <c r="W27" s="1001"/>
      <c r="X27" s="1002"/>
      <c r="Y27" s="1000"/>
      <c r="Z27" s="1000"/>
      <c r="AA27" s="1001"/>
      <c r="AB27" s="1002"/>
      <c r="AC27" s="1000"/>
      <c r="AD27" s="993"/>
      <c r="AE27" s="492"/>
      <c r="AF27" s="994"/>
      <c r="AG27"/>
      <c r="AH27" s="1005"/>
      <c r="AI27" s="1005"/>
      <c r="AJ27" s="1005"/>
      <c r="AL27" s="1006"/>
      <c r="AM27" s="478"/>
    </row>
    <row r="28" spans="1:39" ht="29.45" customHeight="1">
      <c r="A28" s="1011" t="str">
        <f>'Lista de Controles'!A13</f>
        <v>C04</v>
      </c>
      <c r="B28" s="1014" t="str">
        <f>'Lista de Controles'!B13</f>
        <v xml:space="preserve">Consultar el nombre y número de ID de los clientes y aliados, en caso de ser persona jurídica, su representante legal y socios/accionistas en las listas de prevención LA/FT/FPADM </v>
      </c>
      <c r="C28" s="1017" t="str">
        <f>'Lista de Controles'!C13</f>
        <v>Previo a la vinculación de los clientes y aliados, la Dirección Administrativa y Financiera, el Área de Desarrollo Empresarial y la Dirección de Asuntos Jurídicos MASC verifican el nombre y número de identificación de las personas que aparezcan en el formulario y soportes en listas vinculantes y/o restrictivas y las listas Peps encontradas en la herramienta dispuesta por la CCF. La verificación se hace sobre el cliente y aliado, en caso de ser persona jurídica, se verificará su representante legal y socios/accionistas que se identifiquen en el formulario de vinculación y/o el certificado de existencia y  representación legal o documentos adicionales según corresponda. Este procedimiento se realiza también en el momento de la actualización de la información.</v>
      </c>
      <c r="D28" s="1014" t="str">
        <f>'Lista de Controles'!D13</f>
        <v>Dar cumplimiento a las políticas de CCF relacionada con la coincidencia de personas en listados de prevención LA/FT/FPADM para no establecer ni mantener  relaciones comerciales con personas involucradas en actividades ilícitas</v>
      </c>
      <c r="E28" s="997" t="s">
        <v>2343</v>
      </c>
      <c r="F28" s="997" t="s">
        <v>2336</v>
      </c>
      <c r="G28" s="1008" t="s">
        <v>2276</v>
      </c>
      <c r="H28" s="997" t="s">
        <v>1910</v>
      </c>
      <c r="I28" s="997" t="s">
        <v>2338</v>
      </c>
      <c r="J28" s="997" t="s">
        <v>1904</v>
      </c>
      <c r="K28" s="997" t="s">
        <v>1912</v>
      </c>
      <c r="L28" s="997" t="s">
        <v>1909</v>
      </c>
      <c r="M28" s="217" t="s">
        <v>1562</v>
      </c>
      <c r="N28" s="218" t="str">
        <f>VLOOKUP(M28,'Eventos de riesgo LA-FT-FPADM'!$A$11:$B$212,2,0)</f>
        <v xml:space="preserve">Tener vínculos con contrapartes registradas en lista vinculante ONU, lista del consejo de seguridad colombiana, o restrictiva OFAC.  </v>
      </c>
      <c r="O28" s="1028">
        <v>1</v>
      </c>
      <c r="P28" s="1028">
        <v>1</v>
      </c>
      <c r="Q28" s="1028">
        <v>1</v>
      </c>
      <c r="R28" s="1028">
        <v>1</v>
      </c>
      <c r="S28" s="1034">
        <v>1</v>
      </c>
      <c r="T28" s="1028">
        <v>1</v>
      </c>
      <c r="U28" s="1028">
        <v>1</v>
      </c>
      <c r="V28" s="1028">
        <v>1</v>
      </c>
      <c r="W28" s="1030">
        <f>SUM(O28:V28)</f>
        <v>8</v>
      </c>
      <c r="X28" s="1032">
        <f>+W28/8</f>
        <v>1</v>
      </c>
      <c r="Y28" s="1028">
        <v>1</v>
      </c>
      <c r="Z28" s="1028">
        <v>1</v>
      </c>
      <c r="AA28" s="1030">
        <f>Y28+Z28</f>
        <v>2</v>
      </c>
      <c r="AB28" s="1032">
        <f>+AA28/2</f>
        <v>1</v>
      </c>
      <c r="AC28" s="1028">
        <v>1</v>
      </c>
      <c r="AD28" s="1034">
        <v>1</v>
      </c>
      <c r="AE28" s="576">
        <f>SUM(AC28:AD28)</f>
        <v>2</v>
      </c>
      <c r="AF28" s="1024">
        <f>+AE28/2</f>
        <v>1</v>
      </c>
      <c r="AG28"/>
      <c r="AH28" s="1026">
        <f>X28</f>
        <v>1</v>
      </c>
      <c r="AI28" s="1026">
        <f>AB28</f>
        <v>1</v>
      </c>
      <c r="AJ28" s="1026">
        <f>AF28</f>
        <v>1</v>
      </c>
      <c r="AL28" s="1036">
        <f>+AVERAGE(AH28:AJ28)</f>
        <v>1</v>
      </c>
      <c r="AM28" s="477" t="str">
        <f>IF(AL28&gt;=90%,"Fuerte",IF(AL28&gt;=60%,"Moderado",IF(AL28&lt;=59%,"Débil")))</f>
        <v>Fuerte</v>
      </c>
    </row>
    <row r="29" spans="1:39" ht="29.45" customHeight="1">
      <c r="A29" s="1012"/>
      <c r="B29" s="1015"/>
      <c r="C29" s="1018"/>
      <c r="D29" s="1015"/>
      <c r="E29" s="998"/>
      <c r="F29" s="998"/>
      <c r="G29" s="1009"/>
      <c r="H29" s="998"/>
      <c r="I29" s="998"/>
      <c r="J29" s="998"/>
      <c r="K29" s="998"/>
      <c r="L29" s="998"/>
      <c r="M29" s="217" t="s">
        <v>1567</v>
      </c>
      <c r="N29" s="218" t="str">
        <f>VLOOKUP(M29,'Eventos de riesgo LA-FT-FPADM'!$A$11:$B$212,2,0)</f>
        <v>Tener vínculos con contrapartes condenadas o sancionadas por LA/FT/FPADM o  que estén siendo investigadas por conductas asociadas al LA/FT/FPADM.</v>
      </c>
      <c r="O29" s="1029"/>
      <c r="P29" s="1029"/>
      <c r="Q29" s="1029"/>
      <c r="R29" s="1029"/>
      <c r="S29" s="1035"/>
      <c r="T29" s="1029"/>
      <c r="U29" s="1029"/>
      <c r="V29" s="1029"/>
      <c r="W29" s="1031"/>
      <c r="X29" s="1033"/>
      <c r="Y29" s="1029"/>
      <c r="Z29" s="1029"/>
      <c r="AA29" s="1031"/>
      <c r="AB29" s="1033"/>
      <c r="AC29" s="1029"/>
      <c r="AD29" s="1035"/>
      <c r="AE29" s="577"/>
      <c r="AF29" s="1025"/>
      <c r="AG29"/>
      <c r="AH29" s="1027"/>
      <c r="AI29" s="1027"/>
      <c r="AJ29" s="1027"/>
      <c r="AL29" s="1037"/>
      <c r="AM29" s="478"/>
    </row>
    <row r="30" spans="1:39" ht="29.45" customHeight="1">
      <c r="A30" s="1012"/>
      <c r="B30" s="1015"/>
      <c r="C30" s="1018"/>
      <c r="D30" s="1015"/>
      <c r="E30" s="998"/>
      <c r="F30" s="998"/>
      <c r="G30" s="1009"/>
      <c r="H30" s="998"/>
      <c r="I30" s="998"/>
      <c r="J30" s="998"/>
      <c r="K30" s="998"/>
      <c r="L30" s="998"/>
      <c r="M30" s="217" t="s">
        <v>1570</v>
      </c>
      <c r="N30" s="218" t="str">
        <f>VLOOKUP(M30,'Eventos de riesgo LA-FT-FPADM'!$A$11:$B$212,2,0)</f>
        <v>Tener vínculos con contrapartes que hayan sido registradas en otras listas, bases de datos o medios de comunicación por temas de LA/FT/FPADM.</v>
      </c>
      <c r="O30" s="1029"/>
      <c r="P30" s="1029"/>
      <c r="Q30" s="1029"/>
      <c r="R30" s="1029"/>
      <c r="S30" s="1035"/>
      <c r="T30" s="1029"/>
      <c r="U30" s="1029"/>
      <c r="V30" s="1029"/>
      <c r="W30" s="1031"/>
      <c r="X30" s="1033"/>
      <c r="Y30" s="1029"/>
      <c r="Z30" s="1029"/>
      <c r="AA30" s="1031"/>
      <c r="AB30" s="1033"/>
      <c r="AC30" s="1029"/>
      <c r="AD30" s="1035"/>
      <c r="AE30" s="577"/>
      <c r="AF30" s="1025"/>
      <c r="AG30"/>
      <c r="AH30" s="1027"/>
      <c r="AI30" s="1027"/>
      <c r="AJ30" s="1027"/>
      <c r="AL30" s="1037"/>
      <c r="AM30" s="478"/>
    </row>
    <row r="31" spans="1:39" ht="29.45" customHeight="1">
      <c r="A31" s="1012"/>
      <c r="B31" s="1015"/>
      <c r="C31" s="1018"/>
      <c r="D31" s="1015"/>
      <c r="E31" s="998"/>
      <c r="F31" s="998"/>
      <c r="G31" s="1009"/>
      <c r="H31" s="998"/>
      <c r="I31" s="998"/>
      <c r="J31" s="998"/>
      <c r="K31" s="998"/>
      <c r="L31" s="998"/>
      <c r="M31" s="217" t="s">
        <v>1573</v>
      </c>
      <c r="N31" s="218" t="str">
        <f>VLOOKUP(M31,'Eventos de riesgo LA-FT-FPADM'!$A$11:$B$212,2,0)</f>
        <v>Tener vínculos con contrapartes relacionadas con otras personas que ejecutan actividades de LA/FT/FPADM.</v>
      </c>
      <c r="O31" s="1029"/>
      <c r="P31" s="1029"/>
      <c r="Q31" s="1029"/>
      <c r="R31" s="1029"/>
      <c r="S31" s="1035"/>
      <c r="T31" s="1029"/>
      <c r="U31" s="1029"/>
      <c r="V31" s="1029"/>
      <c r="W31" s="1031"/>
      <c r="X31" s="1033"/>
      <c r="Y31" s="1029"/>
      <c r="Z31" s="1029"/>
      <c r="AA31" s="1031"/>
      <c r="AB31" s="1033"/>
      <c r="AC31" s="1029"/>
      <c r="AD31" s="1035"/>
      <c r="AE31" s="577"/>
      <c r="AF31" s="1025"/>
      <c r="AG31"/>
      <c r="AH31" s="1027"/>
      <c r="AI31" s="1027"/>
      <c r="AJ31" s="1027"/>
      <c r="AL31" s="1037"/>
      <c r="AM31" s="478"/>
    </row>
    <row r="32" spans="1:39" ht="29.45" customHeight="1">
      <c r="A32" s="1012"/>
      <c r="B32" s="1015"/>
      <c r="C32" s="1018"/>
      <c r="D32" s="1015"/>
      <c r="E32" s="998"/>
      <c r="F32" s="998"/>
      <c r="G32" s="1009"/>
      <c r="H32" s="998"/>
      <c r="I32" s="998"/>
      <c r="J32" s="998"/>
      <c r="K32" s="998"/>
      <c r="L32" s="998"/>
      <c r="M32" s="217" t="s">
        <v>1575</v>
      </c>
      <c r="N32" s="218" t="str">
        <f>VLOOKUP(M32,'Eventos de riesgo LA-FT-FPADM'!$A$11:$B$212,2,0)</f>
        <v>Tener vínculos con empresas de fachada o con testaferros de personas que ejecutan actividades de LA/FT/FPADM.</v>
      </c>
      <c r="O32" s="1029"/>
      <c r="P32" s="1029"/>
      <c r="Q32" s="1029"/>
      <c r="R32" s="1029"/>
      <c r="S32" s="1035"/>
      <c r="T32" s="1029"/>
      <c r="U32" s="1029"/>
      <c r="V32" s="1029"/>
      <c r="W32" s="1031"/>
      <c r="X32" s="1033"/>
      <c r="Y32" s="1029"/>
      <c r="Z32" s="1029"/>
      <c r="AA32" s="1031"/>
      <c r="AB32" s="1033"/>
      <c r="AC32" s="1029"/>
      <c r="AD32" s="1035"/>
      <c r="AE32" s="577"/>
      <c r="AF32" s="1025"/>
      <c r="AG32"/>
      <c r="AH32" s="1027"/>
      <c r="AI32" s="1027"/>
      <c r="AJ32" s="1027"/>
      <c r="AL32" s="1037"/>
      <c r="AM32" s="478"/>
    </row>
    <row r="33" spans="1:39" ht="21" customHeight="1">
      <c r="A33" s="1011" t="str">
        <f>'Lista de Controles'!A14</f>
        <v>C05</v>
      </c>
      <c r="B33" s="1014" t="str">
        <f>'Lista de Controles'!B14</f>
        <v>Actualizar la  información de los clientes y aliados mediante el diligenciamiento del formato de conocimiento de contrapartes</v>
      </c>
      <c r="C33" s="1017" t="str">
        <f>'Lista de Controles'!C14</f>
        <v>La Dirección Administrativa y Financiera, el Área de Desarrollo Empresarial y la Dirección de Asuntos Jurídicos MASC adelantarán el proceso de actualización de la información de los clientes y aliados activos en un formulario,  mediante contacto directo con el cliente o comunicaciones por escrito como mínimo cada dos (2) años o en un tiempo menor en caso de advertirse alguna señal de alerta</v>
      </c>
      <c r="D33" s="1014" t="str">
        <f>'Lista de Controles'!D14</f>
        <v>Contar con información que permita mantener vigente la gestión del riesgo LA/FT/FPADM de CCF respecto a las contrapartes clientes y aliados</v>
      </c>
      <c r="E33" s="997" t="s">
        <v>2343</v>
      </c>
      <c r="F33" s="1004" t="s">
        <v>2336</v>
      </c>
      <c r="G33" s="1003" t="s">
        <v>2276</v>
      </c>
      <c r="H33" s="1004" t="s">
        <v>1907</v>
      </c>
      <c r="I33" s="1004" t="s">
        <v>1913</v>
      </c>
      <c r="J33" s="1004" t="s">
        <v>1914</v>
      </c>
      <c r="K33" s="1004" t="s">
        <v>1905</v>
      </c>
      <c r="L33" s="1004" t="s">
        <v>1909</v>
      </c>
      <c r="M33" s="217" t="s">
        <v>1573</v>
      </c>
      <c r="N33" s="218" t="str">
        <f>VLOOKUP(M33,'Eventos de riesgo LA-FT-FPADM'!$A$11:$B$212,2,0)</f>
        <v>Tener vínculos con contrapartes relacionadas con otras personas que ejecutan actividades de LA/FT/FPADM.</v>
      </c>
      <c r="O33" s="1000">
        <v>1</v>
      </c>
      <c r="P33" s="1000">
        <v>1</v>
      </c>
      <c r="Q33" s="1000">
        <v>1</v>
      </c>
      <c r="R33" s="1000">
        <v>1</v>
      </c>
      <c r="S33" s="993">
        <v>0</v>
      </c>
      <c r="T33" s="1000">
        <v>1</v>
      </c>
      <c r="U33" s="1000">
        <v>0</v>
      </c>
      <c r="V33" s="1000">
        <v>0</v>
      </c>
      <c r="W33" s="1001">
        <f>SUM(O33:V33)</f>
        <v>5</v>
      </c>
      <c r="X33" s="1002">
        <f>+W33/8</f>
        <v>0.625</v>
      </c>
      <c r="Y33" s="1000">
        <v>1</v>
      </c>
      <c r="Z33" s="1000">
        <v>1</v>
      </c>
      <c r="AA33" s="1001">
        <f>Y33+Z33</f>
        <v>2</v>
      </c>
      <c r="AB33" s="1002">
        <f>+AA33/2</f>
        <v>1</v>
      </c>
      <c r="AC33" s="1000">
        <v>1</v>
      </c>
      <c r="AD33" s="993">
        <v>0</v>
      </c>
      <c r="AE33" s="492">
        <f>SUM(AC33:AD33)</f>
        <v>1</v>
      </c>
      <c r="AF33" s="994">
        <f>+AE33/2</f>
        <v>0.5</v>
      </c>
      <c r="AG33"/>
      <c r="AH33" s="1005">
        <f>X33</f>
        <v>0.625</v>
      </c>
      <c r="AI33" s="1005">
        <f>AB33</f>
        <v>1</v>
      </c>
      <c r="AJ33" s="1005">
        <f>AF33</f>
        <v>0.5</v>
      </c>
      <c r="AL33" s="1006">
        <f>+AVERAGE(AH33:AJ33)</f>
        <v>0.70833333333333337</v>
      </c>
      <c r="AM33" s="477" t="str">
        <f>IF(AL33&gt;=90%,"Fuerte",IF(AL33&gt;=60%,"Moderado",IF(AL33&lt;=59%,"Débil")))</f>
        <v>Moderado</v>
      </c>
    </row>
    <row r="34" spans="1:39" ht="21" customHeight="1">
      <c r="A34" s="1012"/>
      <c r="B34" s="1015"/>
      <c r="C34" s="1018"/>
      <c r="D34" s="1015"/>
      <c r="E34" s="998"/>
      <c r="F34" s="1004"/>
      <c r="G34" s="1003"/>
      <c r="H34" s="1004"/>
      <c r="I34" s="1004"/>
      <c r="J34" s="1004"/>
      <c r="K34" s="1004"/>
      <c r="L34" s="1004"/>
      <c r="M34" s="217" t="s">
        <v>1575</v>
      </c>
      <c r="N34" s="218" t="str">
        <f>VLOOKUP(M34,'Eventos de riesgo LA-FT-FPADM'!$A$11:$B$212,2,0)</f>
        <v>Tener vínculos con empresas de fachada o con testaferros de personas que ejecutan actividades de LA/FT/FPADM.</v>
      </c>
      <c r="O34" s="1000"/>
      <c r="P34" s="1000"/>
      <c r="Q34" s="1000"/>
      <c r="R34" s="1000"/>
      <c r="S34" s="993"/>
      <c r="T34" s="1000"/>
      <c r="U34" s="1000"/>
      <c r="V34" s="1000"/>
      <c r="W34" s="1001"/>
      <c r="X34" s="1002"/>
      <c r="Y34" s="1000"/>
      <c r="Z34" s="1000"/>
      <c r="AA34" s="1001"/>
      <c r="AB34" s="1002"/>
      <c r="AC34" s="1000"/>
      <c r="AD34" s="993"/>
      <c r="AE34" s="492"/>
      <c r="AF34" s="994"/>
      <c r="AG34"/>
      <c r="AH34" s="1005"/>
      <c r="AI34" s="1005"/>
      <c r="AJ34" s="1005"/>
      <c r="AL34" s="1006"/>
      <c r="AM34" s="478"/>
    </row>
    <row r="35" spans="1:39" ht="21" customHeight="1">
      <c r="A35" s="1012"/>
      <c r="B35" s="1015"/>
      <c r="C35" s="1018"/>
      <c r="D35" s="1015"/>
      <c r="E35" s="998"/>
      <c r="F35" s="1004"/>
      <c r="G35" s="1003"/>
      <c r="H35" s="1004"/>
      <c r="I35" s="1004"/>
      <c r="J35" s="1004"/>
      <c r="K35" s="1004"/>
      <c r="L35" s="1004"/>
      <c r="M35" s="217" t="s">
        <v>1579</v>
      </c>
      <c r="N35" s="218" t="str">
        <f>VLOOKUP(M35,'Eventos de riesgo LA-FT-FPADM'!$A$11:$B$212,2,0)</f>
        <v>Tener vínculos con contrapartes que suplantan a otra para ocultar su verdadera identidad o que presentan documentación no veraz, inexacta o de difícil verificación, para la comisión de delitos LA/FT/FPADM dentro de la Cámara.</v>
      </c>
      <c r="O35" s="1000"/>
      <c r="P35" s="1000"/>
      <c r="Q35" s="1000"/>
      <c r="R35" s="1000"/>
      <c r="S35" s="993"/>
      <c r="T35" s="1000"/>
      <c r="U35" s="1000"/>
      <c r="V35" s="1000"/>
      <c r="W35" s="1001"/>
      <c r="X35" s="1002"/>
      <c r="Y35" s="1000"/>
      <c r="Z35" s="1000"/>
      <c r="AA35" s="1001"/>
      <c r="AB35" s="1002"/>
      <c r="AC35" s="1000"/>
      <c r="AD35" s="993"/>
      <c r="AE35" s="492"/>
      <c r="AF35" s="994"/>
      <c r="AG35"/>
      <c r="AH35" s="1005"/>
      <c r="AI35" s="1005"/>
      <c r="AJ35" s="1005"/>
      <c r="AL35" s="1006"/>
      <c r="AM35" s="478"/>
    </row>
    <row r="36" spans="1:39" ht="21" customHeight="1">
      <c r="A36" s="1013"/>
      <c r="B36" s="1016"/>
      <c r="C36" s="1019"/>
      <c r="D36" s="1015"/>
      <c r="E36" s="999"/>
      <c r="F36" s="1004"/>
      <c r="G36" s="1003"/>
      <c r="H36" s="1004"/>
      <c r="I36" s="1004"/>
      <c r="J36" s="1004"/>
      <c r="K36" s="1004"/>
      <c r="L36" s="1004"/>
      <c r="M36" s="217" t="s">
        <v>1582</v>
      </c>
      <c r="N36" s="218" t="str">
        <f>VLOOKUP(M36,'Eventos de riesgo LA-FT-FPADM'!$A$11:$B$212,2,0)</f>
        <v xml:space="preserve">Personas que permiten o facilitan operaciones de LA/FT/FPADM o que utilicen a la Cámara para estas operaciones. </v>
      </c>
      <c r="O36" s="1000"/>
      <c r="P36" s="1000"/>
      <c r="Q36" s="1000"/>
      <c r="R36" s="1000"/>
      <c r="S36" s="993"/>
      <c r="T36" s="1000"/>
      <c r="U36" s="1000"/>
      <c r="V36" s="1000"/>
      <c r="W36" s="1001"/>
      <c r="X36" s="1002"/>
      <c r="Y36" s="1000"/>
      <c r="Z36" s="1000"/>
      <c r="AA36" s="1001"/>
      <c r="AB36" s="1002"/>
      <c r="AC36" s="1000"/>
      <c r="AD36" s="993"/>
      <c r="AE36" s="492"/>
      <c r="AF36" s="994"/>
      <c r="AG36"/>
      <c r="AH36" s="1005"/>
      <c r="AI36" s="1005"/>
      <c r="AJ36" s="1005"/>
      <c r="AL36" s="1006"/>
      <c r="AM36" s="478"/>
    </row>
    <row r="37" spans="1:39" ht="24.95" customHeight="1">
      <c r="A37" s="1011" t="str">
        <f>'Lista de Controles'!A15</f>
        <v>C06</v>
      </c>
      <c r="B37" s="1014" t="str">
        <f>'Lista de Controles'!B15</f>
        <v xml:space="preserve">Consultar el nombre y número de ID de los usuarios en las listas de prevención LA/FT/FPADM </v>
      </c>
      <c r="C37" s="1017" t="str">
        <f>'Lista de Controles'!C15</f>
        <v>Cada vez que se requiera, la Dirección Institucional, el Área de Desarrollo Empresarial y la Dirección de Asuntos Jurídicos MASC verifican el nombre y número de identificación de las personas que se registran como usuarios en listas vinculantes y/o restrictivas y las listas Peps encontradas en la herramienta dispuesta por la CCF. La verificación se hace sobre el usuario, así como a su representante legal y socios/accionistas que se evidencien en los documentos solicitados.</v>
      </c>
      <c r="D37" s="1014" t="str">
        <f>'Lista de Controles'!D15</f>
        <v>Dar cumplimiento a las políticas de CCF relacionada con la coincidencia de personas en listados de prevención LA/FT/FPADM para no establecer ni mantener  relaciones comerciales con personas involucradas en actividades ilícitas</v>
      </c>
      <c r="E37" s="997" t="s">
        <v>2342</v>
      </c>
      <c r="F37" s="997" t="s">
        <v>2344</v>
      </c>
      <c r="G37" s="1008" t="s">
        <v>2276</v>
      </c>
      <c r="H37" s="997" t="s">
        <v>1908</v>
      </c>
      <c r="I37" s="997" t="s">
        <v>2338</v>
      </c>
      <c r="J37" s="997" t="s">
        <v>1904</v>
      </c>
      <c r="K37" s="997" t="s">
        <v>1912</v>
      </c>
      <c r="L37" s="997" t="s">
        <v>1915</v>
      </c>
      <c r="M37" s="217" t="s">
        <v>1562</v>
      </c>
      <c r="N37" s="218" t="str">
        <f>VLOOKUP(M37,'Eventos de riesgo LA-FT-FPADM'!$A$11:$B$212,2,0)</f>
        <v xml:space="preserve">Tener vínculos con contrapartes registradas en lista vinculante ONU, lista del consejo de seguridad colombiana, o restrictiva OFAC.  </v>
      </c>
      <c r="O37" s="1028">
        <v>1</v>
      </c>
      <c r="P37" s="1028">
        <v>1</v>
      </c>
      <c r="Q37" s="1028">
        <v>1</v>
      </c>
      <c r="R37" s="1028">
        <v>1</v>
      </c>
      <c r="S37" s="1034">
        <v>0</v>
      </c>
      <c r="T37" s="1028">
        <v>1</v>
      </c>
      <c r="U37" s="1028">
        <v>1</v>
      </c>
      <c r="V37" s="1028">
        <v>1</v>
      </c>
      <c r="W37" s="1030">
        <f>SUM(O37:V37)</f>
        <v>7</v>
      </c>
      <c r="X37" s="1032">
        <f>+W37/8</f>
        <v>0.875</v>
      </c>
      <c r="Y37" s="1028">
        <v>1</v>
      </c>
      <c r="Z37" s="1028">
        <v>1</v>
      </c>
      <c r="AA37" s="1030">
        <f>Y37+Z37</f>
        <v>2</v>
      </c>
      <c r="AB37" s="1032">
        <f>+AA37/2</f>
        <v>1</v>
      </c>
      <c r="AC37" s="1028">
        <v>1</v>
      </c>
      <c r="AD37" s="1034">
        <v>0</v>
      </c>
      <c r="AE37" s="576">
        <f>SUM(AC37:AD37)</f>
        <v>1</v>
      </c>
      <c r="AF37" s="1024">
        <f>+AE37/2</f>
        <v>0.5</v>
      </c>
      <c r="AG37"/>
      <c r="AH37" s="1026">
        <f>X37</f>
        <v>0.875</v>
      </c>
      <c r="AI37" s="1026">
        <f>AB37</f>
        <v>1</v>
      </c>
      <c r="AJ37" s="1026">
        <f>AF37</f>
        <v>0.5</v>
      </c>
      <c r="AL37" s="1036">
        <f>+AVERAGE(AH37:AJ37)</f>
        <v>0.79166666666666663</v>
      </c>
      <c r="AM37" s="477" t="str">
        <f>IF(AL37&gt;=90%,"Fuerte",IF(AL37&gt;=60%,"Moderado",IF(AL37&lt;=59%,"Débil")))</f>
        <v>Moderado</v>
      </c>
    </row>
    <row r="38" spans="1:39" ht="24.95" customHeight="1">
      <c r="A38" s="1012"/>
      <c r="B38" s="1015"/>
      <c r="C38" s="1018"/>
      <c r="D38" s="1015"/>
      <c r="E38" s="998"/>
      <c r="F38" s="998"/>
      <c r="G38" s="1009"/>
      <c r="H38" s="998"/>
      <c r="I38" s="998"/>
      <c r="J38" s="998"/>
      <c r="K38" s="998"/>
      <c r="L38" s="998"/>
      <c r="M38" s="217" t="s">
        <v>1567</v>
      </c>
      <c r="N38" s="218" t="str">
        <f>VLOOKUP(M38,'Eventos de riesgo LA-FT-FPADM'!$A$11:$B$212,2,0)</f>
        <v>Tener vínculos con contrapartes condenadas o sancionadas por LA/FT/FPADM o  que estén siendo investigadas por conductas asociadas al LA/FT/FPADM.</v>
      </c>
      <c r="O38" s="1029"/>
      <c r="P38" s="1029"/>
      <c r="Q38" s="1029"/>
      <c r="R38" s="1029"/>
      <c r="S38" s="1035"/>
      <c r="T38" s="1029"/>
      <c r="U38" s="1029"/>
      <c r="V38" s="1029"/>
      <c r="W38" s="1031"/>
      <c r="X38" s="1033"/>
      <c r="Y38" s="1029"/>
      <c r="Z38" s="1029"/>
      <c r="AA38" s="1031"/>
      <c r="AB38" s="1033"/>
      <c r="AC38" s="1029"/>
      <c r="AD38" s="1035"/>
      <c r="AE38" s="577"/>
      <c r="AF38" s="1025"/>
      <c r="AG38"/>
      <c r="AH38" s="1027"/>
      <c r="AI38" s="1027"/>
      <c r="AJ38" s="1027"/>
      <c r="AL38" s="1037"/>
      <c r="AM38" s="478"/>
    </row>
    <row r="39" spans="1:39" ht="24.95" customHeight="1">
      <c r="A39" s="1012"/>
      <c r="B39" s="1015"/>
      <c r="C39" s="1018"/>
      <c r="D39" s="1015"/>
      <c r="E39" s="998"/>
      <c r="F39" s="998"/>
      <c r="G39" s="1009"/>
      <c r="H39" s="998"/>
      <c r="I39" s="998"/>
      <c r="J39" s="998"/>
      <c r="K39" s="998"/>
      <c r="L39" s="998"/>
      <c r="M39" s="217" t="s">
        <v>1570</v>
      </c>
      <c r="N39" s="218" t="str">
        <f>VLOOKUP(M39,'Eventos de riesgo LA-FT-FPADM'!$A$11:$B$212,2,0)</f>
        <v>Tener vínculos con contrapartes que hayan sido registradas en otras listas, bases de datos o medios de comunicación por temas de LA/FT/FPADM.</v>
      </c>
      <c r="O39" s="1029"/>
      <c r="P39" s="1029"/>
      <c r="Q39" s="1029"/>
      <c r="R39" s="1029"/>
      <c r="S39" s="1035"/>
      <c r="T39" s="1029"/>
      <c r="U39" s="1029"/>
      <c r="V39" s="1029"/>
      <c r="W39" s="1031"/>
      <c r="X39" s="1033"/>
      <c r="Y39" s="1029"/>
      <c r="Z39" s="1029"/>
      <c r="AA39" s="1031"/>
      <c r="AB39" s="1033"/>
      <c r="AC39" s="1029"/>
      <c r="AD39" s="1035"/>
      <c r="AE39" s="577"/>
      <c r="AF39" s="1025"/>
      <c r="AG39"/>
      <c r="AH39" s="1027"/>
      <c r="AI39" s="1027"/>
      <c r="AJ39" s="1027"/>
      <c r="AL39" s="1037"/>
      <c r="AM39" s="478"/>
    </row>
    <row r="40" spans="1:39" ht="24.95" customHeight="1">
      <c r="A40" s="1012"/>
      <c r="B40" s="1015"/>
      <c r="C40" s="1018"/>
      <c r="D40" s="1015"/>
      <c r="E40" s="999"/>
      <c r="F40" s="998"/>
      <c r="G40" s="1009"/>
      <c r="H40" s="998"/>
      <c r="I40" s="998"/>
      <c r="J40" s="998"/>
      <c r="K40" s="998"/>
      <c r="L40" s="998"/>
      <c r="M40" s="217" t="s">
        <v>1573</v>
      </c>
      <c r="N40" s="218" t="str">
        <f>VLOOKUP(M40,'Eventos de riesgo LA-FT-FPADM'!$A$11:$B$212,2,0)</f>
        <v>Tener vínculos con contrapartes relacionadas con otras personas que ejecutan actividades de LA/FT/FPADM.</v>
      </c>
      <c r="O40" s="1029"/>
      <c r="P40" s="1029"/>
      <c r="Q40" s="1029"/>
      <c r="R40" s="1029"/>
      <c r="S40" s="1035"/>
      <c r="T40" s="1029"/>
      <c r="U40" s="1029"/>
      <c r="V40" s="1029"/>
      <c r="W40" s="1031"/>
      <c r="X40" s="1033"/>
      <c r="Y40" s="1029"/>
      <c r="Z40" s="1029"/>
      <c r="AA40" s="1031"/>
      <c r="AB40" s="1033"/>
      <c r="AC40" s="1029"/>
      <c r="AD40" s="1035"/>
      <c r="AE40" s="577"/>
      <c r="AF40" s="1025"/>
      <c r="AG40"/>
      <c r="AH40" s="1027"/>
      <c r="AI40" s="1027"/>
      <c r="AJ40" s="1027"/>
      <c r="AL40" s="1037"/>
      <c r="AM40" s="478"/>
    </row>
    <row r="41" spans="1:39" ht="21" customHeight="1">
      <c r="A41" s="995" t="str">
        <f>'Lista de Controles'!A16</f>
        <v>C07</v>
      </c>
      <c r="B41" s="603" t="str">
        <f>'Lista de Controles'!B16</f>
        <v>Recopilar y verificar la información suministrada por los proveedores de CCF</v>
      </c>
      <c r="C41" s="996" t="str">
        <f>'Lista de Controles'!C16</f>
        <v>La Dirección Administrativa y Financiera y la Dirección de Asuntos Jurídicos MASC solicitan el diligenciamiento del formulario establecido por CCF y documentos soporte para el conocimiento de sus proveedores, con el fin de verificar la información del formulario vs los soportes, cada vez que se requiera</v>
      </c>
      <c r="D41" s="603" t="str">
        <f>'Lista de Controles'!D16</f>
        <v>Verificar la información suministrada y realizar la debida diligencia de conocimiento de los proveedores de CCF</v>
      </c>
      <c r="E41" s="997" t="s">
        <v>2268</v>
      </c>
      <c r="F41" s="1004" t="s">
        <v>2348</v>
      </c>
      <c r="G41" s="1003" t="s">
        <v>2276</v>
      </c>
      <c r="H41" s="1004" t="s">
        <v>1908</v>
      </c>
      <c r="I41" s="1004" t="s">
        <v>1916</v>
      </c>
      <c r="J41" s="1004" t="s">
        <v>1904</v>
      </c>
      <c r="K41" s="1004" t="s">
        <v>1905</v>
      </c>
      <c r="L41" s="1004" t="s">
        <v>1917</v>
      </c>
      <c r="M41" s="217" t="s">
        <v>1575</v>
      </c>
      <c r="N41" s="218" t="str">
        <f>VLOOKUP(M41,'Eventos de riesgo LA-FT-FPADM'!$A$11:$B$212,2,0)</f>
        <v>Tener vínculos con empresas de fachada o con testaferros de personas que ejecutan actividades de LA/FT/FPADM.</v>
      </c>
      <c r="O41" s="1000">
        <v>1</v>
      </c>
      <c r="P41" s="1000">
        <v>1</v>
      </c>
      <c r="Q41" s="1000">
        <v>1</v>
      </c>
      <c r="R41" s="1000">
        <v>1</v>
      </c>
      <c r="S41" s="993">
        <v>1</v>
      </c>
      <c r="T41" s="1000">
        <v>1</v>
      </c>
      <c r="U41" s="1000">
        <v>1</v>
      </c>
      <c r="V41" s="1000">
        <v>0</v>
      </c>
      <c r="W41" s="1001">
        <f>SUM(O41:V41)</f>
        <v>7</v>
      </c>
      <c r="X41" s="1002">
        <f>+W41/8</f>
        <v>0.875</v>
      </c>
      <c r="Y41" s="1000">
        <v>1</v>
      </c>
      <c r="Z41" s="1000">
        <v>1</v>
      </c>
      <c r="AA41" s="1001">
        <f>Y41+Z41</f>
        <v>2</v>
      </c>
      <c r="AB41" s="1002">
        <f t="shared" si="1"/>
        <v>1</v>
      </c>
      <c r="AC41" s="1000">
        <v>1</v>
      </c>
      <c r="AD41" s="993">
        <v>1</v>
      </c>
      <c r="AE41" s="492">
        <f>SUM(AC41:AD41)</f>
        <v>2</v>
      </c>
      <c r="AF41" s="994">
        <f>+AE41/2</f>
        <v>1</v>
      </c>
      <c r="AG41"/>
      <c r="AH41" s="1005">
        <f>X41</f>
        <v>0.875</v>
      </c>
      <c r="AI41" s="1005">
        <f>AB41</f>
        <v>1</v>
      </c>
      <c r="AJ41" s="1005">
        <f t="shared" ref="AJ41" si="8">AF41</f>
        <v>1</v>
      </c>
      <c r="AL41" s="1006">
        <f t="shared" ref="AL41" si="9">+AVERAGE(AH41:AJ41)</f>
        <v>0.95833333333333337</v>
      </c>
      <c r="AM41" s="477" t="str">
        <f t="shared" si="4"/>
        <v>Fuerte</v>
      </c>
    </row>
    <row r="42" spans="1:39" ht="56.25">
      <c r="A42" s="995"/>
      <c r="B42" s="603"/>
      <c r="C42" s="996"/>
      <c r="D42" s="603"/>
      <c r="E42" s="999"/>
      <c r="F42" s="1004"/>
      <c r="G42" s="1003"/>
      <c r="H42" s="1004"/>
      <c r="I42" s="1004"/>
      <c r="J42" s="1004"/>
      <c r="K42" s="1004"/>
      <c r="L42" s="1004"/>
      <c r="M42" s="217" t="s">
        <v>1579</v>
      </c>
      <c r="N42" s="218" t="str">
        <f>VLOOKUP(M42,'Eventos de riesgo LA-FT-FPADM'!$A$11:$B$212,2,0)</f>
        <v>Tener vínculos con contrapartes que suplantan a otra para ocultar su verdadera identidad o que presentan documentación no veraz, inexacta o de difícil verificación, para la comisión de delitos LA/FT/FPADM dentro de la Cámara.</v>
      </c>
      <c r="O42" s="1000"/>
      <c r="P42" s="1000"/>
      <c r="Q42" s="1000"/>
      <c r="R42" s="1000"/>
      <c r="S42" s="993"/>
      <c r="T42" s="1000"/>
      <c r="U42" s="1000"/>
      <c r="V42" s="1000"/>
      <c r="W42" s="1001"/>
      <c r="X42" s="1002"/>
      <c r="Y42" s="1000"/>
      <c r="Z42" s="1000"/>
      <c r="AA42" s="1001"/>
      <c r="AB42" s="1002"/>
      <c r="AC42" s="1000"/>
      <c r="AD42" s="993"/>
      <c r="AE42" s="492"/>
      <c r="AF42" s="994"/>
      <c r="AG42"/>
      <c r="AH42" s="1005"/>
      <c r="AI42" s="1005"/>
      <c r="AJ42" s="1005"/>
      <c r="AL42" s="1006"/>
      <c r="AM42" s="478"/>
    </row>
    <row r="43" spans="1:39" ht="33.75">
      <c r="A43" s="1011" t="str">
        <f>'Lista de Controles'!A17</f>
        <v>C08</v>
      </c>
      <c r="B43" s="1014" t="str">
        <f>'Lista de Controles'!B17</f>
        <v xml:space="preserve">Consultar el nombre y número de ID de los proveedores, su representante legal y socios/accionistas en las listas de prevención LA/FT/FPADM </v>
      </c>
      <c r="C43" s="1017" t="str">
        <f>'Lista de Controles'!C17</f>
        <v>Previo a la vinculación de los proveedores, la Dirección Administrativa y Financiera y la Dirección de Asuntos Jurídicos MASC verifican el nombre y número de identificación de las personas que aparezcan en el formulario y soportes en listas vinculantes y/o restrictivas y las listas Peps encontradas en la herramienta dispuesta por la CCF. La verificación se hace sobre los proveedores, así como a su representante legal y socios/accionistas que se identifiquen en el formulario de vinculación y/o el certificado de existencia y  representación legal o documentos adicionales según corresponda. Este procedimiento se realiza también en el momento de la actualización de la información.</v>
      </c>
      <c r="D43" s="1014" t="str">
        <f>'Lista de Controles'!D17</f>
        <v>Dar cumplimiento a las políticas de CCF relacionada con la coincidencia de personas en listados de prevención LA/FT/FPADM para no establecer ni mantener relaciones comerciales con personas involucradas en actividades ilícitas</v>
      </c>
      <c r="E43" s="997" t="s">
        <v>2268</v>
      </c>
      <c r="F43" s="997" t="s">
        <v>2348</v>
      </c>
      <c r="G43" s="1008" t="s">
        <v>2277</v>
      </c>
      <c r="H43" s="997" t="s">
        <v>1910</v>
      </c>
      <c r="I43" s="997" t="s">
        <v>1911</v>
      </c>
      <c r="J43" s="997" t="s">
        <v>1904</v>
      </c>
      <c r="K43" s="997" t="s">
        <v>1912</v>
      </c>
      <c r="L43" s="997" t="s">
        <v>2278</v>
      </c>
      <c r="M43" s="217" t="s">
        <v>1562</v>
      </c>
      <c r="N43" s="218" t="str">
        <f>VLOOKUP(M43,'Eventos de riesgo LA-FT-FPADM'!$A$11:$B$212,2,0)</f>
        <v xml:space="preserve">Tener vínculos con contrapartes registradas en lista vinculante ONU, lista del consejo de seguridad colombiana, o restrictiva OFAC.  </v>
      </c>
      <c r="O43" s="1028">
        <v>1</v>
      </c>
      <c r="P43" s="1028">
        <v>1</v>
      </c>
      <c r="Q43" s="1028">
        <v>1</v>
      </c>
      <c r="R43" s="1028">
        <v>1</v>
      </c>
      <c r="S43" s="1034">
        <v>1</v>
      </c>
      <c r="T43" s="1028">
        <v>1</v>
      </c>
      <c r="U43" s="1028">
        <v>1</v>
      </c>
      <c r="V43" s="1028">
        <v>1</v>
      </c>
      <c r="W43" s="1030">
        <f>SUM(O43:V43)</f>
        <v>8</v>
      </c>
      <c r="X43" s="1032">
        <f>+W43/8</f>
        <v>1</v>
      </c>
      <c r="Y43" s="1028">
        <v>1</v>
      </c>
      <c r="Z43" s="1028">
        <v>1</v>
      </c>
      <c r="AA43" s="1030">
        <f>Y43+Z43</f>
        <v>2</v>
      </c>
      <c r="AB43" s="1032">
        <f>+AA43/2</f>
        <v>1</v>
      </c>
      <c r="AC43" s="1028">
        <v>1</v>
      </c>
      <c r="AD43" s="1034">
        <v>1</v>
      </c>
      <c r="AE43" s="576">
        <f>SUM(AC43:AD43)</f>
        <v>2</v>
      </c>
      <c r="AF43" s="1024">
        <f>+AE43/2</f>
        <v>1</v>
      </c>
      <c r="AG43"/>
      <c r="AH43" s="1026">
        <f>X43</f>
        <v>1</v>
      </c>
      <c r="AI43" s="1026">
        <f>AB43</f>
        <v>1</v>
      </c>
      <c r="AJ43" s="1026">
        <f>AF43</f>
        <v>1</v>
      </c>
      <c r="AL43" s="1036">
        <f>+AVERAGE(AH43:AJ43)</f>
        <v>1</v>
      </c>
      <c r="AM43" s="477" t="str">
        <f>IF(AL43&gt;=90%,"Fuerte",IF(AL43&gt;=60%,"Moderado",IF(AL43&lt;=59%,"Débil")))</f>
        <v>Fuerte</v>
      </c>
    </row>
    <row r="44" spans="1:39" ht="21" customHeight="1">
      <c r="A44" s="1012"/>
      <c r="B44" s="1015"/>
      <c r="C44" s="1018"/>
      <c r="D44" s="1015"/>
      <c r="E44" s="998"/>
      <c r="F44" s="998"/>
      <c r="G44" s="1009"/>
      <c r="H44" s="998"/>
      <c r="I44" s="998"/>
      <c r="J44" s="998"/>
      <c r="K44" s="998"/>
      <c r="L44" s="998"/>
      <c r="M44" s="217" t="s">
        <v>1567</v>
      </c>
      <c r="N44" s="218" t="str">
        <f>VLOOKUP(M44,'Eventos de riesgo LA-FT-FPADM'!$A$11:$B$212,2,0)</f>
        <v>Tener vínculos con contrapartes condenadas o sancionadas por LA/FT/FPADM o  que estén siendo investigadas por conductas asociadas al LA/FT/FPADM.</v>
      </c>
      <c r="O44" s="1029"/>
      <c r="P44" s="1029"/>
      <c r="Q44" s="1029"/>
      <c r="R44" s="1029"/>
      <c r="S44" s="1035"/>
      <c r="T44" s="1029"/>
      <c r="U44" s="1029"/>
      <c r="V44" s="1029"/>
      <c r="W44" s="1031"/>
      <c r="X44" s="1033"/>
      <c r="Y44" s="1029"/>
      <c r="Z44" s="1029"/>
      <c r="AA44" s="1031"/>
      <c r="AB44" s="1033"/>
      <c r="AC44" s="1029"/>
      <c r="AD44" s="1035"/>
      <c r="AE44" s="577"/>
      <c r="AF44" s="1025"/>
      <c r="AG44"/>
      <c r="AH44" s="1027"/>
      <c r="AI44" s="1027"/>
      <c r="AJ44" s="1027"/>
      <c r="AL44" s="1037"/>
      <c r="AM44" s="478"/>
    </row>
    <row r="45" spans="1:39" ht="21" customHeight="1">
      <c r="A45" s="1012"/>
      <c r="B45" s="1015"/>
      <c r="C45" s="1018"/>
      <c r="D45" s="1015"/>
      <c r="E45" s="998"/>
      <c r="F45" s="998"/>
      <c r="G45" s="1009"/>
      <c r="H45" s="998"/>
      <c r="I45" s="998"/>
      <c r="J45" s="998"/>
      <c r="K45" s="998"/>
      <c r="L45" s="998"/>
      <c r="M45" s="217" t="s">
        <v>1570</v>
      </c>
      <c r="N45" s="218" t="str">
        <f>VLOOKUP(M45,'Eventos de riesgo LA-FT-FPADM'!$A$11:$B$212,2,0)</f>
        <v>Tener vínculos con contrapartes que hayan sido registradas en otras listas, bases de datos o medios de comunicación por temas de LA/FT/FPADM.</v>
      </c>
      <c r="O45" s="1029"/>
      <c r="P45" s="1029"/>
      <c r="Q45" s="1029"/>
      <c r="R45" s="1029"/>
      <c r="S45" s="1035"/>
      <c r="T45" s="1029"/>
      <c r="U45" s="1029"/>
      <c r="V45" s="1029"/>
      <c r="W45" s="1031"/>
      <c r="X45" s="1033"/>
      <c r="Y45" s="1029"/>
      <c r="Z45" s="1029"/>
      <c r="AA45" s="1031"/>
      <c r="AB45" s="1033"/>
      <c r="AC45" s="1029"/>
      <c r="AD45" s="1035"/>
      <c r="AE45" s="577"/>
      <c r="AF45" s="1025"/>
      <c r="AG45"/>
      <c r="AH45" s="1027"/>
      <c r="AI45" s="1027"/>
      <c r="AJ45" s="1027"/>
      <c r="AL45" s="1037"/>
      <c r="AM45" s="478"/>
    </row>
    <row r="46" spans="1:39" ht="22.5">
      <c r="A46" s="1012"/>
      <c r="B46" s="1015"/>
      <c r="C46" s="1018"/>
      <c r="D46" s="1015"/>
      <c r="E46" s="998"/>
      <c r="F46" s="998"/>
      <c r="G46" s="1009"/>
      <c r="H46" s="998"/>
      <c r="I46" s="998"/>
      <c r="J46" s="998"/>
      <c r="K46" s="998"/>
      <c r="L46" s="998"/>
      <c r="M46" s="217" t="s">
        <v>1573</v>
      </c>
      <c r="N46" s="218" t="str">
        <f>VLOOKUP(M46,'Eventos de riesgo LA-FT-FPADM'!$A$11:$B$212,2,0)</f>
        <v>Tener vínculos con contrapartes relacionadas con otras personas que ejecutan actividades de LA/FT/FPADM.</v>
      </c>
      <c r="O46" s="1029"/>
      <c r="P46" s="1029"/>
      <c r="Q46" s="1029"/>
      <c r="R46" s="1029"/>
      <c r="S46" s="1035"/>
      <c r="T46" s="1029"/>
      <c r="U46" s="1029"/>
      <c r="V46" s="1029"/>
      <c r="W46" s="1031"/>
      <c r="X46" s="1033"/>
      <c r="Y46" s="1029"/>
      <c r="Z46" s="1029"/>
      <c r="AA46" s="1031"/>
      <c r="AB46" s="1033"/>
      <c r="AC46" s="1029"/>
      <c r="AD46" s="1035"/>
      <c r="AE46" s="577"/>
      <c r="AF46" s="1025"/>
      <c r="AG46"/>
      <c r="AH46" s="1027"/>
      <c r="AI46" s="1027"/>
      <c r="AJ46" s="1027"/>
      <c r="AL46" s="1037"/>
      <c r="AM46" s="478"/>
    </row>
    <row r="47" spans="1:39" ht="22.5">
      <c r="A47" s="1012"/>
      <c r="B47" s="1015"/>
      <c r="C47" s="1018"/>
      <c r="D47" s="1015"/>
      <c r="E47" s="998"/>
      <c r="F47" s="998"/>
      <c r="G47" s="1009"/>
      <c r="H47" s="998"/>
      <c r="I47" s="998"/>
      <c r="J47" s="998"/>
      <c r="K47" s="998"/>
      <c r="L47" s="998"/>
      <c r="M47" s="217" t="s">
        <v>1575</v>
      </c>
      <c r="N47" s="218" t="str">
        <f>VLOOKUP(M47,'Eventos de riesgo LA-FT-FPADM'!$A$11:$B$212,2,0)</f>
        <v>Tener vínculos con empresas de fachada o con testaferros de personas que ejecutan actividades de LA/FT/FPADM.</v>
      </c>
      <c r="O47" s="1029"/>
      <c r="P47" s="1029"/>
      <c r="Q47" s="1029"/>
      <c r="R47" s="1029"/>
      <c r="S47" s="1035"/>
      <c r="T47" s="1029"/>
      <c r="U47" s="1029"/>
      <c r="V47" s="1029"/>
      <c r="W47" s="1031"/>
      <c r="X47" s="1033"/>
      <c r="Y47" s="1029"/>
      <c r="Z47" s="1029"/>
      <c r="AA47" s="1031"/>
      <c r="AB47" s="1033"/>
      <c r="AC47" s="1029"/>
      <c r="AD47" s="1035"/>
      <c r="AE47" s="577"/>
      <c r="AF47" s="1025"/>
      <c r="AG47"/>
      <c r="AH47" s="1027"/>
      <c r="AI47" s="1027"/>
      <c r="AJ47" s="1027"/>
      <c r="AL47" s="1037"/>
      <c r="AM47" s="478"/>
    </row>
    <row r="48" spans="1:39" ht="21" customHeight="1">
      <c r="A48" s="1012"/>
      <c r="B48" s="1015"/>
      <c r="C48" s="1018"/>
      <c r="D48" s="1015"/>
      <c r="E48" s="998"/>
      <c r="F48" s="998"/>
      <c r="G48" s="1009"/>
      <c r="H48" s="998"/>
      <c r="I48" s="998"/>
      <c r="J48" s="998"/>
      <c r="K48" s="998"/>
      <c r="L48" s="998"/>
      <c r="M48" s="217" t="s">
        <v>1584</v>
      </c>
      <c r="N48" s="218" t="str">
        <f>VLOOKUP(M48,'Eventos de riesgo LA-FT-FPADM'!$A$11:$B$212,2,0)</f>
        <v>Tener vínculos con activos a los cuales le sean decretadas medidas cautelares producto de un proceso penal de LA/FT/FPADM o de extinción de dominio.</v>
      </c>
      <c r="O48" s="1029"/>
      <c r="P48" s="1029"/>
      <c r="Q48" s="1029"/>
      <c r="R48" s="1029"/>
      <c r="S48" s="1035"/>
      <c r="T48" s="1029"/>
      <c r="U48" s="1029"/>
      <c r="V48" s="1029"/>
      <c r="W48" s="1031"/>
      <c r="X48" s="1033"/>
      <c r="Y48" s="1029"/>
      <c r="Z48" s="1029"/>
      <c r="AA48" s="1031"/>
      <c r="AB48" s="1033"/>
      <c r="AC48" s="1029"/>
      <c r="AD48" s="1035"/>
      <c r="AE48" s="577"/>
      <c r="AF48" s="1025"/>
      <c r="AG48"/>
      <c r="AH48" s="1027"/>
      <c r="AI48" s="1027"/>
      <c r="AJ48" s="1027"/>
      <c r="AL48" s="1037"/>
      <c r="AM48" s="478"/>
    </row>
    <row r="49" spans="1:39" ht="21" customHeight="1">
      <c r="A49" s="1012"/>
      <c r="B49" s="1015"/>
      <c r="C49" s="1018"/>
      <c r="D49" s="1015"/>
      <c r="E49" s="998"/>
      <c r="F49" s="998"/>
      <c r="G49" s="1009"/>
      <c r="H49" s="998"/>
      <c r="I49" s="998"/>
      <c r="J49" s="998"/>
      <c r="K49" s="998"/>
      <c r="L49" s="998"/>
      <c r="M49" s="217" t="s">
        <v>1589</v>
      </c>
      <c r="N49" s="218" t="str">
        <f>VLOOKUP(M49,'Eventos de riesgo LA-FT-FPADM'!$A$11:$B$212,2,0)</f>
        <v>Tener vínculos con activos que son referenciados en listas o medios de comunicación como de propiedad de una persona que realiza actividades de LA/FT/FPADM.</v>
      </c>
      <c r="O49" s="1029"/>
      <c r="P49" s="1029"/>
      <c r="Q49" s="1029"/>
      <c r="R49" s="1029"/>
      <c r="S49" s="1035"/>
      <c r="T49" s="1029"/>
      <c r="U49" s="1029"/>
      <c r="V49" s="1029"/>
      <c r="W49" s="1031"/>
      <c r="X49" s="1033"/>
      <c r="Y49" s="1029"/>
      <c r="Z49" s="1029"/>
      <c r="AA49" s="1031"/>
      <c r="AB49" s="1033"/>
      <c r="AC49" s="1029"/>
      <c r="AD49" s="1035"/>
      <c r="AE49" s="577"/>
      <c r="AF49" s="1025"/>
      <c r="AG49"/>
      <c r="AH49" s="1027"/>
      <c r="AI49" s="1027"/>
      <c r="AJ49" s="1027"/>
      <c r="AL49" s="1037"/>
      <c r="AM49" s="478"/>
    </row>
    <row r="50" spans="1:39" ht="22.5">
      <c r="A50" s="1011" t="str">
        <f>'Lista de Controles'!A18</f>
        <v>C09</v>
      </c>
      <c r="B50" s="1014" t="str">
        <f>'Lista de Controles'!B18</f>
        <v>Actualizar la  información de los proveedores mediante el diligenciamiento del formato de conocimiento de contrapartes</v>
      </c>
      <c r="C50" s="1017" t="str">
        <f>'Lista de Controles'!C18</f>
        <v>La Dirección Administrativa y Financiera y la Dirección de Asuntos Jurídicos MASC adelantarán el proceso de actualización de la información de los proveedores activos en un formulario,  mediante contacto directo con el proveedor o comunicaciones por escrito como mínimo cada dos (2) años o en un tiempo menor en caso de advertirse alguna señal de alerta</v>
      </c>
      <c r="D50" s="1014" t="str">
        <f>'Lista de Controles'!D18</f>
        <v>Contar con información que permita mantener vigente la gestión del riesgo LA/FT/FPADM de CCF respecto a la contraparte proveedores</v>
      </c>
      <c r="E50" s="997" t="s">
        <v>2268</v>
      </c>
      <c r="F50" s="1004" t="s">
        <v>2348</v>
      </c>
      <c r="G50" s="1003" t="s">
        <v>2276</v>
      </c>
      <c r="H50" s="1004" t="s">
        <v>1907</v>
      </c>
      <c r="I50" s="1004" t="s">
        <v>1918</v>
      </c>
      <c r="J50" s="1004" t="s">
        <v>1914</v>
      </c>
      <c r="K50" s="1004" t="s">
        <v>1905</v>
      </c>
      <c r="L50" s="1004" t="s">
        <v>1919</v>
      </c>
      <c r="M50" s="217" t="s">
        <v>1575</v>
      </c>
      <c r="N50" s="218" t="str">
        <f>VLOOKUP(M50,'Eventos de riesgo LA-FT-FPADM'!$A$11:$B$212,2,0)</f>
        <v>Tener vínculos con empresas de fachada o con testaferros de personas que ejecutan actividades de LA/FT/FPADM.</v>
      </c>
      <c r="O50" s="1000">
        <v>1</v>
      </c>
      <c r="P50" s="1000">
        <v>1</v>
      </c>
      <c r="Q50" s="1000">
        <v>1</v>
      </c>
      <c r="R50" s="1000">
        <v>1</v>
      </c>
      <c r="S50" s="993">
        <v>0</v>
      </c>
      <c r="T50" s="1000">
        <v>1</v>
      </c>
      <c r="U50" s="1000">
        <v>0</v>
      </c>
      <c r="V50" s="1000">
        <v>0</v>
      </c>
      <c r="W50" s="1001">
        <f t="shared" ref="W50" si="10">SUM(O50:V50)</f>
        <v>5</v>
      </c>
      <c r="X50" s="1002">
        <f>+W50/8</f>
        <v>0.625</v>
      </c>
      <c r="Y50" s="1000">
        <v>1</v>
      </c>
      <c r="Z50" s="1000">
        <v>1</v>
      </c>
      <c r="AA50" s="1001">
        <f>Y50+Z50</f>
        <v>2</v>
      </c>
      <c r="AB50" s="1002">
        <f t="shared" ref="AB50" si="11">+AA50/2</f>
        <v>1</v>
      </c>
      <c r="AC50" s="1000">
        <v>1</v>
      </c>
      <c r="AD50" s="993">
        <v>0</v>
      </c>
      <c r="AE50" s="492">
        <f>SUM(AC50:AD50)</f>
        <v>1</v>
      </c>
      <c r="AF50" s="994">
        <f>+AE50/2</f>
        <v>0.5</v>
      </c>
      <c r="AG50"/>
      <c r="AH50" s="1005">
        <f>X50</f>
        <v>0.625</v>
      </c>
      <c r="AI50" s="1005">
        <f>AB50</f>
        <v>1</v>
      </c>
      <c r="AJ50" s="1005">
        <f t="shared" ref="AJ50" si="12">AF50</f>
        <v>0.5</v>
      </c>
      <c r="AL50" s="1006">
        <f t="shared" ref="AL50" si="13">+AVERAGE(AH50:AJ50)</f>
        <v>0.70833333333333337</v>
      </c>
      <c r="AM50" s="477" t="str">
        <f t="shared" ref="AM50" si="14">IF(AL50&gt;=90%,"Fuerte",IF(AL50&gt;=60%,"Moderado",IF(AL50&lt;=59%,"Débil")))</f>
        <v>Moderado</v>
      </c>
    </row>
    <row r="51" spans="1:39" ht="59.45" customHeight="1">
      <c r="A51" s="1012"/>
      <c r="B51" s="1015"/>
      <c r="C51" s="1018"/>
      <c r="D51" s="1015"/>
      <c r="E51" s="999"/>
      <c r="F51" s="1004"/>
      <c r="G51" s="1003"/>
      <c r="H51" s="1004"/>
      <c r="I51" s="1004"/>
      <c r="J51" s="1004"/>
      <c r="K51" s="1004"/>
      <c r="L51" s="1004"/>
      <c r="M51" s="217" t="s">
        <v>1579</v>
      </c>
      <c r="N51" s="218" t="str">
        <f>VLOOKUP(M51,'Eventos de riesgo LA-FT-FPADM'!$A$11:$B$212,2,0)</f>
        <v>Tener vínculos con contrapartes que suplantan a otra para ocultar su verdadera identidad o que presentan documentación no veraz, inexacta o de difícil verificación, para la comisión de delitos LA/FT/FPADM dentro de la Cámara.</v>
      </c>
      <c r="O51" s="1000"/>
      <c r="P51" s="1000"/>
      <c r="Q51" s="1000"/>
      <c r="R51" s="1000"/>
      <c r="S51" s="993"/>
      <c r="T51" s="1000"/>
      <c r="U51" s="1000"/>
      <c r="V51" s="1000"/>
      <c r="W51" s="1001"/>
      <c r="X51" s="1002"/>
      <c r="Y51" s="1000"/>
      <c r="Z51" s="1000"/>
      <c r="AA51" s="1001"/>
      <c r="AB51" s="1002"/>
      <c r="AC51" s="1000"/>
      <c r="AD51" s="993"/>
      <c r="AE51" s="492"/>
      <c r="AF51" s="994"/>
      <c r="AG51"/>
      <c r="AH51" s="1005"/>
      <c r="AI51" s="1005"/>
      <c r="AJ51" s="1005"/>
      <c r="AL51" s="1006"/>
      <c r="AM51" s="478"/>
    </row>
    <row r="52" spans="1:39" ht="41.1" customHeight="1">
      <c r="A52" s="1011" t="str">
        <f>'Lista de Controles'!A19</f>
        <v>C10</v>
      </c>
      <c r="B52" s="1014" t="str">
        <f>'Lista de Controles'!B19</f>
        <v>Realizar el recaudo de los recursos provenientes de las ventas a sus clientes y los pagos a proveedores a través de medios del sistema financiero y efectivo en casos excepcionales</v>
      </c>
      <c r="C52" s="1017" t="str">
        <f>'Lista de Controles'!C19</f>
        <v>La Dirección Administrativa y Financiera y la Dirección de Asuntos Jurídicos MASC realizan el recaudo de cartera y pago a proveedores a través de medios dispuestos por el sistema financiero colombiano cada vez que se requiera.  Si se encuentra alguna inconsistencia en el proceso, se informa al Responsable de Cumplimiento a través del correo electrónico dispuesto para tal fin</v>
      </c>
      <c r="D52" s="1014" t="str">
        <f>'Lista de Controles'!D19</f>
        <v>Disminuir la probabilidad de ser usado para dar apariencia de legalidad a recursos de origen o con un destino ilícito</v>
      </c>
      <c r="E52" s="997" t="s">
        <v>2268</v>
      </c>
      <c r="F52" s="1004" t="s">
        <v>2348</v>
      </c>
      <c r="G52" s="1003" t="s">
        <v>2277</v>
      </c>
      <c r="H52" s="1004" t="s">
        <v>1908</v>
      </c>
      <c r="I52" s="1004" t="s">
        <v>2279</v>
      </c>
      <c r="J52" s="1004" t="s">
        <v>1904</v>
      </c>
      <c r="K52" s="1004" t="s">
        <v>1905</v>
      </c>
      <c r="L52" s="1004" t="s">
        <v>1920</v>
      </c>
      <c r="M52" s="217" t="s">
        <v>1593</v>
      </c>
      <c r="N52" s="218" t="str">
        <f>VLOOKUP(M52,'Eventos de riesgo LA-FT-FPADM'!$A$11:$B$212,2,0)</f>
        <v>Recibir recursos de origen ilícito, relacionados con delitos de LA/FT/FPADM a través de cualquier medio de pago para el desarrollo de su objeto social.</v>
      </c>
      <c r="O52" s="1000">
        <v>1</v>
      </c>
      <c r="P52" s="1000">
        <v>1</v>
      </c>
      <c r="Q52" s="1000">
        <v>1</v>
      </c>
      <c r="R52" s="1000">
        <v>1</v>
      </c>
      <c r="S52" s="993">
        <v>0</v>
      </c>
      <c r="T52" s="1000">
        <v>1</v>
      </c>
      <c r="U52" s="1000">
        <v>1</v>
      </c>
      <c r="V52" s="1000">
        <v>0</v>
      </c>
      <c r="W52" s="1001">
        <f>SUM(O52:V52)</f>
        <v>6</v>
      </c>
      <c r="X52" s="1002">
        <f>+W52/8</f>
        <v>0.75</v>
      </c>
      <c r="Y52" s="1000">
        <v>1</v>
      </c>
      <c r="Z52" s="1000">
        <v>1</v>
      </c>
      <c r="AA52" s="1001">
        <f>Y52+Z52</f>
        <v>2</v>
      </c>
      <c r="AB52" s="1002">
        <f>+AA52/2</f>
        <v>1</v>
      </c>
      <c r="AC52" s="1000">
        <v>1</v>
      </c>
      <c r="AD52" s="993">
        <v>0</v>
      </c>
      <c r="AE52" s="492">
        <f>SUM(AC52:AD52)</f>
        <v>1</v>
      </c>
      <c r="AF52" s="994">
        <f>+AE52/2</f>
        <v>0.5</v>
      </c>
      <c r="AG52"/>
      <c r="AH52" s="1005">
        <f>X52</f>
        <v>0.75</v>
      </c>
      <c r="AI52" s="1005">
        <f>AB52</f>
        <v>1</v>
      </c>
      <c r="AJ52" s="1005">
        <f t="shared" ref="AJ52" si="15">AF52</f>
        <v>0.5</v>
      </c>
      <c r="AL52" s="1006">
        <f t="shared" ref="AL52" si="16">+AVERAGE(AH52:AJ52)</f>
        <v>0.75</v>
      </c>
      <c r="AM52" s="477" t="str">
        <f t="shared" si="4"/>
        <v>Moderado</v>
      </c>
    </row>
    <row r="53" spans="1:39" ht="41.1" customHeight="1">
      <c r="A53" s="1013"/>
      <c r="B53" s="1016"/>
      <c r="C53" s="1019"/>
      <c r="D53" s="1016"/>
      <c r="E53" s="999"/>
      <c r="F53" s="1004"/>
      <c r="G53" s="1003"/>
      <c r="H53" s="1004"/>
      <c r="I53" s="1004"/>
      <c r="J53" s="1004"/>
      <c r="K53" s="1004"/>
      <c r="L53" s="1004"/>
      <c r="M53" s="217" t="s">
        <v>1597</v>
      </c>
      <c r="N53" s="218" t="str">
        <f>VLOOKUP(M53,'Eventos de riesgo LA-FT-FPADM'!$A$11:$B$212,2,0)</f>
        <v>Entregar recursos a terceros que tengan como destino apoyar actividades ilícitas relacionadas con delitos de LA/FT/FPADM.</v>
      </c>
      <c r="O53" s="1000"/>
      <c r="P53" s="1000"/>
      <c r="Q53" s="1000"/>
      <c r="R53" s="1000"/>
      <c r="S53" s="993"/>
      <c r="T53" s="1000"/>
      <c r="U53" s="1000"/>
      <c r="V53" s="1000"/>
      <c r="W53" s="1001"/>
      <c r="X53" s="1002"/>
      <c r="Y53" s="1000"/>
      <c r="Z53" s="1000"/>
      <c r="AA53" s="1001"/>
      <c r="AB53" s="1002"/>
      <c r="AC53" s="1000"/>
      <c r="AD53" s="993"/>
      <c r="AE53" s="492"/>
      <c r="AF53" s="994"/>
      <c r="AG53"/>
      <c r="AH53" s="1005"/>
      <c r="AI53" s="1005"/>
      <c r="AJ53" s="1005"/>
      <c r="AL53" s="1006"/>
      <c r="AM53" s="479"/>
    </row>
    <row r="54" spans="1:39" ht="21" customHeight="1">
      <c r="A54" s="1011" t="str">
        <f>'Lista de Controles'!A20</f>
        <v>C11</v>
      </c>
      <c r="B54" s="1014" t="str">
        <f>'Lista de Controles'!B20</f>
        <v>Recopilar y verificar la información de los empleados de CCF</v>
      </c>
      <c r="C54" s="1017" t="str">
        <f>'Lista de Controles'!C20</f>
        <v>Cada vez que se requiera, el Área de Talento Humano recopila la información de los empleados y la condición de PEP, en caso de que aplique al perfil de cargo que se reclutará</v>
      </c>
      <c r="D54" s="1014" t="str">
        <f>'Lista de Controles'!D20</f>
        <v>Contar con información para el conocimiento del empleado</v>
      </c>
      <c r="E54" s="997" t="s">
        <v>2095</v>
      </c>
      <c r="F54" s="997" t="s">
        <v>2353</v>
      </c>
      <c r="G54" s="1008" t="s">
        <v>2280</v>
      </c>
      <c r="H54" s="997" t="s">
        <v>1908</v>
      </c>
      <c r="I54" s="997" t="s">
        <v>2281</v>
      </c>
      <c r="J54" s="997" t="s">
        <v>1904</v>
      </c>
      <c r="K54" s="997" t="s">
        <v>1905</v>
      </c>
      <c r="L54" s="997" t="s">
        <v>2282</v>
      </c>
      <c r="M54" s="217" t="s">
        <v>1575</v>
      </c>
      <c r="N54" s="218" t="str">
        <f>VLOOKUP(M54,'Eventos de riesgo LA-FT-FPADM'!$A$11:$B$212,2,0)</f>
        <v>Tener vínculos con empresas de fachada o con testaferros de personas que ejecutan actividades de LA/FT/FPADM.</v>
      </c>
      <c r="O54" s="1028">
        <v>1</v>
      </c>
      <c r="P54" s="1028">
        <v>1</v>
      </c>
      <c r="Q54" s="1028">
        <v>1</v>
      </c>
      <c r="R54" s="1028">
        <v>1</v>
      </c>
      <c r="S54" s="1034">
        <v>1</v>
      </c>
      <c r="T54" s="1028">
        <v>1</v>
      </c>
      <c r="U54" s="1028">
        <v>1</v>
      </c>
      <c r="V54" s="1028">
        <v>0</v>
      </c>
      <c r="W54" s="1030">
        <f>SUM(O54:V54)</f>
        <v>7</v>
      </c>
      <c r="X54" s="1032">
        <f>+W54/8</f>
        <v>0.875</v>
      </c>
      <c r="Y54" s="1028">
        <v>1</v>
      </c>
      <c r="Z54" s="1028">
        <v>1</v>
      </c>
      <c r="AA54" s="1030">
        <f>Y54+Z54</f>
        <v>2</v>
      </c>
      <c r="AB54" s="1032">
        <f t="shared" ref="AB54:AB57" si="17">+AA54/2</f>
        <v>1</v>
      </c>
      <c r="AC54" s="1028">
        <v>1</v>
      </c>
      <c r="AD54" s="1034">
        <v>1</v>
      </c>
      <c r="AE54" s="576">
        <f>SUM(AC54:AD54)</f>
        <v>2</v>
      </c>
      <c r="AF54" s="1024">
        <f>+AE54/2</f>
        <v>1</v>
      </c>
      <c r="AG54" s="225"/>
      <c r="AH54" s="1026">
        <f>X54</f>
        <v>0.875</v>
      </c>
      <c r="AI54" s="1026">
        <f>AB54</f>
        <v>1</v>
      </c>
      <c r="AJ54" s="1026">
        <f t="shared" ref="AJ54:AJ57" si="18">AF54</f>
        <v>1</v>
      </c>
      <c r="AK54" s="212"/>
      <c r="AL54" s="1036">
        <f t="shared" ref="AL54" si="19">+AVERAGE(AH54:AJ54)</f>
        <v>0.95833333333333337</v>
      </c>
      <c r="AM54" s="477" t="str">
        <f t="shared" ref="AM54:AM79" si="20">IF(AL54&gt;=90%,"Fuerte",IF(AL54&gt;=60%,"Moderado",IF(AL54&lt;=59%,"Débil")))</f>
        <v>Fuerte</v>
      </c>
    </row>
    <row r="55" spans="1:39" ht="21" customHeight="1">
      <c r="A55" s="1012"/>
      <c r="B55" s="1015"/>
      <c r="C55" s="1018"/>
      <c r="D55" s="1015"/>
      <c r="E55" s="998"/>
      <c r="F55" s="998"/>
      <c r="G55" s="1009"/>
      <c r="H55" s="998"/>
      <c r="I55" s="998"/>
      <c r="J55" s="998"/>
      <c r="K55" s="998"/>
      <c r="L55" s="998"/>
      <c r="M55" s="217" t="s">
        <v>1579</v>
      </c>
      <c r="N55" s="218" t="str">
        <f>VLOOKUP(M55,'Eventos de riesgo LA-FT-FPADM'!$A$11:$B$212,2,0)</f>
        <v>Tener vínculos con contrapartes que suplantan a otra para ocultar su verdadera identidad o que presentan documentación no veraz, inexacta o de difícil verificación, para la comisión de delitos LA/FT/FPADM dentro de la Cámara.</v>
      </c>
      <c r="O55" s="1029"/>
      <c r="P55" s="1029"/>
      <c r="Q55" s="1029"/>
      <c r="R55" s="1029"/>
      <c r="S55" s="1035"/>
      <c r="T55" s="1029"/>
      <c r="U55" s="1029"/>
      <c r="V55" s="1029"/>
      <c r="W55" s="1031"/>
      <c r="X55" s="1033"/>
      <c r="Y55" s="1029"/>
      <c r="Z55" s="1029"/>
      <c r="AA55" s="1031"/>
      <c r="AB55" s="1033"/>
      <c r="AC55" s="1029"/>
      <c r="AD55" s="1035"/>
      <c r="AE55" s="577"/>
      <c r="AF55" s="1025"/>
      <c r="AG55" s="3"/>
      <c r="AH55" s="1027"/>
      <c r="AI55" s="1027"/>
      <c r="AJ55" s="1027"/>
      <c r="AK55" s="208"/>
      <c r="AL55" s="1037"/>
      <c r="AM55" s="478"/>
    </row>
    <row r="56" spans="1:39" ht="21" customHeight="1">
      <c r="A56" s="1013"/>
      <c r="B56" s="1016"/>
      <c r="C56" s="1019"/>
      <c r="D56" s="1016"/>
      <c r="E56" s="999"/>
      <c r="F56" s="999"/>
      <c r="G56" s="1010"/>
      <c r="H56" s="999"/>
      <c r="I56" s="999"/>
      <c r="J56" s="999"/>
      <c r="K56" s="999"/>
      <c r="L56" s="999"/>
      <c r="M56" s="217" t="s">
        <v>1582</v>
      </c>
      <c r="N56" s="218" t="str">
        <f>VLOOKUP(M56,'Eventos de riesgo LA-FT-FPADM'!$A$11:$B$212,2,0)</f>
        <v xml:space="preserve">Personas que permiten o facilitan operaciones de LA/FT/FPADM o que utilicen a la Cámara para estas operaciones. </v>
      </c>
      <c r="O56" s="1041"/>
      <c r="P56" s="1041"/>
      <c r="Q56" s="1041"/>
      <c r="R56" s="1041"/>
      <c r="S56" s="1044"/>
      <c r="T56" s="1041"/>
      <c r="U56" s="1041"/>
      <c r="V56" s="1041"/>
      <c r="W56" s="1042"/>
      <c r="X56" s="1043"/>
      <c r="Y56" s="1041"/>
      <c r="Z56" s="1041"/>
      <c r="AA56" s="1042"/>
      <c r="AB56" s="1043"/>
      <c r="AC56" s="1041"/>
      <c r="AD56" s="1044"/>
      <c r="AE56" s="578"/>
      <c r="AF56" s="1039"/>
      <c r="AG56" s="3"/>
      <c r="AH56" s="1040"/>
      <c r="AI56" s="1040"/>
      <c r="AJ56" s="1040"/>
      <c r="AK56" s="208"/>
      <c r="AL56" s="1045"/>
      <c r="AM56" s="479"/>
    </row>
    <row r="57" spans="1:39" ht="21" customHeight="1">
      <c r="A57" s="995" t="str">
        <f>'Lista de Controles'!A21</f>
        <v>C12</v>
      </c>
      <c r="B57" s="1014" t="str">
        <f>'Lista de Controles'!B21</f>
        <v xml:space="preserve">Consultar el nombre y número de ID de los empleados en las listas de prevención LA/FT/FPADM </v>
      </c>
      <c r="C57" s="1017" t="str">
        <f>'Lista de Controles'!C21</f>
        <v>Previo a la vinculación, el Área de Talento Humano consulta los nombres y número de identificación de los empleados en listas vinculantes y/o restrictivas y las listas Peps encontradas en la herramienta dispuesta por la CCF. Este procedimiento se realiza también en el momento de la actualización de la información.</v>
      </c>
      <c r="D57" s="1014" t="str">
        <f>'Lista de Controles'!D21</f>
        <v>Dar cumplimiento a las políticas de CCF relacionada con la coincidencia de personas en listados de prevención LA/FT/FPADM para no establecer ni mantener  relaciones comerciales con personas involucradas en actividades ilícitas</v>
      </c>
      <c r="E57" s="997" t="s">
        <v>2095</v>
      </c>
      <c r="F57" s="997" t="s">
        <v>2353</v>
      </c>
      <c r="G57" s="1003" t="s">
        <v>2276</v>
      </c>
      <c r="H57" s="1004" t="s">
        <v>1910</v>
      </c>
      <c r="I57" s="1004" t="s">
        <v>1911</v>
      </c>
      <c r="J57" s="1004" t="s">
        <v>1904</v>
      </c>
      <c r="K57" s="1004" t="s">
        <v>1912</v>
      </c>
      <c r="L57" s="1004" t="s">
        <v>2282</v>
      </c>
      <c r="M57" s="217" t="s">
        <v>1562</v>
      </c>
      <c r="N57" s="218" t="str">
        <f>VLOOKUP(M57,'Eventos de riesgo LA-FT-FPADM'!$A$11:$B$212,2,0)</f>
        <v xml:space="preserve">Tener vínculos con contrapartes registradas en lista vinculante ONU, lista del consejo de seguridad colombiana, o restrictiva OFAC.  </v>
      </c>
      <c r="O57" s="1000">
        <v>1</v>
      </c>
      <c r="P57" s="1000">
        <v>1</v>
      </c>
      <c r="Q57" s="1000">
        <v>1</v>
      </c>
      <c r="R57" s="1000">
        <v>1</v>
      </c>
      <c r="S57" s="993">
        <v>1</v>
      </c>
      <c r="T57" s="1000">
        <v>1</v>
      </c>
      <c r="U57" s="1000">
        <v>1</v>
      </c>
      <c r="V57" s="1000">
        <v>1</v>
      </c>
      <c r="W57" s="1001">
        <f>SUM(O57:V57)</f>
        <v>8</v>
      </c>
      <c r="X57" s="1002">
        <f>+W57/8</f>
        <v>1</v>
      </c>
      <c r="Y57" s="1000">
        <v>1</v>
      </c>
      <c r="Z57" s="1000">
        <v>1</v>
      </c>
      <c r="AA57" s="1001">
        <f>Y57+Z57</f>
        <v>2</v>
      </c>
      <c r="AB57" s="1002">
        <f t="shared" si="17"/>
        <v>1</v>
      </c>
      <c r="AC57" s="1000">
        <v>1</v>
      </c>
      <c r="AD57" s="993">
        <v>1</v>
      </c>
      <c r="AE57" s="492">
        <f>SUM(AC57:AD57)</f>
        <v>2</v>
      </c>
      <c r="AF57" s="994">
        <f>+AE57/2</f>
        <v>1</v>
      </c>
      <c r="AG57"/>
      <c r="AH57" s="1005">
        <f>X57</f>
        <v>1</v>
      </c>
      <c r="AI57" s="1005">
        <f>AB57</f>
        <v>1</v>
      </c>
      <c r="AJ57" s="1005">
        <f t="shared" si="18"/>
        <v>1</v>
      </c>
      <c r="AL57" s="1006">
        <f>+AVERAGE(AH57:AJ57)</f>
        <v>1</v>
      </c>
      <c r="AM57" s="477" t="str">
        <f t="shared" si="20"/>
        <v>Fuerte</v>
      </c>
    </row>
    <row r="58" spans="1:39" ht="21" customHeight="1">
      <c r="A58" s="995"/>
      <c r="B58" s="1015"/>
      <c r="C58" s="1018"/>
      <c r="D58" s="1015"/>
      <c r="E58" s="998"/>
      <c r="F58" s="998"/>
      <c r="G58" s="1003"/>
      <c r="H58" s="1004"/>
      <c r="I58" s="1004"/>
      <c r="J58" s="1004"/>
      <c r="K58" s="1004"/>
      <c r="L58" s="1004"/>
      <c r="M58" s="217" t="s">
        <v>1567</v>
      </c>
      <c r="N58" s="218" t="str">
        <f>VLOOKUP(M58,'Eventos de riesgo LA-FT-FPADM'!$A$11:$B$212,2,0)</f>
        <v>Tener vínculos con contrapartes condenadas o sancionadas por LA/FT/FPADM o  que estén siendo investigadas por conductas asociadas al LA/FT/FPADM.</v>
      </c>
      <c r="O58" s="1000"/>
      <c r="P58" s="1000"/>
      <c r="Q58" s="1000"/>
      <c r="R58" s="1000"/>
      <c r="S58" s="993"/>
      <c r="T58" s="1000"/>
      <c r="U58" s="1000"/>
      <c r="V58" s="1000"/>
      <c r="W58" s="1001"/>
      <c r="X58" s="1002"/>
      <c r="Y58" s="1000"/>
      <c r="Z58" s="1000"/>
      <c r="AA58" s="1001"/>
      <c r="AB58" s="1002"/>
      <c r="AC58" s="1000"/>
      <c r="AD58" s="993"/>
      <c r="AE58" s="492"/>
      <c r="AF58" s="994"/>
      <c r="AG58"/>
      <c r="AH58" s="1005"/>
      <c r="AI58" s="1005"/>
      <c r="AJ58" s="1005"/>
      <c r="AL58" s="1006"/>
      <c r="AM58" s="478"/>
    </row>
    <row r="59" spans="1:39" ht="21" customHeight="1">
      <c r="A59" s="995"/>
      <c r="B59" s="1015"/>
      <c r="C59" s="1018"/>
      <c r="D59" s="1015"/>
      <c r="E59" s="998"/>
      <c r="F59" s="998"/>
      <c r="G59" s="1003"/>
      <c r="H59" s="1004"/>
      <c r="I59" s="1004"/>
      <c r="J59" s="1004"/>
      <c r="K59" s="1004"/>
      <c r="L59" s="1004"/>
      <c r="M59" s="217" t="s">
        <v>1570</v>
      </c>
      <c r="N59" s="218" t="str">
        <f>VLOOKUP(M59,'Eventos de riesgo LA-FT-FPADM'!$A$11:$B$212,2,0)</f>
        <v>Tener vínculos con contrapartes que hayan sido registradas en otras listas, bases de datos o medios de comunicación por temas de LA/FT/FPADM.</v>
      </c>
      <c r="O59" s="1000"/>
      <c r="P59" s="1000"/>
      <c r="Q59" s="1000"/>
      <c r="R59" s="1000"/>
      <c r="S59" s="993"/>
      <c r="T59" s="1000"/>
      <c r="U59" s="1000"/>
      <c r="V59" s="1000"/>
      <c r="W59" s="1001"/>
      <c r="X59" s="1002"/>
      <c r="Y59" s="1000"/>
      <c r="Z59" s="1000"/>
      <c r="AA59" s="1001"/>
      <c r="AB59" s="1002"/>
      <c r="AC59" s="1000"/>
      <c r="AD59" s="993"/>
      <c r="AE59" s="492"/>
      <c r="AF59" s="994"/>
      <c r="AG59"/>
      <c r="AH59" s="1005"/>
      <c r="AI59" s="1005"/>
      <c r="AJ59" s="1005"/>
      <c r="AL59" s="1006"/>
      <c r="AM59" s="478"/>
    </row>
    <row r="60" spans="1:39" ht="21" customHeight="1">
      <c r="A60" s="995"/>
      <c r="B60" s="1015"/>
      <c r="C60" s="1018"/>
      <c r="D60" s="1015"/>
      <c r="E60" s="998"/>
      <c r="F60" s="998"/>
      <c r="G60" s="1003"/>
      <c r="H60" s="1004"/>
      <c r="I60" s="1004"/>
      <c r="J60" s="1004"/>
      <c r="K60" s="1004"/>
      <c r="L60" s="1004"/>
      <c r="M60" s="217" t="s">
        <v>1573</v>
      </c>
      <c r="N60" s="218" t="str">
        <f>VLOOKUP(M60,'Eventos de riesgo LA-FT-FPADM'!$A$11:$B$212,2,0)</f>
        <v>Tener vínculos con contrapartes relacionadas con otras personas que ejecutan actividades de LA/FT/FPADM.</v>
      </c>
      <c r="O60" s="1000"/>
      <c r="P60" s="1000"/>
      <c r="Q60" s="1000"/>
      <c r="R60" s="1000"/>
      <c r="S60" s="993"/>
      <c r="T60" s="1000"/>
      <c r="U60" s="1000"/>
      <c r="V60" s="1000"/>
      <c r="W60" s="1001"/>
      <c r="X60" s="1002"/>
      <c r="Y60" s="1000"/>
      <c r="Z60" s="1000"/>
      <c r="AA60" s="1001"/>
      <c r="AB60" s="1002"/>
      <c r="AC60" s="1000"/>
      <c r="AD60" s="993"/>
      <c r="AE60" s="492"/>
      <c r="AF60" s="994"/>
      <c r="AG60"/>
      <c r="AH60" s="1005"/>
      <c r="AI60" s="1005"/>
      <c r="AJ60" s="1005"/>
      <c r="AL60" s="1006"/>
      <c r="AM60" s="478"/>
    </row>
    <row r="61" spans="1:39" ht="21" customHeight="1">
      <c r="A61" s="995"/>
      <c r="B61" s="1016"/>
      <c r="C61" s="1019"/>
      <c r="D61" s="1016"/>
      <c r="E61" s="999"/>
      <c r="F61" s="999"/>
      <c r="G61" s="1003"/>
      <c r="H61" s="1004"/>
      <c r="I61" s="1004"/>
      <c r="J61" s="1004"/>
      <c r="K61" s="1004"/>
      <c r="L61" s="1004"/>
      <c r="M61" s="217" t="s">
        <v>1575</v>
      </c>
      <c r="N61" s="218" t="str">
        <f>VLOOKUP(M61,'Eventos de riesgo LA-FT-FPADM'!$A$11:$B$212,2,0)</f>
        <v>Tener vínculos con empresas de fachada o con testaferros de personas que ejecutan actividades de LA/FT/FPADM.</v>
      </c>
      <c r="O61" s="1000"/>
      <c r="P61" s="1000"/>
      <c r="Q61" s="1000"/>
      <c r="R61" s="1000"/>
      <c r="S61" s="993"/>
      <c r="T61" s="1000"/>
      <c r="U61" s="1000"/>
      <c r="V61" s="1000"/>
      <c r="W61" s="1001"/>
      <c r="X61" s="1002"/>
      <c r="Y61" s="1000"/>
      <c r="Z61" s="1000"/>
      <c r="AA61" s="1001"/>
      <c r="AB61" s="1002"/>
      <c r="AC61" s="1000"/>
      <c r="AD61" s="993"/>
      <c r="AE61" s="492"/>
      <c r="AF61" s="994"/>
      <c r="AG61"/>
      <c r="AH61" s="1005"/>
      <c r="AI61" s="1005"/>
      <c r="AJ61" s="1005"/>
      <c r="AL61" s="1006"/>
      <c r="AM61" s="478"/>
    </row>
    <row r="62" spans="1:39" ht="21" customHeight="1">
      <c r="A62" s="995" t="str">
        <f>'Lista de Controles'!A22</f>
        <v>C13</v>
      </c>
      <c r="B62" s="1014" t="str">
        <f>'Lista de Controles'!B22</f>
        <v>Actualizar la  información y antecedentes de los empleados mediante jornadas programadas</v>
      </c>
      <c r="C62" s="1017" t="str">
        <f>'Lista de Controles'!C22</f>
        <v>El Área de Talento Humano adelanta jornadas de actualización de la información (antecedentes) de los empleados, que es susceptible de cambiar con el paso del tiempo, con el fin de poder hacer seguimiento y detectar comportamientos inusuales que deben ser reportados al Responsable de Cumplimiento cada vez que se requiera</v>
      </c>
      <c r="D62" s="1014" t="str">
        <f>'Lista de Controles'!D22</f>
        <v>Contar con información que permita mantener vigente la gestión del riesgo LA/FT/FPADM de CCF respecto a sus empleados</v>
      </c>
      <c r="E62" s="997" t="s">
        <v>2095</v>
      </c>
      <c r="F62" s="997" t="s">
        <v>2353</v>
      </c>
      <c r="G62" s="1003" t="s">
        <v>2276</v>
      </c>
      <c r="H62" s="603" t="s">
        <v>1908</v>
      </c>
      <c r="I62" s="997" t="s">
        <v>2281</v>
      </c>
      <c r="J62" s="1004" t="s">
        <v>1914</v>
      </c>
      <c r="K62" s="1004" t="s">
        <v>1905</v>
      </c>
      <c r="L62" s="1004" t="s">
        <v>2282</v>
      </c>
      <c r="M62" s="143" t="s">
        <v>1573</v>
      </c>
      <c r="N62" s="218" t="str">
        <f>VLOOKUP(M62,'Eventos de riesgo LA-FT-FPADM'!$A$11:$B$212,2,0)</f>
        <v>Tener vínculos con contrapartes relacionadas con otras personas que ejecutan actividades de LA/FT/FPADM.</v>
      </c>
      <c r="O62" s="1000">
        <v>1</v>
      </c>
      <c r="P62" s="1000">
        <v>1</v>
      </c>
      <c r="Q62" s="1000">
        <v>1</v>
      </c>
      <c r="R62" s="1000">
        <v>1</v>
      </c>
      <c r="S62" s="993">
        <v>0</v>
      </c>
      <c r="T62" s="1000">
        <v>1</v>
      </c>
      <c r="U62" s="1000">
        <v>0</v>
      </c>
      <c r="V62" s="1000">
        <v>0</v>
      </c>
      <c r="W62" s="1001">
        <f>SUM(O62:V62)</f>
        <v>5</v>
      </c>
      <c r="X62" s="1002">
        <f>+W62/8</f>
        <v>0.625</v>
      </c>
      <c r="Y62" s="1000">
        <v>1</v>
      </c>
      <c r="Z62" s="1000">
        <v>1</v>
      </c>
      <c r="AA62" s="1001">
        <f>Y62+Z62</f>
        <v>2</v>
      </c>
      <c r="AB62" s="1002">
        <f>+AA62/2</f>
        <v>1</v>
      </c>
      <c r="AC62" s="1000">
        <v>1</v>
      </c>
      <c r="AD62" s="993">
        <v>0</v>
      </c>
      <c r="AE62" s="1001">
        <f>SUM(AC62:AD62)</f>
        <v>1</v>
      </c>
      <c r="AF62" s="1002">
        <f>+AE62/2</f>
        <v>0.5</v>
      </c>
      <c r="AG62" s="229"/>
      <c r="AH62" s="1020">
        <f>X62</f>
        <v>0.625</v>
      </c>
      <c r="AI62" s="1020">
        <f>AB62</f>
        <v>1</v>
      </c>
      <c r="AJ62" s="1020">
        <f t="shared" ref="AJ62" si="21">AF62</f>
        <v>0.5</v>
      </c>
      <c r="AK62" s="229"/>
      <c r="AL62" s="1021">
        <f t="shared" ref="AL62" si="22">+AVERAGE(AH62:AJ62)</f>
        <v>0.70833333333333337</v>
      </c>
      <c r="AM62" s="1022" t="str">
        <f>IF(AL62&gt;=90%,"Fuerte",IF(AL62&gt;=60%,"Moderado",IF(AL62&lt;=59%,"Débil")))</f>
        <v>Moderado</v>
      </c>
    </row>
    <row r="63" spans="1:39" ht="21" customHeight="1">
      <c r="A63" s="995"/>
      <c r="B63" s="1015"/>
      <c r="C63" s="1018"/>
      <c r="D63" s="1015"/>
      <c r="E63" s="998"/>
      <c r="F63" s="998"/>
      <c r="G63" s="1003"/>
      <c r="H63" s="603"/>
      <c r="I63" s="998"/>
      <c r="J63" s="1004"/>
      <c r="K63" s="1004"/>
      <c r="L63" s="1004"/>
      <c r="M63" s="143" t="s">
        <v>1575</v>
      </c>
      <c r="N63" s="218" t="str">
        <f>VLOOKUP(M63,'Eventos de riesgo LA-FT-FPADM'!$A$11:$B$212,2,0)</f>
        <v>Tener vínculos con empresas de fachada o con testaferros de personas que ejecutan actividades de LA/FT/FPADM.</v>
      </c>
      <c r="O63" s="1000"/>
      <c r="P63" s="1000"/>
      <c r="Q63" s="1000"/>
      <c r="R63" s="1000"/>
      <c r="S63" s="993"/>
      <c r="T63" s="1000"/>
      <c r="U63" s="1000"/>
      <c r="V63" s="1000"/>
      <c r="W63" s="1001"/>
      <c r="X63" s="1002"/>
      <c r="Y63" s="1000"/>
      <c r="Z63" s="1000"/>
      <c r="AA63" s="1001"/>
      <c r="AB63" s="1002"/>
      <c r="AC63" s="1000"/>
      <c r="AD63" s="993"/>
      <c r="AE63" s="1001"/>
      <c r="AF63" s="1002"/>
      <c r="AG63" s="229"/>
      <c r="AH63" s="1020"/>
      <c r="AI63" s="1020"/>
      <c r="AJ63" s="1020"/>
      <c r="AK63" s="229"/>
      <c r="AL63" s="1021"/>
      <c r="AM63" s="1023"/>
    </row>
    <row r="64" spans="1:39" ht="21" customHeight="1">
      <c r="A64" s="995"/>
      <c r="B64" s="1015"/>
      <c r="C64" s="1018"/>
      <c r="D64" s="1015"/>
      <c r="E64" s="998"/>
      <c r="F64" s="998"/>
      <c r="G64" s="1003"/>
      <c r="H64" s="603"/>
      <c r="I64" s="998"/>
      <c r="J64" s="1004"/>
      <c r="K64" s="1004"/>
      <c r="L64" s="1004"/>
      <c r="M64" s="143" t="s">
        <v>1579</v>
      </c>
      <c r="N64" s="218" t="str">
        <f>VLOOKUP(M64,'Eventos de riesgo LA-FT-FPADM'!$A$11:$B$212,2,0)</f>
        <v>Tener vínculos con contrapartes que suplantan a otra para ocultar su verdadera identidad o que presentan documentación no veraz, inexacta o de difícil verificación, para la comisión de delitos LA/FT/FPADM dentro de la Cámara.</v>
      </c>
      <c r="O64" s="1000"/>
      <c r="P64" s="1000"/>
      <c r="Q64" s="1000"/>
      <c r="R64" s="1000"/>
      <c r="S64" s="993"/>
      <c r="T64" s="1000"/>
      <c r="U64" s="1000"/>
      <c r="V64" s="1000"/>
      <c r="W64" s="1001"/>
      <c r="X64" s="1002"/>
      <c r="Y64" s="1000"/>
      <c r="Z64" s="1000"/>
      <c r="AA64" s="1001"/>
      <c r="AB64" s="1002"/>
      <c r="AC64" s="1000"/>
      <c r="AD64" s="993"/>
      <c r="AE64" s="1001"/>
      <c r="AF64" s="1002"/>
      <c r="AG64" s="229"/>
      <c r="AH64" s="1020"/>
      <c r="AI64" s="1020"/>
      <c r="AJ64" s="1020"/>
      <c r="AK64" s="229"/>
      <c r="AL64" s="1021"/>
      <c r="AM64" s="1023"/>
    </row>
    <row r="65" spans="1:39" ht="21" customHeight="1">
      <c r="A65" s="995"/>
      <c r="B65" s="1016"/>
      <c r="C65" s="1019"/>
      <c r="D65" s="1016"/>
      <c r="E65" s="999"/>
      <c r="F65" s="999"/>
      <c r="G65" s="1003"/>
      <c r="H65" s="603"/>
      <c r="I65" s="999"/>
      <c r="J65" s="1004"/>
      <c r="K65" s="1004"/>
      <c r="L65" s="1004"/>
      <c r="M65" s="143" t="s">
        <v>1582</v>
      </c>
      <c r="N65" s="218" t="str">
        <f>VLOOKUP(M65,'Eventos de riesgo LA-FT-FPADM'!$A$11:$B$212,2,0)</f>
        <v xml:space="preserve">Personas que permiten o facilitan operaciones de LA/FT/FPADM o que utilicen a la Cámara para estas operaciones. </v>
      </c>
      <c r="O65" s="1000"/>
      <c r="P65" s="1000"/>
      <c r="Q65" s="1000"/>
      <c r="R65" s="1000"/>
      <c r="S65" s="993"/>
      <c r="T65" s="1000"/>
      <c r="U65" s="1000"/>
      <c r="V65" s="1000"/>
      <c r="W65" s="1001"/>
      <c r="X65" s="1002"/>
      <c r="Y65" s="1000"/>
      <c r="Z65" s="1000"/>
      <c r="AA65" s="1001"/>
      <c r="AB65" s="1002"/>
      <c r="AC65" s="1000"/>
      <c r="AD65" s="993"/>
      <c r="AE65" s="1001"/>
      <c r="AF65" s="1002"/>
      <c r="AG65" s="229"/>
      <c r="AH65" s="1020"/>
      <c r="AI65" s="1020"/>
      <c r="AJ65" s="1020"/>
      <c r="AK65" s="229"/>
      <c r="AL65" s="1021"/>
      <c r="AM65" s="1038"/>
    </row>
    <row r="66" spans="1:39" ht="55.5" customHeight="1">
      <c r="A66" s="450" t="str">
        <f>'Lista de Controles'!A23</f>
        <v>C14</v>
      </c>
      <c r="B66" s="143" t="str">
        <f>'Lista de Controles'!B23</f>
        <v>Ejecutar el programa anual de capacitación y entrenamiento a los empleados</v>
      </c>
      <c r="C66" s="449" t="str">
        <f>'Lista de Controles'!C23</f>
        <v>El Responsable de Cumplimiento en coordinación con la Dirección Administrativa y Financiera ejecuta el programa anual de capacitación y entrenamiento a los empleados de las áreas que son fuente de riesgo o que ejecutan controles del SAGRILAFT</v>
      </c>
      <c r="D66" s="143" t="str">
        <f>'Lista de Controles'!D23</f>
        <v>Capacitar al empleado para que tenga la capacidad de detectar operaciones intentadas, inusuales y sospechosas y que conozcan con claridad a quién y cómo deben reportarse</v>
      </c>
      <c r="E66" s="217" t="s">
        <v>2268</v>
      </c>
      <c r="F66" s="217" t="s">
        <v>2354</v>
      </c>
      <c r="G66" s="413" t="s">
        <v>2283</v>
      </c>
      <c r="H66" s="217" t="s">
        <v>1615</v>
      </c>
      <c r="I66" s="217" t="s">
        <v>1921</v>
      </c>
      <c r="J66" s="217" t="s">
        <v>1904</v>
      </c>
      <c r="K66" s="217" t="s">
        <v>1905</v>
      </c>
      <c r="L66" s="217" t="s">
        <v>2282</v>
      </c>
      <c r="M66" s="217" t="s">
        <v>1582</v>
      </c>
      <c r="N66" s="218" t="str">
        <f>VLOOKUP(M66,'Eventos de riesgo LA-FT-FPADM'!$A$11:$B$212,2,0)</f>
        <v xml:space="preserve">Personas que permiten o facilitan operaciones de LA/FT/FPADM o que utilicen a la Cámara para estas operaciones. </v>
      </c>
      <c r="O66" s="219">
        <v>1</v>
      </c>
      <c r="P66" s="219">
        <v>1</v>
      </c>
      <c r="Q66" s="219">
        <v>1</v>
      </c>
      <c r="R66" s="219">
        <v>1</v>
      </c>
      <c r="S66" s="220">
        <v>1</v>
      </c>
      <c r="T66" s="219">
        <v>1</v>
      </c>
      <c r="U66" s="219">
        <v>1</v>
      </c>
      <c r="V66" s="219">
        <v>0</v>
      </c>
      <c r="W66" s="214">
        <f>SUM(O66:V66)</f>
        <v>7</v>
      </c>
      <c r="X66" s="221">
        <f>+W66/8</f>
        <v>0.875</v>
      </c>
      <c r="Y66" s="219">
        <v>1</v>
      </c>
      <c r="Z66" s="219">
        <v>1</v>
      </c>
      <c r="AA66" s="214">
        <f>Y66+Z66</f>
        <v>2</v>
      </c>
      <c r="AB66" s="221">
        <f>+AA66/2</f>
        <v>1</v>
      </c>
      <c r="AC66" s="219">
        <v>1</v>
      </c>
      <c r="AD66" s="220">
        <v>1</v>
      </c>
      <c r="AE66" s="115">
        <f>SUM(AC66:AD66)</f>
        <v>2</v>
      </c>
      <c r="AF66" s="224">
        <f>+AE66/2</f>
        <v>1</v>
      </c>
      <c r="AG66"/>
      <c r="AH66" s="226">
        <f>X66</f>
        <v>0.875</v>
      </c>
      <c r="AI66" s="226">
        <f>AB66</f>
        <v>1</v>
      </c>
      <c r="AJ66" s="226">
        <f t="shared" ref="AJ66:AJ82" si="23">AF66</f>
        <v>1</v>
      </c>
      <c r="AL66" s="227">
        <f>+AVERAGE(AH66:AJ66)</f>
        <v>0.95833333333333337</v>
      </c>
      <c r="AM66" s="228" t="str">
        <f t="shared" si="20"/>
        <v>Fuerte</v>
      </c>
    </row>
    <row r="67" spans="1:39" ht="24.6" customHeight="1">
      <c r="A67" s="995" t="str">
        <f>'Lista de Controles'!A24</f>
        <v>C15</v>
      </c>
      <c r="B67" s="603" t="str">
        <f>'Lista de Controles'!B24</f>
        <v>Recopilar y verificar la información suministrada por los canales de distribución</v>
      </c>
      <c r="C67" s="996" t="str">
        <f>'Lista de Controles'!C24</f>
        <v>El Área de Desarrollo Empresarial y el Área de Desarrollo Institucional solicitan el diligenciamiento del formulario establecido por CCF y documentos soporte para el conocimiento de sus canales de distribución externos, con el fin que se verifique la información del formulario vs los soportes, cada vez que se requiera</v>
      </c>
      <c r="D67" s="603" t="str">
        <f>'Lista de Controles'!D24</f>
        <v>Verificar la información suministrada y realizar la debida diligencia de conocimiento de los canales de distribución</v>
      </c>
      <c r="E67" s="997" t="s">
        <v>2355</v>
      </c>
      <c r="F67" s="1004" t="s">
        <v>2359</v>
      </c>
      <c r="G67" s="1003" t="s">
        <v>2274</v>
      </c>
      <c r="H67" s="1004" t="s">
        <v>1908</v>
      </c>
      <c r="I67" s="1004" t="s">
        <v>1922</v>
      </c>
      <c r="J67" s="1004" t="s">
        <v>1904</v>
      </c>
      <c r="K67" s="1004" t="s">
        <v>1905</v>
      </c>
      <c r="L67" s="1004" t="s">
        <v>1566</v>
      </c>
      <c r="M67" s="217" t="s">
        <v>1575</v>
      </c>
      <c r="N67" s="218" t="str">
        <f>VLOOKUP(M67,'Eventos de riesgo LA-FT-FPADM'!$A$11:$B$212,2,0)</f>
        <v>Tener vínculos con empresas de fachada o con testaferros de personas que ejecutan actividades de LA/FT/FPADM.</v>
      </c>
      <c r="O67" s="1000">
        <v>1</v>
      </c>
      <c r="P67" s="1000">
        <v>1</v>
      </c>
      <c r="Q67" s="1000">
        <v>1</v>
      </c>
      <c r="R67" s="1000">
        <v>1</v>
      </c>
      <c r="S67" s="993">
        <v>1</v>
      </c>
      <c r="T67" s="1000">
        <v>1</v>
      </c>
      <c r="U67" s="1000">
        <v>1</v>
      </c>
      <c r="V67" s="1000">
        <v>0</v>
      </c>
      <c r="W67" s="1001">
        <f>SUM(O67:V67)</f>
        <v>7</v>
      </c>
      <c r="X67" s="1002">
        <f>+W67/8</f>
        <v>0.875</v>
      </c>
      <c r="Y67" s="1000">
        <v>1</v>
      </c>
      <c r="Z67" s="1000">
        <v>1</v>
      </c>
      <c r="AA67" s="1001">
        <f>Y67+Z67</f>
        <v>2</v>
      </c>
      <c r="AB67" s="1002">
        <f t="shared" ref="AB67" si="24">+AA67/2</f>
        <v>1</v>
      </c>
      <c r="AC67" s="1000">
        <v>1</v>
      </c>
      <c r="AD67" s="993">
        <v>1</v>
      </c>
      <c r="AE67" s="492">
        <f>SUM(AC67:AD67)</f>
        <v>2</v>
      </c>
      <c r="AF67" s="994">
        <f>+AE67/2</f>
        <v>1</v>
      </c>
      <c r="AG67"/>
      <c r="AH67" s="1005">
        <f>X67</f>
        <v>0.875</v>
      </c>
      <c r="AI67" s="1005">
        <f>AB67</f>
        <v>1</v>
      </c>
      <c r="AJ67" s="1005">
        <f t="shared" si="23"/>
        <v>1</v>
      </c>
      <c r="AL67" s="1006">
        <f>+AVERAGE(AH67:AJ67)</f>
        <v>0.95833333333333337</v>
      </c>
      <c r="AM67" s="477" t="str">
        <f t="shared" si="20"/>
        <v>Fuerte</v>
      </c>
    </row>
    <row r="68" spans="1:39" ht="24.6" customHeight="1">
      <c r="A68" s="995"/>
      <c r="B68" s="603"/>
      <c r="C68" s="996"/>
      <c r="D68" s="603"/>
      <c r="E68" s="998"/>
      <c r="F68" s="1004"/>
      <c r="G68" s="1003"/>
      <c r="H68" s="1004"/>
      <c r="I68" s="1004"/>
      <c r="J68" s="1004"/>
      <c r="K68" s="1004"/>
      <c r="L68" s="1004"/>
      <c r="M68" s="217" t="s">
        <v>1579</v>
      </c>
      <c r="N68" s="218" t="str">
        <f>VLOOKUP(M68,'Eventos de riesgo LA-FT-FPADM'!$A$11:$B$212,2,0)</f>
        <v>Tener vínculos con contrapartes que suplantan a otra para ocultar su verdadera identidad o que presentan documentación no veraz, inexacta o de difícil verificación, para la comisión de delitos LA/FT/FPADM dentro de la Cámara.</v>
      </c>
      <c r="O68" s="1000"/>
      <c r="P68" s="1000"/>
      <c r="Q68" s="1000"/>
      <c r="R68" s="1000"/>
      <c r="S68" s="993"/>
      <c r="T68" s="1000"/>
      <c r="U68" s="1000"/>
      <c r="V68" s="1000"/>
      <c r="W68" s="1001"/>
      <c r="X68" s="1002"/>
      <c r="Y68" s="1000"/>
      <c r="Z68" s="1000"/>
      <c r="AA68" s="1001"/>
      <c r="AB68" s="1002"/>
      <c r="AC68" s="1000"/>
      <c r="AD68" s="993"/>
      <c r="AE68" s="492"/>
      <c r="AF68" s="994"/>
      <c r="AG68"/>
      <c r="AH68" s="1005"/>
      <c r="AI68" s="1005"/>
      <c r="AJ68" s="1005"/>
      <c r="AL68" s="1006"/>
      <c r="AM68" s="478"/>
    </row>
    <row r="69" spans="1:39" ht="24.6" customHeight="1">
      <c r="A69" s="995"/>
      <c r="B69" s="603"/>
      <c r="C69" s="996"/>
      <c r="D69" s="603"/>
      <c r="E69" s="999"/>
      <c r="F69" s="1004"/>
      <c r="G69" s="1003"/>
      <c r="H69" s="1004"/>
      <c r="I69" s="1004"/>
      <c r="J69" s="1004"/>
      <c r="K69" s="1004"/>
      <c r="L69" s="1004"/>
      <c r="M69" s="217" t="s">
        <v>1582</v>
      </c>
      <c r="N69" s="218" t="str">
        <f>VLOOKUP(M69,'Eventos de riesgo LA-FT-FPADM'!$A$11:$B$212,2,0)</f>
        <v xml:space="preserve">Personas que permiten o facilitan operaciones de LA/FT/FPADM o que utilicen a la Cámara para estas operaciones. </v>
      </c>
      <c r="O69" s="1000"/>
      <c r="P69" s="1000"/>
      <c r="Q69" s="1000"/>
      <c r="R69" s="1000"/>
      <c r="S69" s="993"/>
      <c r="T69" s="1000"/>
      <c r="U69" s="1000"/>
      <c r="V69" s="1000"/>
      <c r="W69" s="1001"/>
      <c r="X69" s="1002"/>
      <c r="Y69" s="1000"/>
      <c r="Z69" s="1000"/>
      <c r="AA69" s="1001"/>
      <c r="AB69" s="1002"/>
      <c r="AC69" s="1000"/>
      <c r="AD69" s="993"/>
      <c r="AE69" s="492"/>
      <c r="AF69" s="994"/>
      <c r="AG69"/>
      <c r="AH69" s="1005"/>
      <c r="AI69" s="1005"/>
      <c r="AJ69" s="1005"/>
      <c r="AL69" s="1006"/>
      <c r="AM69" s="478"/>
    </row>
    <row r="70" spans="1:39" ht="21" customHeight="1">
      <c r="A70" s="1011" t="str">
        <f>'Lista de Controles'!A25</f>
        <v>C16</v>
      </c>
      <c r="B70" s="1014" t="str">
        <f>'Lista de Controles'!B25</f>
        <v xml:space="preserve">Consultar el nombre y número de ID de los canales de distribución externos en las listas de prevención LA/FT/FPADM </v>
      </c>
      <c r="C70" s="1017" t="str">
        <f>'Lista de Controles'!C25</f>
        <v>Previo a la vinculación de los canales de distribución, el Área de Desarrollo Empresarial y el Área de Desarrollo Institucional verifican el nombre y número de identificación de las personas naturales correspondientes a canales de distribución externos en listas vinculantes y/o restrictivas y las listas Peps encontradas en la herramienta dispuesta por la CCF. Este procedimiento se realiza también en el momento de la actualización de la información.</v>
      </c>
      <c r="D70" s="1014" t="str">
        <f>'Lista de Controles'!D25</f>
        <v>Dar cumplimiento a las políticas de CCF relacionada con la coincidencia de personas en listados de prevención LA/FT/FPADM para no establecer ni mantener  relaciones comerciales con personas involucradas en actividades ilícitas</v>
      </c>
      <c r="E70" s="997" t="s">
        <v>2355</v>
      </c>
      <c r="F70" s="997" t="s">
        <v>2359</v>
      </c>
      <c r="G70" s="1008" t="s">
        <v>2276</v>
      </c>
      <c r="H70" s="997" t="s">
        <v>1910</v>
      </c>
      <c r="I70" s="997" t="s">
        <v>1911</v>
      </c>
      <c r="J70" s="997" t="s">
        <v>1904</v>
      </c>
      <c r="K70" s="997" t="s">
        <v>1912</v>
      </c>
      <c r="L70" s="997" t="s">
        <v>1566</v>
      </c>
      <c r="M70" s="217" t="s">
        <v>1562</v>
      </c>
      <c r="N70" s="218" t="str">
        <f>VLOOKUP(M70,'Eventos de riesgo LA-FT-FPADM'!$A$11:$B$212,2,0)</f>
        <v xml:space="preserve">Tener vínculos con contrapartes registradas en lista vinculante ONU, lista del consejo de seguridad colombiana, o restrictiva OFAC.  </v>
      </c>
      <c r="O70" s="1028">
        <v>1</v>
      </c>
      <c r="P70" s="1028">
        <v>1</v>
      </c>
      <c r="Q70" s="1028">
        <v>1</v>
      </c>
      <c r="R70" s="1028">
        <v>1</v>
      </c>
      <c r="S70" s="1034">
        <v>1</v>
      </c>
      <c r="T70" s="1028">
        <v>1</v>
      </c>
      <c r="U70" s="1028">
        <v>1</v>
      </c>
      <c r="V70" s="1028">
        <v>1</v>
      </c>
      <c r="W70" s="1030">
        <f>SUM(O70:V70)</f>
        <v>8</v>
      </c>
      <c r="X70" s="1032">
        <f>+W70/8</f>
        <v>1</v>
      </c>
      <c r="Y70" s="1028">
        <v>1</v>
      </c>
      <c r="Z70" s="1028">
        <v>1</v>
      </c>
      <c r="AA70" s="1030">
        <f>Y70+Z70</f>
        <v>2</v>
      </c>
      <c r="AB70" s="1032">
        <f>+AA70/2</f>
        <v>1</v>
      </c>
      <c r="AC70" s="1028">
        <v>1</v>
      </c>
      <c r="AD70" s="1034">
        <v>1</v>
      </c>
      <c r="AE70" s="576">
        <f>SUM(AC70:AD70)</f>
        <v>2</v>
      </c>
      <c r="AF70" s="1024">
        <f>+AE70/2</f>
        <v>1</v>
      </c>
      <c r="AG70"/>
      <c r="AH70" s="1026">
        <f>X70</f>
        <v>1</v>
      </c>
      <c r="AI70" s="1026">
        <f>AB70</f>
        <v>1</v>
      </c>
      <c r="AJ70" s="1026">
        <f>AF70</f>
        <v>1</v>
      </c>
      <c r="AL70" s="1036">
        <f>+AVERAGE(AH70:AJ70)</f>
        <v>1</v>
      </c>
      <c r="AM70" s="477" t="str">
        <f>IF(AL70&gt;=90%,"Fuerte",IF(AL70&gt;=60%,"Moderado",IF(AL70&lt;=59%,"Débil")))</f>
        <v>Fuerte</v>
      </c>
    </row>
    <row r="71" spans="1:39" ht="21" customHeight="1">
      <c r="A71" s="1012"/>
      <c r="B71" s="1015"/>
      <c r="C71" s="1018"/>
      <c r="D71" s="1015"/>
      <c r="E71" s="998"/>
      <c r="F71" s="998"/>
      <c r="G71" s="1009"/>
      <c r="H71" s="998"/>
      <c r="I71" s="998"/>
      <c r="J71" s="998"/>
      <c r="K71" s="998"/>
      <c r="L71" s="998"/>
      <c r="M71" s="217" t="s">
        <v>1567</v>
      </c>
      <c r="N71" s="218" t="str">
        <f>VLOOKUP(M71,'Eventos de riesgo LA-FT-FPADM'!$A$11:$B$212,2,0)</f>
        <v>Tener vínculos con contrapartes condenadas o sancionadas por LA/FT/FPADM o  que estén siendo investigadas por conductas asociadas al LA/FT/FPADM.</v>
      </c>
      <c r="O71" s="1029"/>
      <c r="P71" s="1029"/>
      <c r="Q71" s="1029"/>
      <c r="R71" s="1029"/>
      <c r="S71" s="1035"/>
      <c r="T71" s="1029"/>
      <c r="U71" s="1029"/>
      <c r="V71" s="1029"/>
      <c r="W71" s="1031"/>
      <c r="X71" s="1033"/>
      <c r="Y71" s="1029"/>
      <c r="Z71" s="1029"/>
      <c r="AA71" s="1031"/>
      <c r="AB71" s="1033"/>
      <c r="AC71" s="1029"/>
      <c r="AD71" s="1035"/>
      <c r="AE71" s="577"/>
      <c r="AF71" s="1025"/>
      <c r="AG71"/>
      <c r="AH71" s="1027"/>
      <c r="AI71" s="1027"/>
      <c r="AJ71" s="1027"/>
      <c r="AL71" s="1037"/>
      <c r="AM71" s="478"/>
    </row>
    <row r="72" spans="1:39" ht="21" customHeight="1">
      <c r="A72" s="1012"/>
      <c r="B72" s="1015"/>
      <c r="C72" s="1018"/>
      <c r="D72" s="1015"/>
      <c r="E72" s="998"/>
      <c r="F72" s="998"/>
      <c r="G72" s="1009"/>
      <c r="H72" s="998"/>
      <c r="I72" s="998"/>
      <c r="J72" s="998"/>
      <c r="K72" s="998"/>
      <c r="L72" s="998"/>
      <c r="M72" s="217" t="s">
        <v>1570</v>
      </c>
      <c r="N72" s="218" t="str">
        <f>VLOOKUP(M72,'Eventos de riesgo LA-FT-FPADM'!$A$11:$B$212,2,0)</f>
        <v>Tener vínculos con contrapartes que hayan sido registradas en otras listas, bases de datos o medios de comunicación por temas de LA/FT/FPADM.</v>
      </c>
      <c r="O72" s="1029"/>
      <c r="P72" s="1029"/>
      <c r="Q72" s="1029"/>
      <c r="R72" s="1029"/>
      <c r="S72" s="1035"/>
      <c r="T72" s="1029"/>
      <c r="U72" s="1029"/>
      <c r="V72" s="1029"/>
      <c r="W72" s="1031"/>
      <c r="X72" s="1033"/>
      <c r="Y72" s="1029"/>
      <c r="Z72" s="1029"/>
      <c r="AA72" s="1031"/>
      <c r="AB72" s="1033"/>
      <c r="AC72" s="1029"/>
      <c r="AD72" s="1035"/>
      <c r="AE72" s="577"/>
      <c r="AF72" s="1025"/>
      <c r="AG72"/>
      <c r="AH72" s="1027"/>
      <c r="AI72" s="1027"/>
      <c r="AJ72" s="1027"/>
      <c r="AL72" s="1037"/>
      <c r="AM72" s="478"/>
    </row>
    <row r="73" spans="1:39" ht="21" customHeight="1">
      <c r="A73" s="1012"/>
      <c r="B73" s="1015"/>
      <c r="C73" s="1018"/>
      <c r="D73" s="1015"/>
      <c r="E73" s="998"/>
      <c r="F73" s="998"/>
      <c r="G73" s="1009"/>
      <c r="H73" s="998"/>
      <c r="I73" s="998"/>
      <c r="J73" s="998"/>
      <c r="K73" s="998"/>
      <c r="L73" s="998"/>
      <c r="M73" s="217" t="s">
        <v>1573</v>
      </c>
      <c r="N73" s="218" t="str">
        <f>VLOOKUP(M73,'Eventos de riesgo LA-FT-FPADM'!$A$11:$B$212,2,0)</f>
        <v>Tener vínculos con contrapartes relacionadas con otras personas que ejecutan actividades de LA/FT/FPADM.</v>
      </c>
      <c r="O73" s="1029"/>
      <c r="P73" s="1029"/>
      <c r="Q73" s="1029"/>
      <c r="R73" s="1029"/>
      <c r="S73" s="1035"/>
      <c r="T73" s="1029"/>
      <c r="U73" s="1029"/>
      <c r="V73" s="1029"/>
      <c r="W73" s="1031"/>
      <c r="X73" s="1033"/>
      <c r="Y73" s="1029"/>
      <c r="Z73" s="1029"/>
      <c r="AA73" s="1031"/>
      <c r="AB73" s="1033"/>
      <c r="AC73" s="1029"/>
      <c r="AD73" s="1035"/>
      <c r="AE73" s="577"/>
      <c r="AF73" s="1025"/>
      <c r="AG73"/>
      <c r="AH73" s="1027"/>
      <c r="AI73" s="1027"/>
      <c r="AJ73" s="1027"/>
      <c r="AL73" s="1037"/>
      <c r="AM73" s="478"/>
    </row>
    <row r="74" spans="1:39" ht="21" customHeight="1">
      <c r="A74" s="1012"/>
      <c r="B74" s="1015"/>
      <c r="C74" s="1018"/>
      <c r="D74" s="1015"/>
      <c r="E74" s="998"/>
      <c r="F74" s="998"/>
      <c r="G74" s="1009"/>
      <c r="H74" s="998"/>
      <c r="I74" s="998"/>
      <c r="J74" s="998"/>
      <c r="K74" s="998"/>
      <c r="L74" s="998"/>
      <c r="M74" s="217" t="s">
        <v>1575</v>
      </c>
      <c r="N74" s="218" t="str">
        <f>VLOOKUP(M74,'Eventos de riesgo LA-FT-FPADM'!$A$11:$B$212,2,0)</f>
        <v>Tener vínculos con empresas de fachada o con testaferros de personas que ejecutan actividades de LA/FT/FPADM.</v>
      </c>
      <c r="O74" s="1029"/>
      <c r="P74" s="1029"/>
      <c r="Q74" s="1029"/>
      <c r="R74" s="1029"/>
      <c r="S74" s="1035"/>
      <c r="T74" s="1029"/>
      <c r="U74" s="1029"/>
      <c r="V74" s="1029"/>
      <c r="W74" s="1031"/>
      <c r="X74" s="1033"/>
      <c r="Y74" s="1029"/>
      <c r="Z74" s="1029"/>
      <c r="AA74" s="1031"/>
      <c r="AB74" s="1033"/>
      <c r="AC74" s="1029"/>
      <c r="AD74" s="1035"/>
      <c r="AE74" s="577"/>
      <c r="AF74" s="1025"/>
      <c r="AG74"/>
      <c r="AH74" s="1027"/>
      <c r="AI74" s="1027"/>
      <c r="AJ74" s="1027"/>
      <c r="AL74" s="1037"/>
      <c r="AM74" s="478"/>
    </row>
    <row r="75" spans="1:39" ht="21" customHeight="1">
      <c r="A75" s="1011" t="str">
        <f>'Lista de Controles'!A26</f>
        <v>C17</v>
      </c>
      <c r="B75" s="1014" t="str">
        <f>'Lista de Controles'!B26</f>
        <v>Actualizar la  información de los canales de distribución mediante el diligenciamiento del formato de conocimiento de contrapartes</v>
      </c>
      <c r="C75" s="1017" t="str">
        <f>'Lista de Controles'!C26</f>
        <v>El Área de Desarrollo Empresarial y el Área de Desarrollo Institucional adelantarán el proceso de actualización de la información de los canales de distribución externos activos en un formulario,  mediante contacto directo con la persona o comunicaciones por escrito como mínimo cada dos (2) años o en un tiempo menor en caso de advertirse alguna señal de alerta</v>
      </c>
      <c r="D75" s="1014" t="str">
        <f>'Lista de Controles'!D26</f>
        <v>Contar con información que permita mantener vigente la gestión del riesgo LA/FT/FPADM de CCF respecto a la contraparte canal de distribución</v>
      </c>
      <c r="E75" s="997" t="s">
        <v>2355</v>
      </c>
      <c r="F75" s="1004" t="s">
        <v>2359</v>
      </c>
      <c r="G75" s="1003" t="s">
        <v>2276</v>
      </c>
      <c r="H75" s="1004" t="s">
        <v>1907</v>
      </c>
      <c r="I75" s="1004" t="s">
        <v>1923</v>
      </c>
      <c r="J75" s="1004" t="s">
        <v>1914</v>
      </c>
      <c r="K75" s="1004" t="s">
        <v>1905</v>
      </c>
      <c r="L75" s="1004" t="s">
        <v>1566</v>
      </c>
      <c r="M75" s="217" t="s">
        <v>1573</v>
      </c>
      <c r="N75" s="218" t="str">
        <f>VLOOKUP(M75,'Eventos de riesgo LA-FT-FPADM'!$A$11:$B$212,2,0)</f>
        <v>Tener vínculos con contrapartes relacionadas con otras personas que ejecutan actividades de LA/FT/FPADM.</v>
      </c>
      <c r="O75" s="1000">
        <v>1</v>
      </c>
      <c r="P75" s="1000">
        <v>1</v>
      </c>
      <c r="Q75" s="1000">
        <v>1</v>
      </c>
      <c r="R75" s="1000">
        <v>1</v>
      </c>
      <c r="S75" s="993">
        <v>0</v>
      </c>
      <c r="T75" s="1000">
        <v>1</v>
      </c>
      <c r="U75" s="1000">
        <v>0</v>
      </c>
      <c r="V75" s="1000">
        <v>0</v>
      </c>
      <c r="W75" s="1001">
        <f>SUM(O75:V75)</f>
        <v>5</v>
      </c>
      <c r="X75" s="1002">
        <f>+W75/8</f>
        <v>0.625</v>
      </c>
      <c r="Y75" s="1000">
        <v>1</v>
      </c>
      <c r="Z75" s="1000">
        <v>1</v>
      </c>
      <c r="AA75" s="1001">
        <f>Y75+Z75</f>
        <v>2</v>
      </c>
      <c r="AB75" s="1002">
        <f>+AA75/2</f>
        <v>1</v>
      </c>
      <c r="AC75" s="1000">
        <v>1</v>
      </c>
      <c r="AD75" s="993">
        <v>0</v>
      </c>
      <c r="AE75" s="492">
        <f>SUM(AC75:AD75)</f>
        <v>1</v>
      </c>
      <c r="AF75" s="994">
        <f>+AE75/2</f>
        <v>0.5</v>
      </c>
      <c r="AG75"/>
      <c r="AH75" s="1005">
        <f>X75</f>
        <v>0.625</v>
      </c>
      <c r="AI75" s="1005">
        <f>AB75</f>
        <v>1</v>
      </c>
      <c r="AJ75" s="1005">
        <f>AF75</f>
        <v>0.5</v>
      </c>
      <c r="AL75" s="1006">
        <f>+AVERAGE(AH75:AJ75)</f>
        <v>0.70833333333333337</v>
      </c>
      <c r="AM75" s="477" t="str">
        <f>IF(AL75&gt;=90%,"Fuerte",IF(AL75&gt;=60%,"Moderado",IF(AL75&lt;=59%,"Débil")))</f>
        <v>Moderado</v>
      </c>
    </row>
    <row r="76" spans="1:39" ht="21" customHeight="1">
      <c r="A76" s="1012"/>
      <c r="B76" s="1015"/>
      <c r="C76" s="1018"/>
      <c r="D76" s="1015"/>
      <c r="E76" s="998"/>
      <c r="F76" s="1004"/>
      <c r="G76" s="1003"/>
      <c r="H76" s="1004"/>
      <c r="I76" s="1004"/>
      <c r="J76" s="1004"/>
      <c r="K76" s="1004"/>
      <c r="L76" s="1004"/>
      <c r="M76" s="217" t="s">
        <v>1575</v>
      </c>
      <c r="N76" s="218" t="str">
        <f>VLOOKUP(M76,'Eventos de riesgo LA-FT-FPADM'!$A$11:$B$212,2,0)</f>
        <v>Tener vínculos con empresas de fachada o con testaferros de personas que ejecutan actividades de LA/FT/FPADM.</v>
      </c>
      <c r="O76" s="1000"/>
      <c r="P76" s="1000"/>
      <c r="Q76" s="1000"/>
      <c r="R76" s="1000"/>
      <c r="S76" s="993"/>
      <c r="T76" s="1000"/>
      <c r="U76" s="1000"/>
      <c r="V76" s="1000"/>
      <c r="W76" s="1001"/>
      <c r="X76" s="1002"/>
      <c r="Y76" s="1000"/>
      <c r="Z76" s="1000"/>
      <c r="AA76" s="1001"/>
      <c r="AB76" s="1002"/>
      <c r="AC76" s="1000"/>
      <c r="AD76" s="993"/>
      <c r="AE76" s="492"/>
      <c r="AF76" s="994"/>
      <c r="AG76"/>
      <c r="AH76" s="1005"/>
      <c r="AI76" s="1005"/>
      <c r="AJ76" s="1005"/>
      <c r="AL76" s="1006"/>
      <c r="AM76" s="478"/>
    </row>
    <row r="77" spans="1:39" ht="21" customHeight="1">
      <c r="A77" s="1012"/>
      <c r="B77" s="1015"/>
      <c r="C77" s="1018"/>
      <c r="D77" s="1015"/>
      <c r="E77" s="998"/>
      <c r="F77" s="1004"/>
      <c r="G77" s="1003"/>
      <c r="H77" s="1004"/>
      <c r="I77" s="1004"/>
      <c r="J77" s="1004"/>
      <c r="K77" s="1004"/>
      <c r="L77" s="1004"/>
      <c r="M77" s="217" t="s">
        <v>1579</v>
      </c>
      <c r="N77" s="218" t="str">
        <f>VLOOKUP(M77,'Eventos de riesgo LA-FT-FPADM'!$A$11:$B$212,2,0)</f>
        <v>Tener vínculos con contrapartes que suplantan a otra para ocultar su verdadera identidad o que presentan documentación no veraz, inexacta o de difícil verificación, para la comisión de delitos LA/FT/FPADM dentro de la Cámara.</v>
      </c>
      <c r="O77" s="1000"/>
      <c r="P77" s="1000"/>
      <c r="Q77" s="1000"/>
      <c r="R77" s="1000"/>
      <c r="S77" s="993"/>
      <c r="T77" s="1000"/>
      <c r="U77" s="1000"/>
      <c r="V77" s="1000"/>
      <c r="W77" s="1001"/>
      <c r="X77" s="1002"/>
      <c r="Y77" s="1000"/>
      <c r="Z77" s="1000"/>
      <c r="AA77" s="1001"/>
      <c r="AB77" s="1002"/>
      <c r="AC77" s="1000"/>
      <c r="AD77" s="993"/>
      <c r="AE77" s="492"/>
      <c r="AF77" s="994"/>
      <c r="AG77"/>
      <c r="AH77" s="1005"/>
      <c r="AI77" s="1005"/>
      <c r="AJ77" s="1005"/>
      <c r="AL77" s="1006"/>
      <c r="AM77" s="478"/>
    </row>
    <row r="78" spans="1:39" ht="21" customHeight="1">
      <c r="A78" s="1013"/>
      <c r="B78" s="1016"/>
      <c r="C78" s="1019"/>
      <c r="D78" s="1015"/>
      <c r="E78" s="999"/>
      <c r="F78" s="1004"/>
      <c r="G78" s="1003"/>
      <c r="H78" s="1004"/>
      <c r="I78" s="1004"/>
      <c r="J78" s="1004"/>
      <c r="K78" s="1004"/>
      <c r="L78" s="1004"/>
      <c r="M78" s="217" t="s">
        <v>1582</v>
      </c>
      <c r="N78" s="218" t="str">
        <f>VLOOKUP(M78,'Eventos de riesgo LA-FT-FPADM'!$A$11:$B$212,2,0)</f>
        <v xml:space="preserve">Personas que permiten o facilitan operaciones de LA/FT/FPADM o que utilicen a la Cámara para estas operaciones. </v>
      </c>
      <c r="O78" s="1000"/>
      <c r="P78" s="1000"/>
      <c r="Q78" s="1000"/>
      <c r="R78" s="1000"/>
      <c r="S78" s="993"/>
      <c r="T78" s="1000"/>
      <c r="U78" s="1000"/>
      <c r="V78" s="1000"/>
      <c r="W78" s="1001"/>
      <c r="X78" s="1002"/>
      <c r="Y78" s="1000"/>
      <c r="Z78" s="1000"/>
      <c r="AA78" s="1001"/>
      <c r="AB78" s="1002"/>
      <c r="AC78" s="1000"/>
      <c r="AD78" s="993"/>
      <c r="AE78" s="492"/>
      <c r="AF78" s="994"/>
      <c r="AG78"/>
      <c r="AH78" s="1005"/>
      <c r="AI78" s="1005"/>
      <c r="AJ78" s="1005"/>
      <c r="AL78" s="1006"/>
      <c r="AM78" s="478"/>
    </row>
    <row r="79" spans="1:39" ht="39.950000000000003" customHeight="1">
      <c r="A79" s="995" t="str">
        <f>'Lista de Controles'!A27</f>
        <v>C18</v>
      </c>
      <c r="B79" s="603" t="str">
        <f>'Lista de Controles'!B27</f>
        <v>Analizar la relación de CCF con potenciales contrapartes Pep</v>
      </c>
      <c r="C79" s="996" t="str">
        <f>'Lista de Controles'!C27</f>
        <v>La Dirección Administrativa y Financiera, el Área de Desarrollo Empresarial, la Dirección de Asuntos Jurídicos Masc y el Área de Talento Humano, cada vez que se requiera y de manera previa a la vinculación, solicitan la aprobación de operaciones y negocios con PEP a la instancia superior a la del encargado del proceso ordinario de conocimiento de la Contraparte, y posteriormente, dejan la evidencia de la identidad del PEP en la base de datos de clientes, proveedores o empleados, según corresponda, de manera que CCF pueda tener control sobre las personas que cumplen con esta característica.</v>
      </c>
      <c r="D79" s="603" t="str">
        <f>'Lista de Controles'!D27</f>
        <v>Dar cumplimiento a las políticas de CCF relacionadas con la aprobación de contrapartes de mayor riesgo LA/FT/FPADM</v>
      </c>
      <c r="E79" s="997" t="s">
        <v>2361</v>
      </c>
      <c r="F79" s="997" t="s">
        <v>2363</v>
      </c>
      <c r="G79" s="1008" t="s">
        <v>2284</v>
      </c>
      <c r="H79" s="1004" t="s">
        <v>1910</v>
      </c>
      <c r="I79" s="1004" t="s">
        <v>1924</v>
      </c>
      <c r="J79" s="1004" t="s">
        <v>1904</v>
      </c>
      <c r="K79" s="1004" t="s">
        <v>1905</v>
      </c>
      <c r="L79" s="1004" t="s">
        <v>2285</v>
      </c>
      <c r="M79" s="217" t="s">
        <v>1573</v>
      </c>
      <c r="N79" s="218" t="str">
        <f>VLOOKUP(M79,'Eventos de riesgo LA-FT-FPADM'!$A$11:$B$212,2,0)</f>
        <v>Tener vínculos con contrapartes relacionadas con otras personas que ejecutan actividades de LA/FT/FPADM.</v>
      </c>
      <c r="O79" s="1000">
        <v>1</v>
      </c>
      <c r="P79" s="1000">
        <v>1</v>
      </c>
      <c r="Q79" s="1000">
        <v>1</v>
      </c>
      <c r="R79" s="1000">
        <v>1</v>
      </c>
      <c r="S79" s="993">
        <v>0</v>
      </c>
      <c r="T79" s="1000">
        <v>1</v>
      </c>
      <c r="U79" s="1000">
        <v>1</v>
      </c>
      <c r="V79" s="1000">
        <v>0</v>
      </c>
      <c r="W79" s="1001">
        <f t="shared" ref="W79" si="25">SUM(O79:V79)</f>
        <v>6</v>
      </c>
      <c r="X79" s="1002">
        <f t="shared" ref="X79" si="26">+W79/8</f>
        <v>0.75</v>
      </c>
      <c r="Y79" s="1000">
        <v>1</v>
      </c>
      <c r="Z79" s="1000">
        <v>1</v>
      </c>
      <c r="AA79" s="1001">
        <f>Y79+Z79</f>
        <v>2</v>
      </c>
      <c r="AB79" s="1002">
        <f t="shared" ref="AB79" si="27">+AA79/2</f>
        <v>1</v>
      </c>
      <c r="AC79" s="1000">
        <v>1</v>
      </c>
      <c r="AD79" s="993">
        <v>0</v>
      </c>
      <c r="AE79" s="492">
        <f t="shared" ref="AE79" si="28">SUM(AC79:AD79)</f>
        <v>1</v>
      </c>
      <c r="AF79" s="994">
        <f t="shared" ref="AF79" si="29">+AE79/2</f>
        <v>0.5</v>
      </c>
      <c r="AG79"/>
      <c r="AH79" s="1005">
        <f t="shared" ref="AH79" si="30">X79</f>
        <v>0.75</v>
      </c>
      <c r="AI79" s="1005">
        <f t="shared" ref="AI79" si="31">AB79</f>
        <v>1</v>
      </c>
      <c r="AJ79" s="1005">
        <f t="shared" si="23"/>
        <v>0.5</v>
      </c>
      <c r="AL79" s="1006">
        <f t="shared" ref="AL79:AL82" si="32">+AVERAGE(AH79:AJ79)</f>
        <v>0.75</v>
      </c>
      <c r="AM79" s="477" t="str">
        <f t="shared" si="20"/>
        <v>Moderado</v>
      </c>
    </row>
    <row r="80" spans="1:39" ht="39.950000000000003" customHeight="1">
      <c r="A80" s="995"/>
      <c r="B80" s="603"/>
      <c r="C80" s="996"/>
      <c r="D80" s="603"/>
      <c r="E80" s="998"/>
      <c r="F80" s="998"/>
      <c r="G80" s="1009"/>
      <c r="H80" s="1004"/>
      <c r="I80" s="1004"/>
      <c r="J80" s="1004"/>
      <c r="K80" s="1004"/>
      <c r="L80" s="1004"/>
      <c r="M80" s="217" t="s">
        <v>1575</v>
      </c>
      <c r="N80" s="218" t="str">
        <f>VLOOKUP(M80,'Eventos de riesgo LA-FT-FPADM'!$A$11:$B$212,2,0)</f>
        <v>Tener vínculos con empresas de fachada o con testaferros de personas que ejecutan actividades de LA/FT/FPADM.</v>
      </c>
      <c r="O80" s="1000"/>
      <c r="P80" s="1000"/>
      <c r="Q80" s="1000"/>
      <c r="R80" s="1000"/>
      <c r="S80" s="993"/>
      <c r="T80" s="1000"/>
      <c r="U80" s="1000"/>
      <c r="V80" s="1000"/>
      <c r="W80" s="1001"/>
      <c r="X80" s="1002"/>
      <c r="Y80" s="1000"/>
      <c r="Z80" s="1000"/>
      <c r="AA80" s="1001"/>
      <c r="AB80" s="1002"/>
      <c r="AC80" s="1000"/>
      <c r="AD80" s="993"/>
      <c r="AE80" s="492"/>
      <c r="AF80" s="994"/>
      <c r="AG80"/>
      <c r="AH80" s="1005"/>
      <c r="AI80" s="1005"/>
      <c r="AJ80" s="1005"/>
      <c r="AL80" s="1006"/>
      <c r="AM80" s="478"/>
    </row>
    <row r="81" spans="1:39" ht="39.950000000000003" customHeight="1">
      <c r="A81" s="995"/>
      <c r="B81" s="603"/>
      <c r="C81" s="996"/>
      <c r="D81" s="603"/>
      <c r="E81" s="999"/>
      <c r="F81" s="999"/>
      <c r="G81" s="1010"/>
      <c r="H81" s="1004"/>
      <c r="I81" s="1004"/>
      <c r="J81" s="1004"/>
      <c r="K81" s="1004"/>
      <c r="L81" s="1004"/>
      <c r="M81" s="217" t="s">
        <v>1582</v>
      </c>
      <c r="N81" s="218" t="str">
        <f>VLOOKUP(M81,'Eventos de riesgo LA-FT-FPADM'!$A$11:$B$212,2,0)</f>
        <v xml:space="preserve">Personas que permiten o facilitan operaciones de LA/FT/FPADM o que utilicen a la Cámara para estas operaciones. </v>
      </c>
      <c r="O81" s="1000"/>
      <c r="P81" s="1000"/>
      <c r="Q81" s="1000"/>
      <c r="R81" s="1000"/>
      <c r="S81" s="993"/>
      <c r="T81" s="1000"/>
      <c r="U81" s="1000"/>
      <c r="V81" s="1000"/>
      <c r="W81" s="1001"/>
      <c r="X81" s="1002"/>
      <c r="Y81" s="1000"/>
      <c r="Z81" s="1000"/>
      <c r="AA81" s="1001"/>
      <c r="AB81" s="1002"/>
      <c r="AC81" s="1000"/>
      <c r="AD81" s="993"/>
      <c r="AE81" s="492"/>
      <c r="AF81" s="994"/>
      <c r="AG81"/>
      <c r="AH81" s="1005"/>
      <c r="AI81" s="1005"/>
      <c r="AJ81" s="1005"/>
      <c r="AL81" s="1006"/>
      <c r="AM81" s="478"/>
    </row>
    <row r="82" spans="1:39" ht="21" customHeight="1">
      <c r="A82" s="995" t="str">
        <f>'Lista de Controles'!A28</f>
        <v>C19</v>
      </c>
      <c r="B82" s="603" t="str">
        <f>'Lista de Controles'!B28</f>
        <v>Monitorear la relación de CCF con clientes, aliados y proveedores catalogados como Pep</v>
      </c>
      <c r="C82" s="996" t="str">
        <f>'Lista de Controles'!C28</f>
        <v>La Dirección Administrativa y Financiera, el Área de Desarrollo Empresarial y la Dirección de Asuntos Jurídicos Masc de forma anual, monitorean los negocios que se mantengan activos con clientes, aliados y proveedores PEP incluyendo la verificación del estado del PEP en las listas de prevención de LA/FT/FPADM y corrupción, para determinar que las operaciones y negocios se encuentran dentro de parámetros de normalidad frente al perfil del segmento al cual pertenecen</v>
      </c>
      <c r="D82" s="603" t="str">
        <f>'Lista de Controles'!D28</f>
        <v>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v>
      </c>
      <c r="E82" s="997" t="s">
        <v>2343</v>
      </c>
      <c r="F82" s="997" t="s">
        <v>2362</v>
      </c>
      <c r="G82" s="1003" t="s">
        <v>2284</v>
      </c>
      <c r="H82" s="1004" t="s">
        <v>1618</v>
      </c>
      <c r="I82" s="1004" t="s">
        <v>1924</v>
      </c>
      <c r="J82" s="1004" t="s">
        <v>1914</v>
      </c>
      <c r="K82" s="1004" t="s">
        <v>1905</v>
      </c>
      <c r="L82" s="1004" t="s">
        <v>2286</v>
      </c>
      <c r="M82" s="217" t="s">
        <v>1562</v>
      </c>
      <c r="N82" s="218" t="str">
        <f>VLOOKUP(M82,'Eventos de riesgo LA-FT-FPADM'!$A$11:$B$212,2,0)</f>
        <v xml:space="preserve">Tener vínculos con contrapartes registradas en lista vinculante ONU, lista del consejo de seguridad colombiana, o restrictiva OFAC.  </v>
      </c>
      <c r="O82" s="1000">
        <v>1</v>
      </c>
      <c r="P82" s="1000">
        <v>1</v>
      </c>
      <c r="Q82" s="1000">
        <v>1</v>
      </c>
      <c r="R82" s="1000">
        <v>1</v>
      </c>
      <c r="S82" s="993">
        <v>0</v>
      </c>
      <c r="T82" s="1000">
        <v>1</v>
      </c>
      <c r="U82" s="1000">
        <v>0</v>
      </c>
      <c r="V82" s="1000">
        <v>0</v>
      </c>
      <c r="W82" s="1001">
        <f>SUM(O82:V82)</f>
        <v>5</v>
      </c>
      <c r="X82" s="1002">
        <f>+W82/8</f>
        <v>0.625</v>
      </c>
      <c r="Y82" s="1000">
        <v>1</v>
      </c>
      <c r="Z82" s="1000">
        <v>1</v>
      </c>
      <c r="AA82" s="1001">
        <f t="shared" ref="AA82" si="33">Y82+Z82</f>
        <v>2</v>
      </c>
      <c r="AB82" s="1002">
        <f>+AA82/2</f>
        <v>1</v>
      </c>
      <c r="AC82" s="1000">
        <v>1</v>
      </c>
      <c r="AD82" s="993">
        <v>0</v>
      </c>
      <c r="AE82" s="492">
        <f>SUM(AC82:AD82)</f>
        <v>1</v>
      </c>
      <c r="AF82" s="994">
        <f>+AE82/2</f>
        <v>0.5</v>
      </c>
      <c r="AG82"/>
      <c r="AH82" s="1005">
        <f>X82</f>
        <v>0.625</v>
      </c>
      <c r="AI82" s="1005">
        <f>AB82</f>
        <v>1</v>
      </c>
      <c r="AJ82" s="1005">
        <f t="shared" si="23"/>
        <v>0.5</v>
      </c>
      <c r="AL82" s="1006">
        <f t="shared" si="32"/>
        <v>0.70833333333333337</v>
      </c>
      <c r="AM82" s="477" t="str">
        <f t="shared" ref="AM82" si="34">IF(AL82&gt;=90%,"Fuerte",IF(AL82&gt;=60%,"Moderado",IF(AL82&lt;=59%,"Débil")))</f>
        <v>Moderado</v>
      </c>
    </row>
    <row r="83" spans="1:39" ht="21" customHeight="1">
      <c r="A83" s="995"/>
      <c r="B83" s="603"/>
      <c r="C83" s="996"/>
      <c r="D83" s="603"/>
      <c r="E83" s="998"/>
      <c r="F83" s="998"/>
      <c r="G83" s="1003"/>
      <c r="H83" s="1004"/>
      <c r="I83" s="1004"/>
      <c r="J83" s="1004"/>
      <c r="K83" s="1004"/>
      <c r="L83" s="1004"/>
      <c r="M83" s="217" t="s">
        <v>1567</v>
      </c>
      <c r="N83" s="218" t="str">
        <f>VLOOKUP(M83,'Eventos de riesgo LA-FT-FPADM'!$A$11:$B$212,2,0)</f>
        <v>Tener vínculos con contrapartes condenadas o sancionadas por LA/FT/FPADM o  que estén siendo investigadas por conductas asociadas al LA/FT/FPADM.</v>
      </c>
      <c r="O83" s="1000"/>
      <c r="P83" s="1000"/>
      <c r="Q83" s="1000"/>
      <c r="R83" s="1000"/>
      <c r="S83" s="993"/>
      <c r="T83" s="1000"/>
      <c r="U83" s="1000"/>
      <c r="V83" s="1000"/>
      <c r="W83" s="1001"/>
      <c r="X83" s="1002"/>
      <c r="Y83" s="1000"/>
      <c r="Z83" s="1000"/>
      <c r="AA83" s="1001"/>
      <c r="AB83" s="1002"/>
      <c r="AC83" s="1000"/>
      <c r="AD83" s="993"/>
      <c r="AE83" s="492"/>
      <c r="AF83" s="994"/>
      <c r="AG83"/>
      <c r="AH83" s="1005"/>
      <c r="AI83" s="1005"/>
      <c r="AJ83" s="1005"/>
      <c r="AL83" s="1006"/>
      <c r="AM83" s="478"/>
    </row>
    <row r="84" spans="1:39" ht="21" customHeight="1">
      <c r="A84" s="995"/>
      <c r="B84" s="603"/>
      <c r="C84" s="996"/>
      <c r="D84" s="603"/>
      <c r="E84" s="998"/>
      <c r="F84" s="998"/>
      <c r="G84" s="1003"/>
      <c r="H84" s="1004"/>
      <c r="I84" s="1004"/>
      <c r="J84" s="1004"/>
      <c r="K84" s="1004"/>
      <c r="L84" s="1004"/>
      <c r="M84" s="217" t="s">
        <v>1570</v>
      </c>
      <c r="N84" s="218" t="str">
        <f>VLOOKUP(M84,'Eventos de riesgo LA-FT-FPADM'!$A$11:$B$212,2,0)</f>
        <v>Tener vínculos con contrapartes que hayan sido registradas en otras listas, bases de datos o medios de comunicación por temas de LA/FT/FPADM.</v>
      </c>
      <c r="O84" s="1000"/>
      <c r="P84" s="1000"/>
      <c r="Q84" s="1000"/>
      <c r="R84" s="1000"/>
      <c r="S84" s="993"/>
      <c r="T84" s="1000"/>
      <c r="U84" s="1000"/>
      <c r="V84" s="1000"/>
      <c r="W84" s="1001"/>
      <c r="X84" s="1002"/>
      <c r="Y84" s="1000"/>
      <c r="Z84" s="1000"/>
      <c r="AA84" s="1001"/>
      <c r="AB84" s="1002"/>
      <c r="AC84" s="1000"/>
      <c r="AD84" s="993"/>
      <c r="AE84" s="492"/>
      <c r="AF84" s="994"/>
      <c r="AG84"/>
      <c r="AH84" s="1005"/>
      <c r="AI84" s="1005"/>
      <c r="AJ84" s="1005"/>
      <c r="AL84" s="1006"/>
      <c r="AM84" s="478"/>
    </row>
    <row r="85" spans="1:39" ht="21" customHeight="1">
      <c r="A85" s="995"/>
      <c r="B85" s="603"/>
      <c r="C85" s="996"/>
      <c r="D85" s="603"/>
      <c r="E85" s="998"/>
      <c r="F85" s="998"/>
      <c r="G85" s="1003"/>
      <c r="H85" s="1004"/>
      <c r="I85" s="1004"/>
      <c r="J85" s="1004"/>
      <c r="K85" s="1004"/>
      <c r="L85" s="1004"/>
      <c r="M85" s="217" t="s">
        <v>1573</v>
      </c>
      <c r="N85" s="218" t="str">
        <f>VLOOKUP(M85,'Eventos de riesgo LA-FT-FPADM'!$A$11:$B$212,2,0)</f>
        <v>Tener vínculos con contrapartes relacionadas con otras personas que ejecutan actividades de LA/FT/FPADM.</v>
      </c>
      <c r="O85" s="1000"/>
      <c r="P85" s="1000"/>
      <c r="Q85" s="1000"/>
      <c r="R85" s="1000"/>
      <c r="S85" s="993"/>
      <c r="T85" s="1000"/>
      <c r="U85" s="1000"/>
      <c r="V85" s="1000"/>
      <c r="W85" s="1001"/>
      <c r="X85" s="1002"/>
      <c r="Y85" s="1000"/>
      <c r="Z85" s="1000"/>
      <c r="AA85" s="1001"/>
      <c r="AB85" s="1002"/>
      <c r="AC85" s="1000"/>
      <c r="AD85" s="993"/>
      <c r="AE85" s="492"/>
      <c r="AF85" s="994"/>
      <c r="AG85"/>
      <c r="AH85" s="1005"/>
      <c r="AI85" s="1005"/>
      <c r="AJ85" s="1005"/>
      <c r="AL85" s="1006"/>
      <c r="AM85" s="478"/>
    </row>
    <row r="86" spans="1:39" ht="21" customHeight="1">
      <c r="A86" s="995"/>
      <c r="B86" s="603"/>
      <c r="C86" s="996"/>
      <c r="D86" s="603"/>
      <c r="E86" s="998"/>
      <c r="F86" s="998"/>
      <c r="G86" s="1003"/>
      <c r="H86" s="1004"/>
      <c r="I86" s="1004"/>
      <c r="J86" s="1004"/>
      <c r="K86" s="1004"/>
      <c r="L86" s="1004"/>
      <c r="M86" s="217" t="s">
        <v>1575</v>
      </c>
      <c r="N86" s="218" t="str">
        <f>VLOOKUP(M86,'Eventos de riesgo LA-FT-FPADM'!$A$11:$B$212,2,0)</f>
        <v>Tener vínculos con empresas de fachada o con testaferros de personas que ejecutan actividades de LA/FT/FPADM.</v>
      </c>
      <c r="O86" s="1000"/>
      <c r="P86" s="1000"/>
      <c r="Q86" s="1000"/>
      <c r="R86" s="1000"/>
      <c r="S86" s="993"/>
      <c r="T86" s="1000"/>
      <c r="U86" s="1000"/>
      <c r="V86" s="1000"/>
      <c r="W86" s="1001"/>
      <c r="X86" s="1002"/>
      <c r="Y86" s="1000"/>
      <c r="Z86" s="1000"/>
      <c r="AA86" s="1001"/>
      <c r="AB86" s="1002"/>
      <c r="AC86" s="1000"/>
      <c r="AD86" s="993"/>
      <c r="AE86" s="492"/>
      <c r="AF86" s="994"/>
      <c r="AG86"/>
      <c r="AH86" s="1005"/>
      <c r="AI86" s="1005"/>
      <c r="AJ86" s="1005"/>
      <c r="AL86" s="1006"/>
      <c r="AM86" s="478"/>
    </row>
    <row r="87" spans="1:39" ht="21" customHeight="1">
      <c r="A87" s="995"/>
      <c r="B87" s="603"/>
      <c r="C87" s="996"/>
      <c r="D87" s="603"/>
      <c r="E87" s="998"/>
      <c r="F87" s="998"/>
      <c r="G87" s="1003"/>
      <c r="H87" s="1004"/>
      <c r="I87" s="1004"/>
      <c r="J87" s="1004"/>
      <c r="K87" s="1004"/>
      <c r="L87" s="1004"/>
      <c r="M87" s="217" t="s">
        <v>1579</v>
      </c>
      <c r="N87" s="218" t="str">
        <f>VLOOKUP(M87,'Eventos de riesgo LA-FT-FPADM'!$A$11:$B$212,2,0)</f>
        <v>Tener vínculos con contrapartes que suplantan a otra para ocultar su verdadera identidad o que presentan documentación no veraz, inexacta o de difícil verificación, para la comisión de delitos LA/FT/FPADM dentro de la Cámara.</v>
      </c>
      <c r="O87" s="1000"/>
      <c r="P87" s="1000"/>
      <c r="Q87" s="1000"/>
      <c r="R87" s="1000"/>
      <c r="S87" s="993"/>
      <c r="T87" s="1000"/>
      <c r="U87" s="1000"/>
      <c r="V87" s="1000"/>
      <c r="W87" s="1001"/>
      <c r="X87" s="1002"/>
      <c r="Y87" s="1000"/>
      <c r="Z87" s="1000"/>
      <c r="AA87" s="1001"/>
      <c r="AB87" s="1002"/>
      <c r="AC87" s="1000"/>
      <c r="AD87" s="993"/>
      <c r="AE87" s="492"/>
      <c r="AF87" s="994"/>
      <c r="AG87"/>
      <c r="AH87" s="1005"/>
      <c r="AI87" s="1005"/>
      <c r="AJ87" s="1005"/>
      <c r="AL87" s="1006"/>
      <c r="AM87" s="478"/>
    </row>
    <row r="88" spans="1:39" ht="21" customHeight="1">
      <c r="A88" s="995"/>
      <c r="B88" s="603"/>
      <c r="C88" s="996"/>
      <c r="D88" s="603"/>
      <c r="E88" s="998"/>
      <c r="F88" s="998"/>
      <c r="G88" s="1003"/>
      <c r="H88" s="1004"/>
      <c r="I88" s="1004"/>
      <c r="J88" s="1004"/>
      <c r="K88" s="1004"/>
      <c r="L88" s="1004"/>
      <c r="M88" s="217" t="s">
        <v>1582</v>
      </c>
      <c r="N88" s="218" t="str">
        <f>VLOOKUP(M88,'Eventos de riesgo LA-FT-FPADM'!$A$11:$B$212,2,0)</f>
        <v xml:space="preserve">Personas que permiten o facilitan operaciones de LA/FT/FPADM o que utilicen a la Cámara para estas operaciones. </v>
      </c>
      <c r="O88" s="1000"/>
      <c r="P88" s="1000"/>
      <c r="Q88" s="1000"/>
      <c r="R88" s="1000"/>
      <c r="S88" s="993"/>
      <c r="T88" s="1000"/>
      <c r="U88" s="1000"/>
      <c r="V88" s="1000"/>
      <c r="W88" s="1001"/>
      <c r="X88" s="1002"/>
      <c r="Y88" s="1000"/>
      <c r="Z88" s="1000"/>
      <c r="AA88" s="1001"/>
      <c r="AB88" s="1002"/>
      <c r="AC88" s="1000"/>
      <c r="AD88" s="993"/>
      <c r="AE88" s="492"/>
      <c r="AF88" s="994"/>
      <c r="AG88"/>
      <c r="AH88" s="1005"/>
      <c r="AI88" s="1005"/>
      <c r="AJ88" s="1005"/>
      <c r="AL88" s="1006"/>
      <c r="AM88" s="478"/>
    </row>
    <row r="89" spans="1:39" ht="21" customHeight="1">
      <c r="A89" s="995"/>
      <c r="B89" s="603"/>
      <c r="C89" s="996"/>
      <c r="D89" s="603"/>
      <c r="E89" s="998"/>
      <c r="F89" s="998"/>
      <c r="G89" s="1003"/>
      <c r="H89" s="1004"/>
      <c r="I89" s="1004"/>
      <c r="J89" s="1004"/>
      <c r="K89" s="1004"/>
      <c r="L89" s="1004"/>
      <c r="M89" s="217" t="s">
        <v>1593</v>
      </c>
      <c r="N89" s="218" t="str">
        <f>VLOOKUP(M89,'Eventos de riesgo LA-FT-FPADM'!$A$11:$B$212,2,0)</f>
        <v>Recibir recursos de origen ilícito, relacionados con delitos de LA/FT/FPADM a través de cualquier medio de pago para el desarrollo de su objeto social.</v>
      </c>
      <c r="O89" s="1000"/>
      <c r="P89" s="1000"/>
      <c r="Q89" s="1000"/>
      <c r="R89" s="1000"/>
      <c r="S89" s="993"/>
      <c r="T89" s="1000"/>
      <c r="U89" s="1000"/>
      <c r="V89" s="1000"/>
      <c r="W89" s="1001"/>
      <c r="X89" s="1002"/>
      <c r="Y89" s="1000"/>
      <c r="Z89" s="1000"/>
      <c r="AA89" s="1001"/>
      <c r="AB89" s="1002"/>
      <c r="AC89" s="1000"/>
      <c r="AD89" s="993"/>
      <c r="AE89" s="492"/>
      <c r="AF89" s="994"/>
      <c r="AG89"/>
      <c r="AH89" s="1005"/>
      <c r="AI89" s="1005"/>
      <c r="AJ89" s="1005"/>
      <c r="AL89" s="1006"/>
      <c r="AM89" s="478"/>
    </row>
    <row r="90" spans="1:39" ht="21" customHeight="1">
      <c r="A90" s="995"/>
      <c r="B90" s="603"/>
      <c r="C90" s="996"/>
      <c r="D90" s="603"/>
      <c r="E90" s="999"/>
      <c r="F90" s="999"/>
      <c r="G90" s="1003"/>
      <c r="H90" s="1004"/>
      <c r="I90" s="1004"/>
      <c r="J90" s="1004"/>
      <c r="K90" s="1004"/>
      <c r="L90" s="1004"/>
      <c r="M90" s="217" t="s">
        <v>1597</v>
      </c>
      <c r="N90" s="218" t="str">
        <f>VLOOKUP(M90,'Eventos de riesgo LA-FT-FPADM'!$A$11:$B$212,2,0)</f>
        <v>Entregar recursos a terceros que tengan como destino apoyar actividades ilícitas relacionadas con delitos de LA/FT/FPADM.</v>
      </c>
      <c r="O90" s="1000"/>
      <c r="P90" s="1000"/>
      <c r="Q90" s="1000"/>
      <c r="R90" s="1000"/>
      <c r="S90" s="993"/>
      <c r="T90" s="1000"/>
      <c r="U90" s="1000"/>
      <c r="V90" s="1000"/>
      <c r="W90" s="1001"/>
      <c r="X90" s="1002"/>
      <c r="Y90" s="1000"/>
      <c r="Z90" s="1000"/>
      <c r="AA90" s="1001"/>
      <c r="AB90" s="1002"/>
      <c r="AC90" s="1000"/>
      <c r="AD90" s="993"/>
      <c r="AE90" s="492"/>
      <c r="AF90" s="994"/>
      <c r="AG90"/>
      <c r="AH90" s="1005"/>
      <c r="AI90" s="1005"/>
      <c r="AJ90" s="1005"/>
      <c r="AL90" s="1006"/>
      <c r="AM90" s="478"/>
    </row>
    <row r="91" spans="1:39" ht="21" customHeight="1">
      <c r="A91" s="995" t="str">
        <f>'Lista de Controles'!A29</f>
        <v>C20</v>
      </c>
      <c r="B91" s="603" t="str">
        <f>'Lista de Controles'!B29</f>
        <v>Monitorear la relación de la Entidad con clientes, aliados y proveedores ubicados en jurisdicciones de riesgo internacional LA/FT/FPADM</v>
      </c>
      <c r="C91" s="996" t="str">
        <f>'Lista de Controles'!C29</f>
        <v>La Dirección Administrativa y Financiera, el Área de Desarrollo Empresarial y la Dirección de Asuntos Jurídicos Masc marcan en la base de datos de clientes, aliados y proveedores como "JURISDICCIONES DE RIESGO INTERNACIONAL" y monitorean anualmente los negocios y operaciones activas, para determinar que éstos se encuentran dentro de parámetros de normalidad frente al perfil del segmento al cual pertenecen</v>
      </c>
      <c r="D91" s="603" t="str">
        <f>'Lista de Controles'!D29</f>
        <v>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v>
      </c>
      <c r="E91" s="1004" t="s">
        <v>2343</v>
      </c>
      <c r="F91" s="1004" t="s">
        <v>2362</v>
      </c>
      <c r="G91" s="1003" t="s">
        <v>2284</v>
      </c>
      <c r="H91" s="1004" t="s">
        <v>1618</v>
      </c>
      <c r="I91" s="1004" t="s">
        <v>1925</v>
      </c>
      <c r="J91" s="1004" t="s">
        <v>1914</v>
      </c>
      <c r="K91" s="1004" t="s">
        <v>1905</v>
      </c>
      <c r="L91" s="1004" t="s">
        <v>2287</v>
      </c>
      <c r="M91" s="217" t="s">
        <v>1575</v>
      </c>
      <c r="N91" s="218" t="str">
        <f>VLOOKUP(M91,'Eventos de riesgo LA-FT-FPADM'!$A$11:$B$212,2,0)</f>
        <v>Tener vínculos con empresas de fachada o con testaferros de personas que ejecutan actividades de LA/FT/FPADM.</v>
      </c>
      <c r="O91" s="1000">
        <v>1</v>
      </c>
      <c r="P91" s="1000">
        <v>1</v>
      </c>
      <c r="Q91" s="1000">
        <v>1</v>
      </c>
      <c r="R91" s="1000">
        <v>1</v>
      </c>
      <c r="S91" s="993">
        <v>0</v>
      </c>
      <c r="T91" s="1000">
        <v>1</v>
      </c>
      <c r="U91" s="1000">
        <v>0</v>
      </c>
      <c r="V91" s="1000">
        <v>0</v>
      </c>
      <c r="W91" s="1001">
        <f>SUM(O91:V91)</f>
        <v>5</v>
      </c>
      <c r="X91" s="1002">
        <f>+W91/8</f>
        <v>0.625</v>
      </c>
      <c r="Y91" s="1000">
        <v>1</v>
      </c>
      <c r="Z91" s="1000">
        <v>1</v>
      </c>
      <c r="AA91" s="1001">
        <f t="shared" ref="AA91" si="35">Y91+Z91</f>
        <v>2</v>
      </c>
      <c r="AB91" s="1002">
        <f>+AA91/2</f>
        <v>1</v>
      </c>
      <c r="AC91" s="1000">
        <v>1</v>
      </c>
      <c r="AD91" s="993">
        <v>0</v>
      </c>
      <c r="AE91" s="492">
        <f>SUM(AC91:AD91)</f>
        <v>1</v>
      </c>
      <c r="AF91" s="994">
        <f>+AE91/2</f>
        <v>0.5</v>
      </c>
      <c r="AG91"/>
      <c r="AH91" s="1005">
        <f>X91</f>
        <v>0.625</v>
      </c>
      <c r="AI91" s="1005">
        <f>AB91</f>
        <v>1</v>
      </c>
      <c r="AJ91" s="1005">
        <f t="shared" ref="AJ91" si="36">AF91</f>
        <v>0.5</v>
      </c>
      <c r="AL91" s="1006">
        <f t="shared" ref="AL91" si="37">+AVERAGE(AH91:AJ91)</f>
        <v>0.70833333333333337</v>
      </c>
      <c r="AM91" s="477" t="str">
        <f t="shared" ref="AM91" si="38">IF(AL91&gt;=90%,"Fuerte",IF(AL91&gt;=60%,"Moderado",IF(AL91&lt;=59%,"Débil")))</f>
        <v>Moderado</v>
      </c>
    </row>
    <row r="92" spans="1:39" ht="21" customHeight="1">
      <c r="A92" s="995"/>
      <c r="B92" s="603"/>
      <c r="C92" s="996"/>
      <c r="D92" s="603"/>
      <c r="E92" s="1004"/>
      <c r="F92" s="1004"/>
      <c r="G92" s="1003"/>
      <c r="H92" s="1004"/>
      <c r="I92" s="1004"/>
      <c r="J92" s="1004"/>
      <c r="K92" s="1004"/>
      <c r="L92" s="1004"/>
      <c r="M92" s="217" t="s">
        <v>1579</v>
      </c>
      <c r="N92" s="218" t="str">
        <f>VLOOKUP(M92,'Eventos de riesgo LA-FT-FPADM'!$A$11:$B$212,2,0)</f>
        <v>Tener vínculos con contrapartes que suplantan a otra para ocultar su verdadera identidad o que presentan documentación no veraz, inexacta o de difícil verificación, para la comisión de delitos LA/FT/FPADM dentro de la Cámara.</v>
      </c>
      <c r="O92" s="1000"/>
      <c r="P92" s="1000"/>
      <c r="Q92" s="1000"/>
      <c r="R92" s="1000"/>
      <c r="S92" s="993"/>
      <c r="T92" s="1000"/>
      <c r="U92" s="1000"/>
      <c r="V92" s="1000"/>
      <c r="W92" s="1001"/>
      <c r="X92" s="1002"/>
      <c r="Y92" s="1000"/>
      <c r="Z92" s="1000"/>
      <c r="AA92" s="1001"/>
      <c r="AB92" s="1002"/>
      <c r="AC92" s="1000"/>
      <c r="AD92" s="993"/>
      <c r="AE92" s="492"/>
      <c r="AF92" s="994"/>
      <c r="AG92"/>
      <c r="AH92" s="1005"/>
      <c r="AI92" s="1005"/>
      <c r="AJ92" s="1005"/>
      <c r="AL92" s="1006"/>
      <c r="AM92" s="478"/>
    </row>
    <row r="93" spans="1:39" ht="21" customHeight="1">
      <c r="A93" s="995"/>
      <c r="B93" s="603"/>
      <c r="C93" s="996"/>
      <c r="D93" s="603"/>
      <c r="E93" s="1004"/>
      <c r="F93" s="1004"/>
      <c r="G93" s="1003"/>
      <c r="H93" s="1004"/>
      <c r="I93" s="1004"/>
      <c r="J93" s="1004"/>
      <c r="K93" s="1004"/>
      <c r="L93" s="1004"/>
      <c r="M93" s="217" t="s">
        <v>1582</v>
      </c>
      <c r="N93" s="218" t="str">
        <f>VLOOKUP(M93,'Eventos de riesgo LA-FT-FPADM'!$A$11:$B$212,2,0)</f>
        <v xml:space="preserve">Personas que permiten o facilitan operaciones de LA/FT/FPADM o que utilicen a la Cámara para estas operaciones. </v>
      </c>
      <c r="O93" s="1000"/>
      <c r="P93" s="1000"/>
      <c r="Q93" s="1000"/>
      <c r="R93" s="1000"/>
      <c r="S93" s="993"/>
      <c r="T93" s="1000"/>
      <c r="U93" s="1000"/>
      <c r="V93" s="1000"/>
      <c r="W93" s="1001"/>
      <c r="X93" s="1002"/>
      <c r="Y93" s="1000"/>
      <c r="Z93" s="1000"/>
      <c r="AA93" s="1001"/>
      <c r="AB93" s="1002"/>
      <c r="AC93" s="1000"/>
      <c r="AD93" s="993"/>
      <c r="AE93" s="492"/>
      <c r="AF93" s="994"/>
      <c r="AG93"/>
      <c r="AH93" s="1005"/>
      <c r="AI93" s="1005"/>
      <c r="AJ93" s="1005"/>
      <c r="AL93" s="1006"/>
      <c r="AM93" s="478"/>
    </row>
    <row r="94" spans="1:39" ht="21" customHeight="1">
      <c r="A94" s="995"/>
      <c r="B94" s="603"/>
      <c r="C94" s="996"/>
      <c r="D94" s="603"/>
      <c r="E94" s="1004"/>
      <c r="F94" s="1004"/>
      <c r="G94" s="1003"/>
      <c r="H94" s="1004"/>
      <c r="I94" s="1004"/>
      <c r="J94" s="1004"/>
      <c r="K94" s="1004"/>
      <c r="L94" s="1004"/>
      <c r="M94" s="217" t="s">
        <v>1584</v>
      </c>
      <c r="N94" s="218" t="str">
        <f>VLOOKUP(M94,'Eventos de riesgo LA-FT-FPADM'!$A$11:$B$212,2,0)</f>
        <v>Tener vínculos con activos a los cuales le sean decretadas medidas cautelares producto de un proceso penal de LA/FT/FPADM o de extinción de dominio.</v>
      </c>
      <c r="O94" s="1000"/>
      <c r="P94" s="1000"/>
      <c r="Q94" s="1000"/>
      <c r="R94" s="1000"/>
      <c r="S94" s="993"/>
      <c r="T94" s="1000"/>
      <c r="U94" s="1000"/>
      <c r="V94" s="1000"/>
      <c r="W94" s="1001"/>
      <c r="X94" s="1002"/>
      <c r="Y94" s="1000"/>
      <c r="Z94" s="1000"/>
      <c r="AA94" s="1001"/>
      <c r="AB94" s="1002"/>
      <c r="AC94" s="1000"/>
      <c r="AD94" s="993"/>
      <c r="AE94" s="492"/>
      <c r="AF94" s="994"/>
      <c r="AG94"/>
      <c r="AH94" s="1005"/>
      <c r="AI94" s="1005"/>
      <c r="AJ94" s="1005"/>
      <c r="AL94" s="1006"/>
      <c r="AM94" s="478"/>
    </row>
    <row r="95" spans="1:39" ht="21" customHeight="1">
      <c r="A95" s="995"/>
      <c r="B95" s="603"/>
      <c r="C95" s="996"/>
      <c r="D95" s="603"/>
      <c r="E95" s="1004"/>
      <c r="F95" s="1004"/>
      <c r="G95" s="1003"/>
      <c r="H95" s="1004"/>
      <c r="I95" s="1004"/>
      <c r="J95" s="1004"/>
      <c r="K95" s="1004"/>
      <c r="L95" s="1004"/>
      <c r="M95" s="217" t="s">
        <v>1589</v>
      </c>
      <c r="N95" s="218" t="str">
        <f>VLOOKUP(M95,'Eventos de riesgo LA-FT-FPADM'!$A$11:$B$212,2,0)</f>
        <v>Tener vínculos con activos que son referenciados en listas o medios de comunicación como de propiedad de una persona que realiza actividades de LA/FT/FPADM.</v>
      </c>
      <c r="O95" s="1000"/>
      <c r="P95" s="1000"/>
      <c r="Q95" s="1000"/>
      <c r="R95" s="1000"/>
      <c r="S95" s="993"/>
      <c r="T95" s="1000"/>
      <c r="U95" s="1000"/>
      <c r="V95" s="1000"/>
      <c r="W95" s="1001"/>
      <c r="X95" s="1002"/>
      <c r="Y95" s="1000"/>
      <c r="Z95" s="1000"/>
      <c r="AA95" s="1001"/>
      <c r="AB95" s="1002"/>
      <c r="AC95" s="1000"/>
      <c r="AD95" s="993"/>
      <c r="AE95" s="492"/>
      <c r="AF95" s="994"/>
      <c r="AG95"/>
      <c r="AH95" s="1005"/>
      <c r="AI95" s="1005"/>
      <c r="AJ95" s="1005"/>
      <c r="AL95" s="1006"/>
      <c r="AM95" s="478"/>
    </row>
    <row r="96" spans="1:39" ht="21" customHeight="1">
      <c r="A96" s="995"/>
      <c r="B96" s="603"/>
      <c r="C96" s="996"/>
      <c r="D96" s="603"/>
      <c r="E96" s="1004"/>
      <c r="F96" s="1004"/>
      <c r="G96" s="1003"/>
      <c r="H96" s="1004"/>
      <c r="I96" s="1004"/>
      <c r="J96" s="1004"/>
      <c r="K96" s="1004"/>
      <c r="L96" s="1004"/>
      <c r="M96" s="217" t="s">
        <v>1593</v>
      </c>
      <c r="N96" s="218" t="str">
        <f>VLOOKUP(M96,'Eventos de riesgo LA-FT-FPADM'!$A$11:$B$212,2,0)</f>
        <v>Recibir recursos de origen ilícito, relacionados con delitos de LA/FT/FPADM a través de cualquier medio de pago para el desarrollo de su objeto social.</v>
      </c>
      <c r="O96" s="1000"/>
      <c r="P96" s="1000"/>
      <c r="Q96" s="1000"/>
      <c r="R96" s="1000"/>
      <c r="S96" s="993"/>
      <c r="T96" s="1000"/>
      <c r="U96" s="1000"/>
      <c r="V96" s="1000"/>
      <c r="W96" s="1001"/>
      <c r="X96" s="1002"/>
      <c r="Y96" s="1000"/>
      <c r="Z96" s="1000"/>
      <c r="AA96" s="1001"/>
      <c r="AB96" s="1002"/>
      <c r="AC96" s="1000"/>
      <c r="AD96" s="993"/>
      <c r="AE96" s="492"/>
      <c r="AF96" s="994"/>
      <c r="AG96"/>
      <c r="AH96" s="1005"/>
      <c r="AI96" s="1005"/>
      <c r="AJ96" s="1005"/>
      <c r="AL96" s="1006"/>
      <c r="AM96" s="478"/>
    </row>
    <row r="97" spans="1:39" ht="21" customHeight="1">
      <c r="A97" s="995"/>
      <c r="B97" s="603"/>
      <c r="C97" s="996"/>
      <c r="D97" s="603"/>
      <c r="E97" s="1004"/>
      <c r="F97" s="1004"/>
      <c r="G97" s="1003"/>
      <c r="H97" s="1004"/>
      <c r="I97" s="1004"/>
      <c r="J97" s="1004"/>
      <c r="K97" s="1004"/>
      <c r="L97" s="1004"/>
      <c r="M97" s="217" t="s">
        <v>1597</v>
      </c>
      <c r="N97" s="218" t="str">
        <f>VLOOKUP(M97,'Eventos de riesgo LA-FT-FPADM'!$A$11:$B$212,2,0)</f>
        <v>Entregar recursos a terceros que tengan como destino apoyar actividades ilícitas relacionadas con delitos de LA/FT/FPADM.</v>
      </c>
      <c r="O97" s="1000"/>
      <c r="P97" s="1000"/>
      <c r="Q97" s="1000"/>
      <c r="R97" s="1000"/>
      <c r="S97" s="993"/>
      <c r="T97" s="1000"/>
      <c r="U97" s="1000"/>
      <c r="V97" s="1000"/>
      <c r="W97" s="1001"/>
      <c r="X97" s="1002"/>
      <c r="Y97" s="1000"/>
      <c r="Z97" s="1000"/>
      <c r="AA97" s="1001"/>
      <c r="AB97" s="1002"/>
      <c r="AC97" s="1000"/>
      <c r="AD97" s="993"/>
      <c r="AE97" s="492"/>
      <c r="AF97" s="994"/>
      <c r="AG97"/>
      <c r="AH97" s="1005"/>
      <c r="AI97" s="1005"/>
      <c r="AJ97" s="1005"/>
      <c r="AL97" s="1006"/>
      <c r="AM97" s="478"/>
    </row>
    <row r="98" spans="1:39" ht="21" customHeight="1">
      <c r="A98" s="995"/>
      <c r="B98" s="603"/>
      <c r="C98" s="996"/>
      <c r="D98" s="603"/>
      <c r="E98" s="1004"/>
      <c r="F98" s="1004"/>
      <c r="G98" s="1003"/>
      <c r="H98" s="1004"/>
      <c r="I98" s="1004"/>
      <c r="J98" s="1004"/>
      <c r="K98" s="1004"/>
      <c r="L98" s="1004"/>
      <c r="M98" s="217" t="s">
        <v>1601</v>
      </c>
      <c r="N98" s="218" t="str">
        <f>VLOOKUP(M98,'Eventos de riesgo LA-FT-FPADM'!$A$11:$B$212,2,0)</f>
        <v>Realizar operaciones, negocios o contratos en jurisdicciones internacionales que se encuentren bloqueadas por organismos internacionales o que sean consideradas de alto riesgo desde LA/FT/FPADM.</v>
      </c>
      <c r="O98" s="1000"/>
      <c r="P98" s="1000"/>
      <c r="Q98" s="1000"/>
      <c r="R98" s="1000"/>
      <c r="S98" s="993"/>
      <c r="T98" s="1000"/>
      <c r="U98" s="1000"/>
      <c r="V98" s="1000"/>
      <c r="W98" s="1001"/>
      <c r="X98" s="1002"/>
      <c r="Y98" s="1000"/>
      <c r="Z98" s="1000"/>
      <c r="AA98" s="1001"/>
      <c r="AB98" s="1002"/>
      <c r="AC98" s="1000"/>
      <c r="AD98" s="993"/>
      <c r="AE98" s="492"/>
      <c r="AF98" s="994"/>
      <c r="AG98"/>
      <c r="AH98" s="1005"/>
      <c r="AI98" s="1005"/>
      <c r="AJ98" s="1005"/>
      <c r="AL98" s="1006"/>
      <c r="AM98" s="478"/>
    </row>
    <row r="99" spans="1:39" ht="21" customHeight="1">
      <c r="A99" s="1011" t="str">
        <f>'Lista de Controles'!A30</f>
        <v>C21</v>
      </c>
      <c r="B99" s="1014" t="str">
        <f>'Lista de Controles'!B30</f>
        <v>Monitorear la relación de la Entidad con clientes, aliados y proveedores con actividades económicas de riesgo LA/FT/FPADM</v>
      </c>
      <c r="C99" s="1017" t="str">
        <f>'Lista de Controles'!C30</f>
        <v>La Dirección Administrativa y Financiera, el Área de Desarrollo Empresarial y la Dirección de Asuntos Jurídicos Masc marcan en la base de datos de clientes, aliados y proveedores como "ACTIVIDAD ECONOMICA DE ALTO RIESGO" a las personas que cumplan con esta condición y monitorean anualmente los negocios y operaciones activas, para determinar que éstos se encuentran dentro de parámetros de normalidad frente al perfil del segmento al cual pertenecen</v>
      </c>
      <c r="D99" s="1014" t="str">
        <f>'Lista de Controles'!D30</f>
        <v>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v>
      </c>
      <c r="E99" s="997" t="s">
        <v>2343</v>
      </c>
      <c r="F99" s="1004" t="s">
        <v>2362</v>
      </c>
      <c r="G99" s="621" t="s">
        <v>2284</v>
      </c>
      <c r="H99" s="603" t="s">
        <v>1618</v>
      </c>
      <c r="I99" s="1004" t="s">
        <v>1925</v>
      </c>
      <c r="J99" s="1004" t="s">
        <v>1914</v>
      </c>
      <c r="K99" s="1004" t="s">
        <v>1905</v>
      </c>
      <c r="L99" s="1004" t="s">
        <v>2288</v>
      </c>
      <c r="M99" s="143" t="s">
        <v>1575</v>
      </c>
      <c r="N99" s="218" t="str">
        <f>VLOOKUP(M99,'Eventos de riesgo LA-FT-FPADM'!$A$11:$B$212,2,0)</f>
        <v>Tener vínculos con empresas de fachada o con testaferros de personas que ejecutan actividades de LA/FT/FPADM.</v>
      </c>
      <c r="O99" s="1000">
        <v>1</v>
      </c>
      <c r="P99" s="1000">
        <v>1</v>
      </c>
      <c r="Q99" s="1000">
        <v>1</v>
      </c>
      <c r="R99" s="1000">
        <v>1</v>
      </c>
      <c r="S99" s="993">
        <v>0</v>
      </c>
      <c r="T99" s="1000">
        <v>1</v>
      </c>
      <c r="U99" s="1000">
        <v>0</v>
      </c>
      <c r="V99" s="1000">
        <v>0</v>
      </c>
      <c r="W99" s="1001">
        <f>SUM(O99:V99)</f>
        <v>5</v>
      </c>
      <c r="X99" s="1002">
        <f>+W99/8</f>
        <v>0.625</v>
      </c>
      <c r="Y99" s="1000">
        <v>1</v>
      </c>
      <c r="Z99" s="1000">
        <v>1</v>
      </c>
      <c r="AA99" s="1001">
        <f t="shared" ref="AA99" si="39">Y99+Z99</f>
        <v>2</v>
      </c>
      <c r="AB99" s="1002">
        <f>+AA99/2</f>
        <v>1</v>
      </c>
      <c r="AC99" s="1000">
        <v>1</v>
      </c>
      <c r="AD99" s="993">
        <v>0</v>
      </c>
      <c r="AE99" s="1001">
        <f>SUM(AC99:AD99)</f>
        <v>1</v>
      </c>
      <c r="AF99" s="1002">
        <f>+AE99/2</f>
        <v>0.5</v>
      </c>
      <c r="AG99" s="229"/>
      <c r="AH99" s="1020">
        <f>X99</f>
        <v>0.625</v>
      </c>
      <c r="AI99" s="1020">
        <f>AB99</f>
        <v>1</v>
      </c>
      <c r="AJ99" s="1020">
        <f t="shared" ref="AJ99" si="40">AF99</f>
        <v>0.5</v>
      </c>
      <c r="AK99" s="229"/>
      <c r="AL99" s="1021">
        <f t="shared" ref="AL99" si="41">+AVERAGE(AH99:AJ99)</f>
        <v>0.70833333333333337</v>
      </c>
      <c r="AM99" s="1022" t="str">
        <f t="shared" ref="AM99" si="42">IF(AL99&gt;=90%,"Fuerte",IF(AL99&gt;=60%,"Moderado",IF(AL99&lt;=59%,"Débil")))</f>
        <v>Moderado</v>
      </c>
    </row>
    <row r="100" spans="1:39" ht="21" customHeight="1">
      <c r="A100" s="1012"/>
      <c r="B100" s="1015"/>
      <c r="C100" s="1018"/>
      <c r="D100" s="1015"/>
      <c r="E100" s="998"/>
      <c r="F100" s="1004"/>
      <c r="G100" s="621"/>
      <c r="H100" s="603"/>
      <c r="I100" s="1004"/>
      <c r="J100" s="1004"/>
      <c r="K100" s="1004"/>
      <c r="L100" s="1004"/>
      <c r="M100" s="143" t="s">
        <v>1579</v>
      </c>
      <c r="N100" s="218" t="str">
        <f>VLOOKUP(M100,'Eventos de riesgo LA-FT-FPADM'!$A$11:$B$212,2,0)</f>
        <v>Tener vínculos con contrapartes que suplantan a otra para ocultar su verdadera identidad o que presentan documentación no veraz, inexacta o de difícil verificación, para la comisión de delitos LA/FT/FPADM dentro de la Cámara.</v>
      </c>
      <c r="O100" s="1000"/>
      <c r="P100" s="1000"/>
      <c r="Q100" s="1000"/>
      <c r="R100" s="1000"/>
      <c r="S100" s="993"/>
      <c r="T100" s="1000"/>
      <c r="U100" s="1000"/>
      <c r="V100" s="1000"/>
      <c r="W100" s="1001"/>
      <c r="X100" s="1002"/>
      <c r="Y100" s="1000"/>
      <c r="Z100" s="1000"/>
      <c r="AA100" s="1001"/>
      <c r="AB100" s="1002"/>
      <c r="AC100" s="1000"/>
      <c r="AD100" s="993"/>
      <c r="AE100" s="1001"/>
      <c r="AF100" s="1002"/>
      <c r="AG100" s="229"/>
      <c r="AH100" s="1020"/>
      <c r="AI100" s="1020"/>
      <c r="AJ100" s="1020"/>
      <c r="AK100" s="229"/>
      <c r="AL100" s="1021"/>
      <c r="AM100" s="1023"/>
    </row>
    <row r="101" spans="1:39" ht="21" customHeight="1">
      <c r="A101" s="1012"/>
      <c r="B101" s="1015"/>
      <c r="C101" s="1018"/>
      <c r="D101" s="1015"/>
      <c r="E101" s="998"/>
      <c r="F101" s="1004"/>
      <c r="G101" s="621"/>
      <c r="H101" s="603"/>
      <c r="I101" s="1004"/>
      <c r="J101" s="1004"/>
      <c r="K101" s="1004"/>
      <c r="L101" s="1004"/>
      <c r="M101" s="143" t="s">
        <v>1582</v>
      </c>
      <c r="N101" s="218" t="str">
        <f>VLOOKUP(M101,'Eventos de riesgo LA-FT-FPADM'!$A$11:$B$212,2,0)</f>
        <v xml:space="preserve">Personas que permiten o facilitan operaciones de LA/FT/FPADM o que utilicen a la Cámara para estas operaciones. </v>
      </c>
      <c r="O101" s="1000"/>
      <c r="P101" s="1000"/>
      <c r="Q101" s="1000"/>
      <c r="R101" s="1000"/>
      <c r="S101" s="993"/>
      <c r="T101" s="1000"/>
      <c r="U101" s="1000"/>
      <c r="V101" s="1000"/>
      <c r="W101" s="1001"/>
      <c r="X101" s="1002"/>
      <c r="Y101" s="1000"/>
      <c r="Z101" s="1000"/>
      <c r="AA101" s="1001"/>
      <c r="AB101" s="1002"/>
      <c r="AC101" s="1000"/>
      <c r="AD101" s="993"/>
      <c r="AE101" s="1001"/>
      <c r="AF101" s="1002"/>
      <c r="AG101" s="229"/>
      <c r="AH101" s="1020"/>
      <c r="AI101" s="1020"/>
      <c r="AJ101" s="1020"/>
      <c r="AK101" s="229"/>
      <c r="AL101" s="1021"/>
      <c r="AM101" s="1023"/>
    </row>
    <row r="102" spans="1:39" ht="21" customHeight="1">
      <c r="A102" s="1012"/>
      <c r="B102" s="1015"/>
      <c r="C102" s="1018"/>
      <c r="D102" s="1015"/>
      <c r="E102" s="998"/>
      <c r="F102" s="1004"/>
      <c r="G102" s="621"/>
      <c r="H102" s="603"/>
      <c r="I102" s="1004"/>
      <c r="J102" s="1004"/>
      <c r="K102" s="1004"/>
      <c r="L102" s="1004"/>
      <c r="M102" s="143" t="s">
        <v>1584</v>
      </c>
      <c r="N102" s="218" t="str">
        <f>VLOOKUP(M102,'Eventos de riesgo LA-FT-FPADM'!$A$11:$B$212,2,0)</f>
        <v>Tener vínculos con activos a los cuales le sean decretadas medidas cautelares producto de un proceso penal de LA/FT/FPADM o de extinción de dominio.</v>
      </c>
      <c r="O102" s="1000"/>
      <c r="P102" s="1000"/>
      <c r="Q102" s="1000"/>
      <c r="R102" s="1000"/>
      <c r="S102" s="993"/>
      <c r="T102" s="1000"/>
      <c r="U102" s="1000"/>
      <c r="V102" s="1000"/>
      <c r="W102" s="1001"/>
      <c r="X102" s="1002"/>
      <c r="Y102" s="1000"/>
      <c r="Z102" s="1000"/>
      <c r="AA102" s="1001"/>
      <c r="AB102" s="1002"/>
      <c r="AC102" s="1000"/>
      <c r="AD102" s="993"/>
      <c r="AE102" s="1001"/>
      <c r="AF102" s="1002"/>
      <c r="AG102" s="229"/>
      <c r="AH102" s="1020"/>
      <c r="AI102" s="1020"/>
      <c r="AJ102" s="1020"/>
      <c r="AK102" s="229"/>
      <c r="AL102" s="1021"/>
      <c r="AM102" s="1023"/>
    </row>
    <row r="103" spans="1:39" ht="21" customHeight="1">
      <c r="A103" s="1012"/>
      <c r="B103" s="1015"/>
      <c r="C103" s="1018"/>
      <c r="D103" s="1015"/>
      <c r="E103" s="998"/>
      <c r="F103" s="1004"/>
      <c r="G103" s="621"/>
      <c r="H103" s="603"/>
      <c r="I103" s="1004"/>
      <c r="J103" s="1004"/>
      <c r="K103" s="1004"/>
      <c r="L103" s="1004"/>
      <c r="M103" s="143" t="s">
        <v>1589</v>
      </c>
      <c r="N103" s="218" t="str">
        <f>VLOOKUP(M103,'Eventos de riesgo LA-FT-FPADM'!$A$11:$B$212,2,0)</f>
        <v>Tener vínculos con activos que son referenciados en listas o medios de comunicación como de propiedad de una persona que realiza actividades de LA/FT/FPADM.</v>
      </c>
      <c r="O103" s="1000"/>
      <c r="P103" s="1000"/>
      <c r="Q103" s="1000"/>
      <c r="R103" s="1000"/>
      <c r="S103" s="993"/>
      <c r="T103" s="1000"/>
      <c r="U103" s="1000"/>
      <c r="V103" s="1000"/>
      <c r="W103" s="1001"/>
      <c r="X103" s="1002"/>
      <c r="Y103" s="1000"/>
      <c r="Z103" s="1000"/>
      <c r="AA103" s="1001"/>
      <c r="AB103" s="1002"/>
      <c r="AC103" s="1000"/>
      <c r="AD103" s="993"/>
      <c r="AE103" s="1001"/>
      <c r="AF103" s="1002"/>
      <c r="AG103" s="229"/>
      <c r="AH103" s="1020"/>
      <c r="AI103" s="1020"/>
      <c r="AJ103" s="1020"/>
      <c r="AK103" s="229"/>
      <c r="AL103" s="1021"/>
      <c r="AM103" s="1023"/>
    </row>
    <row r="104" spans="1:39" ht="21" customHeight="1">
      <c r="A104" s="1012"/>
      <c r="B104" s="1015"/>
      <c r="C104" s="1018"/>
      <c r="D104" s="1015"/>
      <c r="E104" s="998"/>
      <c r="F104" s="1004"/>
      <c r="G104" s="621"/>
      <c r="H104" s="603"/>
      <c r="I104" s="1004"/>
      <c r="J104" s="1004"/>
      <c r="K104" s="1004"/>
      <c r="L104" s="1004"/>
      <c r="M104" s="143" t="s">
        <v>1593</v>
      </c>
      <c r="N104" s="218" t="str">
        <f>VLOOKUP(M104,'Eventos de riesgo LA-FT-FPADM'!$A$11:$B$212,2,0)</f>
        <v>Recibir recursos de origen ilícito, relacionados con delitos de LA/FT/FPADM a través de cualquier medio de pago para el desarrollo de su objeto social.</v>
      </c>
      <c r="O104" s="1000"/>
      <c r="P104" s="1000"/>
      <c r="Q104" s="1000"/>
      <c r="R104" s="1000"/>
      <c r="S104" s="993"/>
      <c r="T104" s="1000"/>
      <c r="U104" s="1000"/>
      <c r="V104" s="1000"/>
      <c r="W104" s="1001"/>
      <c r="X104" s="1002"/>
      <c r="Y104" s="1000"/>
      <c r="Z104" s="1000"/>
      <c r="AA104" s="1001"/>
      <c r="AB104" s="1002"/>
      <c r="AC104" s="1000"/>
      <c r="AD104" s="993"/>
      <c r="AE104" s="1001"/>
      <c r="AF104" s="1002"/>
      <c r="AG104" s="229"/>
      <c r="AH104" s="1020"/>
      <c r="AI104" s="1020"/>
      <c r="AJ104" s="1020"/>
      <c r="AK104" s="229"/>
      <c r="AL104" s="1021"/>
      <c r="AM104" s="1023"/>
    </row>
    <row r="105" spans="1:39" ht="21" customHeight="1">
      <c r="A105" s="1013"/>
      <c r="B105" s="1016"/>
      <c r="C105" s="1019"/>
      <c r="D105" s="1016"/>
      <c r="E105" s="999"/>
      <c r="F105" s="1004"/>
      <c r="G105" s="621"/>
      <c r="H105" s="603"/>
      <c r="I105" s="1004"/>
      <c r="J105" s="1004"/>
      <c r="K105" s="1004"/>
      <c r="L105" s="1004"/>
      <c r="M105" s="143" t="s">
        <v>1597</v>
      </c>
      <c r="N105" s="218" t="str">
        <f>VLOOKUP(M105,'Eventos de riesgo LA-FT-FPADM'!$A$11:$B$212,2,0)</f>
        <v>Entregar recursos a terceros que tengan como destino apoyar actividades ilícitas relacionadas con delitos de LA/FT/FPADM.</v>
      </c>
      <c r="O105" s="1000"/>
      <c r="P105" s="1000"/>
      <c r="Q105" s="1000"/>
      <c r="R105" s="1000"/>
      <c r="S105" s="993"/>
      <c r="T105" s="1000"/>
      <c r="U105" s="1000"/>
      <c r="V105" s="1000"/>
      <c r="W105" s="1001"/>
      <c r="X105" s="1002"/>
      <c r="Y105" s="1000"/>
      <c r="Z105" s="1000"/>
      <c r="AA105" s="1001"/>
      <c r="AB105" s="1002"/>
      <c r="AC105" s="1000"/>
      <c r="AD105" s="993"/>
      <c r="AE105" s="1001"/>
      <c r="AF105" s="1002"/>
      <c r="AG105" s="229"/>
      <c r="AH105" s="1020"/>
      <c r="AI105" s="1020"/>
      <c r="AJ105" s="1020"/>
      <c r="AK105" s="229"/>
      <c r="AL105" s="1021"/>
      <c r="AM105" s="1023"/>
    </row>
    <row r="106" spans="1:39" ht="21" customHeight="1">
      <c r="A106" s="995" t="str">
        <f>'Lista de Controles'!A31</f>
        <v>C22</v>
      </c>
      <c r="B106" s="603" t="str">
        <f>'Lista de Controles'!B31</f>
        <v>Verificar el estado de clientes, aliados y proveedores con actividades económicas y jurisdicciones de riesgo LA/FT/FPADM en las listas de prevención</v>
      </c>
      <c r="C106" s="996" t="str">
        <f>'Lista de Controles'!C31</f>
        <v>Anualmente, la Dirección Administrativa y Financiera, el Área de Desarrollo Empresarial y la Dirección de Asuntos Jurídicos Masc verifican el estado de la contraparte con actividades económicas y jurisdicciones de riesgo LA/FT/FPADM y sus relacionados en las listas de prevención de LA/FT/FPADM</v>
      </c>
      <c r="D106" s="603" t="str">
        <f>'Lista de Controles'!D31</f>
        <v>Dar cumplimiento a las políticas de CCF relacionada con la coincidencia de personas en listados de prevención LA/FT/FPADM para no establecer ni mantener  relaciones comerciales con personas involucradas en actividades ilícitas</v>
      </c>
      <c r="E106" s="1004" t="s">
        <v>2343</v>
      </c>
      <c r="F106" s="997" t="s">
        <v>2362</v>
      </c>
      <c r="G106" s="1003" t="s">
        <v>2284</v>
      </c>
      <c r="H106" s="1004" t="s">
        <v>1618</v>
      </c>
      <c r="I106" s="1004" t="s">
        <v>2371</v>
      </c>
      <c r="J106" s="1004" t="s">
        <v>1914</v>
      </c>
      <c r="K106" s="1004" t="s">
        <v>1912</v>
      </c>
      <c r="L106" s="1004" t="s">
        <v>2289</v>
      </c>
      <c r="M106" s="217" t="s">
        <v>1562</v>
      </c>
      <c r="N106" s="218" t="str">
        <f>VLOOKUP(M106,'Eventos de riesgo LA-FT-FPADM'!$A$11:$B$212,2,0)</f>
        <v xml:space="preserve">Tener vínculos con contrapartes registradas en lista vinculante ONU, lista del consejo de seguridad colombiana, o restrictiva OFAC.  </v>
      </c>
      <c r="O106" s="1000">
        <v>1</v>
      </c>
      <c r="P106" s="1000">
        <v>1</v>
      </c>
      <c r="Q106" s="1000">
        <v>1</v>
      </c>
      <c r="R106" s="1000">
        <v>1</v>
      </c>
      <c r="S106" s="993">
        <v>0</v>
      </c>
      <c r="T106" s="1000">
        <v>1</v>
      </c>
      <c r="U106" s="1000">
        <v>0</v>
      </c>
      <c r="V106" s="1000">
        <v>1</v>
      </c>
      <c r="W106" s="1001">
        <f>SUM(O106:V106)</f>
        <v>6</v>
      </c>
      <c r="X106" s="1002">
        <f>+W106/8</f>
        <v>0.75</v>
      </c>
      <c r="Y106" s="1000">
        <v>1</v>
      </c>
      <c r="Z106" s="1000">
        <v>1</v>
      </c>
      <c r="AA106" s="1001">
        <f t="shared" ref="AA106" si="43">Y106+Z106</f>
        <v>2</v>
      </c>
      <c r="AB106" s="1002">
        <f>+AA106/2</f>
        <v>1</v>
      </c>
      <c r="AC106" s="1000">
        <v>1</v>
      </c>
      <c r="AD106" s="993">
        <v>0</v>
      </c>
      <c r="AE106" s="492">
        <f>SUM(AC106:AD106)</f>
        <v>1</v>
      </c>
      <c r="AF106" s="994">
        <f>+AE106/2</f>
        <v>0.5</v>
      </c>
      <c r="AG106"/>
      <c r="AH106" s="1005">
        <f>X106</f>
        <v>0.75</v>
      </c>
      <c r="AI106" s="1005">
        <f>AB106</f>
        <v>1</v>
      </c>
      <c r="AJ106" s="1005">
        <f t="shared" ref="AJ106" si="44">AF106</f>
        <v>0.5</v>
      </c>
      <c r="AL106" s="1006">
        <f t="shared" ref="AL106" si="45">+AVERAGE(AH106:AJ106)</f>
        <v>0.75</v>
      </c>
      <c r="AM106" s="477" t="str">
        <f t="shared" ref="AM106" si="46">IF(AL106&gt;=90%,"Fuerte",IF(AL106&gt;=60%,"Moderado",IF(AL106&lt;=59%,"Débil")))</f>
        <v>Moderado</v>
      </c>
    </row>
    <row r="107" spans="1:39" ht="21" customHeight="1">
      <c r="A107" s="995"/>
      <c r="B107" s="603"/>
      <c r="C107" s="996"/>
      <c r="D107" s="603"/>
      <c r="E107" s="1004"/>
      <c r="F107" s="998"/>
      <c r="G107" s="1003"/>
      <c r="H107" s="1004"/>
      <c r="I107" s="1004"/>
      <c r="J107" s="1004"/>
      <c r="K107" s="1004"/>
      <c r="L107" s="1004"/>
      <c r="M107" s="217" t="s">
        <v>1567</v>
      </c>
      <c r="N107" s="218" t="str">
        <f>VLOOKUP(M107,'Eventos de riesgo LA-FT-FPADM'!$A$11:$B$212,2,0)</f>
        <v>Tener vínculos con contrapartes condenadas o sancionadas por LA/FT/FPADM o  que estén siendo investigadas por conductas asociadas al LA/FT/FPADM.</v>
      </c>
      <c r="O107" s="1000"/>
      <c r="P107" s="1000"/>
      <c r="Q107" s="1000"/>
      <c r="R107" s="1000"/>
      <c r="S107" s="993"/>
      <c r="T107" s="1000"/>
      <c r="U107" s="1000"/>
      <c r="V107" s="1000"/>
      <c r="W107" s="1001"/>
      <c r="X107" s="1002"/>
      <c r="Y107" s="1000"/>
      <c r="Z107" s="1000"/>
      <c r="AA107" s="1001"/>
      <c r="AB107" s="1002"/>
      <c r="AC107" s="1000"/>
      <c r="AD107" s="993"/>
      <c r="AE107" s="492"/>
      <c r="AF107" s="994"/>
      <c r="AG107"/>
      <c r="AH107" s="1005"/>
      <c r="AI107" s="1005"/>
      <c r="AJ107" s="1005"/>
      <c r="AL107" s="1006"/>
      <c r="AM107" s="478"/>
    </row>
    <row r="108" spans="1:39" ht="21" customHeight="1">
      <c r="A108" s="995"/>
      <c r="B108" s="603"/>
      <c r="C108" s="996"/>
      <c r="D108" s="603"/>
      <c r="E108" s="1004"/>
      <c r="F108" s="998"/>
      <c r="G108" s="1003"/>
      <c r="H108" s="1004"/>
      <c r="I108" s="1004"/>
      <c r="J108" s="1004"/>
      <c r="K108" s="1004"/>
      <c r="L108" s="1004"/>
      <c r="M108" s="217" t="s">
        <v>1570</v>
      </c>
      <c r="N108" s="218" t="str">
        <f>VLOOKUP(M108,'Eventos de riesgo LA-FT-FPADM'!$A$11:$B$212,2,0)</f>
        <v>Tener vínculos con contrapartes que hayan sido registradas en otras listas, bases de datos o medios de comunicación por temas de LA/FT/FPADM.</v>
      </c>
      <c r="O108" s="1000"/>
      <c r="P108" s="1000"/>
      <c r="Q108" s="1000"/>
      <c r="R108" s="1000"/>
      <c r="S108" s="993"/>
      <c r="T108" s="1000"/>
      <c r="U108" s="1000"/>
      <c r="V108" s="1000"/>
      <c r="W108" s="1001"/>
      <c r="X108" s="1002"/>
      <c r="Y108" s="1000"/>
      <c r="Z108" s="1000"/>
      <c r="AA108" s="1001"/>
      <c r="AB108" s="1002"/>
      <c r="AC108" s="1000"/>
      <c r="AD108" s="993"/>
      <c r="AE108" s="492"/>
      <c r="AF108" s="994"/>
      <c r="AG108"/>
      <c r="AH108" s="1005"/>
      <c r="AI108" s="1005"/>
      <c r="AJ108" s="1005"/>
      <c r="AL108" s="1006"/>
      <c r="AM108" s="478"/>
    </row>
    <row r="109" spans="1:39" ht="21" customHeight="1">
      <c r="A109" s="995"/>
      <c r="B109" s="603"/>
      <c r="C109" s="996"/>
      <c r="D109" s="603"/>
      <c r="E109" s="1004"/>
      <c r="F109" s="998"/>
      <c r="G109" s="1003"/>
      <c r="H109" s="1004"/>
      <c r="I109" s="1004"/>
      <c r="J109" s="1004"/>
      <c r="K109" s="1004"/>
      <c r="L109" s="1004"/>
      <c r="M109" s="217" t="s">
        <v>1573</v>
      </c>
      <c r="N109" s="218" t="str">
        <f>VLOOKUP(M109,'Eventos de riesgo LA-FT-FPADM'!$A$11:$B$212,2,0)</f>
        <v>Tener vínculos con contrapartes relacionadas con otras personas que ejecutan actividades de LA/FT/FPADM.</v>
      </c>
      <c r="O109" s="1000"/>
      <c r="P109" s="1000"/>
      <c r="Q109" s="1000"/>
      <c r="R109" s="1000"/>
      <c r="S109" s="993"/>
      <c r="T109" s="1000"/>
      <c r="U109" s="1000"/>
      <c r="V109" s="1000"/>
      <c r="W109" s="1001"/>
      <c r="X109" s="1002"/>
      <c r="Y109" s="1000"/>
      <c r="Z109" s="1000"/>
      <c r="AA109" s="1001"/>
      <c r="AB109" s="1002"/>
      <c r="AC109" s="1000"/>
      <c r="AD109" s="993"/>
      <c r="AE109" s="492"/>
      <c r="AF109" s="994"/>
      <c r="AG109"/>
      <c r="AH109" s="1005"/>
      <c r="AI109" s="1005"/>
      <c r="AJ109" s="1005"/>
      <c r="AL109" s="1006"/>
      <c r="AM109" s="478"/>
    </row>
    <row r="110" spans="1:39" ht="21" customHeight="1">
      <c r="A110" s="995"/>
      <c r="B110" s="603"/>
      <c r="C110" s="996"/>
      <c r="D110" s="603"/>
      <c r="E110" s="1004"/>
      <c r="F110" s="998"/>
      <c r="G110" s="1003"/>
      <c r="H110" s="1004"/>
      <c r="I110" s="1004"/>
      <c r="J110" s="1004"/>
      <c r="K110" s="1004"/>
      <c r="L110" s="1004"/>
      <c r="M110" s="217" t="s">
        <v>1575</v>
      </c>
      <c r="N110" s="218" t="str">
        <f>VLOOKUP(M110,'Eventos de riesgo LA-FT-FPADM'!$A$11:$B$212,2,0)</f>
        <v>Tener vínculos con empresas de fachada o con testaferros de personas que ejecutan actividades de LA/FT/FPADM.</v>
      </c>
      <c r="O110" s="1000"/>
      <c r="P110" s="1000"/>
      <c r="Q110" s="1000"/>
      <c r="R110" s="1000"/>
      <c r="S110" s="993"/>
      <c r="T110" s="1000"/>
      <c r="U110" s="1000"/>
      <c r="V110" s="1000"/>
      <c r="W110" s="1001"/>
      <c r="X110" s="1002"/>
      <c r="Y110" s="1000"/>
      <c r="Z110" s="1000"/>
      <c r="AA110" s="1001"/>
      <c r="AB110" s="1002"/>
      <c r="AC110" s="1000"/>
      <c r="AD110" s="993"/>
      <c r="AE110" s="492"/>
      <c r="AF110" s="994"/>
      <c r="AG110"/>
      <c r="AH110" s="1005"/>
      <c r="AI110" s="1005"/>
      <c r="AJ110" s="1005"/>
      <c r="AL110" s="1006"/>
      <c r="AM110" s="478"/>
    </row>
    <row r="111" spans="1:39" ht="21" customHeight="1">
      <c r="A111" s="995"/>
      <c r="B111" s="603"/>
      <c r="C111" s="996"/>
      <c r="D111" s="603"/>
      <c r="E111" s="1004"/>
      <c r="F111" s="998"/>
      <c r="G111" s="1003"/>
      <c r="H111" s="1004"/>
      <c r="I111" s="1004"/>
      <c r="J111" s="1004"/>
      <c r="K111" s="1004"/>
      <c r="L111" s="1004"/>
      <c r="M111" s="217" t="s">
        <v>1582</v>
      </c>
      <c r="N111" s="218" t="str">
        <f>VLOOKUP(M111,'Eventos de riesgo LA-FT-FPADM'!$A$11:$B$212,2,0)</f>
        <v xml:space="preserve">Personas que permiten o facilitan operaciones de LA/FT/FPADM o que utilicen a la Cámara para estas operaciones. </v>
      </c>
      <c r="O111" s="1000"/>
      <c r="P111" s="1000"/>
      <c r="Q111" s="1000"/>
      <c r="R111" s="1000"/>
      <c r="S111" s="993"/>
      <c r="T111" s="1000"/>
      <c r="U111" s="1000"/>
      <c r="V111" s="1000"/>
      <c r="W111" s="1001"/>
      <c r="X111" s="1002"/>
      <c r="Y111" s="1000"/>
      <c r="Z111" s="1000"/>
      <c r="AA111" s="1001"/>
      <c r="AB111" s="1002"/>
      <c r="AC111" s="1000"/>
      <c r="AD111" s="993"/>
      <c r="AE111" s="492"/>
      <c r="AF111" s="994"/>
      <c r="AG111"/>
      <c r="AH111" s="1005"/>
      <c r="AI111" s="1005"/>
      <c r="AJ111" s="1005"/>
      <c r="AL111" s="1006"/>
      <c r="AM111" s="478"/>
    </row>
    <row r="112" spans="1:39" ht="21" customHeight="1">
      <c r="A112" s="995"/>
      <c r="B112" s="603"/>
      <c r="C112" s="996"/>
      <c r="D112" s="603"/>
      <c r="E112" s="1004"/>
      <c r="F112" s="998"/>
      <c r="G112" s="1003"/>
      <c r="H112" s="1004"/>
      <c r="I112" s="1004"/>
      <c r="J112" s="1004"/>
      <c r="K112" s="1004"/>
      <c r="L112" s="1004"/>
      <c r="M112" s="217" t="s">
        <v>1584</v>
      </c>
      <c r="N112" s="218" t="str">
        <f>VLOOKUP(M112,'Eventos de riesgo LA-FT-FPADM'!$A$11:$B$212,2,0)</f>
        <v>Tener vínculos con activos a los cuales le sean decretadas medidas cautelares producto de un proceso penal de LA/FT/FPADM o de extinción de dominio.</v>
      </c>
      <c r="O112" s="1000"/>
      <c r="P112" s="1000"/>
      <c r="Q112" s="1000"/>
      <c r="R112" s="1000"/>
      <c r="S112" s="993"/>
      <c r="T112" s="1000"/>
      <c r="U112" s="1000"/>
      <c r="V112" s="1000"/>
      <c r="W112" s="1001"/>
      <c r="X112" s="1002"/>
      <c r="Y112" s="1000"/>
      <c r="Z112" s="1000"/>
      <c r="AA112" s="1001"/>
      <c r="AB112" s="1002"/>
      <c r="AC112" s="1000"/>
      <c r="AD112" s="993"/>
      <c r="AE112" s="492"/>
      <c r="AF112" s="994"/>
      <c r="AG112"/>
      <c r="AH112" s="1005"/>
      <c r="AI112" s="1005"/>
      <c r="AJ112" s="1005"/>
      <c r="AL112" s="1006"/>
      <c r="AM112" s="478"/>
    </row>
    <row r="113" spans="1:39" ht="21" customHeight="1">
      <c r="A113" s="995"/>
      <c r="B113" s="603"/>
      <c r="C113" s="996"/>
      <c r="D113" s="603"/>
      <c r="E113" s="1004"/>
      <c r="F113" s="998"/>
      <c r="G113" s="1003"/>
      <c r="H113" s="1004"/>
      <c r="I113" s="1004"/>
      <c r="J113" s="1004"/>
      <c r="K113" s="1004"/>
      <c r="L113" s="1004"/>
      <c r="M113" s="217" t="s">
        <v>1589</v>
      </c>
      <c r="N113" s="218" t="str">
        <f>VLOOKUP(M113,'Eventos de riesgo LA-FT-FPADM'!$A$11:$B$212,2,0)</f>
        <v>Tener vínculos con activos que son referenciados en listas o medios de comunicación como de propiedad de una persona que realiza actividades de LA/FT/FPADM.</v>
      </c>
      <c r="O113" s="1000"/>
      <c r="P113" s="1000"/>
      <c r="Q113" s="1000"/>
      <c r="R113" s="1000"/>
      <c r="S113" s="993"/>
      <c r="T113" s="1000"/>
      <c r="U113" s="1000"/>
      <c r="V113" s="1000"/>
      <c r="W113" s="1001"/>
      <c r="X113" s="1002"/>
      <c r="Y113" s="1000"/>
      <c r="Z113" s="1000"/>
      <c r="AA113" s="1001"/>
      <c r="AB113" s="1002"/>
      <c r="AC113" s="1000"/>
      <c r="AD113" s="993"/>
      <c r="AE113" s="492"/>
      <c r="AF113" s="994"/>
      <c r="AG113"/>
      <c r="AH113" s="1005"/>
      <c r="AI113" s="1005"/>
      <c r="AJ113" s="1005"/>
      <c r="AL113" s="1006"/>
      <c r="AM113" s="478"/>
    </row>
    <row r="114" spans="1:39" ht="21" customHeight="1">
      <c r="A114" s="995"/>
      <c r="B114" s="603"/>
      <c r="C114" s="996"/>
      <c r="D114" s="603"/>
      <c r="E114" s="1004"/>
      <c r="F114" s="999"/>
      <c r="G114" s="1003"/>
      <c r="H114" s="1004"/>
      <c r="I114" s="1004"/>
      <c r="J114" s="1004"/>
      <c r="K114" s="1004"/>
      <c r="L114" s="1004"/>
      <c r="M114" s="217" t="s">
        <v>1601</v>
      </c>
      <c r="N114" s="218" t="str">
        <f>VLOOKUP(M114,'Eventos de riesgo LA-FT-FPADM'!$A$11:$B$212,2,0)</f>
        <v>Realizar operaciones, negocios o contratos en jurisdicciones internacionales que se encuentren bloqueadas por organismos internacionales o que sean consideradas de alto riesgo desde LA/FT/FPADM.</v>
      </c>
      <c r="O114" s="1000"/>
      <c r="P114" s="1000"/>
      <c r="Q114" s="1000"/>
      <c r="R114" s="1000"/>
      <c r="S114" s="993"/>
      <c r="T114" s="1000"/>
      <c r="U114" s="1000"/>
      <c r="V114" s="1000"/>
      <c r="W114" s="1001"/>
      <c r="X114" s="1002"/>
      <c r="Y114" s="1000"/>
      <c r="Z114" s="1000"/>
      <c r="AA114" s="1001"/>
      <c r="AB114" s="1002"/>
      <c r="AC114" s="1000"/>
      <c r="AD114" s="993"/>
      <c r="AE114" s="492"/>
      <c r="AF114" s="994"/>
      <c r="AG114"/>
      <c r="AH114" s="1005"/>
      <c r="AI114" s="1005"/>
      <c r="AJ114" s="1005"/>
      <c r="AL114" s="1006"/>
      <c r="AM114" s="478"/>
    </row>
    <row r="115" spans="1:39" ht="21" customHeight="1">
      <c r="A115" s="1011" t="str">
        <f>'Lista de Controles'!A32</f>
        <v>C23</v>
      </c>
      <c r="B115" s="1014" t="str">
        <f>'Lista de Controles'!B32</f>
        <v>Realizar actividades de monitoreo a las operaciones realizadas por clientes, aliados y proveedores de CCF</v>
      </c>
      <c r="C115" s="1017" t="str">
        <f>'Lista de Controles'!C32</f>
        <v>Trimestralmente, la Dirección Administrativa y Financiera, el Área de Desarrollo Empresarial y la Dirección de Asuntos Jurídicos Masc ejecutan monitoreos que permitan identificar transacciones de ventas, compras y pagos que se realicen en las áreas de CCF, para determinar que las operaciones y negocios se encuentran dentro de parámetros de normalidad considerados por la Entidad. Si se encuentra alguna inconsistencia en el proceso, se informa al Responsable de Cumplimiento a través del correo electrónico dispuesto para tal fin.</v>
      </c>
      <c r="D115" s="1014" t="str">
        <f>'Lista de Controles'!D32</f>
        <v>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v>
      </c>
      <c r="E115" s="997" t="s">
        <v>2343</v>
      </c>
      <c r="F115" s="997" t="s">
        <v>2362</v>
      </c>
      <c r="G115" s="1008" t="s">
        <v>2276</v>
      </c>
      <c r="H115" s="997" t="s">
        <v>1621</v>
      </c>
      <c r="I115" s="997" t="s">
        <v>1926</v>
      </c>
      <c r="J115" s="997" t="s">
        <v>1914</v>
      </c>
      <c r="K115" s="997" t="s">
        <v>1905</v>
      </c>
      <c r="L115" s="997" t="s">
        <v>2287</v>
      </c>
      <c r="M115" s="217" t="s">
        <v>1575</v>
      </c>
      <c r="N115" s="218" t="str">
        <f>VLOOKUP(M115,'Eventos de riesgo LA-FT-FPADM'!$A$11:$B$212,2,0)</f>
        <v>Tener vínculos con empresas de fachada o con testaferros de personas que ejecutan actividades de LA/FT/FPADM.</v>
      </c>
      <c r="O115" s="1000">
        <v>1</v>
      </c>
      <c r="P115" s="1000">
        <v>1</v>
      </c>
      <c r="Q115" s="1000">
        <v>1</v>
      </c>
      <c r="R115" s="1000">
        <v>1</v>
      </c>
      <c r="S115" s="993">
        <v>0</v>
      </c>
      <c r="T115" s="1000">
        <v>1</v>
      </c>
      <c r="U115" s="1000">
        <v>0</v>
      </c>
      <c r="V115" s="1000">
        <v>0</v>
      </c>
      <c r="W115" s="1001">
        <f>SUM(O115:V115)</f>
        <v>5</v>
      </c>
      <c r="X115" s="1002">
        <f>+W115/8</f>
        <v>0.625</v>
      </c>
      <c r="Y115" s="1000">
        <v>1</v>
      </c>
      <c r="Z115" s="1000">
        <v>1</v>
      </c>
      <c r="AA115" s="1001">
        <f t="shared" ref="AA115" si="47">Y115+Z115</f>
        <v>2</v>
      </c>
      <c r="AB115" s="1002">
        <f>+AA115/2</f>
        <v>1</v>
      </c>
      <c r="AC115" s="1000">
        <v>1</v>
      </c>
      <c r="AD115" s="993">
        <v>0</v>
      </c>
      <c r="AE115" s="492">
        <f>SUM(AC115:AD115)</f>
        <v>1</v>
      </c>
      <c r="AF115" s="994">
        <f>+AE115/2</f>
        <v>0.5</v>
      </c>
      <c r="AG115"/>
      <c r="AH115" s="1005">
        <f>X115</f>
        <v>0.625</v>
      </c>
      <c r="AI115" s="1005">
        <f>AB115</f>
        <v>1</v>
      </c>
      <c r="AJ115" s="1005">
        <f t="shared" ref="AJ115" si="48">AF115</f>
        <v>0.5</v>
      </c>
      <c r="AL115" s="1006">
        <f t="shared" ref="AL115" si="49">+AVERAGE(AH115:AJ115)</f>
        <v>0.70833333333333337</v>
      </c>
      <c r="AM115" s="477" t="str">
        <f t="shared" ref="AM115" si="50">IF(AL115&gt;=90%,"Fuerte",IF(AL115&gt;=60%,"Moderado",IF(AL115&lt;=59%,"Débil")))</f>
        <v>Moderado</v>
      </c>
    </row>
    <row r="116" spans="1:39" ht="21" customHeight="1">
      <c r="A116" s="1012"/>
      <c r="B116" s="1015"/>
      <c r="C116" s="1018"/>
      <c r="D116" s="1015"/>
      <c r="E116" s="998"/>
      <c r="F116" s="998"/>
      <c r="G116" s="1009"/>
      <c r="H116" s="998"/>
      <c r="I116" s="998"/>
      <c r="J116" s="998"/>
      <c r="K116" s="998"/>
      <c r="L116" s="998"/>
      <c r="M116" s="217" t="s">
        <v>1584</v>
      </c>
      <c r="N116" s="218" t="str">
        <f>VLOOKUP(M116,'Eventos de riesgo LA-FT-FPADM'!$A$11:$B$212,2,0)</f>
        <v>Tener vínculos con activos a los cuales le sean decretadas medidas cautelares producto de un proceso penal de LA/FT/FPADM o de extinción de dominio.</v>
      </c>
      <c r="O116" s="1000"/>
      <c r="P116" s="1000"/>
      <c r="Q116" s="1000"/>
      <c r="R116" s="1000"/>
      <c r="S116" s="993"/>
      <c r="T116" s="1000"/>
      <c r="U116" s="1000"/>
      <c r="V116" s="1000"/>
      <c r="W116" s="1001"/>
      <c r="X116" s="1002"/>
      <c r="Y116" s="1000"/>
      <c r="Z116" s="1000"/>
      <c r="AA116" s="1001"/>
      <c r="AB116" s="1002"/>
      <c r="AC116" s="1000"/>
      <c r="AD116" s="993"/>
      <c r="AE116" s="492"/>
      <c r="AF116" s="994"/>
      <c r="AG116"/>
      <c r="AH116" s="1005"/>
      <c r="AI116" s="1005"/>
      <c r="AJ116" s="1005"/>
      <c r="AL116" s="1006"/>
      <c r="AM116" s="478"/>
    </row>
    <row r="117" spans="1:39" ht="21" customHeight="1">
      <c r="A117" s="1012"/>
      <c r="B117" s="1015"/>
      <c r="C117" s="1018"/>
      <c r="D117" s="1015"/>
      <c r="E117" s="998"/>
      <c r="F117" s="998"/>
      <c r="G117" s="1009"/>
      <c r="H117" s="998"/>
      <c r="I117" s="998"/>
      <c r="J117" s="998"/>
      <c r="K117" s="998"/>
      <c r="L117" s="998"/>
      <c r="M117" s="217" t="s">
        <v>1589</v>
      </c>
      <c r="N117" s="218" t="str">
        <f>VLOOKUP(M117,'Eventos de riesgo LA-FT-FPADM'!$A$11:$B$212,2,0)</f>
        <v>Tener vínculos con activos que son referenciados en listas o medios de comunicación como de propiedad de una persona que realiza actividades de LA/FT/FPADM.</v>
      </c>
      <c r="O117" s="1000"/>
      <c r="P117" s="1000"/>
      <c r="Q117" s="1000"/>
      <c r="R117" s="1000"/>
      <c r="S117" s="993"/>
      <c r="T117" s="1000"/>
      <c r="U117" s="1000"/>
      <c r="V117" s="1000"/>
      <c r="W117" s="1001"/>
      <c r="X117" s="1002"/>
      <c r="Y117" s="1000"/>
      <c r="Z117" s="1000"/>
      <c r="AA117" s="1001"/>
      <c r="AB117" s="1002"/>
      <c r="AC117" s="1000"/>
      <c r="AD117" s="993"/>
      <c r="AE117" s="492"/>
      <c r="AF117" s="994"/>
      <c r="AG117"/>
      <c r="AH117" s="1005"/>
      <c r="AI117" s="1005"/>
      <c r="AJ117" s="1005"/>
      <c r="AL117" s="1006"/>
      <c r="AM117" s="478"/>
    </row>
    <row r="118" spans="1:39" ht="21" customHeight="1">
      <c r="A118" s="1012"/>
      <c r="B118" s="1015"/>
      <c r="C118" s="1018"/>
      <c r="D118" s="1015"/>
      <c r="E118" s="998"/>
      <c r="F118" s="998"/>
      <c r="G118" s="1009"/>
      <c r="H118" s="998"/>
      <c r="I118" s="998"/>
      <c r="J118" s="998"/>
      <c r="K118" s="998"/>
      <c r="L118" s="998"/>
      <c r="M118" s="217" t="s">
        <v>1593</v>
      </c>
      <c r="N118" s="218" t="str">
        <f>VLOOKUP(M118,'Eventos de riesgo LA-FT-FPADM'!$A$11:$B$212,2,0)</f>
        <v>Recibir recursos de origen ilícito, relacionados con delitos de LA/FT/FPADM a través de cualquier medio de pago para el desarrollo de su objeto social.</v>
      </c>
      <c r="O118" s="1000"/>
      <c r="P118" s="1000"/>
      <c r="Q118" s="1000"/>
      <c r="R118" s="1000"/>
      <c r="S118" s="993"/>
      <c r="T118" s="1000"/>
      <c r="U118" s="1000"/>
      <c r="V118" s="1000"/>
      <c r="W118" s="1001"/>
      <c r="X118" s="1002"/>
      <c r="Y118" s="1000"/>
      <c r="Z118" s="1000"/>
      <c r="AA118" s="1001"/>
      <c r="AB118" s="1002"/>
      <c r="AC118" s="1000"/>
      <c r="AD118" s="993"/>
      <c r="AE118" s="492"/>
      <c r="AF118" s="994"/>
      <c r="AG118"/>
      <c r="AH118" s="1005"/>
      <c r="AI118" s="1005"/>
      <c r="AJ118" s="1005"/>
      <c r="AL118" s="1006"/>
      <c r="AM118" s="478"/>
    </row>
    <row r="119" spans="1:39" ht="21" customHeight="1">
      <c r="A119" s="1012"/>
      <c r="B119" s="1015"/>
      <c r="C119" s="1018"/>
      <c r="D119" s="1015"/>
      <c r="E119" s="998"/>
      <c r="F119" s="998"/>
      <c r="G119" s="1009"/>
      <c r="H119" s="998"/>
      <c r="I119" s="998"/>
      <c r="J119" s="998"/>
      <c r="K119" s="998"/>
      <c r="L119" s="998"/>
      <c r="M119" s="217" t="s">
        <v>1597</v>
      </c>
      <c r="N119" s="218" t="str">
        <f>VLOOKUP(M119,'Eventos de riesgo LA-FT-FPADM'!$A$11:$B$212,2,0)</f>
        <v>Entregar recursos a terceros que tengan como destino apoyar actividades ilícitas relacionadas con delitos de LA/FT/FPADM.</v>
      </c>
      <c r="O119" s="1000"/>
      <c r="P119" s="1000"/>
      <c r="Q119" s="1000"/>
      <c r="R119" s="1000"/>
      <c r="S119" s="993"/>
      <c r="T119" s="1000"/>
      <c r="U119" s="1000"/>
      <c r="V119" s="1000"/>
      <c r="W119" s="1001"/>
      <c r="X119" s="1002"/>
      <c r="Y119" s="1000"/>
      <c r="Z119" s="1000"/>
      <c r="AA119" s="1001"/>
      <c r="AB119" s="1002"/>
      <c r="AC119" s="1000"/>
      <c r="AD119" s="993"/>
      <c r="AE119" s="492"/>
      <c r="AF119" s="994"/>
      <c r="AG119"/>
      <c r="AH119" s="1005"/>
      <c r="AI119" s="1005"/>
      <c r="AJ119" s="1005"/>
      <c r="AL119" s="1006"/>
      <c r="AM119" s="478"/>
    </row>
    <row r="120" spans="1:39" ht="21" customHeight="1">
      <c r="A120" s="1013"/>
      <c r="B120" s="1016"/>
      <c r="C120" s="1019"/>
      <c r="D120" s="1016"/>
      <c r="E120" s="999"/>
      <c r="F120" s="999"/>
      <c r="G120" s="1010"/>
      <c r="H120" s="999"/>
      <c r="I120" s="999"/>
      <c r="J120" s="999"/>
      <c r="K120" s="999"/>
      <c r="L120" s="999"/>
      <c r="M120" s="217" t="s">
        <v>1601</v>
      </c>
      <c r="N120" s="218" t="str">
        <f>VLOOKUP(M120,'Eventos de riesgo LA-FT-FPADM'!$A$11:$B$212,2,0)</f>
        <v>Realizar operaciones, negocios o contratos en jurisdicciones internacionales que se encuentren bloqueadas por organismos internacionales o que sean consideradas de alto riesgo desde LA/FT/FPADM.</v>
      </c>
      <c r="O120" s="1000"/>
      <c r="P120" s="1000"/>
      <c r="Q120" s="1000"/>
      <c r="R120" s="1000"/>
      <c r="S120" s="993"/>
      <c r="T120" s="1000"/>
      <c r="U120" s="1000"/>
      <c r="V120" s="1000"/>
      <c r="W120" s="1001"/>
      <c r="X120" s="1002"/>
      <c r="Y120" s="1000"/>
      <c r="Z120" s="1000"/>
      <c r="AA120" s="1001"/>
      <c r="AB120" s="1002"/>
      <c r="AC120" s="1000"/>
      <c r="AD120" s="993"/>
      <c r="AE120" s="492"/>
      <c r="AF120" s="994"/>
      <c r="AG120"/>
      <c r="AH120" s="1005"/>
      <c r="AI120" s="1005"/>
      <c r="AJ120" s="1005"/>
      <c r="AL120" s="1006"/>
      <c r="AM120" s="478"/>
    </row>
    <row r="121" spans="1:39" ht="21" customHeight="1">
      <c r="A121" s="995" t="str">
        <f>'Lista de Controles'!A33</f>
        <v>C24</v>
      </c>
      <c r="B121" s="603" t="str">
        <f>'Lista de Controles'!B33</f>
        <v>Recibir el reporte de interno de señales de alerta y operaciones inusuales por parte de los empleados de CCF</v>
      </c>
      <c r="C121" s="996" t="str">
        <f>'Lista de Controles'!C33</f>
        <v>Los empleados de CCF elaboran una comunicación al Responsable de Cumplimiento,  recopilan la documentación soporte que exista en el momento de la detección y remiten para su estudio y análisis de forma inmediata, al detectar una señal de alerta o una operación inusual y posteriormente la envía al Responsable de Cumplimiento por correo electrónico</v>
      </c>
      <c r="D121" s="603" t="str">
        <f>'Lista de Controles'!D33</f>
        <v>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v>
      </c>
      <c r="E121" s="1004" t="s">
        <v>2369</v>
      </c>
      <c r="F121" s="1004" t="s">
        <v>2370</v>
      </c>
      <c r="G121" s="1003" t="s">
        <v>2290</v>
      </c>
      <c r="H121" s="1004" t="s">
        <v>1908</v>
      </c>
      <c r="I121" s="1004" t="s">
        <v>1927</v>
      </c>
      <c r="J121" s="1004" t="s">
        <v>1914</v>
      </c>
      <c r="K121" s="1004" t="s">
        <v>1905</v>
      </c>
      <c r="L121" s="1004" t="s">
        <v>1928</v>
      </c>
      <c r="M121" s="217" t="s">
        <v>1562</v>
      </c>
      <c r="N121" s="218" t="str">
        <f>VLOOKUP(M121,'Eventos de riesgo LA-FT-FPADM'!$A$11:$B$212,2,0)</f>
        <v xml:space="preserve">Tener vínculos con contrapartes registradas en lista vinculante ONU, lista del consejo de seguridad colombiana, o restrictiva OFAC.  </v>
      </c>
      <c r="O121" s="1000">
        <v>1</v>
      </c>
      <c r="P121" s="1000">
        <v>1</v>
      </c>
      <c r="Q121" s="1000">
        <v>1</v>
      </c>
      <c r="R121" s="1000">
        <v>1</v>
      </c>
      <c r="S121" s="993">
        <v>0</v>
      </c>
      <c r="T121" s="1000">
        <v>1</v>
      </c>
      <c r="U121" s="1000">
        <v>0</v>
      </c>
      <c r="V121" s="1000">
        <v>0</v>
      </c>
      <c r="W121" s="1001">
        <f>SUM(O121:V121)</f>
        <v>5</v>
      </c>
      <c r="X121" s="1002">
        <f>+W121/8</f>
        <v>0.625</v>
      </c>
      <c r="Y121" s="1000">
        <v>1</v>
      </c>
      <c r="Z121" s="1000">
        <v>1</v>
      </c>
      <c r="AA121" s="1001">
        <f t="shared" ref="AA121" si="51">Y121+Z121</f>
        <v>2</v>
      </c>
      <c r="AB121" s="1002">
        <f>+AA121/2</f>
        <v>1</v>
      </c>
      <c r="AC121" s="1000">
        <v>1</v>
      </c>
      <c r="AD121" s="993">
        <v>0</v>
      </c>
      <c r="AE121" s="492">
        <f>SUM(AC121:AD121)</f>
        <v>1</v>
      </c>
      <c r="AF121" s="994">
        <f>+AE121/2</f>
        <v>0.5</v>
      </c>
      <c r="AG121"/>
      <c r="AH121" s="1005">
        <f>X121</f>
        <v>0.625</v>
      </c>
      <c r="AI121" s="1005">
        <f>AB121</f>
        <v>1</v>
      </c>
      <c r="AJ121" s="1005">
        <f t="shared" ref="AJ121" si="52">AF121</f>
        <v>0.5</v>
      </c>
      <c r="AL121" s="1006">
        <f t="shared" ref="AL121" si="53">+AVERAGE(AH121:AJ121)</f>
        <v>0.70833333333333337</v>
      </c>
      <c r="AM121" s="477" t="str">
        <f t="shared" ref="AM121" si="54">IF(AL121&gt;=90%,"Fuerte",IF(AL121&gt;=60%,"Moderado",IF(AL121&lt;=59%,"Débil")))</f>
        <v>Moderado</v>
      </c>
    </row>
    <row r="122" spans="1:39" ht="21" customHeight="1">
      <c r="A122" s="995"/>
      <c r="B122" s="603"/>
      <c r="C122" s="996"/>
      <c r="D122" s="603"/>
      <c r="E122" s="1004"/>
      <c r="F122" s="1004"/>
      <c r="G122" s="1003"/>
      <c r="H122" s="1004"/>
      <c r="I122" s="1004"/>
      <c r="J122" s="1004"/>
      <c r="K122" s="1004"/>
      <c r="L122" s="1004"/>
      <c r="M122" s="217" t="s">
        <v>1567</v>
      </c>
      <c r="N122" s="218" t="str">
        <f>VLOOKUP(M122,'Eventos de riesgo LA-FT-FPADM'!$A$11:$B$212,2,0)</f>
        <v>Tener vínculos con contrapartes condenadas o sancionadas por LA/FT/FPADM o  que estén siendo investigadas por conductas asociadas al LA/FT/FPADM.</v>
      </c>
      <c r="O122" s="1000"/>
      <c r="P122" s="1000"/>
      <c r="Q122" s="1000"/>
      <c r="R122" s="1000"/>
      <c r="S122" s="993"/>
      <c r="T122" s="1000"/>
      <c r="U122" s="1000"/>
      <c r="V122" s="1000"/>
      <c r="W122" s="1001"/>
      <c r="X122" s="1002"/>
      <c r="Y122" s="1000"/>
      <c r="Z122" s="1000"/>
      <c r="AA122" s="1001"/>
      <c r="AB122" s="1002"/>
      <c r="AC122" s="1000"/>
      <c r="AD122" s="993"/>
      <c r="AE122" s="492"/>
      <c r="AF122" s="994"/>
      <c r="AG122"/>
      <c r="AH122" s="1005"/>
      <c r="AI122" s="1005"/>
      <c r="AJ122" s="1005"/>
      <c r="AL122" s="1006"/>
      <c r="AM122" s="478"/>
    </row>
    <row r="123" spans="1:39" ht="21" customHeight="1">
      <c r="A123" s="995"/>
      <c r="B123" s="603"/>
      <c r="C123" s="996"/>
      <c r="D123" s="603"/>
      <c r="E123" s="1004"/>
      <c r="F123" s="1004"/>
      <c r="G123" s="1003"/>
      <c r="H123" s="1004"/>
      <c r="I123" s="1004"/>
      <c r="J123" s="1004"/>
      <c r="K123" s="1004"/>
      <c r="L123" s="1004"/>
      <c r="M123" s="217" t="s">
        <v>1570</v>
      </c>
      <c r="N123" s="218" t="str">
        <f>VLOOKUP(M123,'Eventos de riesgo LA-FT-FPADM'!$A$11:$B$212,2,0)</f>
        <v>Tener vínculos con contrapartes que hayan sido registradas en otras listas, bases de datos o medios de comunicación por temas de LA/FT/FPADM.</v>
      </c>
      <c r="O123" s="1000"/>
      <c r="P123" s="1000"/>
      <c r="Q123" s="1000"/>
      <c r="R123" s="1000"/>
      <c r="S123" s="993"/>
      <c r="T123" s="1000"/>
      <c r="U123" s="1000"/>
      <c r="V123" s="1000"/>
      <c r="W123" s="1001"/>
      <c r="X123" s="1002"/>
      <c r="Y123" s="1000"/>
      <c r="Z123" s="1000"/>
      <c r="AA123" s="1001"/>
      <c r="AB123" s="1002"/>
      <c r="AC123" s="1000"/>
      <c r="AD123" s="993"/>
      <c r="AE123" s="492"/>
      <c r="AF123" s="994"/>
      <c r="AG123"/>
      <c r="AH123" s="1005"/>
      <c r="AI123" s="1005"/>
      <c r="AJ123" s="1005"/>
      <c r="AL123" s="1006"/>
      <c r="AM123" s="478"/>
    </row>
    <row r="124" spans="1:39" ht="21" customHeight="1">
      <c r="A124" s="995"/>
      <c r="B124" s="603"/>
      <c r="C124" s="996"/>
      <c r="D124" s="603"/>
      <c r="E124" s="1004"/>
      <c r="F124" s="1004"/>
      <c r="G124" s="1003"/>
      <c r="H124" s="1004"/>
      <c r="I124" s="1004"/>
      <c r="J124" s="1004"/>
      <c r="K124" s="1004"/>
      <c r="L124" s="1004"/>
      <c r="M124" s="217" t="s">
        <v>1573</v>
      </c>
      <c r="N124" s="218" t="str">
        <f>VLOOKUP(M124,'Eventos de riesgo LA-FT-FPADM'!$A$11:$B$212,2,0)</f>
        <v>Tener vínculos con contrapartes relacionadas con otras personas que ejecutan actividades de LA/FT/FPADM.</v>
      </c>
      <c r="O124" s="1000"/>
      <c r="P124" s="1000"/>
      <c r="Q124" s="1000"/>
      <c r="R124" s="1000"/>
      <c r="S124" s="993"/>
      <c r="T124" s="1000"/>
      <c r="U124" s="1000"/>
      <c r="V124" s="1000"/>
      <c r="W124" s="1001"/>
      <c r="X124" s="1002"/>
      <c r="Y124" s="1000"/>
      <c r="Z124" s="1000"/>
      <c r="AA124" s="1001"/>
      <c r="AB124" s="1002"/>
      <c r="AC124" s="1000"/>
      <c r="AD124" s="993"/>
      <c r="AE124" s="492"/>
      <c r="AF124" s="994"/>
      <c r="AG124"/>
      <c r="AH124" s="1005"/>
      <c r="AI124" s="1005"/>
      <c r="AJ124" s="1005"/>
      <c r="AL124" s="1006"/>
      <c r="AM124" s="478"/>
    </row>
    <row r="125" spans="1:39" ht="21" customHeight="1">
      <c r="A125" s="995"/>
      <c r="B125" s="603"/>
      <c r="C125" s="996"/>
      <c r="D125" s="603"/>
      <c r="E125" s="1004"/>
      <c r="F125" s="1004"/>
      <c r="G125" s="1003"/>
      <c r="H125" s="1004"/>
      <c r="I125" s="1004"/>
      <c r="J125" s="1004"/>
      <c r="K125" s="1004"/>
      <c r="L125" s="1004"/>
      <c r="M125" s="217" t="s">
        <v>1575</v>
      </c>
      <c r="N125" s="218" t="str">
        <f>VLOOKUP(M125,'Eventos de riesgo LA-FT-FPADM'!$A$11:$B$212,2,0)</f>
        <v>Tener vínculos con empresas de fachada o con testaferros de personas que ejecutan actividades de LA/FT/FPADM.</v>
      </c>
      <c r="O125" s="1000"/>
      <c r="P125" s="1000"/>
      <c r="Q125" s="1000"/>
      <c r="R125" s="1000"/>
      <c r="S125" s="993"/>
      <c r="T125" s="1000"/>
      <c r="U125" s="1000"/>
      <c r="V125" s="1000"/>
      <c r="W125" s="1001"/>
      <c r="X125" s="1002"/>
      <c r="Y125" s="1000"/>
      <c r="Z125" s="1000"/>
      <c r="AA125" s="1001"/>
      <c r="AB125" s="1002"/>
      <c r="AC125" s="1000"/>
      <c r="AD125" s="993"/>
      <c r="AE125" s="492"/>
      <c r="AF125" s="994"/>
      <c r="AG125"/>
      <c r="AH125" s="1005"/>
      <c r="AI125" s="1005"/>
      <c r="AJ125" s="1005"/>
      <c r="AL125" s="1006"/>
      <c r="AM125" s="478"/>
    </row>
    <row r="126" spans="1:39" ht="21" customHeight="1">
      <c r="A126" s="995"/>
      <c r="B126" s="603"/>
      <c r="C126" s="996"/>
      <c r="D126" s="603"/>
      <c r="E126" s="1004"/>
      <c r="F126" s="1004"/>
      <c r="G126" s="1003"/>
      <c r="H126" s="1004"/>
      <c r="I126" s="1004"/>
      <c r="J126" s="1004"/>
      <c r="K126" s="1004"/>
      <c r="L126" s="1004"/>
      <c r="M126" s="217" t="s">
        <v>1579</v>
      </c>
      <c r="N126" s="218" t="str">
        <f>VLOOKUP(M126,'Eventos de riesgo LA-FT-FPADM'!$A$11:$B$212,2,0)</f>
        <v>Tener vínculos con contrapartes que suplantan a otra para ocultar su verdadera identidad o que presentan documentación no veraz, inexacta o de difícil verificación, para la comisión de delitos LA/FT/FPADM dentro de la Cámara.</v>
      </c>
      <c r="O126" s="1000"/>
      <c r="P126" s="1000"/>
      <c r="Q126" s="1000"/>
      <c r="R126" s="1000"/>
      <c r="S126" s="993"/>
      <c r="T126" s="1000"/>
      <c r="U126" s="1000"/>
      <c r="V126" s="1000"/>
      <c r="W126" s="1001"/>
      <c r="X126" s="1002"/>
      <c r="Y126" s="1000"/>
      <c r="Z126" s="1000"/>
      <c r="AA126" s="1001"/>
      <c r="AB126" s="1002"/>
      <c r="AC126" s="1000"/>
      <c r="AD126" s="993"/>
      <c r="AE126" s="492"/>
      <c r="AF126" s="994"/>
      <c r="AG126"/>
      <c r="AH126" s="1005"/>
      <c r="AI126" s="1005"/>
      <c r="AJ126" s="1005"/>
      <c r="AL126" s="1006"/>
      <c r="AM126" s="478"/>
    </row>
    <row r="127" spans="1:39" ht="21" customHeight="1">
      <c r="A127" s="995"/>
      <c r="B127" s="603"/>
      <c r="C127" s="996"/>
      <c r="D127" s="603"/>
      <c r="E127" s="1004"/>
      <c r="F127" s="1004"/>
      <c r="G127" s="1003"/>
      <c r="H127" s="1004"/>
      <c r="I127" s="1004"/>
      <c r="J127" s="1004"/>
      <c r="K127" s="1004"/>
      <c r="L127" s="1004"/>
      <c r="M127" s="217" t="s">
        <v>1582</v>
      </c>
      <c r="N127" s="218" t="str">
        <f>VLOOKUP(M127,'Eventos de riesgo LA-FT-FPADM'!$A$11:$B$212,2,0)</f>
        <v xml:space="preserve">Personas que permiten o facilitan operaciones de LA/FT/FPADM o que utilicen a la Cámara para estas operaciones. </v>
      </c>
      <c r="O127" s="1000"/>
      <c r="P127" s="1000"/>
      <c r="Q127" s="1000"/>
      <c r="R127" s="1000"/>
      <c r="S127" s="993"/>
      <c r="T127" s="1000"/>
      <c r="U127" s="1000"/>
      <c r="V127" s="1000"/>
      <c r="W127" s="1001"/>
      <c r="X127" s="1002"/>
      <c r="Y127" s="1000"/>
      <c r="Z127" s="1000"/>
      <c r="AA127" s="1001"/>
      <c r="AB127" s="1002"/>
      <c r="AC127" s="1000"/>
      <c r="AD127" s="993"/>
      <c r="AE127" s="492"/>
      <c r="AF127" s="994"/>
      <c r="AG127"/>
      <c r="AH127" s="1005"/>
      <c r="AI127" s="1005"/>
      <c r="AJ127" s="1005"/>
      <c r="AL127" s="1006"/>
      <c r="AM127" s="478"/>
    </row>
    <row r="128" spans="1:39" ht="21" customHeight="1">
      <c r="A128" s="995"/>
      <c r="B128" s="603"/>
      <c r="C128" s="996"/>
      <c r="D128" s="603"/>
      <c r="E128" s="1004"/>
      <c r="F128" s="1004"/>
      <c r="G128" s="1003"/>
      <c r="H128" s="1004"/>
      <c r="I128" s="1004"/>
      <c r="J128" s="1004"/>
      <c r="K128" s="1004"/>
      <c r="L128" s="1004"/>
      <c r="M128" s="217" t="s">
        <v>1584</v>
      </c>
      <c r="N128" s="218" t="str">
        <f>VLOOKUP(M128,'Eventos de riesgo LA-FT-FPADM'!$A$11:$B$212,2,0)</f>
        <v>Tener vínculos con activos a los cuales le sean decretadas medidas cautelares producto de un proceso penal de LA/FT/FPADM o de extinción de dominio.</v>
      </c>
      <c r="O128" s="1000"/>
      <c r="P128" s="1000"/>
      <c r="Q128" s="1000"/>
      <c r="R128" s="1000"/>
      <c r="S128" s="993"/>
      <c r="T128" s="1000"/>
      <c r="U128" s="1000"/>
      <c r="V128" s="1000"/>
      <c r="W128" s="1001"/>
      <c r="X128" s="1002"/>
      <c r="Y128" s="1000"/>
      <c r="Z128" s="1000"/>
      <c r="AA128" s="1001"/>
      <c r="AB128" s="1002"/>
      <c r="AC128" s="1000"/>
      <c r="AD128" s="993"/>
      <c r="AE128" s="492"/>
      <c r="AF128" s="994"/>
      <c r="AG128"/>
      <c r="AH128" s="1005"/>
      <c r="AI128" s="1005"/>
      <c r="AJ128" s="1005"/>
      <c r="AL128" s="1006"/>
      <c r="AM128" s="478"/>
    </row>
    <row r="129" spans="1:39" ht="21" customHeight="1">
      <c r="A129" s="995"/>
      <c r="B129" s="603"/>
      <c r="C129" s="996"/>
      <c r="D129" s="603"/>
      <c r="E129" s="1004"/>
      <c r="F129" s="1004"/>
      <c r="G129" s="1003"/>
      <c r="H129" s="1004"/>
      <c r="I129" s="1004"/>
      <c r="J129" s="1004"/>
      <c r="K129" s="1004"/>
      <c r="L129" s="1004"/>
      <c r="M129" s="217" t="s">
        <v>1589</v>
      </c>
      <c r="N129" s="218" t="str">
        <f>VLOOKUP(M129,'Eventos de riesgo LA-FT-FPADM'!$A$11:$B$212,2,0)</f>
        <v>Tener vínculos con activos que son referenciados en listas o medios de comunicación como de propiedad de una persona que realiza actividades de LA/FT/FPADM.</v>
      </c>
      <c r="O129" s="1000"/>
      <c r="P129" s="1000"/>
      <c r="Q129" s="1000"/>
      <c r="R129" s="1000"/>
      <c r="S129" s="993"/>
      <c r="T129" s="1000"/>
      <c r="U129" s="1000"/>
      <c r="V129" s="1000"/>
      <c r="W129" s="1001"/>
      <c r="X129" s="1002"/>
      <c r="Y129" s="1000"/>
      <c r="Z129" s="1000"/>
      <c r="AA129" s="1001"/>
      <c r="AB129" s="1002"/>
      <c r="AC129" s="1000"/>
      <c r="AD129" s="993"/>
      <c r="AE129" s="492"/>
      <c r="AF129" s="994"/>
      <c r="AG129"/>
      <c r="AH129" s="1005"/>
      <c r="AI129" s="1005"/>
      <c r="AJ129" s="1005"/>
      <c r="AL129" s="1006"/>
      <c r="AM129" s="478"/>
    </row>
    <row r="130" spans="1:39" ht="21" customHeight="1">
      <c r="A130" s="995"/>
      <c r="B130" s="603"/>
      <c r="C130" s="996"/>
      <c r="D130" s="603"/>
      <c r="E130" s="1004"/>
      <c r="F130" s="1004"/>
      <c r="G130" s="1003"/>
      <c r="H130" s="1004"/>
      <c r="I130" s="1004"/>
      <c r="J130" s="1004"/>
      <c r="K130" s="1004"/>
      <c r="L130" s="1004"/>
      <c r="M130" s="217" t="s">
        <v>1593</v>
      </c>
      <c r="N130" s="218" t="str">
        <f>VLOOKUP(M130,'Eventos de riesgo LA-FT-FPADM'!$A$11:$B$212,2,0)</f>
        <v>Recibir recursos de origen ilícito, relacionados con delitos de LA/FT/FPADM a través de cualquier medio de pago para el desarrollo de su objeto social.</v>
      </c>
      <c r="O130" s="1000"/>
      <c r="P130" s="1000"/>
      <c r="Q130" s="1000"/>
      <c r="R130" s="1000"/>
      <c r="S130" s="993"/>
      <c r="T130" s="1000"/>
      <c r="U130" s="1000"/>
      <c r="V130" s="1000"/>
      <c r="W130" s="1001"/>
      <c r="X130" s="1002"/>
      <c r="Y130" s="1000"/>
      <c r="Z130" s="1000"/>
      <c r="AA130" s="1001"/>
      <c r="AB130" s="1002"/>
      <c r="AC130" s="1000"/>
      <c r="AD130" s="993"/>
      <c r="AE130" s="492"/>
      <c r="AF130" s="994"/>
      <c r="AG130"/>
      <c r="AH130" s="1005"/>
      <c r="AI130" s="1005"/>
      <c r="AJ130" s="1005"/>
      <c r="AL130" s="1006"/>
      <c r="AM130" s="478"/>
    </row>
    <row r="131" spans="1:39" ht="21" customHeight="1">
      <c r="A131" s="995"/>
      <c r="B131" s="603"/>
      <c r="C131" s="996"/>
      <c r="D131" s="603"/>
      <c r="E131" s="1004"/>
      <c r="F131" s="1004"/>
      <c r="G131" s="1003"/>
      <c r="H131" s="1004"/>
      <c r="I131" s="1004"/>
      <c r="J131" s="1004"/>
      <c r="K131" s="1004"/>
      <c r="L131" s="1004"/>
      <c r="M131" s="217" t="s">
        <v>1597</v>
      </c>
      <c r="N131" s="218" t="str">
        <f>VLOOKUP(M131,'Eventos de riesgo LA-FT-FPADM'!$A$11:$B$212,2,0)</f>
        <v>Entregar recursos a terceros que tengan como destino apoyar actividades ilícitas relacionadas con delitos de LA/FT/FPADM.</v>
      </c>
      <c r="O131" s="1000"/>
      <c r="P131" s="1000"/>
      <c r="Q131" s="1000"/>
      <c r="R131" s="1000"/>
      <c r="S131" s="993"/>
      <c r="T131" s="1000"/>
      <c r="U131" s="1000"/>
      <c r="V131" s="1000"/>
      <c r="W131" s="1001"/>
      <c r="X131" s="1002"/>
      <c r="Y131" s="1000"/>
      <c r="Z131" s="1000"/>
      <c r="AA131" s="1001"/>
      <c r="AB131" s="1002"/>
      <c r="AC131" s="1000"/>
      <c r="AD131" s="993"/>
      <c r="AE131" s="492"/>
      <c r="AF131" s="994"/>
      <c r="AG131"/>
      <c r="AH131" s="1005"/>
      <c r="AI131" s="1005"/>
      <c r="AJ131" s="1005"/>
      <c r="AL131" s="1006"/>
      <c r="AM131" s="478"/>
    </row>
    <row r="132" spans="1:39" ht="21" customHeight="1">
      <c r="A132" s="995"/>
      <c r="B132" s="603"/>
      <c r="C132" s="996"/>
      <c r="D132" s="603"/>
      <c r="E132" s="1004"/>
      <c r="F132" s="1004"/>
      <c r="G132" s="1003"/>
      <c r="H132" s="1004"/>
      <c r="I132" s="1004"/>
      <c r="J132" s="1004"/>
      <c r="K132" s="1004"/>
      <c r="L132" s="1004"/>
      <c r="M132" s="217" t="s">
        <v>1601</v>
      </c>
      <c r="N132" s="218" t="str">
        <f>VLOOKUP(M132,'Eventos de riesgo LA-FT-FPADM'!$A$11:$B$212,2,0)</f>
        <v>Realizar operaciones, negocios o contratos en jurisdicciones internacionales que se encuentren bloqueadas por organismos internacionales o que sean consideradas de alto riesgo desde LA/FT/FPADM.</v>
      </c>
      <c r="O132" s="1000"/>
      <c r="P132" s="1000"/>
      <c r="Q132" s="1000"/>
      <c r="R132" s="1000"/>
      <c r="S132" s="993"/>
      <c r="T132" s="1000"/>
      <c r="U132" s="1000"/>
      <c r="V132" s="1000"/>
      <c r="W132" s="1001"/>
      <c r="X132" s="1002"/>
      <c r="Y132" s="1000"/>
      <c r="Z132" s="1000"/>
      <c r="AA132" s="1001"/>
      <c r="AB132" s="1002"/>
      <c r="AC132" s="1000"/>
      <c r="AD132" s="993"/>
      <c r="AE132" s="492"/>
      <c r="AF132" s="994"/>
      <c r="AG132"/>
      <c r="AH132" s="1005"/>
      <c r="AI132" s="1005"/>
      <c r="AJ132" s="1005"/>
      <c r="AL132" s="1006"/>
      <c r="AM132" s="478"/>
    </row>
    <row r="133" spans="1:39" ht="21" customHeight="1">
      <c r="A133" s="995" t="str">
        <f>'Lista de Controles'!A34</f>
        <v>C25</v>
      </c>
      <c r="B133" s="603" t="str">
        <f>'Lista de Controles'!B34</f>
        <v>Analizar las operaciones inusuales reportadas por los empleados de CCF</v>
      </c>
      <c r="C133" s="996" t="str">
        <f>'Lista de Controles'!C34</f>
        <v>El Responsable de Cumplimiento analizará las operaciones inusuales reportadas por los empleados y revisará de ser necesario con los dueños de procesos de ser el caso las situaciones reportadas, cada vez que se presente.</v>
      </c>
      <c r="D133" s="603" t="str">
        <f>'Lista de Controles'!D34</f>
        <v>Identificar comportamientos atípicos que no corresponden a un hecho o situación que se considera dentro del giro ordinario de las operaciones y que por lo tanto no corresponden a actividades normales, con el fin de disminuir la probabilidad de ser usado para dar apariencia de legalidad a recursos de origen o con un destino ilícito</v>
      </c>
      <c r="E133" s="997" t="s">
        <v>2268</v>
      </c>
      <c r="F133" s="997" t="s">
        <v>2269</v>
      </c>
      <c r="G133" s="1003" t="s">
        <v>2291</v>
      </c>
      <c r="H133" s="1004" t="s">
        <v>1908</v>
      </c>
      <c r="I133" s="1004" t="s">
        <v>1929</v>
      </c>
      <c r="J133" s="1004" t="s">
        <v>1914</v>
      </c>
      <c r="K133" s="1004" t="s">
        <v>1905</v>
      </c>
      <c r="L133" s="1004" t="s">
        <v>1928</v>
      </c>
      <c r="M133" s="217" t="s">
        <v>1562</v>
      </c>
      <c r="N133" s="218" t="str">
        <f>VLOOKUP(M133,'Eventos de riesgo LA-FT-FPADM'!$A$11:$B$212,2,0)</f>
        <v xml:space="preserve">Tener vínculos con contrapartes registradas en lista vinculante ONU, lista del consejo de seguridad colombiana, o restrictiva OFAC.  </v>
      </c>
      <c r="O133" s="1000">
        <v>1</v>
      </c>
      <c r="P133" s="1000">
        <v>1</v>
      </c>
      <c r="Q133" s="1000">
        <v>1</v>
      </c>
      <c r="R133" s="1000">
        <v>1</v>
      </c>
      <c r="S133" s="993">
        <v>0</v>
      </c>
      <c r="T133" s="1000">
        <v>1</v>
      </c>
      <c r="U133" s="1000">
        <v>0</v>
      </c>
      <c r="V133" s="1000">
        <v>0</v>
      </c>
      <c r="W133" s="1001">
        <f>SUM(O133:V133)</f>
        <v>5</v>
      </c>
      <c r="X133" s="1002">
        <f>+W133/8</f>
        <v>0.625</v>
      </c>
      <c r="Y133" s="1000">
        <v>1</v>
      </c>
      <c r="Z133" s="1000">
        <v>1</v>
      </c>
      <c r="AA133" s="1001">
        <f t="shared" ref="AA133" si="55">Y133+Z133</f>
        <v>2</v>
      </c>
      <c r="AB133" s="1002">
        <f>+AA133/2</f>
        <v>1</v>
      </c>
      <c r="AC133" s="1000">
        <v>1</v>
      </c>
      <c r="AD133" s="993">
        <v>0</v>
      </c>
      <c r="AE133" s="492">
        <f>SUM(AC133:AD133)</f>
        <v>1</v>
      </c>
      <c r="AF133" s="994">
        <f>+AE133/2</f>
        <v>0.5</v>
      </c>
      <c r="AG133"/>
      <c r="AH133" s="1005">
        <f>X133</f>
        <v>0.625</v>
      </c>
      <c r="AI133" s="1005">
        <f>AB133</f>
        <v>1</v>
      </c>
      <c r="AJ133" s="1005">
        <f t="shared" ref="AJ133" si="56">AF133</f>
        <v>0.5</v>
      </c>
      <c r="AL133" s="1006">
        <f t="shared" ref="AL133" si="57">+AVERAGE(AH133:AJ133)</f>
        <v>0.70833333333333337</v>
      </c>
      <c r="AM133" s="1007" t="str">
        <f t="shared" ref="AM133" si="58">IF(AL133&gt;=90%,"Fuerte",IF(AL133&gt;=60%,"Moderado",IF(AL133&lt;=59%,"Débil")))</f>
        <v>Moderado</v>
      </c>
    </row>
    <row r="134" spans="1:39" ht="21" customHeight="1">
      <c r="A134" s="995"/>
      <c r="B134" s="603"/>
      <c r="C134" s="996"/>
      <c r="D134" s="603"/>
      <c r="E134" s="998"/>
      <c r="F134" s="998"/>
      <c r="G134" s="1003"/>
      <c r="H134" s="1004"/>
      <c r="I134" s="1004"/>
      <c r="J134" s="1004"/>
      <c r="K134" s="1004"/>
      <c r="L134" s="1004"/>
      <c r="M134" s="217" t="s">
        <v>1567</v>
      </c>
      <c r="N134" s="218" t="str">
        <f>VLOOKUP(M134,'Eventos de riesgo LA-FT-FPADM'!$A$11:$B$212,2,0)</f>
        <v>Tener vínculos con contrapartes condenadas o sancionadas por LA/FT/FPADM o  que estén siendo investigadas por conductas asociadas al LA/FT/FPADM.</v>
      </c>
      <c r="O134" s="1000"/>
      <c r="P134" s="1000"/>
      <c r="Q134" s="1000"/>
      <c r="R134" s="1000"/>
      <c r="S134" s="993"/>
      <c r="T134" s="1000"/>
      <c r="U134" s="1000"/>
      <c r="V134" s="1000"/>
      <c r="W134" s="1001"/>
      <c r="X134" s="1002"/>
      <c r="Y134" s="1000"/>
      <c r="Z134" s="1000"/>
      <c r="AA134" s="1001"/>
      <c r="AB134" s="1002"/>
      <c r="AC134" s="1000"/>
      <c r="AD134" s="993"/>
      <c r="AE134" s="492"/>
      <c r="AF134" s="994"/>
      <c r="AG134"/>
      <c r="AH134" s="1005"/>
      <c r="AI134" s="1005"/>
      <c r="AJ134" s="1005"/>
      <c r="AL134" s="1006"/>
      <c r="AM134" s="1007"/>
    </row>
    <row r="135" spans="1:39" ht="21" customHeight="1">
      <c r="A135" s="995"/>
      <c r="B135" s="603"/>
      <c r="C135" s="996"/>
      <c r="D135" s="603"/>
      <c r="E135" s="998"/>
      <c r="F135" s="998"/>
      <c r="G135" s="1003"/>
      <c r="H135" s="1004"/>
      <c r="I135" s="1004"/>
      <c r="J135" s="1004"/>
      <c r="K135" s="1004"/>
      <c r="L135" s="1004"/>
      <c r="M135" s="217" t="s">
        <v>1570</v>
      </c>
      <c r="N135" s="218" t="str">
        <f>VLOOKUP(M135,'Eventos de riesgo LA-FT-FPADM'!$A$11:$B$212,2,0)</f>
        <v>Tener vínculos con contrapartes que hayan sido registradas en otras listas, bases de datos o medios de comunicación por temas de LA/FT/FPADM.</v>
      </c>
      <c r="O135" s="1000"/>
      <c r="P135" s="1000"/>
      <c r="Q135" s="1000"/>
      <c r="R135" s="1000"/>
      <c r="S135" s="993"/>
      <c r="T135" s="1000"/>
      <c r="U135" s="1000"/>
      <c r="V135" s="1000"/>
      <c r="W135" s="1001"/>
      <c r="X135" s="1002"/>
      <c r="Y135" s="1000"/>
      <c r="Z135" s="1000"/>
      <c r="AA135" s="1001"/>
      <c r="AB135" s="1002"/>
      <c r="AC135" s="1000"/>
      <c r="AD135" s="993"/>
      <c r="AE135" s="492"/>
      <c r="AF135" s="994"/>
      <c r="AG135"/>
      <c r="AH135" s="1005"/>
      <c r="AI135" s="1005"/>
      <c r="AJ135" s="1005"/>
      <c r="AL135" s="1006"/>
      <c r="AM135" s="1007"/>
    </row>
    <row r="136" spans="1:39" ht="21" customHeight="1">
      <c r="A136" s="995"/>
      <c r="B136" s="603"/>
      <c r="C136" s="996"/>
      <c r="D136" s="603"/>
      <c r="E136" s="998"/>
      <c r="F136" s="998"/>
      <c r="G136" s="1003"/>
      <c r="H136" s="1004"/>
      <c r="I136" s="1004"/>
      <c r="J136" s="1004"/>
      <c r="K136" s="1004"/>
      <c r="L136" s="1004"/>
      <c r="M136" s="217" t="s">
        <v>1573</v>
      </c>
      <c r="N136" s="218" t="str">
        <f>VLOOKUP(M136,'Eventos de riesgo LA-FT-FPADM'!$A$11:$B$212,2,0)</f>
        <v>Tener vínculos con contrapartes relacionadas con otras personas que ejecutan actividades de LA/FT/FPADM.</v>
      </c>
      <c r="O136" s="1000"/>
      <c r="P136" s="1000"/>
      <c r="Q136" s="1000"/>
      <c r="R136" s="1000"/>
      <c r="S136" s="993"/>
      <c r="T136" s="1000"/>
      <c r="U136" s="1000"/>
      <c r="V136" s="1000"/>
      <c r="W136" s="1001"/>
      <c r="X136" s="1002"/>
      <c r="Y136" s="1000"/>
      <c r="Z136" s="1000"/>
      <c r="AA136" s="1001"/>
      <c r="AB136" s="1002"/>
      <c r="AC136" s="1000"/>
      <c r="AD136" s="993"/>
      <c r="AE136" s="492"/>
      <c r="AF136" s="994"/>
      <c r="AG136"/>
      <c r="AH136" s="1005"/>
      <c r="AI136" s="1005"/>
      <c r="AJ136" s="1005"/>
      <c r="AL136" s="1006"/>
      <c r="AM136" s="1007"/>
    </row>
    <row r="137" spans="1:39" ht="21" customHeight="1">
      <c r="A137" s="995"/>
      <c r="B137" s="603"/>
      <c r="C137" s="996"/>
      <c r="D137" s="603"/>
      <c r="E137" s="998"/>
      <c r="F137" s="998"/>
      <c r="G137" s="1003"/>
      <c r="H137" s="1004"/>
      <c r="I137" s="1004"/>
      <c r="J137" s="1004"/>
      <c r="K137" s="1004"/>
      <c r="L137" s="1004"/>
      <c r="M137" s="217" t="s">
        <v>1575</v>
      </c>
      <c r="N137" s="218" t="str">
        <f>VLOOKUP(M137,'Eventos de riesgo LA-FT-FPADM'!$A$11:$B$212,2,0)</f>
        <v>Tener vínculos con empresas de fachada o con testaferros de personas que ejecutan actividades de LA/FT/FPADM.</v>
      </c>
      <c r="O137" s="1000"/>
      <c r="P137" s="1000"/>
      <c r="Q137" s="1000"/>
      <c r="R137" s="1000"/>
      <c r="S137" s="993"/>
      <c r="T137" s="1000"/>
      <c r="U137" s="1000"/>
      <c r="V137" s="1000"/>
      <c r="W137" s="1001"/>
      <c r="X137" s="1002"/>
      <c r="Y137" s="1000"/>
      <c r="Z137" s="1000"/>
      <c r="AA137" s="1001"/>
      <c r="AB137" s="1002"/>
      <c r="AC137" s="1000"/>
      <c r="AD137" s="993"/>
      <c r="AE137" s="492"/>
      <c r="AF137" s="994"/>
      <c r="AG137"/>
      <c r="AH137" s="1005"/>
      <c r="AI137" s="1005"/>
      <c r="AJ137" s="1005"/>
      <c r="AL137" s="1006"/>
      <c r="AM137" s="1007"/>
    </row>
    <row r="138" spans="1:39" ht="21" customHeight="1">
      <c r="A138" s="995"/>
      <c r="B138" s="603"/>
      <c r="C138" s="996"/>
      <c r="D138" s="603"/>
      <c r="E138" s="998"/>
      <c r="F138" s="998"/>
      <c r="G138" s="1003"/>
      <c r="H138" s="1004"/>
      <c r="I138" s="1004"/>
      <c r="J138" s="1004"/>
      <c r="K138" s="1004"/>
      <c r="L138" s="1004"/>
      <c r="M138" s="217" t="s">
        <v>1579</v>
      </c>
      <c r="N138" s="218" t="str">
        <f>VLOOKUP(M138,'Eventos de riesgo LA-FT-FPADM'!$A$11:$B$212,2,0)</f>
        <v>Tener vínculos con contrapartes que suplantan a otra para ocultar su verdadera identidad o que presentan documentación no veraz, inexacta o de difícil verificación, para la comisión de delitos LA/FT/FPADM dentro de la Cámara.</v>
      </c>
      <c r="O138" s="1000"/>
      <c r="P138" s="1000"/>
      <c r="Q138" s="1000"/>
      <c r="R138" s="1000"/>
      <c r="S138" s="993"/>
      <c r="T138" s="1000"/>
      <c r="U138" s="1000"/>
      <c r="V138" s="1000"/>
      <c r="W138" s="1001"/>
      <c r="X138" s="1002"/>
      <c r="Y138" s="1000"/>
      <c r="Z138" s="1000"/>
      <c r="AA138" s="1001"/>
      <c r="AB138" s="1002"/>
      <c r="AC138" s="1000"/>
      <c r="AD138" s="993"/>
      <c r="AE138" s="492"/>
      <c r="AF138" s="994"/>
      <c r="AG138"/>
      <c r="AH138" s="1005"/>
      <c r="AI138" s="1005"/>
      <c r="AJ138" s="1005"/>
      <c r="AL138" s="1006"/>
      <c r="AM138" s="1007"/>
    </row>
    <row r="139" spans="1:39" ht="21" customHeight="1">
      <c r="A139" s="995"/>
      <c r="B139" s="603"/>
      <c r="C139" s="996"/>
      <c r="D139" s="603"/>
      <c r="E139" s="998"/>
      <c r="F139" s="998"/>
      <c r="G139" s="1003"/>
      <c r="H139" s="1004"/>
      <c r="I139" s="1004"/>
      <c r="J139" s="1004"/>
      <c r="K139" s="1004"/>
      <c r="L139" s="1004"/>
      <c r="M139" s="217" t="s">
        <v>1582</v>
      </c>
      <c r="N139" s="218" t="str">
        <f>VLOOKUP(M139,'Eventos de riesgo LA-FT-FPADM'!$A$11:$B$212,2,0)</f>
        <v xml:space="preserve">Personas que permiten o facilitan operaciones de LA/FT/FPADM o que utilicen a la Cámara para estas operaciones. </v>
      </c>
      <c r="O139" s="1000"/>
      <c r="P139" s="1000"/>
      <c r="Q139" s="1000"/>
      <c r="R139" s="1000"/>
      <c r="S139" s="993"/>
      <c r="T139" s="1000"/>
      <c r="U139" s="1000"/>
      <c r="V139" s="1000"/>
      <c r="W139" s="1001"/>
      <c r="X139" s="1002"/>
      <c r="Y139" s="1000"/>
      <c r="Z139" s="1000"/>
      <c r="AA139" s="1001"/>
      <c r="AB139" s="1002"/>
      <c r="AC139" s="1000"/>
      <c r="AD139" s="993"/>
      <c r="AE139" s="492"/>
      <c r="AF139" s="994"/>
      <c r="AG139"/>
      <c r="AH139" s="1005"/>
      <c r="AI139" s="1005"/>
      <c r="AJ139" s="1005"/>
      <c r="AL139" s="1006"/>
      <c r="AM139" s="1007"/>
    </row>
    <row r="140" spans="1:39" ht="21" customHeight="1">
      <c r="A140" s="995"/>
      <c r="B140" s="603"/>
      <c r="C140" s="996"/>
      <c r="D140" s="603"/>
      <c r="E140" s="998"/>
      <c r="F140" s="998"/>
      <c r="G140" s="1003"/>
      <c r="H140" s="1004"/>
      <c r="I140" s="1004"/>
      <c r="J140" s="1004"/>
      <c r="K140" s="1004"/>
      <c r="L140" s="1004"/>
      <c r="M140" s="217" t="s">
        <v>1584</v>
      </c>
      <c r="N140" s="218" t="str">
        <f>VLOOKUP(M140,'Eventos de riesgo LA-FT-FPADM'!$A$11:$B$212,2,0)</f>
        <v>Tener vínculos con activos a los cuales le sean decretadas medidas cautelares producto de un proceso penal de LA/FT/FPADM o de extinción de dominio.</v>
      </c>
      <c r="O140" s="1000"/>
      <c r="P140" s="1000"/>
      <c r="Q140" s="1000"/>
      <c r="R140" s="1000"/>
      <c r="S140" s="993"/>
      <c r="T140" s="1000"/>
      <c r="U140" s="1000"/>
      <c r="V140" s="1000"/>
      <c r="W140" s="1001"/>
      <c r="X140" s="1002"/>
      <c r="Y140" s="1000"/>
      <c r="Z140" s="1000"/>
      <c r="AA140" s="1001"/>
      <c r="AB140" s="1002"/>
      <c r="AC140" s="1000"/>
      <c r="AD140" s="993"/>
      <c r="AE140" s="492"/>
      <c r="AF140" s="994"/>
      <c r="AG140"/>
      <c r="AH140" s="1005"/>
      <c r="AI140" s="1005"/>
      <c r="AJ140" s="1005"/>
      <c r="AL140" s="1006"/>
      <c r="AM140" s="1007"/>
    </row>
    <row r="141" spans="1:39" ht="21" customHeight="1">
      <c r="A141" s="995"/>
      <c r="B141" s="603"/>
      <c r="C141" s="996"/>
      <c r="D141" s="603"/>
      <c r="E141" s="998"/>
      <c r="F141" s="998"/>
      <c r="G141" s="1003"/>
      <c r="H141" s="1004"/>
      <c r="I141" s="1004"/>
      <c r="J141" s="1004"/>
      <c r="K141" s="1004"/>
      <c r="L141" s="1004"/>
      <c r="M141" s="217" t="s">
        <v>1589</v>
      </c>
      <c r="N141" s="218" t="str">
        <f>VLOOKUP(M141,'Eventos de riesgo LA-FT-FPADM'!$A$11:$B$212,2,0)</f>
        <v>Tener vínculos con activos que son referenciados en listas o medios de comunicación como de propiedad de una persona que realiza actividades de LA/FT/FPADM.</v>
      </c>
      <c r="O141" s="1000"/>
      <c r="P141" s="1000"/>
      <c r="Q141" s="1000"/>
      <c r="R141" s="1000"/>
      <c r="S141" s="993"/>
      <c r="T141" s="1000"/>
      <c r="U141" s="1000"/>
      <c r="V141" s="1000"/>
      <c r="W141" s="1001"/>
      <c r="X141" s="1002"/>
      <c r="Y141" s="1000"/>
      <c r="Z141" s="1000"/>
      <c r="AA141" s="1001"/>
      <c r="AB141" s="1002"/>
      <c r="AC141" s="1000"/>
      <c r="AD141" s="993"/>
      <c r="AE141" s="492"/>
      <c r="AF141" s="994"/>
      <c r="AG141"/>
      <c r="AH141" s="1005"/>
      <c r="AI141" s="1005"/>
      <c r="AJ141" s="1005"/>
      <c r="AL141" s="1006"/>
      <c r="AM141" s="1007"/>
    </row>
    <row r="142" spans="1:39" ht="21" customHeight="1">
      <c r="A142" s="995"/>
      <c r="B142" s="603"/>
      <c r="C142" s="996"/>
      <c r="D142" s="603"/>
      <c r="E142" s="998"/>
      <c r="F142" s="998"/>
      <c r="G142" s="1003"/>
      <c r="H142" s="1004"/>
      <c r="I142" s="1004"/>
      <c r="J142" s="1004"/>
      <c r="K142" s="1004"/>
      <c r="L142" s="1004"/>
      <c r="M142" s="217" t="s">
        <v>1593</v>
      </c>
      <c r="N142" s="218" t="str">
        <f>VLOOKUP(M142,'Eventos de riesgo LA-FT-FPADM'!$A$11:$B$212,2,0)</f>
        <v>Recibir recursos de origen ilícito, relacionados con delitos de LA/FT/FPADM a través de cualquier medio de pago para el desarrollo de su objeto social.</v>
      </c>
      <c r="O142" s="1000"/>
      <c r="P142" s="1000"/>
      <c r="Q142" s="1000"/>
      <c r="R142" s="1000"/>
      <c r="S142" s="993"/>
      <c r="T142" s="1000"/>
      <c r="U142" s="1000"/>
      <c r="V142" s="1000"/>
      <c r="W142" s="1001"/>
      <c r="X142" s="1002"/>
      <c r="Y142" s="1000"/>
      <c r="Z142" s="1000"/>
      <c r="AA142" s="1001"/>
      <c r="AB142" s="1002"/>
      <c r="AC142" s="1000"/>
      <c r="AD142" s="993"/>
      <c r="AE142" s="492"/>
      <c r="AF142" s="994"/>
      <c r="AG142"/>
      <c r="AH142" s="1005"/>
      <c r="AI142" s="1005"/>
      <c r="AJ142" s="1005"/>
      <c r="AL142" s="1006"/>
      <c r="AM142" s="1007"/>
    </row>
    <row r="143" spans="1:39" ht="21" customHeight="1">
      <c r="A143" s="995"/>
      <c r="B143" s="603"/>
      <c r="C143" s="996"/>
      <c r="D143" s="603"/>
      <c r="E143" s="998"/>
      <c r="F143" s="998"/>
      <c r="G143" s="1003"/>
      <c r="H143" s="1004"/>
      <c r="I143" s="1004"/>
      <c r="J143" s="1004"/>
      <c r="K143" s="1004"/>
      <c r="L143" s="1004"/>
      <c r="M143" s="217" t="s">
        <v>1597</v>
      </c>
      <c r="N143" s="218" t="str">
        <f>VLOOKUP(M143,'Eventos de riesgo LA-FT-FPADM'!$A$11:$B$212,2,0)</f>
        <v>Entregar recursos a terceros que tengan como destino apoyar actividades ilícitas relacionadas con delitos de LA/FT/FPADM.</v>
      </c>
      <c r="O143" s="1000"/>
      <c r="P143" s="1000"/>
      <c r="Q143" s="1000"/>
      <c r="R143" s="1000"/>
      <c r="S143" s="993"/>
      <c r="T143" s="1000"/>
      <c r="U143" s="1000"/>
      <c r="V143" s="1000"/>
      <c r="W143" s="1001"/>
      <c r="X143" s="1002"/>
      <c r="Y143" s="1000"/>
      <c r="Z143" s="1000"/>
      <c r="AA143" s="1001"/>
      <c r="AB143" s="1002"/>
      <c r="AC143" s="1000"/>
      <c r="AD143" s="993"/>
      <c r="AE143" s="492"/>
      <c r="AF143" s="994"/>
      <c r="AG143"/>
      <c r="AH143" s="1005"/>
      <c r="AI143" s="1005"/>
      <c r="AJ143" s="1005"/>
      <c r="AL143" s="1006"/>
      <c r="AM143" s="1007"/>
    </row>
    <row r="144" spans="1:39" ht="21" customHeight="1">
      <c r="A144" s="995"/>
      <c r="B144" s="603"/>
      <c r="C144" s="996"/>
      <c r="D144" s="603"/>
      <c r="E144" s="999"/>
      <c r="F144" s="999"/>
      <c r="G144" s="1003"/>
      <c r="H144" s="1004"/>
      <c r="I144" s="1004"/>
      <c r="J144" s="1004"/>
      <c r="K144" s="1004"/>
      <c r="L144" s="1004"/>
      <c r="M144" s="217" t="s">
        <v>1601</v>
      </c>
      <c r="N144" s="218" t="str">
        <f>VLOOKUP(M144,'Eventos de riesgo LA-FT-FPADM'!$A$11:$B$212,2,0)</f>
        <v>Realizar operaciones, negocios o contratos en jurisdicciones internacionales que se encuentren bloqueadas por organismos internacionales o que sean consideradas de alto riesgo desde LA/FT/FPADM.</v>
      </c>
      <c r="O144" s="1000"/>
      <c r="P144" s="1000"/>
      <c r="Q144" s="1000"/>
      <c r="R144" s="1000"/>
      <c r="S144" s="993"/>
      <c r="T144" s="1000"/>
      <c r="U144" s="1000"/>
      <c r="V144" s="1000"/>
      <c r="W144" s="1001"/>
      <c r="X144" s="1002"/>
      <c r="Y144" s="1000"/>
      <c r="Z144" s="1000"/>
      <c r="AA144" s="1001"/>
      <c r="AB144" s="1002"/>
      <c r="AC144" s="1000"/>
      <c r="AD144" s="993"/>
      <c r="AE144" s="492"/>
      <c r="AF144" s="994"/>
      <c r="AG144"/>
      <c r="AH144" s="1005"/>
      <c r="AI144" s="1005"/>
      <c r="AJ144" s="1005"/>
      <c r="AL144" s="1006"/>
      <c r="AM144" s="1007"/>
    </row>
    <row r="145" spans="34:41" ht="28.7" customHeight="1"/>
    <row r="146" spans="34:41" ht="28.7" customHeight="1"/>
    <row r="148" spans="34:41" ht="36" customHeight="1"/>
    <row r="149" spans="34:41" ht="60">
      <c r="AH149" s="115" t="s">
        <v>1930</v>
      </c>
      <c r="AI149" s="230" t="s">
        <v>1828</v>
      </c>
      <c r="AJ149" s="231" t="s">
        <v>1931</v>
      </c>
      <c r="AK149"/>
      <c r="AL149" s="5"/>
      <c r="AM149" s="147" t="s">
        <v>1932</v>
      </c>
      <c r="AN149" s="147" t="s">
        <v>1933</v>
      </c>
      <c r="AO149" s="147" t="s">
        <v>1934</v>
      </c>
    </row>
    <row r="150" spans="34:41" ht="58.5" customHeight="1">
      <c r="AH150" s="115" t="s">
        <v>1935</v>
      </c>
      <c r="AI150" s="37" t="s">
        <v>1643</v>
      </c>
      <c r="AJ150" s="231" t="s">
        <v>1936</v>
      </c>
      <c r="AK150"/>
      <c r="AL150" s="5"/>
      <c r="AM150" s="232" t="s">
        <v>1831</v>
      </c>
      <c r="AN150" s="233">
        <f>COUNTIF(AM13:AM144,"Débil")</f>
        <v>0</v>
      </c>
      <c r="AO150" s="234">
        <f>AN150/AN153</f>
        <v>0</v>
      </c>
    </row>
    <row r="151" spans="34:41" ht="58.5" customHeight="1">
      <c r="AH151" s="115" t="s">
        <v>1937</v>
      </c>
      <c r="AI151" s="235" t="s">
        <v>1831</v>
      </c>
      <c r="AJ151" s="231" t="s">
        <v>1938</v>
      </c>
      <c r="AK151"/>
      <c r="AL151" s="5"/>
      <c r="AM151" s="236" t="s">
        <v>1643</v>
      </c>
      <c r="AN151" s="233">
        <f>COUNTIF(AM13:AM144,"Moderado")</f>
        <v>14</v>
      </c>
      <c r="AO151" s="234">
        <f>AN151/AN153</f>
        <v>0.56000000000000005</v>
      </c>
    </row>
    <row r="152" spans="34:41" ht="58.5" customHeight="1">
      <c r="AH152" s="5"/>
      <c r="AI152" s="5"/>
      <c r="AJ152" s="5"/>
      <c r="AK152"/>
      <c r="AL152" s="5"/>
      <c r="AM152" s="237" t="s">
        <v>1828</v>
      </c>
      <c r="AN152" s="233">
        <f>COUNTIF(AM13:AM144,"Fuerte")</f>
        <v>11</v>
      </c>
      <c r="AO152" s="234">
        <f>AN152/AN153</f>
        <v>0.44</v>
      </c>
    </row>
    <row r="153" spans="34:41" ht="33" customHeight="1">
      <c r="AH153" s="5"/>
      <c r="AI153" s="5"/>
      <c r="AJ153" s="5"/>
      <c r="AK153"/>
      <c r="AL153" s="5"/>
      <c r="AM153" s="151" t="s">
        <v>1939</v>
      </c>
      <c r="AN153" s="238">
        <f>SUM(AN150:AN152)</f>
        <v>25</v>
      </c>
      <c r="AO153" s="239">
        <f>SUM(AO150:AO152)</f>
        <v>1</v>
      </c>
    </row>
  </sheetData>
  <mergeCells count="867">
    <mergeCell ref="AH10:AJ11"/>
    <mergeCell ref="AL10:AM11"/>
    <mergeCell ref="O11:V11"/>
    <mergeCell ref="W11:X11"/>
    <mergeCell ref="Y11:Z11"/>
    <mergeCell ref="AA11:AB11"/>
    <mergeCell ref="AC11:AD11"/>
    <mergeCell ref="AE11:AF11"/>
    <mergeCell ref="H10:H12"/>
    <mergeCell ref="I10:I12"/>
    <mergeCell ref="J10:J12"/>
    <mergeCell ref="K10:K12"/>
    <mergeCell ref="L10:L12"/>
    <mergeCell ref="M10:M12"/>
    <mergeCell ref="W12:X12"/>
    <mergeCell ref="AA12:AB12"/>
    <mergeCell ref="AE12:AF12"/>
    <mergeCell ref="B13:B18"/>
    <mergeCell ref="C13:C18"/>
    <mergeCell ref="D13:D18"/>
    <mergeCell ref="E13:E18"/>
    <mergeCell ref="F13:F18"/>
    <mergeCell ref="G13:G18"/>
    <mergeCell ref="N10:N12"/>
    <mergeCell ref="O10:AF10"/>
    <mergeCell ref="A10:A12"/>
    <mergeCell ref="B10:B12"/>
    <mergeCell ref="C10:C12"/>
    <mergeCell ref="D10:D12"/>
    <mergeCell ref="E10:F11"/>
    <mergeCell ref="G10:G12"/>
    <mergeCell ref="R13:R18"/>
    <mergeCell ref="S13:S18"/>
    <mergeCell ref="T13:T18"/>
    <mergeCell ref="U13:U18"/>
    <mergeCell ref="H13:H18"/>
    <mergeCell ref="I13:I18"/>
    <mergeCell ref="J13:J18"/>
    <mergeCell ref="K13:K18"/>
    <mergeCell ref="L13:L18"/>
    <mergeCell ref="Q13:Q18"/>
    <mergeCell ref="AI13:AI18"/>
    <mergeCell ref="AJ13:AJ18"/>
    <mergeCell ref="AL13:AL18"/>
    <mergeCell ref="AM13:AM18"/>
    <mergeCell ref="A19:A24"/>
    <mergeCell ref="B19:B24"/>
    <mergeCell ref="C19:C24"/>
    <mergeCell ref="D19:D24"/>
    <mergeCell ref="E19:E24"/>
    <mergeCell ref="F19:F24"/>
    <mergeCell ref="AB13:AB18"/>
    <mergeCell ref="AC13:AC18"/>
    <mergeCell ref="AD13:AD18"/>
    <mergeCell ref="AE13:AE18"/>
    <mergeCell ref="AF13:AF18"/>
    <mergeCell ref="AH13:AH18"/>
    <mergeCell ref="V13:V18"/>
    <mergeCell ref="W13:W18"/>
    <mergeCell ref="X13:X18"/>
    <mergeCell ref="Y13:Y18"/>
    <mergeCell ref="Z13:Z18"/>
    <mergeCell ref="AA13:AA18"/>
    <mergeCell ref="P13:P18"/>
    <mergeCell ref="A13:A18"/>
    <mergeCell ref="O13:O18"/>
    <mergeCell ref="I25:I27"/>
    <mergeCell ref="J25:J27"/>
    <mergeCell ref="K25:K27"/>
    <mergeCell ref="AH19:AH24"/>
    <mergeCell ref="AI19:AI24"/>
    <mergeCell ref="AJ19:AJ24"/>
    <mergeCell ref="AL19:AL24"/>
    <mergeCell ref="AM19:AM24"/>
    <mergeCell ref="AE19:AE24"/>
    <mergeCell ref="AF19:AF24"/>
    <mergeCell ref="AJ25:AJ27"/>
    <mergeCell ref="AL25:AL27"/>
    <mergeCell ref="AM25:AM27"/>
    <mergeCell ref="AE25:AE27"/>
    <mergeCell ref="Z19:Z24"/>
    <mergeCell ref="O19:O24"/>
    <mergeCell ref="P19:P24"/>
    <mergeCell ref="Q19:Q24"/>
    <mergeCell ref="R19:R24"/>
    <mergeCell ref="S19:S24"/>
    <mergeCell ref="T19:T24"/>
    <mergeCell ref="I19:I24"/>
    <mergeCell ref="J19:J24"/>
    <mergeCell ref="A25:A27"/>
    <mergeCell ref="B25:B27"/>
    <mergeCell ref="C25:C27"/>
    <mergeCell ref="D25:D27"/>
    <mergeCell ref="E25:E27"/>
    <mergeCell ref="AA19:AA24"/>
    <mergeCell ref="AB19:AB24"/>
    <mergeCell ref="AC19:AC24"/>
    <mergeCell ref="AD19:AD24"/>
    <mergeCell ref="U19:U24"/>
    <mergeCell ref="V19:V24"/>
    <mergeCell ref="W19:W24"/>
    <mergeCell ref="X19:X24"/>
    <mergeCell ref="Y19:Y24"/>
    <mergeCell ref="Z25:Z27"/>
    <mergeCell ref="AA25:AA27"/>
    <mergeCell ref="AB25:AB27"/>
    <mergeCell ref="AC25:AC27"/>
    <mergeCell ref="AD25:AD27"/>
    <mergeCell ref="G19:G24"/>
    <mergeCell ref="H19:H24"/>
    <mergeCell ref="K19:K24"/>
    <mergeCell ref="L19:L24"/>
    <mergeCell ref="A28:A32"/>
    <mergeCell ref="B28:B32"/>
    <mergeCell ref="C28:C32"/>
    <mergeCell ref="D28:D32"/>
    <mergeCell ref="E28:E32"/>
    <mergeCell ref="F28:F32"/>
    <mergeCell ref="AF25:AF27"/>
    <mergeCell ref="AH25:AH27"/>
    <mergeCell ref="AI25:AI27"/>
    <mergeCell ref="T25:T27"/>
    <mergeCell ref="U25:U27"/>
    <mergeCell ref="V25:V27"/>
    <mergeCell ref="W25:W27"/>
    <mergeCell ref="X25:X27"/>
    <mergeCell ref="Y25:Y27"/>
    <mergeCell ref="L25:L27"/>
    <mergeCell ref="O25:O27"/>
    <mergeCell ref="P25:P27"/>
    <mergeCell ref="Q25:Q27"/>
    <mergeCell ref="R25:R27"/>
    <mergeCell ref="S25:S27"/>
    <mergeCell ref="F25:F27"/>
    <mergeCell ref="G25:G27"/>
    <mergeCell ref="H25:H27"/>
    <mergeCell ref="Z28:Z32"/>
    <mergeCell ref="O28:O32"/>
    <mergeCell ref="P28:P32"/>
    <mergeCell ref="Q28:Q32"/>
    <mergeCell ref="R28:R32"/>
    <mergeCell ref="S28:S32"/>
    <mergeCell ref="T28:T32"/>
    <mergeCell ref="G28:G32"/>
    <mergeCell ref="H28:H32"/>
    <mergeCell ref="I28:I32"/>
    <mergeCell ref="J28:J32"/>
    <mergeCell ref="K28:K32"/>
    <mergeCell ref="L28:L32"/>
    <mergeCell ref="I33:I36"/>
    <mergeCell ref="J33:J36"/>
    <mergeCell ref="K33:K36"/>
    <mergeCell ref="AH28:AH32"/>
    <mergeCell ref="AI28:AI32"/>
    <mergeCell ref="AJ28:AJ32"/>
    <mergeCell ref="AL28:AL32"/>
    <mergeCell ref="AM28:AM32"/>
    <mergeCell ref="A33:A36"/>
    <mergeCell ref="B33:B36"/>
    <mergeCell ref="C33:C36"/>
    <mergeCell ref="D33:D36"/>
    <mergeCell ref="E33:E36"/>
    <mergeCell ref="AA28:AA32"/>
    <mergeCell ref="AB28:AB32"/>
    <mergeCell ref="AC28:AC32"/>
    <mergeCell ref="AD28:AD32"/>
    <mergeCell ref="AE28:AE32"/>
    <mergeCell ref="AF28:AF32"/>
    <mergeCell ref="U28:U32"/>
    <mergeCell ref="V28:V32"/>
    <mergeCell ref="W28:W32"/>
    <mergeCell ref="X28:X32"/>
    <mergeCell ref="Y28:Y32"/>
    <mergeCell ref="AJ33:AJ36"/>
    <mergeCell ref="AL33:AL36"/>
    <mergeCell ref="AM33:AM36"/>
    <mergeCell ref="Z33:Z36"/>
    <mergeCell ref="AA33:AA36"/>
    <mergeCell ref="AB33:AB36"/>
    <mergeCell ref="AC33:AC36"/>
    <mergeCell ref="AD33:AD36"/>
    <mergeCell ref="AE33:AE36"/>
    <mergeCell ref="A37:A40"/>
    <mergeCell ref="B37:B40"/>
    <mergeCell ref="C37:C40"/>
    <mergeCell ref="D37:D40"/>
    <mergeCell ref="E37:E40"/>
    <mergeCell ref="F37:F40"/>
    <mergeCell ref="AF33:AF36"/>
    <mergeCell ref="AH33:AH36"/>
    <mergeCell ref="AI33:AI36"/>
    <mergeCell ref="T33:T36"/>
    <mergeCell ref="U33:U36"/>
    <mergeCell ref="V33:V36"/>
    <mergeCell ref="W33:W36"/>
    <mergeCell ref="X33:X36"/>
    <mergeCell ref="Y33:Y36"/>
    <mergeCell ref="L33:L36"/>
    <mergeCell ref="O33:O36"/>
    <mergeCell ref="P33:P36"/>
    <mergeCell ref="Q33:Q36"/>
    <mergeCell ref="R33:R36"/>
    <mergeCell ref="S33:S36"/>
    <mergeCell ref="F33:F36"/>
    <mergeCell ref="G33:G36"/>
    <mergeCell ref="H33:H36"/>
    <mergeCell ref="Z37:Z40"/>
    <mergeCell ref="O37:O40"/>
    <mergeCell ref="P37:P40"/>
    <mergeCell ref="Q37:Q40"/>
    <mergeCell ref="R37:R40"/>
    <mergeCell ref="S37:S40"/>
    <mergeCell ref="T37:T40"/>
    <mergeCell ref="G37:G40"/>
    <mergeCell ref="H37:H40"/>
    <mergeCell ref="I37:I40"/>
    <mergeCell ref="J37:J40"/>
    <mergeCell ref="K37:K40"/>
    <mergeCell ref="L37:L40"/>
    <mergeCell ref="I41:I42"/>
    <mergeCell ref="J41:J42"/>
    <mergeCell ref="K41:K42"/>
    <mergeCell ref="AH37:AH40"/>
    <mergeCell ref="AI37:AI40"/>
    <mergeCell ref="AJ37:AJ40"/>
    <mergeCell ref="AL37:AL40"/>
    <mergeCell ref="AM37:AM40"/>
    <mergeCell ref="A41:A42"/>
    <mergeCell ref="B41:B42"/>
    <mergeCell ref="C41:C42"/>
    <mergeCell ref="D41:D42"/>
    <mergeCell ref="E41:E42"/>
    <mergeCell ref="AA37:AA40"/>
    <mergeCell ref="AB37:AB40"/>
    <mergeCell ref="AC37:AC40"/>
    <mergeCell ref="AD37:AD40"/>
    <mergeCell ref="AE37:AE40"/>
    <mergeCell ref="AF37:AF40"/>
    <mergeCell ref="U37:U40"/>
    <mergeCell ref="V37:V40"/>
    <mergeCell ref="W37:W40"/>
    <mergeCell ref="X37:X40"/>
    <mergeCell ref="Y37:Y40"/>
    <mergeCell ref="AJ41:AJ42"/>
    <mergeCell ref="AL41:AL42"/>
    <mergeCell ref="AM41:AM42"/>
    <mergeCell ref="Z41:Z42"/>
    <mergeCell ref="AA41:AA42"/>
    <mergeCell ref="AB41:AB42"/>
    <mergeCell ref="AC41:AC42"/>
    <mergeCell ref="AD41:AD42"/>
    <mergeCell ref="AE41:AE42"/>
    <mergeCell ref="A43:A49"/>
    <mergeCell ref="B43:B49"/>
    <mergeCell ref="C43:C49"/>
    <mergeCell ref="D43:D49"/>
    <mergeCell ref="E43:E49"/>
    <mergeCell ref="F43:F49"/>
    <mergeCell ref="AF41:AF42"/>
    <mergeCell ref="AH41:AH42"/>
    <mergeCell ref="AI41:AI42"/>
    <mergeCell ref="T41:T42"/>
    <mergeCell ref="U41:U42"/>
    <mergeCell ref="V41:V42"/>
    <mergeCell ref="W41:W42"/>
    <mergeCell ref="X41:X42"/>
    <mergeCell ref="Y41:Y42"/>
    <mergeCell ref="L41:L42"/>
    <mergeCell ref="O41:O42"/>
    <mergeCell ref="P41:P42"/>
    <mergeCell ref="Q41:Q42"/>
    <mergeCell ref="R41:R42"/>
    <mergeCell ref="S41:S42"/>
    <mergeCell ref="F41:F42"/>
    <mergeCell ref="G41:G42"/>
    <mergeCell ref="H41:H42"/>
    <mergeCell ref="Z43:Z49"/>
    <mergeCell ref="O43:O49"/>
    <mergeCell ref="P43:P49"/>
    <mergeCell ref="Q43:Q49"/>
    <mergeCell ref="R43:R49"/>
    <mergeCell ref="S43:S49"/>
    <mergeCell ref="T43:T49"/>
    <mergeCell ref="G43:G49"/>
    <mergeCell ref="H43:H49"/>
    <mergeCell ref="I43:I49"/>
    <mergeCell ref="J43:J49"/>
    <mergeCell ref="K43:K49"/>
    <mergeCell ref="L43:L49"/>
    <mergeCell ref="I50:I51"/>
    <mergeCell ref="J50:J51"/>
    <mergeCell ref="K50:K51"/>
    <mergeCell ref="AH43:AH49"/>
    <mergeCell ref="AI43:AI49"/>
    <mergeCell ref="AJ43:AJ49"/>
    <mergeCell ref="AL43:AL49"/>
    <mergeCell ref="AM43:AM49"/>
    <mergeCell ref="A50:A51"/>
    <mergeCell ref="B50:B51"/>
    <mergeCell ref="C50:C51"/>
    <mergeCell ref="D50:D51"/>
    <mergeCell ref="E50:E51"/>
    <mergeCell ref="AA43:AA49"/>
    <mergeCell ref="AB43:AB49"/>
    <mergeCell ref="AC43:AC49"/>
    <mergeCell ref="AD43:AD49"/>
    <mergeCell ref="AE43:AE49"/>
    <mergeCell ref="AF43:AF49"/>
    <mergeCell ref="U43:U49"/>
    <mergeCell ref="V43:V49"/>
    <mergeCell ref="W43:W49"/>
    <mergeCell ref="X43:X49"/>
    <mergeCell ref="Y43:Y49"/>
    <mergeCell ref="AJ50:AJ51"/>
    <mergeCell ref="AL50:AL51"/>
    <mergeCell ref="AM50:AM51"/>
    <mergeCell ref="Z50:Z51"/>
    <mergeCell ref="AA50:AA51"/>
    <mergeCell ref="AB50:AB51"/>
    <mergeCell ref="AC50:AC51"/>
    <mergeCell ref="AD50:AD51"/>
    <mergeCell ref="AE50:AE51"/>
    <mergeCell ref="A52:A53"/>
    <mergeCell ref="B52:B53"/>
    <mergeCell ref="C52:C53"/>
    <mergeCell ref="D52:D53"/>
    <mergeCell ref="E52:E53"/>
    <mergeCell ref="F52:F53"/>
    <mergeCell ref="AF50:AF51"/>
    <mergeCell ref="AH50:AH51"/>
    <mergeCell ref="AI50:AI51"/>
    <mergeCell ref="T50:T51"/>
    <mergeCell ref="U50:U51"/>
    <mergeCell ref="V50:V51"/>
    <mergeCell ref="W50:W51"/>
    <mergeCell ref="X50:X51"/>
    <mergeCell ref="Y50:Y51"/>
    <mergeCell ref="L50:L51"/>
    <mergeCell ref="O50:O51"/>
    <mergeCell ref="P50:P51"/>
    <mergeCell ref="Q50:Q51"/>
    <mergeCell ref="R50:R51"/>
    <mergeCell ref="S50:S51"/>
    <mergeCell ref="F50:F51"/>
    <mergeCell ref="G50:G51"/>
    <mergeCell ref="H50:H51"/>
    <mergeCell ref="Z52:Z53"/>
    <mergeCell ref="O52:O53"/>
    <mergeCell ref="P52:P53"/>
    <mergeCell ref="Q52:Q53"/>
    <mergeCell ref="R52:R53"/>
    <mergeCell ref="S52:S53"/>
    <mergeCell ref="T52:T53"/>
    <mergeCell ref="G52:G53"/>
    <mergeCell ref="H52:H53"/>
    <mergeCell ref="I52:I53"/>
    <mergeCell ref="J52:J53"/>
    <mergeCell ref="K52:K53"/>
    <mergeCell ref="L52:L53"/>
    <mergeCell ref="I54:I56"/>
    <mergeCell ref="J54:J56"/>
    <mergeCell ref="K54:K56"/>
    <mergeCell ref="AH52:AH53"/>
    <mergeCell ref="AI52:AI53"/>
    <mergeCell ref="AJ52:AJ53"/>
    <mergeCell ref="AL52:AL53"/>
    <mergeCell ref="AM52:AM53"/>
    <mergeCell ref="A54:A56"/>
    <mergeCell ref="B54:B56"/>
    <mergeCell ref="C54:C56"/>
    <mergeCell ref="D54:D56"/>
    <mergeCell ref="E54:E56"/>
    <mergeCell ref="AA52:AA53"/>
    <mergeCell ref="AB52:AB53"/>
    <mergeCell ref="AC52:AC53"/>
    <mergeCell ref="AD52:AD53"/>
    <mergeCell ref="AE52:AE53"/>
    <mergeCell ref="AF52:AF53"/>
    <mergeCell ref="U52:U53"/>
    <mergeCell ref="V52:V53"/>
    <mergeCell ref="W52:W53"/>
    <mergeCell ref="X52:X53"/>
    <mergeCell ref="Y52:Y53"/>
    <mergeCell ref="AJ54:AJ56"/>
    <mergeCell ref="AL54:AL56"/>
    <mergeCell ref="AM54:AM56"/>
    <mergeCell ref="Z54:Z56"/>
    <mergeCell ref="AA54:AA56"/>
    <mergeCell ref="AB54:AB56"/>
    <mergeCell ref="AC54:AC56"/>
    <mergeCell ref="AD54:AD56"/>
    <mergeCell ref="AE54:AE56"/>
    <mergeCell ref="A57:A61"/>
    <mergeCell ref="B57:B61"/>
    <mergeCell ref="C57:C61"/>
    <mergeCell ref="D57:D61"/>
    <mergeCell ref="E57:E61"/>
    <mergeCell ref="F57:F61"/>
    <mergeCell ref="AF54:AF56"/>
    <mergeCell ref="AH54:AH56"/>
    <mergeCell ref="AI54:AI56"/>
    <mergeCell ref="T54:T56"/>
    <mergeCell ref="U54:U56"/>
    <mergeCell ref="V54:V56"/>
    <mergeCell ref="W54:W56"/>
    <mergeCell ref="X54:X56"/>
    <mergeCell ref="Y54:Y56"/>
    <mergeCell ref="L54:L56"/>
    <mergeCell ref="O54:O56"/>
    <mergeCell ref="P54:P56"/>
    <mergeCell ref="Q54:Q56"/>
    <mergeCell ref="R54:R56"/>
    <mergeCell ref="S54:S56"/>
    <mergeCell ref="F54:F56"/>
    <mergeCell ref="G54:G56"/>
    <mergeCell ref="H54:H56"/>
    <mergeCell ref="Z57:Z61"/>
    <mergeCell ref="O57:O61"/>
    <mergeCell ref="P57:P61"/>
    <mergeCell ref="Q57:Q61"/>
    <mergeCell ref="R57:R61"/>
    <mergeCell ref="S57:S61"/>
    <mergeCell ref="T57:T61"/>
    <mergeCell ref="G57:G61"/>
    <mergeCell ref="H57:H61"/>
    <mergeCell ref="I57:I61"/>
    <mergeCell ref="J57:J61"/>
    <mergeCell ref="K57:K61"/>
    <mergeCell ref="L57:L61"/>
    <mergeCell ref="I62:I65"/>
    <mergeCell ref="J62:J65"/>
    <mergeCell ref="K62:K65"/>
    <mergeCell ref="AH57:AH61"/>
    <mergeCell ref="AI57:AI61"/>
    <mergeCell ref="AJ57:AJ61"/>
    <mergeCell ref="AL57:AL61"/>
    <mergeCell ref="AM57:AM61"/>
    <mergeCell ref="A62:A65"/>
    <mergeCell ref="B62:B65"/>
    <mergeCell ref="C62:C65"/>
    <mergeCell ref="D62:D65"/>
    <mergeCell ref="E62:E65"/>
    <mergeCell ref="AA57:AA61"/>
    <mergeCell ref="AB57:AB61"/>
    <mergeCell ref="AC57:AC61"/>
    <mergeCell ref="AD57:AD61"/>
    <mergeCell ref="AE57:AE61"/>
    <mergeCell ref="AF57:AF61"/>
    <mergeCell ref="U57:U61"/>
    <mergeCell ref="V57:V61"/>
    <mergeCell ref="W57:W61"/>
    <mergeCell ref="X57:X61"/>
    <mergeCell ref="Y57:Y61"/>
    <mergeCell ref="AJ62:AJ65"/>
    <mergeCell ref="AL62:AL65"/>
    <mergeCell ref="AM62:AM65"/>
    <mergeCell ref="Z62:Z65"/>
    <mergeCell ref="AA62:AA65"/>
    <mergeCell ref="AB62:AB65"/>
    <mergeCell ref="AC62:AC65"/>
    <mergeCell ref="AD62:AD65"/>
    <mergeCell ref="AE62:AE65"/>
    <mergeCell ref="A67:A69"/>
    <mergeCell ref="B67:B69"/>
    <mergeCell ref="C67:C69"/>
    <mergeCell ref="D67:D69"/>
    <mergeCell ref="E67:E69"/>
    <mergeCell ref="F67:F69"/>
    <mergeCell ref="AF62:AF65"/>
    <mergeCell ref="AH62:AH65"/>
    <mergeCell ref="AI62:AI65"/>
    <mergeCell ref="T62:T65"/>
    <mergeCell ref="U62:U65"/>
    <mergeCell ref="V62:V65"/>
    <mergeCell ref="W62:W65"/>
    <mergeCell ref="X62:X65"/>
    <mergeCell ref="Y62:Y65"/>
    <mergeCell ref="L62:L65"/>
    <mergeCell ref="O62:O65"/>
    <mergeCell ref="P62:P65"/>
    <mergeCell ref="Q62:Q65"/>
    <mergeCell ref="R62:R65"/>
    <mergeCell ref="S62:S65"/>
    <mergeCell ref="F62:F65"/>
    <mergeCell ref="G62:G65"/>
    <mergeCell ref="H62:H65"/>
    <mergeCell ref="Z67:Z69"/>
    <mergeCell ref="O67:O69"/>
    <mergeCell ref="P67:P69"/>
    <mergeCell ref="Q67:Q69"/>
    <mergeCell ref="R67:R69"/>
    <mergeCell ref="S67:S69"/>
    <mergeCell ref="T67:T69"/>
    <mergeCell ref="G67:G69"/>
    <mergeCell ref="H67:H69"/>
    <mergeCell ref="I67:I69"/>
    <mergeCell ref="J67:J69"/>
    <mergeCell ref="K67:K69"/>
    <mergeCell ref="L67:L69"/>
    <mergeCell ref="I70:I74"/>
    <mergeCell ref="J70:J74"/>
    <mergeCell ref="K70:K74"/>
    <mergeCell ref="AH67:AH69"/>
    <mergeCell ref="AI67:AI69"/>
    <mergeCell ref="AJ67:AJ69"/>
    <mergeCell ref="AL67:AL69"/>
    <mergeCell ref="AM67:AM69"/>
    <mergeCell ref="A70:A74"/>
    <mergeCell ref="B70:B74"/>
    <mergeCell ref="C70:C74"/>
    <mergeCell ref="D70:D74"/>
    <mergeCell ref="E70:E74"/>
    <mergeCell ref="AA67:AA69"/>
    <mergeCell ref="AB67:AB69"/>
    <mergeCell ref="AC67:AC69"/>
    <mergeCell ref="AD67:AD69"/>
    <mergeCell ref="AE67:AE69"/>
    <mergeCell ref="AF67:AF69"/>
    <mergeCell ref="U67:U69"/>
    <mergeCell ref="V67:V69"/>
    <mergeCell ref="W67:W69"/>
    <mergeCell ref="X67:X69"/>
    <mergeCell ref="Y67:Y69"/>
    <mergeCell ref="AJ70:AJ74"/>
    <mergeCell ref="AL70:AL74"/>
    <mergeCell ref="AM70:AM74"/>
    <mergeCell ref="Z70:Z74"/>
    <mergeCell ref="AA70:AA74"/>
    <mergeCell ref="AB70:AB74"/>
    <mergeCell ref="AC70:AC74"/>
    <mergeCell ref="AD70:AD74"/>
    <mergeCell ref="AE70:AE74"/>
    <mergeCell ref="A75:A78"/>
    <mergeCell ref="B75:B78"/>
    <mergeCell ref="C75:C78"/>
    <mergeCell ref="D75:D78"/>
    <mergeCell ref="E75:E78"/>
    <mergeCell ref="F75:F78"/>
    <mergeCell ref="AF70:AF74"/>
    <mergeCell ref="AH70:AH74"/>
    <mergeCell ref="AI70:AI74"/>
    <mergeCell ref="T70:T74"/>
    <mergeCell ref="U70:U74"/>
    <mergeCell ref="V70:V74"/>
    <mergeCell ref="W70:W74"/>
    <mergeCell ref="X70:X74"/>
    <mergeCell ref="Y70:Y74"/>
    <mergeCell ref="L70:L74"/>
    <mergeCell ref="O70:O74"/>
    <mergeCell ref="P70:P74"/>
    <mergeCell ref="Q70:Q74"/>
    <mergeCell ref="R70:R74"/>
    <mergeCell ref="S70:S74"/>
    <mergeCell ref="F70:F74"/>
    <mergeCell ref="G70:G74"/>
    <mergeCell ref="H70:H74"/>
    <mergeCell ref="Z75:Z78"/>
    <mergeCell ref="O75:O78"/>
    <mergeCell ref="P75:P78"/>
    <mergeCell ref="Q75:Q78"/>
    <mergeCell ref="R75:R78"/>
    <mergeCell ref="S75:S78"/>
    <mergeCell ref="T75:T78"/>
    <mergeCell ref="G75:G78"/>
    <mergeCell ref="H75:H78"/>
    <mergeCell ref="I75:I78"/>
    <mergeCell ref="J75:J78"/>
    <mergeCell ref="K75:K78"/>
    <mergeCell ref="L75:L78"/>
    <mergeCell ref="I79:I81"/>
    <mergeCell ref="J79:J81"/>
    <mergeCell ref="K79:K81"/>
    <mergeCell ref="AH75:AH78"/>
    <mergeCell ref="AI75:AI78"/>
    <mergeCell ref="AJ75:AJ78"/>
    <mergeCell ref="AL75:AL78"/>
    <mergeCell ref="AM75:AM78"/>
    <mergeCell ref="A79:A81"/>
    <mergeCell ref="B79:B81"/>
    <mergeCell ref="C79:C81"/>
    <mergeCell ref="D79:D81"/>
    <mergeCell ref="E79:E81"/>
    <mergeCell ref="AA75:AA78"/>
    <mergeCell ref="AB75:AB78"/>
    <mergeCell ref="AC75:AC78"/>
    <mergeCell ref="AD75:AD78"/>
    <mergeCell ref="AE75:AE78"/>
    <mergeCell ref="AF75:AF78"/>
    <mergeCell ref="U75:U78"/>
    <mergeCell ref="V75:V78"/>
    <mergeCell ref="W75:W78"/>
    <mergeCell ref="X75:X78"/>
    <mergeCell ref="Y75:Y78"/>
    <mergeCell ref="AJ79:AJ81"/>
    <mergeCell ref="AL79:AL81"/>
    <mergeCell ref="AM79:AM81"/>
    <mergeCell ref="Z79:Z81"/>
    <mergeCell ref="AA79:AA81"/>
    <mergeCell ref="AB79:AB81"/>
    <mergeCell ref="AC79:AC81"/>
    <mergeCell ref="AD79:AD81"/>
    <mergeCell ref="AE79:AE81"/>
    <mergeCell ref="A82:A90"/>
    <mergeCell ref="B82:B90"/>
    <mergeCell ref="C82:C90"/>
    <mergeCell ref="D82:D90"/>
    <mergeCell ref="E82:E90"/>
    <mergeCell ref="F82:F90"/>
    <mergeCell ref="AF79:AF81"/>
    <mergeCell ref="AH79:AH81"/>
    <mergeCell ref="AI79:AI81"/>
    <mergeCell ref="T79:T81"/>
    <mergeCell ref="U79:U81"/>
    <mergeCell ref="V79:V81"/>
    <mergeCell ref="W79:W81"/>
    <mergeCell ref="X79:X81"/>
    <mergeCell ref="Y79:Y81"/>
    <mergeCell ref="L79:L81"/>
    <mergeCell ref="O79:O81"/>
    <mergeCell ref="P79:P81"/>
    <mergeCell ref="Q79:Q81"/>
    <mergeCell ref="R79:R81"/>
    <mergeCell ref="S79:S81"/>
    <mergeCell ref="F79:F81"/>
    <mergeCell ref="G79:G81"/>
    <mergeCell ref="H79:H81"/>
    <mergeCell ref="Z82:Z90"/>
    <mergeCell ref="O82:O90"/>
    <mergeCell ref="P82:P90"/>
    <mergeCell ref="Q82:Q90"/>
    <mergeCell ref="R82:R90"/>
    <mergeCell ref="S82:S90"/>
    <mergeCell ref="T82:T90"/>
    <mergeCell ref="G82:G90"/>
    <mergeCell ref="H82:H90"/>
    <mergeCell ref="I82:I90"/>
    <mergeCell ref="J82:J90"/>
    <mergeCell ref="K82:K90"/>
    <mergeCell ref="L82:L90"/>
    <mergeCell ref="I91:I98"/>
    <mergeCell ref="J91:J98"/>
    <mergeCell ref="K91:K98"/>
    <mergeCell ref="AH82:AH90"/>
    <mergeCell ref="AI82:AI90"/>
    <mergeCell ref="AJ82:AJ90"/>
    <mergeCell ref="AL82:AL90"/>
    <mergeCell ref="AM82:AM90"/>
    <mergeCell ref="A91:A98"/>
    <mergeCell ref="B91:B98"/>
    <mergeCell ref="C91:C98"/>
    <mergeCell ref="D91:D98"/>
    <mergeCell ref="E91:E98"/>
    <mergeCell ref="AA82:AA90"/>
    <mergeCell ref="AB82:AB90"/>
    <mergeCell ref="AC82:AC90"/>
    <mergeCell ref="AD82:AD90"/>
    <mergeCell ref="AE82:AE90"/>
    <mergeCell ref="AF82:AF90"/>
    <mergeCell ref="U82:U90"/>
    <mergeCell ref="V82:V90"/>
    <mergeCell ref="W82:W90"/>
    <mergeCell ref="X82:X90"/>
    <mergeCell ref="Y82:Y90"/>
    <mergeCell ref="AJ91:AJ98"/>
    <mergeCell ref="AL91:AL98"/>
    <mergeCell ref="AM91:AM98"/>
    <mergeCell ref="Z91:Z98"/>
    <mergeCell ref="AA91:AA98"/>
    <mergeCell ref="AB91:AB98"/>
    <mergeCell ref="AC91:AC98"/>
    <mergeCell ref="AD91:AD98"/>
    <mergeCell ref="AE91:AE98"/>
    <mergeCell ref="A99:A105"/>
    <mergeCell ref="B99:B105"/>
    <mergeCell ref="C99:C105"/>
    <mergeCell ref="D99:D105"/>
    <mergeCell ref="E99:E105"/>
    <mergeCell ref="F99:F105"/>
    <mergeCell ref="AF91:AF98"/>
    <mergeCell ref="AH91:AH98"/>
    <mergeCell ref="AI91:AI98"/>
    <mergeCell ref="T91:T98"/>
    <mergeCell ref="U91:U98"/>
    <mergeCell ref="V91:V98"/>
    <mergeCell ref="W91:W98"/>
    <mergeCell ref="X91:X98"/>
    <mergeCell ref="Y91:Y98"/>
    <mergeCell ref="L91:L98"/>
    <mergeCell ref="O91:O98"/>
    <mergeCell ref="P91:P98"/>
    <mergeCell ref="Q91:Q98"/>
    <mergeCell ref="R91:R98"/>
    <mergeCell ref="S91:S98"/>
    <mergeCell ref="F91:F98"/>
    <mergeCell ref="G91:G98"/>
    <mergeCell ref="H91:H98"/>
    <mergeCell ref="Z99:Z105"/>
    <mergeCell ref="O99:O105"/>
    <mergeCell ref="P99:P105"/>
    <mergeCell ref="Q99:Q105"/>
    <mergeCell ref="R99:R105"/>
    <mergeCell ref="S99:S105"/>
    <mergeCell ref="T99:T105"/>
    <mergeCell ref="G99:G105"/>
    <mergeCell ref="H99:H105"/>
    <mergeCell ref="I99:I105"/>
    <mergeCell ref="J99:J105"/>
    <mergeCell ref="K99:K105"/>
    <mergeCell ref="L99:L105"/>
    <mergeCell ref="I106:I114"/>
    <mergeCell ref="J106:J114"/>
    <mergeCell ref="K106:K114"/>
    <mergeCell ref="AH99:AH105"/>
    <mergeCell ref="AI99:AI105"/>
    <mergeCell ref="AJ99:AJ105"/>
    <mergeCell ref="AL99:AL105"/>
    <mergeCell ref="AM99:AM105"/>
    <mergeCell ref="A106:A114"/>
    <mergeCell ref="B106:B114"/>
    <mergeCell ref="C106:C114"/>
    <mergeCell ref="D106:D114"/>
    <mergeCell ref="E106:E114"/>
    <mergeCell ref="AA99:AA105"/>
    <mergeCell ref="AB99:AB105"/>
    <mergeCell ref="AC99:AC105"/>
    <mergeCell ref="AD99:AD105"/>
    <mergeCell ref="AE99:AE105"/>
    <mergeCell ref="AF99:AF105"/>
    <mergeCell ref="U99:U105"/>
    <mergeCell ref="V99:V105"/>
    <mergeCell ref="W99:W105"/>
    <mergeCell ref="X99:X105"/>
    <mergeCell ref="Y99:Y105"/>
    <mergeCell ref="AJ106:AJ114"/>
    <mergeCell ref="AL106:AL114"/>
    <mergeCell ref="AM106:AM114"/>
    <mergeCell ref="Z106:Z114"/>
    <mergeCell ref="AA106:AA114"/>
    <mergeCell ref="AB106:AB114"/>
    <mergeCell ref="AC106:AC114"/>
    <mergeCell ref="AD106:AD114"/>
    <mergeCell ref="AE106:AE114"/>
    <mergeCell ref="A115:A120"/>
    <mergeCell ref="B115:B120"/>
    <mergeCell ref="C115:C120"/>
    <mergeCell ref="D115:D120"/>
    <mergeCell ref="E115:E120"/>
    <mergeCell ref="F115:F120"/>
    <mergeCell ref="AF106:AF114"/>
    <mergeCell ref="AH106:AH114"/>
    <mergeCell ref="AI106:AI114"/>
    <mergeCell ref="T106:T114"/>
    <mergeCell ref="U106:U114"/>
    <mergeCell ref="V106:V114"/>
    <mergeCell ref="W106:W114"/>
    <mergeCell ref="X106:X114"/>
    <mergeCell ref="Y106:Y114"/>
    <mergeCell ref="L106:L114"/>
    <mergeCell ref="O106:O114"/>
    <mergeCell ref="P106:P114"/>
    <mergeCell ref="Q106:Q114"/>
    <mergeCell ref="R106:R114"/>
    <mergeCell ref="S106:S114"/>
    <mergeCell ref="F106:F114"/>
    <mergeCell ref="G106:G114"/>
    <mergeCell ref="H106:H114"/>
    <mergeCell ref="AL115:AL120"/>
    <mergeCell ref="AM115:AM120"/>
    <mergeCell ref="A121:A132"/>
    <mergeCell ref="B121:B132"/>
    <mergeCell ref="C121:C132"/>
    <mergeCell ref="D121:D132"/>
    <mergeCell ref="E121:E132"/>
    <mergeCell ref="AA115:AA120"/>
    <mergeCell ref="AB115:AB120"/>
    <mergeCell ref="AC115:AC120"/>
    <mergeCell ref="AD115:AD120"/>
    <mergeCell ref="AE115:AE120"/>
    <mergeCell ref="AF115:AF120"/>
    <mergeCell ref="U115:U120"/>
    <mergeCell ref="V115:V120"/>
    <mergeCell ref="W115:W120"/>
    <mergeCell ref="X115:X120"/>
    <mergeCell ref="Y115:Y120"/>
    <mergeCell ref="Z115:Z120"/>
    <mergeCell ref="O115:O120"/>
    <mergeCell ref="P115:P120"/>
    <mergeCell ref="Q115:Q120"/>
    <mergeCell ref="R115:R120"/>
    <mergeCell ref="S115:S120"/>
    <mergeCell ref="AH115:AH120"/>
    <mergeCell ref="AI115:AI120"/>
    <mergeCell ref="AJ115:AJ120"/>
    <mergeCell ref="T115:T120"/>
    <mergeCell ref="G115:G120"/>
    <mergeCell ref="H115:H120"/>
    <mergeCell ref="I115:I120"/>
    <mergeCell ref="J115:J120"/>
    <mergeCell ref="K115:K120"/>
    <mergeCell ref="L115:L120"/>
    <mergeCell ref="AF121:AF132"/>
    <mergeCell ref="AH121:AH132"/>
    <mergeCell ref="AI121:AI132"/>
    <mergeCell ref="AJ121:AJ132"/>
    <mergeCell ref="AL121:AL132"/>
    <mergeCell ref="F121:F132"/>
    <mergeCell ref="G121:G132"/>
    <mergeCell ref="H121:H132"/>
    <mergeCell ref="I121:I132"/>
    <mergeCell ref="J121:J132"/>
    <mergeCell ref="K121:K132"/>
    <mergeCell ref="T121:T132"/>
    <mergeCell ref="U121:U132"/>
    <mergeCell ref="V121:V132"/>
    <mergeCell ref="W121:W132"/>
    <mergeCell ref="X121:X132"/>
    <mergeCell ref="Y121:Y132"/>
    <mergeCell ref="L121:L132"/>
    <mergeCell ref="O121:O132"/>
    <mergeCell ref="AM121:AM132"/>
    <mergeCell ref="Z121:Z132"/>
    <mergeCell ref="AA121:AA132"/>
    <mergeCell ref="AB121:AB132"/>
    <mergeCell ref="AC121:AC132"/>
    <mergeCell ref="AD121:AD132"/>
    <mergeCell ref="AE121:AE132"/>
    <mergeCell ref="G133:G144"/>
    <mergeCell ref="H133:H144"/>
    <mergeCell ref="I133:I144"/>
    <mergeCell ref="J133:J144"/>
    <mergeCell ref="K133:K144"/>
    <mergeCell ref="L133:L144"/>
    <mergeCell ref="X133:X144"/>
    <mergeCell ref="Y133:Y144"/>
    <mergeCell ref="Z133:Z144"/>
    <mergeCell ref="AH133:AH144"/>
    <mergeCell ref="AI133:AI144"/>
    <mergeCell ref="AJ133:AJ144"/>
    <mergeCell ref="AL133:AL144"/>
    <mergeCell ref="AM133:AM144"/>
    <mergeCell ref="AA133:AA144"/>
    <mergeCell ref="AB133:AB144"/>
    <mergeCell ref="AC133:AC144"/>
    <mergeCell ref="C1:D3"/>
    <mergeCell ref="A1:B3"/>
    <mergeCell ref="AD133:AD144"/>
    <mergeCell ref="AE133:AE144"/>
    <mergeCell ref="AF133:AF144"/>
    <mergeCell ref="A133:A144"/>
    <mergeCell ref="B133:B144"/>
    <mergeCell ref="C133:C144"/>
    <mergeCell ref="D133:D144"/>
    <mergeCell ref="E133:E144"/>
    <mergeCell ref="F133:F144"/>
    <mergeCell ref="U133:U144"/>
    <mergeCell ref="V133:V144"/>
    <mergeCell ref="W133:W144"/>
    <mergeCell ref="O133:O144"/>
    <mergeCell ref="P133:P144"/>
    <mergeCell ref="Q133:Q144"/>
    <mergeCell ref="R133:R144"/>
    <mergeCell ref="S133:S144"/>
    <mergeCell ref="T133:T144"/>
    <mergeCell ref="P121:P132"/>
    <mergeCell ref="Q121:Q132"/>
    <mergeCell ref="R121:R132"/>
    <mergeCell ref="S121:S132"/>
  </mergeCells>
  <conditionalFormatting sqref="AM13:AM20 AM25:AM52 AM66:AM144">
    <cfRule type="cellIs" dxfId="58" priority="7" operator="equal">
      <formula>"Fuerte"</formula>
    </cfRule>
    <cfRule type="cellIs" dxfId="57" priority="8" operator="equal">
      <formula>"Moderado"</formula>
    </cfRule>
    <cfRule type="cellIs" dxfId="56" priority="9" operator="equal">
      <formula>"Débil"</formula>
    </cfRule>
  </conditionalFormatting>
  <conditionalFormatting sqref="AM54:AM55 AM57">
    <cfRule type="cellIs" dxfId="55" priority="10" operator="equal">
      <formula>"Fuerte"</formula>
    </cfRule>
    <cfRule type="cellIs" dxfId="54" priority="11" operator="equal">
      <formula>"Moderado"</formula>
    </cfRule>
    <cfRule type="cellIs" dxfId="53" priority="12" operator="equal">
      <formula>"Débil"</formula>
    </cfRule>
  </conditionalFormatting>
  <conditionalFormatting sqref="AM62:AM64">
    <cfRule type="cellIs" dxfId="52" priority="4" operator="equal">
      <formula>"Fuerte"</formula>
    </cfRule>
    <cfRule type="cellIs" dxfId="51" priority="5" operator="equal">
      <formula>"Moderado"</formula>
    </cfRule>
    <cfRule type="cellIs" dxfId="50" priority="6" operator="equal">
      <formula>"Débil"</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2A595-BCA8-4A07-AC01-E3EA072F9EC9}">
  <dimension ref="A1:AI175"/>
  <sheetViews>
    <sheetView showGridLines="0" zoomScaleNormal="100" workbookViewId="0">
      <selection activeCell="F7" sqref="F7"/>
    </sheetView>
  </sheetViews>
  <sheetFormatPr baseColWidth="10" defaultColWidth="11.42578125" defaultRowHeight="15"/>
  <cols>
    <col min="2" max="2" width="29.85546875" customWidth="1"/>
    <col min="3" max="3" width="21.42578125" customWidth="1"/>
    <col min="4" max="4" width="48.42578125" customWidth="1"/>
    <col min="5" max="5" width="21.5703125" customWidth="1"/>
    <col min="6" max="6" width="20.85546875" customWidth="1"/>
    <col min="7" max="31" width="7.42578125" customWidth="1"/>
    <col min="32" max="32" width="13.42578125" customWidth="1"/>
    <col min="35" max="35" width="17.5703125" bestFit="1" customWidth="1"/>
  </cols>
  <sheetData>
    <row r="1" spans="1:35">
      <c r="A1" s="476"/>
      <c r="B1" s="476"/>
      <c r="C1" s="522" t="s">
        <v>2597</v>
      </c>
      <c r="D1" s="522"/>
      <c r="E1" s="451" t="s">
        <v>2591</v>
      </c>
      <c r="F1" s="27" t="s">
        <v>2595</v>
      </c>
    </row>
    <row r="2" spans="1:35">
      <c r="A2" s="476"/>
      <c r="B2" s="476"/>
      <c r="C2" s="522"/>
      <c r="D2" s="522"/>
      <c r="E2" s="451" t="s">
        <v>2592</v>
      </c>
      <c r="F2" s="27">
        <v>0</v>
      </c>
    </row>
    <row r="3" spans="1:35" ht="30" customHeight="1">
      <c r="A3" s="476"/>
      <c r="B3" s="476"/>
      <c r="C3" s="522"/>
      <c r="D3" s="522"/>
      <c r="E3" s="451" t="s">
        <v>2593</v>
      </c>
      <c r="F3" s="27" t="s">
        <v>2598</v>
      </c>
    </row>
    <row r="5" spans="1:35" ht="18" customHeight="1">
      <c r="A5" s="35" t="str">
        <f>Inicio!A5</f>
        <v>CÁMARA DE COMERCIO DE FACATATIVA</v>
      </c>
    </row>
    <row r="6" spans="1:35" ht="18" customHeight="1">
      <c r="A6" s="2" t="str">
        <f>Inicio!A6</f>
        <v>Sistema de Autocontrol y Gestión del Riesgo Integral de LA/FT/FPADM - RMM del SAGRILAFT</v>
      </c>
    </row>
    <row r="7" spans="1:35" ht="18" customHeight="1">
      <c r="A7" s="76" t="s">
        <v>1940</v>
      </c>
    </row>
    <row r="8" spans="1:35" ht="18" customHeight="1"/>
    <row r="9" spans="1:35" ht="18" customHeight="1" thickBot="1"/>
    <row r="10" spans="1:35" ht="18" customHeight="1">
      <c r="A10" s="815" t="str">
        <f>'Eventos de riesgo LA-FT-FPADM'!A9</f>
        <v>EVENTOS DE RIESGO LA/FT/FPADM</v>
      </c>
      <c r="B10" s="816"/>
      <c r="C10" s="816"/>
      <c r="D10" s="816"/>
      <c r="E10" s="817"/>
      <c r="F10" s="1111" t="s">
        <v>1404</v>
      </c>
      <c r="G10" s="1108" t="s">
        <v>1840</v>
      </c>
      <c r="H10" s="1108" t="s">
        <v>1842</v>
      </c>
      <c r="I10" s="1108" t="s">
        <v>1845</v>
      </c>
      <c r="J10" s="1108" t="s">
        <v>1848</v>
      </c>
      <c r="K10" s="1108" t="s">
        <v>1850</v>
      </c>
      <c r="L10" s="1108" t="s">
        <v>1852</v>
      </c>
      <c r="M10" s="1108" t="s">
        <v>1854</v>
      </c>
      <c r="N10" s="1108" t="s">
        <v>1855</v>
      </c>
      <c r="O10" s="1108" t="s">
        <v>1857</v>
      </c>
      <c r="P10" s="1108" t="s">
        <v>1859</v>
      </c>
      <c r="Q10" s="1108" t="s">
        <v>1862</v>
      </c>
      <c r="R10" s="1108" t="s">
        <v>1863</v>
      </c>
      <c r="S10" s="1108" t="s">
        <v>1864</v>
      </c>
      <c r="T10" s="1108" t="s">
        <v>1865</v>
      </c>
      <c r="U10" s="1108" t="s">
        <v>1867</v>
      </c>
      <c r="V10" s="1108" t="s">
        <v>1870</v>
      </c>
      <c r="W10" s="1108" t="s">
        <v>1872</v>
      </c>
      <c r="X10" s="1108" t="s">
        <v>1874</v>
      </c>
      <c r="Y10" s="1108" t="s">
        <v>1875</v>
      </c>
      <c r="Z10" s="1108" t="s">
        <v>1877</v>
      </c>
      <c r="AA10" s="1108" t="s">
        <v>1879</v>
      </c>
      <c r="AB10" s="1108" t="s">
        <v>1880</v>
      </c>
      <c r="AC10" s="1108" t="s">
        <v>1881</v>
      </c>
      <c r="AD10" s="1108" t="s">
        <v>1883</v>
      </c>
      <c r="AE10" s="1108" t="s">
        <v>1884</v>
      </c>
      <c r="AF10" s="1113" t="s">
        <v>1902</v>
      </c>
      <c r="AG10" s="1113" t="s">
        <v>1903</v>
      </c>
      <c r="AH10" s="1115" t="s">
        <v>1941</v>
      </c>
      <c r="AI10" s="1116"/>
    </row>
    <row r="11" spans="1:35" ht="18" customHeight="1">
      <c r="A11" s="162" t="str">
        <f>'Eventos de riesgo LA-FT-FPADM'!A10</f>
        <v xml:space="preserve">Código </v>
      </c>
      <c r="B11" s="162" t="str">
        <f>'Eventos de riesgo LA-FT-FPADM'!B10</f>
        <v xml:space="preserve">Evento de Riesgo </v>
      </c>
      <c r="C11" s="632" t="str">
        <f>'Eventos de riesgo LA-FT-FPADM'!C10</f>
        <v>Factor de Riesgo Segmentado</v>
      </c>
      <c r="D11" s="632"/>
      <c r="E11" s="666"/>
      <c r="F11" s="1112"/>
      <c r="G11" s="1109"/>
      <c r="H11" s="1109"/>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14"/>
      <c r="AG11" s="1114"/>
      <c r="AH11" s="1117"/>
      <c r="AI11" s="1118"/>
    </row>
    <row r="12" spans="1:35" s="6" customFormat="1" ht="18" customHeight="1">
      <c r="A12" s="164" t="str">
        <f>'Eventos de riesgo LA-FT-FPADM'!A11</f>
        <v xml:space="preserve">Código de identificación del evento de riesgo </v>
      </c>
      <c r="B12" s="165" t="str">
        <f>'Eventos de riesgo LA-FT-FPADM'!B11</f>
        <v xml:space="preserve">Evento por el cual se puede generar el riesgo  ¿Qué puede suceder? </v>
      </c>
      <c r="C12" s="790" t="str">
        <f>'Eventos de riesgo LA-FT-FPADM'!C11</f>
        <v>Quién puede ocasionar el riesgo</v>
      </c>
      <c r="D12" s="790"/>
      <c r="E12" s="791"/>
      <c r="F12" s="1112"/>
      <c r="G12" s="1110"/>
      <c r="H12" s="1110"/>
      <c r="I12" s="1110"/>
      <c r="J12" s="1110"/>
      <c r="K12" s="1110"/>
      <c r="L12" s="1110"/>
      <c r="M12" s="1110"/>
      <c r="N12" s="1110"/>
      <c r="O12" s="1110"/>
      <c r="P12" s="1110"/>
      <c r="Q12" s="1110"/>
      <c r="R12" s="1110"/>
      <c r="S12" s="1110"/>
      <c r="T12" s="1110"/>
      <c r="U12" s="1110"/>
      <c r="V12" s="1110"/>
      <c r="W12" s="1110"/>
      <c r="X12" s="1110"/>
      <c r="Y12" s="1110"/>
      <c r="Z12" s="1110"/>
      <c r="AA12" s="1110"/>
      <c r="AB12" s="1110"/>
      <c r="AC12" s="1110"/>
      <c r="AD12" s="1110"/>
      <c r="AE12" s="1110"/>
      <c r="AF12" s="1114"/>
      <c r="AG12" s="1114"/>
      <c r="AH12" s="1119"/>
      <c r="AI12" s="1120"/>
    </row>
    <row r="13" spans="1:35" ht="18" customHeight="1">
      <c r="A13" s="608" t="str">
        <f>'Eventos de riesgo LA-FT-FPADM'!A12</f>
        <v>R1</v>
      </c>
      <c r="B13" s="610" t="str">
        <f>'Eventos de riesgo LA-FT-FPADM'!B12</f>
        <v xml:space="preserve">Tener vínculos con contrapartes registradas en lista vinculante ONU, lista del consejo de seguridad colombiana, o restrictiva OFAC.  </v>
      </c>
      <c r="C13" s="612" t="str">
        <f>'Eventos de riesgo LA-FT-FPADM'!C12</f>
        <v>Contraparte</v>
      </c>
      <c r="D13" s="652" t="str">
        <f>'Eventos de riesgo LA-FT-FPADM'!D12</f>
        <v>Clientes</v>
      </c>
      <c r="E13" s="316" t="str">
        <f>'Eventos de riesgo LA-FT-FPADM'!E12</f>
        <v>Arrendamiento de espacios</v>
      </c>
      <c r="F13" s="652" t="str">
        <f>'Eventos de riesgo LA-FT-FPADM'!D12</f>
        <v>Clientes</v>
      </c>
      <c r="G13" s="1084"/>
      <c r="H13" s="1084"/>
      <c r="I13" s="1084"/>
      <c r="J13" s="1077">
        <f>'Evaluación de controles'!AL28</f>
        <v>1</v>
      </c>
      <c r="K13" s="1084"/>
      <c r="L13" s="1084"/>
      <c r="M13" s="1084"/>
      <c r="N13" s="1084"/>
      <c r="O13" s="1084"/>
      <c r="P13" s="1084"/>
      <c r="Q13" s="1084"/>
      <c r="R13" s="1084"/>
      <c r="S13" s="1084"/>
      <c r="T13" s="1084"/>
      <c r="U13" s="1084"/>
      <c r="V13" s="1084"/>
      <c r="W13" s="1084"/>
      <c r="X13" s="1084"/>
      <c r="Y13" s="1077">
        <f>'Evaluación de controles'!AL82</f>
        <v>0.70833333333333337</v>
      </c>
      <c r="Z13" s="1084"/>
      <c r="AA13" s="1084"/>
      <c r="AB13" s="1077">
        <f>'Evaluación de controles'!AL106</f>
        <v>0.75</v>
      </c>
      <c r="AC13" s="1084"/>
      <c r="AD13" s="1077">
        <f>'Evaluación de controles'!AL121</f>
        <v>0.70833333333333337</v>
      </c>
      <c r="AE13" s="1077">
        <f>'Evaluación de controles'!AL133</f>
        <v>0.70833333333333337</v>
      </c>
      <c r="AF13" s="1081">
        <f>AVERAGE(G13:AE13)</f>
        <v>0.77500000000000013</v>
      </c>
      <c r="AG13" s="477" t="str">
        <f>IF(AF13&gt;=90%,"Fuerte",IF(AF13&gt;=60%,"Moderado",IF(AF13&lt;=59%,"Débil")))</f>
        <v>Moderado</v>
      </c>
      <c r="AH13" s="1051">
        <f>AVERAGE(AF13,AF16,AF18,AF30,AF31,AF32)</f>
        <v>0.77870370370370379</v>
      </c>
      <c r="AI13" s="1053" t="str">
        <f>IF(AH13&gt;=90%,"Fuerte",IF(AH13&gt;=60%,"Moderado",IF(AH13&lt;=59%,"Débil")))</f>
        <v>Moderado</v>
      </c>
    </row>
    <row r="14" spans="1:35" ht="18" customHeight="1">
      <c r="A14" s="608"/>
      <c r="B14" s="610"/>
      <c r="C14" s="612"/>
      <c r="D14" s="652"/>
      <c r="E14" s="316" t="str">
        <f>'Eventos de riesgo LA-FT-FPADM'!E13</f>
        <v>Capacitaciones</v>
      </c>
      <c r="F14" s="652"/>
      <c r="G14" s="1085"/>
      <c r="H14" s="1085"/>
      <c r="I14" s="1085"/>
      <c r="J14" s="741"/>
      <c r="K14" s="1085"/>
      <c r="L14" s="1085"/>
      <c r="M14" s="1085"/>
      <c r="N14" s="1085"/>
      <c r="O14" s="1085"/>
      <c r="P14" s="1085"/>
      <c r="Q14" s="1085"/>
      <c r="R14" s="1085"/>
      <c r="S14" s="1085"/>
      <c r="T14" s="1085"/>
      <c r="U14" s="1085"/>
      <c r="V14" s="1085"/>
      <c r="W14" s="1085"/>
      <c r="X14" s="1085"/>
      <c r="Y14" s="741"/>
      <c r="Z14" s="1085"/>
      <c r="AA14" s="1085"/>
      <c r="AB14" s="741"/>
      <c r="AC14" s="1085"/>
      <c r="AD14" s="741"/>
      <c r="AE14" s="741"/>
      <c r="AF14" s="1082"/>
      <c r="AG14" s="478"/>
      <c r="AH14" s="1062"/>
      <c r="AI14" s="1064"/>
    </row>
    <row r="15" spans="1:35" ht="18" customHeight="1">
      <c r="A15" s="608"/>
      <c r="B15" s="610"/>
      <c r="C15" s="612"/>
      <c r="D15" s="652"/>
      <c r="E15" s="316" t="str">
        <f>'Eventos de riesgo LA-FT-FPADM'!E14</f>
        <v>Afiliados</v>
      </c>
      <c r="F15" s="652"/>
      <c r="G15" s="1085"/>
      <c r="H15" s="1085"/>
      <c r="I15" s="1085"/>
      <c r="J15" s="741"/>
      <c r="K15" s="1085"/>
      <c r="L15" s="1085"/>
      <c r="M15" s="1085"/>
      <c r="N15" s="1085"/>
      <c r="O15" s="1085"/>
      <c r="P15" s="1085"/>
      <c r="Q15" s="1085"/>
      <c r="R15" s="1085"/>
      <c r="S15" s="1085"/>
      <c r="T15" s="1085"/>
      <c r="U15" s="1085"/>
      <c r="V15" s="1085"/>
      <c r="W15" s="1085"/>
      <c r="X15" s="1085"/>
      <c r="Y15" s="741"/>
      <c r="Z15" s="1085"/>
      <c r="AA15" s="1085"/>
      <c r="AB15" s="741"/>
      <c r="AC15" s="1085"/>
      <c r="AD15" s="741"/>
      <c r="AE15" s="741"/>
      <c r="AF15" s="1082"/>
      <c r="AG15" s="478"/>
      <c r="AH15" s="1062"/>
      <c r="AI15" s="1064"/>
    </row>
    <row r="16" spans="1:35" ht="18" customHeight="1">
      <c r="A16" s="609"/>
      <c r="B16" s="611"/>
      <c r="C16" s="612"/>
      <c r="D16" s="652" t="str">
        <f>'Eventos de riesgo LA-FT-FPADM'!D15</f>
        <v>Usuarios</v>
      </c>
      <c r="E16" s="316" t="str">
        <f>'Eventos de riesgo LA-FT-FPADM'!E15</f>
        <v>Información Empresarial</v>
      </c>
      <c r="F16" s="652" t="str">
        <f>'Eventos de riesgo LA-FT-FPADM'!D15</f>
        <v>Usuarios</v>
      </c>
      <c r="G16" s="1084"/>
      <c r="H16" s="1084"/>
      <c r="I16" s="1084"/>
      <c r="J16" s="1084"/>
      <c r="K16" s="1084"/>
      <c r="L16" s="1077">
        <f>'Evaluación de controles'!AL37</f>
        <v>0.79166666666666663</v>
      </c>
      <c r="M16" s="1084"/>
      <c r="N16" s="1084"/>
      <c r="O16" s="1084"/>
      <c r="P16" s="1084"/>
      <c r="Q16" s="1084"/>
      <c r="R16" s="1084"/>
      <c r="S16" s="1084"/>
      <c r="T16" s="1084"/>
      <c r="U16" s="1084"/>
      <c r="V16" s="1084"/>
      <c r="W16" s="1084"/>
      <c r="X16" s="1084"/>
      <c r="Y16" s="1084"/>
      <c r="Z16" s="1084"/>
      <c r="AA16" s="1084"/>
      <c r="AB16" s="1084"/>
      <c r="AC16" s="1084"/>
      <c r="AD16" s="1077">
        <f>'Evaluación de controles'!AL121</f>
        <v>0.70833333333333337</v>
      </c>
      <c r="AE16" s="1077">
        <f>'Evaluación de controles'!AL133</f>
        <v>0.70833333333333337</v>
      </c>
      <c r="AF16" s="1081">
        <f t="shared" ref="AF16:AF60" si="0">AVERAGE(G16:AE16)</f>
        <v>0.73611111111111116</v>
      </c>
      <c r="AG16" s="477" t="str">
        <f t="shared" ref="AG16:AG60" si="1">IF(AF16&gt;=90%,"Fuerte",IF(AF16&gt;=60%,"Moderado",IF(AF16&lt;=59%,"Débil")))</f>
        <v>Moderado</v>
      </c>
      <c r="AH16" s="1062"/>
      <c r="AI16" s="1064"/>
    </row>
    <row r="17" spans="1:35" ht="18" customHeight="1">
      <c r="A17" s="609"/>
      <c r="B17" s="611"/>
      <c r="C17" s="612"/>
      <c r="D17" s="652"/>
      <c r="E17" s="316" t="str">
        <f>'Eventos de riesgo LA-FT-FPADM'!E16</f>
        <v>Beneficiarios de Programas y Proyectos</v>
      </c>
      <c r="F17" s="652"/>
      <c r="G17" s="1085"/>
      <c r="H17" s="1085"/>
      <c r="I17" s="1085"/>
      <c r="J17" s="1085"/>
      <c r="K17" s="1085"/>
      <c r="L17" s="741"/>
      <c r="M17" s="1085"/>
      <c r="N17" s="1085"/>
      <c r="O17" s="1085"/>
      <c r="P17" s="1085"/>
      <c r="Q17" s="1085"/>
      <c r="R17" s="1085"/>
      <c r="S17" s="1085"/>
      <c r="T17" s="1085"/>
      <c r="U17" s="1085"/>
      <c r="V17" s="1085"/>
      <c r="W17" s="1085"/>
      <c r="X17" s="1085"/>
      <c r="Y17" s="1085"/>
      <c r="Z17" s="1085"/>
      <c r="AA17" s="1085"/>
      <c r="AB17" s="1085"/>
      <c r="AC17" s="1085"/>
      <c r="AD17" s="741"/>
      <c r="AE17" s="741"/>
      <c r="AF17" s="1082"/>
      <c r="AG17" s="478"/>
      <c r="AH17" s="1062"/>
      <c r="AI17" s="1064"/>
    </row>
    <row r="18" spans="1:35" ht="18" customHeight="1">
      <c r="A18" s="609"/>
      <c r="B18" s="611"/>
      <c r="C18" s="612"/>
      <c r="D18" s="652" t="str">
        <f>'Eventos de riesgo LA-FT-FPADM'!D17</f>
        <v>Proveedores / Contratistas</v>
      </c>
      <c r="E18" s="166" t="str">
        <f>'Eventos de riesgo LA-FT-FPADM'!E17</f>
        <v>Servicios y alquileres</v>
      </c>
      <c r="F18" s="652" t="str">
        <f>'Eventos de riesgo LA-FT-FPADM'!D17</f>
        <v>Proveedores / Contratistas</v>
      </c>
      <c r="G18" s="1069"/>
      <c r="H18" s="1069"/>
      <c r="I18" s="1069"/>
      <c r="J18" s="1069"/>
      <c r="K18" s="1069"/>
      <c r="L18" s="1069"/>
      <c r="M18" s="1069"/>
      <c r="N18" s="1068">
        <f>'Evaluación de controles'!AL43</f>
        <v>1</v>
      </c>
      <c r="O18" s="1069"/>
      <c r="P18" s="1069"/>
      <c r="Q18" s="1069"/>
      <c r="R18" s="1069"/>
      <c r="S18" s="1069"/>
      <c r="T18" s="1069"/>
      <c r="U18" s="1069"/>
      <c r="V18" s="1069"/>
      <c r="W18" s="1069"/>
      <c r="X18" s="1069"/>
      <c r="Y18" s="1068">
        <f>'Evaluación de controles'!AL82</f>
        <v>0.70833333333333337</v>
      </c>
      <c r="Z18" s="1069"/>
      <c r="AA18" s="1069"/>
      <c r="AB18" s="1068">
        <f>'Evaluación de controles'!AL106</f>
        <v>0.75</v>
      </c>
      <c r="AC18" s="1069"/>
      <c r="AD18" s="1068">
        <f>'Evaluación de controles'!AL121</f>
        <v>0.70833333333333337</v>
      </c>
      <c r="AE18" s="1068">
        <f>'Evaluación de controles'!AL133</f>
        <v>0.70833333333333337</v>
      </c>
      <c r="AF18" s="1057">
        <f t="shared" si="0"/>
        <v>0.77500000000000013</v>
      </c>
      <c r="AG18" s="477" t="str">
        <f t="shared" si="1"/>
        <v>Moderado</v>
      </c>
      <c r="AH18" s="1062"/>
      <c r="AI18" s="1064"/>
    </row>
    <row r="19" spans="1:35" ht="18" customHeight="1">
      <c r="A19" s="609"/>
      <c r="B19" s="611"/>
      <c r="C19" s="612"/>
      <c r="D19" s="652"/>
      <c r="E19" s="167" t="str">
        <f>'Eventos de riesgo LA-FT-FPADM'!E18</f>
        <v>Publicidad</v>
      </c>
      <c r="F19" s="652"/>
      <c r="G19" s="1070"/>
      <c r="H19" s="1070"/>
      <c r="I19" s="1070"/>
      <c r="J19" s="1070"/>
      <c r="K19" s="1070"/>
      <c r="L19" s="1070"/>
      <c r="M19" s="1070"/>
      <c r="N19" s="763"/>
      <c r="O19" s="1070"/>
      <c r="P19" s="1070"/>
      <c r="Q19" s="1070"/>
      <c r="R19" s="1070"/>
      <c r="S19" s="1070"/>
      <c r="T19" s="1070"/>
      <c r="U19" s="1070"/>
      <c r="V19" s="1070"/>
      <c r="W19" s="1070"/>
      <c r="X19" s="1070"/>
      <c r="Y19" s="763"/>
      <c r="Z19" s="1070"/>
      <c r="AA19" s="1070"/>
      <c r="AB19" s="763"/>
      <c r="AC19" s="1070"/>
      <c r="AD19" s="763"/>
      <c r="AE19" s="763"/>
      <c r="AF19" s="1071"/>
      <c r="AG19" s="478"/>
      <c r="AH19" s="1062"/>
      <c r="AI19" s="1064"/>
    </row>
    <row r="20" spans="1:35" ht="18" customHeight="1">
      <c r="A20" s="609"/>
      <c r="B20" s="611"/>
      <c r="C20" s="612"/>
      <c r="D20" s="652"/>
      <c r="E20" s="167" t="str">
        <f>'Eventos de riesgo LA-FT-FPADM'!E19</f>
        <v>Compras generales</v>
      </c>
      <c r="F20" s="652"/>
      <c r="G20" s="1070"/>
      <c r="H20" s="1070"/>
      <c r="I20" s="1070"/>
      <c r="J20" s="1070"/>
      <c r="K20" s="1070"/>
      <c r="L20" s="1070"/>
      <c r="M20" s="1070"/>
      <c r="N20" s="763"/>
      <c r="O20" s="1070"/>
      <c r="P20" s="1070"/>
      <c r="Q20" s="1070"/>
      <c r="R20" s="1070"/>
      <c r="S20" s="1070"/>
      <c r="T20" s="1070"/>
      <c r="U20" s="1070"/>
      <c r="V20" s="1070"/>
      <c r="W20" s="1070"/>
      <c r="X20" s="1070"/>
      <c r="Y20" s="763"/>
      <c r="Z20" s="1070"/>
      <c r="AA20" s="1070"/>
      <c r="AB20" s="763"/>
      <c r="AC20" s="1070"/>
      <c r="AD20" s="763"/>
      <c r="AE20" s="763"/>
      <c r="AF20" s="1071"/>
      <c r="AG20" s="478"/>
      <c r="AH20" s="1062"/>
      <c r="AI20" s="1064"/>
    </row>
    <row r="21" spans="1:35" ht="18" customHeight="1">
      <c r="A21" s="609"/>
      <c r="B21" s="611"/>
      <c r="C21" s="612"/>
      <c r="D21" s="652"/>
      <c r="E21" s="166" t="str">
        <f>'Eventos de riesgo LA-FT-FPADM'!E20</f>
        <v>Consultorías</v>
      </c>
      <c r="F21" s="652"/>
      <c r="G21" s="1070"/>
      <c r="H21" s="1070"/>
      <c r="I21" s="1070"/>
      <c r="J21" s="1070"/>
      <c r="K21" s="1070"/>
      <c r="L21" s="1070"/>
      <c r="M21" s="1070"/>
      <c r="N21" s="763"/>
      <c r="O21" s="1070"/>
      <c r="P21" s="1070"/>
      <c r="Q21" s="1070"/>
      <c r="R21" s="1070"/>
      <c r="S21" s="1070"/>
      <c r="T21" s="1070"/>
      <c r="U21" s="1070"/>
      <c r="V21" s="1070"/>
      <c r="W21" s="1070"/>
      <c r="X21" s="1070"/>
      <c r="Y21" s="763"/>
      <c r="Z21" s="1070"/>
      <c r="AA21" s="1070"/>
      <c r="AB21" s="763"/>
      <c r="AC21" s="1070"/>
      <c r="AD21" s="763"/>
      <c r="AE21" s="763"/>
      <c r="AF21" s="1071"/>
      <c r="AG21" s="478"/>
      <c r="AH21" s="1062"/>
      <c r="AI21" s="1064"/>
    </row>
    <row r="22" spans="1:35" ht="18" customHeight="1">
      <c r="A22" s="609"/>
      <c r="B22" s="611"/>
      <c r="C22" s="612"/>
      <c r="D22" s="652"/>
      <c r="E22" s="166" t="str">
        <f>'Eventos de riesgo LA-FT-FPADM'!E21</f>
        <v>Muebles e inmuebles, mantenimiento de maquinaria y equipo</v>
      </c>
      <c r="F22" s="652"/>
      <c r="G22" s="1070"/>
      <c r="H22" s="1070"/>
      <c r="I22" s="1070"/>
      <c r="J22" s="1070"/>
      <c r="K22" s="1070"/>
      <c r="L22" s="1070"/>
      <c r="M22" s="1070"/>
      <c r="N22" s="763"/>
      <c r="O22" s="1070"/>
      <c r="P22" s="1070"/>
      <c r="Q22" s="1070"/>
      <c r="R22" s="1070"/>
      <c r="S22" s="1070"/>
      <c r="T22" s="1070"/>
      <c r="U22" s="1070"/>
      <c r="V22" s="1070"/>
      <c r="W22" s="1070"/>
      <c r="X22" s="1070"/>
      <c r="Y22" s="763"/>
      <c r="Z22" s="1070"/>
      <c r="AA22" s="1070"/>
      <c r="AB22" s="763"/>
      <c r="AC22" s="1070"/>
      <c r="AD22" s="763"/>
      <c r="AE22" s="763"/>
      <c r="AF22" s="1071"/>
      <c r="AG22" s="478"/>
      <c r="AH22" s="1062"/>
      <c r="AI22" s="1064"/>
    </row>
    <row r="23" spans="1:35" ht="18" customHeight="1">
      <c r="A23" s="609"/>
      <c r="B23" s="611"/>
      <c r="C23" s="612"/>
      <c r="D23" s="652"/>
      <c r="E23" s="167" t="str">
        <f>'Eventos de riesgo LA-FT-FPADM'!E22</f>
        <v>Servicios de tecnologia</v>
      </c>
      <c r="F23" s="652"/>
      <c r="G23" s="1070"/>
      <c r="H23" s="1070"/>
      <c r="I23" s="1070"/>
      <c r="J23" s="1070"/>
      <c r="K23" s="1070"/>
      <c r="L23" s="1070"/>
      <c r="M23" s="1070"/>
      <c r="N23" s="763"/>
      <c r="O23" s="1070"/>
      <c r="P23" s="1070"/>
      <c r="Q23" s="1070"/>
      <c r="R23" s="1070"/>
      <c r="S23" s="1070"/>
      <c r="T23" s="1070"/>
      <c r="U23" s="1070"/>
      <c r="V23" s="1070"/>
      <c r="W23" s="1070"/>
      <c r="X23" s="1070"/>
      <c r="Y23" s="763"/>
      <c r="Z23" s="1070"/>
      <c r="AA23" s="1070"/>
      <c r="AB23" s="763"/>
      <c r="AC23" s="1070"/>
      <c r="AD23" s="763"/>
      <c r="AE23" s="763"/>
      <c r="AF23" s="1071"/>
      <c r="AG23" s="478"/>
      <c r="AH23" s="1062"/>
      <c r="AI23" s="1064"/>
    </row>
    <row r="24" spans="1:35" ht="18" customHeight="1">
      <c r="A24" s="609"/>
      <c r="B24" s="611"/>
      <c r="C24" s="612"/>
      <c r="D24" s="652"/>
      <c r="E24" s="166" t="str">
        <f>'Eventos de riesgo LA-FT-FPADM'!E23</f>
        <v>Servicio de alojamiento y eventos empresariales</v>
      </c>
      <c r="F24" s="652"/>
      <c r="G24" s="1070"/>
      <c r="H24" s="1070"/>
      <c r="I24" s="1070"/>
      <c r="J24" s="1070"/>
      <c r="K24" s="1070"/>
      <c r="L24" s="1070"/>
      <c r="M24" s="1070"/>
      <c r="N24" s="763"/>
      <c r="O24" s="1070"/>
      <c r="P24" s="1070"/>
      <c r="Q24" s="1070"/>
      <c r="R24" s="1070"/>
      <c r="S24" s="1070"/>
      <c r="T24" s="1070"/>
      <c r="U24" s="1070"/>
      <c r="V24" s="1070"/>
      <c r="W24" s="1070"/>
      <c r="X24" s="1070"/>
      <c r="Y24" s="763"/>
      <c r="Z24" s="1070"/>
      <c r="AA24" s="1070"/>
      <c r="AB24" s="763"/>
      <c r="AC24" s="1070"/>
      <c r="AD24" s="763"/>
      <c r="AE24" s="763"/>
      <c r="AF24" s="1071"/>
      <c r="AG24" s="478"/>
      <c r="AH24" s="1062"/>
      <c r="AI24" s="1064"/>
    </row>
    <row r="25" spans="1:35" ht="18" customHeight="1">
      <c r="A25" s="609"/>
      <c r="B25" s="611"/>
      <c r="C25" s="612"/>
      <c r="D25" s="652"/>
      <c r="E25" s="167" t="str">
        <f>'Eventos de riesgo LA-FT-FPADM'!E24</f>
        <v>Servicios educativos</v>
      </c>
      <c r="F25" s="652"/>
      <c r="G25" s="1070"/>
      <c r="H25" s="1070"/>
      <c r="I25" s="1070"/>
      <c r="J25" s="1070"/>
      <c r="K25" s="1070"/>
      <c r="L25" s="1070"/>
      <c r="M25" s="1070"/>
      <c r="N25" s="763"/>
      <c r="O25" s="1070"/>
      <c r="P25" s="1070"/>
      <c r="Q25" s="1070"/>
      <c r="R25" s="1070"/>
      <c r="S25" s="1070"/>
      <c r="T25" s="1070"/>
      <c r="U25" s="1070"/>
      <c r="V25" s="1070"/>
      <c r="W25" s="1070"/>
      <c r="X25" s="1070"/>
      <c r="Y25" s="763"/>
      <c r="Z25" s="1070"/>
      <c r="AA25" s="1070"/>
      <c r="AB25" s="763"/>
      <c r="AC25" s="1070"/>
      <c r="AD25" s="763"/>
      <c r="AE25" s="763"/>
      <c r="AF25" s="1071"/>
      <c r="AG25" s="478"/>
      <c r="AH25" s="1062"/>
      <c r="AI25" s="1064"/>
    </row>
    <row r="26" spans="1:35" ht="18" customHeight="1">
      <c r="A26" s="609"/>
      <c r="B26" s="611"/>
      <c r="C26" s="612"/>
      <c r="D26" s="652"/>
      <c r="E26" s="167" t="str">
        <f>'Eventos de riesgo LA-FT-FPADM'!E25</f>
        <v>Asesorías Jurídicas</v>
      </c>
      <c r="F26" s="652"/>
      <c r="G26" s="1070"/>
      <c r="H26" s="1070"/>
      <c r="I26" s="1070"/>
      <c r="J26" s="1070"/>
      <c r="K26" s="1070"/>
      <c r="L26" s="1070"/>
      <c r="M26" s="1070"/>
      <c r="N26" s="763"/>
      <c r="O26" s="1070"/>
      <c r="P26" s="1070"/>
      <c r="Q26" s="1070"/>
      <c r="R26" s="1070"/>
      <c r="S26" s="1070"/>
      <c r="T26" s="1070"/>
      <c r="U26" s="1070"/>
      <c r="V26" s="1070"/>
      <c r="W26" s="1070"/>
      <c r="X26" s="1070"/>
      <c r="Y26" s="763"/>
      <c r="Z26" s="1070"/>
      <c r="AA26" s="1070"/>
      <c r="AB26" s="763"/>
      <c r="AC26" s="1070"/>
      <c r="AD26" s="763"/>
      <c r="AE26" s="763"/>
      <c r="AF26" s="1071"/>
      <c r="AG26" s="478"/>
      <c r="AH26" s="1062"/>
      <c r="AI26" s="1064"/>
    </row>
    <row r="27" spans="1:35" ht="18" customHeight="1">
      <c r="A27" s="609"/>
      <c r="B27" s="611"/>
      <c r="C27" s="612"/>
      <c r="D27" s="652"/>
      <c r="E27" s="166" t="str">
        <f>'Eventos de riesgo LA-FT-FPADM'!E26</f>
        <v>Servicios públicos</v>
      </c>
      <c r="F27" s="652"/>
      <c r="G27" s="1070"/>
      <c r="H27" s="1070"/>
      <c r="I27" s="1070"/>
      <c r="J27" s="1070"/>
      <c r="K27" s="1070"/>
      <c r="L27" s="1070"/>
      <c r="M27" s="1070"/>
      <c r="N27" s="763"/>
      <c r="O27" s="1070"/>
      <c r="P27" s="1070"/>
      <c r="Q27" s="1070"/>
      <c r="R27" s="1070"/>
      <c r="S27" s="1070"/>
      <c r="T27" s="1070"/>
      <c r="U27" s="1070"/>
      <c r="V27" s="1070"/>
      <c r="W27" s="1070"/>
      <c r="X27" s="1070"/>
      <c r="Y27" s="763"/>
      <c r="Z27" s="1070"/>
      <c r="AA27" s="1070"/>
      <c r="AB27" s="763"/>
      <c r="AC27" s="1070"/>
      <c r="AD27" s="763"/>
      <c r="AE27" s="763"/>
      <c r="AF27" s="1071"/>
      <c r="AG27" s="478"/>
      <c r="AH27" s="1062"/>
      <c r="AI27" s="1064"/>
    </row>
    <row r="28" spans="1:35" ht="18" customHeight="1">
      <c r="A28" s="609"/>
      <c r="B28" s="611"/>
      <c r="C28" s="612"/>
      <c r="D28" s="652"/>
      <c r="E28" s="166" t="str">
        <f>'Eventos de riesgo LA-FT-FPADM'!E27</f>
        <v>Obligaciones Legales</v>
      </c>
      <c r="F28" s="652"/>
      <c r="G28" s="1070"/>
      <c r="H28" s="1070"/>
      <c r="I28" s="1070"/>
      <c r="J28" s="1070"/>
      <c r="K28" s="1070"/>
      <c r="L28" s="1070"/>
      <c r="M28" s="1070"/>
      <c r="N28" s="763"/>
      <c r="O28" s="1070"/>
      <c r="P28" s="1070"/>
      <c r="Q28" s="1070"/>
      <c r="R28" s="1070"/>
      <c r="S28" s="1070"/>
      <c r="T28" s="1070"/>
      <c r="U28" s="1070"/>
      <c r="V28" s="1070"/>
      <c r="W28" s="1070"/>
      <c r="X28" s="1070"/>
      <c r="Y28" s="763"/>
      <c r="Z28" s="1070"/>
      <c r="AA28" s="1070"/>
      <c r="AB28" s="763"/>
      <c r="AC28" s="1070"/>
      <c r="AD28" s="763"/>
      <c r="AE28" s="763"/>
      <c r="AF28" s="1071"/>
      <c r="AG28" s="478"/>
      <c r="AH28" s="1062"/>
      <c r="AI28" s="1064"/>
    </row>
    <row r="29" spans="1:35" ht="18" customHeight="1">
      <c r="A29" s="609"/>
      <c r="B29" s="611"/>
      <c r="C29" s="612"/>
      <c r="D29" s="652"/>
      <c r="E29" s="167" t="str">
        <f>'Eventos de riesgo LA-FT-FPADM'!E28</f>
        <v>Financieros</v>
      </c>
      <c r="F29" s="652"/>
      <c r="G29" s="1102"/>
      <c r="H29" s="1102"/>
      <c r="I29" s="1102"/>
      <c r="J29" s="1102"/>
      <c r="K29" s="1102"/>
      <c r="L29" s="1102"/>
      <c r="M29" s="1102"/>
      <c r="N29" s="764"/>
      <c r="O29" s="1102"/>
      <c r="P29" s="1102"/>
      <c r="Q29" s="1102"/>
      <c r="R29" s="1102"/>
      <c r="S29" s="1102"/>
      <c r="T29" s="1102"/>
      <c r="U29" s="1102"/>
      <c r="V29" s="1102"/>
      <c r="W29" s="1102"/>
      <c r="X29" s="1102"/>
      <c r="Y29" s="764"/>
      <c r="Z29" s="1102"/>
      <c r="AA29" s="1102"/>
      <c r="AB29" s="764"/>
      <c r="AC29" s="1102"/>
      <c r="AD29" s="764"/>
      <c r="AE29" s="764"/>
      <c r="AF29" s="1072"/>
      <c r="AG29" s="479"/>
      <c r="AH29" s="1062"/>
      <c r="AI29" s="1064"/>
    </row>
    <row r="30" spans="1:35" ht="18" customHeight="1">
      <c r="A30" s="609"/>
      <c r="B30" s="611"/>
      <c r="C30" s="612"/>
      <c r="D30" s="317" t="str">
        <f>'Eventos de riesgo LA-FT-FPADM'!D29</f>
        <v>Empleados</v>
      </c>
      <c r="E30" s="316" t="str">
        <f>'Eventos de riesgo LA-FT-FPADM'!E29</f>
        <v>Directos</v>
      </c>
      <c r="F30" s="317" t="str">
        <f>'Eventos de riesgo LA-FT-FPADM'!D29</f>
        <v>Empleados</v>
      </c>
      <c r="G30" s="301"/>
      <c r="H30" s="301"/>
      <c r="I30" s="301"/>
      <c r="J30" s="301"/>
      <c r="K30" s="301"/>
      <c r="L30" s="301"/>
      <c r="M30" s="301"/>
      <c r="N30" s="301"/>
      <c r="O30" s="301"/>
      <c r="P30" s="301"/>
      <c r="Q30" s="301"/>
      <c r="R30" s="299">
        <f>'Evaluación de controles'!AL57</f>
        <v>1</v>
      </c>
      <c r="S30" s="301"/>
      <c r="T30" s="301"/>
      <c r="U30" s="301"/>
      <c r="V30" s="301"/>
      <c r="W30" s="301"/>
      <c r="X30" s="301"/>
      <c r="Y30" s="301"/>
      <c r="Z30" s="301"/>
      <c r="AA30" s="301"/>
      <c r="AB30" s="301"/>
      <c r="AC30" s="301"/>
      <c r="AD30" s="299">
        <f>'Evaluación de controles'!AL121</f>
        <v>0.70833333333333337</v>
      </c>
      <c r="AE30" s="299">
        <f>'Evaluación de controles'!AL133</f>
        <v>0.70833333333333337</v>
      </c>
      <c r="AF30" s="300">
        <f t="shared" si="0"/>
        <v>0.80555555555555569</v>
      </c>
      <c r="AG30" s="228" t="str">
        <f t="shared" si="1"/>
        <v>Moderado</v>
      </c>
      <c r="AH30" s="1062"/>
      <c r="AI30" s="1064"/>
    </row>
    <row r="31" spans="1:35" ht="18" customHeight="1">
      <c r="A31" s="609"/>
      <c r="B31" s="611"/>
      <c r="C31" s="612"/>
      <c r="D31" s="317" t="str">
        <f>'Eventos de riesgo LA-FT-FPADM'!D30</f>
        <v>Aliados</v>
      </c>
      <c r="E31" s="316" t="str">
        <f>'Eventos de riesgo LA-FT-FPADM'!E30</f>
        <v>Programas y proyectos</v>
      </c>
      <c r="F31" s="317" t="str">
        <f>'Eventos de riesgo LA-FT-FPADM'!D30</f>
        <v>Aliados</v>
      </c>
      <c r="G31" s="301"/>
      <c r="H31" s="301"/>
      <c r="I31" s="301"/>
      <c r="J31" s="299">
        <f>'Evaluación de controles'!AL28</f>
        <v>1</v>
      </c>
      <c r="K31" s="301"/>
      <c r="L31" s="301"/>
      <c r="M31" s="301"/>
      <c r="N31" s="301"/>
      <c r="O31" s="301"/>
      <c r="P31" s="301"/>
      <c r="Q31" s="301"/>
      <c r="R31" s="301"/>
      <c r="S31" s="301"/>
      <c r="T31" s="301"/>
      <c r="U31" s="301"/>
      <c r="V31" s="301"/>
      <c r="W31" s="301"/>
      <c r="X31" s="301"/>
      <c r="Y31" s="299">
        <f>'Evaluación de controles'!AL82</f>
        <v>0.70833333333333337</v>
      </c>
      <c r="Z31" s="301"/>
      <c r="AA31" s="301"/>
      <c r="AB31" s="299">
        <f>'Evaluación de controles'!AL106</f>
        <v>0.75</v>
      </c>
      <c r="AC31" s="301"/>
      <c r="AD31" s="299">
        <f>'Evaluación de controles'!AL121</f>
        <v>0.70833333333333337</v>
      </c>
      <c r="AE31" s="299">
        <f>'Evaluación de controles'!AL133</f>
        <v>0.70833333333333337</v>
      </c>
      <c r="AF31" s="300">
        <f t="shared" si="0"/>
        <v>0.77500000000000013</v>
      </c>
      <c r="AG31" s="228" t="str">
        <f t="shared" si="1"/>
        <v>Moderado</v>
      </c>
      <c r="AH31" s="1062"/>
      <c r="AI31" s="1064"/>
    </row>
    <row r="32" spans="1:35" ht="18" customHeight="1">
      <c r="A32" s="609"/>
      <c r="B32" s="611"/>
      <c r="C32" s="641" t="str">
        <f>'Eventos de riesgo LA-FT-FPADM'!C31</f>
        <v>Canales de distribución</v>
      </c>
      <c r="D32" s="663" t="str">
        <f>'Eventos de riesgo LA-FT-FPADM'!D31</f>
        <v>Propia</v>
      </c>
      <c r="E32" s="316" t="str">
        <f>'Eventos de riesgo LA-FT-FPADM'!E31</f>
        <v>Fuerza comercial</v>
      </c>
      <c r="F32" s="663" t="str">
        <f>'Eventos de riesgo LA-FT-FPADM'!C31</f>
        <v>Canales de distribución</v>
      </c>
      <c r="G32" s="1094"/>
      <c r="H32" s="1094"/>
      <c r="I32" s="1094"/>
      <c r="J32" s="1094"/>
      <c r="K32" s="1094"/>
      <c r="L32" s="1094"/>
      <c r="M32" s="1094"/>
      <c r="N32" s="1094"/>
      <c r="O32" s="1094"/>
      <c r="P32" s="1094"/>
      <c r="Q32" s="1094"/>
      <c r="R32" s="1094"/>
      <c r="S32" s="1094"/>
      <c r="T32" s="1094"/>
      <c r="U32" s="1094"/>
      <c r="V32" s="1096">
        <f>'Evaluación de controles'!AL70</f>
        <v>1</v>
      </c>
      <c r="W32" s="1094"/>
      <c r="X32" s="1094"/>
      <c r="Y32" s="1094"/>
      <c r="Z32" s="1094"/>
      <c r="AA32" s="1094"/>
      <c r="AB32" s="1094"/>
      <c r="AC32" s="1094"/>
      <c r="AD32" s="1096">
        <f>'Evaluación de controles'!AL121</f>
        <v>0.70833333333333337</v>
      </c>
      <c r="AE32" s="1096">
        <f>'Evaluación de controles'!AL133</f>
        <v>0.70833333333333337</v>
      </c>
      <c r="AF32" s="1081">
        <f t="shared" si="0"/>
        <v>0.80555555555555569</v>
      </c>
      <c r="AG32" s="477" t="str">
        <f t="shared" si="1"/>
        <v>Moderado</v>
      </c>
      <c r="AH32" s="1062"/>
      <c r="AI32" s="1064"/>
    </row>
    <row r="33" spans="1:35" ht="18" customHeight="1">
      <c r="A33" s="609"/>
      <c r="B33" s="611"/>
      <c r="C33" s="641"/>
      <c r="D33" s="664"/>
      <c r="E33" s="316" t="str">
        <f>'Eventos de riesgo LA-FT-FPADM'!E32</f>
        <v>Digital</v>
      </c>
      <c r="F33" s="664"/>
      <c r="G33" s="1106"/>
      <c r="H33" s="1106"/>
      <c r="I33" s="1106"/>
      <c r="J33" s="1106"/>
      <c r="K33" s="1106"/>
      <c r="L33" s="1106"/>
      <c r="M33" s="1106"/>
      <c r="N33" s="1106"/>
      <c r="O33" s="1106"/>
      <c r="P33" s="1106"/>
      <c r="Q33" s="1106"/>
      <c r="R33" s="1106"/>
      <c r="S33" s="1106"/>
      <c r="T33" s="1106"/>
      <c r="U33" s="1106"/>
      <c r="V33" s="1107"/>
      <c r="W33" s="1106"/>
      <c r="X33" s="1106"/>
      <c r="Y33" s="1106"/>
      <c r="Z33" s="1106"/>
      <c r="AA33" s="1106"/>
      <c r="AB33" s="1106"/>
      <c r="AC33" s="1106"/>
      <c r="AD33" s="1107"/>
      <c r="AE33" s="1107"/>
      <c r="AF33" s="1083"/>
      <c r="AG33" s="479"/>
      <c r="AH33" s="1063"/>
      <c r="AI33" s="1065"/>
    </row>
    <row r="34" spans="1:35" ht="18" customHeight="1">
      <c r="A34" s="627" t="str">
        <f>'Eventos de riesgo LA-FT-FPADM'!A33</f>
        <v>R2</v>
      </c>
      <c r="B34" s="600" t="str">
        <f>'Eventos de riesgo LA-FT-FPADM'!B33</f>
        <v>Tener vínculos con contrapartes condenadas o sancionadas por LA/FT/FPADM o  que estén siendo investigadas por conductas asociadas al LA/FT/FPADM.</v>
      </c>
      <c r="C34" s="630" t="str">
        <f>'Eventos de riesgo LA-FT-FPADM'!C33</f>
        <v>Contraparte</v>
      </c>
      <c r="D34" s="651" t="str">
        <f>'Eventos de riesgo LA-FT-FPADM'!D33</f>
        <v>Clientes</v>
      </c>
      <c r="E34" s="385" t="str">
        <f>'Eventos de riesgo LA-FT-FPADM'!E33</f>
        <v>Arrendamiento de espacios</v>
      </c>
      <c r="F34" s="651" t="str">
        <f>'Eventos de riesgo LA-FT-FPADM'!D33</f>
        <v>Clientes</v>
      </c>
      <c r="G34" s="1084"/>
      <c r="H34" s="1084"/>
      <c r="I34" s="1084"/>
      <c r="J34" s="1077">
        <f>'Evaluación de controles'!AL28</f>
        <v>1</v>
      </c>
      <c r="K34" s="1084"/>
      <c r="L34" s="1084"/>
      <c r="M34" s="1084"/>
      <c r="N34" s="1084"/>
      <c r="O34" s="1084"/>
      <c r="P34" s="1084"/>
      <c r="Q34" s="1084"/>
      <c r="R34" s="1084"/>
      <c r="S34" s="1084"/>
      <c r="T34" s="1084"/>
      <c r="U34" s="1084"/>
      <c r="V34" s="1084"/>
      <c r="W34" s="1084"/>
      <c r="X34" s="1084"/>
      <c r="Y34" s="1077">
        <f>'Evaluación de controles'!AL82</f>
        <v>0.70833333333333337</v>
      </c>
      <c r="Z34" s="1084"/>
      <c r="AA34" s="1084"/>
      <c r="AB34" s="1077">
        <f>'Evaluación de controles'!AL106</f>
        <v>0.75</v>
      </c>
      <c r="AC34" s="1084"/>
      <c r="AD34" s="1077">
        <f>'Evaluación de controles'!AL121</f>
        <v>0.70833333333333337</v>
      </c>
      <c r="AE34" s="1077">
        <f>'Evaluación de controles'!AL133</f>
        <v>0.70833333333333337</v>
      </c>
      <c r="AF34" s="1100">
        <f t="shared" si="0"/>
        <v>0.77500000000000013</v>
      </c>
      <c r="AG34" s="477" t="str">
        <f t="shared" si="1"/>
        <v>Moderado</v>
      </c>
      <c r="AH34" s="1092">
        <f>AVERAGE(AF34,AF37,AF39,AF51,AF52,AF53)</f>
        <v>0.77870370370370379</v>
      </c>
      <c r="AI34" s="1053" t="str">
        <f t="shared" ref="AI34:AI55" si="2">IF(AH34&gt;=90%,"Fuerte",IF(AH34&gt;=60%,"Moderado",IF(AH34&lt;=59%,"Débil")))</f>
        <v>Moderado</v>
      </c>
    </row>
    <row r="35" spans="1:35" ht="18" customHeight="1">
      <c r="A35" s="627"/>
      <c r="B35" s="600"/>
      <c r="C35" s="630"/>
      <c r="D35" s="651"/>
      <c r="E35" s="385" t="str">
        <f>'Eventos de riesgo LA-FT-FPADM'!E34</f>
        <v>Capacitaciones</v>
      </c>
      <c r="F35" s="651"/>
      <c r="G35" s="1085"/>
      <c r="H35" s="1085"/>
      <c r="I35" s="1085"/>
      <c r="J35" s="741"/>
      <c r="K35" s="1085"/>
      <c r="L35" s="1085"/>
      <c r="M35" s="1085"/>
      <c r="N35" s="1085"/>
      <c r="O35" s="1085"/>
      <c r="P35" s="1085"/>
      <c r="Q35" s="1085"/>
      <c r="R35" s="1085"/>
      <c r="S35" s="1085"/>
      <c r="T35" s="1085"/>
      <c r="U35" s="1085"/>
      <c r="V35" s="1085"/>
      <c r="W35" s="1085"/>
      <c r="X35" s="1085"/>
      <c r="Y35" s="741"/>
      <c r="Z35" s="1085"/>
      <c r="AA35" s="1085"/>
      <c r="AB35" s="741"/>
      <c r="AC35" s="1085"/>
      <c r="AD35" s="741"/>
      <c r="AE35" s="741"/>
      <c r="AF35" s="1103"/>
      <c r="AG35" s="478"/>
      <c r="AH35" s="1093"/>
      <c r="AI35" s="1064"/>
    </row>
    <row r="36" spans="1:35" ht="18" customHeight="1">
      <c r="A36" s="627"/>
      <c r="B36" s="600"/>
      <c r="C36" s="630"/>
      <c r="D36" s="651"/>
      <c r="E36" s="385" t="str">
        <f>'Eventos de riesgo LA-FT-FPADM'!E35</f>
        <v>Afiliados</v>
      </c>
      <c r="F36" s="651"/>
      <c r="G36" s="1085"/>
      <c r="H36" s="1085"/>
      <c r="I36" s="1085"/>
      <c r="J36" s="741"/>
      <c r="K36" s="1085"/>
      <c r="L36" s="1085"/>
      <c r="M36" s="1085"/>
      <c r="N36" s="1085"/>
      <c r="O36" s="1085"/>
      <c r="P36" s="1085"/>
      <c r="Q36" s="1085"/>
      <c r="R36" s="1085"/>
      <c r="S36" s="1085"/>
      <c r="T36" s="1085"/>
      <c r="U36" s="1085"/>
      <c r="V36" s="1085"/>
      <c r="W36" s="1085"/>
      <c r="X36" s="1085"/>
      <c r="Y36" s="741"/>
      <c r="Z36" s="1085"/>
      <c r="AA36" s="1085"/>
      <c r="AB36" s="741"/>
      <c r="AC36" s="1085"/>
      <c r="AD36" s="741"/>
      <c r="AE36" s="741"/>
      <c r="AF36" s="1103"/>
      <c r="AG36" s="478"/>
      <c r="AH36" s="1093"/>
      <c r="AI36" s="1064"/>
    </row>
    <row r="37" spans="1:35" ht="18" customHeight="1">
      <c r="A37" s="609"/>
      <c r="B37" s="611"/>
      <c r="C37" s="630"/>
      <c r="D37" s="651" t="str">
        <f>'Eventos de riesgo LA-FT-FPADM'!D36</f>
        <v>Usuarios</v>
      </c>
      <c r="E37" s="385" t="str">
        <f>'Eventos de riesgo LA-FT-FPADM'!E36</f>
        <v>Información Empresarial</v>
      </c>
      <c r="F37" s="651" t="str">
        <f>'Eventos de riesgo LA-FT-FPADM'!D36</f>
        <v>Usuarios</v>
      </c>
      <c r="G37" s="1084"/>
      <c r="H37" s="1084"/>
      <c r="I37" s="1084"/>
      <c r="J37" s="1084"/>
      <c r="K37" s="1084"/>
      <c r="L37" s="1077">
        <f>'Evaluación de controles'!AL37</f>
        <v>0.79166666666666663</v>
      </c>
      <c r="M37" s="1084"/>
      <c r="N37" s="1084"/>
      <c r="O37" s="1084"/>
      <c r="P37" s="1084"/>
      <c r="Q37" s="1084"/>
      <c r="R37" s="1084"/>
      <c r="S37" s="1084"/>
      <c r="T37" s="1084"/>
      <c r="U37" s="1084"/>
      <c r="V37" s="1084"/>
      <c r="W37" s="1084"/>
      <c r="X37" s="1084"/>
      <c r="Y37" s="1084"/>
      <c r="Z37" s="1084"/>
      <c r="AA37" s="1084"/>
      <c r="AB37" s="1084"/>
      <c r="AC37" s="1084"/>
      <c r="AD37" s="1077">
        <f>'Evaluación de controles'!AL121</f>
        <v>0.70833333333333337</v>
      </c>
      <c r="AE37" s="1077">
        <f>'Evaluación de controles'!AL133</f>
        <v>0.70833333333333337</v>
      </c>
      <c r="AF37" s="1100">
        <f t="shared" si="0"/>
        <v>0.73611111111111116</v>
      </c>
      <c r="AG37" s="477" t="str">
        <f t="shared" si="1"/>
        <v>Moderado</v>
      </c>
      <c r="AH37" s="1093"/>
      <c r="AI37" s="1064"/>
    </row>
    <row r="38" spans="1:35" ht="18" customHeight="1">
      <c r="A38" s="609"/>
      <c r="B38" s="611"/>
      <c r="C38" s="630"/>
      <c r="D38" s="651"/>
      <c r="E38" s="385" t="str">
        <f>'Eventos de riesgo LA-FT-FPADM'!E37</f>
        <v>Beneficiarios de Programas y Proyectos</v>
      </c>
      <c r="F38" s="651"/>
      <c r="G38" s="1085"/>
      <c r="H38" s="1085"/>
      <c r="I38" s="1085"/>
      <c r="J38" s="1085"/>
      <c r="K38" s="1085"/>
      <c r="L38" s="741"/>
      <c r="M38" s="1085"/>
      <c r="N38" s="1085"/>
      <c r="O38" s="1085"/>
      <c r="P38" s="1085"/>
      <c r="Q38" s="1085"/>
      <c r="R38" s="1085"/>
      <c r="S38" s="1085"/>
      <c r="T38" s="1085"/>
      <c r="U38" s="1085"/>
      <c r="V38" s="1085"/>
      <c r="W38" s="1085"/>
      <c r="X38" s="1085"/>
      <c r="Y38" s="1085"/>
      <c r="Z38" s="1085"/>
      <c r="AA38" s="1085"/>
      <c r="AB38" s="1085"/>
      <c r="AC38" s="1085"/>
      <c r="AD38" s="741"/>
      <c r="AE38" s="741"/>
      <c r="AF38" s="1103"/>
      <c r="AG38" s="478"/>
      <c r="AH38" s="1093"/>
      <c r="AI38" s="1064"/>
    </row>
    <row r="39" spans="1:35" ht="18" customHeight="1">
      <c r="A39" s="609"/>
      <c r="B39" s="611"/>
      <c r="C39" s="630"/>
      <c r="D39" s="651" t="str">
        <f>'Eventos de riesgo LA-FT-FPADM'!D38</f>
        <v>Proveedores / Contratistas</v>
      </c>
      <c r="E39" s="385" t="str">
        <f>'Eventos de riesgo LA-FT-FPADM'!E38</f>
        <v>Servicios y alquileres</v>
      </c>
      <c r="F39" s="651" t="str">
        <f>'Eventos de riesgo LA-FT-FPADM'!D38</f>
        <v>Proveedores / Contratistas</v>
      </c>
      <c r="G39" s="1069"/>
      <c r="H39" s="1069"/>
      <c r="I39" s="1069"/>
      <c r="J39" s="1069"/>
      <c r="K39" s="1069"/>
      <c r="L39" s="1069"/>
      <c r="M39" s="1069"/>
      <c r="N39" s="1068">
        <f>'Evaluación de controles'!AL43</f>
        <v>1</v>
      </c>
      <c r="O39" s="1069"/>
      <c r="P39" s="1069"/>
      <c r="Q39" s="1069"/>
      <c r="R39" s="1069"/>
      <c r="S39" s="1069"/>
      <c r="T39" s="1069"/>
      <c r="U39" s="1069"/>
      <c r="V39" s="1069"/>
      <c r="W39" s="1069"/>
      <c r="X39" s="1069"/>
      <c r="Y39" s="1068">
        <f>'Evaluación de controles'!AL82</f>
        <v>0.70833333333333337</v>
      </c>
      <c r="Z39" s="1069"/>
      <c r="AA39" s="1069"/>
      <c r="AB39" s="1068">
        <f>'Evaluación de controles'!AL106</f>
        <v>0.75</v>
      </c>
      <c r="AC39" s="1069"/>
      <c r="AD39" s="1068">
        <f>'Evaluación de controles'!AL121</f>
        <v>0.70833333333333337</v>
      </c>
      <c r="AE39" s="1068">
        <f>'Evaluación de controles'!AL133</f>
        <v>0.70833333333333337</v>
      </c>
      <c r="AF39" s="1090">
        <f t="shared" si="0"/>
        <v>0.77500000000000013</v>
      </c>
      <c r="AG39" s="477" t="str">
        <f t="shared" si="1"/>
        <v>Moderado</v>
      </c>
      <c r="AH39" s="1093"/>
      <c r="AI39" s="1064"/>
    </row>
    <row r="40" spans="1:35" ht="18" customHeight="1">
      <c r="A40" s="609"/>
      <c r="B40" s="611"/>
      <c r="C40" s="630"/>
      <c r="D40" s="651"/>
      <c r="E40" s="386" t="str">
        <f>'Eventos de riesgo LA-FT-FPADM'!E39</f>
        <v>Publicidad</v>
      </c>
      <c r="F40" s="651"/>
      <c r="G40" s="1070"/>
      <c r="H40" s="1070"/>
      <c r="I40" s="1070"/>
      <c r="J40" s="1070"/>
      <c r="K40" s="1070"/>
      <c r="L40" s="1070"/>
      <c r="M40" s="1070"/>
      <c r="N40" s="763"/>
      <c r="O40" s="1070"/>
      <c r="P40" s="1070"/>
      <c r="Q40" s="1070"/>
      <c r="R40" s="1070"/>
      <c r="S40" s="1070"/>
      <c r="T40" s="1070"/>
      <c r="U40" s="1070"/>
      <c r="V40" s="1070"/>
      <c r="W40" s="1070"/>
      <c r="X40" s="1070"/>
      <c r="Y40" s="763"/>
      <c r="Z40" s="1070"/>
      <c r="AA40" s="1070"/>
      <c r="AB40" s="763"/>
      <c r="AC40" s="1070"/>
      <c r="AD40" s="763"/>
      <c r="AE40" s="763"/>
      <c r="AF40" s="1091"/>
      <c r="AG40" s="478"/>
      <c r="AH40" s="1093"/>
      <c r="AI40" s="1064"/>
    </row>
    <row r="41" spans="1:35" ht="18" customHeight="1">
      <c r="A41" s="609"/>
      <c r="B41" s="611"/>
      <c r="C41" s="630"/>
      <c r="D41" s="651"/>
      <c r="E41" s="386" t="str">
        <f>'Eventos de riesgo LA-FT-FPADM'!E40</f>
        <v>Compras generales</v>
      </c>
      <c r="F41" s="651"/>
      <c r="G41" s="1070"/>
      <c r="H41" s="1070"/>
      <c r="I41" s="1070"/>
      <c r="J41" s="1070"/>
      <c r="K41" s="1070"/>
      <c r="L41" s="1070"/>
      <c r="M41" s="1070"/>
      <c r="N41" s="763"/>
      <c r="O41" s="1070"/>
      <c r="P41" s="1070"/>
      <c r="Q41" s="1070"/>
      <c r="R41" s="1070"/>
      <c r="S41" s="1070"/>
      <c r="T41" s="1070"/>
      <c r="U41" s="1070"/>
      <c r="V41" s="1070"/>
      <c r="W41" s="1070"/>
      <c r="X41" s="1070"/>
      <c r="Y41" s="763"/>
      <c r="Z41" s="1070"/>
      <c r="AA41" s="1070"/>
      <c r="AB41" s="763"/>
      <c r="AC41" s="1070"/>
      <c r="AD41" s="763"/>
      <c r="AE41" s="763"/>
      <c r="AF41" s="1091"/>
      <c r="AG41" s="478"/>
      <c r="AH41" s="1093"/>
      <c r="AI41" s="1064"/>
    </row>
    <row r="42" spans="1:35" ht="18" customHeight="1">
      <c r="A42" s="609"/>
      <c r="B42" s="611"/>
      <c r="C42" s="630"/>
      <c r="D42" s="651"/>
      <c r="E42" s="385" t="str">
        <f>'Eventos de riesgo LA-FT-FPADM'!E41</f>
        <v>Consultorías</v>
      </c>
      <c r="F42" s="651"/>
      <c r="G42" s="1070"/>
      <c r="H42" s="1070"/>
      <c r="I42" s="1070"/>
      <c r="J42" s="1070"/>
      <c r="K42" s="1070"/>
      <c r="L42" s="1070"/>
      <c r="M42" s="1070"/>
      <c r="N42" s="763"/>
      <c r="O42" s="1070"/>
      <c r="P42" s="1070"/>
      <c r="Q42" s="1070"/>
      <c r="R42" s="1070"/>
      <c r="S42" s="1070"/>
      <c r="T42" s="1070"/>
      <c r="U42" s="1070"/>
      <c r="V42" s="1070"/>
      <c r="W42" s="1070"/>
      <c r="X42" s="1070"/>
      <c r="Y42" s="763"/>
      <c r="Z42" s="1070"/>
      <c r="AA42" s="1070"/>
      <c r="AB42" s="763"/>
      <c r="AC42" s="1070"/>
      <c r="AD42" s="763"/>
      <c r="AE42" s="763"/>
      <c r="AF42" s="1091"/>
      <c r="AG42" s="478"/>
      <c r="AH42" s="1093"/>
      <c r="AI42" s="1064"/>
    </row>
    <row r="43" spans="1:35" ht="18" customHeight="1">
      <c r="A43" s="609"/>
      <c r="B43" s="611"/>
      <c r="C43" s="630"/>
      <c r="D43" s="651"/>
      <c r="E43" s="385" t="str">
        <f>'Eventos de riesgo LA-FT-FPADM'!E42</f>
        <v>Muebles e inmuebles, mantenimiento de maquinaria y equipo</v>
      </c>
      <c r="F43" s="651"/>
      <c r="G43" s="1070"/>
      <c r="H43" s="1070"/>
      <c r="I43" s="1070"/>
      <c r="J43" s="1070"/>
      <c r="K43" s="1070"/>
      <c r="L43" s="1070"/>
      <c r="M43" s="1070"/>
      <c r="N43" s="763"/>
      <c r="O43" s="1070"/>
      <c r="P43" s="1070"/>
      <c r="Q43" s="1070"/>
      <c r="R43" s="1070"/>
      <c r="S43" s="1070"/>
      <c r="T43" s="1070"/>
      <c r="U43" s="1070"/>
      <c r="V43" s="1070"/>
      <c r="W43" s="1070"/>
      <c r="X43" s="1070"/>
      <c r="Y43" s="763"/>
      <c r="Z43" s="1070"/>
      <c r="AA43" s="1070"/>
      <c r="AB43" s="763"/>
      <c r="AC43" s="1070"/>
      <c r="AD43" s="763"/>
      <c r="AE43" s="763"/>
      <c r="AF43" s="1091"/>
      <c r="AG43" s="478"/>
      <c r="AH43" s="1093"/>
      <c r="AI43" s="1064"/>
    </row>
    <row r="44" spans="1:35" ht="18" customHeight="1">
      <c r="A44" s="609"/>
      <c r="B44" s="611"/>
      <c r="C44" s="630"/>
      <c r="D44" s="651"/>
      <c r="E44" s="386" t="str">
        <f>'Eventos de riesgo LA-FT-FPADM'!E43</f>
        <v>Servicios de tecnologia</v>
      </c>
      <c r="F44" s="651"/>
      <c r="G44" s="1070"/>
      <c r="H44" s="1070"/>
      <c r="I44" s="1070"/>
      <c r="J44" s="1070"/>
      <c r="K44" s="1070"/>
      <c r="L44" s="1070"/>
      <c r="M44" s="1070"/>
      <c r="N44" s="763"/>
      <c r="O44" s="1070"/>
      <c r="P44" s="1070"/>
      <c r="Q44" s="1070"/>
      <c r="R44" s="1070"/>
      <c r="S44" s="1070"/>
      <c r="T44" s="1070"/>
      <c r="U44" s="1070"/>
      <c r="V44" s="1070"/>
      <c r="W44" s="1070"/>
      <c r="X44" s="1070"/>
      <c r="Y44" s="763"/>
      <c r="Z44" s="1070"/>
      <c r="AA44" s="1070"/>
      <c r="AB44" s="763"/>
      <c r="AC44" s="1070"/>
      <c r="AD44" s="763"/>
      <c r="AE44" s="763"/>
      <c r="AF44" s="1091"/>
      <c r="AG44" s="478"/>
      <c r="AH44" s="1093"/>
      <c r="AI44" s="1064"/>
    </row>
    <row r="45" spans="1:35" ht="18" customHeight="1">
      <c r="A45" s="609"/>
      <c r="B45" s="611"/>
      <c r="C45" s="630"/>
      <c r="D45" s="651"/>
      <c r="E45" s="385" t="str">
        <f>'Eventos de riesgo LA-FT-FPADM'!E44</f>
        <v>Servicio de alojamiento y eventos empresariales</v>
      </c>
      <c r="F45" s="651"/>
      <c r="G45" s="1070"/>
      <c r="H45" s="1070"/>
      <c r="I45" s="1070"/>
      <c r="J45" s="1070"/>
      <c r="K45" s="1070"/>
      <c r="L45" s="1070"/>
      <c r="M45" s="1070"/>
      <c r="N45" s="763"/>
      <c r="O45" s="1070"/>
      <c r="P45" s="1070"/>
      <c r="Q45" s="1070"/>
      <c r="R45" s="1070"/>
      <c r="S45" s="1070"/>
      <c r="T45" s="1070"/>
      <c r="U45" s="1070"/>
      <c r="V45" s="1070"/>
      <c r="W45" s="1070"/>
      <c r="X45" s="1070"/>
      <c r="Y45" s="763"/>
      <c r="Z45" s="1070"/>
      <c r="AA45" s="1070"/>
      <c r="AB45" s="763"/>
      <c r="AC45" s="1070"/>
      <c r="AD45" s="763"/>
      <c r="AE45" s="763"/>
      <c r="AF45" s="1091"/>
      <c r="AG45" s="478"/>
      <c r="AH45" s="1093"/>
      <c r="AI45" s="1064"/>
    </row>
    <row r="46" spans="1:35" ht="18" customHeight="1">
      <c r="A46" s="609"/>
      <c r="B46" s="611"/>
      <c r="C46" s="630"/>
      <c r="D46" s="651"/>
      <c r="E46" s="386" t="str">
        <f>'Eventos de riesgo LA-FT-FPADM'!E45</f>
        <v>Servicios educativos</v>
      </c>
      <c r="F46" s="651"/>
      <c r="G46" s="1070"/>
      <c r="H46" s="1070"/>
      <c r="I46" s="1070"/>
      <c r="J46" s="1070"/>
      <c r="K46" s="1070"/>
      <c r="L46" s="1070"/>
      <c r="M46" s="1070"/>
      <c r="N46" s="763"/>
      <c r="O46" s="1070"/>
      <c r="P46" s="1070"/>
      <c r="Q46" s="1070"/>
      <c r="R46" s="1070"/>
      <c r="S46" s="1070"/>
      <c r="T46" s="1070"/>
      <c r="U46" s="1070"/>
      <c r="V46" s="1070"/>
      <c r="W46" s="1070"/>
      <c r="X46" s="1070"/>
      <c r="Y46" s="763"/>
      <c r="Z46" s="1070"/>
      <c r="AA46" s="1070"/>
      <c r="AB46" s="763"/>
      <c r="AC46" s="1070"/>
      <c r="AD46" s="763"/>
      <c r="AE46" s="763"/>
      <c r="AF46" s="1091"/>
      <c r="AG46" s="478"/>
      <c r="AH46" s="1093"/>
      <c r="AI46" s="1064"/>
    </row>
    <row r="47" spans="1:35" ht="18" customHeight="1">
      <c r="A47" s="609"/>
      <c r="B47" s="611"/>
      <c r="C47" s="630"/>
      <c r="D47" s="651"/>
      <c r="E47" s="386" t="str">
        <f>'Eventos de riesgo LA-FT-FPADM'!E46</f>
        <v>Asesorías Jurídicas</v>
      </c>
      <c r="F47" s="651"/>
      <c r="G47" s="1070"/>
      <c r="H47" s="1070"/>
      <c r="I47" s="1070"/>
      <c r="J47" s="1070"/>
      <c r="K47" s="1070"/>
      <c r="L47" s="1070"/>
      <c r="M47" s="1070"/>
      <c r="N47" s="763"/>
      <c r="O47" s="1070"/>
      <c r="P47" s="1070"/>
      <c r="Q47" s="1070"/>
      <c r="R47" s="1070"/>
      <c r="S47" s="1070"/>
      <c r="T47" s="1070"/>
      <c r="U47" s="1070"/>
      <c r="V47" s="1070"/>
      <c r="W47" s="1070"/>
      <c r="X47" s="1070"/>
      <c r="Y47" s="763"/>
      <c r="Z47" s="1070"/>
      <c r="AA47" s="1070"/>
      <c r="AB47" s="763"/>
      <c r="AC47" s="1070"/>
      <c r="AD47" s="763"/>
      <c r="AE47" s="763"/>
      <c r="AF47" s="1091"/>
      <c r="AG47" s="478"/>
      <c r="AH47" s="1093"/>
      <c r="AI47" s="1064"/>
    </row>
    <row r="48" spans="1:35" ht="18" customHeight="1">
      <c r="A48" s="609"/>
      <c r="B48" s="611"/>
      <c r="C48" s="630"/>
      <c r="D48" s="651"/>
      <c r="E48" s="385" t="str">
        <f>'Eventos de riesgo LA-FT-FPADM'!E47</f>
        <v>Servicios públicos</v>
      </c>
      <c r="F48" s="651"/>
      <c r="G48" s="1070"/>
      <c r="H48" s="1070"/>
      <c r="I48" s="1070"/>
      <c r="J48" s="1070"/>
      <c r="K48" s="1070"/>
      <c r="L48" s="1070"/>
      <c r="M48" s="1070"/>
      <c r="N48" s="763"/>
      <c r="O48" s="1070"/>
      <c r="P48" s="1070"/>
      <c r="Q48" s="1070"/>
      <c r="R48" s="1070"/>
      <c r="S48" s="1070"/>
      <c r="T48" s="1070"/>
      <c r="U48" s="1070"/>
      <c r="V48" s="1070"/>
      <c r="W48" s="1070"/>
      <c r="X48" s="1070"/>
      <c r="Y48" s="763"/>
      <c r="Z48" s="1070"/>
      <c r="AA48" s="1070"/>
      <c r="AB48" s="763"/>
      <c r="AC48" s="1070"/>
      <c r="AD48" s="763"/>
      <c r="AE48" s="763"/>
      <c r="AF48" s="1091"/>
      <c r="AG48" s="478"/>
      <c r="AH48" s="1093"/>
      <c r="AI48" s="1064"/>
    </row>
    <row r="49" spans="1:35" ht="18" customHeight="1">
      <c r="A49" s="609"/>
      <c r="B49" s="611"/>
      <c r="C49" s="630"/>
      <c r="D49" s="651"/>
      <c r="E49" s="385" t="str">
        <f>'Eventos de riesgo LA-FT-FPADM'!E48</f>
        <v>Obligaciones Legales</v>
      </c>
      <c r="F49" s="651"/>
      <c r="G49" s="1070"/>
      <c r="H49" s="1070"/>
      <c r="I49" s="1070"/>
      <c r="J49" s="1070"/>
      <c r="K49" s="1070"/>
      <c r="L49" s="1070"/>
      <c r="M49" s="1070"/>
      <c r="N49" s="763"/>
      <c r="O49" s="1070"/>
      <c r="P49" s="1070"/>
      <c r="Q49" s="1070"/>
      <c r="R49" s="1070"/>
      <c r="S49" s="1070"/>
      <c r="T49" s="1070"/>
      <c r="U49" s="1070"/>
      <c r="V49" s="1070"/>
      <c r="W49" s="1070"/>
      <c r="X49" s="1070"/>
      <c r="Y49" s="763"/>
      <c r="Z49" s="1070"/>
      <c r="AA49" s="1070"/>
      <c r="AB49" s="763"/>
      <c r="AC49" s="1070"/>
      <c r="AD49" s="763"/>
      <c r="AE49" s="763"/>
      <c r="AF49" s="1091"/>
      <c r="AG49" s="478"/>
      <c r="AH49" s="1093"/>
      <c r="AI49" s="1064"/>
    </row>
    <row r="50" spans="1:35" ht="18" customHeight="1">
      <c r="A50" s="609"/>
      <c r="B50" s="611"/>
      <c r="C50" s="630"/>
      <c r="D50" s="651"/>
      <c r="E50" s="386" t="str">
        <f>'Eventos de riesgo LA-FT-FPADM'!E49</f>
        <v>Financieros</v>
      </c>
      <c r="F50" s="651"/>
      <c r="G50" s="1102"/>
      <c r="H50" s="1102"/>
      <c r="I50" s="1102"/>
      <c r="J50" s="1102"/>
      <c r="K50" s="1102"/>
      <c r="L50" s="1102"/>
      <c r="M50" s="1102"/>
      <c r="N50" s="764"/>
      <c r="O50" s="1102"/>
      <c r="P50" s="1102"/>
      <c r="Q50" s="1102"/>
      <c r="R50" s="1102"/>
      <c r="S50" s="1102"/>
      <c r="T50" s="1102"/>
      <c r="U50" s="1102"/>
      <c r="V50" s="1102"/>
      <c r="W50" s="1102"/>
      <c r="X50" s="1102"/>
      <c r="Y50" s="764"/>
      <c r="Z50" s="1102"/>
      <c r="AA50" s="1102"/>
      <c r="AB50" s="764"/>
      <c r="AC50" s="1102"/>
      <c r="AD50" s="764"/>
      <c r="AE50" s="764"/>
      <c r="AF50" s="1105"/>
      <c r="AG50" s="479"/>
      <c r="AH50" s="1093"/>
      <c r="AI50" s="1064"/>
    </row>
    <row r="51" spans="1:35" ht="18" customHeight="1">
      <c r="A51" s="609"/>
      <c r="B51" s="611"/>
      <c r="C51" s="630"/>
      <c r="D51" s="384" t="str">
        <f>'Eventos de riesgo LA-FT-FPADM'!D50</f>
        <v>Empleados</v>
      </c>
      <c r="E51" s="385" t="str">
        <f>'Eventos de riesgo LA-FT-FPADM'!E50</f>
        <v>Directos</v>
      </c>
      <c r="F51" s="384" t="str">
        <f>'Eventos de riesgo LA-FT-FPADM'!D50</f>
        <v>Empleados</v>
      </c>
      <c r="G51" s="301"/>
      <c r="H51" s="301"/>
      <c r="I51" s="301"/>
      <c r="J51" s="301"/>
      <c r="K51" s="301"/>
      <c r="L51" s="301"/>
      <c r="M51" s="301"/>
      <c r="N51" s="301"/>
      <c r="O51" s="301"/>
      <c r="P51" s="301"/>
      <c r="Q51" s="301"/>
      <c r="R51" s="299">
        <f>'Evaluación de controles'!AL57</f>
        <v>1</v>
      </c>
      <c r="S51" s="301"/>
      <c r="T51" s="301"/>
      <c r="U51" s="301"/>
      <c r="V51" s="301"/>
      <c r="W51" s="301"/>
      <c r="X51" s="301"/>
      <c r="Y51" s="301"/>
      <c r="Z51" s="301"/>
      <c r="AA51" s="301"/>
      <c r="AB51" s="301"/>
      <c r="AC51" s="301"/>
      <c r="AD51" s="299">
        <f>'Evaluación de controles'!AL121</f>
        <v>0.70833333333333337</v>
      </c>
      <c r="AE51" s="299">
        <f>'Evaluación de controles'!AL133</f>
        <v>0.70833333333333337</v>
      </c>
      <c r="AF51" s="304">
        <f t="shared" si="0"/>
        <v>0.80555555555555569</v>
      </c>
      <c r="AG51" s="228" t="str">
        <f t="shared" si="1"/>
        <v>Moderado</v>
      </c>
      <c r="AH51" s="1093"/>
      <c r="AI51" s="1064"/>
    </row>
    <row r="52" spans="1:35" ht="18" customHeight="1">
      <c r="A52" s="609"/>
      <c r="B52" s="611"/>
      <c r="C52" s="630"/>
      <c r="D52" s="384" t="str">
        <f>'Eventos de riesgo LA-FT-FPADM'!D51</f>
        <v>Aliados</v>
      </c>
      <c r="E52" s="385" t="str">
        <f>'Eventos de riesgo LA-FT-FPADM'!E51</f>
        <v>Programas y proyectos</v>
      </c>
      <c r="F52" s="384" t="str">
        <f>'Eventos de riesgo LA-FT-FPADM'!D51</f>
        <v>Aliados</v>
      </c>
      <c r="G52" s="301"/>
      <c r="H52" s="301"/>
      <c r="I52" s="301"/>
      <c r="J52" s="299">
        <f>'Evaluación de controles'!AL28</f>
        <v>1</v>
      </c>
      <c r="K52" s="301"/>
      <c r="L52" s="301"/>
      <c r="M52" s="301"/>
      <c r="N52" s="301"/>
      <c r="O52" s="301"/>
      <c r="P52" s="301"/>
      <c r="Q52" s="301"/>
      <c r="R52" s="301"/>
      <c r="S52" s="301"/>
      <c r="T52" s="301"/>
      <c r="U52" s="301"/>
      <c r="V52" s="301"/>
      <c r="W52" s="301"/>
      <c r="X52" s="301"/>
      <c r="Y52" s="299">
        <f>'Evaluación de controles'!AL82</f>
        <v>0.70833333333333337</v>
      </c>
      <c r="Z52" s="301"/>
      <c r="AA52" s="301"/>
      <c r="AB52" s="299">
        <f>'Evaluación de controles'!AL106</f>
        <v>0.75</v>
      </c>
      <c r="AC52" s="301"/>
      <c r="AD52" s="299">
        <f>'Evaluación de controles'!AL121</f>
        <v>0.70833333333333337</v>
      </c>
      <c r="AE52" s="299">
        <f>'Evaluación de controles'!AL133</f>
        <v>0.70833333333333337</v>
      </c>
      <c r="AF52" s="304">
        <f t="shared" si="0"/>
        <v>0.77500000000000013</v>
      </c>
      <c r="AG52" s="228" t="str">
        <f t="shared" si="1"/>
        <v>Moderado</v>
      </c>
      <c r="AH52" s="1093"/>
      <c r="AI52" s="1064"/>
    </row>
    <row r="53" spans="1:35" ht="18" customHeight="1">
      <c r="A53" s="609"/>
      <c r="B53" s="611"/>
      <c r="C53" s="655" t="str">
        <f>'Eventos de riesgo LA-FT-FPADM'!C52</f>
        <v>Canales de distribución</v>
      </c>
      <c r="D53" s="659" t="str">
        <f>'Eventos de riesgo LA-FT-FPADM'!D52</f>
        <v>Propia</v>
      </c>
      <c r="E53" s="385" t="str">
        <f>'Eventos de riesgo LA-FT-FPADM'!E52</f>
        <v>Fuerza comercial</v>
      </c>
      <c r="F53" s="659" t="str">
        <f>'Eventos de riesgo LA-FT-FPADM'!C52</f>
        <v>Canales de distribución</v>
      </c>
      <c r="G53" s="1094"/>
      <c r="H53" s="1094"/>
      <c r="I53" s="1094"/>
      <c r="J53" s="1094"/>
      <c r="K53" s="1094"/>
      <c r="L53" s="1094"/>
      <c r="M53" s="1094"/>
      <c r="N53" s="1094"/>
      <c r="O53" s="1094"/>
      <c r="P53" s="1094"/>
      <c r="Q53" s="1094"/>
      <c r="R53" s="1094"/>
      <c r="S53" s="1094"/>
      <c r="T53" s="1094"/>
      <c r="U53" s="1094"/>
      <c r="V53" s="1096">
        <f>'Evaluación de controles'!AL70</f>
        <v>1</v>
      </c>
      <c r="W53" s="1094"/>
      <c r="X53" s="1094"/>
      <c r="Y53" s="1094"/>
      <c r="Z53" s="1094"/>
      <c r="AA53" s="1094"/>
      <c r="AB53" s="1094"/>
      <c r="AC53" s="1094"/>
      <c r="AD53" s="1096">
        <f>'Evaluación de controles'!AL121</f>
        <v>0.70833333333333337</v>
      </c>
      <c r="AE53" s="1096">
        <f>'Evaluación de controles'!AL133</f>
        <v>0.70833333333333337</v>
      </c>
      <c r="AF53" s="1100">
        <f t="shared" si="0"/>
        <v>0.80555555555555569</v>
      </c>
      <c r="AG53" s="477" t="str">
        <f t="shared" si="1"/>
        <v>Moderado</v>
      </c>
      <c r="AH53" s="1093"/>
      <c r="AI53" s="1064"/>
    </row>
    <row r="54" spans="1:35" ht="18" customHeight="1">
      <c r="A54" s="609"/>
      <c r="B54" s="611"/>
      <c r="C54" s="655"/>
      <c r="D54" s="660"/>
      <c r="E54" s="385" t="str">
        <f>'Eventos de riesgo LA-FT-FPADM'!E53</f>
        <v>Digital</v>
      </c>
      <c r="F54" s="660"/>
      <c r="G54" s="1106"/>
      <c r="H54" s="1106"/>
      <c r="I54" s="1106"/>
      <c r="J54" s="1106"/>
      <c r="K54" s="1106"/>
      <c r="L54" s="1106"/>
      <c r="M54" s="1106"/>
      <c r="N54" s="1106"/>
      <c r="O54" s="1106"/>
      <c r="P54" s="1106"/>
      <c r="Q54" s="1106"/>
      <c r="R54" s="1106"/>
      <c r="S54" s="1106"/>
      <c r="T54" s="1106"/>
      <c r="U54" s="1106"/>
      <c r="V54" s="1107"/>
      <c r="W54" s="1106"/>
      <c r="X54" s="1106"/>
      <c r="Y54" s="1106"/>
      <c r="Z54" s="1106"/>
      <c r="AA54" s="1106"/>
      <c r="AB54" s="1106"/>
      <c r="AC54" s="1106"/>
      <c r="AD54" s="1107"/>
      <c r="AE54" s="1107"/>
      <c r="AF54" s="1101"/>
      <c r="AG54" s="479"/>
      <c r="AH54" s="1104"/>
      <c r="AI54" s="1065"/>
    </row>
    <row r="55" spans="1:35" ht="18" customHeight="1">
      <c r="A55" s="608" t="str">
        <f>'Eventos de riesgo LA-FT-FPADM'!A54</f>
        <v>R3</v>
      </c>
      <c r="B55" s="610" t="str">
        <f>'Eventos de riesgo LA-FT-FPADM'!B54</f>
        <v>Tener vínculos con contrapartes que hayan sido registradas en otras listas, bases de datos o medios de comunicación por temas de LA/FT/FPADM.</v>
      </c>
      <c r="C55" s="612" t="str">
        <f>'Eventos de riesgo LA-FT-FPADM'!C54</f>
        <v>Contraparte</v>
      </c>
      <c r="D55" s="652" t="str">
        <f>'Eventos de riesgo LA-FT-FPADM'!D54</f>
        <v>Clientes</v>
      </c>
      <c r="E55" s="316" t="str">
        <f>'Eventos de riesgo LA-FT-FPADM'!E54</f>
        <v>Arrendamiento de espacios</v>
      </c>
      <c r="F55" s="652" t="str">
        <f>'Eventos de riesgo LA-FT-FPADM'!D54</f>
        <v>Clientes</v>
      </c>
      <c r="G55" s="1084"/>
      <c r="H55" s="1084"/>
      <c r="I55" s="1084"/>
      <c r="J55" s="1077">
        <f>'Evaluación de controles'!AL28</f>
        <v>1</v>
      </c>
      <c r="K55" s="1084"/>
      <c r="L55" s="1084"/>
      <c r="M55" s="1084"/>
      <c r="N55" s="1084"/>
      <c r="O55" s="1084"/>
      <c r="P55" s="1084"/>
      <c r="Q55" s="1084"/>
      <c r="R55" s="1084"/>
      <c r="S55" s="1084"/>
      <c r="T55" s="1084"/>
      <c r="U55" s="1084"/>
      <c r="V55" s="1084"/>
      <c r="W55" s="1084"/>
      <c r="X55" s="1084"/>
      <c r="Y55" s="1077">
        <f>'Evaluación de controles'!AL82</f>
        <v>0.70833333333333337</v>
      </c>
      <c r="Z55" s="1084"/>
      <c r="AA55" s="1084"/>
      <c r="AB55" s="1077">
        <f>'Evaluación de controles'!AL106</f>
        <v>0.75</v>
      </c>
      <c r="AC55" s="1084"/>
      <c r="AD55" s="1077">
        <f>'Evaluación de controles'!AL121</f>
        <v>0.70833333333333337</v>
      </c>
      <c r="AE55" s="1077">
        <f>'Evaluación de controles'!AL133</f>
        <v>0.70833333333333337</v>
      </c>
      <c r="AF55" s="1081">
        <f t="shared" si="0"/>
        <v>0.77500000000000013</v>
      </c>
      <c r="AG55" s="477" t="str">
        <f t="shared" si="1"/>
        <v>Moderado</v>
      </c>
      <c r="AH55" s="1051">
        <f>AVERAGE(AF55,AF58,AF60,AF72,AF73,AF74)</f>
        <v>0.77870370370370379</v>
      </c>
      <c r="AI55" s="1053" t="str">
        <f t="shared" si="2"/>
        <v>Moderado</v>
      </c>
    </row>
    <row r="56" spans="1:35" ht="18" customHeight="1">
      <c r="A56" s="608"/>
      <c r="B56" s="610"/>
      <c r="C56" s="612"/>
      <c r="D56" s="652"/>
      <c r="E56" s="316" t="str">
        <f>'Eventos de riesgo LA-FT-FPADM'!E55</f>
        <v>Capacitaciones</v>
      </c>
      <c r="F56" s="652"/>
      <c r="G56" s="1085"/>
      <c r="H56" s="1085"/>
      <c r="I56" s="1085"/>
      <c r="J56" s="741"/>
      <c r="K56" s="1085"/>
      <c r="L56" s="1085"/>
      <c r="M56" s="1085"/>
      <c r="N56" s="1085"/>
      <c r="O56" s="1085"/>
      <c r="P56" s="1085"/>
      <c r="Q56" s="1085"/>
      <c r="R56" s="1085"/>
      <c r="S56" s="1085"/>
      <c r="T56" s="1085"/>
      <c r="U56" s="1085"/>
      <c r="V56" s="1085"/>
      <c r="W56" s="1085"/>
      <c r="X56" s="1085"/>
      <c r="Y56" s="741"/>
      <c r="Z56" s="1085"/>
      <c r="AA56" s="1085"/>
      <c r="AB56" s="741"/>
      <c r="AC56" s="1085"/>
      <c r="AD56" s="741"/>
      <c r="AE56" s="741"/>
      <c r="AF56" s="1082"/>
      <c r="AG56" s="478"/>
      <c r="AH56" s="1062"/>
      <c r="AI56" s="1064"/>
    </row>
    <row r="57" spans="1:35" ht="18" customHeight="1">
      <c r="A57" s="608"/>
      <c r="B57" s="610"/>
      <c r="C57" s="612"/>
      <c r="D57" s="652"/>
      <c r="E57" s="316" t="str">
        <f>'Eventos de riesgo LA-FT-FPADM'!E56</f>
        <v>Afiliados</v>
      </c>
      <c r="F57" s="652"/>
      <c r="G57" s="1085"/>
      <c r="H57" s="1085"/>
      <c r="I57" s="1085"/>
      <c r="J57" s="741"/>
      <c r="K57" s="1085"/>
      <c r="L57" s="1085"/>
      <c r="M57" s="1085"/>
      <c r="N57" s="1085"/>
      <c r="O57" s="1085"/>
      <c r="P57" s="1085"/>
      <c r="Q57" s="1085"/>
      <c r="R57" s="1085"/>
      <c r="S57" s="1085"/>
      <c r="T57" s="1085"/>
      <c r="U57" s="1085"/>
      <c r="V57" s="1085"/>
      <c r="W57" s="1085"/>
      <c r="X57" s="1085"/>
      <c r="Y57" s="741"/>
      <c r="Z57" s="1085"/>
      <c r="AA57" s="1085"/>
      <c r="AB57" s="741"/>
      <c r="AC57" s="1085"/>
      <c r="AD57" s="741"/>
      <c r="AE57" s="741"/>
      <c r="AF57" s="1082"/>
      <c r="AG57" s="478"/>
      <c r="AH57" s="1062"/>
      <c r="AI57" s="1064"/>
    </row>
    <row r="58" spans="1:35" ht="18" customHeight="1">
      <c r="A58" s="609"/>
      <c r="B58" s="611"/>
      <c r="C58" s="612"/>
      <c r="D58" s="652" t="str">
        <f>'Eventos de riesgo LA-FT-FPADM'!D57</f>
        <v>Usuarios</v>
      </c>
      <c r="E58" s="316" t="str">
        <f>'Eventos de riesgo LA-FT-FPADM'!E57</f>
        <v>Información Empresarial</v>
      </c>
      <c r="F58" s="652" t="str">
        <f>'Eventos de riesgo LA-FT-FPADM'!D57</f>
        <v>Usuarios</v>
      </c>
      <c r="G58" s="1084"/>
      <c r="H58" s="1084"/>
      <c r="I58" s="1084"/>
      <c r="J58" s="1084"/>
      <c r="K58" s="1084"/>
      <c r="L58" s="1077">
        <f>'Evaluación de controles'!AL37</f>
        <v>0.79166666666666663</v>
      </c>
      <c r="M58" s="1084"/>
      <c r="N58" s="1084"/>
      <c r="O58" s="1084"/>
      <c r="P58" s="1084"/>
      <c r="Q58" s="1084"/>
      <c r="R58" s="1084"/>
      <c r="S58" s="1084"/>
      <c r="T58" s="1084"/>
      <c r="U58" s="1084"/>
      <c r="V58" s="1084"/>
      <c r="W58" s="1084"/>
      <c r="X58" s="1084"/>
      <c r="Y58" s="1084"/>
      <c r="Z58" s="1084"/>
      <c r="AA58" s="1084"/>
      <c r="AB58" s="1084"/>
      <c r="AC58" s="1084"/>
      <c r="AD58" s="1077">
        <f>'Evaluación de controles'!AL121</f>
        <v>0.70833333333333337</v>
      </c>
      <c r="AE58" s="1077">
        <f>'Evaluación de controles'!AL133</f>
        <v>0.70833333333333337</v>
      </c>
      <c r="AF58" s="1081">
        <f t="shared" si="0"/>
        <v>0.73611111111111116</v>
      </c>
      <c r="AG58" s="477" t="str">
        <f t="shared" si="1"/>
        <v>Moderado</v>
      </c>
      <c r="AH58" s="1062"/>
      <c r="AI58" s="1064"/>
    </row>
    <row r="59" spans="1:35" ht="18" customHeight="1">
      <c r="A59" s="609"/>
      <c r="B59" s="611"/>
      <c r="C59" s="612"/>
      <c r="D59" s="652"/>
      <c r="E59" s="316" t="str">
        <f>'Eventos de riesgo LA-FT-FPADM'!E58</f>
        <v>Beneficiarios de Programas y Proyectos</v>
      </c>
      <c r="F59" s="652"/>
      <c r="G59" s="1085"/>
      <c r="H59" s="1085"/>
      <c r="I59" s="1085"/>
      <c r="J59" s="1085"/>
      <c r="K59" s="1085"/>
      <c r="L59" s="741"/>
      <c r="M59" s="1085"/>
      <c r="N59" s="1085"/>
      <c r="O59" s="1085"/>
      <c r="P59" s="1085"/>
      <c r="Q59" s="1085"/>
      <c r="R59" s="1085"/>
      <c r="S59" s="1085"/>
      <c r="T59" s="1085"/>
      <c r="U59" s="1085"/>
      <c r="V59" s="1085"/>
      <c r="W59" s="1085"/>
      <c r="X59" s="1085"/>
      <c r="Y59" s="1085"/>
      <c r="Z59" s="1085"/>
      <c r="AA59" s="1085"/>
      <c r="AB59" s="1085"/>
      <c r="AC59" s="1085"/>
      <c r="AD59" s="741"/>
      <c r="AE59" s="741"/>
      <c r="AF59" s="1082"/>
      <c r="AG59" s="478"/>
      <c r="AH59" s="1062"/>
      <c r="AI59" s="1064"/>
    </row>
    <row r="60" spans="1:35" ht="18" customHeight="1">
      <c r="A60" s="609"/>
      <c r="B60" s="611"/>
      <c r="C60" s="612"/>
      <c r="D60" s="652" t="str">
        <f>'Eventos de riesgo LA-FT-FPADM'!D59</f>
        <v>Proveedores / Contratistas</v>
      </c>
      <c r="E60" s="166" t="str">
        <f>'Eventos de riesgo LA-FT-FPADM'!E59</f>
        <v>Servicios y alquileres</v>
      </c>
      <c r="F60" s="652" t="str">
        <f>'Eventos de riesgo LA-FT-FPADM'!D59</f>
        <v>Proveedores / Contratistas</v>
      </c>
      <c r="G60" s="1069"/>
      <c r="H60" s="1069"/>
      <c r="I60" s="1069"/>
      <c r="J60" s="1069"/>
      <c r="K60" s="1069"/>
      <c r="L60" s="1069"/>
      <c r="M60" s="1069"/>
      <c r="N60" s="1068">
        <f>'Evaluación de controles'!AL43</f>
        <v>1</v>
      </c>
      <c r="O60" s="1069"/>
      <c r="P60" s="1069"/>
      <c r="Q60" s="1069"/>
      <c r="R60" s="1069"/>
      <c r="S60" s="1069"/>
      <c r="T60" s="1069"/>
      <c r="U60" s="1069"/>
      <c r="V60" s="1069"/>
      <c r="W60" s="1069"/>
      <c r="X60" s="1069"/>
      <c r="Y60" s="1068">
        <f>'Evaluación de controles'!AL82</f>
        <v>0.70833333333333337</v>
      </c>
      <c r="Z60" s="1069"/>
      <c r="AA60" s="1069"/>
      <c r="AB60" s="1068">
        <f>'Evaluación de controles'!AL106</f>
        <v>0.75</v>
      </c>
      <c r="AC60" s="1069"/>
      <c r="AD60" s="1068">
        <f>'Evaluación de controles'!AL121</f>
        <v>0.70833333333333337</v>
      </c>
      <c r="AE60" s="1068">
        <f>'Evaluación de controles'!AL133</f>
        <v>0.70833333333333337</v>
      </c>
      <c r="AF60" s="1057">
        <f t="shared" si="0"/>
        <v>0.77500000000000013</v>
      </c>
      <c r="AG60" s="477" t="str">
        <f t="shared" si="1"/>
        <v>Moderado</v>
      </c>
      <c r="AH60" s="1062"/>
      <c r="AI60" s="1064"/>
    </row>
    <row r="61" spans="1:35" ht="18" customHeight="1">
      <c r="A61" s="609"/>
      <c r="B61" s="611"/>
      <c r="C61" s="612"/>
      <c r="D61" s="652"/>
      <c r="E61" s="167" t="str">
        <f>'Eventos de riesgo LA-FT-FPADM'!E60</f>
        <v>Publicidad</v>
      </c>
      <c r="F61" s="652"/>
      <c r="G61" s="1070"/>
      <c r="H61" s="1070"/>
      <c r="I61" s="1070"/>
      <c r="J61" s="1070"/>
      <c r="K61" s="1070"/>
      <c r="L61" s="1070"/>
      <c r="M61" s="1070"/>
      <c r="N61" s="763"/>
      <c r="O61" s="1070"/>
      <c r="P61" s="1070"/>
      <c r="Q61" s="1070"/>
      <c r="R61" s="1070"/>
      <c r="S61" s="1070"/>
      <c r="T61" s="1070"/>
      <c r="U61" s="1070"/>
      <c r="V61" s="1070"/>
      <c r="W61" s="1070"/>
      <c r="X61" s="1070"/>
      <c r="Y61" s="763"/>
      <c r="Z61" s="1070"/>
      <c r="AA61" s="1070"/>
      <c r="AB61" s="763"/>
      <c r="AC61" s="1070"/>
      <c r="AD61" s="763"/>
      <c r="AE61" s="763"/>
      <c r="AF61" s="1071"/>
      <c r="AG61" s="478"/>
      <c r="AH61" s="1062"/>
      <c r="AI61" s="1064"/>
    </row>
    <row r="62" spans="1:35" ht="18" customHeight="1">
      <c r="A62" s="609"/>
      <c r="B62" s="611"/>
      <c r="C62" s="612"/>
      <c r="D62" s="652"/>
      <c r="E62" s="167" t="str">
        <f>'Eventos de riesgo LA-FT-FPADM'!E61</f>
        <v>Compras generales</v>
      </c>
      <c r="F62" s="652"/>
      <c r="G62" s="1070"/>
      <c r="H62" s="1070"/>
      <c r="I62" s="1070"/>
      <c r="J62" s="1070"/>
      <c r="K62" s="1070"/>
      <c r="L62" s="1070"/>
      <c r="M62" s="1070"/>
      <c r="N62" s="763"/>
      <c r="O62" s="1070"/>
      <c r="P62" s="1070"/>
      <c r="Q62" s="1070"/>
      <c r="R62" s="1070"/>
      <c r="S62" s="1070"/>
      <c r="T62" s="1070"/>
      <c r="U62" s="1070"/>
      <c r="V62" s="1070"/>
      <c r="W62" s="1070"/>
      <c r="X62" s="1070"/>
      <c r="Y62" s="763"/>
      <c r="Z62" s="1070"/>
      <c r="AA62" s="1070"/>
      <c r="AB62" s="763"/>
      <c r="AC62" s="1070"/>
      <c r="AD62" s="763"/>
      <c r="AE62" s="763"/>
      <c r="AF62" s="1071"/>
      <c r="AG62" s="478"/>
      <c r="AH62" s="1062"/>
      <c r="AI62" s="1064"/>
    </row>
    <row r="63" spans="1:35" ht="18" customHeight="1">
      <c r="A63" s="609"/>
      <c r="B63" s="611"/>
      <c r="C63" s="612"/>
      <c r="D63" s="652"/>
      <c r="E63" s="166" t="str">
        <f>'Eventos de riesgo LA-FT-FPADM'!E62</f>
        <v>Consultorías</v>
      </c>
      <c r="F63" s="652"/>
      <c r="G63" s="1070"/>
      <c r="H63" s="1070"/>
      <c r="I63" s="1070"/>
      <c r="J63" s="1070"/>
      <c r="K63" s="1070"/>
      <c r="L63" s="1070"/>
      <c r="M63" s="1070"/>
      <c r="N63" s="763"/>
      <c r="O63" s="1070"/>
      <c r="P63" s="1070"/>
      <c r="Q63" s="1070"/>
      <c r="R63" s="1070"/>
      <c r="S63" s="1070"/>
      <c r="T63" s="1070"/>
      <c r="U63" s="1070"/>
      <c r="V63" s="1070"/>
      <c r="W63" s="1070"/>
      <c r="X63" s="1070"/>
      <c r="Y63" s="763"/>
      <c r="Z63" s="1070"/>
      <c r="AA63" s="1070"/>
      <c r="AB63" s="763"/>
      <c r="AC63" s="1070"/>
      <c r="AD63" s="763"/>
      <c r="AE63" s="763"/>
      <c r="AF63" s="1071"/>
      <c r="AG63" s="478"/>
      <c r="AH63" s="1062"/>
      <c r="AI63" s="1064"/>
    </row>
    <row r="64" spans="1:35" ht="18" customHeight="1">
      <c r="A64" s="609"/>
      <c r="B64" s="611"/>
      <c r="C64" s="612"/>
      <c r="D64" s="652"/>
      <c r="E64" s="166" t="str">
        <f>'Eventos de riesgo LA-FT-FPADM'!E63</f>
        <v>Muebles e inmuebles, mantenimiento de maquinaria y equipo</v>
      </c>
      <c r="F64" s="652"/>
      <c r="G64" s="1070"/>
      <c r="H64" s="1070"/>
      <c r="I64" s="1070"/>
      <c r="J64" s="1070"/>
      <c r="K64" s="1070"/>
      <c r="L64" s="1070"/>
      <c r="M64" s="1070"/>
      <c r="N64" s="763"/>
      <c r="O64" s="1070"/>
      <c r="P64" s="1070"/>
      <c r="Q64" s="1070"/>
      <c r="R64" s="1070"/>
      <c r="S64" s="1070"/>
      <c r="T64" s="1070"/>
      <c r="U64" s="1070"/>
      <c r="V64" s="1070"/>
      <c r="W64" s="1070"/>
      <c r="X64" s="1070"/>
      <c r="Y64" s="763"/>
      <c r="Z64" s="1070"/>
      <c r="AA64" s="1070"/>
      <c r="AB64" s="763"/>
      <c r="AC64" s="1070"/>
      <c r="AD64" s="763"/>
      <c r="AE64" s="763"/>
      <c r="AF64" s="1071"/>
      <c r="AG64" s="478"/>
      <c r="AH64" s="1062"/>
      <c r="AI64" s="1064"/>
    </row>
    <row r="65" spans="1:35" ht="18" customHeight="1">
      <c r="A65" s="609"/>
      <c r="B65" s="611"/>
      <c r="C65" s="612"/>
      <c r="D65" s="652"/>
      <c r="E65" s="167" t="str">
        <f>'Eventos de riesgo LA-FT-FPADM'!E64</f>
        <v>Servicios de tecnologia</v>
      </c>
      <c r="F65" s="652"/>
      <c r="G65" s="1070"/>
      <c r="H65" s="1070"/>
      <c r="I65" s="1070"/>
      <c r="J65" s="1070"/>
      <c r="K65" s="1070"/>
      <c r="L65" s="1070"/>
      <c r="M65" s="1070"/>
      <c r="N65" s="763"/>
      <c r="O65" s="1070"/>
      <c r="P65" s="1070"/>
      <c r="Q65" s="1070"/>
      <c r="R65" s="1070"/>
      <c r="S65" s="1070"/>
      <c r="T65" s="1070"/>
      <c r="U65" s="1070"/>
      <c r="V65" s="1070"/>
      <c r="W65" s="1070"/>
      <c r="X65" s="1070"/>
      <c r="Y65" s="763"/>
      <c r="Z65" s="1070"/>
      <c r="AA65" s="1070"/>
      <c r="AB65" s="763"/>
      <c r="AC65" s="1070"/>
      <c r="AD65" s="763"/>
      <c r="AE65" s="763"/>
      <c r="AF65" s="1071"/>
      <c r="AG65" s="478"/>
      <c r="AH65" s="1062"/>
      <c r="AI65" s="1064"/>
    </row>
    <row r="66" spans="1:35" ht="18" customHeight="1">
      <c r="A66" s="609"/>
      <c r="B66" s="611"/>
      <c r="C66" s="612"/>
      <c r="D66" s="652"/>
      <c r="E66" s="166" t="str">
        <f>'Eventos de riesgo LA-FT-FPADM'!E65</f>
        <v>Servicio de alojamiento y eventos empresariales</v>
      </c>
      <c r="F66" s="652"/>
      <c r="G66" s="1070"/>
      <c r="H66" s="1070"/>
      <c r="I66" s="1070"/>
      <c r="J66" s="1070"/>
      <c r="K66" s="1070"/>
      <c r="L66" s="1070"/>
      <c r="M66" s="1070"/>
      <c r="N66" s="763"/>
      <c r="O66" s="1070"/>
      <c r="P66" s="1070"/>
      <c r="Q66" s="1070"/>
      <c r="R66" s="1070"/>
      <c r="S66" s="1070"/>
      <c r="T66" s="1070"/>
      <c r="U66" s="1070"/>
      <c r="V66" s="1070"/>
      <c r="W66" s="1070"/>
      <c r="X66" s="1070"/>
      <c r="Y66" s="763"/>
      <c r="Z66" s="1070"/>
      <c r="AA66" s="1070"/>
      <c r="AB66" s="763"/>
      <c r="AC66" s="1070"/>
      <c r="AD66" s="763"/>
      <c r="AE66" s="763"/>
      <c r="AF66" s="1071"/>
      <c r="AG66" s="478"/>
      <c r="AH66" s="1062"/>
      <c r="AI66" s="1064"/>
    </row>
    <row r="67" spans="1:35" ht="18" customHeight="1">
      <c r="A67" s="609"/>
      <c r="B67" s="611"/>
      <c r="C67" s="612"/>
      <c r="D67" s="652"/>
      <c r="E67" s="167" t="str">
        <f>'Eventos de riesgo LA-FT-FPADM'!E66</f>
        <v>Servicios educativos</v>
      </c>
      <c r="F67" s="652"/>
      <c r="G67" s="1070"/>
      <c r="H67" s="1070"/>
      <c r="I67" s="1070"/>
      <c r="J67" s="1070"/>
      <c r="K67" s="1070"/>
      <c r="L67" s="1070"/>
      <c r="M67" s="1070"/>
      <c r="N67" s="763"/>
      <c r="O67" s="1070"/>
      <c r="P67" s="1070"/>
      <c r="Q67" s="1070"/>
      <c r="R67" s="1070"/>
      <c r="S67" s="1070"/>
      <c r="T67" s="1070"/>
      <c r="U67" s="1070"/>
      <c r="V67" s="1070"/>
      <c r="W67" s="1070"/>
      <c r="X67" s="1070"/>
      <c r="Y67" s="763"/>
      <c r="Z67" s="1070"/>
      <c r="AA67" s="1070"/>
      <c r="AB67" s="763"/>
      <c r="AC67" s="1070"/>
      <c r="AD67" s="763"/>
      <c r="AE67" s="763"/>
      <c r="AF67" s="1071"/>
      <c r="AG67" s="478"/>
      <c r="AH67" s="1062"/>
      <c r="AI67" s="1064"/>
    </row>
    <row r="68" spans="1:35" ht="18" customHeight="1">
      <c r="A68" s="609"/>
      <c r="B68" s="611"/>
      <c r="C68" s="612"/>
      <c r="D68" s="652"/>
      <c r="E68" s="167" t="str">
        <f>'Eventos de riesgo LA-FT-FPADM'!E67</f>
        <v>Asesorías Jurídicas</v>
      </c>
      <c r="F68" s="652"/>
      <c r="G68" s="1070"/>
      <c r="H68" s="1070"/>
      <c r="I68" s="1070"/>
      <c r="J68" s="1070"/>
      <c r="K68" s="1070"/>
      <c r="L68" s="1070"/>
      <c r="M68" s="1070"/>
      <c r="N68" s="763"/>
      <c r="O68" s="1070"/>
      <c r="P68" s="1070"/>
      <c r="Q68" s="1070"/>
      <c r="R68" s="1070"/>
      <c r="S68" s="1070"/>
      <c r="T68" s="1070"/>
      <c r="U68" s="1070"/>
      <c r="V68" s="1070"/>
      <c r="W68" s="1070"/>
      <c r="X68" s="1070"/>
      <c r="Y68" s="763"/>
      <c r="Z68" s="1070"/>
      <c r="AA68" s="1070"/>
      <c r="AB68" s="763"/>
      <c r="AC68" s="1070"/>
      <c r="AD68" s="763"/>
      <c r="AE68" s="763"/>
      <c r="AF68" s="1071"/>
      <c r="AG68" s="478"/>
      <c r="AH68" s="1062"/>
      <c r="AI68" s="1064"/>
    </row>
    <row r="69" spans="1:35" ht="18" customHeight="1">
      <c r="A69" s="609"/>
      <c r="B69" s="611"/>
      <c r="C69" s="612"/>
      <c r="D69" s="652"/>
      <c r="E69" s="166" t="str">
        <f>'Eventos de riesgo LA-FT-FPADM'!E68</f>
        <v>Servicios públicos</v>
      </c>
      <c r="F69" s="652"/>
      <c r="G69" s="1070"/>
      <c r="H69" s="1070"/>
      <c r="I69" s="1070"/>
      <c r="J69" s="1070"/>
      <c r="K69" s="1070"/>
      <c r="L69" s="1070"/>
      <c r="M69" s="1070"/>
      <c r="N69" s="763"/>
      <c r="O69" s="1070"/>
      <c r="P69" s="1070"/>
      <c r="Q69" s="1070"/>
      <c r="R69" s="1070"/>
      <c r="S69" s="1070"/>
      <c r="T69" s="1070"/>
      <c r="U69" s="1070"/>
      <c r="V69" s="1070"/>
      <c r="W69" s="1070"/>
      <c r="X69" s="1070"/>
      <c r="Y69" s="763"/>
      <c r="Z69" s="1070"/>
      <c r="AA69" s="1070"/>
      <c r="AB69" s="763"/>
      <c r="AC69" s="1070"/>
      <c r="AD69" s="763"/>
      <c r="AE69" s="763"/>
      <c r="AF69" s="1071"/>
      <c r="AG69" s="478"/>
      <c r="AH69" s="1062"/>
      <c r="AI69" s="1064"/>
    </row>
    <row r="70" spans="1:35" ht="18" customHeight="1">
      <c r="A70" s="609"/>
      <c r="B70" s="611"/>
      <c r="C70" s="612"/>
      <c r="D70" s="652"/>
      <c r="E70" s="166" t="str">
        <f>'Eventos de riesgo LA-FT-FPADM'!E69</f>
        <v>Obligaciones Legales</v>
      </c>
      <c r="F70" s="652"/>
      <c r="G70" s="1070"/>
      <c r="H70" s="1070"/>
      <c r="I70" s="1070"/>
      <c r="J70" s="1070"/>
      <c r="K70" s="1070"/>
      <c r="L70" s="1070"/>
      <c r="M70" s="1070"/>
      <c r="N70" s="763"/>
      <c r="O70" s="1070"/>
      <c r="P70" s="1070"/>
      <c r="Q70" s="1070"/>
      <c r="R70" s="1070"/>
      <c r="S70" s="1070"/>
      <c r="T70" s="1070"/>
      <c r="U70" s="1070"/>
      <c r="V70" s="1070"/>
      <c r="W70" s="1070"/>
      <c r="X70" s="1070"/>
      <c r="Y70" s="763"/>
      <c r="Z70" s="1070"/>
      <c r="AA70" s="1070"/>
      <c r="AB70" s="763"/>
      <c r="AC70" s="1070"/>
      <c r="AD70" s="763"/>
      <c r="AE70" s="763"/>
      <c r="AF70" s="1071"/>
      <c r="AG70" s="478"/>
      <c r="AH70" s="1062"/>
      <c r="AI70" s="1064"/>
    </row>
    <row r="71" spans="1:35" ht="18" customHeight="1">
      <c r="A71" s="609"/>
      <c r="B71" s="611"/>
      <c r="C71" s="612"/>
      <c r="D71" s="652"/>
      <c r="E71" s="167" t="str">
        <f>'Eventos de riesgo LA-FT-FPADM'!E70</f>
        <v>Financieros</v>
      </c>
      <c r="F71" s="652"/>
      <c r="G71" s="1102"/>
      <c r="H71" s="1102"/>
      <c r="I71" s="1102"/>
      <c r="J71" s="1102"/>
      <c r="K71" s="1102"/>
      <c r="L71" s="1102"/>
      <c r="M71" s="1102"/>
      <c r="N71" s="764"/>
      <c r="O71" s="1102"/>
      <c r="P71" s="1102"/>
      <c r="Q71" s="1102"/>
      <c r="R71" s="1102"/>
      <c r="S71" s="1102"/>
      <c r="T71" s="1102"/>
      <c r="U71" s="1102"/>
      <c r="V71" s="1102"/>
      <c r="W71" s="1102"/>
      <c r="X71" s="1102"/>
      <c r="Y71" s="764"/>
      <c r="Z71" s="1102"/>
      <c r="AA71" s="1102"/>
      <c r="AB71" s="764"/>
      <c r="AC71" s="1102"/>
      <c r="AD71" s="764"/>
      <c r="AE71" s="764"/>
      <c r="AF71" s="1072"/>
      <c r="AG71" s="479"/>
      <c r="AH71" s="1062"/>
      <c r="AI71" s="1064"/>
    </row>
    <row r="72" spans="1:35" ht="18" customHeight="1">
      <c r="A72" s="609"/>
      <c r="B72" s="611"/>
      <c r="C72" s="612"/>
      <c r="D72" s="317" t="str">
        <f>'Eventos de riesgo LA-FT-FPADM'!D71</f>
        <v>Empleados</v>
      </c>
      <c r="E72" s="316" t="str">
        <f>'Eventos de riesgo LA-FT-FPADM'!E71</f>
        <v>Directos</v>
      </c>
      <c r="F72" s="317" t="str">
        <f>'Eventos de riesgo LA-FT-FPADM'!D71</f>
        <v>Empleados</v>
      </c>
      <c r="G72" s="301"/>
      <c r="H72" s="301"/>
      <c r="I72" s="301"/>
      <c r="J72" s="301"/>
      <c r="K72" s="301"/>
      <c r="L72" s="301"/>
      <c r="M72" s="301"/>
      <c r="N72" s="301"/>
      <c r="O72" s="301"/>
      <c r="P72" s="301"/>
      <c r="Q72" s="301"/>
      <c r="R72" s="299">
        <f>'Evaluación de controles'!AL57</f>
        <v>1</v>
      </c>
      <c r="S72" s="301"/>
      <c r="T72" s="301"/>
      <c r="U72" s="301"/>
      <c r="V72" s="301"/>
      <c r="W72" s="301"/>
      <c r="X72" s="301"/>
      <c r="Y72" s="301"/>
      <c r="Z72" s="301"/>
      <c r="AA72" s="301"/>
      <c r="AB72" s="301"/>
      <c r="AC72" s="301"/>
      <c r="AD72" s="299">
        <f>'Evaluación de controles'!AL121</f>
        <v>0.70833333333333337</v>
      </c>
      <c r="AE72" s="299">
        <f>'Evaluación de controles'!AL133</f>
        <v>0.70833333333333337</v>
      </c>
      <c r="AF72" s="300">
        <f t="shared" ref="AF72:AF116" si="3">AVERAGE(G72:AE72)</f>
        <v>0.80555555555555569</v>
      </c>
      <c r="AG72" s="228" t="str">
        <f t="shared" ref="AG72:AG119" si="4">IF(AF72&gt;=90%,"Fuerte",IF(AF72&gt;=60%,"Moderado",IF(AF72&lt;=59%,"Débil")))</f>
        <v>Moderado</v>
      </c>
      <c r="AH72" s="1062"/>
      <c r="AI72" s="1064"/>
    </row>
    <row r="73" spans="1:35" ht="18" customHeight="1">
      <c r="A73" s="609"/>
      <c r="B73" s="611"/>
      <c r="C73" s="612"/>
      <c r="D73" s="317" t="str">
        <f>'Eventos de riesgo LA-FT-FPADM'!D72</f>
        <v>Aliados</v>
      </c>
      <c r="E73" s="316" t="str">
        <f>'Eventos de riesgo LA-FT-FPADM'!E72</f>
        <v>Programas y proyectos</v>
      </c>
      <c r="F73" s="317" t="str">
        <f>'Eventos de riesgo LA-FT-FPADM'!D72</f>
        <v>Aliados</v>
      </c>
      <c r="G73" s="301"/>
      <c r="H73" s="301"/>
      <c r="I73" s="301"/>
      <c r="J73" s="299">
        <f>'Evaluación de controles'!AL28</f>
        <v>1</v>
      </c>
      <c r="K73" s="301"/>
      <c r="L73" s="301"/>
      <c r="M73" s="301"/>
      <c r="N73" s="301"/>
      <c r="O73" s="301"/>
      <c r="P73" s="301"/>
      <c r="Q73" s="301"/>
      <c r="R73" s="301"/>
      <c r="S73" s="301"/>
      <c r="T73" s="301"/>
      <c r="U73" s="301"/>
      <c r="V73" s="301"/>
      <c r="W73" s="301"/>
      <c r="X73" s="301"/>
      <c r="Y73" s="299">
        <f>'Evaluación de controles'!AL82</f>
        <v>0.70833333333333337</v>
      </c>
      <c r="Z73" s="301"/>
      <c r="AA73" s="301"/>
      <c r="AB73" s="299">
        <f>'Evaluación de controles'!AL106</f>
        <v>0.75</v>
      </c>
      <c r="AC73" s="301"/>
      <c r="AD73" s="299">
        <f>'Evaluación de controles'!AL121</f>
        <v>0.70833333333333337</v>
      </c>
      <c r="AE73" s="299">
        <f>'Evaluación de controles'!AL133</f>
        <v>0.70833333333333337</v>
      </c>
      <c r="AF73" s="300">
        <f t="shared" si="3"/>
        <v>0.77500000000000013</v>
      </c>
      <c r="AG73" s="228" t="str">
        <f t="shared" si="4"/>
        <v>Moderado</v>
      </c>
      <c r="AH73" s="1062"/>
      <c r="AI73" s="1064"/>
    </row>
    <row r="74" spans="1:35" ht="18" customHeight="1">
      <c r="A74" s="609"/>
      <c r="B74" s="611"/>
      <c r="C74" s="641" t="str">
        <f>'Eventos de riesgo LA-FT-FPADM'!C73</f>
        <v>Canales de distribución</v>
      </c>
      <c r="D74" s="663" t="str">
        <f>'Eventos de riesgo LA-FT-FPADM'!D73</f>
        <v>Propia</v>
      </c>
      <c r="E74" s="316" t="str">
        <f>'Eventos de riesgo LA-FT-FPADM'!E73</f>
        <v>Fuerza comercial</v>
      </c>
      <c r="F74" s="663" t="str">
        <f>'Eventos de riesgo LA-FT-FPADM'!C73</f>
        <v>Canales de distribución</v>
      </c>
      <c r="G74" s="1094"/>
      <c r="H74" s="1094"/>
      <c r="I74" s="1094"/>
      <c r="J74" s="1094"/>
      <c r="K74" s="1094"/>
      <c r="L74" s="1094"/>
      <c r="M74" s="1094"/>
      <c r="N74" s="1094"/>
      <c r="O74" s="1094"/>
      <c r="P74" s="1094"/>
      <c r="Q74" s="1094"/>
      <c r="R74" s="1094"/>
      <c r="S74" s="1094"/>
      <c r="T74" s="1094"/>
      <c r="U74" s="1094"/>
      <c r="V74" s="1096">
        <f>'Evaluación de controles'!AL70</f>
        <v>1</v>
      </c>
      <c r="W74" s="1094"/>
      <c r="X74" s="1094"/>
      <c r="Y74" s="1094"/>
      <c r="Z74" s="1094"/>
      <c r="AA74" s="1094"/>
      <c r="AB74" s="1094"/>
      <c r="AC74" s="1094"/>
      <c r="AD74" s="1096">
        <f>'Evaluación de controles'!AL121</f>
        <v>0.70833333333333337</v>
      </c>
      <c r="AE74" s="1096">
        <f>'Evaluación de controles'!AL133</f>
        <v>0.70833333333333337</v>
      </c>
      <c r="AF74" s="1081">
        <f t="shared" si="3"/>
        <v>0.80555555555555569</v>
      </c>
      <c r="AG74" s="477" t="str">
        <f t="shared" si="4"/>
        <v>Moderado</v>
      </c>
      <c r="AH74" s="1062"/>
      <c r="AI74" s="1064"/>
    </row>
    <row r="75" spans="1:35" ht="18" customHeight="1">
      <c r="A75" s="609"/>
      <c r="B75" s="611"/>
      <c r="C75" s="641"/>
      <c r="D75" s="664"/>
      <c r="E75" s="316" t="str">
        <f>'Eventos de riesgo LA-FT-FPADM'!E74</f>
        <v>Digital</v>
      </c>
      <c r="F75" s="664"/>
      <c r="G75" s="1106"/>
      <c r="H75" s="1106"/>
      <c r="I75" s="1106"/>
      <c r="J75" s="1106"/>
      <c r="K75" s="1106"/>
      <c r="L75" s="1106"/>
      <c r="M75" s="1106"/>
      <c r="N75" s="1106"/>
      <c r="O75" s="1106"/>
      <c r="P75" s="1106"/>
      <c r="Q75" s="1106"/>
      <c r="R75" s="1106"/>
      <c r="S75" s="1106"/>
      <c r="T75" s="1106"/>
      <c r="U75" s="1106"/>
      <c r="V75" s="1107"/>
      <c r="W75" s="1106"/>
      <c r="X75" s="1106"/>
      <c r="Y75" s="1106"/>
      <c r="Z75" s="1106"/>
      <c r="AA75" s="1106"/>
      <c r="AB75" s="1106"/>
      <c r="AC75" s="1106"/>
      <c r="AD75" s="1107"/>
      <c r="AE75" s="1107"/>
      <c r="AF75" s="1083"/>
      <c r="AG75" s="479"/>
      <c r="AH75" s="1063"/>
      <c r="AI75" s="1065"/>
    </row>
    <row r="76" spans="1:35" ht="18" customHeight="1">
      <c r="A76" s="627" t="str">
        <f>'Eventos de riesgo LA-FT-FPADM'!A75</f>
        <v>R4</v>
      </c>
      <c r="B76" s="600" t="str">
        <f>'Eventos de riesgo LA-FT-FPADM'!B75</f>
        <v>Tener vínculos con contrapartes relacionadas con otras personas que ejecutan actividades de LA/FT/FPADM.</v>
      </c>
      <c r="C76" s="630" t="str">
        <f>'Eventos de riesgo LA-FT-FPADM'!C75</f>
        <v>Contraparte</v>
      </c>
      <c r="D76" s="651" t="str">
        <f>'Eventos de riesgo LA-FT-FPADM'!D75</f>
        <v>Clientes</v>
      </c>
      <c r="E76" s="385" t="str">
        <f>'Eventos de riesgo LA-FT-FPADM'!E75</f>
        <v>Arrendamiento de espacios</v>
      </c>
      <c r="F76" s="651" t="str">
        <f>'Eventos de riesgo LA-FT-FPADM'!D75</f>
        <v>Clientes</v>
      </c>
      <c r="G76" s="1084"/>
      <c r="H76" s="1084"/>
      <c r="I76" s="1084"/>
      <c r="J76" s="1077">
        <f>'Evaluación de controles'!AL28</f>
        <v>1</v>
      </c>
      <c r="K76" s="1077">
        <f>'Evaluación de controles'!AL33</f>
        <v>0.70833333333333337</v>
      </c>
      <c r="L76" s="1084"/>
      <c r="M76" s="1084"/>
      <c r="N76" s="1084"/>
      <c r="O76" s="1084"/>
      <c r="P76" s="1084"/>
      <c r="Q76" s="1084"/>
      <c r="R76" s="1084"/>
      <c r="S76" s="1084"/>
      <c r="T76" s="1084"/>
      <c r="U76" s="1084"/>
      <c r="V76" s="1084"/>
      <c r="W76" s="1084"/>
      <c r="X76" s="1077">
        <f>'Evaluación de controles'!AL79</f>
        <v>0.75</v>
      </c>
      <c r="Y76" s="1077">
        <f>'Evaluación de controles'!AL82</f>
        <v>0.70833333333333337</v>
      </c>
      <c r="Z76" s="1084"/>
      <c r="AA76" s="1084"/>
      <c r="AB76" s="1077">
        <f>'Evaluación de controles'!AL106</f>
        <v>0.75</v>
      </c>
      <c r="AC76" s="1084"/>
      <c r="AD76" s="1077">
        <f>'Evaluación de controles'!AL121</f>
        <v>0.70833333333333337</v>
      </c>
      <c r="AE76" s="1077">
        <f>'Evaluación de controles'!AL133</f>
        <v>0.70833333333333337</v>
      </c>
      <c r="AF76" s="1100">
        <f t="shared" si="3"/>
        <v>0.76190476190476186</v>
      </c>
      <c r="AG76" s="477" t="str">
        <f t="shared" si="4"/>
        <v>Moderado</v>
      </c>
      <c r="AH76" s="1092">
        <f>AVERAGE(AF76,AF79,AF81,AF93,AF94,AF95)</f>
        <v>0.76345899470899481</v>
      </c>
      <c r="AI76" s="1053" t="str">
        <f t="shared" ref="AI76:AI116" si="5">IF(AH76&gt;=90%,"Fuerte",IF(AH76&gt;=60%,"Moderado",IF(AH76&lt;=59%,"Débil")))</f>
        <v>Moderado</v>
      </c>
    </row>
    <row r="77" spans="1:35" ht="18" customHeight="1">
      <c r="A77" s="627"/>
      <c r="B77" s="600"/>
      <c r="C77" s="630"/>
      <c r="D77" s="651"/>
      <c r="E77" s="385" t="str">
        <f>'Eventos de riesgo LA-FT-FPADM'!E76</f>
        <v>Capacitaciones</v>
      </c>
      <c r="F77" s="651"/>
      <c r="G77" s="1085"/>
      <c r="H77" s="1085"/>
      <c r="I77" s="1085"/>
      <c r="J77" s="1078"/>
      <c r="K77" s="1078"/>
      <c r="L77" s="1085"/>
      <c r="M77" s="1085"/>
      <c r="N77" s="1085"/>
      <c r="O77" s="1085"/>
      <c r="P77" s="1085"/>
      <c r="Q77" s="1085"/>
      <c r="R77" s="1085"/>
      <c r="S77" s="1085"/>
      <c r="T77" s="1085"/>
      <c r="U77" s="1085"/>
      <c r="V77" s="1085"/>
      <c r="W77" s="1085"/>
      <c r="X77" s="1078"/>
      <c r="Y77" s="1078"/>
      <c r="Z77" s="1085"/>
      <c r="AA77" s="1085"/>
      <c r="AB77" s="1078"/>
      <c r="AC77" s="1085"/>
      <c r="AD77" s="1078"/>
      <c r="AE77" s="1078"/>
      <c r="AF77" s="1103"/>
      <c r="AG77" s="478"/>
      <c r="AH77" s="1093"/>
      <c r="AI77" s="1064"/>
    </row>
    <row r="78" spans="1:35" ht="18" customHeight="1">
      <c r="A78" s="627"/>
      <c r="B78" s="600"/>
      <c r="C78" s="630"/>
      <c r="D78" s="651"/>
      <c r="E78" s="385" t="str">
        <f>'Eventos de riesgo LA-FT-FPADM'!E77</f>
        <v>Afiliados</v>
      </c>
      <c r="F78" s="651"/>
      <c r="G78" s="1085"/>
      <c r="H78" s="1085"/>
      <c r="I78" s="1085"/>
      <c r="J78" s="1078"/>
      <c r="K78" s="1078"/>
      <c r="L78" s="1085"/>
      <c r="M78" s="1085"/>
      <c r="N78" s="1085"/>
      <c r="O78" s="1085"/>
      <c r="P78" s="1085"/>
      <c r="Q78" s="1085"/>
      <c r="R78" s="1085"/>
      <c r="S78" s="1085"/>
      <c r="T78" s="1085"/>
      <c r="U78" s="1085"/>
      <c r="V78" s="1085"/>
      <c r="W78" s="1085"/>
      <c r="X78" s="1078"/>
      <c r="Y78" s="1078"/>
      <c r="Z78" s="1085"/>
      <c r="AA78" s="1085"/>
      <c r="AB78" s="1078"/>
      <c r="AC78" s="1085"/>
      <c r="AD78" s="1078"/>
      <c r="AE78" s="1078"/>
      <c r="AF78" s="1103"/>
      <c r="AG78" s="478"/>
      <c r="AH78" s="1093"/>
      <c r="AI78" s="1064"/>
    </row>
    <row r="79" spans="1:35" ht="18" customHeight="1">
      <c r="A79" s="609"/>
      <c r="B79" s="611"/>
      <c r="C79" s="630"/>
      <c r="D79" s="651" t="str">
        <f>'Eventos de riesgo LA-FT-FPADM'!D78</f>
        <v>Usuarios</v>
      </c>
      <c r="E79" s="385" t="str">
        <f>'Eventos de riesgo LA-FT-FPADM'!E78</f>
        <v>Información Empresarial</v>
      </c>
      <c r="F79" s="651" t="str">
        <f>'Eventos de riesgo LA-FT-FPADM'!D78</f>
        <v>Usuarios</v>
      </c>
      <c r="G79" s="1084"/>
      <c r="H79" s="1084"/>
      <c r="I79" s="1084"/>
      <c r="J79" s="1084"/>
      <c r="K79" s="1084"/>
      <c r="L79" s="1077">
        <f>'Evaluación de controles'!AL37</f>
        <v>0.79166666666666663</v>
      </c>
      <c r="M79" s="1084"/>
      <c r="N79" s="1084"/>
      <c r="O79" s="1084"/>
      <c r="P79" s="1084"/>
      <c r="Q79" s="1084"/>
      <c r="R79" s="1084"/>
      <c r="S79" s="1084"/>
      <c r="T79" s="1084"/>
      <c r="U79" s="1084"/>
      <c r="V79" s="1084"/>
      <c r="W79" s="1084"/>
      <c r="X79" s="1084"/>
      <c r="Y79" s="1084"/>
      <c r="Z79" s="1084"/>
      <c r="AA79" s="1084"/>
      <c r="AB79" s="1084"/>
      <c r="AC79" s="1084"/>
      <c r="AD79" s="1077">
        <f>'Evaluación de controles'!AL121</f>
        <v>0.70833333333333337</v>
      </c>
      <c r="AE79" s="1077">
        <f>'Evaluación de controles'!AL133</f>
        <v>0.70833333333333337</v>
      </c>
      <c r="AF79" s="1100">
        <f t="shared" si="3"/>
        <v>0.73611111111111116</v>
      </c>
      <c r="AG79" s="477" t="str">
        <f t="shared" si="4"/>
        <v>Moderado</v>
      </c>
      <c r="AH79" s="1093"/>
      <c r="AI79" s="1064"/>
    </row>
    <row r="80" spans="1:35" ht="18" customHeight="1">
      <c r="A80" s="609"/>
      <c r="B80" s="611"/>
      <c r="C80" s="630"/>
      <c r="D80" s="651"/>
      <c r="E80" s="385" t="str">
        <f>'Eventos de riesgo LA-FT-FPADM'!E79</f>
        <v>Beneficiarios de Programas y Proyectos</v>
      </c>
      <c r="F80" s="651"/>
      <c r="G80" s="1085"/>
      <c r="H80" s="1085"/>
      <c r="I80" s="1085"/>
      <c r="J80" s="1085"/>
      <c r="K80" s="1085"/>
      <c r="L80" s="741"/>
      <c r="M80" s="1085"/>
      <c r="N80" s="1085"/>
      <c r="O80" s="1085"/>
      <c r="P80" s="1085"/>
      <c r="Q80" s="1085"/>
      <c r="R80" s="1085"/>
      <c r="S80" s="1085"/>
      <c r="T80" s="1085"/>
      <c r="U80" s="1085"/>
      <c r="V80" s="1085"/>
      <c r="W80" s="1085"/>
      <c r="X80" s="1085"/>
      <c r="Y80" s="1085"/>
      <c r="Z80" s="1085"/>
      <c r="AA80" s="1085"/>
      <c r="AB80" s="1085"/>
      <c r="AC80" s="1085"/>
      <c r="AD80" s="741"/>
      <c r="AE80" s="741"/>
      <c r="AF80" s="1103"/>
      <c r="AG80" s="478"/>
      <c r="AH80" s="1093"/>
      <c r="AI80" s="1064"/>
    </row>
    <row r="81" spans="1:35" ht="18" customHeight="1">
      <c r="A81" s="609"/>
      <c r="B81" s="611"/>
      <c r="C81" s="630"/>
      <c r="D81" s="651" t="str">
        <f>'Eventos de riesgo LA-FT-FPADM'!D80</f>
        <v>Proveedores / Contratistas</v>
      </c>
      <c r="E81" s="385" t="str">
        <f>'Eventos de riesgo LA-FT-FPADM'!E80</f>
        <v>Servicios y alquileres</v>
      </c>
      <c r="F81" s="651" t="str">
        <f>'Eventos de riesgo LA-FT-FPADM'!D80</f>
        <v>Proveedores / Contratistas</v>
      </c>
      <c r="G81" s="1069"/>
      <c r="H81" s="1069"/>
      <c r="I81" s="1069"/>
      <c r="J81" s="1069"/>
      <c r="K81" s="1069"/>
      <c r="L81" s="1069"/>
      <c r="M81" s="1069"/>
      <c r="N81" s="1068">
        <f>'Evaluación de controles'!AL43</f>
        <v>1</v>
      </c>
      <c r="O81" s="1069"/>
      <c r="P81" s="1069"/>
      <c r="Q81" s="1069"/>
      <c r="R81" s="1069"/>
      <c r="S81" s="1069"/>
      <c r="T81" s="1069"/>
      <c r="U81" s="1069"/>
      <c r="V81" s="1069"/>
      <c r="W81" s="1069"/>
      <c r="X81" s="1068">
        <f>'Evaluación de controles'!AL79</f>
        <v>0.75</v>
      </c>
      <c r="Y81" s="1068">
        <f>'Evaluación de controles'!AL82</f>
        <v>0.70833333333333337</v>
      </c>
      <c r="Z81" s="1069"/>
      <c r="AA81" s="1069"/>
      <c r="AB81" s="1068">
        <f>'Evaluación de controles'!AL106</f>
        <v>0.75</v>
      </c>
      <c r="AC81" s="1069"/>
      <c r="AD81" s="1068">
        <f>'Evaluación de controles'!AL121</f>
        <v>0.70833333333333337</v>
      </c>
      <c r="AE81" s="1068">
        <f>'Evaluación de controles'!AL133</f>
        <v>0.70833333333333337</v>
      </c>
      <c r="AF81" s="1090">
        <f t="shared" si="3"/>
        <v>0.77083333333333337</v>
      </c>
      <c r="AG81" s="477" t="str">
        <f t="shared" si="4"/>
        <v>Moderado</v>
      </c>
      <c r="AH81" s="1093"/>
      <c r="AI81" s="1064"/>
    </row>
    <row r="82" spans="1:35" ht="18" customHeight="1">
      <c r="A82" s="609"/>
      <c r="B82" s="611"/>
      <c r="C82" s="630"/>
      <c r="D82" s="651"/>
      <c r="E82" s="386" t="str">
        <f>'Eventos de riesgo LA-FT-FPADM'!E81</f>
        <v>Publicidad</v>
      </c>
      <c r="F82" s="651"/>
      <c r="G82" s="1070"/>
      <c r="H82" s="1070"/>
      <c r="I82" s="1070"/>
      <c r="J82" s="1070"/>
      <c r="K82" s="1070"/>
      <c r="L82" s="1070"/>
      <c r="M82" s="1070"/>
      <c r="N82" s="763"/>
      <c r="O82" s="1070"/>
      <c r="P82" s="1070"/>
      <c r="Q82" s="1070"/>
      <c r="R82" s="1070"/>
      <c r="S82" s="1070"/>
      <c r="T82" s="1070"/>
      <c r="U82" s="1070"/>
      <c r="V82" s="1070"/>
      <c r="W82" s="1070"/>
      <c r="X82" s="763"/>
      <c r="Y82" s="763"/>
      <c r="Z82" s="1070"/>
      <c r="AA82" s="1070"/>
      <c r="AB82" s="763"/>
      <c r="AC82" s="1070"/>
      <c r="AD82" s="763"/>
      <c r="AE82" s="763"/>
      <c r="AF82" s="1091"/>
      <c r="AG82" s="478"/>
      <c r="AH82" s="1093"/>
      <c r="AI82" s="1064"/>
    </row>
    <row r="83" spans="1:35" ht="18" customHeight="1">
      <c r="A83" s="609"/>
      <c r="B83" s="611"/>
      <c r="C83" s="630"/>
      <c r="D83" s="651"/>
      <c r="E83" s="386" t="str">
        <f>'Eventos de riesgo LA-FT-FPADM'!E82</f>
        <v>Compras generales</v>
      </c>
      <c r="F83" s="651"/>
      <c r="G83" s="1070"/>
      <c r="H83" s="1070"/>
      <c r="I83" s="1070"/>
      <c r="J83" s="1070"/>
      <c r="K83" s="1070"/>
      <c r="L83" s="1070"/>
      <c r="M83" s="1070"/>
      <c r="N83" s="763"/>
      <c r="O83" s="1070"/>
      <c r="P83" s="1070"/>
      <c r="Q83" s="1070"/>
      <c r="R83" s="1070"/>
      <c r="S83" s="1070"/>
      <c r="T83" s="1070"/>
      <c r="U83" s="1070"/>
      <c r="V83" s="1070"/>
      <c r="W83" s="1070"/>
      <c r="X83" s="763"/>
      <c r="Y83" s="763"/>
      <c r="Z83" s="1070"/>
      <c r="AA83" s="1070"/>
      <c r="AB83" s="763"/>
      <c r="AC83" s="1070"/>
      <c r="AD83" s="763"/>
      <c r="AE83" s="763"/>
      <c r="AF83" s="1091"/>
      <c r="AG83" s="478"/>
      <c r="AH83" s="1093"/>
      <c r="AI83" s="1064"/>
    </row>
    <row r="84" spans="1:35" ht="18" customHeight="1">
      <c r="A84" s="609"/>
      <c r="B84" s="611"/>
      <c r="C84" s="630"/>
      <c r="D84" s="651"/>
      <c r="E84" s="385" t="str">
        <f>'Eventos de riesgo LA-FT-FPADM'!E83</f>
        <v>Consultorías</v>
      </c>
      <c r="F84" s="651"/>
      <c r="G84" s="1070"/>
      <c r="H84" s="1070"/>
      <c r="I84" s="1070"/>
      <c r="J84" s="1070"/>
      <c r="K84" s="1070"/>
      <c r="L84" s="1070"/>
      <c r="M84" s="1070"/>
      <c r="N84" s="763"/>
      <c r="O84" s="1070"/>
      <c r="P84" s="1070"/>
      <c r="Q84" s="1070"/>
      <c r="R84" s="1070"/>
      <c r="S84" s="1070"/>
      <c r="T84" s="1070"/>
      <c r="U84" s="1070"/>
      <c r="V84" s="1070"/>
      <c r="W84" s="1070"/>
      <c r="X84" s="763"/>
      <c r="Y84" s="763"/>
      <c r="Z84" s="1070"/>
      <c r="AA84" s="1070"/>
      <c r="AB84" s="763"/>
      <c r="AC84" s="1070"/>
      <c r="AD84" s="763"/>
      <c r="AE84" s="763"/>
      <c r="AF84" s="1091"/>
      <c r="AG84" s="478"/>
      <c r="AH84" s="1093"/>
      <c r="AI84" s="1064"/>
    </row>
    <row r="85" spans="1:35" ht="18" customHeight="1">
      <c r="A85" s="609"/>
      <c r="B85" s="611"/>
      <c r="C85" s="630"/>
      <c r="D85" s="651"/>
      <c r="E85" s="385" t="str">
        <f>'Eventos de riesgo LA-FT-FPADM'!E84</f>
        <v>Muebles e inmuebles, mantenimiento de maquinaria y equipo</v>
      </c>
      <c r="F85" s="651"/>
      <c r="G85" s="1070"/>
      <c r="H85" s="1070"/>
      <c r="I85" s="1070"/>
      <c r="J85" s="1070"/>
      <c r="K85" s="1070"/>
      <c r="L85" s="1070"/>
      <c r="M85" s="1070"/>
      <c r="N85" s="763"/>
      <c r="O85" s="1070"/>
      <c r="P85" s="1070"/>
      <c r="Q85" s="1070"/>
      <c r="R85" s="1070"/>
      <c r="S85" s="1070"/>
      <c r="T85" s="1070"/>
      <c r="U85" s="1070"/>
      <c r="V85" s="1070"/>
      <c r="W85" s="1070"/>
      <c r="X85" s="763"/>
      <c r="Y85" s="763"/>
      <c r="Z85" s="1070"/>
      <c r="AA85" s="1070"/>
      <c r="AB85" s="763"/>
      <c r="AC85" s="1070"/>
      <c r="AD85" s="763"/>
      <c r="AE85" s="763"/>
      <c r="AF85" s="1091"/>
      <c r="AG85" s="478"/>
      <c r="AH85" s="1093"/>
      <c r="AI85" s="1064"/>
    </row>
    <row r="86" spans="1:35" ht="18" customHeight="1">
      <c r="A86" s="609"/>
      <c r="B86" s="611"/>
      <c r="C86" s="630"/>
      <c r="D86" s="651"/>
      <c r="E86" s="386" t="str">
        <f>'Eventos de riesgo LA-FT-FPADM'!E85</f>
        <v>Servicios de tecnologia</v>
      </c>
      <c r="F86" s="651"/>
      <c r="G86" s="1070"/>
      <c r="H86" s="1070"/>
      <c r="I86" s="1070"/>
      <c r="J86" s="1070"/>
      <c r="K86" s="1070"/>
      <c r="L86" s="1070"/>
      <c r="M86" s="1070"/>
      <c r="N86" s="763"/>
      <c r="O86" s="1070"/>
      <c r="P86" s="1070"/>
      <c r="Q86" s="1070"/>
      <c r="R86" s="1070"/>
      <c r="S86" s="1070"/>
      <c r="T86" s="1070"/>
      <c r="U86" s="1070"/>
      <c r="V86" s="1070"/>
      <c r="W86" s="1070"/>
      <c r="X86" s="763"/>
      <c r="Y86" s="763"/>
      <c r="Z86" s="1070"/>
      <c r="AA86" s="1070"/>
      <c r="AB86" s="763"/>
      <c r="AC86" s="1070"/>
      <c r="AD86" s="763"/>
      <c r="AE86" s="763"/>
      <c r="AF86" s="1091"/>
      <c r="AG86" s="478"/>
      <c r="AH86" s="1093"/>
      <c r="AI86" s="1064"/>
    </row>
    <row r="87" spans="1:35" ht="18" customHeight="1">
      <c r="A87" s="609"/>
      <c r="B87" s="611"/>
      <c r="C87" s="630"/>
      <c r="D87" s="651"/>
      <c r="E87" s="385" t="str">
        <f>'Eventos de riesgo LA-FT-FPADM'!E86</f>
        <v>Servicio de alojamiento y eventos empresariales</v>
      </c>
      <c r="F87" s="651"/>
      <c r="G87" s="1070"/>
      <c r="H87" s="1070"/>
      <c r="I87" s="1070"/>
      <c r="J87" s="1070"/>
      <c r="K87" s="1070"/>
      <c r="L87" s="1070"/>
      <c r="M87" s="1070"/>
      <c r="N87" s="763"/>
      <c r="O87" s="1070"/>
      <c r="P87" s="1070"/>
      <c r="Q87" s="1070"/>
      <c r="R87" s="1070"/>
      <c r="S87" s="1070"/>
      <c r="T87" s="1070"/>
      <c r="U87" s="1070"/>
      <c r="V87" s="1070"/>
      <c r="W87" s="1070"/>
      <c r="X87" s="763"/>
      <c r="Y87" s="763"/>
      <c r="Z87" s="1070"/>
      <c r="AA87" s="1070"/>
      <c r="AB87" s="763"/>
      <c r="AC87" s="1070"/>
      <c r="AD87" s="763"/>
      <c r="AE87" s="763"/>
      <c r="AF87" s="1091"/>
      <c r="AG87" s="478"/>
      <c r="AH87" s="1093"/>
      <c r="AI87" s="1064"/>
    </row>
    <row r="88" spans="1:35" ht="18" customHeight="1">
      <c r="A88" s="609"/>
      <c r="B88" s="611"/>
      <c r="C88" s="630"/>
      <c r="D88" s="651"/>
      <c r="E88" s="386" t="str">
        <f>'Eventos de riesgo LA-FT-FPADM'!E87</f>
        <v>Servicios educativos</v>
      </c>
      <c r="F88" s="651"/>
      <c r="G88" s="1070"/>
      <c r="H88" s="1070"/>
      <c r="I88" s="1070"/>
      <c r="J88" s="1070"/>
      <c r="K88" s="1070"/>
      <c r="L88" s="1070"/>
      <c r="M88" s="1070"/>
      <c r="N88" s="763"/>
      <c r="O88" s="1070"/>
      <c r="P88" s="1070"/>
      <c r="Q88" s="1070"/>
      <c r="R88" s="1070"/>
      <c r="S88" s="1070"/>
      <c r="T88" s="1070"/>
      <c r="U88" s="1070"/>
      <c r="V88" s="1070"/>
      <c r="W88" s="1070"/>
      <c r="X88" s="763"/>
      <c r="Y88" s="763"/>
      <c r="Z88" s="1070"/>
      <c r="AA88" s="1070"/>
      <c r="AB88" s="763"/>
      <c r="AC88" s="1070"/>
      <c r="AD88" s="763"/>
      <c r="AE88" s="763"/>
      <c r="AF88" s="1091"/>
      <c r="AG88" s="478"/>
      <c r="AH88" s="1093"/>
      <c r="AI88" s="1064"/>
    </row>
    <row r="89" spans="1:35" ht="18" customHeight="1">
      <c r="A89" s="609"/>
      <c r="B89" s="611"/>
      <c r="C89" s="630"/>
      <c r="D89" s="651"/>
      <c r="E89" s="386" t="str">
        <f>'Eventos de riesgo LA-FT-FPADM'!E88</f>
        <v>Asesorías Jurídicas</v>
      </c>
      <c r="F89" s="651"/>
      <c r="G89" s="1070"/>
      <c r="H89" s="1070"/>
      <c r="I89" s="1070"/>
      <c r="J89" s="1070"/>
      <c r="K89" s="1070"/>
      <c r="L89" s="1070"/>
      <c r="M89" s="1070"/>
      <c r="N89" s="763"/>
      <c r="O89" s="1070"/>
      <c r="P89" s="1070"/>
      <c r="Q89" s="1070"/>
      <c r="R89" s="1070"/>
      <c r="S89" s="1070"/>
      <c r="T89" s="1070"/>
      <c r="U89" s="1070"/>
      <c r="V89" s="1070"/>
      <c r="W89" s="1070"/>
      <c r="X89" s="763"/>
      <c r="Y89" s="763"/>
      <c r="Z89" s="1070"/>
      <c r="AA89" s="1070"/>
      <c r="AB89" s="763"/>
      <c r="AC89" s="1070"/>
      <c r="AD89" s="763"/>
      <c r="AE89" s="763"/>
      <c r="AF89" s="1091"/>
      <c r="AG89" s="478"/>
      <c r="AH89" s="1093"/>
      <c r="AI89" s="1064"/>
    </row>
    <row r="90" spans="1:35" ht="18" customHeight="1">
      <c r="A90" s="609"/>
      <c r="B90" s="611"/>
      <c r="C90" s="630"/>
      <c r="D90" s="651"/>
      <c r="E90" s="385" t="str">
        <f>'Eventos de riesgo LA-FT-FPADM'!E89</f>
        <v>Servicios públicos</v>
      </c>
      <c r="F90" s="651"/>
      <c r="G90" s="1070"/>
      <c r="H90" s="1070"/>
      <c r="I90" s="1070"/>
      <c r="J90" s="1070"/>
      <c r="K90" s="1070"/>
      <c r="L90" s="1070"/>
      <c r="M90" s="1070"/>
      <c r="N90" s="763"/>
      <c r="O90" s="1070"/>
      <c r="P90" s="1070"/>
      <c r="Q90" s="1070"/>
      <c r="R90" s="1070"/>
      <c r="S90" s="1070"/>
      <c r="T90" s="1070"/>
      <c r="U90" s="1070"/>
      <c r="V90" s="1070"/>
      <c r="W90" s="1070"/>
      <c r="X90" s="763"/>
      <c r="Y90" s="763"/>
      <c r="Z90" s="1070"/>
      <c r="AA90" s="1070"/>
      <c r="AB90" s="763"/>
      <c r="AC90" s="1070"/>
      <c r="AD90" s="763"/>
      <c r="AE90" s="763"/>
      <c r="AF90" s="1091"/>
      <c r="AG90" s="478"/>
      <c r="AH90" s="1093"/>
      <c r="AI90" s="1064"/>
    </row>
    <row r="91" spans="1:35" ht="18" customHeight="1">
      <c r="A91" s="609"/>
      <c r="B91" s="611"/>
      <c r="C91" s="630"/>
      <c r="D91" s="651"/>
      <c r="E91" s="385" t="str">
        <f>'Eventos de riesgo LA-FT-FPADM'!E90</f>
        <v>Obligaciones Legales</v>
      </c>
      <c r="F91" s="651"/>
      <c r="G91" s="1070"/>
      <c r="H91" s="1070"/>
      <c r="I91" s="1070"/>
      <c r="J91" s="1070"/>
      <c r="K91" s="1070"/>
      <c r="L91" s="1070"/>
      <c r="M91" s="1070"/>
      <c r="N91" s="763"/>
      <c r="O91" s="1070"/>
      <c r="P91" s="1070"/>
      <c r="Q91" s="1070"/>
      <c r="R91" s="1070"/>
      <c r="S91" s="1070"/>
      <c r="T91" s="1070"/>
      <c r="U91" s="1070"/>
      <c r="V91" s="1070"/>
      <c r="W91" s="1070"/>
      <c r="X91" s="763"/>
      <c r="Y91" s="763"/>
      <c r="Z91" s="1070"/>
      <c r="AA91" s="1070"/>
      <c r="AB91" s="763"/>
      <c r="AC91" s="1070"/>
      <c r="AD91" s="763"/>
      <c r="AE91" s="763"/>
      <c r="AF91" s="1091"/>
      <c r="AG91" s="478"/>
      <c r="AH91" s="1093"/>
      <c r="AI91" s="1064"/>
    </row>
    <row r="92" spans="1:35" ht="18" customHeight="1">
      <c r="A92" s="609"/>
      <c r="B92" s="611"/>
      <c r="C92" s="630"/>
      <c r="D92" s="651"/>
      <c r="E92" s="386" t="str">
        <f>'Eventos de riesgo LA-FT-FPADM'!E91</f>
        <v>Financieros</v>
      </c>
      <c r="F92" s="651"/>
      <c r="G92" s="1102"/>
      <c r="H92" s="1102"/>
      <c r="I92" s="1102"/>
      <c r="J92" s="1102"/>
      <c r="K92" s="1102"/>
      <c r="L92" s="1102"/>
      <c r="M92" s="1102"/>
      <c r="N92" s="764"/>
      <c r="O92" s="1102"/>
      <c r="P92" s="1102"/>
      <c r="Q92" s="1102"/>
      <c r="R92" s="1102"/>
      <c r="S92" s="1102"/>
      <c r="T92" s="1102"/>
      <c r="U92" s="1102"/>
      <c r="V92" s="1102"/>
      <c r="W92" s="1102"/>
      <c r="X92" s="764"/>
      <c r="Y92" s="764"/>
      <c r="Z92" s="1102"/>
      <c r="AA92" s="1102"/>
      <c r="AB92" s="764"/>
      <c r="AC92" s="1102"/>
      <c r="AD92" s="764"/>
      <c r="AE92" s="764"/>
      <c r="AF92" s="1105"/>
      <c r="AG92" s="479"/>
      <c r="AH92" s="1093"/>
      <c r="AI92" s="1064"/>
    </row>
    <row r="93" spans="1:35" ht="18" customHeight="1">
      <c r="A93" s="609"/>
      <c r="B93" s="611"/>
      <c r="C93" s="630"/>
      <c r="D93" s="384" t="str">
        <f>'Eventos de riesgo LA-FT-FPADM'!D92</f>
        <v>Empleados</v>
      </c>
      <c r="E93" s="385" t="str">
        <f>'Eventos de riesgo LA-FT-FPADM'!E92</f>
        <v>Directos</v>
      </c>
      <c r="F93" s="384" t="str">
        <f>'Eventos de riesgo LA-FT-FPADM'!D92</f>
        <v>Empleados</v>
      </c>
      <c r="G93" s="301"/>
      <c r="H93" s="301"/>
      <c r="I93" s="301"/>
      <c r="J93" s="301"/>
      <c r="K93" s="301"/>
      <c r="L93" s="301"/>
      <c r="M93" s="301"/>
      <c r="N93" s="301"/>
      <c r="O93" s="301"/>
      <c r="P93" s="301"/>
      <c r="Q93" s="301"/>
      <c r="R93" s="299">
        <f>'Evaluación de controles'!AL57</f>
        <v>1</v>
      </c>
      <c r="S93" s="299">
        <f>'Evaluación de controles'!AL62</f>
        <v>0.70833333333333337</v>
      </c>
      <c r="T93" s="301"/>
      <c r="U93" s="301"/>
      <c r="V93" s="301"/>
      <c r="W93" s="301"/>
      <c r="X93" s="299">
        <f>'Evaluación de controles'!AL79</f>
        <v>0.75</v>
      </c>
      <c r="Y93" s="301"/>
      <c r="Z93" s="301"/>
      <c r="AA93" s="301"/>
      <c r="AB93" s="301"/>
      <c r="AC93" s="301"/>
      <c r="AD93" s="299">
        <f>'Evaluación de controles'!AL121</f>
        <v>0.70833333333333337</v>
      </c>
      <c r="AE93" s="299">
        <f>'Evaluación de controles'!AL133</f>
        <v>0.70833333333333337</v>
      </c>
      <c r="AF93" s="304">
        <f t="shared" si="3"/>
        <v>0.77500000000000013</v>
      </c>
      <c r="AG93" s="228" t="str">
        <f t="shared" si="4"/>
        <v>Moderado</v>
      </c>
      <c r="AH93" s="1093"/>
      <c r="AI93" s="1064"/>
    </row>
    <row r="94" spans="1:35" ht="18" customHeight="1">
      <c r="A94" s="609"/>
      <c r="B94" s="611"/>
      <c r="C94" s="630"/>
      <c r="D94" s="384" t="str">
        <f>'Eventos de riesgo LA-FT-FPADM'!D93</f>
        <v>Aliados</v>
      </c>
      <c r="E94" s="385" t="str">
        <f>'Eventos de riesgo LA-FT-FPADM'!E93</f>
        <v>Programas y proyectos</v>
      </c>
      <c r="F94" s="384" t="str">
        <f>'Eventos de riesgo LA-FT-FPADM'!D93</f>
        <v>Aliados</v>
      </c>
      <c r="G94" s="301"/>
      <c r="H94" s="301"/>
      <c r="I94" s="301"/>
      <c r="J94" s="299">
        <f>'Evaluación de controles'!AL28</f>
        <v>1</v>
      </c>
      <c r="K94" s="299">
        <f>'Evaluación de controles'!AL33</f>
        <v>0.70833333333333337</v>
      </c>
      <c r="L94" s="301"/>
      <c r="M94" s="301"/>
      <c r="N94" s="301"/>
      <c r="O94" s="301"/>
      <c r="P94" s="301"/>
      <c r="Q94" s="301"/>
      <c r="R94" s="301"/>
      <c r="S94" s="301"/>
      <c r="T94" s="301"/>
      <c r="U94" s="301"/>
      <c r="V94" s="301"/>
      <c r="W94" s="301"/>
      <c r="X94" s="299">
        <f>'Evaluación de controles'!AL79</f>
        <v>0.75</v>
      </c>
      <c r="Y94" s="299">
        <f>'Evaluación de controles'!AL82</f>
        <v>0.70833333333333337</v>
      </c>
      <c r="Z94" s="301"/>
      <c r="AA94" s="301"/>
      <c r="AB94" s="299">
        <f>'Evaluación de controles'!AL106</f>
        <v>0.75</v>
      </c>
      <c r="AC94" s="301"/>
      <c r="AD94" s="299">
        <f>'Evaluación de controles'!AL121</f>
        <v>0.70833333333333337</v>
      </c>
      <c r="AE94" s="299">
        <f>'Evaluación de controles'!AL133</f>
        <v>0.70833333333333337</v>
      </c>
      <c r="AF94" s="304">
        <f t="shared" si="3"/>
        <v>0.76190476190476186</v>
      </c>
      <c r="AG94" s="228" t="str">
        <f t="shared" si="4"/>
        <v>Moderado</v>
      </c>
      <c r="AH94" s="1093"/>
      <c r="AI94" s="1064"/>
    </row>
    <row r="95" spans="1:35" ht="18" customHeight="1">
      <c r="A95" s="609"/>
      <c r="B95" s="611"/>
      <c r="C95" s="655" t="str">
        <f>'Eventos de riesgo LA-FT-FPADM'!C94</f>
        <v>Canales de distribución</v>
      </c>
      <c r="D95" s="659" t="str">
        <f>'Eventos de riesgo LA-FT-FPADM'!D94</f>
        <v>Propia</v>
      </c>
      <c r="E95" s="385" t="str">
        <f>'Eventos de riesgo LA-FT-FPADM'!E94</f>
        <v>Fuerza comercial</v>
      </c>
      <c r="F95" s="659" t="str">
        <f>'Eventos de riesgo LA-FT-FPADM'!C94</f>
        <v>Canales de distribución</v>
      </c>
      <c r="G95" s="1094"/>
      <c r="H95" s="1094"/>
      <c r="I95" s="1094"/>
      <c r="J95" s="1094"/>
      <c r="K95" s="1094"/>
      <c r="L95" s="1094"/>
      <c r="M95" s="1094"/>
      <c r="N95" s="1094"/>
      <c r="O95" s="1094"/>
      <c r="P95" s="1094"/>
      <c r="Q95" s="1094"/>
      <c r="R95" s="1094"/>
      <c r="S95" s="1094"/>
      <c r="T95" s="1094"/>
      <c r="U95" s="1094"/>
      <c r="V95" s="1096">
        <f>'Evaluación de controles'!AL70</f>
        <v>1</v>
      </c>
      <c r="W95" s="1096">
        <f>'Evaluación de controles'!AL75</f>
        <v>0.70833333333333337</v>
      </c>
      <c r="X95" s="1096">
        <f>'Evaluación de controles'!AL79</f>
        <v>0.75</v>
      </c>
      <c r="Y95" s="1094"/>
      <c r="Z95" s="1094"/>
      <c r="AA95" s="1094"/>
      <c r="AB95" s="1094"/>
      <c r="AC95" s="1094"/>
      <c r="AD95" s="1096">
        <f>'Evaluación de controles'!AL121</f>
        <v>0.70833333333333337</v>
      </c>
      <c r="AE95" s="1096">
        <f>'Evaluación de controles'!AL133</f>
        <v>0.70833333333333337</v>
      </c>
      <c r="AF95" s="1100">
        <f t="shared" si="3"/>
        <v>0.77500000000000013</v>
      </c>
      <c r="AG95" s="477" t="str">
        <f t="shared" si="4"/>
        <v>Moderado</v>
      </c>
      <c r="AH95" s="1093"/>
      <c r="AI95" s="1064"/>
    </row>
    <row r="96" spans="1:35" ht="18" customHeight="1">
      <c r="A96" s="609"/>
      <c r="B96" s="611"/>
      <c r="C96" s="655"/>
      <c r="D96" s="660"/>
      <c r="E96" s="385" t="str">
        <f>'Eventos de riesgo LA-FT-FPADM'!E95</f>
        <v>Digital</v>
      </c>
      <c r="F96" s="660"/>
      <c r="G96" s="1106"/>
      <c r="H96" s="1106"/>
      <c r="I96" s="1106"/>
      <c r="J96" s="1106"/>
      <c r="K96" s="1106"/>
      <c r="L96" s="1106"/>
      <c r="M96" s="1106"/>
      <c r="N96" s="1106"/>
      <c r="O96" s="1106"/>
      <c r="P96" s="1106"/>
      <c r="Q96" s="1106"/>
      <c r="R96" s="1106"/>
      <c r="S96" s="1106"/>
      <c r="T96" s="1106"/>
      <c r="U96" s="1106"/>
      <c r="V96" s="1107"/>
      <c r="W96" s="1107"/>
      <c r="X96" s="1107"/>
      <c r="Y96" s="1106"/>
      <c r="Z96" s="1106"/>
      <c r="AA96" s="1106"/>
      <c r="AB96" s="1106"/>
      <c r="AC96" s="1106"/>
      <c r="AD96" s="1107"/>
      <c r="AE96" s="1107"/>
      <c r="AF96" s="1101"/>
      <c r="AG96" s="479"/>
      <c r="AH96" s="1104"/>
      <c r="AI96" s="1065"/>
    </row>
    <row r="97" spans="1:35" ht="18" customHeight="1">
      <c r="A97" s="608" t="str">
        <f>'Eventos de riesgo LA-FT-FPADM'!A96</f>
        <v>R5</v>
      </c>
      <c r="B97" s="610" t="str">
        <f>'Eventos de riesgo LA-FT-FPADM'!B96</f>
        <v>Tener vínculos con empresas de fachada o con testaferros de personas que ejecutan actividades de LA/FT/FPADM.</v>
      </c>
      <c r="C97" s="612" t="str">
        <f>'Eventos de riesgo LA-FT-FPADM'!C96</f>
        <v>Contraparte</v>
      </c>
      <c r="D97" s="613" t="str">
        <f>'Eventos de riesgo LA-FT-FPADM'!D96</f>
        <v>Clientes</v>
      </c>
      <c r="E97" s="166" t="str">
        <f>'Eventos de riesgo LA-FT-FPADM'!E96</f>
        <v>Arrendamiento de espacios</v>
      </c>
      <c r="F97" s="613" t="str">
        <f>'Eventos de riesgo LA-FT-FPADM'!D96</f>
        <v>Clientes</v>
      </c>
      <c r="G97" s="1084"/>
      <c r="H97" s="1084"/>
      <c r="I97" s="1077">
        <f>'Evaluación de controles'!AL25</f>
        <v>0.95833333333333337</v>
      </c>
      <c r="J97" s="1077">
        <f>'Evaluación de controles'!AL28</f>
        <v>1</v>
      </c>
      <c r="K97" s="1077">
        <f>'Evaluación de controles'!AL33</f>
        <v>0.70833333333333337</v>
      </c>
      <c r="L97" s="1084"/>
      <c r="M97" s="1084"/>
      <c r="N97" s="1084"/>
      <c r="O97" s="1084"/>
      <c r="P97" s="1084"/>
      <c r="Q97" s="1084"/>
      <c r="R97" s="1084"/>
      <c r="S97" s="1084"/>
      <c r="T97" s="1084"/>
      <c r="U97" s="1084"/>
      <c r="V97" s="1084"/>
      <c r="W97" s="1084"/>
      <c r="X97" s="1077">
        <f>'Evaluación de controles'!AL79</f>
        <v>0.75</v>
      </c>
      <c r="Y97" s="1077">
        <f>'Evaluación de controles'!AL82</f>
        <v>0.70833333333333337</v>
      </c>
      <c r="Z97" s="1077">
        <f>'Evaluación de controles'!AL91</f>
        <v>0.70833333333333337</v>
      </c>
      <c r="AA97" s="1077">
        <f>'Evaluación de controles'!AL99</f>
        <v>0.70833333333333337</v>
      </c>
      <c r="AB97" s="1077">
        <f>'Evaluación de controles'!AL106</f>
        <v>0.75</v>
      </c>
      <c r="AC97" s="1077">
        <f>'Evaluación de controles'!AL115</f>
        <v>0.70833333333333337</v>
      </c>
      <c r="AD97" s="1077">
        <f>'Evaluación de controles'!AL121</f>
        <v>0.70833333333333337</v>
      </c>
      <c r="AE97" s="1077">
        <f>'Evaluación de controles'!AL133</f>
        <v>0.70833333333333337</v>
      </c>
      <c r="AF97" s="1081">
        <f t="shared" si="3"/>
        <v>0.76515151515151514</v>
      </c>
      <c r="AG97" s="477" t="str">
        <f t="shared" si="4"/>
        <v>Moderado</v>
      </c>
      <c r="AH97" s="1051">
        <f>AVERAGE(AF97,AF100,AF112,AF113,AF114)</f>
        <v>0.78131313131313118</v>
      </c>
      <c r="AI97" s="1053" t="str">
        <f t="shared" si="5"/>
        <v>Moderado</v>
      </c>
    </row>
    <row r="98" spans="1:35" ht="18" customHeight="1">
      <c r="A98" s="608"/>
      <c r="B98" s="610"/>
      <c r="C98" s="612"/>
      <c r="D98" s="613"/>
      <c r="E98" s="166" t="str">
        <f>'Eventos de riesgo LA-FT-FPADM'!E97</f>
        <v>Capacitaciones</v>
      </c>
      <c r="F98" s="613"/>
      <c r="G98" s="1085"/>
      <c r="H98" s="1085"/>
      <c r="I98" s="1078"/>
      <c r="J98" s="1078"/>
      <c r="K98" s="1078"/>
      <c r="L98" s="1085"/>
      <c r="M98" s="1085"/>
      <c r="N98" s="1085"/>
      <c r="O98" s="1085"/>
      <c r="P98" s="1085"/>
      <c r="Q98" s="1085"/>
      <c r="R98" s="1085"/>
      <c r="S98" s="1085"/>
      <c r="T98" s="1085"/>
      <c r="U98" s="1085"/>
      <c r="V98" s="1085"/>
      <c r="W98" s="1085"/>
      <c r="X98" s="1078"/>
      <c r="Y98" s="1078"/>
      <c r="Z98" s="1078"/>
      <c r="AA98" s="1078"/>
      <c r="AB98" s="1078"/>
      <c r="AC98" s="1078"/>
      <c r="AD98" s="1078"/>
      <c r="AE98" s="1078"/>
      <c r="AF98" s="1082"/>
      <c r="AG98" s="478"/>
      <c r="AH98" s="1062"/>
      <c r="AI98" s="1064"/>
    </row>
    <row r="99" spans="1:35" ht="18" customHeight="1">
      <c r="A99" s="608"/>
      <c r="B99" s="610"/>
      <c r="C99" s="612"/>
      <c r="D99" s="613"/>
      <c r="E99" s="166" t="str">
        <f>'Eventos de riesgo LA-FT-FPADM'!E98</f>
        <v>Afiliados</v>
      </c>
      <c r="F99" s="613"/>
      <c r="G99" s="1085"/>
      <c r="H99" s="1085"/>
      <c r="I99" s="1078"/>
      <c r="J99" s="1078"/>
      <c r="K99" s="1078"/>
      <c r="L99" s="1085"/>
      <c r="M99" s="1085"/>
      <c r="N99" s="1085"/>
      <c r="O99" s="1085"/>
      <c r="P99" s="1085"/>
      <c r="Q99" s="1085"/>
      <c r="R99" s="1085"/>
      <c r="S99" s="1085"/>
      <c r="T99" s="1085"/>
      <c r="U99" s="1085"/>
      <c r="V99" s="1085"/>
      <c r="W99" s="1085"/>
      <c r="X99" s="1078"/>
      <c r="Y99" s="1078"/>
      <c r="Z99" s="1078"/>
      <c r="AA99" s="1078"/>
      <c r="AB99" s="1078"/>
      <c r="AC99" s="1078"/>
      <c r="AD99" s="1078"/>
      <c r="AE99" s="1078"/>
      <c r="AF99" s="1082"/>
      <c r="AG99" s="478"/>
      <c r="AH99" s="1062"/>
      <c r="AI99" s="1064"/>
    </row>
    <row r="100" spans="1:35" ht="18" customHeight="1">
      <c r="A100" s="609"/>
      <c r="B100" s="611"/>
      <c r="C100" s="612"/>
      <c r="D100" s="613" t="str">
        <f>'Eventos de riesgo LA-FT-FPADM'!D99</f>
        <v>Proveedores / Contratistas</v>
      </c>
      <c r="E100" s="166" t="str">
        <f>'Eventos de riesgo LA-FT-FPADM'!E99</f>
        <v>Servicios y alquileres</v>
      </c>
      <c r="F100" s="613" t="str">
        <f>'Eventos de riesgo LA-FT-FPADM'!D99</f>
        <v>Proveedores / Contratistas</v>
      </c>
      <c r="G100" s="1069"/>
      <c r="H100" s="1069"/>
      <c r="I100" s="1069"/>
      <c r="J100" s="1069"/>
      <c r="K100" s="1069"/>
      <c r="L100" s="1069"/>
      <c r="M100" s="1068">
        <f>'Evaluación de controles'!AL41</f>
        <v>0.95833333333333337</v>
      </c>
      <c r="N100" s="1068">
        <f>'Evaluación de controles'!AL43</f>
        <v>1</v>
      </c>
      <c r="O100" s="1068">
        <f>'Evaluación de controles'!AL50</f>
        <v>0.70833333333333337</v>
      </c>
      <c r="P100" s="1069"/>
      <c r="Q100" s="1069"/>
      <c r="R100" s="1069"/>
      <c r="S100" s="1069"/>
      <c r="T100" s="1069"/>
      <c r="U100" s="1069"/>
      <c r="V100" s="1069"/>
      <c r="W100" s="1069"/>
      <c r="X100" s="1068">
        <f>'Evaluación de controles'!AL79</f>
        <v>0.75</v>
      </c>
      <c r="Y100" s="1068">
        <f>'Evaluación de controles'!AL82</f>
        <v>0.70833333333333337</v>
      </c>
      <c r="Z100" s="1068">
        <f>'Evaluación de controles'!AL91</f>
        <v>0.70833333333333337</v>
      </c>
      <c r="AA100" s="1068">
        <f>'Evaluación de controles'!AL99</f>
        <v>0.70833333333333337</v>
      </c>
      <c r="AB100" s="1068">
        <f>'Evaluación de controles'!AL106</f>
        <v>0.75</v>
      </c>
      <c r="AC100" s="1068">
        <f>'Evaluación de controles'!AL115</f>
        <v>0.70833333333333337</v>
      </c>
      <c r="AD100" s="1068">
        <f>'Evaluación de controles'!AL121</f>
        <v>0.70833333333333337</v>
      </c>
      <c r="AE100" s="1068">
        <f>'Evaluación de controles'!AL133</f>
        <v>0.70833333333333337</v>
      </c>
      <c r="AF100" s="1057">
        <f t="shared" si="3"/>
        <v>0.76515151515151514</v>
      </c>
      <c r="AG100" s="477" t="str">
        <f t="shared" si="4"/>
        <v>Moderado</v>
      </c>
      <c r="AH100" s="1062"/>
      <c r="AI100" s="1064"/>
    </row>
    <row r="101" spans="1:35" ht="18" customHeight="1">
      <c r="A101" s="609"/>
      <c r="B101" s="611"/>
      <c r="C101" s="612"/>
      <c r="D101" s="613"/>
      <c r="E101" s="167" t="str">
        <f>'Eventos de riesgo LA-FT-FPADM'!E100</f>
        <v>Publicidad</v>
      </c>
      <c r="F101" s="613"/>
      <c r="G101" s="1070"/>
      <c r="H101" s="1070"/>
      <c r="I101" s="1070"/>
      <c r="J101" s="1070"/>
      <c r="K101" s="1070"/>
      <c r="L101" s="1070"/>
      <c r="M101" s="763"/>
      <c r="N101" s="763"/>
      <c r="O101" s="763"/>
      <c r="P101" s="1070"/>
      <c r="Q101" s="1070"/>
      <c r="R101" s="1070"/>
      <c r="S101" s="1070"/>
      <c r="T101" s="1070"/>
      <c r="U101" s="1070"/>
      <c r="V101" s="1070"/>
      <c r="W101" s="1070"/>
      <c r="X101" s="763"/>
      <c r="Y101" s="763"/>
      <c r="Z101" s="763"/>
      <c r="AA101" s="763"/>
      <c r="AB101" s="763"/>
      <c r="AC101" s="763"/>
      <c r="AD101" s="763"/>
      <c r="AE101" s="763"/>
      <c r="AF101" s="1071"/>
      <c r="AG101" s="478"/>
      <c r="AH101" s="1062"/>
      <c r="AI101" s="1064"/>
    </row>
    <row r="102" spans="1:35" ht="18" customHeight="1">
      <c r="A102" s="609"/>
      <c r="B102" s="611"/>
      <c r="C102" s="612"/>
      <c r="D102" s="613"/>
      <c r="E102" s="167" t="str">
        <f>'Eventos de riesgo LA-FT-FPADM'!E101</f>
        <v>Compras generales</v>
      </c>
      <c r="F102" s="613"/>
      <c r="G102" s="1070"/>
      <c r="H102" s="1070"/>
      <c r="I102" s="1070"/>
      <c r="J102" s="1070"/>
      <c r="K102" s="1070"/>
      <c r="L102" s="1070"/>
      <c r="M102" s="763"/>
      <c r="N102" s="763"/>
      <c r="O102" s="763"/>
      <c r="P102" s="1070"/>
      <c r="Q102" s="1070"/>
      <c r="R102" s="1070"/>
      <c r="S102" s="1070"/>
      <c r="T102" s="1070"/>
      <c r="U102" s="1070"/>
      <c r="V102" s="1070"/>
      <c r="W102" s="1070"/>
      <c r="X102" s="763"/>
      <c r="Y102" s="763"/>
      <c r="Z102" s="763"/>
      <c r="AA102" s="763"/>
      <c r="AB102" s="763"/>
      <c r="AC102" s="763"/>
      <c r="AD102" s="763"/>
      <c r="AE102" s="763"/>
      <c r="AF102" s="1071"/>
      <c r="AG102" s="478"/>
      <c r="AH102" s="1062"/>
      <c r="AI102" s="1064"/>
    </row>
    <row r="103" spans="1:35" ht="18" customHeight="1">
      <c r="A103" s="609"/>
      <c r="B103" s="611"/>
      <c r="C103" s="612"/>
      <c r="D103" s="613"/>
      <c r="E103" s="166" t="str">
        <f>'Eventos de riesgo LA-FT-FPADM'!E102</f>
        <v>Consultorías</v>
      </c>
      <c r="F103" s="613"/>
      <c r="G103" s="1070"/>
      <c r="H103" s="1070"/>
      <c r="I103" s="1070"/>
      <c r="J103" s="1070"/>
      <c r="K103" s="1070"/>
      <c r="L103" s="1070"/>
      <c r="M103" s="763"/>
      <c r="N103" s="763"/>
      <c r="O103" s="763"/>
      <c r="P103" s="1070"/>
      <c r="Q103" s="1070"/>
      <c r="R103" s="1070"/>
      <c r="S103" s="1070"/>
      <c r="T103" s="1070"/>
      <c r="U103" s="1070"/>
      <c r="V103" s="1070"/>
      <c r="W103" s="1070"/>
      <c r="X103" s="763"/>
      <c r="Y103" s="763"/>
      <c r="Z103" s="763"/>
      <c r="AA103" s="763"/>
      <c r="AB103" s="763"/>
      <c r="AC103" s="763"/>
      <c r="AD103" s="763"/>
      <c r="AE103" s="763"/>
      <c r="AF103" s="1071"/>
      <c r="AG103" s="478"/>
      <c r="AH103" s="1062"/>
      <c r="AI103" s="1064"/>
    </row>
    <row r="104" spans="1:35" ht="18" customHeight="1">
      <c r="A104" s="609"/>
      <c r="B104" s="611"/>
      <c r="C104" s="612"/>
      <c r="D104" s="613"/>
      <c r="E104" s="166" t="str">
        <f>'Eventos de riesgo LA-FT-FPADM'!E103</f>
        <v>Muebles e inmuebles, mantenimiento de maquinaria y equipo</v>
      </c>
      <c r="F104" s="613"/>
      <c r="G104" s="1070"/>
      <c r="H104" s="1070"/>
      <c r="I104" s="1070"/>
      <c r="J104" s="1070"/>
      <c r="K104" s="1070"/>
      <c r="L104" s="1070"/>
      <c r="M104" s="763"/>
      <c r="N104" s="763"/>
      <c r="O104" s="763"/>
      <c r="P104" s="1070"/>
      <c r="Q104" s="1070"/>
      <c r="R104" s="1070"/>
      <c r="S104" s="1070"/>
      <c r="T104" s="1070"/>
      <c r="U104" s="1070"/>
      <c r="V104" s="1070"/>
      <c r="W104" s="1070"/>
      <c r="X104" s="763"/>
      <c r="Y104" s="763"/>
      <c r="Z104" s="763"/>
      <c r="AA104" s="763"/>
      <c r="AB104" s="763"/>
      <c r="AC104" s="763"/>
      <c r="AD104" s="763"/>
      <c r="AE104" s="763"/>
      <c r="AF104" s="1071"/>
      <c r="AG104" s="478"/>
      <c r="AH104" s="1062"/>
      <c r="AI104" s="1064"/>
    </row>
    <row r="105" spans="1:35" ht="18" customHeight="1">
      <c r="A105" s="609"/>
      <c r="B105" s="611"/>
      <c r="C105" s="612"/>
      <c r="D105" s="613"/>
      <c r="E105" s="167" t="str">
        <f>'Eventos de riesgo LA-FT-FPADM'!E104</f>
        <v>Servicios de tecnologia</v>
      </c>
      <c r="F105" s="613"/>
      <c r="G105" s="1070"/>
      <c r="H105" s="1070"/>
      <c r="I105" s="1070"/>
      <c r="J105" s="1070"/>
      <c r="K105" s="1070"/>
      <c r="L105" s="1070"/>
      <c r="M105" s="763"/>
      <c r="N105" s="763"/>
      <c r="O105" s="763"/>
      <c r="P105" s="1070"/>
      <c r="Q105" s="1070"/>
      <c r="R105" s="1070"/>
      <c r="S105" s="1070"/>
      <c r="T105" s="1070"/>
      <c r="U105" s="1070"/>
      <c r="V105" s="1070"/>
      <c r="W105" s="1070"/>
      <c r="X105" s="763"/>
      <c r="Y105" s="763"/>
      <c r="Z105" s="763"/>
      <c r="AA105" s="763"/>
      <c r="AB105" s="763"/>
      <c r="AC105" s="763"/>
      <c r="AD105" s="763"/>
      <c r="AE105" s="763"/>
      <c r="AF105" s="1071"/>
      <c r="AG105" s="478"/>
      <c r="AH105" s="1062"/>
      <c r="AI105" s="1064"/>
    </row>
    <row r="106" spans="1:35" ht="18" customHeight="1">
      <c r="A106" s="609"/>
      <c r="B106" s="611"/>
      <c r="C106" s="612"/>
      <c r="D106" s="613"/>
      <c r="E106" s="166" t="str">
        <f>'Eventos de riesgo LA-FT-FPADM'!E105</f>
        <v>Servicio de alojamiento y eventos empresariales</v>
      </c>
      <c r="F106" s="613"/>
      <c r="G106" s="1070"/>
      <c r="H106" s="1070"/>
      <c r="I106" s="1070"/>
      <c r="J106" s="1070"/>
      <c r="K106" s="1070"/>
      <c r="L106" s="1070"/>
      <c r="M106" s="763"/>
      <c r="N106" s="763"/>
      <c r="O106" s="763"/>
      <c r="P106" s="1070"/>
      <c r="Q106" s="1070"/>
      <c r="R106" s="1070"/>
      <c r="S106" s="1070"/>
      <c r="T106" s="1070"/>
      <c r="U106" s="1070"/>
      <c r="V106" s="1070"/>
      <c r="W106" s="1070"/>
      <c r="X106" s="763"/>
      <c r="Y106" s="763"/>
      <c r="Z106" s="763"/>
      <c r="AA106" s="763"/>
      <c r="AB106" s="763"/>
      <c r="AC106" s="763"/>
      <c r="AD106" s="763"/>
      <c r="AE106" s="763"/>
      <c r="AF106" s="1071"/>
      <c r="AG106" s="478"/>
      <c r="AH106" s="1062"/>
      <c r="AI106" s="1064"/>
    </row>
    <row r="107" spans="1:35" ht="18" customHeight="1">
      <c r="A107" s="609"/>
      <c r="B107" s="611"/>
      <c r="C107" s="612"/>
      <c r="D107" s="613"/>
      <c r="E107" s="167" t="str">
        <f>'Eventos de riesgo LA-FT-FPADM'!E106</f>
        <v>Servicios educativos</v>
      </c>
      <c r="F107" s="613"/>
      <c r="G107" s="1070"/>
      <c r="H107" s="1070"/>
      <c r="I107" s="1070"/>
      <c r="J107" s="1070"/>
      <c r="K107" s="1070"/>
      <c r="L107" s="1070"/>
      <c r="M107" s="763"/>
      <c r="N107" s="763"/>
      <c r="O107" s="763"/>
      <c r="P107" s="1070"/>
      <c r="Q107" s="1070"/>
      <c r="R107" s="1070"/>
      <c r="S107" s="1070"/>
      <c r="T107" s="1070"/>
      <c r="U107" s="1070"/>
      <c r="V107" s="1070"/>
      <c r="W107" s="1070"/>
      <c r="X107" s="763"/>
      <c r="Y107" s="763"/>
      <c r="Z107" s="763"/>
      <c r="AA107" s="763"/>
      <c r="AB107" s="763"/>
      <c r="AC107" s="763"/>
      <c r="AD107" s="763"/>
      <c r="AE107" s="763"/>
      <c r="AF107" s="1071"/>
      <c r="AG107" s="478"/>
      <c r="AH107" s="1062"/>
      <c r="AI107" s="1064"/>
    </row>
    <row r="108" spans="1:35" ht="18" customHeight="1">
      <c r="A108" s="609"/>
      <c r="B108" s="611"/>
      <c r="C108" s="612"/>
      <c r="D108" s="613"/>
      <c r="E108" s="167" t="str">
        <f>'Eventos de riesgo LA-FT-FPADM'!E107</f>
        <v>Asesorías Jurídicas</v>
      </c>
      <c r="F108" s="613"/>
      <c r="G108" s="1070"/>
      <c r="H108" s="1070"/>
      <c r="I108" s="1070"/>
      <c r="J108" s="1070"/>
      <c r="K108" s="1070"/>
      <c r="L108" s="1070"/>
      <c r="M108" s="763"/>
      <c r="N108" s="763"/>
      <c r="O108" s="763"/>
      <c r="P108" s="1070"/>
      <c r="Q108" s="1070"/>
      <c r="R108" s="1070"/>
      <c r="S108" s="1070"/>
      <c r="T108" s="1070"/>
      <c r="U108" s="1070"/>
      <c r="V108" s="1070"/>
      <c r="W108" s="1070"/>
      <c r="X108" s="763"/>
      <c r="Y108" s="763"/>
      <c r="Z108" s="763"/>
      <c r="AA108" s="763"/>
      <c r="AB108" s="763"/>
      <c r="AC108" s="763"/>
      <c r="AD108" s="763"/>
      <c r="AE108" s="763"/>
      <c r="AF108" s="1071"/>
      <c r="AG108" s="478"/>
      <c r="AH108" s="1062"/>
      <c r="AI108" s="1064"/>
    </row>
    <row r="109" spans="1:35" ht="18" customHeight="1">
      <c r="A109" s="609"/>
      <c r="B109" s="611"/>
      <c r="C109" s="612"/>
      <c r="D109" s="613"/>
      <c r="E109" s="166" t="str">
        <f>'Eventos de riesgo LA-FT-FPADM'!E108</f>
        <v>Servicios públicos</v>
      </c>
      <c r="F109" s="613"/>
      <c r="G109" s="1070"/>
      <c r="H109" s="1070"/>
      <c r="I109" s="1070"/>
      <c r="J109" s="1070"/>
      <c r="K109" s="1070"/>
      <c r="L109" s="1070"/>
      <c r="M109" s="763"/>
      <c r="N109" s="763"/>
      <c r="O109" s="763"/>
      <c r="P109" s="1070"/>
      <c r="Q109" s="1070"/>
      <c r="R109" s="1070"/>
      <c r="S109" s="1070"/>
      <c r="T109" s="1070"/>
      <c r="U109" s="1070"/>
      <c r="V109" s="1070"/>
      <c r="W109" s="1070"/>
      <c r="X109" s="763"/>
      <c r="Y109" s="763"/>
      <c r="Z109" s="763"/>
      <c r="AA109" s="763"/>
      <c r="AB109" s="763"/>
      <c r="AC109" s="763"/>
      <c r="AD109" s="763"/>
      <c r="AE109" s="763"/>
      <c r="AF109" s="1071"/>
      <c r="AG109" s="478"/>
      <c r="AH109" s="1062"/>
      <c r="AI109" s="1064"/>
    </row>
    <row r="110" spans="1:35" ht="18" customHeight="1">
      <c r="A110" s="609"/>
      <c r="B110" s="611"/>
      <c r="C110" s="612"/>
      <c r="D110" s="613"/>
      <c r="E110" s="166" t="str">
        <f>'Eventos de riesgo LA-FT-FPADM'!E109</f>
        <v>Obligaciones Legales</v>
      </c>
      <c r="F110" s="613"/>
      <c r="G110" s="1070"/>
      <c r="H110" s="1070"/>
      <c r="I110" s="1070"/>
      <c r="J110" s="1070"/>
      <c r="K110" s="1070"/>
      <c r="L110" s="1070"/>
      <c r="M110" s="763"/>
      <c r="N110" s="763"/>
      <c r="O110" s="763"/>
      <c r="P110" s="1070"/>
      <c r="Q110" s="1070"/>
      <c r="R110" s="1070"/>
      <c r="S110" s="1070"/>
      <c r="T110" s="1070"/>
      <c r="U110" s="1070"/>
      <c r="V110" s="1070"/>
      <c r="W110" s="1070"/>
      <c r="X110" s="763"/>
      <c r="Y110" s="763"/>
      <c r="Z110" s="763"/>
      <c r="AA110" s="763"/>
      <c r="AB110" s="763"/>
      <c r="AC110" s="763"/>
      <c r="AD110" s="763"/>
      <c r="AE110" s="763"/>
      <c r="AF110" s="1071"/>
      <c r="AG110" s="478"/>
      <c r="AH110" s="1062"/>
      <c r="AI110" s="1064"/>
    </row>
    <row r="111" spans="1:35" ht="18" customHeight="1">
      <c r="A111" s="609"/>
      <c r="B111" s="611"/>
      <c r="C111" s="612"/>
      <c r="D111" s="613"/>
      <c r="E111" s="167" t="str">
        <f>'Eventos de riesgo LA-FT-FPADM'!E110</f>
        <v>Financieros</v>
      </c>
      <c r="F111" s="613"/>
      <c r="G111" s="1102"/>
      <c r="H111" s="1102"/>
      <c r="I111" s="1102"/>
      <c r="J111" s="1102"/>
      <c r="K111" s="1102"/>
      <c r="L111" s="1102"/>
      <c r="M111" s="764"/>
      <c r="N111" s="764"/>
      <c r="O111" s="764"/>
      <c r="P111" s="1102"/>
      <c r="Q111" s="1102"/>
      <c r="R111" s="1102"/>
      <c r="S111" s="1102"/>
      <c r="T111" s="1102"/>
      <c r="U111" s="1102"/>
      <c r="V111" s="1102"/>
      <c r="W111" s="1102"/>
      <c r="X111" s="764"/>
      <c r="Y111" s="764"/>
      <c r="Z111" s="764"/>
      <c r="AA111" s="764"/>
      <c r="AB111" s="764"/>
      <c r="AC111" s="764"/>
      <c r="AD111" s="764"/>
      <c r="AE111" s="764"/>
      <c r="AF111" s="1072"/>
      <c r="AG111" s="479"/>
      <c r="AH111" s="1062"/>
      <c r="AI111" s="1064"/>
    </row>
    <row r="112" spans="1:35" ht="18" customHeight="1">
      <c r="A112" s="609"/>
      <c r="B112" s="611"/>
      <c r="C112" s="612"/>
      <c r="D112" s="356" t="str">
        <f>'Eventos de riesgo LA-FT-FPADM'!D111</f>
        <v>Empleados</v>
      </c>
      <c r="E112" s="166" t="str">
        <f>'Eventos de riesgo LA-FT-FPADM'!E111</f>
        <v>Directos</v>
      </c>
      <c r="F112" s="356" t="str">
        <f>'Eventos de riesgo LA-FT-FPADM'!D111</f>
        <v>Empleados</v>
      </c>
      <c r="G112" s="301"/>
      <c r="H112" s="301"/>
      <c r="I112" s="301"/>
      <c r="J112" s="301"/>
      <c r="K112" s="301"/>
      <c r="L112" s="301"/>
      <c r="M112" s="301"/>
      <c r="N112" s="301"/>
      <c r="O112" s="301"/>
      <c r="P112" s="301"/>
      <c r="Q112" s="299">
        <f>'Evaluación de controles'!AL54</f>
        <v>0.95833333333333337</v>
      </c>
      <c r="R112" s="299">
        <f>'Evaluación de controles'!AL57</f>
        <v>1</v>
      </c>
      <c r="S112" s="299">
        <f>'Evaluación de controles'!AL62</f>
        <v>0.70833333333333337</v>
      </c>
      <c r="T112" s="301"/>
      <c r="U112" s="301"/>
      <c r="V112" s="301"/>
      <c r="W112" s="301"/>
      <c r="X112" s="299">
        <f>'Evaluación de controles'!AL79</f>
        <v>0.75</v>
      </c>
      <c r="Y112" s="301"/>
      <c r="Z112" s="301"/>
      <c r="AA112" s="301"/>
      <c r="AB112" s="301"/>
      <c r="AC112" s="301"/>
      <c r="AD112" s="299">
        <f>'Evaluación de controles'!AL121</f>
        <v>0.70833333333333337</v>
      </c>
      <c r="AE112" s="299">
        <f>'Evaluación de controles'!AL133</f>
        <v>0.70833333333333337</v>
      </c>
      <c r="AF112" s="300">
        <f t="shared" si="3"/>
        <v>0.80555555555555547</v>
      </c>
      <c r="AG112" s="228" t="str">
        <f t="shared" si="4"/>
        <v>Moderado</v>
      </c>
      <c r="AH112" s="1062"/>
      <c r="AI112" s="1064"/>
    </row>
    <row r="113" spans="1:35" ht="18" customHeight="1">
      <c r="A113" s="609"/>
      <c r="B113" s="611"/>
      <c r="C113" s="612"/>
      <c r="D113" s="356" t="str">
        <f>'Eventos de riesgo LA-FT-FPADM'!D112</f>
        <v>Aliados</v>
      </c>
      <c r="E113" s="166" t="str">
        <f>'Eventos de riesgo LA-FT-FPADM'!E112</f>
        <v>Programas y proyectos</v>
      </c>
      <c r="F113" s="356" t="str">
        <f>'Eventos de riesgo LA-FT-FPADM'!D112</f>
        <v>Aliados</v>
      </c>
      <c r="G113" s="301"/>
      <c r="H113" s="301"/>
      <c r="I113" s="299">
        <f>'Evaluación de controles'!AL25</f>
        <v>0.95833333333333337</v>
      </c>
      <c r="J113" s="299">
        <f>'Evaluación de controles'!AL28</f>
        <v>1</v>
      </c>
      <c r="K113" s="299">
        <f>'Evaluación de controles'!AL33</f>
        <v>0.70833333333333337</v>
      </c>
      <c r="L113" s="301"/>
      <c r="M113" s="301"/>
      <c r="N113" s="301"/>
      <c r="O113" s="301"/>
      <c r="P113" s="301"/>
      <c r="Q113" s="301"/>
      <c r="R113" s="301"/>
      <c r="S113" s="301"/>
      <c r="T113" s="301"/>
      <c r="U113" s="301"/>
      <c r="V113" s="301"/>
      <c r="W113" s="301"/>
      <c r="X113" s="299">
        <f>'Evaluación de controles'!AL79</f>
        <v>0.75</v>
      </c>
      <c r="Y113" s="299">
        <f>'Evaluación de controles'!AL82</f>
        <v>0.70833333333333337</v>
      </c>
      <c r="Z113" s="299">
        <f>'Evaluación de controles'!AL91</f>
        <v>0.70833333333333337</v>
      </c>
      <c r="AA113" s="299">
        <f>'Evaluación de controles'!AL99</f>
        <v>0.70833333333333337</v>
      </c>
      <c r="AB113" s="299">
        <f>'Evaluación de controles'!AL106</f>
        <v>0.75</v>
      </c>
      <c r="AC113" s="299">
        <f>'Evaluación de controles'!AL115</f>
        <v>0.70833333333333337</v>
      </c>
      <c r="AD113" s="299">
        <f>'Evaluación de controles'!AL121</f>
        <v>0.70833333333333337</v>
      </c>
      <c r="AE113" s="299">
        <f>'Evaluación de controles'!AL133</f>
        <v>0.70833333333333337</v>
      </c>
      <c r="AF113" s="300">
        <f t="shared" si="3"/>
        <v>0.76515151515151514</v>
      </c>
      <c r="AG113" s="228" t="str">
        <f t="shared" si="4"/>
        <v>Moderado</v>
      </c>
      <c r="AH113" s="1062"/>
      <c r="AI113" s="1064"/>
    </row>
    <row r="114" spans="1:35" ht="18" customHeight="1">
      <c r="A114" s="609"/>
      <c r="B114" s="611"/>
      <c r="C114" s="641" t="str">
        <f>'Eventos de riesgo LA-FT-FPADM'!C113</f>
        <v>Canales de distribución</v>
      </c>
      <c r="D114" s="639" t="str">
        <f>'Eventos de riesgo LA-FT-FPADM'!D113</f>
        <v>Propia</v>
      </c>
      <c r="E114" s="166" t="str">
        <f>'Eventos de riesgo LA-FT-FPADM'!E113</f>
        <v>Fuerza comercial</v>
      </c>
      <c r="F114" s="639" t="str">
        <f>'Eventos de riesgo LA-FT-FPADM'!C113</f>
        <v>Canales de distribución</v>
      </c>
      <c r="G114" s="1094"/>
      <c r="H114" s="1094"/>
      <c r="I114" s="1094"/>
      <c r="J114" s="1094"/>
      <c r="K114" s="1094"/>
      <c r="L114" s="1094"/>
      <c r="M114" s="1094"/>
      <c r="N114" s="1094"/>
      <c r="O114" s="1094"/>
      <c r="P114" s="1094"/>
      <c r="Q114" s="1094"/>
      <c r="R114" s="1094"/>
      <c r="S114" s="1094"/>
      <c r="T114" s="1094"/>
      <c r="U114" s="1096">
        <f>'Evaluación de controles'!AL67</f>
        <v>0.95833333333333337</v>
      </c>
      <c r="V114" s="1096">
        <f>'Evaluación de controles'!AL70</f>
        <v>1</v>
      </c>
      <c r="W114" s="1096">
        <f>'Evaluación de controles'!AL75</f>
        <v>0.70833333333333337</v>
      </c>
      <c r="X114" s="1096">
        <f>'Evaluación de controles'!AL79</f>
        <v>0.75</v>
      </c>
      <c r="Y114" s="1094"/>
      <c r="Z114" s="1094"/>
      <c r="AA114" s="1094"/>
      <c r="AB114" s="1094"/>
      <c r="AC114" s="1094"/>
      <c r="AD114" s="1096">
        <f>'Evaluación de controles'!AL121</f>
        <v>0.70833333333333337</v>
      </c>
      <c r="AE114" s="1096">
        <f>'Evaluación de controles'!AL133</f>
        <v>0.70833333333333337</v>
      </c>
      <c r="AF114" s="1081">
        <f t="shared" si="3"/>
        <v>0.80555555555555547</v>
      </c>
      <c r="AG114" s="477" t="str">
        <f t="shared" si="4"/>
        <v>Moderado</v>
      </c>
      <c r="AH114" s="1062"/>
      <c r="AI114" s="1064"/>
    </row>
    <row r="115" spans="1:35" ht="18" customHeight="1">
      <c r="A115" s="609"/>
      <c r="B115" s="611"/>
      <c r="C115" s="641"/>
      <c r="D115" s="640"/>
      <c r="E115" s="166" t="str">
        <f>'Eventos de riesgo LA-FT-FPADM'!E114</f>
        <v>Digital</v>
      </c>
      <c r="F115" s="640"/>
      <c r="G115" s="1106"/>
      <c r="H115" s="1106"/>
      <c r="I115" s="1106"/>
      <c r="J115" s="1106"/>
      <c r="K115" s="1106"/>
      <c r="L115" s="1106"/>
      <c r="M115" s="1106"/>
      <c r="N115" s="1106"/>
      <c r="O115" s="1106"/>
      <c r="P115" s="1106"/>
      <c r="Q115" s="1106"/>
      <c r="R115" s="1106"/>
      <c r="S115" s="1106"/>
      <c r="T115" s="1106"/>
      <c r="U115" s="1107"/>
      <c r="V115" s="1107"/>
      <c r="W115" s="1107"/>
      <c r="X115" s="1107"/>
      <c r="Y115" s="1106"/>
      <c r="Z115" s="1106"/>
      <c r="AA115" s="1106"/>
      <c r="AB115" s="1106"/>
      <c r="AC115" s="1106"/>
      <c r="AD115" s="1107"/>
      <c r="AE115" s="1107"/>
      <c r="AF115" s="1083"/>
      <c r="AG115" s="479"/>
      <c r="AH115" s="1063"/>
      <c r="AI115" s="1065"/>
    </row>
    <row r="116" spans="1:35" ht="18" customHeight="1">
      <c r="A116" s="627" t="str">
        <f>'Eventos de riesgo LA-FT-FPADM'!A115</f>
        <v>R6</v>
      </c>
      <c r="B116" s="600" t="str">
        <f>'Eventos de riesgo LA-FT-FPADM'!B115</f>
        <v>Tener vínculos con contrapartes que suplantan a otra para ocultar su verdadera identidad o que presentan documentación no veraz, inexacta o de difícil verificación, para la comisión de delitos LA/FT/FPADM dentro de la Cámara.</v>
      </c>
      <c r="C116" s="630" t="str">
        <f>'Eventos de riesgo LA-FT-FPADM'!C115</f>
        <v>Contraparte</v>
      </c>
      <c r="D116" s="642" t="str">
        <f>'Eventos de riesgo LA-FT-FPADM'!D115</f>
        <v>Clientes</v>
      </c>
      <c r="E116" s="318" t="str">
        <f>'Eventos de riesgo LA-FT-FPADM'!E115</f>
        <v>Arrendamiento de espacios</v>
      </c>
      <c r="F116" s="642" t="str">
        <f>'Eventos de riesgo LA-FT-FPADM'!D115</f>
        <v>Clientes</v>
      </c>
      <c r="G116" s="1084"/>
      <c r="H116" s="1084"/>
      <c r="I116" s="1077">
        <f>'Evaluación de controles'!AL25</f>
        <v>0.95833333333333337</v>
      </c>
      <c r="J116" s="1084"/>
      <c r="K116" s="1077">
        <f>'Evaluación de controles'!AL33</f>
        <v>0.70833333333333337</v>
      </c>
      <c r="L116" s="1084"/>
      <c r="M116" s="1084"/>
      <c r="N116" s="1084"/>
      <c r="O116" s="1084"/>
      <c r="P116" s="1084"/>
      <c r="Q116" s="1084"/>
      <c r="R116" s="1084"/>
      <c r="S116" s="1084"/>
      <c r="T116" s="1084"/>
      <c r="U116" s="1084"/>
      <c r="V116" s="1084"/>
      <c r="W116" s="1084"/>
      <c r="X116" s="1084"/>
      <c r="Y116" s="1077">
        <f>'Evaluación de controles'!AL82</f>
        <v>0.70833333333333337</v>
      </c>
      <c r="Z116" s="1077">
        <f>'Evaluación de controles'!AL91</f>
        <v>0.70833333333333337</v>
      </c>
      <c r="AA116" s="1077">
        <f>'Evaluación de controles'!AL99</f>
        <v>0.70833333333333337</v>
      </c>
      <c r="AB116" s="1084"/>
      <c r="AC116" s="1084"/>
      <c r="AD116" s="1077">
        <f>'Evaluación de controles'!AL121</f>
        <v>0.70833333333333337</v>
      </c>
      <c r="AE116" s="1077">
        <f>'Evaluación de controles'!AL133</f>
        <v>0.70833333333333337</v>
      </c>
      <c r="AF116" s="1100">
        <f t="shared" si="3"/>
        <v>0.74404761904761896</v>
      </c>
      <c r="AG116" s="477" t="str">
        <f t="shared" si="4"/>
        <v>Moderado</v>
      </c>
      <c r="AH116" s="1092">
        <f>AVERAGE(AF116,AF119,AF131,AF132,AF133)</f>
        <v>0.75476190476190474</v>
      </c>
      <c r="AI116" s="1053" t="str">
        <f t="shared" si="5"/>
        <v>Moderado</v>
      </c>
    </row>
    <row r="117" spans="1:35" ht="18" customHeight="1">
      <c r="A117" s="627"/>
      <c r="B117" s="600"/>
      <c r="C117" s="630"/>
      <c r="D117" s="642"/>
      <c r="E117" s="318" t="str">
        <f>'Eventos de riesgo LA-FT-FPADM'!E116</f>
        <v>Capacitaciones</v>
      </c>
      <c r="F117" s="642"/>
      <c r="G117" s="1085"/>
      <c r="H117" s="1085"/>
      <c r="I117" s="1078"/>
      <c r="J117" s="1085"/>
      <c r="K117" s="1078"/>
      <c r="L117" s="1085"/>
      <c r="M117" s="1085"/>
      <c r="N117" s="1085"/>
      <c r="O117" s="1085"/>
      <c r="P117" s="1085"/>
      <c r="Q117" s="1085"/>
      <c r="R117" s="1085"/>
      <c r="S117" s="1085"/>
      <c r="T117" s="1085"/>
      <c r="U117" s="1085"/>
      <c r="V117" s="1085"/>
      <c r="W117" s="1085"/>
      <c r="X117" s="1085"/>
      <c r="Y117" s="1078"/>
      <c r="Z117" s="1078"/>
      <c r="AA117" s="1078"/>
      <c r="AB117" s="1085"/>
      <c r="AC117" s="1085"/>
      <c r="AD117" s="1078"/>
      <c r="AE117" s="1078"/>
      <c r="AF117" s="1103"/>
      <c r="AG117" s="478"/>
      <c r="AH117" s="1093"/>
      <c r="AI117" s="1064"/>
    </row>
    <row r="118" spans="1:35" ht="18" customHeight="1">
      <c r="A118" s="627"/>
      <c r="B118" s="600"/>
      <c r="C118" s="630"/>
      <c r="D118" s="642"/>
      <c r="E118" s="318" t="str">
        <f>'Eventos de riesgo LA-FT-FPADM'!E117</f>
        <v>Afiliados</v>
      </c>
      <c r="F118" s="642"/>
      <c r="G118" s="1085"/>
      <c r="H118" s="1085"/>
      <c r="I118" s="1078"/>
      <c r="J118" s="1085"/>
      <c r="K118" s="1078"/>
      <c r="L118" s="1085"/>
      <c r="M118" s="1085"/>
      <c r="N118" s="1085"/>
      <c r="O118" s="1085"/>
      <c r="P118" s="1085"/>
      <c r="Q118" s="1085"/>
      <c r="R118" s="1085"/>
      <c r="S118" s="1085"/>
      <c r="T118" s="1085"/>
      <c r="U118" s="1085"/>
      <c r="V118" s="1085"/>
      <c r="W118" s="1085"/>
      <c r="X118" s="1085"/>
      <c r="Y118" s="1078"/>
      <c r="Z118" s="1078"/>
      <c r="AA118" s="1078"/>
      <c r="AB118" s="1085"/>
      <c r="AC118" s="1085"/>
      <c r="AD118" s="1078"/>
      <c r="AE118" s="1078"/>
      <c r="AF118" s="1103"/>
      <c r="AG118" s="478"/>
      <c r="AH118" s="1093"/>
      <c r="AI118" s="1064"/>
    </row>
    <row r="119" spans="1:35" ht="18" customHeight="1">
      <c r="A119" s="627"/>
      <c r="B119" s="600"/>
      <c r="C119" s="630"/>
      <c r="D119" s="642" t="str">
        <f>'Eventos de riesgo LA-FT-FPADM'!D118</f>
        <v>Proveedores / Contratistas</v>
      </c>
      <c r="E119" s="318" t="str">
        <f>'Eventos de riesgo LA-FT-FPADM'!E118</f>
        <v>Servicios y alquileres</v>
      </c>
      <c r="F119" s="642" t="str">
        <f>'Eventos de riesgo LA-FT-FPADM'!D118</f>
        <v>Proveedores / Contratistas</v>
      </c>
      <c r="G119" s="1069"/>
      <c r="H119" s="1069"/>
      <c r="I119" s="1069"/>
      <c r="J119" s="1069"/>
      <c r="K119" s="1069"/>
      <c r="L119" s="1069"/>
      <c r="M119" s="1068">
        <f>'Evaluación de controles'!AL41</f>
        <v>0.95833333333333337</v>
      </c>
      <c r="N119" s="1069"/>
      <c r="O119" s="1068">
        <f>'Evaluación de controles'!AL50</f>
        <v>0.70833333333333337</v>
      </c>
      <c r="P119" s="1069"/>
      <c r="Q119" s="1069"/>
      <c r="R119" s="1069"/>
      <c r="S119" s="1069"/>
      <c r="T119" s="1069"/>
      <c r="U119" s="1069"/>
      <c r="V119" s="1069"/>
      <c r="W119" s="1069"/>
      <c r="X119" s="1069"/>
      <c r="Y119" s="1068">
        <f>'Evaluación de controles'!AL82</f>
        <v>0.70833333333333337</v>
      </c>
      <c r="Z119" s="1068">
        <f>'Evaluación de controles'!AL91</f>
        <v>0.70833333333333337</v>
      </c>
      <c r="AA119" s="1068">
        <f>'Evaluación de controles'!AL99</f>
        <v>0.70833333333333337</v>
      </c>
      <c r="AB119" s="1069"/>
      <c r="AC119" s="1069"/>
      <c r="AD119" s="1068">
        <f>'Evaluación de controles'!AL121</f>
        <v>0.70833333333333337</v>
      </c>
      <c r="AE119" s="1068">
        <f>'Evaluación de controles'!AL133</f>
        <v>0.70833333333333337</v>
      </c>
      <c r="AF119" s="1090">
        <f t="shared" ref="AF119" si="6">AVERAGE(G119:AE119)</f>
        <v>0.74404761904761896</v>
      </c>
      <c r="AG119" s="477" t="str">
        <f t="shared" si="4"/>
        <v>Moderado</v>
      </c>
      <c r="AH119" s="1093"/>
      <c r="AI119" s="1064"/>
    </row>
    <row r="120" spans="1:35" ht="18" customHeight="1">
      <c r="A120" s="627"/>
      <c r="B120" s="600"/>
      <c r="C120" s="630"/>
      <c r="D120" s="642"/>
      <c r="E120" s="388" t="str">
        <f>'Eventos de riesgo LA-FT-FPADM'!E119</f>
        <v>Publicidad</v>
      </c>
      <c r="F120" s="642"/>
      <c r="G120" s="1070"/>
      <c r="H120" s="1070"/>
      <c r="I120" s="1070"/>
      <c r="J120" s="1070"/>
      <c r="K120" s="1070"/>
      <c r="L120" s="1070"/>
      <c r="M120" s="763"/>
      <c r="N120" s="1070"/>
      <c r="O120" s="763"/>
      <c r="P120" s="1070"/>
      <c r="Q120" s="1070"/>
      <c r="R120" s="1070"/>
      <c r="S120" s="1070"/>
      <c r="T120" s="1070"/>
      <c r="U120" s="1070"/>
      <c r="V120" s="1070"/>
      <c r="W120" s="1070"/>
      <c r="X120" s="1070"/>
      <c r="Y120" s="763"/>
      <c r="Z120" s="763"/>
      <c r="AA120" s="763"/>
      <c r="AB120" s="1070"/>
      <c r="AC120" s="1070"/>
      <c r="AD120" s="763"/>
      <c r="AE120" s="763"/>
      <c r="AF120" s="1091"/>
      <c r="AG120" s="478"/>
      <c r="AH120" s="1093"/>
      <c r="AI120" s="1064"/>
    </row>
    <row r="121" spans="1:35" ht="18" customHeight="1">
      <c r="A121" s="627"/>
      <c r="B121" s="600"/>
      <c r="C121" s="630"/>
      <c r="D121" s="642"/>
      <c r="E121" s="388" t="str">
        <f>'Eventos de riesgo LA-FT-FPADM'!E120</f>
        <v>Compras generales</v>
      </c>
      <c r="F121" s="642"/>
      <c r="G121" s="1070"/>
      <c r="H121" s="1070"/>
      <c r="I121" s="1070"/>
      <c r="J121" s="1070"/>
      <c r="K121" s="1070"/>
      <c r="L121" s="1070"/>
      <c r="M121" s="763"/>
      <c r="N121" s="1070"/>
      <c r="O121" s="763"/>
      <c r="P121" s="1070"/>
      <c r="Q121" s="1070"/>
      <c r="R121" s="1070"/>
      <c r="S121" s="1070"/>
      <c r="T121" s="1070"/>
      <c r="U121" s="1070"/>
      <c r="V121" s="1070"/>
      <c r="W121" s="1070"/>
      <c r="X121" s="1070"/>
      <c r="Y121" s="763"/>
      <c r="Z121" s="763"/>
      <c r="AA121" s="763"/>
      <c r="AB121" s="1070"/>
      <c r="AC121" s="1070"/>
      <c r="AD121" s="763"/>
      <c r="AE121" s="763"/>
      <c r="AF121" s="1091"/>
      <c r="AG121" s="478"/>
      <c r="AH121" s="1093"/>
      <c r="AI121" s="1064"/>
    </row>
    <row r="122" spans="1:35" ht="18" customHeight="1">
      <c r="A122" s="627"/>
      <c r="B122" s="600"/>
      <c r="C122" s="630"/>
      <c r="D122" s="642"/>
      <c r="E122" s="318" t="str">
        <f>'Eventos de riesgo LA-FT-FPADM'!E121</f>
        <v>Consultorías</v>
      </c>
      <c r="F122" s="642"/>
      <c r="G122" s="1070"/>
      <c r="H122" s="1070"/>
      <c r="I122" s="1070"/>
      <c r="J122" s="1070"/>
      <c r="K122" s="1070"/>
      <c r="L122" s="1070"/>
      <c r="M122" s="763"/>
      <c r="N122" s="1070"/>
      <c r="O122" s="763"/>
      <c r="P122" s="1070"/>
      <c r="Q122" s="1070"/>
      <c r="R122" s="1070"/>
      <c r="S122" s="1070"/>
      <c r="T122" s="1070"/>
      <c r="U122" s="1070"/>
      <c r="V122" s="1070"/>
      <c r="W122" s="1070"/>
      <c r="X122" s="1070"/>
      <c r="Y122" s="763"/>
      <c r="Z122" s="763"/>
      <c r="AA122" s="763"/>
      <c r="AB122" s="1070"/>
      <c r="AC122" s="1070"/>
      <c r="AD122" s="763"/>
      <c r="AE122" s="763"/>
      <c r="AF122" s="1091"/>
      <c r="AG122" s="478"/>
      <c r="AH122" s="1093"/>
      <c r="AI122" s="1064"/>
    </row>
    <row r="123" spans="1:35" ht="18" customHeight="1">
      <c r="A123" s="627"/>
      <c r="B123" s="600"/>
      <c r="C123" s="630"/>
      <c r="D123" s="642"/>
      <c r="E123" s="318" t="str">
        <f>'Eventos de riesgo LA-FT-FPADM'!E122</f>
        <v>Muebles e inmuebles, mantenimiento de maquinaria y equipo</v>
      </c>
      <c r="F123" s="642"/>
      <c r="G123" s="1070"/>
      <c r="H123" s="1070"/>
      <c r="I123" s="1070"/>
      <c r="J123" s="1070"/>
      <c r="K123" s="1070"/>
      <c r="L123" s="1070"/>
      <c r="M123" s="763"/>
      <c r="N123" s="1070"/>
      <c r="O123" s="763"/>
      <c r="P123" s="1070"/>
      <c r="Q123" s="1070"/>
      <c r="R123" s="1070"/>
      <c r="S123" s="1070"/>
      <c r="T123" s="1070"/>
      <c r="U123" s="1070"/>
      <c r="V123" s="1070"/>
      <c r="W123" s="1070"/>
      <c r="X123" s="1070"/>
      <c r="Y123" s="763"/>
      <c r="Z123" s="763"/>
      <c r="AA123" s="763"/>
      <c r="AB123" s="1070"/>
      <c r="AC123" s="1070"/>
      <c r="AD123" s="763"/>
      <c r="AE123" s="763"/>
      <c r="AF123" s="1091"/>
      <c r="AG123" s="478"/>
      <c r="AH123" s="1093"/>
      <c r="AI123" s="1064"/>
    </row>
    <row r="124" spans="1:35" ht="18" customHeight="1">
      <c r="A124" s="627"/>
      <c r="B124" s="600"/>
      <c r="C124" s="630"/>
      <c r="D124" s="642"/>
      <c r="E124" s="388" t="str">
        <f>'Eventos de riesgo LA-FT-FPADM'!E123</f>
        <v>Servicios de tecnologia</v>
      </c>
      <c r="F124" s="642"/>
      <c r="G124" s="1070"/>
      <c r="H124" s="1070"/>
      <c r="I124" s="1070"/>
      <c r="J124" s="1070"/>
      <c r="K124" s="1070"/>
      <c r="L124" s="1070"/>
      <c r="M124" s="763"/>
      <c r="N124" s="1070"/>
      <c r="O124" s="763"/>
      <c r="P124" s="1070"/>
      <c r="Q124" s="1070"/>
      <c r="R124" s="1070"/>
      <c r="S124" s="1070"/>
      <c r="T124" s="1070"/>
      <c r="U124" s="1070"/>
      <c r="V124" s="1070"/>
      <c r="W124" s="1070"/>
      <c r="X124" s="1070"/>
      <c r="Y124" s="763"/>
      <c r="Z124" s="763"/>
      <c r="AA124" s="763"/>
      <c r="AB124" s="1070"/>
      <c r="AC124" s="1070"/>
      <c r="AD124" s="763"/>
      <c r="AE124" s="763"/>
      <c r="AF124" s="1091"/>
      <c r="AG124" s="478"/>
      <c r="AH124" s="1093"/>
      <c r="AI124" s="1064"/>
    </row>
    <row r="125" spans="1:35" ht="18" customHeight="1">
      <c r="A125" s="627"/>
      <c r="B125" s="600"/>
      <c r="C125" s="630"/>
      <c r="D125" s="642"/>
      <c r="E125" s="318" t="str">
        <f>'Eventos de riesgo LA-FT-FPADM'!E124</f>
        <v>Servicio de alojamiento y eventos empresariales</v>
      </c>
      <c r="F125" s="642"/>
      <c r="G125" s="1070"/>
      <c r="H125" s="1070"/>
      <c r="I125" s="1070"/>
      <c r="J125" s="1070"/>
      <c r="K125" s="1070"/>
      <c r="L125" s="1070"/>
      <c r="M125" s="763"/>
      <c r="N125" s="1070"/>
      <c r="O125" s="763"/>
      <c r="P125" s="1070"/>
      <c r="Q125" s="1070"/>
      <c r="R125" s="1070"/>
      <c r="S125" s="1070"/>
      <c r="T125" s="1070"/>
      <c r="U125" s="1070"/>
      <c r="V125" s="1070"/>
      <c r="W125" s="1070"/>
      <c r="X125" s="1070"/>
      <c r="Y125" s="763"/>
      <c r="Z125" s="763"/>
      <c r="AA125" s="763"/>
      <c r="AB125" s="1070"/>
      <c r="AC125" s="1070"/>
      <c r="AD125" s="763"/>
      <c r="AE125" s="763"/>
      <c r="AF125" s="1091"/>
      <c r="AG125" s="478"/>
      <c r="AH125" s="1093"/>
      <c r="AI125" s="1064"/>
    </row>
    <row r="126" spans="1:35" ht="18" customHeight="1">
      <c r="A126" s="609"/>
      <c r="B126" s="611"/>
      <c r="C126" s="630"/>
      <c r="D126" s="642"/>
      <c r="E126" s="388" t="str">
        <f>'Eventos de riesgo LA-FT-FPADM'!E125</f>
        <v>Servicios educativos</v>
      </c>
      <c r="F126" s="642"/>
      <c r="G126" s="1070"/>
      <c r="H126" s="1070"/>
      <c r="I126" s="1070"/>
      <c r="J126" s="1070"/>
      <c r="K126" s="1070"/>
      <c r="L126" s="1070"/>
      <c r="M126" s="763"/>
      <c r="N126" s="1070"/>
      <c r="O126" s="763"/>
      <c r="P126" s="1070"/>
      <c r="Q126" s="1070"/>
      <c r="R126" s="1070"/>
      <c r="S126" s="1070"/>
      <c r="T126" s="1070"/>
      <c r="U126" s="1070"/>
      <c r="V126" s="1070"/>
      <c r="W126" s="1070"/>
      <c r="X126" s="1070"/>
      <c r="Y126" s="763"/>
      <c r="Z126" s="763"/>
      <c r="AA126" s="763"/>
      <c r="AB126" s="1070"/>
      <c r="AC126" s="1070"/>
      <c r="AD126" s="763"/>
      <c r="AE126" s="763"/>
      <c r="AF126" s="1091"/>
      <c r="AG126" s="478"/>
      <c r="AH126" s="1093"/>
      <c r="AI126" s="1064"/>
    </row>
    <row r="127" spans="1:35" ht="18" customHeight="1">
      <c r="A127" s="609"/>
      <c r="B127" s="611"/>
      <c r="C127" s="630"/>
      <c r="D127" s="642"/>
      <c r="E127" s="388" t="str">
        <f>'Eventos de riesgo LA-FT-FPADM'!E126</f>
        <v>Asesorías Jurídicas</v>
      </c>
      <c r="F127" s="642"/>
      <c r="G127" s="1070"/>
      <c r="H127" s="1070"/>
      <c r="I127" s="1070"/>
      <c r="J127" s="1070"/>
      <c r="K127" s="1070"/>
      <c r="L127" s="1070"/>
      <c r="M127" s="763"/>
      <c r="N127" s="1070"/>
      <c r="O127" s="763"/>
      <c r="P127" s="1070"/>
      <c r="Q127" s="1070"/>
      <c r="R127" s="1070"/>
      <c r="S127" s="1070"/>
      <c r="T127" s="1070"/>
      <c r="U127" s="1070"/>
      <c r="V127" s="1070"/>
      <c r="W127" s="1070"/>
      <c r="X127" s="1070"/>
      <c r="Y127" s="763"/>
      <c r="Z127" s="763"/>
      <c r="AA127" s="763"/>
      <c r="AB127" s="1070"/>
      <c r="AC127" s="1070"/>
      <c r="AD127" s="763"/>
      <c r="AE127" s="763"/>
      <c r="AF127" s="1091"/>
      <c r="AG127" s="478"/>
      <c r="AH127" s="1093"/>
      <c r="AI127" s="1064"/>
    </row>
    <row r="128" spans="1:35" ht="18" customHeight="1">
      <c r="A128" s="609"/>
      <c r="B128" s="611"/>
      <c r="C128" s="630"/>
      <c r="D128" s="642"/>
      <c r="E128" s="318" t="str">
        <f>'Eventos de riesgo LA-FT-FPADM'!E127</f>
        <v>Servicios públicos</v>
      </c>
      <c r="F128" s="642"/>
      <c r="G128" s="1070"/>
      <c r="H128" s="1070"/>
      <c r="I128" s="1070"/>
      <c r="J128" s="1070"/>
      <c r="K128" s="1070"/>
      <c r="L128" s="1070"/>
      <c r="M128" s="763"/>
      <c r="N128" s="1070"/>
      <c r="O128" s="763"/>
      <c r="P128" s="1070"/>
      <c r="Q128" s="1070"/>
      <c r="R128" s="1070"/>
      <c r="S128" s="1070"/>
      <c r="T128" s="1070"/>
      <c r="U128" s="1070"/>
      <c r="V128" s="1070"/>
      <c r="W128" s="1070"/>
      <c r="X128" s="1070"/>
      <c r="Y128" s="763"/>
      <c r="Z128" s="763"/>
      <c r="AA128" s="763"/>
      <c r="AB128" s="1070"/>
      <c r="AC128" s="1070"/>
      <c r="AD128" s="763"/>
      <c r="AE128" s="763"/>
      <c r="AF128" s="1091"/>
      <c r="AG128" s="478"/>
      <c r="AH128" s="1093"/>
      <c r="AI128" s="1064"/>
    </row>
    <row r="129" spans="1:35" ht="18" customHeight="1">
      <c r="A129" s="609"/>
      <c r="B129" s="611"/>
      <c r="C129" s="630"/>
      <c r="D129" s="642"/>
      <c r="E129" s="318" t="str">
        <f>'Eventos de riesgo LA-FT-FPADM'!E128</f>
        <v>Obligaciones Legales</v>
      </c>
      <c r="F129" s="642"/>
      <c r="G129" s="1070"/>
      <c r="H129" s="1070"/>
      <c r="I129" s="1070"/>
      <c r="J129" s="1070"/>
      <c r="K129" s="1070"/>
      <c r="L129" s="1070"/>
      <c r="M129" s="763"/>
      <c r="N129" s="1070"/>
      <c r="O129" s="763"/>
      <c r="P129" s="1070"/>
      <c r="Q129" s="1070"/>
      <c r="R129" s="1070"/>
      <c r="S129" s="1070"/>
      <c r="T129" s="1070"/>
      <c r="U129" s="1070"/>
      <c r="V129" s="1070"/>
      <c r="W129" s="1070"/>
      <c r="X129" s="1070"/>
      <c r="Y129" s="763"/>
      <c r="Z129" s="763"/>
      <c r="AA129" s="763"/>
      <c r="AB129" s="1070"/>
      <c r="AC129" s="1070"/>
      <c r="AD129" s="763"/>
      <c r="AE129" s="763"/>
      <c r="AF129" s="1091"/>
      <c r="AG129" s="478"/>
      <c r="AH129" s="1093"/>
      <c r="AI129" s="1064"/>
    </row>
    <row r="130" spans="1:35" ht="18" customHeight="1">
      <c r="A130" s="609"/>
      <c r="B130" s="611"/>
      <c r="C130" s="630"/>
      <c r="D130" s="642"/>
      <c r="E130" s="388" t="str">
        <f>'Eventos de riesgo LA-FT-FPADM'!E129</f>
        <v>Financieros</v>
      </c>
      <c r="F130" s="642"/>
      <c r="G130" s="1102"/>
      <c r="H130" s="1102"/>
      <c r="I130" s="1102"/>
      <c r="J130" s="1102"/>
      <c r="K130" s="1102"/>
      <c r="L130" s="1102"/>
      <c r="M130" s="764"/>
      <c r="N130" s="1102"/>
      <c r="O130" s="764"/>
      <c r="P130" s="1102"/>
      <c r="Q130" s="1102"/>
      <c r="R130" s="1102"/>
      <c r="S130" s="1102"/>
      <c r="T130" s="1102"/>
      <c r="U130" s="1102"/>
      <c r="V130" s="1102"/>
      <c r="W130" s="1102"/>
      <c r="X130" s="1102"/>
      <c r="Y130" s="764"/>
      <c r="Z130" s="764"/>
      <c r="AA130" s="764"/>
      <c r="AB130" s="1102"/>
      <c r="AC130" s="1102"/>
      <c r="AD130" s="764"/>
      <c r="AE130" s="764"/>
      <c r="AF130" s="1105"/>
      <c r="AG130" s="479"/>
      <c r="AH130" s="1093"/>
      <c r="AI130" s="1064"/>
    </row>
    <row r="131" spans="1:35" ht="18" customHeight="1">
      <c r="A131" s="609"/>
      <c r="B131" s="611"/>
      <c r="C131" s="630"/>
      <c r="D131" s="387" t="str">
        <f>'Eventos de riesgo LA-FT-FPADM'!D130</f>
        <v>Empleados</v>
      </c>
      <c r="E131" s="318" t="str">
        <f>'Eventos de riesgo LA-FT-FPADM'!E130</f>
        <v>Directos</v>
      </c>
      <c r="F131" s="387" t="str">
        <f>'Eventos de riesgo LA-FT-FPADM'!D130</f>
        <v>Empleados</v>
      </c>
      <c r="G131" s="301"/>
      <c r="H131" s="301"/>
      <c r="I131" s="301"/>
      <c r="J131" s="301"/>
      <c r="K131" s="301"/>
      <c r="L131" s="301"/>
      <c r="M131" s="301"/>
      <c r="N131" s="301"/>
      <c r="O131" s="301"/>
      <c r="P131" s="301"/>
      <c r="Q131" s="299">
        <f>'Evaluación de controles'!AL54</f>
        <v>0.95833333333333337</v>
      </c>
      <c r="R131" s="301"/>
      <c r="S131" s="299">
        <f>'Evaluación de controles'!AL62</f>
        <v>0.70833333333333337</v>
      </c>
      <c r="T131" s="301"/>
      <c r="U131" s="301"/>
      <c r="V131" s="301"/>
      <c r="W131" s="301"/>
      <c r="X131" s="301"/>
      <c r="Y131" s="301"/>
      <c r="Z131" s="301"/>
      <c r="AA131" s="301"/>
      <c r="AB131" s="301"/>
      <c r="AC131" s="301"/>
      <c r="AD131" s="299">
        <f>'Evaluación de controles'!AL121</f>
        <v>0.70833333333333337</v>
      </c>
      <c r="AE131" s="299">
        <f>'Evaluación de controles'!AL133</f>
        <v>0.70833333333333337</v>
      </c>
      <c r="AF131" s="304">
        <f t="shared" ref="AF131:AF162" si="7">AVERAGE(G131:AE131)</f>
        <v>0.77083333333333337</v>
      </c>
      <c r="AG131" s="228" t="str">
        <f t="shared" ref="AG131:AG162" si="8">IF(AF131&gt;=90%,"Fuerte",IF(AF131&gt;=60%,"Moderado",IF(AF131&lt;=59%,"Débil")))</f>
        <v>Moderado</v>
      </c>
      <c r="AH131" s="1093" t="e">
        <f>AVERAGE(AF131,#REF!,AF135,AF143,AF144,AF146)</f>
        <v>#REF!</v>
      </c>
      <c r="AI131" s="1064" t="e">
        <f t="shared" ref="AI131:AI162" si="9">IF(AH131&gt;=90%,"Fuerte",IF(AH131&gt;=60%,"Moderado",IF(AH131&lt;=59%,"Débil")))</f>
        <v>#REF!</v>
      </c>
    </row>
    <row r="132" spans="1:35" ht="18" customHeight="1">
      <c r="A132" s="609"/>
      <c r="B132" s="611"/>
      <c r="C132" s="630"/>
      <c r="D132" s="387" t="str">
        <f>'Eventos de riesgo LA-FT-FPADM'!D131</f>
        <v>Aliados</v>
      </c>
      <c r="E132" s="318" t="str">
        <f>'Eventos de riesgo LA-FT-FPADM'!E131</f>
        <v>Programas y proyectos</v>
      </c>
      <c r="F132" s="387" t="str">
        <f>'Eventos de riesgo LA-FT-FPADM'!D131</f>
        <v>Aliados</v>
      </c>
      <c r="G132" s="301"/>
      <c r="H132" s="301"/>
      <c r="I132" s="299">
        <f>'Evaluación de controles'!AL25</f>
        <v>0.95833333333333337</v>
      </c>
      <c r="J132" s="301"/>
      <c r="K132" s="299">
        <f>'Evaluación de controles'!AL33</f>
        <v>0.70833333333333337</v>
      </c>
      <c r="L132" s="301"/>
      <c r="M132" s="301"/>
      <c r="N132" s="301"/>
      <c r="O132" s="301"/>
      <c r="P132" s="301"/>
      <c r="Q132" s="301"/>
      <c r="R132" s="301"/>
      <c r="S132" s="301"/>
      <c r="T132" s="301"/>
      <c r="U132" s="301"/>
      <c r="V132" s="301"/>
      <c r="W132" s="301"/>
      <c r="X132" s="301"/>
      <c r="Y132" s="299">
        <f>'Evaluación de controles'!AL82</f>
        <v>0.70833333333333337</v>
      </c>
      <c r="Z132" s="299">
        <f>'Evaluación de controles'!AL91</f>
        <v>0.70833333333333337</v>
      </c>
      <c r="AA132" s="299">
        <f>'Evaluación de controles'!AL99</f>
        <v>0.70833333333333337</v>
      </c>
      <c r="AB132" s="301"/>
      <c r="AC132" s="301"/>
      <c r="AD132" s="299">
        <f>'Evaluación de controles'!AL121</f>
        <v>0.70833333333333337</v>
      </c>
      <c r="AE132" s="299">
        <f>'Evaluación de controles'!AL133</f>
        <v>0.70833333333333337</v>
      </c>
      <c r="AF132" s="304">
        <f t="shared" si="7"/>
        <v>0.74404761904761896</v>
      </c>
      <c r="AG132" s="228" t="str">
        <f t="shared" si="8"/>
        <v>Moderado</v>
      </c>
      <c r="AH132" s="1093">
        <f>AVERAGE(AF132,AF133,AF136,AF144,AF145,AF148)</f>
        <v>0.76529431216931221</v>
      </c>
      <c r="AI132" s="1064" t="str">
        <f t="shared" si="9"/>
        <v>Moderado</v>
      </c>
    </row>
    <row r="133" spans="1:35" ht="18" customHeight="1">
      <c r="A133" s="609"/>
      <c r="B133" s="611"/>
      <c r="C133" s="643" t="str">
        <f>'Eventos de riesgo LA-FT-FPADM'!C132</f>
        <v>Canales de distribución</v>
      </c>
      <c r="D133" s="644" t="str">
        <f>'Eventos de riesgo LA-FT-FPADM'!D132</f>
        <v>Propia</v>
      </c>
      <c r="E133" s="318" t="str">
        <f>'Eventos de riesgo LA-FT-FPADM'!E132</f>
        <v>Fuerza comercial</v>
      </c>
      <c r="F133" s="644" t="str">
        <f>'Eventos de riesgo LA-FT-FPADM'!C132</f>
        <v>Canales de distribución</v>
      </c>
      <c r="G133" s="1094"/>
      <c r="H133" s="1094"/>
      <c r="I133" s="1094"/>
      <c r="J133" s="1094"/>
      <c r="K133" s="1094"/>
      <c r="L133" s="1094"/>
      <c r="M133" s="1094"/>
      <c r="N133" s="1094"/>
      <c r="O133" s="1094"/>
      <c r="P133" s="1094"/>
      <c r="Q133" s="1094"/>
      <c r="R133" s="1094"/>
      <c r="S133" s="1094"/>
      <c r="T133" s="1094"/>
      <c r="U133" s="1096">
        <f>'Evaluación de controles'!AL67</f>
        <v>0.95833333333333337</v>
      </c>
      <c r="V133" s="1094"/>
      <c r="W133" s="1096">
        <f>'Evaluación de controles'!AL75</f>
        <v>0.70833333333333337</v>
      </c>
      <c r="X133" s="1094"/>
      <c r="Y133" s="1094"/>
      <c r="Z133" s="1094"/>
      <c r="AA133" s="1094"/>
      <c r="AB133" s="1094"/>
      <c r="AC133" s="1094"/>
      <c r="AD133" s="1096">
        <f>'Evaluación de controles'!AL121</f>
        <v>0.70833333333333337</v>
      </c>
      <c r="AE133" s="1096">
        <f>'Evaluación de controles'!AL133</f>
        <v>0.70833333333333337</v>
      </c>
      <c r="AF133" s="1100">
        <f t="shared" si="7"/>
        <v>0.77083333333333337</v>
      </c>
      <c r="AG133" s="477" t="str">
        <f t="shared" si="8"/>
        <v>Moderado</v>
      </c>
      <c r="AH133" s="1093" t="e">
        <f>AVERAGE(AF133,#REF!,AF137,AF146,AF148,#REF!)</f>
        <v>#REF!</v>
      </c>
      <c r="AI133" s="1064" t="e">
        <f t="shared" si="9"/>
        <v>#REF!</v>
      </c>
    </row>
    <row r="134" spans="1:35" ht="18" customHeight="1">
      <c r="A134" s="609"/>
      <c r="B134" s="611"/>
      <c r="C134" s="643"/>
      <c r="D134" s="645"/>
      <c r="E134" s="318" t="str">
        <f>'Eventos de riesgo LA-FT-FPADM'!E133</f>
        <v>Digital</v>
      </c>
      <c r="F134" s="645"/>
      <c r="G134" s="1095"/>
      <c r="H134" s="1095"/>
      <c r="I134" s="1095"/>
      <c r="J134" s="1095"/>
      <c r="K134" s="1095"/>
      <c r="L134" s="1095"/>
      <c r="M134" s="1095"/>
      <c r="N134" s="1095"/>
      <c r="O134" s="1095"/>
      <c r="P134" s="1095"/>
      <c r="Q134" s="1095"/>
      <c r="R134" s="1095"/>
      <c r="S134" s="1095"/>
      <c r="T134" s="1095"/>
      <c r="U134" s="1097"/>
      <c r="V134" s="1095"/>
      <c r="W134" s="1097"/>
      <c r="X134" s="1095"/>
      <c r="Y134" s="1095"/>
      <c r="Z134" s="1095"/>
      <c r="AA134" s="1095"/>
      <c r="AB134" s="1095"/>
      <c r="AC134" s="1095"/>
      <c r="AD134" s="1097"/>
      <c r="AE134" s="1097"/>
      <c r="AF134" s="1101"/>
      <c r="AG134" s="479"/>
      <c r="AH134" s="1104"/>
      <c r="AI134" s="1065"/>
    </row>
    <row r="135" spans="1:35" ht="18" customHeight="1">
      <c r="A135" s="608" t="str">
        <f>'Eventos de riesgo LA-FT-FPADM'!A134</f>
        <v>R7</v>
      </c>
      <c r="B135" s="610" t="str">
        <f>'Eventos de riesgo LA-FT-FPADM'!B134</f>
        <v xml:space="preserve">Personas que permiten o facilitan operaciones de LA/FT/FPADM o que utilicen a la Cámara para estas operaciones. </v>
      </c>
      <c r="C135" s="612" t="str">
        <f>'Eventos de riesgo LA-FT-FPADM'!C134</f>
        <v>Contraparte</v>
      </c>
      <c r="D135" s="356" t="str">
        <f>'Eventos de riesgo LA-FT-FPADM'!D134</f>
        <v>Empleados</v>
      </c>
      <c r="E135" s="166" t="str">
        <f>'Eventos de riesgo LA-FT-FPADM'!E134</f>
        <v>Directos</v>
      </c>
      <c r="F135" s="356" t="str">
        <f>'Eventos de riesgo LA-FT-FPADM'!D134</f>
        <v>Empleados</v>
      </c>
      <c r="G135" s="302">
        <f>'Evaluación de controles'!AL13</f>
        <v>0.95833333333333337</v>
      </c>
      <c r="H135" s="302">
        <f>'Evaluación de controles'!AL19</f>
        <v>0.95833333333333337</v>
      </c>
      <c r="I135" s="303"/>
      <c r="J135" s="303"/>
      <c r="K135" s="303"/>
      <c r="L135" s="303"/>
      <c r="M135" s="303"/>
      <c r="N135" s="303"/>
      <c r="O135" s="303"/>
      <c r="P135" s="303"/>
      <c r="Q135" s="302">
        <f>'Evaluación de controles'!AL54</f>
        <v>0.95833333333333337</v>
      </c>
      <c r="R135" s="303"/>
      <c r="S135" s="302">
        <f>'Evaluación de controles'!AL62</f>
        <v>0.70833333333333337</v>
      </c>
      <c r="T135" s="302">
        <f>'Evaluación de controles'!AL66</f>
        <v>0.95833333333333337</v>
      </c>
      <c r="U135" s="303"/>
      <c r="V135" s="303"/>
      <c r="W135" s="303"/>
      <c r="X135" s="302">
        <f>'Evaluación de controles'!AL79</f>
        <v>0.75</v>
      </c>
      <c r="Y135" s="303"/>
      <c r="Z135" s="303"/>
      <c r="AA135" s="303"/>
      <c r="AB135" s="303"/>
      <c r="AC135" s="303"/>
      <c r="AD135" s="302">
        <f>'Evaluación de controles'!AL121</f>
        <v>0.70833333333333337</v>
      </c>
      <c r="AE135" s="302">
        <f>'Evaluación de controles'!AL133</f>
        <v>0.70833333333333337</v>
      </c>
      <c r="AF135" s="298">
        <f t="shared" si="7"/>
        <v>0.83854166666666663</v>
      </c>
      <c r="AG135" s="228" t="str">
        <f t="shared" si="8"/>
        <v>Moderado</v>
      </c>
      <c r="AH135" s="1051">
        <f>AVERAGE(AF135,AF136,AF137)</f>
        <v>0.78352623456790127</v>
      </c>
      <c r="AI135" s="1053" t="str">
        <f t="shared" si="9"/>
        <v>Moderado</v>
      </c>
    </row>
    <row r="136" spans="1:35" ht="18" customHeight="1">
      <c r="A136" s="608"/>
      <c r="B136" s="610"/>
      <c r="C136" s="612"/>
      <c r="D136" s="356" t="str">
        <f>'Eventos de riesgo LA-FT-FPADM'!D135</f>
        <v>Aliados</v>
      </c>
      <c r="E136" s="166" t="str">
        <f>'Eventos de riesgo LA-FT-FPADM'!E135</f>
        <v>Programas y proyectos</v>
      </c>
      <c r="F136" s="356" t="str">
        <f>'Eventos de riesgo LA-FT-FPADM'!D135</f>
        <v>Aliados</v>
      </c>
      <c r="G136" s="303"/>
      <c r="H136" s="303"/>
      <c r="I136" s="302">
        <f>'Evaluación de controles'!AL25</f>
        <v>0.95833333333333337</v>
      </c>
      <c r="J136" s="303"/>
      <c r="K136" s="302">
        <f>'Evaluación de controles'!AL33</f>
        <v>0.70833333333333337</v>
      </c>
      <c r="L136" s="303"/>
      <c r="M136" s="303"/>
      <c r="N136" s="303"/>
      <c r="O136" s="303"/>
      <c r="P136" s="303"/>
      <c r="Q136" s="303"/>
      <c r="R136" s="303"/>
      <c r="S136" s="303"/>
      <c r="T136" s="303"/>
      <c r="U136" s="303"/>
      <c r="V136" s="303"/>
      <c r="W136" s="303"/>
      <c r="X136" s="302">
        <f>'Evaluación de controles'!AL79</f>
        <v>0.75</v>
      </c>
      <c r="Y136" s="302">
        <f>'Evaluación de controles'!AL82</f>
        <v>0.70833333333333337</v>
      </c>
      <c r="Z136" s="302">
        <f>'Evaluación de controles'!AL91</f>
        <v>0.70833333333333337</v>
      </c>
      <c r="AA136" s="302">
        <f>'Evaluación de controles'!AL99</f>
        <v>0.70833333333333337</v>
      </c>
      <c r="AB136" s="302">
        <f>'Evaluación de controles'!AL106</f>
        <v>0.75</v>
      </c>
      <c r="AC136" s="303"/>
      <c r="AD136" s="302">
        <f>'Evaluación de controles'!AL121</f>
        <v>0.70833333333333337</v>
      </c>
      <c r="AE136" s="302">
        <f>'Evaluación de controles'!AL133</f>
        <v>0.70833333333333337</v>
      </c>
      <c r="AF136" s="298">
        <f t="shared" si="7"/>
        <v>0.74537037037037035</v>
      </c>
      <c r="AG136" s="228" t="str">
        <f t="shared" si="8"/>
        <v>Moderado</v>
      </c>
      <c r="AH136" s="1062"/>
      <c r="AI136" s="1064"/>
    </row>
    <row r="137" spans="1:35" ht="18" customHeight="1">
      <c r="A137" s="609"/>
      <c r="B137" s="611"/>
      <c r="C137" s="641" t="str">
        <f>'Eventos de riesgo LA-FT-FPADM'!C136</f>
        <v>Canales de distribución</v>
      </c>
      <c r="D137" s="639" t="str">
        <f>'Eventos de riesgo LA-FT-FPADM'!D136</f>
        <v>Propia</v>
      </c>
      <c r="E137" s="166" t="str">
        <f>'Eventos de riesgo LA-FT-FPADM'!E136</f>
        <v>Fuerza comercial</v>
      </c>
      <c r="F137" s="639" t="str">
        <f>'Eventos de riesgo LA-FT-FPADM'!C136</f>
        <v>Canales de distribución</v>
      </c>
      <c r="G137" s="1094"/>
      <c r="H137" s="1094"/>
      <c r="I137" s="1094"/>
      <c r="J137" s="1094"/>
      <c r="K137" s="1094"/>
      <c r="L137" s="1094"/>
      <c r="M137" s="1094"/>
      <c r="N137" s="1094"/>
      <c r="O137" s="1094"/>
      <c r="P137" s="1094"/>
      <c r="Q137" s="1094"/>
      <c r="R137" s="1094"/>
      <c r="S137" s="1094"/>
      <c r="T137" s="1094"/>
      <c r="U137" s="1096">
        <f>'Evaluación de controles'!AL67</f>
        <v>0.95833333333333337</v>
      </c>
      <c r="V137" s="1094"/>
      <c r="W137" s="1098">
        <f>'Evaluación de controles'!AL75</f>
        <v>0.70833333333333337</v>
      </c>
      <c r="X137" s="1096">
        <f>'Evaluación de controles'!AL79</f>
        <v>0.75</v>
      </c>
      <c r="Y137" s="1094"/>
      <c r="Z137" s="1094"/>
      <c r="AA137" s="1094"/>
      <c r="AB137" s="1094"/>
      <c r="AC137" s="1094"/>
      <c r="AD137" s="1096">
        <f>'Evaluación de controles'!AL121</f>
        <v>0.70833333333333337</v>
      </c>
      <c r="AE137" s="1096">
        <f>'Evaluación de controles'!AL133</f>
        <v>0.70833333333333337</v>
      </c>
      <c r="AF137" s="1081">
        <f t="shared" si="7"/>
        <v>0.76666666666666683</v>
      </c>
      <c r="AG137" s="477" t="str">
        <f t="shared" si="8"/>
        <v>Moderado</v>
      </c>
      <c r="AH137" s="1062"/>
      <c r="AI137" s="1064"/>
    </row>
    <row r="138" spans="1:35" ht="18" customHeight="1">
      <c r="A138" s="609"/>
      <c r="B138" s="611"/>
      <c r="C138" s="641"/>
      <c r="D138" s="640"/>
      <c r="E138" s="166" t="str">
        <f>'Eventos de riesgo LA-FT-FPADM'!E137</f>
        <v>Digital</v>
      </c>
      <c r="F138" s="640"/>
      <c r="G138" s="1095"/>
      <c r="H138" s="1095"/>
      <c r="I138" s="1095"/>
      <c r="J138" s="1095"/>
      <c r="K138" s="1095"/>
      <c r="L138" s="1095"/>
      <c r="M138" s="1095"/>
      <c r="N138" s="1095"/>
      <c r="O138" s="1095"/>
      <c r="P138" s="1095"/>
      <c r="Q138" s="1095"/>
      <c r="R138" s="1095"/>
      <c r="S138" s="1095"/>
      <c r="T138" s="1095"/>
      <c r="U138" s="1097"/>
      <c r="V138" s="1095"/>
      <c r="W138" s="1099"/>
      <c r="X138" s="1097"/>
      <c r="Y138" s="1095"/>
      <c r="Z138" s="1095"/>
      <c r="AA138" s="1095"/>
      <c r="AB138" s="1095"/>
      <c r="AC138" s="1095"/>
      <c r="AD138" s="1097"/>
      <c r="AE138" s="1097"/>
      <c r="AF138" s="1083"/>
      <c r="AG138" s="479"/>
      <c r="AH138" s="1063"/>
      <c r="AI138" s="1065"/>
    </row>
    <row r="139" spans="1:35" ht="18" customHeight="1">
      <c r="A139" s="627" t="str">
        <f>'Eventos de riesgo LA-FT-FPADM'!A138</f>
        <v>R8</v>
      </c>
      <c r="B139" s="600" t="str">
        <f>'Eventos de riesgo LA-FT-FPADM'!B138</f>
        <v>Tener vínculos con activos a los cuales le sean decretadas medidas cautelares producto de un proceso penal de LA/FT/FPADM o de extinción de dominio.</v>
      </c>
      <c r="C139" s="630" t="str">
        <f>'Eventos de riesgo LA-FT-FPADM'!C138</f>
        <v>Activos</v>
      </c>
      <c r="D139" s="632" t="str">
        <f>'Eventos de riesgo LA-FT-FPADM'!D138</f>
        <v>Fijos</v>
      </c>
      <c r="E139" s="143" t="str">
        <f>'Eventos de riesgo LA-FT-FPADM'!E138</f>
        <v>Construcciones y edificaciones</v>
      </c>
      <c r="F139" s="632" t="str">
        <f>'Eventos de riesgo LA-FT-FPADM'!C138</f>
        <v>Activos</v>
      </c>
      <c r="G139" s="1089">
        <f>'Evaluación de controles'!AL13</f>
        <v>0.95833333333333337</v>
      </c>
      <c r="H139" s="1089">
        <f>'Evaluación de controles'!AL19</f>
        <v>0.95833333333333337</v>
      </c>
      <c r="I139" s="1088"/>
      <c r="J139" s="1088"/>
      <c r="K139" s="1088"/>
      <c r="L139" s="1088"/>
      <c r="M139" s="1088"/>
      <c r="N139" s="1089">
        <f>'Evaluación de controles'!AL43</f>
        <v>1</v>
      </c>
      <c r="O139" s="1088"/>
      <c r="P139" s="1088"/>
      <c r="Q139" s="1088"/>
      <c r="R139" s="1088"/>
      <c r="S139" s="1088"/>
      <c r="T139" s="1088"/>
      <c r="U139" s="1088"/>
      <c r="V139" s="1088"/>
      <c r="W139" s="1088"/>
      <c r="X139" s="1088"/>
      <c r="Y139" s="1088"/>
      <c r="Z139" s="1089">
        <f>'Evaluación de controles'!AL91</f>
        <v>0.70833333333333337</v>
      </c>
      <c r="AA139" s="1089">
        <f>'Evaluación de controles'!AL99</f>
        <v>0.70833333333333337</v>
      </c>
      <c r="AB139" s="1089">
        <f>'Evaluación de controles'!AL106</f>
        <v>0.75</v>
      </c>
      <c r="AC139" s="1089">
        <f>'Evaluación de controles'!AL115</f>
        <v>0.70833333333333337</v>
      </c>
      <c r="AD139" s="1089">
        <f>'Evaluación de controles'!AL121</f>
        <v>0.70833333333333337</v>
      </c>
      <c r="AE139" s="1089">
        <f>'Evaluación de controles'!AL133</f>
        <v>0.70833333333333337</v>
      </c>
      <c r="AF139" s="1090">
        <f t="shared" si="7"/>
        <v>0.80092592592592593</v>
      </c>
      <c r="AG139" s="477" t="str">
        <f t="shared" si="8"/>
        <v>Moderado</v>
      </c>
      <c r="AH139" s="1092">
        <f>AVERAGE(AF139)</f>
        <v>0.80092592592592593</v>
      </c>
      <c r="AI139" s="1053" t="str">
        <f t="shared" si="9"/>
        <v>Moderado</v>
      </c>
    </row>
    <row r="140" spans="1:35" ht="18" customHeight="1">
      <c r="A140" s="627"/>
      <c r="B140" s="600"/>
      <c r="C140" s="630"/>
      <c r="D140" s="633"/>
      <c r="E140" s="143" t="str">
        <f>'Eventos de riesgo LA-FT-FPADM'!E139</f>
        <v>Maquinaria y equipo</v>
      </c>
      <c r="F140" s="633"/>
      <c r="G140" s="1074"/>
      <c r="H140" s="1074"/>
      <c r="I140" s="1076"/>
      <c r="J140" s="1076"/>
      <c r="K140" s="1076"/>
      <c r="L140" s="1076"/>
      <c r="M140" s="1076"/>
      <c r="N140" s="1074"/>
      <c r="O140" s="1076"/>
      <c r="P140" s="1076"/>
      <c r="Q140" s="1076"/>
      <c r="R140" s="1076"/>
      <c r="S140" s="1076"/>
      <c r="T140" s="1076"/>
      <c r="U140" s="1076"/>
      <c r="V140" s="1076"/>
      <c r="W140" s="1076"/>
      <c r="X140" s="1076"/>
      <c r="Y140" s="1076"/>
      <c r="Z140" s="1074"/>
      <c r="AA140" s="1074"/>
      <c r="AB140" s="1074"/>
      <c r="AC140" s="1074"/>
      <c r="AD140" s="1074"/>
      <c r="AE140" s="1074"/>
      <c r="AF140" s="1091"/>
      <c r="AG140" s="478"/>
      <c r="AH140" s="1093"/>
      <c r="AI140" s="1064"/>
    </row>
    <row r="141" spans="1:35" ht="18" customHeight="1">
      <c r="A141" s="627"/>
      <c r="B141" s="600"/>
      <c r="C141" s="630"/>
      <c r="D141" s="633"/>
      <c r="E141" s="143" t="str">
        <f>'Eventos de riesgo LA-FT-FPADM'!E140</f>
        <v>Equipo de cómputo y telecomunicaciones</v>
      </c>
      <c r="F141" s="633"/>
      <c r="G141" s="1074"/>
      <c r="H141" s="1074"/>
      <c r="I141" s="1076"/>
      <c r="J141" s="1076"/>
      <c r="K141" s="1076"/>
      <c r="L141" s="1076"/>
      <c r="M141" s="1076"/>
      <c r="N141" s="1074"/>
      <c r="O141" s="1076"/>
      <c r="P141" s="1076"/>
      <c r="Q141" s="1076"/>
      <c r="R141" s="1076"/>
      <c r="S141" s="1076"/>
      <c r="T141" s="1076"/>
      <c r="U141" s="1076"/>
      <c r="V141" s="1076"/>
      <c r="W141" s="1076"/>
      <c r="X141" s="1076"/>
      <c r="Y141" s="1076"/>
      <c r="Z141" s="1074"/>
      <c r="AA141" s="1074"/>
      <c r="AB141" s="1074"/>
      <c r="AC141" s="1074"/>
      <c r="AD141" s="1074"/>
      <c r="AE141" s="1074"/>
      <c r="AF141" s="1091"/>
      <c r="AG141" s="478"/>
      <c r="AH141" s="1093"/>
      <c r="AI141" s="1064"/>
    </row>
    <row r="142" spans="1:35" ht="18" customHeight="1">
      <c r="A142" s="609"/>
      <c r="B142" s="611"/>
      <c r="C142" s="611"/>
      <c r="D142" s="633"/>
      <c r="E142" s="143" t="str">
        <f>'Eventos de riesgo LA-FT-FPADM'!E141</f>
        <v>Equipo de oficina</v>
      </c>
      <c r="F142" s="633"/>
      <c r="G142" s="1074"/>
      <c r="H142" s="1074"/>
      <c r="I142" s="1076"/>
      <c r="J142" s="1076"/>
      <c r="K142" s="1076"/>
      <c r="L142" s="1076"/>
      <c r="M142" s="1076"/>
      <c r="N142" s="1074"/>
      <c r="O142" s="1076"/>
      <c r="P142" s="1076"/>
      <c r="Q142" s="1076"/>
      <c r="R142" s="1076"/>
      <c r="S142" s="1076"/>
      <c r="T142" s="1076"/>
      <c r="U142" s="1076"/>
      <c r="V142" s="1076"/>
      <c r="W142" s="1076"/>
      <c r="X142" s="1076"/>
      <c r="Y142" s="1076"/>
      <c r="Z142" s="1074"/>
      <c r="AA142" s="1074"/>
      <c r="AB142" s="1074"/>
      <c r="AC142" s="1074"/>
      <c r="AD142" s="1074"/>
      <c r="AE142" s="1074"/>
      <c r="AF142" s="1091"/>
      <c r="AG142" s="478"/>
      <c r="AH142" s="1093"/>
      <c r="AI142" s="1064"/>
    </row>
    <row r="143" spans="1:35" ht="18" customHeight="1">
      <c r="A143" s="609"/>
      <c r="B143" s="611"/>
      <c r="C143" s="611"/>
      <c r="D143" s="633"/>
      <c r="E143" s="143" t="str">
        <f>'Eventos de riesgo LA-FT-FPADM'!E142</f>
        <v>Vehículos</v>
      </c>
      <c r="F143" s="633"/>
      <c r="G143" s="1074"/>
      <c r="H143" s="1074"/>
      <c r="I143" s="1076"/>
      <c r="J143" s="1076"/>
      <c r="K143" s="1076"/>
      <c r="L143" s="1076"/>
      <c r="M143" s="1076"/>
      <c r="N143" s="1074"/>
      <c r="O143" s="1076"/>
      <c r="P143" s="1076"/>
      <c r="Q143" s="1076"/>
      <c r="R143" s="1076"/>
      <c r="S143" s="1076"/>
      <c r="T143" s="1076"/>
      <c r="U143" s="1076"/>
      <c r="V143" s="1076"/>
      <c r="W143" s="1076"/>
      <c r="X143" s="1076"/>
      <c r="Y143" s="1076"/>
      <c r="Z143" s="1074"/>
      <c r="AA143" s="1074"/>
      <c r="AB143" s="1074"/>
      <c r="AC143" s="1074"/>
      <c r="AD143" s="1074"/>
      <c r="AE143" s="1074"/>
      <c r="AF143" s="1091"/>
      <c r="AG143" s="478"/>
      <c r="AH143" s="1093"/>
      <c r="AI143" s="1064"/>
    </row>
    <row r="144" spans="1:35" ht="18" customHeight="1">
      <c r="A144" s="608" t="str">
        <f>'Eventos de riesgo LA-FT-FPADM'!A143</f>
        <v>R9</v>
      </c>
      <c r="B144" s="610" t="str">
        <f>'Eventos de riesgo LA-FT-FPADM'!B143</f>
        <v>Tener vínculos con activos que son referenciados en listas o medios de comunicación como de propiedad de una persona que realiza actividades de LA/FT/FPADM.</v>
      </c>
      <c r="C144" s="612" t="str">
        <f>'Eventos de riesgo LA-FT-FPADM'!C143</f>
        <v>Activos</v>
      </c>
      <c r="D144" s="634" t="str">
        <f>'Eventos de riesgo LA-FT-FPADM'!D143</f>
        <v>Fijos</v>
      </c>
      <c r="E144" s="354" t="str">
        <f>'Eventos de riesgo LA-FT-FPADM'!E143</f>
        <v>Construcciones y edificaciones</v>
      </c>
      <c r="F144" s="634" t="str">
        <f>'Eventos de riesgo LA-FT-FPADM'!C143</f>
        <v>Activos</v>
      </c>
      <c r="G144" s="1089">
        <f>'Evaluación de controles'!AL13</f>
        <v>0.95833333333333337</v>
      </c>
      <c r="H144" s="1089">
        <f>'Evaluación de controles'!AL19</f>
        <v>0.95833333333333337</v>
      </c>
      <c r="I144" s="1088"/>
      <c r="J144" s="1088"/>
      <c r="K144" s="1088"/>
      <c r="L144" s="1088"/>
      <c r="M144" s="1088"/>
      <c r="N144" s="1089">
        <f>'Evaluación de controles'!AL43</f>
        <v>1</v>
      </c>
      <c r="O144" s="1088"/>
      <c r="P144" s="1088"/>
      <c r="Q144" s="1088"/>
      <c r="R144" s="1088"/>
      <c r="S144" s="1088"/>
      <c r="T144" s="1088"/>
      <c r="U144" s="1088"/>
      <c r="V144" s="1088"/>
      <c r="W144" s="1088"/>
      <c r="X144" s="1088"/>
      <c r="Y144" s="1088"/>
      <c r="Z144" s="1089">
        <f>'Evaluación de controles'!AL91</f>
        <v>0.70833333333333337</v>
      </c>
      <c r="AA144" s="1089">
        <f>'Evaluación de controles'!AL99</f>
        <v>0.70833333333333337</v>
      </c>
      <c r="AB144" s="1089">
        <f>'Evaluación de controles'!AL106</f>
        <v>0.75</v>
      </c>
      <c r="AC144" s="1089">
        <f>'Evaluación de controles'!AL115</f>
        <v>0.70833333333333337</v>
      </c>
      <c r="AD144" s="1089">
        <f>'Evaluación de controles'!AL121</f>
        <v>0.70833333333333337</v>
      </c>
      <c r="AE144" s="1089">
        <f>'Evaluación de controles'!AL133</f>
        <v>0.70833333333333337</v>
      </c>
      <c r="AF144" s="1057">
        <f t="shared" si="7"/>
        <v>0.80092592592592593</v>
      </c>
      <c r="AG144" s="477" t="str">
        <f t="shared" si="8"/>
        <v>Moderado</v>
      </c>
      <c r="AH144" s="1051">
        <f>AVERAGE(AF144)</f>
        <v>0.80092592592592593</v>
      </c>
      <c r="AI144" s="1053" t="str">
        <f t="shared" si="9"/>
        <v>Moderado</v>
      </c>
    </row>
    <row r="145" spans="1:35" ht="18" customHeight="1">
      <c r="A145" s="609"/>
      <c r="B145" s="611"/>
      <c r="C145" s="611"/>
      <c r="D145" s="635"/>
      <c r="E145" s="354" t="str">
        <f>'Eventos de riesgo LA-FT-FPADM'!E144</f>
        <v>Maquinaria y equipo</v>
      </c>
      <c r="F145" s="635"/>
      <c r="G145" s="1074"/>
      <c r="H145" s="1074"/>
      <c r="I145" s="1076"/>
      <c r="J145" s="1076"/>
      <c r="K145" s="1076"/>
      <c r="L145" s="1076"/>
      <c r="M145" s="1076"/>
      <c r="N145" s="1074"/>
      <c r="O145" s="1076"/>
      <c r="P145" s="1076"/>
      <c r="Q145" s="1076"/>
      <c r="R145" s="1076"/>
      <c r="S145" s="1076"/>
      <c r="T145" s="1076"/>
      <c r="U145" s="1076"/>
      <c r="V145" s="1076"/>
      <c r="W145" s="1076"/>
      <c r="X145" s="1076"/>
      <c r="Y145" s="1076"/>
      <c r="Z145" s="1074"/>
      <c r="AA145" s="1074"/>
      <c r="AB145" s="1074"/>
      <c r="AC145" s="1074"/>
      <c r="AD145" s="1074"/>
      <c r="AE145" s="1074"/>
      <c r="AF145" s="1071"/>
      <c r="AG145" s="478"/>
      <c r="AH145" s="1062"/>
      <c r="AI145" s="1064"/>
    </row>
    <row r="146" spans="1:35" ht="18" customHeight="1">
      <c r="A146" s="609"/>
      <c r="B146" s="611"/>
      <c r="C146" s="611"/>
      <c r="D146" s="635"/>
      <c r="E146" s="354" t="str">
        <f>'Eventos de riesgo LA-FT-FPADM'!E145</f>
        <v>Equipo de cómputo y telecomunicaciones</v>
      </c>
      <c r="F146" s="635"/>
      <c r="G146" s="1074"/>
      <c r="H146" s="1074"/>
      <c r="I146" s="1076"/>
      <c r="J146" s="1076"/>
      <c r="K146" s="1076"/>
      <c r="L146" s="1076"/>
      <c r="M146" s="1076"/>
      <c r="N146" s="1074"/>
      <c r="O146" s="1076"/>
      <c r="P146" s="1076"/>
      <c r="Q146" s="1076"/>
      <c r="R146" s="1076"/>
      <c r="S146" s="1076"/>
      <c r="T146" s="1076"/>
      <c r="U146" s="1076"/>
      <c r="V146" s="1076"/>
      <c r="W146" s="1076"/>
      <c r="X146" s="1076"/>
      <c r="Y146" s="1076"/>
      <c r="Z146" s="1074"/>
      <c r="AA146" s="1074"/>
      <c r="AB146" s="1074"/>
      <c r="AC146" s="1074"/>
      <c r="AD146" s="1074"/>
      <c r="AE146" s="1074"/>
      <c r="AF146" s="1071"/>
      <c r="AG146" s="478"/>
      <c r="AH146" s="1062"/>
      <c r="AI146" s="1064"/>
    </row>
    <row r="147" spans="1:35" ht="18" customHeight="1">
      <c r="A147" s="609"/>
      <c r="B147" s="611"/>
      <c r="C147" s="611"/>
      <c r="D147" s="635"/>
      <c r="E147" s="354" t="str">
        <f>'Eventos de riesgo LA-FT-FPADM'!E146</f>
        <v>Equipo de oficina</v>
      </c>
      <c r="F147" s="635"/>
      <c r="G147" s="1074"/>
      <c r="H147" s="1074"/>
      <c r="I147" s="1076"/>
      <c r="J147" s="1076"/>
      <c r="K147" s="1076"/>
      <c r="L147" s="1076"/>
      <c r="M147" s="1076"/>
      <c r="N147" s="1074"/>
      <c r="O147" s="1076"/>
      <c r="P147" s="1076"/>
      <c r="Q147" s="1076"/>
      <c r="R147" s="1076"/>
      <c r="S147" s="1076"/>
      <c r="T147" s="1076"/>
      <c r="U147" s="1076"/>
      <c r="V147" s="1076"/>
      <c r="W147" s="1076"/>
      <c r="X147" s="1076"/>
      <c r="Y147" s="1076"/>
      <c r="Z147" s="1074"/>
      <c r="AA147" s="1074"/>
      <c r="AB147" s="1074"/>
      <c r="AC147" s="1074"/>
      <c r="AD147" s="1074"/>
      <c r="AE147" s="1074"/>
      <c r="AF147" s="1071"/>
      <c r="AG147" s="478"/>
      <c r="AH147" s="1062"/>
      <c r="AI147" s="1064"/>
    </row>
    <row r="148" spans="1:35" ht="18" customHeight="1">
      <c r="A148" s="609"/>
      <c r="B148" s="611"/>
      <c r="C148" s="611"/>
      <c r="D148" s="635"/>
      <c r="E148" s="354" t="str">
        <f>'Eventos de riesgo LA-FT-FPADM'!E147</f>
        <v>Vehículos</v>
      </c>
      <c r="F148" s="635"/>
      <c r="G148" s="1074"/>
      <c r="H148" s="1074"/>
      <c r="I148" s="1076"/>
      <c r="J148" s="1076"/>
      <c r="K148" s="1076"/>
      <c r="L148" s="1076"/>
      <c r="M148" s="1076"/>
      <c r="N148" s="1074"/>
      <c r="O148" s="1076"/>
      <c r="P148" s="1076"/>
      <c r="Q148" s="1076"/>
      <c r="R148" s="1076"/>
      <c r="S148" s="1076"/>
      <c r="T148" s="1076"/>
      <c r="U148" s="1076"/>
      <c r="V148" s="1076"/>
      <c r="W148" s="1076"/>
      <c r="X148" s="1076"/>
      <c r="Y148" s="1076"/>
      <c r="Z148" s="1074"/>
      <c r="AA148" s="1074"/>
      <c r="AB148" s="1074"/>
      <c r="AC148" s="1074"/>
      <c r="AD148" s="1074"/>
      <c r="AE148" s="1074"/>
      <c r="AF148" s="1071"/>
      <c r="AG148" s="478"/>
      <c r="AH148" s="1062"/>
      <c r="AI148" s="1064"/>
    </row>
    <row r="149" spans="1:35" ht="18" customHeight="1">
      <c r="A149" s="627" t="str">
        <f>'Eventos de riesgo LA-FT-FPADM'!A148</f>
        <v>R10</v>
      </c>
      <c r="B149" s="600" t="str">
        <f>'Eventos de riesgo LA-FT-FPADM'!B148</f>
        <v>Recibir recursos de origen ilícito, relacionados con delitos de LA/FT/FPADM a través de cualquier medio de pago para el desarrollo de su objeto social.</v>
      </c>
      <c r="C149" s="271" t="str">
        <f>'Eventos de riesgo LA-FT-FPADM'!C148</f>
        <v>Contraparte</v>
      </c>
      <c r="D149" s="271" t="str">
        <f>'Eventos de riesgo LA-FT-FPADM'!D148</f>
        <v>Aliados</v>
      </c>
      <c r="E149" s="318" t="str">
        <f>'Eventos de riesgo LA-FT-FPADM'!E148</f>
        <v>Programas y proyectos</v>
      </c>
      <c r="F149" s="271" t="str">
        <f>'Eventos de riesgo LA-FT-FPADM'!D148</f>
        <v>Aliados</v>
      </c>
      <c r="G149" s="303"/>
      <c r="H149" s="303"/>
      <c r="I149" s="303"/>
      <c r="J149" s="303"/>
      <c r="K149" s="303"/>
      <c r="L149" s="303"/>
      <c r="M149" s="303"/>
      <c r="N149" s="303"/>
      <c r="O149" s="303"/>
      <c r="P149" s="302">
        <f>'Evaluación de controles'!AL52</f>
        <v>0.75</v>
      </c>
      <c r="Q149" s="303"/>
      <c r="R149" s="303"/>
      <c r="S149" s="303"/>
      <c r="T149" s="303"/>
      <c r="U149" s="303"/>
      <c r="V149" s="303"/>
      <c r="W149" s="303"/>
      <c r="X149" s="303"/>
      <c r="Y149" s="302">
        <f>'Evaluación de controles'!AL82</f>
        <v>0.70833333333333337</v>
      </c>
      <c r="Z149" s="302">
        <f>'Evaluación de controles'!AL91</f>
        <v>0.70833333333333337</v>
      </c>
      <c r="AA149" s="302">
        <f>'Evaluación de controles'!AL99</f>
        <v>0.70833333333333337</v>
      </c>
      <c r="AB149" s="303"/>
      <c r="AC149" s="302">
        <f>'Evaluación de controles'!AL115</f>
        <v>0.70833333333333337</v>
      </c>
      <c r="AD149" s="302">
        <f>'Evaluación de controles'!AL121</f>
        <v>0.70833333333333337</v>
      </c>
      <c r="AE149" s="302">
        <f>'Evaluación de controles'!AL133</f>
        <v>0.70833333333333337</v>
      </c>
      <c r="AF149" s="298">
        <f t="shared" si="7"/>
        <v>0.7142857142857143</v>
      </c>
      <c r="AG149" s="228" t="str">
        <f t="shared" si="8"/>
        <v>Moderado</v>
      </c>
      <c r="AH149" s="1051">
        <f>AVERAGE(AF149,AF150,AF157)</f>
        <v>0.75294863315696647</v>
      </c>
      <c r="AI149" s="1053" t="str">
        <f t="shared" si="9"/>
        <v>Moderado</v>
      </c>
    </row>
    <row r="150" spans="1:35" ht="18" customHeight="1">
      <c r="A150" s="627"/>
      <c r="B150" s="600"/>
      <c r="C150" s="630" t="str">
        <f>'Eventos de riesgo LA-FT-FPADM'!C149</f>
        <v>Productos / Servicios</v>
      </c>
      <c r="D150" s="632" t="str">
        <f>'Eventos de riesgo LA-FT-FPADM'!D149</f>
        <v>Servicios</v>
      </c>
      <c r="E150" s="217" t="str">
        <f>'Eventos de riesgo LA-FT-FPADM'!E149</f>
        <v>Registros Públicos</v>
      </c>
      <c r="F150" s="632" t="str">
        <f>'Eventos de riesgo LA-FT-FPADM'!C149</f>
        <v>Productos / Servicios</v>
      </c>
      <c r="G150" s="1077">
        <f>'Evaluación de controles'!AL13</f>
        <v>0.95833333333333337</v>
      </c>
      <c r="H150" s="1077">
        <f>'Evaluación de controles'!AL19</f>
        <v>0.95833333333333337</v>
      </c>
      <c r="I150" s="1084"/>
      <c r="J150" s="1084"/>
      <c r="K150" s="1084"/>
      <c r="L150" s="1084"/>
      <c r="M150" s="1084"/>
      <c r="N150" s="1084"/>
      <c r="O150" s="1084"/>
      <c r="P150" s="1077">
        <f>'Evaluación de controles'!AL52</f>
        <v>0.75</v>
      </c>
      <c r="Q150" s="1084"/>
      <c r="R150" s="1084"/>
      <c r="S150" s="1084"/>
      <c r="T150" s="1084"/>
      <c r="U150" s="1084"/>
      <c r="V150" s="1084"/>
      <c r="W150" s="1084"/>
      <c r="X150" s="1084"/>
      <c r="Y150" s="1077">
        <f>'Evaluación de controles'!AL82</f>
        <v>0.70833333333333337</v>
      </c>
      <c r="Z150" s="1077">
        <f>'Evaluación de controles'!AL91</f>
        <v>0.70833333333333337</v>
      </c>
      <c r="AA150" s="1077">
        <f>'Evaluación de controles'!AL99</f>
        <v>0.70833333333333337</v>
      </c>
      <c r="AB150" s="1084"/>
      <c r="AC150" s="1077">
        <f>'Evaluación de controles'!AL115</f>
        <v>0.70833333333333337</v>
      </c>
      <c r="AD150" s="1077">
        <f>'Evaluación de controles'!AL121</f>
        <v>0.70833333333333337</v>
      </c>
      <c r="AE150" s="1077">
        <f>'Evaluación de controles'!AL133</f>
        <v>0.70833333333333337</v>
      </c>
      <c r="AF150" s="1081">
        <f t="shared" si="7"/>
        <v>0.76851851851851849</v>
      </c>
      <c r="AG150" s="477" t="str">
        <f t="shared" si="8"/>
        <v>Moderado</v>
      </c>
      <c r="AH150" s="1062"/>
      <c r="AI150" s="1064"/>
    </row>
    <row r="151" spans="1:35" ht="18" customHeight="1">
      <c r="A151" s="627"/>
      <c r="B151" s="600"/>
      <c r="C151" s="630"/>
      <c r="D151" s="632"/>
      <c r="E151" s="217" t="str">
        <f>'Eventos de riesgo LA-FT-FPADM'!E150</f>
        <v>Afiliaciones</v>
      </c>
      <c r="F151" s="632"/>
      <c r="G151" s="1078"/>
      <c r="H151" s="1078"/>
      <c r="I151" s="1085"/>
      <c r="J151" s="1085"/>
      <c r="K151" s="1085"/>
      <c r="L151" s="1085"/>
      <c r="M151" s="1085"/>
      <c r="N151" s="1085"/>
      <c r="O151" s="1085"/>
      <c r="P151" s="1078"/>
      <c r="Q151" s="1085"/>
      <c r="R151" s="1085"/>
      <c r="S151" s="1085"/>
      <c r="T151" s="1085"/>
      <c r="U151" s="1085"/>
      <c r="V151" s="1085"/>
      <c r="W151" s="1085"/>
      <c r="X151" s="1085"/>
      <c r="Y151" s="1078"/>
      <c r="Z151" s="1078"/>
      <c r="AA151" s="1078"/>
      <c r="AB151" s="1085"/>
      <c r="AC151" s="1078"/>
      <c r="AD151" s="1078"/>
      <c r="AE151" s="1078"/>
      <c r="AF151" s="1082"/>
      <c r="AG151" s="478"/>
      <c r="AH151" s="1062"/>
      <c r="AI151" s="1064"/>
    </row>
    <row r="152" spans="1:35" ht="18" customHeight="1">
      <c r="A152" s="627"/>
      <c r="B152" s="600"/>
      <c r="C152" s="630"/>
      <c r="D152" s="632"/>
      <c r="E152" s="217" t="str">
        <f>'Eventos de riesgo LA-FT-FPADM'!E151</f>
        <v>Alquileres</v>
      </c>
      <c r="F152" s="632"/>
      <c r="G152" s="741"/>
      <c r="H152" s="741"/>
      <c r="I152" s="1085"/>
      <c r="J152" s="1085"/>
      <c r="K152" s="1085"/>
      <c r="L152" s="1085"/>
      <c r="M152" s="1085"/>
      <c r="N152" s="1085"/>
      <c r="O152" s="1085"/>
      <c r="P152" s="741"/>
      <c r="Q152" s="1085"/>
      <c r="R152" s="1085"/>
      <c r="S152" s="1085"/>
      <c r="T152" s="1085"/>
      <c r="U152" s="1085"/>
      <c r="V152" s="1085"/>
      <c r="W152" s="1085"/>
      <c r="X152" s="1085"/>
      <c r="Y152" s="741"/>
      <c r="Z152" s="741"/>
      <c r="AA152" s="741"/>
      <c r="AB152" s="1085"/>
      <c r="AC152" s="741"/>
      <c r="AD152" s="741"/>
      <c r="AE152" s="741"/>
      <c r="AF152" s="1082"/>
      <c r="AG152" s="478"/>
      <c r="AH152" s="1062"/>
      <c r="AI152" s="1064"/>
    </row>
    <row r="153" spans="1:35" ht="18" customHeight="1">
      <c r="A153" s="627"/>
      <c r="B153" s="600"/>
      <c r="C153" s="630"/>
      <c r="D153" s="632"/>
      <c r="E153" s="217" t="str">
        <f>'Eventos de riesgo LA-FT-FPADM'!E152</f>
        <v>Capacitación</v>
      </c>
      <c r="F153" s="632"/>
      <c r="G153" s="741"/>
      <c r="H153" s="741"/>
      <c r="I153" s="1085"/>
      <c r="J153" s="1085"/>
      <c r="K153" s="1085"/>
      <c r="L153" s="1085"/>
      <c r="M153" s="1085"/>
      <c r="N153" s="1085"/>
      <c r="O153" s="1085"/>
      <c r="P153" s="741"/>
      <c r="Q153" s="1085"/>
      <c r="R153" s="1085"/>
      <c r="S153" s="1085"/>
      <c r="T153" s="1085"/>
      <c r="U153" s="1085"/>
      <c r="V153" s="1085"/>
      <c r="W153" s="1085"/>
      <c r="X153" s="1085"/>
      <c r="Y153" s="741"/>
      <c r="Z153" s="741"/>
      <c r="AA153" s="741"/>
      <c r="AB153" s="1085"/>
      <c r="AC153" s="741"/>
      <c r="AD153" s="741"/>
      <c r="AE153" s="741"/>
      <c r="AF153" s="1082"/>
      <c r="AG153" s="478"/>
      <c r="AH153" s="1062"/>
      <c r="AI153" s="1064"/>
    </row>
    <row r="154" spans="1:35" ht="18" customHeight="1">
      <c r="A154" s="627"/>
      <c r="B154" s="600"/>
      <c r="C154" s="630"/>
      <c r="D154" s="632"/>
      <c r="E154" s="217" t="str">
        <f>'Eventos de riesgo LA-FT-FPADM'!E153</f>
        <v>Información comercial</v>
      </c>
      <c r="F154" s="632"/>
      <c r="G154" s="741"/>
      <c r="H154" s="741"/>
      <c r="I154" s="1085"/>
      <c r="J154" s="1085"/>
      <c r="K154" s="1085"/>
      <c r="L154" s="1085"/>
      <c r="M154" s="1085"/>
      <c r="N154" s="1085"/>
      <c r="O154" s="1085"/>
      <c r="P154" s="741"/>
      <c r="Q154" s="1085"/>
      <c r="R154" s="1085"/>
      <c r="S154" s="1085"/>
      <c r="T154" s="1085"/>
      <c r="U154" s="1085"/>
      <c r="V154" s="1085"/>
      <c r="W154" s="1085"/>
      <c r="X154" s="1085"/>
      <c r="Y154" s="741"/>
      <c r="Z154" s="741"/>
      <c r="AA154" s="741"/>
      <c r="AB154" s="1085"/>
      <c r="AC154" s="741"/>
      <c r="AD154" s="741"/>
      <c r="AE154" s="741"/>
      <c r="AF154" s="1082"/>
      <c r="AG154" s="478"/>
      <c r="AH154" s="1062"/>
      <c r="AI154" s="1064"/>
    </row>
    <row r="155" spans="1:35" ht="18" customHeight="1">
      <c r="A155" s="627"/>
      <c r="B155" s="600"/>
      <c r="C155" s="630"/>
      <c r="D155" s="632"/>
      <c r="E155" s="217" t="str">
        <f>'Eventos de riesgo LA-FT-FPADM'!E154</f>
        <v>Conciliación y arbitraje</v>
      </c>
      <c r="F155" s="632"/>
      <c r="G155" s="1079"/>
      <c r="H155" s="1079"/>
      <c r="I155" s="1086"/>
      <c r="J155" s="1086"/>
      <c r="K155" s="1086"/>
      <c r="L155" s="1086"/>
      <c r="M155" s="1086"/>
      <c r="N155" s="1086"/>
      <c r="O155" s="1086"/>
      <c r="P155" s="1079"/>
      <c r="Q155" s="1086"/>
      <c r="R155" s="1086"/>
      <c r="S155" s="1086"/>
      <c r="T155" s="1086"/>
      <c r="U155" s="1086"/>
      <c r="V155" s="1086"/>
      <c r="W155" s="1086"/>
      <c r="X155" s="1086"/>
      <c r="Y155" s="1079"/>
      <c r="Z155" s="1079"/>
      <c r="AA155" s="1079"/>
      <c r="AB155" s="1086"/>
      <c r="AC155" s="1079"/>
      <c r="AD155" s="1079"/>
      <c r="AE155" s="1079"/>
      <c r="AF155" s="1082"/>
      <c r="AG155" s="478"/>
      <c r="AH155" s="1062"/>
      <c r="AI155" s="1064"/>
    </row>
    <row r="156" spans="1:35" ht="18" customHeight="1">
      <c r="A156" s="627"/>
      <c r="B156" s="600"/>
      <c r="C156" s="611"/>
      <c r="D156" s="632"/>
      <c r="E156" s="217" t="str">
        <f>'Eventos de riesgo LA-FT-FPADM'!E155</f>
        <v>Programas de fortalecimiento</v>
      </c>
      <c r="F156" s="632"/>
      <c r="G156" s="1080"/>
      <c r="H156" s="1080"/>
      <c r="I156" s="1087"/>
      <c r="J156" s="1087"/>
      <c r="K156" s="1087"/>
      <c r="L156" s="1087"/>
      <c r="M156" s="1087"/>
      <c r="N156" s="1087"/>
      <c r="O156" s="1087"/>
      <c r="P156" s="1080"/>
      <c r="Q156" s="1087"/>
      <c r="R156" s="1087"/>
      <c r="S156" s="1087"/>
      <c r="T156" s="1087"/>
      <c r="U156" s="1087"/>
      <c r="V156" s="1087"/>
      <c r="W156" s="1087"/>
      <c r="X156" s="1087"/>
      <c r="Y156" s="1080"/>
      <c r="Z156" s="1080"/>
      <c r="AA156" s="1080"/>
      <c r="AB156" s="1087"/>
      <c r="AC156" s="1080"/>
      <c r="AD156" s="1080"/>
      <c r="AE156" s="1080"/>
      <c r="AF156" s="1083"/>
      <c r="AG156" s="479"/>
      <c r="AH156" s="1062"/>
      <c r="AI156" s="1064"/>
    </row>
    <row r="157" spans="1:35" ht="18" customHeight="1">
      <c r="A157" s="627"/>
      <c r="B157" s="600"/>
      <c r="C157" s="628" t="str">
        <f>'Eventos de riesgo LA-FT-FPADM'!C156</f>
        <v>Activos</v>
      </c>
      <c r="D157" s="619" t="str">
        <f>'Eventos de riesgo LA-FT-FPADM'!D156</f>
        <v>Fijos</v>
      </c>
      <c r="E157" s="355" t="str">
        <f>'Eventos de riesgo LA-FT-FPADM'!E156</f>
        <v>Construcciones y edificaciones</v>
      </c>
      <c r="F157" s="619" t="str">
        <f>'Eventos de riesgo LA-FT-FPADM'!C156</f>
        <v>Activos</v>
      </c>
      <c r="G157" s="1073">
        <f>'Evaluación de controles'!AL13</f>
        <v>0.95833333333333337</v>
      </c>
      <c r="H157" s="1073">
        <f>'Evaluación de controles'!AL19</f>
        <v>0.95833333333333337</v>
      </c>
      <c r="I157" s="1075"/>
      <c r="J157" s="1075"/>
      <c r="K157" s="1075"/>
      <c r="L157" s="1075"/>
      <c r="M157" s="1075"/>
      <c r="N157" s="1075"/>
      <c r="O157" s="1075"/>
      <c r="P157" s="1073">
        <f>'Evaluación de controles'!AL52</f>
        <v>0.75</v>
      </c>
      <c r="Q157" s="1075"/>
      <c r="R157" s="1075"/>
      <c r="S157" s="1075"/>
      <c r="T157" s="1075"/>
      <c r="U157" s="1075"/>
      <c r="V157" s="1075"/>
      <c r="W157" s="1075"/>
      <c r="X157" s="1075"/>
      <c r="Y157" s="1075"/>
      <c r="Z157" s="1073">
        <f>'Evaluación de controles'!AL91</f>
        <v>0.70833333333333337</v>
      </c>
      <c r="AA157" s="1073">
        <f>'Evaluación de controles'!AL99</f>
        <v>0.70833333333333337</v>
      </c>
      <c r="AB157" s="1075"/>
      <c r="AC157" s="1073">
        <f>'Evaluación de controles'!AL115</f>
        <v>0.70833333333333337</v>
      </c>
      <c r="AD157" s="1073">
        <f>'Evaluación de controles'!AL121</f>
        <v>0.70833333333333337</v>
      </c>
      <c r="AE157" s="1073">
        <f>'Evaluación de controles'!AL133</f>
        <v>0.70833333333333337</v>
      </c>
      <c r="AF157" s="1057">
        <f t="shared" si="7"/>
        <v>0.77604166666666663</v>
      </c>
      <c r="AG157" s="477" t="str">
        <f t="shared" si="8"/>
        <v>Moderado</v>
      </c>
      <c r="AH157" s="1062"/>
      <c r="AI157" s="1064"/>
    </row>
    <row r="158" spans="1:35" ht="18" customHeight="1">
      <c r="A158" s="627"/>
      <c r="B158" s="600"/>
      <c r="C158" s="629"/>
      <c r="D158" s="620"/>
      <c r="E158" s="355" t="str">
        <f>'Eventos de riesgo LA-FT-FPADM'!E157</f>
        <v>Maquinaria y equipo</v>
      </c>
      <c r="F158" s="620"/>
      <c r="G158" s="1074"/>
      <c r="H158" s="1074"/>
      <c r="I158" s="1076"/>
      <c r="J158" s="1076"/>
      <c r="K158" s="1076"/>
      <c r="L158" s="1076"/>
      <c r="M158" s="1076"/>
      <c r="N158" s="1076"/>
      <c r="O158" s="1076"/>
      <c r="P158" s="1074"/>
      <c r="Q158" s="1076"/>
      <c r="R158" s="1076"/>
      <c r="S158" s="1076"/>
      <c r="T158" s="1076"/>
      <c r="U158" s="1076"/>
      <c r="V158" s="1076"/>
      <c r="W158" s="1076"/>
      <c r="X158" s="1076"/>
      <c r="Y158" s="1076"/>
      <c r="Z158" s="1074"/>
      <c r="AA158" s="1074"/>
      <c r="AB158" s="1076"/>
      <c r="AC158" s="1074"/>
      <c r="AD158" s="1074"/>
      <c r="AE158" s="1074"/>
      <c r="AF158" s="1071"/>
      <c r="AG158" s="478"/>
      <c r="AH158" s="1062"/>
      <c r="AI158" s="1064"/>
    </row>
    <row r="159" spans="1:35" ht="18" customHeight="1">
      <c r="A159" s="627"/>
      <c r="B159" s="600"/>
      <c r="C159" s="629"/>
      <c r="D159" s="620"/>
      <c r="E159" s="355" t="str">
        <f>'Eventos de riesgo LA-FT-FPADM'!E158</f>
        <v>Equipo de cómputo y telecomunicaciones</v>
      </c>
      <c r="F159" s="620"/>
      <c r="G159" s="1074"/>
      <c r="H159" s="1074"/>
      <c r="I159" s="1076"/>
      <c r="J159" s="1076"/>
      <c r="K159" s="1076"/>
      <c r="L159" s="1076"/>
      <c r="M159" s="1076"/>
      <c r="N159" s="1076"/>
      <c r="O159" s="1076"/>
      <c r="P159" s="1074"/>
      <c r="Q159" s="1076"/>
      <c r="R159" s="1076"/>
      <c r="S159" s="1076"/>
      <c r="T159" s="1076"/>
      <c r="U159" s="1076"/>
      <c r="V159" s="1076"/>
      <c r="W159" s="1076"/>
      <c r="X159" s="1076"/>
      <c r="Y159" s="1076"/>
      <c r="Z159" s="1074"/>
      <c r="AA159" s="1074"/>
      <c r="AB159" s="1076"/>
      <c r="AC159" s="1074"/>
      <c r="AD159" s="1074"/>
      <c r="AE159" s="1074"/>
      <c r="AF159" s="1071"/>
      <c r="AG159" s="478"/>
      <c r="AH159" s="1062"/>
      <c r="AI159" s="1064"/>
    </row>
    <row r="160" spans="1:35" ht="18" customHeight="1">
      <c r="A160" s="627"/>
      <c r="B160" s="600"/>
      <c r="C160" s="629"/>
      <c r="D160" s="620"/>
      <c r="E160" s="355" t="str">
        <f>'Eventos de riesgo LA-FT-FPADM'!E159</f>
        <v>Equipo de oficina</v>
      </c>
      <c r="F160" s="620"/>
      <c r="G160" s="1074"/>
      <c r="H160" s="1074"/>
      <c r="I160" s="1076"/>
      <c r="J160" s="1076"/>
      <c r="K160" s="1076"/>
      <c r="L160" s="1076"/>
      <c r="M160" s="1076"/>
      <c r="N160" s="1076"/>
      <c r="O160" s="1076"/>
      <c r="P160" s="1074"/>
      <c r="Q160" s="1076"/>
      <c r="R160" s="1076"/>
      <c r="S160" s="1076"/>
      <c r="T160" s="1076"/>
      <c r="U160" s="1076"/>
      <c r="V160" s="1076"/>
      <c r="W160" s="1076"/>
      <c r="X160" s="1076"/>
      <c r="Y160" s="1076"/>
      <c r="Z160" s="1074"/>
      <c r="AA160" s="1074"/>
      <c r="AB160" s="1076"/>
      <c r="AC160" s="1074"/>
      <c r="AD160" s="1074"/>
      <c r="AE160" s="1074"/>
      <c r="AF160" s="1071"/>
      <c r="AG160" s="478"/>
      <c r="AH160" s="1062"/>
      <c r="AI160" s="1064"/>
    </row>
    <row r="161" spans="1:35" ht="18" customHeight="1">
      <c r="A161" s="627"/>
      <c r="B161" s="600"/>
      <c r="C161" s="629"/>
      <c r="D161" s="620"/>
      <c r="E161" s="355" t="str">
        <f>'Eventos de riesgo LA-FT-FPADM'!E160</f>
        <v>Vehículos</v>
      </c>
      <c r="F161" s="620"/>
      <c r="G161" s="1074"/>
      <c r="H161" s="1074"/>
      <c r="I161" s="1076"/>
      <c r="J161" s="1076"/>
      <c r="K161" s="1076"/>
      <c r="L161" s="1076"/>
      <c r="M161" s="1076"/>
      <c r="N161" s="1076"/>
      <c r="O161" s="1076"/>
      <c r="P161" s="1074"/>
      <c r="Q161" s="1076"/>
      <c r="R161" s="1076"/>
      <c r="S161" s="1076"/>
      <c r="T161" s="1076"/>
      <c r="U161" s="1076"/>
      <c r="V161" s="1076"/>
      <c r="W161" s="1076"/>
      <c r="X161" s="1076"/>
      <c r="Y161" s="1076"/>
      <c r="Z161" s="1074"/>
      <c r="AA161" s="1074"/>
      <c r="AB161" s="1076"/>
      <c r="AC161" s="1074"/>
      <c r="AD161" s="1074"/>
      <c r="AE161" s="1074"/>
      <c r="AF161" s="1071"/>
      <c r="AG161" s="478"/>
      <c r="AH161" s="1062"/>
      <c r="AI161" s="1064"/>
    </row>
    <row r="162" spans="1:35" ht="18" customHeight="1">
      <c r="A162" s="608" t="str">
        <f>'Eventos de riesgo LA-FT-FPADM'!A161</f>
        <v>R11</v>
      </c>
      <c r="B162" s="610" t="str">
        <f>'Eventos de riesgo LA-FT-FPADM'!B161</f>
        <v>Entregar recursos a terceros que tengan como destino apoyar actividades ilícitas relacionadas con delitos de LA/FT/FPADM.</v>
      </c>
      <c r="C162" s="612" t="str">
        <f>'Eventos de riesgo LA-FT-FPADM'!C161</f>
        <v>Contraparte</v>
      </c>
      <c r="D162" s="613" t="str">
        <f>'Eventos de riesgo LA-FT-FPADM'!D161</f>
        <v>Proveedores / Contratistas</v>
      </c>
      <c r="E162" s="166" t="str">
        <f>'Eventos de riesgo LA-FT-FPADM'!E161</f>
        <v>Servicios y alquileres</v>
      </c>
      <c r="F162" s="613" t="str">
        <f>'Eventos de riesgo LA-FT-FPADM'!D161</f>
        <v>Proveedores / Contratistas</v>
      </c>
      <c r="G162" s="1068">
        <f>'Evaluación de controles'!AL13</f>
        <v>0.95833333333333337</v>
      </c>
      <c r="H162" s="1068">
        <f>'Evaluación de controles'!AL19</f>
        <v>0.95833333333333337</v>
      </c>
      <c r="I162" s="1069"/>
      <c r="J162" s="1069"/>
      <c r="K162" s="1069"/>
      <c r="L162" s="1069"/>
      <c r="M162" s="1069"/>
      <c r="N162" s="1069"/>
      <c r="O162" s="1069"/>
      <c r="P162" s="1068">
        <f>'Evaluación de controles'!AL52</f>
        <v>0.75</v>
      </c>
      <c r="Q162" s="1069"/>
      <c r="R162" s="1069"/>
      <c r="S162" s="1069"/>
      <c r="T162" s="1069"/>
      <c r="U162" s="1069"/>
      <c r="V162" s="1069"/>
      <c r="W162" s="1069"/>
      <c r="X162" s="1069"/>
      <c r="Y162" s="1068">
        <f>'Evaluación de controles'!AL82</f>
        <v>0.70833333333333337</v>
      </c>
      <c r="Z162" s="1068">
        <f>'Evaluación de controles'!AL91</f>
        <v>0.70833333333333337</v>
      </c>
      <c r="AA162" s="1068">
        <f>'Evaluación de controles'!AL99</f>
        <v>0.70833333333333337</v>
      </c>
      <c r="AB162" s="1069"/>
      <c r="AC162" s="1068">
        <f>'Evaluación de controles'!AL115</f>
        <v>0.70833333333333337</v>
      </c>
      <c r="AD162" s="1068">
        <f>'Evaluación de controles'!AL121</f>
        <v>0.70833333333333337</v>
      </c>
      <c r="AE162" s="1068">
        <f>'Evaluación de controles'!AL133</f>
        <v>0.70833333333333337</v>
      </c>
      <c r="AF162" s="1057">
        <f t="shared" si="7"/>
        <v>0.76851851851851849</v>
      </c>
      <c r="AG162" s="477" t="str">
        <f t="shared" si="8"/>
        <v>Moderado</v>
      </c>
      <c r="AH162" s="1051">
        <f>AVERAGE(AF162)</f>
        <v>0.76851851851851849</v>
      </c>
      <c r="AI162" s="1053" t="str">
        <f t="shared" si="9"/>
        <v>Moderado</v>
      </c>
    </row>
    <row r="163" spans="1:35" ht="18" customHeight="1">
      <c r="A163" s="608"/>
      <c r="B163" s="610"/>
      <c r="C163" s="612"/>
      <c r="D163" s="613"/>
      <c r="E163" s="167" t="str">
        <f>'Eventos de riesgo LA-FT-FPADM'!E162</f>
        <v>Publicidad</v>
      </c>
      <c r="F163" s="613"/>
      <c r="G163" s="763"/>
      <c r="H163" s="763"/>
      <c r="I163" s="1070"/>
      <c r="J163" s="1070"/>
      <c r="K163" s="1070"/>
      <c r="L163" s="1070"/>
      <c r="M163" s="1070"/>
      <c r="N163" s="1070"/>
      <c r="O163" s="1070"/>
      <c r="P163" s="763"/>
      <c r="Q163" s="1070"/>
      <c r="R163" s="1070"/>
      <c r="S163" s="1070"/>
      <c r="T163" s="1070"/>
      <c r="U163" s="1070"/>
      <c r="V163" s="1070"/>
      <c r="W163" s="1070"/>
      <c r="X163" s="1070"/>
      <c r="Y163" s="763"/>
      <c r="Z163" s="763"/>
      <c r="AA163" s="763"/>
      <c r="AB163" s="1070"/>
      <c r="AC163" s="763"/>
      <c r="AD163" s="763"/>
      <c r="AE163" s="763"/>
      <c r="AF163" s="1071"/>
      <c r="AG163" s="478"/>
      <c r="AH163" s="1062"/>
      <c r="AI163" s="1064"/>
    </row>
    <row r="164" spans="1:35" ht="18" customHeight="1">
      <c r="A164" s="608"/>
      <c r="B164" s="610"/>
      <c r="C164" s="612"/>
      <c r="D164" s="613"/>
      <c r="E164" s="167" t="str">
        <f>'Eventos de riesgo LA-FT-FPADM'!E163</f>
        <v>Compras generales</v>
      </c>
      <c r="F164" s="613"/>
      <c r="G164" s="763"/>
      <c r="H164" s="763"/>
      <c r="I164" s="1070"/>
      <c r="J164" s="1070"/>
      <c r="K164" s="1070"/>
      <c r="L164" s="1070"/>
      <c r="M164" s="1070"/>
      <c r="N164" s="1070"/>
      <c r="O164" s="1070"/>
      <c r="P164" s="763"/>
      <c r="Q164" s="1070"/>
      <c r="R164" s="1070"/>
      <c r="S164" s="1070"/>
      <c r="T164" s="1070"/>
      <c r="U164" s="1070"/>
      <c r="V164" s="1070"/>
      <c r="W164" s="1070"/>
      <c r="X164" s="1070"/>
      <c r="Y164" s="763"/>
      <c r="Z164" s="763"/>
      <c r="AA164" s="763"/>
      <c r="AB164" s="1070"/>
      <c r="AC164" s="763"/>
      <c r="AD164" s="763"/>
      <c r="AE164" s="763"/>
      <c r="AF164" s="1071"/>
      <c r="AG164" s="478"/>
      <c r="AH164" s="1062"/>
      <c r="AI164" s="1064"/>
    </row>
    <row r="165" spans="1:35" ht="18" customHeight="1">
      <c r="A165" s="608"/>
      <c r="B165" s="610"/>
      <c r="C165" s="612"/>
      <c r="D165" s="613"/>
      <c r="E165" s="166" t="str">
        <f>'Eventos de riesgo LA-FT-FPADM'!E164</f>
        <v>Consultorías</v>
      </c>
      <c r="F165" s="613"/>
      <c r="G165" s="763"/>
      <c r="H165" s="763"/>
      <c r="I165" s="1070"/>
      <c r="J165" s="1070"/>
      <c r="K165" s="1070"/>
      <c r="L165" s="1070"/>
      <c r="M165" s="1070"/>
      <c r="N165" s="1070"/>
      <c r="O165" s="1070"/>
      <c r="P165" s="763"/>
      <c r="Q165" s="1070"/>
      <c r="R165" s="1070"/>
      <c r="S165" s="1070"/>
      <c r="T165" s="1070"/>
      <c r="U165" s="1070"/>
      <c r="V165" s="1070"/>
      <c r="W165" s="1070"/>
      <c r="X165" s="1070"/>
      <c r="Y165" s="763"/>
      <c r="Z165" s="763"/>
      <c r="AA165" s="763"/>
      <c r="AB165" s="1070"/>
      <c r="AC165" s="763"/>
      <c r="AD165" s="763"/>
      <c r="AE165" s="763"/>
      <c r="AF165" s="1071"/>
      <c r="AG165" s="478"/>
      <c r="AH165" s="1062"/>
      <c r="AI165" s="1064"/>
    </row>
    <row r="166" spans="1:35" ht="18" customHeight="1">
      <c r="A166" s="608"/>
      <c r="B166" s="610"/>
      <c r="C166" s="612"/>
      <c r="D166" s="613"/>
      <c r="E166" s="166" t="str">
        <f>'Eventos de riesgo LA-FT-FPADM'!E165</f>
        <v>Muebles e inmuebles, mantenimiento de maquinaria y equipo</v>
      </c>
      <c r="F166" s="613"/>
      <c r="G166" s="763"/>
      <c r="H166" s="763"/>
      <c r="I166" s="1070"/>
      <c r="J166" s="1070"/>
      <c r="K166" s="1070"/>
      <c r="L166" s="1070"/>
      <c r="M166" s="1070"/>
      <c r="N166" s="1070"/>
      <c r="O166" s="1070"/>
      <c r="P166" s="763"/>
      <c r="Q166" s="1070"/>
      <c r="R166" s="1070"/>
      <c r="S166" s="1070"/>
      <c r="T166" s="1070"/>
      <c r="U166" s="1070"/>
      <c r="V166" s="1070"/>
      <c r="W166" s="1070"/>
      <c r="X166" s="1070"/>
      <c r="Y166" s="763"/>
      <c r="Z166" s="763"/>
      <c r="AA166" s="763"/>
      <c r="AB166" s="1070"/>
      <c r="AC166" s="763"/>
      <c r="AD166" s="763"/>
      <c r="AE166" s="763"/>
      <c r="AF166" s="1071"/>
      <c r="AG166" s="478"/>
      <c r="AH166" s="1062"/>
      <c r="AI166" s="1064"/>
    </row>
    <row r="167" spans="1:35" ht="18" customHeight="1">
      <c r="A167" s="608"/>
      <c r="B167" s="610"/>
      <c r="C167" s="612"/>
      <c r="D167" s="613"/>
      <c r="E167" s="167" t="str">
        <f>'Eventos de riesgo LA-FT-FPADM'!E166</f>
        <v>Servicios de tecnologia</v>
      </c>
      <c r="F167" s="613"/>
      <c r="G167" s="763"/>
      <c r="H167" s="763"/>
      <c r="I167" s="1070"/>
      <c r="J167" s="1070"/>
      <c r="K167" s="1070"/>
      <c r="L167" s="1070"/>
      <c r="M167" s="1070"/>
      <c r="N167" s="1070"/>
      <c r="O167" s="1070"/>
      <c r="P167" s="763"/>
      <c r="Q167" s="1070"/>
      <c r="R167" s="1070"/>
      <c r="S167" s="1070"/>
      <c r="T167" s="1070"/>
      <c r="U167" s="1070"/>
      <c r="V167" s="1070"/>
      <c r="W167" s="1070"/>
      <c r="X167" s="1070"/>
      <c r="Y167" s="763"/>
      <c r="Z167" s="763"/>
      <c r="AA167" s="763"/>
      <c r="AB167" s="1070"/>
      <c r="AC167" s="763"/>
      <c r="AD167" s="763"/>
      <c r="AE167" s="763"/>
      <c r="AF167" s="1071"/>
      <c r="AG167" s="478"/>
      <c r="AH167" s="1062"/>
      <c r="AI167" s="1064"/>
    </row>
    <row r="168" spans="1:35" ht="18" customHeight="1">
      <c r="A168" s="608"/>
      <c r="B168" s="610"/>
      <c r="C168" s="612"/>
      <c r="D168" s="613"/>
      <c r="E168" s="166" t="str">
        <f>'Eventos de riesgo LA-FT-FPADM'!E167</f>
        <v>Servicio de alojamiento y eventos empresariales</v>
      </c>
      <c r="F168" s="613"/>
      <c r="G168" s="763"/>
      <c r="H168" s="763"/>
      <c r="I168" s="1070"/>
      <c r="J168" s="1070"/>
      <c r="K168" s="1070"/>
      <c r="L168" s="1070"/>
      <c r="M168" s="1070"/>
      <c r="N168" s="1070"/>
      <c r="O168" s="1070"/>
      <c r="P168" s="763"/>
      <c r="Q168" s="1070"/>
      <c r="R168" s="1070"/>
      <c r="S168" s="1070"/>
      <c r="T168" s="1070"/>
      <c r="U168" s="1070"/>
      <c r="V168" s="1070"/>
      <c r="W168" s="1070"/>
      <c r="X168" s="1070"/>
      <c r="Y168" s="763"/>
      <c r="Z168" s="763"/>
      <c r="AA168" s="763"/>
      <c r="AB168" s="1070"/>
      <c r="AC168" s="763"/>
      <c r="AD168" s="763"/>
      <c r="AE168" s="763"/>
      <c r="AF168" s="1071"/>
      <c r="AG168" s="478"/>
      <c r="AH168" s="1062"/>
      <c r="AI168" s="1064"/>
    </row>
    <row r="169" spans="1:35" ht="18" customHeight="1">
      <c r="A169" s="608"/>
      <c r="B169" s="610"/>
      <c r="C169" s="612"/>
      <c r="D169" s="613"/>
      <c r="E169" s="167" t="str">
        <f>'Eventos de riesgo LA-FT-FPADM'!E168</f>
        <v>Servicios educativos</v>
      </c>
      <c r="F169" s="613"/>
      <c r="G169" s="763"/>
      <c r="H169" s="763"/>
      <c r="I169" s="1070"/>
      <c r="J169" s="1070"/>
      <c r="K169" s="1070"/>
      <c r="L169" s="1070"/>
      <c r="M169" s="1070"/>
      <c r="N169" s="1070"/>
      <c r="O169" s="1070"/>
      <c r="P169" s="763"/>
      <c r="Q169" s="1070"/>
      <c r="R169" s="1070"/>
      <c r="S169" s="1070"/>
      <c r="T169" s="1070"/>
      <c r="U169" s="1070"/>
      <c r="V169" s="1070"/>
      <c r="W169" s="1070"/>
      <c r="X169" s="1070"/>
      <c r="Y169" s="763"/>
      <c r="Z169" s="763"/>
      <c r="AA169" s="763"/>
      <c r="AB169" s="1070"/>
      <c r="AC169" s="763"/>
      <c r="AD169" s="763"/>
      <c r="AE169" s="763"/>
      <c r="AF169" s="1071"/>
      <c r="AG169" s="478"/>
      <c r="AH169" s="1062"/>
      <c r="AI169" s="1064"/>
    </row>
    <row r="170" spans="1:35" ht="18" customHeight="1">
      <c r="A170" s="608"/>
      <c r="B170" s="610"/>
      <c r="C170" s="612"/>
      <c r="D170" s="613"/>
      <c r="E170" s="167" t="str">
        <f>'Eventos de riesgo LA-FT-FPADM'!E169</f>
        <v>Asesorías Jurídicas</v>
      </c>
      <c r="F170" s="613"/>
      <c r="G170" s="763"/>
      <c r="H170" s="763"/>
      <c r="I170" s="1070"/>
      <c r="J170" s="1070"/>
      <c r="K170" s="1070"/>
      <c r="L170" s="1070"/>
      <c r="M170" s="1070"/>
      <c r="N170" s="1070"/>
      <c r="O170" s="1070"/>
      <c r="P170" s="763"/>
      <c r="Q170" s="1070"/>
      <c r="R170" s="1070"/>
      <c r="S170" s="1070"/>
      <c r="T170" s="1070"/>
      <c r="U170" s="1070"/>
      <c r="V170" s="1070"/>
      <c r="W170" s="1070"/>
      <c r="X170" s="1070"/>
      <c r="Y170" s="763"/>
      <c r="Z170" s="763"/>
      <c r="AA170" s="763"/>
      <c r="AB170" s="1070"/>
      <c r="AC170" s="763"/>
      <c r="AD170" s="763"/>
      <c r="AE170" s="763"/>
      <c r="AF170" s="1071"/>
      <c r="AG170" s="478"/>
      <c r="AH170" s="1062"/>
      <c r="AI170" s="1064"/>
    </row>
    <row r="171" spans="1:35" ht="18" customHeight="1">
      <c r="A171" s="608"/>
      <c r="B171" s="610"/>
      <c r="C171" s="612"/>
      <c r="D171" s="613"/>
      <c r="E171" s="166" t="str">
        <f>'Eventos de riesgo LA-FT-FPADM'!E170</f>
        <v>Servicios públicos</v>
      </c>
      <c r="F171" s="613"/>
      <c r="G171" s="763"/>
      <c r="H171" s="763"/>
      <c r="I171" s="1070"/>
      <c r="J171" s="1070"/>
      <c r="K171" s="1070"/>
      <c r="L171" s="1070"/>
      <c r="M171" s="1070"/>
      <c r="N171" s="1070"/>
      <c r="O171" s="1070"/>
      <c r="P171" s="763"/>
      <c r="Q171" s="1070"/>
      <c r="R171" s="1070"/>
      <c r="S171" s="1070"/>
      <c r="T171" s="1070"/>
      <c r="U171" s="1070"/>
      <c r="V171" s="1070"/>
      <c r="W171" s="1070"/>
      <c r="X171" s="1070"/>
      <c r="Y171" s="763"/>
      <c r="Z171" s="763"/>
      <c r="AA171" s="763"/>
      <c r="AB171" s="1070"/>
      <c r="AC171" s="763"/>
      <c r="AD171" s="763"/>
      <c r="AE171" s="763"/>
      <c r="AF171" s="1071"/>
      <c r="AG171" s="478"/>
      <c r="AH171" s="1062"/>
      <c r="AI171" s="1064"/>
    </row>
    <row r="172" spans="1:35" ht="18" customHeight="1">
      <c r="A172" s="609"/>
      <c r="B172" s="611"/>
      <c r="C172" s="611"/>
      <c r="D172" s="613"/>
      <c r="E172" s="166" t="str">
        <f>'Eventos de riesgo LA-FT-FPADM'!E171</f>
        <v>Obligaciones Legales</v>
      </c>
      <c r="F172" s="613"/>
      <c r="G172" s="763"/>
      <c r="H172" s="763"/>
      <c r="I172" s="1070"/>
      <c r="J172" s="1070"/>
      <c r="K172" s="1070"/>
      <c r="L172" s="1070"/>
      <c r="M172" s="1070"/>
      <c r="N172" s="1070"/>
      <c r="O172" s="1070"/>
      <c r="P172" s="763"/>
      <c r="Q172" s="1070"/>
      <c r="R172" s="1070"/>
      <c r="S172" s="1070"/>
      <c r="T172" s="1070"/>
      <c r="U172" s="1070"/>
      <c r="V172" s="1070"/>
      <c r="W172" s="1070"/>
      <c r="X172" s="1070"/>
      <c r="Y172" s="763"/>
      <c r="Z172" s="763"/>
      <c r="AA172" s="763"/>
      <c r="AB172" s="1070"/>
      <c r="AC172" s="763"/>
      <c r="AD172" s="763"/>
      <c r="AE172" s="763"/>
      <c r="AF172" s="1071"/>
      <c r="AG172" s="478"/>
      <c r="AH172" s="1062"/>
      <c r="AI172" s="1064"/>
    </row>
    <row r="173" spans="1:35" ht="18" customHeight="1">
      <c r="A173" s="609"/>
      <c r="B173" s="611"/>
      <c r="C173" s="611"/>
      <c r="D173" s="613"/>
      <c r="E173" s="167" t="str">
        <f>'Eventos de riesgo LA-FT-FPADM'!E172</f>
        <v>Financieros</v>
      </c>
      <c r="F173" s="613"/>
      <c r="G173" s="763"/>
      <c r="H173" s="763"/>
      <c r="I173" s="1070"/>
      <c r="J173" s="1070"/>
      <c r="K173" s="1070"/>
      <c r="L173" s="1070"/>
      <c r="M173" s="1070"/>
      <c r="N173" s="1070"/>
      <c r="O173" s="1070"/>
      <c r="P173" s="763"/>
      <c r="Q173" s="1070"/>
      <c r="R173" s="1070"/>
      <c r="S173" s="1070"/>
      <c r="T173" s="1070"/>
      <c r="U173" s="1070"/>
      <c r="V173" s="1070"/>
      <c r="W173" s="1070"/>
      <c r="X173" s="1070"/>
      <c r="Y173" s="763"/>
      <c r="Z173" s="763"/>
      <c r="AA173" s="763"/>
      <c r="AB173" s="1070"/>
      <c r="AC173" s="763"/>
      <c r="AD173" s="763"/>
      <c r="AE173" s="763"/>
      <c r="AF173" s="1072"/>
      <c r="AG173" s="479"/>
      <c r="AH173" s="1063"/>
      <c r="AI173" s="1065"/>
    </row>
    <row r="174" spans="1:35" ht="34.5" customHeight="1">
      <c r="A174" s="598" t="str">
        <f>'Eventos de riesgo LA-FT-FPADM'!A173</f>
        <v>R12</v>
      </c>
      <c r="B174" s="600" t="str">
        <f>'Eventos de riesgo LA-FT-FPADM'!B173</f>
        <v>Realizar operaciones, negocios o contratos en jurisdicciones internacionales que se encuentren bloqueadas por organismos internacionales o que sean consideradas de alto riesgo desde LA/FT/FPADM.</v>
      </c>
      <c r="C174" s="602" t="str">
        <f>'Eventos de riesgo LA-FT-FPADM'!C173</f>
        <v>Jurisdicciones</v>
      </c>
      <c r="D174" s="168" t="str">
        <f>'Eventos de riesgo LA-FT-FPADM'!D173</f>
        <v>Nacional</v>
      </c>
      <c r="E174" s="616" t="str">
        <f>'Eventos de riesgo LA-FT-FPADM'!E173</f>
        <v>Ubicación contraparte / Compra y venta de servicios</v>
      </c>
      <c r="F174" s="1066" t="str">
        <f>'Eventos de riesgo LA-FT-FPADM'!C173</f>
        <v>Jurisdicciones</v>
      </c>
      <c r="G174" s="1055">
        <f>'Evaluación de controles'!AL13</f>
        <v>0.95833333333333337</v>
      </c>
      <c r="H174" s="1055">
        <f>'Evaluación de controles'!AL19</f>
        <v>0.95833333333333337</v>
      </c>
      <c r="I174" s="1060"/>
      <c r="J174" s="1060"/>
      <c r="K174" s="1060"/>
      <c r="L174" s="1060"/>
      <c r="M174" s="1060"/>
      <c r="N174" s="1060"/>
      <c r="O174" s="1060"/>
      <c r="P174" s="1060"/>
      <c r="Q174" s="1060"/>
      <c r="R174" s="1060"/>
      <c r="S174" s="1060"/>
      <c r="T174" s="1060"/>
      <c r="U174" s="1060"/>
      <c r="V174" s="1060"/>
      <c r="W174" s="1060"/>
      <c r="X174" s="1060"/>
      <c r="Y174" s="1060"/>
      <c r="Z174" s="1055">
        <f>'Evaluación de controles'!AL91</f>
        <v>0.70833333333333337</v>
      </c>
      <c r="AA174" s="1060"/>
      <c r="AB174" s="1055">
        <f>'Evaluación de controles'!AL106</f>
        <v>0.75</v>
      </c>
      <c r="AC174" s="1055">
        <f>'Evaluación de controles'!AL115</f>
        <v>0.70833333333333337</v>
      </c>
      <c r="AD174" s="1055">
        <f>'Evaluación de controles'!AL121</f>
        <v>0.70833333333333337</v>
      </c>
      <c r="AE174" s="1055">
        <f>'Evaluación de controles'!AL133</f>
        <v>0.70833333333333337</v>
      </c>
      <c r="AF174" s="1057">
        <f t="shared" ref="AF174" si="10">AVERAGE(G174:AE174)</f>
        <v>0.78571428571428559</v>
      </c>
      <c r="AG174" s="477" t="str">
        <f t="shared" ref="AG174" si="11">IF(AF174&gt;=90%,"Fuerte",IF(AF174&gt;=60%,"Moderado",IF(AF174&lt;=59%,"Débil")))</f>
        <v>Moderado</v>
      </c>
      <c r="AH174" s="1051">
        <f>AVERAGE(AF174)</f>
        <v>0.78571428571428559</v>
      </c>
      <c r="AI174" s="1053" t="str">
        <f t="shared" ref="AI174" si="12">IF(AH174&gt;=90%,"Fuerte",IF(AH174&gt;=60%,"Moderado",IF(AH174&lt;=59%,"Débil")))</f>
        <v>Moderado</v>
      </c>
    </row>
    <row r="175" spans="1:35" ht="34.5" customHeight="1" thickBot="1">
      <c r="A175" s="599"/>
      <c r="B175" s="601"/>
      <c r="C175" s="601"/>
      <c r="D175" s="169" t="str">
        <f>'Eventos de riesgo LA-FT-FPADM'!D174</f>
        <v>Internacional</v>
      </c>
      <c r="E175" s="617"/>
      <c r="F175" s="1067"/>
      <c r="G175" s="1056"/>
      <c r="H175" s="1056"/>
      <c r="I175" s="1061"/>
      <c r="J175" s="1061"/>
      <c r="K175" s="1061"/>
      <c r="L175" s="1061"/>
      <c r="M175" s="1061"/>
      <c r="N175" s="1061"/>
      <c r="O175" s="1061"/>
      <c r="P175" s="1061"/>
      <c r="Q175" s="1061"/>
      <c r="R175" s="1061"/>
      <c r="S175" s="1061"/>
      <c r="T175" s="1061"/>
      <c r="U175" s="1061"/>
      <c r="V175" s="1061"/>
      <c r="W175" s="1061"/>
      <c r="X175" s="1061"/>
      <c r="Y175" s="1061"/>
      <c r="Z175" s="1056"/>
      <c r="AA175" s="1061"/>
      <c r="AB175" s="1056"/>
      <c r="AC175" s="1056"/>
      <c r="AD175" s="1056"/>
      <c r="AE175" s="1056"/>
      <c r="AF175" s="1058"/>
      <c r="AG175" s="1059"/>
      <c r="AH175" s="1052"/>
      <c r="AI175" s="1054"/>
    </row>
  </sheetData>
  <mergeCells count="943">
    <mergeCell ref="H10:H12"/>
    <mergeCell ref="I10:I12"/>
    <mergeCell ref="J10:J12"/>
    <mergeCell ref="C11:E11"/>
    <mergeCell ref="C12:E12"/>
    <mergeCell ref="AF10:AF12"/>
    <mergeCell ref="AG10:AG12"/>
    <mergeCell ref="AH10:AI12"/>
    <mergeCell ref="W10:W12"/>
    <mergeCell ref="X10:X12"/>
    <mergeCell ref="Y10:Y12"/>
    <mergeCell ref="Z10:Z12"/>
    <mergeCell ref="AA10:AA12"/>
    <mergeCell ref="AB10:AB12"/>
    <mergeCell ref="A13:A33"/>
    <mergeCell ref="B13:B33"/>
    <mergeCell ref="D13:D15"/>
    <mergeCell ref="F13:F15"/>
    <mergeCell ref="G13:G15"/>
    <mergeCell ref="D32:D33"/>
    <mergeCell ref="AC10:AC12"/>
    <mergeCell ref="AD10:AD12"/>
    <mergeCell ref="AE10:AE12"/>
    <mergeCell ref="Q10:Q12"/>
    <mergeCell ref="R10:R12"/>
    <mergeCell ref="S10:S12"/>
    <mergeCell ref="T10:T12"/>
    <mergeCell ref="U10:U12"/>
    <mergeCell ref="V10:V12"/>
    <mergeCell ref="K10:K12"/>
    <mergeCell ref="L10:L12"/>
    <mergeCell ref="M10:M12"/>
    <mergeCell ref="N10:N12"/>
    <mergeCell ref="O10:O12"/>
    <mergeCell ref="P10:P12"/>
    <mergeCell ref="A10:E10"/>
    <mergeCell ref="F10:F12"/>
    <mergeCell ref="G10:G12"/>
    <mergeCell ref="N13:N15"/>
    <mergeCell ref="O13:O15"/>
    <mergeCell ref="P13:P15"/>
    <mergeCell ref="Q13:Q15"/>
    <mergeCell ref="R13:R15"/>
    <mergeCell ref="S13:S15"/>
    <mergeCell ref="H13:H15"/>
    <mergeCell ref="I13:I15"/>
    <mergeCell ref="J13:J15"/>
    <mergeCell ref="K13:K15"/>
    <mergeCell ref="L13:L15"/>
    <mergeCell ref="M13:M15"/>
    <mergeCell ref="N16:N17"/>
    <mergeCell ref="O16:O17"/>
    <mergeCell ref="P16:P17"/>
    <mergeCell ref="AF13:AF15"/>
    <mergeCell ref="AG13:AG15"/>
    <mergeCell ref="AH13:AH33"/>
    <mergeCell ref="AI13:AI33"/>
    <mergeCell ref="F16:F17"/>
    <mergeCell ref="G16:G17"/>
    <mergeCell ref="H16:H17"/>
    <mergeCell ref="I16:I17"/>
    <mergeCell ref="J16:J17"/>
    <mergeCell ref="Z13:Z15"/>
    <mergeCell ref="AA13:AA15"/>
    <mergeCell ref="AB13:AB15"/>
    <mergeCell ref="AC13:AC15"/>
    <mergeCell ref="AD13:AD15"/>
    <mergeCell ref="AE13:AE15"/>
    <mergeCell ref="T13:T15"/>
    <mergeCell ref="U13:U15"/>
    <mergeCell ref="V13:V15"/>
    <mergeCell ref="W13:W15"/>
    <mergeCell ref="X13:X15"/>
    <mergeCell ref="Y13:Y15"/>
    <mergeCell ref="AC16:AC17"/>
    <mergeCell ref="AD16:AD17"/>
    <mergeCell ref="AE16:AE17"/>
    <mergeCell ref="AF16:AF17"/>
    <mergeCell ref="AG16:AG17"/>
    <mergeCell ref="F18:F29"/>
    <mergeCell ref="G18:G29"/>
    <mergeCell ref="H18:H29"/>
    <mergeCell ref="I18:I29"/>
    <mergeCell ref="W16:W17"/>
    <mergeCell ref="X16:X17"/>
    <mergeCell ref="Y16:Y17"/>
    <mergeCell ref="Z16:Z17"/>
    <mergeCell ref="AA16:AA17"/>
    <mergeCell ref="AB16:AB17"/>
    <mergeCell ref="Q16:Q17"/>
    <mergeCell ref="R16:R17"/>
    <mergeCell ref="S16:S17"/>
    <mergeCell ref="T16:T17"/>
    <mergeCell ref="U16:U17"/>
    <mergeCell ref="V16:V17"/>
    <mergeCell ref="K16:K17"/>
    <mergeCell ref="L16:L17"/>
    <mergeCell ref="M16:M17"/>
    <mergeCell ref="AD18:AD29"/>
    <mergeCell ref="AE18:AE29"/>
    <mergeCell ref="AF18:AF29"/>
    <mergeCell ref="AG18:AG29"/>
    <mergeCell ref="V18:V29"/>
    <mergeCell ref="W18:W29"/>
    <mergeCell ref="X18:X29"/>
    <mergeCell ref="Y18:Y29"/>
    <mergeCell ref="Z18:Z29"/>
    <mergeCell ref="AA18:AA29"/>
    <mergeCell ref="O32:O33"/>
    <mergeCell ref="P32:P33"/>
    <mergeCell ref="F32:F33"/>
    <mergeCell ref="G32:G33"/>
    <mergeCell ref="H32:H33"/>
    <mergeCell ref="I32:I33"/>
    <mergeCell ref="J32:J33"/>
    <mergeCell ref="AB18:AB29"/>
    <mergeCell ref="AC18:AC29"/>
    <mergeCell ref="P18:P29"/>
    <mergeCell ref="Q18:Q29"/>
    <mergeCell ref="R18:R29"/>
    <mergeCell ref="S18:S29"/>
    <mergeCell ref="T18:T29"/>
    <mergeCell ref="U18:U29"/>
    <mergeCell ref="J18:J29"/>
    <mergeCell ref="K18:K29"/>
    <mergeCell ref="L18:L29"/>
    <mergeCell ref="M18:M29"/>
    <mergeCell ref="N18:N29"/>
    <mergeCell ref="O18:O29"/>
    <mergeCell ref="AC32:AC33"/>
    <mergeCell ref="AD32:AD33"/>
    <mergeCell ref="AE32:AE33"/>
    <mergeCell ref="AF32:AF33"/>
    <mergeCell ref="AG32:AG33"/>
    <mergeCell ref="A34:A54"/>
    <mergeCell ref="B34:B54"/>
    <mergeCell ref="F34:F36"/>
    <mergeCell ref="W32:W33"/>
    <mergeCell ref="X32:X33"/>
    <mergeCell ref="Y32:Y33"/>
    <mergeCell ref="Z32:Z33"/>
    <mergeCell ref="AA32:AA33"/>
    <mergeCell ref="AB32:AB33"/>
    <mergeCell ref="Q32:Q33"/>
    <mergeCell ref="R32:R33"/>
    <mergeCell ref="S32:S33"/>
    <mergeCell ref="T32:T33"/>
    <mergeCell ref="U32:U33"/>
    <mergeCell ref="V32:V33"/>
    <mergeCell ref="K32:K33"/>
    <mergeCell ref="L32:L33"/>
    <mergeCell ref="M32:M33"/>
    <mergeCell ref="N32:N33"/>
    <mergeCell ref="P34:P36"/>
    <mergeCell ref="Q34:Q36"/>
    <mergeCell ref="R34:R36"/>
    <mergeCell ref="G34:G36"/>
    <mergeCell ref="H34:H36"/>
    <mergeCell ref="I34:I36"/>
    <mergeCell ref="J34:J36"/>
    <mergeCell ref="K34:K36"/>
    <mergeCell ref="L34:L36"/>
    <mergeCell ref="AE34:AE36"/>
    <mergeCell ref="AF34:AF36"/>
    <mergeCell ref="AG34:AG36"/>
    <mergeCell ref="AH34:AH54"/>
    <mergeCell ref="AI34:AI54"/>
    <mergeCell ref="F37:F38"/>
    <mergeCell ref="G37:G38"/>
    <mergeCell ref="H37:H38"/>
    <mergeCell ref="I37:I38"/>
    <mergeCell ref="Y34:Y36"/>
    <mergeCell ref="Z34:Z36"/>
    <mergeCell ref="AA34:AA36"/>
    <mergeCell ref="AB34:AB36"/>
    <mergeCell ref="AC34:AC36"/>
    <mergeCell ref="AD34:AD36"/>
    <mergeCell ref="S34:S36"/>
    <mergeCell ref="T34:T36"/>
    <mergeCell ref="U34:U36"/>
    <mergeCell ref="V34:V36"/>
    <mergeCell ref="W34:W36"/>
    <mergeCell ref="X34:X36"/>
    <mergeCell ref="M34:M36"/>
    <mergeCell ref="N34:N36"/>
    <mergeCell ref="O34:O36"/>
    <mergeCell ref="AD37:AD38"/>
    <mergeCell ref="AE37:AE38"/>
    <mergeCell ref="AF37:AF38"/>
    <mergeCell ref="AG37:AG38"/>
    <mergeCell ref="V37:V38"/>
    <mergeCell ref="W37:W38"/>
    <mergeCell ref="X37:X38"/>
    <mergeCell ref="Y37:Y38"/>
    <mergeCell ref="Z37:Z38"/>
    <mergeCell ref="AA37:AA38"/>
    <mergeCell ref="F39:F50"/>
    <mergeCell ref="G39:G50"/>
    <mergeCell ref="H39:H50"/>
    <mergeCell ref="I39:I50"/>
    <mergeCell ref="J39:J50"/>
    <mergeCell ref="AB37:AB38"/>
    <mergeCell ref="AC37:AC38"/>
    <mergeCell ref="P37:P38"/>
    <mergeCell ref="Q37:Q38"/>
    <mergeCell ref="R37:R38"/>
    <mergeCell ref="S37:S38"/>
    <mergeCell ref="T37:T38"/>
    <mergeCell ref="U37:U38"/>
    <mergeCell ref="J37:J38"/>
    <mergeCell ref="K37:K38"/>
    <mergeCell ref="L37:L38"/>
    <mergeCell ref="M37:M38"/>
    <mergeCell ref="N37:N38"/>
    <mergeCell ref="O37:O38"/>
    <mergeCell ref="Q39:Q50"/>
    <mergeCell ref="R39:R50"/>
    <mergeCell ref="S39:S50"/>
    <mergeCell ref="T39:T50"/>
    <mergeCell ref="U39:U50"/>
    <mergeCell ref="V39:V50"/>
    <mergeCell ref="K39:K50"/>
    <mergeCell ref="L39:L50"/>
    <mergeCell ref="M39:M50"/>
    <mergeCell ref="N39:N50"/>
    <mergeCell ref="O39:O50"/>
    <mergeCell ref="P39:P50"/>
    <mergeCell ref="AC39:AC50"/>
    <mergeCell ref="AD39:AD50"/>
    <mergeCell ref="AE39:AE50"/>
    <mergeCell ref="AF39:AF50"/>
    <mergeCell ref="AG39:AG50"/>
    <mergeCell ref="W39:W50"/>
    <mergeCell ref="X39:X50"/>
    <mergeCell ref="Y39:Y50"/>
    <mergeCell ref="Z39:Z50"/>
    <mergeCell ref="AA39:AA50"/>
    <mergeCell ref="AB39:AB50"/>
    <mergeCell ref="S53:S54"/>
    <mergeCell ref="T53:T54"/>
    <mergeCell ref="I53:I54"/>
    <mergeCell ref="J53:J54"/>
    <mergeCell ref="K53:K54"/>
    <mergeCell ref="L53:L54"/>
    <mergeCell ref="M53:M54"/>
    <mergeCell ref="N53:N54"/>
    <mergeCell ref="F53:F54"/>
    <mergeCell ref="G53:G54"/>
    <mergeCell ref="H53:H54"/>
    <mergeCell ref="AG53:AG54"/>
    <mergeCell ref="A55:A75"/>
    <mergeCell ref="B55:B75"/>
    <mergeCell ref="F55:F57"/>
    <mergeCell ref="G55:G57"/>
    <mergeCell ref="H55:H57"/>
    <mergeCell ref="I55:I57"/>
    <mergeCell ref="J55:J57"/>
    <mergeCell ref="AA53:AA54"/>
    <mergeCell ref="AB53:AB54"/>
    <mergeCell ref="AC53:AC54"/>
    <mergeCell ref="AD53:AD54"/>
    <mergeCell ref="AE53:AE54"/>
    <mergeCell ref="AF53:AF54"/>
    <mergeCell ref="U53:U54"/>
    <mergeCell ref="V53:V54"/>
    <mergeCell ref="W53:W54"/>
    <mergeCell ref="X53:X54"/>
    <mergeCell ref="Y53:Y54"/>
    <mergeCell ref="Z53:Z54"/>
    <mergeCell ref="O53:O54"/>
    <mergeCell ref="P53:P54"/>
    <mergeCell ref="Q53:Q54"/>
    <mergeCell ref="R53:R54"/>
    <mergeCell ref="AB55:AB57"/>
    <mergeCell ref="Q55:Q57"/>
    <mergeCell ref="R55:R57"/>
    <mergeCell ref="S55:S57"/>
    <mergeCell ref="T55:T57"/>
    <mergeCell ref="U55:U57"/>
    <mergeCell ref="V55:V57"/>
    <mergeCell ref="K55:K57"/>
    <mergeCell ref="L55:L57"/>
    <mergeCell ref="M55:M57"/>
    <mergeCell ref="N55:N57"/>
    <mergeCell ref="O55:O57"/>
    <mergeCell ref="P55:P57"/>
    <mergeCell ref="AI55:AI75"/>
    <mergeCell ref="F58:F59"/>
    <mergeCell ref="G58:G59"/>
    <mergeCell ref="H58:H59"/>
    <mergeCell ref="I58:I59"/>
    <mergeCell ref="J58:J59"/>
    <mergeCell ref="K58:K59"/>
    <mergeCell ref="L58:L59"/>
    <mergeCell ref="M58:M59"/>
    <mergeCell ref="AC55:AC57"/>
    <mergeCell ref="AD55:AD57"/>
    <mergeCell ref="AE55:AE57"/>
    <mergeCell ref="AF55:AF57"/>
    <mergeCell ref="AG55:AG57"/>
    <mergeCell ref="AH55:AH75"/>
    <mergeCell ref="AF58:AF59"/>
    <mergeCell ref="AG58:AG59"/>
    <mergeCell ref="AC60:AC71"/>
    <mergeCell ref="AD60:AD71"/>
    <mergeCell ref="W55:W57"/>
    <mergeCell ref="X55:X57"/>
    <mergeCell ref="Y55:Y57"/>
    <mergeCell ref="Z55:Z57"/>
    <mergeCell ref="AA55:AA57"/>
    <mergeCell ref="AA58:AA59"/>
    <mergeCell ref="AB58:AB59"/>
    <mergeCell ref="AC58:AC59"/>
    <mergeCell ref="AD58:AD59"/>
    <mergeCell ref="AE58:AE59"/>
    <mergeCell ref="T58:T59"/>
    <mergeCell ref="U58:U59"/>
    <mergeCell ref="V58:V59"/>
    <mergeCell ref="W58:W59"/>
    <mergeCell ref="X58:X59"/>
    <mergeCell ref="Y58:Y59"/>
    <mergeCell ref="F60:F71"/>
    <mergeCell ref="G60:G71"/>
    <mergeCell ref="H60:H71"/>
    <mergeCell ref="I60:I71"/>
    <mergeCell ref="J60:J71"/>
    <mergeCell ref="D55:D57"/>
    <mergeCell ref="D58:D59"/>
    <mergeCell ref="D60:D71"/>
    <mergeCell ref="Z58:Z59"/>
    <mergeCell ref="N58:N59"/>
    <mergeCell ref="O58:O59"/>
    <mergeCell ref="P58:P59"/>
    <mergeCell ref="Q58:Q59"/>
    <mergeCell ref="R58:R59"/>
    <mergeCell ref="S58:S59"/>
    <mergeCell ref="Q60:Q71"/>
    <mergeCell ref="R60:R71"/>
    <mergeCell ref="S60:S71"/>
    <mergeCell ref="T60:T71"/>
    <mergeCell ref="U60:U71"/>
    <mergeCell ref="V60:V71"/>
    <mergeCell ref="K60:K71"/>
    <mergeCell ref="L60:L71"/>
    <mergeCell ref="M60:M71"/>
    <mergeCell ref="N60:N71"/>
    <mergeCell ref="O60:O71"/>
    <mergeCell ref="P60:P71"/>
    <mergeCell ref="AE60:AE71"/>
    <mergeCell ref="AF60:AF71"/>
    <mergeCell ref="AG60:AG71"/>
    <mergeCell ref="W60:W71"/>
    <mergeCell ref="X60:X71"/>
    <mergeCell ref="Y60:Y71"/>
    <mergeCell ref="Z60:Z71"/>
    <mergeCell ref="AA60:AA71"/>
    <mergeCell ref="AB60:AB71"/>
    <mergeCell ref="S74:S75"/>
    <mergeCell ref="T74:T75"/>
    <mergeCell ref="I74:I75"/>
    <mergeCell ref="J74:J75"/>
    <mergeCell ref="K74:K75"/>
    <mergeCell ref="L74:L75"/>
    <mergeCell ref="M74:M75"/>
    <mergeCell ref="N74:N75"/>
    <mergeCell ref="F74:F75"/>
    <mergeCell ref="G74:G75"/>
    <mergeCell ref="H74:H75"/>
    <mergeCell ref="AG74:AG75"/>
    <mergeCell ref="A76:A96"/>
    <mergeCell ref="B76:B96"/>
    <mergeCell ref="F76:F78"/>
    <mergeCell ref="G76:G78"/>
    <mergeCell ref="H76:H78"/>
    <mergeCell ref="I76:I78"/>
    <mergeCell ref="J76:J78"/>
    <mergeCell ref="AA74:AA75"/>
    <mergeCell ref="AB74:AB75"/>
    <mergeCell ref="AC74:AC75"/>
    <mergeCell ref="AD74:AD75"/>
    <mergeCell ref="AE74:AE75"/>
    <mergeCell ref="AF74:AF75"/>
    <mergeCell ref="U74:U75"/>
    <mergeCell ref="V74:V75"/>
    <mergeCell ref="W74:W75"/>
    <mergeCell ref="X74:X75"/>
    <mergeCell ref="Y74:Y75"/>
    <mergeCell ref="Z74:Z75"/>
    <mergeCell ref="O74:O75"/>
    <mergeCell ref="P74:P75"/>
    <mergeCell ref="Q74:Q75"/>
    <mergeCell ref="R74:R75"/>
    <mergeCell ref="AB76:AB78"/>
    <mergeCell ref="Q76:Q78"/>
    <mergeCell ref="R76:R78"/>
    <mergeCell ref="S76:S78"/>
    <mergeCell ref="T76:T78"/>
    <mergeCell ref="U76:U78"/>
    <mergeCell ref="V76:V78"/>
    <mergeCell ref="K76:K78"/>
    <mergeCell ref="L76:L78"/>
    <mergeCell ref="M76:M78"/>
    <mergeCell ref="N76:N78"/>
    <mergeCell ref="O76:O78"/>
    <mergeCell ref="P76:P78"/>
    <mergeCell ref="AI76:AI96"/>
    <mergeCell ref="F79:F80"/>
    <mergeCell ref="G79:G80"/>
    <mergeCell ref="H79:H80"/>
    <mergeCell ref="I79:I80"/>
    <mergeCell ref="J79:J80"/>
    <mergeCell ref="K79:K80"/>
    <mergeCell ref="L79:L80"/>
    <mergeCell ref="M79:M80"/>
    <mergeCell ref="AC76:AC78"/>
    <mergeCell ref="AD76:AD78"/>
    <mergeCell ref="AE76:AE78"/>
    <mergeCell ref="AF76:AF78"/>
    <mergeCell ref="AG76:AG78"/>
    <mergeCell ref="AH76:AH96"/>
    <mergeCell ref="AF79:AF80"/>
    <mergeCell ref="AG79:AG80"/>
    <mergeCell ref="AC81:AC92"/>
    <mergeCell ref="AD81:AD92"/>
    <mergeCell ref="W76:W78"/>
    <mergeCell ref="X76:X78"/>
    <mergeCell ref="Y76:Y78"/>
    <mergeCell ref="Z76:Z78"/>
    <mergeCell ref="AA76:AA78"/>
    <mergeCell ref="AC79:AC80"/>
    <mergeCell ref="AD79:AD80"/>
    <mergeCell ref="AE79:AE80"/>
    <mergeCell ref="T79:T80"/>
    <mergeCell ref="U79:U80"/>
    <mergeCell ref="V79:V80"/>
    <mergeCell ref="W79:W80"/>
    <mergeCell ref="X79:X80"/>
    <mergeCell ref="Y79:Y80"/>
    <mergeCell ref="F81:F92"/>
    <mergeCell ref="G81:G92"/>
    <mergeCell ref="H81:H92"/>
    <mergeCell ref="I81:I92"/>
    <mergeCell ref="J81:J92"/>
    <mergeCell ref="D100:D111"/>
    <mergeCell ref="Z79:Z80"/>
    <mergeCell ref="AA79:AA80"/>
    <mergeCell ref="AB79:AB80"/>
    <mergeCell ref="N79:N80"/>
    <mergeCell ref="O79:O80"/>
    <mergeCell ref="P79:P80"/>
    <mergeCell ref="Q79:Q80"/>
    <mergeCell ref="R79:R80"/>
    <mergeCell ref="S79:S80"/>
    <mergeCell ref="F95:F96"/>
    <mergeCell ref="G95:G96"/>
    <mergeCell ref="H95:H96"/>
    <mergeCell ref="Q81:Q92"/>
    <mergeCell ref="R81:R92"/>
    <mergeCell ref="S81:S92"/>
    <mergeCell ref="T81:T92"/>
    <mergeCell ref="U81:U92"/>
    <mergeCell ref="V81:V92"/>
    <mergeCell ref="AE81:AE92"/>
    <mergeCell ref="AF81:AF92"/>
    <mergeCell ref="AG81:AG92"/>
    <mergeCell ref="W81:W92"/>
    <mergeCell ref="X81:X92"/>
    <mergeCell ref="Y81:Y92"/>
    <mergeCell ref="Z81:Z92"/>
    <mergeCell ref="AA81:AA92"/>
    <mergeCell ref="AB81:AB92"/>
    <mergeCell ref="O81:O92"/>
    <mergeCell ref="P81:P92"/>
    <mergeCell ref="Y95:Y96"/>
    <mergeCell ref="Z95:Z96"/>
    <mergeCell ref="O95:O96"/>
    <mergeCell ref="P95:P96"/>
    <mergeCell ref="Q95:Q96"/>
    <mergeCell ref="R95:R96"/>
    <mergeCell ref="S95:S96"/>
    <mergeCell ref="T95:T96"/>
    <mergeCell ref="K95:K96"/>
    <mergeCell ref="L95:L96"/>
    <mergeCell ref="M95:M96"/>
    <mergeCell ref="N95:N96"/>
    <mergeCell ref="K97:K99"/>
    <mergeCell ref="L97:L99"/>
    <mergeCell ref="M97:M99"/>
    <mergeCell ref="N97:N99"/>
    <mergeCell ref="K81:K92"/>
    <mergeCell ref="L81:L92"/>
    <mergeCell ref="M81:M92"/>
    <mergeCell ref="N81:N92"/>
    <mergeCell ref="AG95:AG96"/>
    <mergeCell ref="A97:A115"/>
    <mergeCell ref="B97:B115"/>
    <mergeCell ref="F97:F99"/>
    <mergeCell ref="G97:G99"/>
    <mergeCell ref="H97:H99"/>
    <mergeCell ref="I97:I99"/>
    <mergeCell ref="J97:J99"/>
    <mergeCell ref="AA95:AA96"/>
    <mergeCell ref="AB95:AB96"/>
    <mergeCell ref="AC95:AC96"/>
    <mergeCell ref="AD95:AD96"/>
    <mergeCell ref="AE95:AE96"/>
    <mergeCell ref="AF95:AF96"/>
    <mergeCell ref="U95:U96"/>
    <mergeCell ref="V95:V96"/>
    <mergeCell ref="W95:W96"/>
    <mergeCell ref="X95:X96"/>
    <mergeCell ref="D97:D99"/>
    <mergeCell ref="Z100:Z111"/>
    <mergeCell ref="AA100:AA111"/>
    <mergeCell ref="AB100:AB111"/>
    <mergeCell ref="I95:I96"/>
    <mergeCell ref="J95:J96"/>
    <mergeCell ref="AI97:AI115"/>
    <mergeCell ref="F100:F111"/>
    <mergeCell ref="G100:G111"/>
    <mergeCell ref="H100:H111"/>
    <mergeCell ref="I100:I111"/>
    <mergeCell ref="J100:J111"/>
    <mergeCell ref="K100:K111"/>
    <mergeCell ref="L100:L111"/>
    <mergeCell ref="M100:M111"/>
    <mergeCell ref="AC97:AC99"/>
    <mergeCell ref="AD97:AD99"/>
    <mergeCell ref="AE97:AE99"/>
    <mergeCell ref="AF97:AF99"/>
    <mergeCell ref="AG97:AG99"/>
    <mergeCell ref="AH97:AH115"/>
    <mergeCell ref="AF100:AF111"/>
    <mergeCell ref="AG100:AG111"/>
    <mergeCell ref="W97:W99"/>
    <mergeCell ref="X97:X99"/>
    <mergeCell ref="Y97:Y99"/>
    <mergeCell ref="Z97:Z99"/>
    <mergeCell ref="AA97:AA99"/>
    <mergeCell ref="AB97:AB99"/>
    <mergeCell ref="Q97:Q99"/>
    <mergeCell ref="N100:N111"/>
    <mergeCell ref="O100:O111"/>
    <mergeCell ref="P100:P111"/>
    <mergeCell ref="Q100:Q111"/>
    <mergeCell ref="R100:R111"/>
    <mergeCell ref="S100:S111"/>
    <mergeCell ref="R97:R99"/>
    <mergeCell ref="S97:S99"/>
    <mergeCell ref="T97:T99"/>
    <mergeCell ref="T100:T111"/>
    <mergeCell ref="O97:O99"/>
    <mergeCell ref="P97:P99"/>
    <mergeCell ref="U97:U99"/>
    <mergeCell ref="V97:V99"/>
    <mergeCell ref="AG114:AG115"/>
    <mergeCell ref="V114:V115"/>
    <mergeCell ref="W114:W115"/>
    <mergeCell ref="X114:X115"/>
    <mergeCell ref="Y114:Y115"/>
    <mergeCell ref="Z114:Z115"/>
    <mergeCell ref="AA114:AA115"/>
    <mergeCell ref="AB114:AB115"/>
    <mergeCell ref="AC114:AC115"/>
    <mergeCell ref="AD114:AD115"/>
    <mergeCell ref="AE114:AE115"/>
    <mergeCell ref="AF114:AF115"/>
    <mergeCell ref="AC100:AC111"/>
    <mergeCell ref="AD100:AD111"/>
    <mergeCell ref="AE100:AE111"/>
    <mergeCell ref="U100:U111"/>
    <mergeCell ref="V100:V111"/>
    <mergeCell ref="W100:W111"/>
    <mergeCell ref="X100:X111"/>
    <mergeCell ref="Y100:Y111"/>
    <mergeCell ref="P114:P115"/>
    <mergeCell ref="Q114:Q115"/>
    <mergeCell ref="R114:R115"/>
    <mergeCell ref="S114:S115"/>
    <mergeCell ref="T114:T115"/>
    <mergeCell ref="U114:U115"/>
    <mergeCell ref="A116:A134"/>
    <mergeCell ref="B116:B134"/>
    <mergeCell ref="F116:F118"/>
    <mergeCell ref="G116:G118"/>
    <mergeCell ref="J114:J115"/>
    <mergeCell ref="K114:K115"/>
    <mergeCell ref="L114:L115"/>
    <mergeCell ref="M114:M115"/>
    <mergeCell ref="N114:N115"/>
    <mergeCell ref="O114:O115"/>
    <mergeCell ref="F114:F115"/>
    <mergeCell ref="G114:G115"/>
    <mergeCell ref="H114:H115"/>
    <mergeCell ref="I114:I115"/>
    <mergeCell ref="Q116:Q118"/>
    <mergeCell ref="R116:R118"/>
    <mergeCell ref="S116:S118"/>
    <mergeCell ref="H116:H118"/>
    <mergeCell ref="I116:I118"/>
    <mergeCell ref="J116:J118"/>
    <mergeCell ref="K116:K118"/>
    <mergeCell ref="L116:L118"/>
    <mergeCell ref="M116:M118"/>
    <mergeCell ref="AF116:AF118"/>
    <mergeCell ref="AG116:AG118"/>
    <mergeCell ref="AH116:AH134"/>
    <mergeCell ref="AI116:AI134"/>
    <mergeCell ref="AD116:AD118"/>
    <mergeCell ref="AE116:AE118"/>
    <mergeCell ref="K119:K130"/>
    <mergeCell ref="L119:L130"/>
    <mergeCell ref="M119:M130"/>
    <mergeCell ref="N119:N130"/>
    <mergeCell ref="O119:O130"/>
    <mergeCell ref="P119:P130"/>
    <mergeCell ref="AC119:AC130"/>
    <mergeCell ref="AD119:AD130"/>
    <mergeCell ref="AE119:AE130"/>
    <mergeCell ref="AF119:AF130"/>
    <mergeCell ref="AG119:AG130"/>
    <mergeCell ref="W119:W130"/>
    <mergeCell ref="X119:X130"/>
    <mergeCell ref="N116:N118"/>
    <mergeCell ref="O116:O118"/>
    <mergeCell ref="P116:P118"/>
    <mergeCell ref="Q119:Q130"/>
    <mergeCell ref="R119:R130"/>
    <mergeCell ref="S119:S130"/>
    <mergeCell ref="T119:T130"/>
    <mergeCell ref="U119:U130"/>
    <mergeCell ref="V119:V130"/>
    <mergeCell ref="Z116:Z118"/>
    <mergeCell ref="AA116:AA118"/>
    <mergeCell ref="AB116:AB118"/>
    <mergeCell ref="AC116:AC118"/>
    <mergeCell ref="T116:T118"/>
    <mergeCell ref="U116:U118"/>
    <mergeCell ref="V116:V118"/>
    <mergeCell ref="W116:W118"/>
    <mergeCell ref="X116:X118"/>
    <mergeCell ref="Y116:Y118"/>
    <mergeCell ref="Y119:Y130"/>
    <mergeCell ref="Z119:Z130"/>
    <mergeCell ref="AA119:AA130"/>
    <mergeCell ref="AB119:AB130"/>
    <mergeCell ref="A135:A138"/>
    <mergeCell ref="B135:B138"/>
    <mergeCell ref="X133:X134"/>
    <mergeCell ref="Y133:Y134"/>
    <mergeCell ref="Z133:Z134"/>
    <mergeCell ref="AA133:AA134"/>
    <mergeCell ref="AB133:AB134"/>
    <mergeCell ref="F133:F134"/>
    <mergeCell ref="G133:G134"/>
    <mergeCell ref="H133:H134"/>
    <mergeCell ref="I133:I134"/>
    <mergeCell ref="F137:F138"/>
    <mergeCell ref="G137:G138"/>
    <mergeCell ref="H137:H138"/>
    <mergeCell ref="I137:I138"/>
    <mergeCell ref="F119:F130"/>
    <mergeCell ref="G119:G130"/>
    <mergeCell ref="H119:H130"/>
    <mergeCell ref="I119:I130"/>
    <mergeCell ref="J119:J130"/>
    <mergeCell ref="S133:S134"/>
    <mergeCell ref="T133:T134"/>
    <mergeCell ref="U133:U134"/>
    <mergeCell ref="V133:V134"/>
    <mergeCell ref="W133:W134"/>
    <mergeCell ref="L133:L134"/>
    <mergeCell ref="M133:M134"/>
    <mergeCell ref="N133:N134"/>
    <mergeCell ref="O133:O134"/>
    <mergeCell ref="P133:P134"/>
    <mergeCell ref="Q133:Q134"/>
    <mergeCell ref="AH135:AH138"/>
    <mergeCell ref="AI135:AI138"/>
    <mergeCell ref="AD133:AD134"/>
    <mergeCell ref="AE133:AE134"/>
    <mergeCell ref="AF133:AF134"/>
    <mergeCell ref="AG133:AG134"/>
    <mergeCell ref="J133:J134"/>
    <mergeCell ref="K133:K134"/>
    <mergeCell ref="R137:R138"/>
    <mergeCell ref="S137:S138"/>
    <mergeCell ref="T137:T138"/>
    <mergeCell ref="J137:J138"/>
    <mergeCell ref="K137:K138"/>
    <mergeCell ref="L137:L138"/>
    <mergeCell ref="M137:M138"/>
    <mergeCell ref="N137:N138"/>
    <mergeCell ref="AG137:AG138"/>
    <mergeCell ref="AB137:AB138"/>
    <mergeCell ref="AC137:AC138"/>
    <mergeCell ref="AD137:AD138"/>
    <mergeCell ref="AE137:AE138"/>
    <mergeCell ref="AF137:AF138"/>
    <mergeCell ref="AC133:AC134"/>
    <mergeCell ref="R133:R134"/>
    <mergeCell ref="J139:J143"/>
    <mergeCell ref="K139:K143"/>
    <mergeCell ref="AA137:AA138"/>
    <mergeCell ref="U137:U138"/>
    <mergeCell ref="V137:V138"/>
    <mergeCell ref="W137:W138"/>
    <mergeCell ref="X137:X138"/>
    <mergeCell ref="Y137:Y138"/>
    <mergeCell ref="Z137:Z138"/>
    <mergeCell ref="O137:O138"/>
    <mergeCell ref="P137:P138"/>
    <mergeCell ref="Q137:Q138"/>
    <mergeCell ref="AG139:AG143"/>
    <mergeCell ref="AH139:AH143"/>
    <mergeCell ref="AI139:AI143"/>
    <mergeCell ref="X139:X143"/>
    <mergeCell ref="Y139:Y143"/>
    <mergeCell ref="Z139:Z143"/>
    <mergeCell ref="AA139:AA143"/>
    <mergeCell ref="AB139:AB143"/>
    <mergeCell ref="AC139:AC143"/>
    <mergeCell ref="F144:F148"/>
    <mergeCell ref="G144:G148"/>
    <mergeCell ref="C162:C173"/>
    <mergeCell ref="C174:C175"/>
    <mergeCell ref="AD139:AD143"/>
    <mergeCell ref="AE139:AE143"/>
    <mergeCell ref="AF139:AF143"/>
    <mergeCell ref="R139:R143"/>
    <mergeCell ref="S139:S143"/>
    <mergeCell ref="T139:T143"/>
    <mergeCell ref="U139:U143"/>
    <mergeCell ref="V139:V143"/>
    <mergeCell ref="W139:W143"/>
    <mergeCell ref="L139:L143"/>
    <mergeCell ref="M139:M143"/>
    <mergeCell ref="N139:N143"/>
    <mergeCell ref="O139:O143"/>
    <mergeCell ref="P139:P143"/>
    <mergeCell ref="Q139:Q143"/>
    <mergeCell ref="Z144:Z148"/>
    <mergeCell ref="F139:F143"/>
    <mergeCell ref="G139:G143"/>
    <mergeCell ref="H139:H143"/>
    <mergeCell ref="I139:I143"/>
    <mergeCell ref="AA144:AA148"/>
    <mergeCell ref="AB144:AB148"/>
    <mergeCell ref="AC144:AC148"/>
    <mergeCell ref="AD144:AD148"/>
    <mergeCell ref="AE144:AE148"/>
    <mergeCell ref="T144:T148"/>
    <mergeCell ref="U144:U148"/>
    <mergeCell ref="V144:V148"/>
    <mergeCell ref="W144:W148"/>
    <mergeCell ref="X144:X148"/>
    <mergeCell ref="Y144:Y148"/>
    <mergeCell ref="N144:N148"/>
    <mergeCell ref="O144:O148"/>
    <mergeCell ref="P144:P148"/>
    <mergeCell ref="Q144:Q148"/>
    <mergeCell ref="R144:R148"/>
    <mergeCell ref="S144:S148"/>
    <mergeCell ref="H144:H148"/>
    <mergeCell ref="I144:I148"/>
    <mergeCell ref="J144:J148"/>
    <mergeCell ref="K144:K148"/>
    <mergeCell ref="AH149:AH161"/>
    <mergeCell ref="AI149:AI161"/>
    <mergeCell ref="F150:F156"/>
    <mergeCell ref="G150:G156"/>
    <mergeCell ref="H150:H156"/>
    <mergeCell ref="AF144:AF148"/>
    <mergeCell ref="AG144:AG148"/>
    <mergeCell ref="AH144:AH148"/>
    <mergeCell ref="AI144:AI148"/>
    <mergeCell ref="L144:L148"/>
    <mergeCell ref="M144:M148"/>
    <mergeCell ref="Q150:Q156"/>
    <mergeCell ref="R150:R156"/>
    <mergeCell ref="S150:S156"/>
    <mergeCell ref="T150:T156"/>
    <mergeCell ref="I150:I156"/>
    <mergeCell ref="J150:J156"/>
    <mergeCell ref="K150:K156"/>
    <mergeCell ref="L150:L156"/>
    <mergeCell ref="M150:M156"/>
    <mergeCell ref="N150:N156"/>
    <mergeCell ref="S157:S161"/>
    <mergeCell ref="AG150:AG156"/>
    <mergeCell ref="F157:F161"/>
    <mergeCell ref="G157:G161"/>
    <mergeCell ref="H157:H161"/>
    <mergeCell ref="I157:I161"/>
    <mergeCell ref="J157:J161"/>
    <mergeCell ref="K157:K161"/>
    <mergeCell ref="L157:L161"/>
    <mergeCell ref="M157:M161"/>
    <mergeCell ref="AA150:AA156"/>
    <mergeCell ref="AB150:AB156"/>
    <mergeCell ref="O150:O156"/>
    <mergeCell ref="P150:P156"/>
    <mergeCell ref="AC150:AC156"/>
    <mergeCell ref="AD150:AD156"/>
    <mergeCell ref="AE150:AE156"/>
    <mergeCell ref="AF150:AF156"/>
    <mergeCell ref="U150:U156"/>
    <mergeCell ref="V150:V156"/>
    <mergeCell ref="W150:W156"/>
    <mergeCell ref="X150:X156"/>
    <mergeCell ref="Y150:Y156"/>
    <mergeCell ref="Z150:Z156"/>
    <mergeCell ref="AF157:AF161"/>
    <mergeCell ref="AG157:AG161"/>
    <mergeCell ref="A162:A173"/>
    <mergeCell ref="B162:B173"/>
    <mergeCell ref="F162:F173"/>
    <mergeCell ref="G162:G173"/>
    <mergeCell ref="H162:H173"/>
    <mergeCell ref="Z157:Z161"/>
    <mergeCell ref="AA157:AA161"/>
    <mergeCell ref="AB157:AB161"/>
    <mergeCell ref="AC157:AC161"/>
    <mergeCell ref="AD157:AD161"/>
    <mergeCell ref="AE157:AE161"/>
    <mergeCell ref="T157:T161"/>
    <mergeCell ref="U157:U161"/>
    <mergeCell ref="V157:V161"/>
    <mergeCell ref="W157:W161"/>
    <mergeCell ref="X157:X161"/>
    <mergeCell ref="Y157:Y161"/>
    <mergeCell ref="N157:N161"/>
    <mergeCell ref="O157:O161"/>
    <mergeCell ref="P157:P161"/>
    <mergeCell ref="Q157:Q161"/>
    <mergeCell ref="R157:R161"/>
    <mergeCell ref="O162:O173"/>
    <mergeCell ref="P162:P173"/>
    <mergeCell ref="Q162:Q173"/>
    <mergeCell ref="R162:R173"/>
    <mergeCell ref="S162:S173"/>
    <mergeCell ref="T162:T173"/>
    <mergeCell ref="I162:I173"/>
    <mergeCell ref="J162:J173"/>
    <mergeCell ref="K162:K173"/>
    <mergeCell ref="L162:L173"/>
    <mergeCell ref="M162:M173"/>
    <mergeCell ref="N162:N173"/>
    <mergeCell ref="M174:M175"/>
    <mergeCell ref="N174:N175"/>
    <mergeCell ref="O174:O175"/>
    <mergeCell ref="AG162:AG173"/>
    <mergeCell ref="AH162:AH173"/>
    <mergeCell ref="AI162:AI173"/>
    <mergeCell ref="A174:A175"/>
    <mergeCell ref="B174:B175"/>
    <mergeCell ref="F174:F175"/>
    <mergeCell ref="G174:G175"/>
    <mergeCell ref="H174:H175"/>
    <mergeCell ref="I174:I175"/>
    <mergeCell ref="AA162:AA173"/>
    <mergeCell ref="AB162:AB173"/>
    <mergeCell ref="AC162:AC173"/>
    <mergeCell ref="AD162:AD173"/>
    <mergeCell ref="AE162:AE173"/>
    <mergeCell ref="AF162:AF173"/>
    <mergeCell ref="U162:U173"/>
    <mergeCell ref="V162:V173"/>
    <mergeCell ref="W162:W173"/>
    <mergeCell ref="X162:X173"/>
    <mergeCell ref="Y162:Y173"/>
    <mergeCell ref="Z162:Z173"/>
    <mergeCell ref="AH174:AH175"/>
    <mergeCell ref="AI174:AI175"/>
    <mergeCell ref="C32:C33"/>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P174:P175"/>
    <mergeCell ref="Q174:Q175"/>
    <mergeCell ref="R174:R175"/>
    <mergeCell ref="S174:S175"/>
    <mergeCell ref="T174:T175"/>
    <mergeCell ref="U174:U175"/>
    <mergeCell ref="J174:J175"/>
    <mergeCell ref="K174:K175"/>
    <mergeCell ref="L174:L175"/>
    <mergeCell ref="E174:E175"/>
    <mergeCell ref="C13:C31"/>
    <mergeCell ref="D16:D17"/>
    <mergeCell ref="D18:D29"/>
    <mergeCell ref="C34:C52"/>
    <mergeCell ref="D34:D36"/>
    <mergeCell ref="C139:C143"/>
    <mergeCell ref="C144:C148"/>
    <mergeCell ref="C150:C156"/>
    <mergeCell ref="C157:C161"/>
    <mergeCell ref="C133:C134"/>
    <mergeCell ref="C137:C138"/>
    <mergeCell ref="C95:C96"/>
    <mergeCell ref="C114:C115"/>
    <mergeCell ref="C97:C113"/>
    <mergeCell ref="C74:C75"/>
    <mergeCell ref="C53:C54"/>
    <mergeCell ref="C55:C73"/>
    <mergeCell ref="D137:D138"/>
    <mergeCell ref="D139:D143"/>
    <mergeCell ref="D37:D38"/>
    <mergeCell ref="D39:D50"/>
    <mergeCell ref="D53:D54"/>
    <mergeCell ref="A1:B3"/>
    <mergeCell ref="C1:D3"/>
    <mergeCell ref="D144:D148"/>
    <mergeCell ref="D150:D156"/>
    <mergeCell ref="D157:D161"/>
    <mergeCell ref="D162:D173"/>
    <mergeCell ref="D114:D115"/>
    <mergeCell ref="C116:C132"/>
    <mergeCell ref="D116:D118"/>
    <mergeCell ref="D119:D130"/>
    <mergeCell ref="D133:D134"/>
    <mergeCell ref="C135:C136"/>
    <mergeCell ref="D74:D75"/>
    <mergeCell ref="C76:C94"/>
    <mergeCell ref="D76:D78"/>
    <mergeCell ref="D79:D80"/>
    <mergeCell ref="D81:D92"/>
    <mergeCell ref="D95:D96"/>
    <mergeCell ref="A144:A148"/>
    <mergeCell ref="B144:B148"/>
    <mergeCell ref="A149:A161"/>
    <mergeCell ref="B149:B161"/>
    <mergeCell ref="A139:A143"/>
    <mergeCell ref="B139:B143"/>
  </mergeCells>
  <conditionalFormatting sqref="AG13 AG16 AG18 AG30:AG32 AG34 AG37 AG39 AG51:AG53 AG55 AG58 AG60 AG72:AG74 AG76:AG79 AG81 AG93:AG95 AG97:AG100 AG112:AG114 AG116:AG119 AG131:AG133 AG135:AG137 AG139 AG144 AG149:AG151 AG157 AG162 AG174">
    <cfRule type="cellIs" dxfId="49" priority="4" operator="equal">
      <formula>"Fuerte"</formula>
    </cfRule>
    <cfRule type="cellIs" dxfId="48" priority="5" operator="equal">
      <formula>"Moderado"</formula>
    </cfRule>
    <cfRule type="cellIs" dxfId="47" priority="6" operator="equal">
      <formula>"Débil"</formula>
    </cfRule>
  </conditionalFormatting>
  <conditionalFormatting sqref="AI13 AI34 AI55 AI76:AI78 AI97:AI99 AI116:AI118 AI135 AI139 AI144 AI149 AI162 AI174">
    <cfRule type="cellIs" dxfId="46" priority="1" operator="equal">
      <formula>"Fuerte"</formula>
    </cfRule>
    <cfRule type="cellIs" dxfId="45" priority="2" operator="equal">
      <formula>"Moderado"</formula>
    </cfRule>
    <cfRule type="cellIs" dxfId="44" priority="3" operator="equal">
      <formula>"Débil"</formula>
    </cfRule>
  </conditionalFormatting>
  <pageMargins left="0.7" right="0.7" top="0.75" bottom="0.75" header="0.3" footer="0.3"/>
  <ignoredErrors>
    <ignoredError sqref="E13 E16:E174 AH139:AH175" formula="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174"/>
  <sheetViews>
    <sheetView showGridLines="0" zoomScale="80" zoomScaleNormal="80" workbookViewId="0">
      <selection activeCell="F5" sqref="F5"/>
    </sheetView>
  </sheetViews>
  <sheetFormatPr baseColWidth="10" defaultColWidth="11.42578125" defaultRowHeight="15"/>
  <cols>
    <col min="2" max="2" width="29.85546875" customWidth="1"/>
    <col min="3" max="3" width="21.28515625" customWidth="1"/>
    <col min="4" max="4" width="53" customWidth="1"/>
    <col min="5" max="5" width="30.85546875" customWidth="1"/>
    <col min="6" max="6" width="23.28515625" customWidth="1"/>
    <col min="8" max="8" width="13.5703125" customWidth="1"/>
    <col min="22" max="22" width="2.140625" customWidth="1"/>
    <col min="23" max="23" width="11.42578125" style="5"/>
    <col min="24" max="24" width="20" style="5" bestFit="1" customWidth="1"/>
    <col min="25" max="25" width="3.85546875" customWidth="1"/>
    <col min="45" max="45" width="21.140625" customWidth="1"/>
  </cols>
  <sheetData>
    <row r="1" spans="1:45">
      <c r="A1" s="476"/>
      <c r="B1" s="476"/>
      <c r="C1" s="1121" t="s">
        <v>2597</v>
      </c>
      <c r="D1" s="1121"/>
      <c r="E1" s="451" t="s">
        <v>2591</v>
      </c>
      <c r="F1" s="27" t="s">
        <v>2595</v>
      </c>
    </row>
    <row r="2" spans="1:45">
      <c r="A2" s="476"/>
      <c r="B2" s="476"/>
      <c r="C2" s="1121"/>
      <c r="D2" s="1121"/>
      <c r="E2" s="451" t="s">
        <v>2592</v>
      </c>
      <c r="F2" s="27">
        <v>0</v>
      </c>
    </row>
    <row r="3" spans="1:45" ht="36" customHeight="1">
      <c r="A3" s="476"/>
      <c r="B3" s="476"/>
      <c r="C3" s="1121"/>
      <c r="D3" s="1121"/>
      <c r="E3" s="451" t="s">
        <v>2593</v>
      </c>
      <c r="F3" s="27" t="s">
        <v>2598</v>
      </c>
    </row>
    <row r="4" spans="1:45" ht="18" customHeight="1">
      <c r="A4" s="35" t="str">
        <f>Inicio!A5</f>
        <v>CÁMARA DE COMERCIO DE FACATATIVA</v>
      </c>
    </row>
    <row r="5" spans="1:45" ht="18" customHeight="1">
      <c r="A5" s="2" t="str">
        <f>Inicio!A6</f>
        <v>Sistema de Autocontrol y Gestión del Riesgo Integral de LA/FT/FPADM - RMM del SAGRILAFT</v>
      </c>
    </row>
    <row r="6" spans="1:45" ht="18" customHeight="1">
      <c r="A6" s="76" t="s">
        <v>1942</v>
      </c>
    </row>
    <row r="7" spans="1:45" ht="18" customHeight="1" thickBot="1"/>
    <row r="8" spans="1:45" ht="18" customHeight="1" thickBot="1">
      <c r="G8" s="969" t="s">
        <v>1763</v>
      </c>
      <c r="H8" s="970"/>
      <c r="I8" s="970"/>
      <c r="J8" s="970"/>
      <c r="K8" s="970"/>
      <c r="L8" s="970"/>
      <c r="M8" s="970"/>
      <c r="N8" s="970"/>
      <c r="O8" s="970"/>
      <c r="P8" s="970"/>
      <c r="Q8" s="970"/>
      <c r="R8" s="970"/>
      <c r="S8" s="970"/>
      <c r="T8" s="970"/>
      <c r="U8" s="970"/>
      <c r="V8" s="970"/>
      <c r="W8" s="970"/>
      <c r="X8" s="971"/>
      <c r="Z8" s="815" t="s">
        <v>1943</v>
      </c>
      <c r="AA8" s="816"/>
      <c r="AB8" s="816"/>
      <c r="AC8" s="816"/>
      <c r="AD8" s="816"/>
      <c r="AE8" s="816"/>
      <c r="AF8" s="816"/>
      <c r="AG8" s="816"/>
      <c r="AH8" s="816"/>
      <c r="AI8" s="816"/>
      <c r="AJ8" s="816"/>
      <c r="AK8" s="816"/>
      <c r="AL8" s="816"/>
      <c r="AM8" s="816"/>
      <c r="AN8" s="816"/>
      <c r="AO8" s="816"/>
      <c r="AP8" s="816"/>
      <c r="AQ8" s="816"/>
      <c r="AR8" s="816"/>
      <c r="AS8" s="817"/>
    </row>
    <row r="9" spans="1:45" ht="18" customHeight="1">
      <c r="A9" s="815" t="str">
        <f>'Eventos de riesgo LA-FT-FPADM'!A9</f>
        <v>EVENTOS DE RIESGO LA/FT/FPADM</v>
      </c>
      <c r="B9" s="816"/>
      <c r="C9" s="816"/>
      <c r="D9" s="816"/>
      <c r="E9" s="817"/>
      <c r="G9" s="965" t="s">
        <v>1764</v>
      </c>
      <c r="H9" s="966"/>
      <c r="I9" s="966"/>
      <c r="J9" s="967"/>
      <c r="K9" s="968" t="s">
        <v>1765</v>
      </c>
      <c r="L9" s="966"/>
      <c r="M9" s="966"/>
      <c r="N9" s="966"/>
      <c r="O9" s="966"/>
      <c r="P9" s="966"/>
      <c r="Q9" s="966"/>
      <c r="R9" s="967"/>
      <c r="S9" s="955" t="s">
        <v>1404</v>
      </c>
      <c r="T9" s="955" t="s">
        <v>1766</v>
      </c>
      <c r="U9" s="959" t="s">
        <v>1767</v>
      </c>
      <c r="V9" s="119"/>
      <c r="W9" s="960" t="s">
        <v>568</v>
      </c>
      <c r="X9" s="961" t="s">
        <v>1768</v>
      </c>
      <c r="Z9" s="240" t="str">
        <f>'Eventos de riesgo LA-FT-FPADM'!A10</f>
        <v xml:space="preserve">Código </v>
      </c>
      <c r="AA9" s="955" t="str">
        <f>H10</f>
        <v>FACTOR DE RIESGO</v>
      </c>
      <c r="AB9" s="1167" t="s">
        <v>1944</v>
      </c>
      <c r="AC9" s="1167"/>
      <c r="AD9" s="1168" t="s">
        <v>1945</v>
      </c>
      <c r="AE9" s="1168"/>
      <c r="AF9" s="1170" t="s">
        <v>1765</v>
      </c>
      <c r="AG9" s="1170"/>
      <c r="AH9" s="1170"/>
      <c r="AI9" s="1170"/>
      <c r="AJ9" s="1170"/>
      <c r="AK9" s="1170"/>
      <c r="AL9" s="1170"/>
      <c r="AM9" s="1170"/>
      <c r="AN9" s="1168" t="s">
        <v>1946</v>
      </c>
      <c r="AO9" s="1168"/>
      <c r="AP9" s="1168" t="s">
        <v>1947</v>
      </c>
      <c r="AQ9" s="1168"/>
      <c r="AR9" s="1168"/>
      <c r="AS9" s="1169"/>
    </row>
    <row r="10" spans="1:45" ht="18" customHeight="1">
      <c r="A10" s="162" t="str">
        <f>'Eventos de riesgo LA-FT-FPADM'!A10</f>
        <v xml:space="preserve">Código </v>
      </c>
      <c r="B10" s="162" t="str">
        <f>'Eventos de riesgo LA-FT-FPADM'!B10</f>
        <v xml:space="preserve">Evento de Riesgo </v>
      </c>
      <c r="C10" s="632" t="str">
        <f>'Eventos de riesgo LA-FT-FPADM'!C10</f>
        <v>Factor de Riesgo Segmentado</v>
      </c>
      <c r="D10" s="632"/>
      <c r="E10" s="666"/>
      <c r="G10" s="162" t="str">
        <f>'Eventos de riesgo LA-FT-FPADM'!A10</f>
        <v xml:space="preserve">Código </v>
      </c>
      <c r="H10" s="955" t="s">
        <v>1404</v>
      </c>
      <c r="I10" s="955" t="s">
        <v>1769</v>
      </c>
      <c r="J10" s="957" t="s">
        <v>1772</v>
      </c>
      <c r="K10" s="951" t="s">
        <v>1674</v>
      </c>
      <c r="L10" s="954" t="s">
        <v>1773</v>
      </c>
      <c r="M10" s="951" t="s">
        <v>1675</v>
      </c>
      <c r="N10" s="954" t="s">
        <v>1774</v>
      </c>
      <c r="O10" s="951" t="s">
        <v>1676</v>
      </c>
      <c r="P10" s="947" t="s">
        <v>1775</v>
      </c>
      <c r="Q10" s="951" t="s">
        <v>1677</v>
      </c>
      <c r="R10" s="947" t="s">
        <v>1776</v>
      </c>
      <c r="S10" s="955"/>
      <c r="T10" s="955"/>
      <c r="U10" s="959"/>
      <c r="V10" s="119"/>
      <c r="W10" s="960"/>
      <c r="X10" s="961"/>
      <c r="Z10" s="1166" t="str">
        <f>'Eventos de riesgo LA-FT-FPADM'!A11</f>
        <v xml:space="preserve">Código de identificación del evento de riesgo </v>
      </c>
      <c r="AA10" s="955"/>
      <c r="AB10" s="241" t="s">
        <v>1761</v>
      </c>
      <c r="AC10" s="241" t="s">
        <v>1673</v>
      </c>
      <c r="AD10" s="1168"/>
      <c r="AE10" s="1168"/>
      <c r="AF10" s="951" t="s">
        <v>1674</v>
      </c>
      <c r="AG10" s="954" t="s">
        <v>1773</v>
      </c>
      <c r="AH10" s="951" t="s">
        <v>1675</v>
      </c>
      <c r="AI10" s="954" t="s">
        <v>1774</v>
      </c>
      <c r="AJ10" s="951" t="s">
        <v>1676</v>
      </c>
      <c r="AK10" s="954" t="s">
        <v>1775</v>
      </c>
      <c r="AL10" s="951" t="s">
        <v>1677</v>
      </c>
      <c r="AM10" s="954" t="s">
        <v>1776</v>
      </c>
      <c r="AN10" s="1168"/>
      <c r="AO10" s="1168"/>
      <c r="AP10" s="1168"/>
      <c r="AQ10" s="1168"/>
      <c r="AR10" s="1168"/>
      <c r="AS10" s="1169"/>
    </row>
    <row r="11" spans="1:45" s="6" customFormat="1" ht="67.5">
      <c r="A11" s="164" t="str">
        <f>'Eventos de riesgo LA-FT-FPADM'!A11</f>
        <v xml:space="preserve">Código de identificación del evento de riesgo </v>
      </c>
      <c r="B11" s="165" t="str">
        <f>'Eventos de riesgo LA-FT-FPADM'!B11</f>
        <v xml:space="preserve">Evento por el cual se puede generar el riesgo  ¿Qué puede suceder? </v>
      </c>
      <c r="C11" s="790" t="str">
        <f>'Eventos de riesgo LA-FT-FPADM'!C11</f>
        <v>Quién puede ocasionar el riesgo</v>
      </c>
      <c r="D11" s="790"/>
      <c r="E11" s="791"/>
      <c r="G11" s="174" t="str">
        <f>'Eventos de riesgo LA-FT-FPADM'!A11</f>
        <v xml:space="preserve">Código de identificación del evento de riesgo </v>
      </c>
      <c r="H11" s="955"/>
      <c r="I11" s="955"/>
      <c r="J11" s="957"/>
      <c r="K11" s="951"/>
      <c r="L11" s="954"/>
      <c r="M11" s="951"/>
      <c r="N11" s="954"/>
      <c r="O11" s="951"/>
      <c r="P11" s="947"/>
      <c r="Q11" s="951"/>
      <c r="R11" s="947"/>
      <c r="S11" s="955"/>
      <c r="T11" s="955"/>
      <c r="U11" s="959"/>
      <c r="V11" s="119"/>
      <c r="W11" s="960"/>
      <c r="X11" s="961"/>
      <c r="Z11" s="1166"/>
      <c r="AA11" s="955"/>
      <c r="AB11" s="242" t="s">
        <v>1948</v>
      </c>
      <c r="AC11" s="242" t="s">
        <v>1948</v>
      </c>
      <c r="AD11" s="243" t="s">
        <v>1949</v>
      </c>
      <c r="AE11" s="244" t="s">
        <v>1950</v>
      </c>
      <c r="AF11" s="951"/>
      <c r="AG11" s="954"/>
      <c r="AH11" s="951"/>
      <c r="AI11" s="954"/>
      <c r="AJ11" s="951"/>
      <c r="AK11" s="954"/>
      <c r="AL11" s="951"/>
      <c r="AM11" s="954"/>
      <c r="AN11" s="243" t="s">
        <v>1949</v>
      </c>
      <c r="AO11" s="244" t="s">
        <v>1950</v>
      </c>
      <c r="AP11" s="243" t="s">
        <v>1761</v>
      </c>
      <c r="AQ11" s="243" t="s">
        <v>1673</v>
      </c>
      <c r="AR11" s="243" t="s">
        <v>1951</v>
      </c>
      <c r="AS11" s="245" t="s">
        <v>1952</v>
      </c>
    </row>
    <row r="12" spans="1:45" ht="18" customHeight="1">
      <c r="A12" s="714" t="str">
        <f>'Eventos de riesgo LA-FT-FPADM'!A12</f>
        <v>R1</v>
      </c>
      <c r="B12" s="718" t="str">
        <f>'Eventos de riesgo LA-FT-FPADM'!B12</f>
        <v xml:space="preserve">Tener vínculos con contrapartes registradas en lista vinculante ONU, lista del consejo de seguridad colombiana, o restrictiva OFAC.  </v>
      </c>
      <c r="C12" s="722" t="str">
        <f>'Eventos de riesgo LA-FT-FPADM'!C12</f>
        <v>Contraparte</v>
      </c>
      <c r="D12" s="722" t="str">
        <f>'Eventos de riesgo LA-FT-FPADM'!D12</f>
        <v>Clientes</v>
      </c>
      <c r="E12" s="173" t="str">
        <f>'Eventos de riesgo LA-FT-FPADM'!E12</f>
        <v>Arrendamiento de espacios</v>
      </c>
      <c r="G12" s="714" t="str">
        <f>'Eventos de riesgo LA-FT-FPADM'!A12</f>
        <v>R1</v>
      </c>
      <c r="H12" s="936" t="str">
        <f>'Eventos de riesgo LA-FT-FPADM'!D12</f>
        <v>Clientes</v>
      </c>
      <c r="I12" s="910">
        <f>'Matriz de riesgo inherente'!EE13</f>
        <v>2</v>
      </c>
      <c r="J12" s="868">
        <f>'Matriz de riesgo inherente'!EH13</f>
        <v>2</v>
      </c>
      <c r="K12" s="910">
        <f>'Matriz de riesgo inherente'!EI13</f>
        <v>4</v>
      </c>
      <c r="L12" s="860">
        <f>'Matriz de riesgo inherente'!EL13</f>
        <v>4</v>
      </c>
      <c r="M12" s="910">
        <f>'Matriz de riesgo inherente'!EM13</f>
        <v>4</v>
      </c>
      <c r="N12" s="860">
        <f>'Matriz de riesgo inherente'!EP13</f>
        <v>3</v>
      </c>
      <c r="O12" s="910">
        <f>'Matriz de riesgo inherente'!EQ13</f>
        <v>3</v>
      </c>
      <c r="P12" s="860">
        <f>'Matriz de riesgo inherente'!ET13</f>
        <v>3</v>
      </c>
      <c r="Q12" s="910">
        <f>'Matriz de riesgo inherente'!EU13</f>
        <v>3</v>
      </c>
      <c r="R12" s="860">
        <f>'Matriz de riesgo inherente'!EX13</f>
        <v>2</v>
      </c>
      <c r="S12" s="936" t="str">
        <f>'Eventos de riesgo LA-FT-FPADM'!D12</f>
        <v>Clientes</v>
      </c>
      <c r="T12" s="910">
        <f>'Matriz de riesgo inherente'!EZ13</f>
        <v>4</v>
      </c>
      <c r="U12" s="868">
        <f>'Matriz de riesgo inherente'!FA13</f>
        <v>3</v>
      </c>
      <c r="V12" s="5"/>
      <c r="W12" s="871">
        <f>'Matriz de riesgo inherente'!FC13</f>
        <v>6</v>
      </c>
      <c r="X12" s="837" t="str">
        <f>'Matriz de riesgo inherente'!FD13</f>
        <v>MODERADO</v>
      </c>
      <c r="Z12" s="608" t="str">
        <f>'Eventos de riesgo LA-FT-FPADM'!A12</f>
        <v>R1</v>
      </c>
      <c r="AA12" s="1161" t="str">
        <f>'Eventos de riesgo LA-FT-FPADM'!D12</f>
        <v>Clientes</v>
      </c>
      <c r="AB12" s="1147" t="str">
        <f>IF('Eventos vs Controles'!AF13&gt;=100%,"2",IF('Eventos vs Controles'!AF13&gt;=60%,"1",IF('Eventos vs Controles'!AF13&lt;=59%,"0")))</f>
        <v>1</v>
      </c>
      <c r="AC12" s="1147" t="str">
        <f>IF('Eventos vs Controles'!AF13&gt;=100%,"2",IF('Eventos vs Controles'!AF13&gt;=60%,"1",IF('Eventos vs Controles'!AF13&lt;=59%,"0")))</f>
        <v>1</v>
      </c>
      <c r="AD12" s="1146">
        <f>ROUND(IF((I12-AB12)&lt;1,"1",IF((I12-AB12)&gt;=1, I12-AB12)),0)</f>
        <v>1</v>
      </c>
      <c r="AE12" s="1141">
        <f>ROUND(IF((AVERAGE(AD12,AD15,AD17,AD29,AD30,AD31))&lt;1,"1",IF(AVERAGE(AD12,AD15,AD17,AD29,AD30,AD31)&gt;=1,AVERAGE(AD12,AD15,AD17,AD29,AD30,AD31))),0)</f>
        <v>1</v>
      </c>
      <c r="AF12" s="1145">
        <f>ROUND(IF((K12-AC12)&lt;1,"1",IF((K12-AC12)&gt;=1, K12-AC12)),0)</f>
        <v>3</v>
      </c>
      <c r="AG12" s="1144">
        <f>ROUND(IF((AVERAGE(AF12,AF15,AF17,AF29,AF30,AF31))&lt;1,"1",IF(AVERAGE(AF12,AF15,AF17,AF29,AF30,AF31)&gt;=1,AVERAGE(AF12,AF15,AF17,AF29,AF30,AF31))),0)</f>
        <v>3</v>
      </c>
      <c r="AH12" s="1145">
        <f>ROUND(IF((M12-AC12)&lt;1,"1",IF((M12-AC12)&gt;=1, M12-AC12)),0)</f>
        <v>3</v>
      </c>
      <c r="AI12" s="1144">
        <f>ROUND(IF((AVERAGE(AH12,AH15,AH17,AH29,AH30,AH31))&lt;1,"1",IF(AVERAGE(AH12,AH15,AH17,AH29,AH30,AH31)&gt;=1,AVERAGE(AH12,AH15,AH17,AH29,AH30,AH31))),0)</f>
        <v>2</v>
      </c>
      <c r="AJ12" s="1145">
        <f>ROUND(IF((O12-AC12)&lt;1,"1",IF((O12-AC12)&gt;=1, O12-AC12)),0)</f>
        <v>2</v>
      </c>
      <c r="AK12" s="1144">
        <f>ROUND(IF((AVERAGE(AJ12,AJ15,AJ17,AJ29,AJ30,AJ31))&lt;1,"1",IF(AVERAGE(AJ12,AJ15,AJ17,AJ29,AJ30,AJ31)&gt;=1,AVERAGE(AJ12,AJ15,AJ17,AJ29,AJ30,AJ31))),0)</f>
        <v>2</v>
      </c>
      <c r="AL12" s="1145">
        <f>ROUND(IF((Q12-AC12)&lt;1,"1",IF((Q12-AC12)&gt;=1, Q12-AC12)),0)</f>
        <v>2</v>
      </c>
      <c r="AM12" s="1144">
        <f>ROUND(IF((AVERAGE(AL12,AL15,AL17,AL29,AL30,AL31))&lt;1,"1",IF(AVERAGE(AL12,AL15,AL17,AL29,AL30,AL31)&gt;=1,AVERAGE(AL12,AL15,AL17,AL29,AL30,AL31))),0)</f>
        <v>1</v>
      </c>
      <c r="AN12" s="1146">
        <f>ROUND(IF((AVERAGE(AF12,AH12,AJ12,AL12))&lt;1,"1",IF(AVERAGE(AF12,AH12,AJ12,AL12)&gt;=1,AVERAGE(AF12,AH12,AJ12,AL12))),0)</f>
        <v>3</v>
      </c>
      <c r="AO12" s="1141">
        <f>ROUND(IF((AVERAGE(AN12,AN15,AN17,AN29,AN30,AN31))&lt;1,"1",IF(AVERAGE(AN12,AN15,AN17,AN29,AN30,AN31)&gt;=1,AVERAGE(AN12,AN15,AN17,AN29,AN30,AN31))),0)</f>
        <v>2</v>
      </c>
      <c r="AP12" s="1142">
        <f>AE12</f>
        <v>1</v>
      </c>
      <c r="AQ12" s="1142">
        <f>AO12</f>
        <v>2</v>
      </c>
      <c r="AR12" s="1143">
        <f>ROUND((AP12*AQ12),0)</f>
        <v>2</v>
      </c>
      <c r="AS12" s="1128" t="str">
        <f>IF(AR12&gt;=20,"MUY ALTO",IF(AR12&gt;=10,"ALTO",IF(AR12&gt;=4,"MODERADO",IF(AR12&lt;=3,"BAJO"))))</f>
        <v>BAJO</v>
      </c>
    </row>
    <row r="13" spans="1:45" ht="18" customHeight="1">
      <c r="A13" s="715"/>
      <c r="B13" s="719"/>
      <c r="C13" s="723"/>
      <c r="D13" s="723"/>
      <c r="E13" s="173" t="str">
        <f>'Eventos de riesgo LA-FT-FPADM'!E13</f>
        <v>Capacitaciones</v>
      </c>
      <c r="G13" s="715"/>
      <c r="H13" s="937"/>
      <c r="I13" s="938"/>
      <c r="J13" s="869"/>
      <c r="K13" s="938"/>
      <c r="L13" s="861"/>
      <c r="M13" s="938"/>
      <c r="N13" s="861"/>
      <c r="O13" s="938"/>
      <c r="P13" s="861"/>
      <c r="Q13" s="938"/>
      <c r="R13" s="861"/>
      <c r="S13" s="937"/>
      <c r="T13" s="938"/>
      <c r="U13" s="869"/>
      <c r="V13" s="5"/>
      <c r="W13" s="872"/>
      <c r="X13" s="851"/>
      <c r="Z13" s="608"/>
      <c r="AA13" s="1161"/>
      <c r="AB13" s="1148"/>
      <c r="AC13" s="1148"/>
      <c r="AD13" s="1146"/>
      <c r="AE13" s="1141"/>
      <c r="AF13" s="1145"/>
      <c r="AG13" s="1144"/>
      <c r="AH13" s="1145"/>
      <c r="AI13" s="1144"/>
      <c r="AJ13" s="1145"/>
      <c r="AK13" s="1144"/>
      <c r="AL13" s="1145"/>
      <c r="AM13" s="1144"/>
      <c r="AN13" s="1146"/>
      <c r="AO13" s="1141"/>
      <c r="AP13" s="1142"/>
      <c r="AQ13" s="1142"/>
      <c r="AR13" s="1143"/>
      <c r="AS13" s="1128"/>
    </row>
    <row r="14" spans="1:45" ht="18" customHeight="1">
      <c r="A14" s="715"/>
      <c r="B14" s="719"/>
      <c r="C14" s="723"/>
      <c r="D14" s="723"/>
      <c r="E14" s="173" t="str">
        <f>'Eventos de riesgo LA-FT-FPADM'!E14</f>
        <v>Afiliados</v>
      </c>
      <c r="G14" s="715"/>
      <c r="H14" s="937"/>
      <c r="I14" s="938"/>
      <c r="J14" s="869"/>
      <c r="K14" s="938"/>
      <c r="L14" s="861"/>
      <c r="M14" s="938"/>
      <c r="N14" s="861"/>
      <c r="O14" s="938"/>
      <c r="P14" s="861"/>
      <c r="Q14" s="938"/>
      <c r="R14" s="861"/>
      <c r="S14" s="937"/>
      <c r="T14" s="938"/>
      <c r="U14" s="869"/>
      <c r="V14" s="5"/>
      <c r="W14" s="872"/>
      <c r="X14" s="851"/>
      <c r="Z14" s="608"/>
      <c r="AA14" s="1161"/>
      <c r="AB14" s="1149"/>
      <c r="AC14" s="1149"/>
      <c r="AD14" s="1146"/>
      <c r="AE14" s="1141"/>
      <c r="AF14" s="1145"/>
      <c r="AG14" s="1144"/>
      <c r="AH14" s="1145"/>
      <c r="AI14" s="1144"/>
      <c r="AJ14" s="1145"/>
      <c r="AK14" s="1144"/>
      <c r="AL14" s="1145"/>
      <c r="AM14" s="1144"/>
      <c r="AN14" s="1146"/>
      <c r="AO14" s="1141"/>
      <c r="AP14" s="1142"/>
      <c r="AQ14" s="1142"/>
      <c r="AR14" s="1143"/>
      <c r="AS14" s="1128"/>
    </row>
    <row r="15" spans="1:45" ht="18" customHeight="1">
      <c r="A15" s="716"/>
      <c r="B15" s="720"/>
      <c r="C15" s="723"/>
      <c r="D15" s="722" t="str">
        <f>'Eventos de riesgo LA-FT-FPADM'!D15</f>
        <v>Usuarios</v>
      </c>
      <c r="E15" s="173" t="str">
        <f>'Eventos de riesgo LA-FT-FPADM'!E15</f>
        <v>Información Empresarial</v>
      </c>
      <c r="G15" s="716"/>
      <c r="H15" s="936" t="str">
        <f>'Eventos de riesgo LA-FT-FPADM'!D15</f>
        <v>Usuarios</v>
      </c>
      <c r="I15" s="910">
        <f>'Matriz de riesgo inherente'!EE16</f>
        <v>2</v>
      </c>
      <c r="J15" s="869"/>
      <c r="K15" s="910">
        <f>'Matriz de riesgo inherente'!EI16</f>
        <v>4</v>
      </c>
      <c r="L15" s="861"/>
      <c r="M15" s="910">
        <f>'Matriz de riesgo inherente'!EM16</f>
        <v>4</v>
      </c>
      <c r="N15" s="861"/>
      <c r="O15" s="910">
        <f>'Matriz de riesgo inherente'!EQ16</f>
        <v>3</v>
      </c>
      <c r="P15" s="861"/>
      <c r="Q15" s="910">
        <f>'Matriz de riesgo inherente'!EU16</f>
        <v>2</v>
      </c>
      <c r="R15" s="861"/>
      <c r="S15" s="936" t="str">
        <f>'Eventos de riesgo LA-FT-FPADM'!D15</f>
        <v>Usuarios</v>
      </c>
      <c r="T15" s="910">
        <f>'Matriz de riesgo inherente'!EZ16</f>
        <v>3</v>
      </c>
      <c r="U15" s="869"/>
      <c r="V15" s="5"/>
      <c r="W15" s="872"/>
      <c r="X15" s="851"/>
      <c r="Z15" s="609"/>
      <c r="AA15" s="1161" t="str">
        <f>'Eventos de riesgo LA-FT-FPADM'!D15</f>
        <v>Usuarios</v>
      </c>
      <c r="AB15" s="1147" t="str">
        <f>IF('Eventos vs Controles'!AF16&gt;=100%,"2",IF('Eventos vs Controles'!AF16&gt;=60%,"1",IF('Eventos vs Controles'!AF16&lt;=59%,"0")))</f>
        <v>1</v>
      </c>
      <c r="AC15" s="1147" t="str">
        <f>IF('Eventos vs Controles'!AF16&gt;=100%,"2",IF('Eventos vs Controles'!AF16&gt;=60%,"1",IF('Eventos vs Controles'!AF16&lt;=59%,"0")))</f>
        <v>1</v>
      </c>
      <c r="AD15" s="1146">
        <f t="shared" ref="AD15:AD59" si="0">ROUND(IF((I15-AB15)&lt;1,"1",IF((I15-AB15)&gt;=1, I15-AB15)),0)</f>
        <v>1</v>
      </c>
      <c r="AE15" s="1141"/>
      <c r="AF15" s="1145">
        <f t="shared" ref="AF15:AF59" si="1">ROUND(IF((K15-AC15)&lt;1,"1",IF((K15-AC15)&gt;=1, K15-AC15)),0)</f>
        <v>3</v>
      </c>
      <c r="AG15" s="1144"/>
      <c r="AH15" s="1145">
        <f t="shared" ref="AH15:AH59" si="2">ROUND(IF((M15-AC15)&lt;1,"1",IF((M15-AC15)&gt;=1, M15-AC15)),0)</f>
        <v>3</v>
      </c>
      <c r="AI15" s="1144"/>
      <c r="AJ15" s="1145">
        <f t="shared" ref="AJ15:AJ59" si="3">ROUND(IF((O15-AC15)&lt;1,"1",IF((O15-AC15)&gt;=1, O15-AC15)),0)</f>
        <v>2</v>
      </c>
      <c r="AK15" s="1144"/>
      <c r="AL15" s="1145">
        <f t="shared" ref="AL15:AL59" si="4">ROUND(IF((Q15-AC15)&lt;1,"1",IF((Q15-AC15)&gt;=1, Q15-AC15)),0)</f>
        <v>1</v>
      </c>
      <c r="AM15" s="1144"/>
      <c r="AN15" s="1146">
        <f t="shared" ref="AN15:AN59" si="5">ROUND(IF((AVERAGE(AF15,AH15,AJ15,AL15))&lt;1,"1",IF(AVERAGE(AF15,AH15,AJ15,AL15)&gt;=1,AVERAGE(AF15,AH15,AJ15,AL15))),0)</f>
        <v>2</v>
      </c>
      <c r="AO15" s="1141"/>
      <c r="AP15" s="1142"/>
      <c r="AQ15" s="1142"/>
      <c r="AR15" s="1143"/>
      <c r="AS15" s="1128"/>
    </row>
    <row r="16" spans="1:45" ht="18" customHeight="1">
      <c r="A16" s="716"/>
      <c r="B16" s="720"/>
      <c r="C16" s="723"/>
      <c r="D16" s="723"/>
      <c r="E16" s="173" t="str">
        <f>'Eventos de riesgo LA-FT-FPADM'!E16</f>
        <v>Beneficiarios de Programas y Proyectos</v>
      </c>
      <c r="G16" s="716"/>
      <c r="H16" s="937"/>
      <c r="I16" s="938"/>
      <c r="J16" s="869"/>
      <c r="K16" s="938"/>
      <c r="L16" s="861"/>
      <c r="M16" s="938"/>
      <c r="N16" s="861"/>
      <c r="O16" s="938"/>
      <c r="P16" s="861"/>
      <c r="Q16" s="938"/>
      <c r="R16" s="861"/>
      <c r="S16" s="937"/>
      <c r="T16" s="938"/>
      <c r="U16" s="869"/>
      <c r="V16" s="5"/>
      <c r="W16" s="872"/>
      <c r="X16" s="851"/>
      <c r="Z16" s="609"/>
      <c r="AA16" s="1161"/>
      <c r="AB16" s="1149"/>
      <c r="AC16" s="1149"/>
      <c r="AD16" s="1146"/>
      <c r="AE16" s="1141"/>
      <c r="AF16" s="1145"/>
      <c r="AG16" s="1144"/>
      <c r="AH16" s="1145"/>
      <c r="AI16" s="1144"/>
      <c r="AJ16" s="1145"/>
      <c r="AK16" s="1144"/>
      <c r="AL16" s="1145"/>
      <c r="AM16" s="1144"/>
      <c r="AN16" s="1146"/>
      <c r="AO16" s="1141"/>
      <c r="AP16" s="1142"/>
      <c r="AQ16" s="1142"/>
      <c r="AR16" s="1143"/>
      <c r="AS16" s="1128"/>
    </row>
    <row r="17" spans="1:45" ht="18" customHeight="1">
      <c r="A17" s="716"/>
      <c r="B17" s="720"/>
      <c r="C17" s="723"/>
      <c r="D17" s="775" t="str">
        <f>'Eventos de riesgo LA-FT-FPADM'!D17</f>
        <v>Proveedores / Contratistas</v>
      </c>
      <c r="E17" s="173" t="str">
        <f>'Eventos de riesgo LA-FT-FPADM'!E17</f>
        <v>Servicios y alquileres</v>
      </c>
      <c r="G17" s="716"/>
      <c r="H17" s="942" t="str">
        <f>'Eventos de riesgo LA-FT-FPADM'!D17</f>
        <v>Proveedores / Contratistas</v>
      </c>
      <c r="I17" s="865">
        <f>'Matriz de riesgo inherente'!EE18</f>
        <v>2</v>
      </c>
      <c r="J17" s="869"/>
      <c r="K17" s="865">
        <f>'Matriz de riesgo inherente'!EI18</f>
        <v>4</v>
      </c>
      <c r="L17" s="861"/>
      <c r="M17" s="865">
        <f>'Matriz de riesgo inherente'!EM18</f>
        <v>3</v>
      </c>
      <c r="N17" s="861"/>
      <c r="O17" s="865">
        <f>'Matriz de riesgo inherente'!EQ18</f>
        <v>3</v>
      </c>
      <c r="P17" s="861"/>
      <c r="Q17" s="865">
        <f>'Matriz de riesgo inherente'!EU18</f>
        <v>2</v>
      </c>
      <c r="R17" s="861"/>
      <c r="S17" s="942" t="str">
        <f>'Eventos de riesgo LA-FT-FPADM'!D17</f>
        <v>Proveedores / Contratistas</v>
      </c>
      <c r="T17" s="865">
        <f>'Matriz de riesgo inherente'!EZ18</f>
        <v>3</v>
      </c>
      <c r="U17" s="869"/>
      <c r="V17" s="5"/>
      <c r="W17" s="872"/>
      <c r="X17" s="851"/>
      <c r="Z17" s="609"/>
      <c r="AA17" s="1163" t="str">
        <f>'Eventos de riesgo LA-FT-FPADM'!D17</f>
        <v>Proveedores / Contratistas</v>
      </c>
      <c r="AB17" s="1147" t="str">
        <f>IF('Eventos vs Controles'!AF18&gt;=100%,"2",IF('Eventos vs Controles'!AF18&gt;=60%,"1",IF('Eventos vs Controles'!AF18&lt;=59%,"0")))</f>
        <v>1</v>
      </c>
      <c r="AC17" s="1147" t="str">
        <f>IF('Eventos vs Controles'!AF18&gt;=100%,"2",IF('Eventos vs Controles'!AF18&gt;=60%,"1",IF('Eventos vs Controles'!AF18&lt;=59%,"0")))</f>
        <v>1</v>
      </c>
      <c r="AD17" s="1146">
        <f t="shared" si="0"/>
        <v>1</v>
      </c>
      <c r="AE17" s="1141"/>
      <c r="AF17" s="1145">
        <f t="shared" si="1"/>
        <v>3</v>
      </c>
      <c r="AG17" s="1144"/>
      <c r="AH17" s="1145">
        <f t="shared" si="2"/>
        <v>2</v>
      </c>
      <c r="AI17" s="1144"/>
      <c r="AJ17" s="1145">
        <f t="shared" si="3"/>
        <v>2</v>
      </c>
      <c r="AK17" s="1144"/>
      <c r="AL17" s="1145">
        <f t="shared" si="4"/>
        <v>1</v>
      </c>
      <c r="AM17" s="1144"/>
      <c r="AN17" s="1146">
        <f t="shared" si="5"/>
        <v>2</v>
      </c>
      <c r="AO17" s="1141"/>
      <c r="AP17" s="1142"/>
      <c r="AQ17" s="1142"/>
      <c r="AR17" s="1143"/>
      <c r="AS17" s="1128"/>
    </row>
    <row r="18" spans="1:45" ht="18" customHeight="1">
      <c r="A18" s="716"/>
      <c r="B18" s="720"/>
      <c r="C18" s="723"/>
      <c r="D18" s="776"/>
      <c r="E18" s="173" t="str">
        <f>'Eventos de riesgo LA-FT-FPADM'!E18</f>
        <v>Publicidad</v>
      </c>
      <c r="G18" s="716"/>
      <c r="H18" s="943"/>
      <c r="I18" s="866"/>
      <c r="J18" s="869"/>
      <c r="K18" s="866"/>
      <c r="L18" s="861"/>
      <c r="M18" s="866"/>
      <c r="N18" s="861"/>
      <c r="O18" s="866"/>
      <c r="P18" s="861"/>
      <c r="Q18" s="866"/>
      <c r="R18" s="861"/>
      <c r="S18" s="943"/>
      <c r="T18" s="866"/>
      <c r="U18" s="869"/>
      <c r="V18" s="5"/>
      <c r="W18" s="872"/>
      <c r="X18" s="851"/>
      <c r="Z18" s="609"/>
      <c r="AA18" s="1163"/>
      <c r="AB18" s="1148"/>
      <c r="AC18" s="1148"/>
      <c r="AD18" s="1146"/>
      <c r="AE18" s="1141"/>
      <c r="AF18" s="1145"/>
      <c r="AG18" s="1144"/>
      <c r="AH18" s="1145"/>
      <c r="AI18" s="1144"/>
      <c r="AJ18" s="1145"/>
      <c r="AK18" s="1144"/>
      <c r="AL18" s="1145"/>
      <c r="AM18" s="1144"/>
      <c r="AN18" s="1146"/>
      <c r="AO18" s="1141"/>
      <c r="AP18" s="1142"/>
      <c r="AQ18" s="1142"/>
      <c r="AR18" s="1143"/>
      <c r="AS18" s="1128"/>
    </row>
    <row r="19" spans="1:45" ht="18" customHeight="1">
      <c r="A19" s="716"/>
      <c r="B19" s="720"/>
      <c r="C19" s="723"/>
      <c r="D19" s="776"/>
      <c r="E19" s="173" t="str">
        <f>'Eventos de riesgo LA-FT-FPADM'!E19</f>
        <v>Compras generales</v>
      </c>
      <c r="G19" s="716"/>
      <c r="H19" s="943"/>
      <c r="I19" s="866"/>
      <c r="J19" s="869"/>
      <c r="K19" s="866"/>
      <c r="L19" s="861"/>
      <c r="M19" s="866"/>
      <c r="N19" s="861"/>
      <c r="O19" s="866"/>
      <c r="P19" s="861"/>
      <c r="Q19" s="866"/>
      <c r="R19" s="861"/>
      <c r="S19" s="943"/>
      <c r="T19" s="866"/>
      <c r="U19" s="869"/>
      <c r="V19" s="5"/>
      <c r="W19" s="872"/>
      <c r="X19" s="851"/>
      <c r="Z19" s="609"/>
      <c r="AA19" s="1163"/>
      <c r="AB19" s="1148"/>
      <c r="AC19" s="1148"/>
      <c r="AD19" s="1146"/>
      <c r="AE19" s="1141"/>
      <c r="AF19" s="1145"/>
      <c r="AG19" s="1144"/>
      <c r="AH19" s="1145"/>
      <c r="AI19" s="1144"/>
      <c r="AJ19" s="1145"/>
      <c r="AK19" s="1144"/>
      <c r="AL19" s="1145"/>
      <c r="AM19" s="1144"/>
      <c r="AN19" s="1146"/>
      <c r="AO19" s="1141"/>
      <c r="AP19" s="1142"/>
      <c r="AQ19" s="1142"/>
      <c r="AR19" s="1143"/>
      <c r="AS19" s="1128"/>
    </row>
    <row r="20" spans="1:45" ht="18" customHeight="1">
      <c r="A20" s="716"/>
      <c r="B20" s="720"/>
      <c r="C20" s="723"/>
      <c r="D20" s="776"/>
      <c r="E20" s="173" t="str">
        <f>'Eventos de riesgo LA-FT-FPADM'!E20</f>
        <v>Consultorías</v>
      </c>
      <c r="G20" s="716"/>
      <c r="H20" s="943"/>
      <c r="I20" s="866"/>
      <c r="J20" s="869"/>
      <c r="K20" s="866"/>
      <c r="L20" s="861"/>
      <c r="M20" s="866"/>
      <c r="N20" s="861"/>
      <c r="O20" s="866"/>
      <c r="P20" s="861"/>
      <c r="Q20" s="866"/>
      <c r="R20" s="861"/>
      <c r="S20" s="943"/>
      <c r="T20" s="866"/>
      <c r="U20" s="869"/>
      <c r="V20" s="5"/>
      <c r="W20" s="872"/>
      <c r="X20" s="851"/>
      <c r="Z20" s="609"/>
      <c r="AA20" s="1163"/>
      <c r="AB20" s="1148"/>
      <c r="AC20" s="1148"/>
      <c r="AD20" s="1146"/>
      <c r="AE20" s="1141"/>
      <c r="AF20" s="1145"/>
      <c r="AG20" s="1144"/>
      <c r="AH20" s="1145"/>
      <c r="AI20" s="1144"/>
      <c r="AJ20" s="1145"/>
      <c r="AK20" s="1144"/>
      <c r="AL20" s="1145"/>
      <c r="AM20" s="1144"/>
      <c r="AN20" s="1146"/>
      <c r="AO20" s="1141"/>
      <c r="AP20" s="1142"/>
      <c r="AQ20" s="1142"/>
      <c r="AR20" s="1143"/>
      <c r="AS20" s="1128"/>
    </row>
    <row r="21" spans="1:45" ht="18" customHeight="1">
      <c r="A21" s="716"/>
      <c r="B21" s="720"/>
      <c r="C21" s="723"/>
      <c r="D21" s="776"/>
      <c r="E21" s="173" t="str">
        <f>'Eventos de riesgo LA-FT-FPADM'!E21</f>
        <v>Muebles e inmuebles, mantenimiento de maquinaria y equipo</v>
      </c>
      <c r="G21" s="716"/>
      <c r="H21" s="943"/>
      <c r="I21" s="866"/>
      <c r="J21" s="869"/>
      <c r="K21" s="866"/>
      <c r="L21" s="861"/>
      <c r="M21" s="866"/>
      <c r="N21" s="861"/>
      <c r="O21" s="866"/>
      <c r="P21" s="861"/>
      <c r="Q21" s="866"/>
      <c r="R21" s="861"/>
      <c r="S21" s="943"/>
      <c r="T21" s="866"/>
      <c r="U21" s="869"/>
      <c r="V21" s="5"/>
      <c r="W21" s="872"/>
      <c r="X21" s="851"/>
      <c r="Z21" s="609"/>
      <c r="AA21" s="1163"/>
      <c r="AB21" s="1148"/>
      <c r="AC21" s="1148"/>
      <c r="AD21" s="1146"/>
      <c r="AE21" s="1141"/>
      <c r="AF21" s="1145"/>
      <c r="AG21" s="1144"/>
      <c r="AH21" s="1145"/>
      <c r="AI21" s="1144"/>
      <c r="AJ21" s="1145"/>
      <c r="AK21" s="1144"/>
      <c r="AL21" s="1145"/>
      <c r="AM21" s="1144"/>
      <c r="AN21" s="1146"/>
      <c r="AO21" s="1141"/>
      <c r="AP21" s="1142"/>
      <c r="AQ21" s="1142"/>
      <c r="AR21" s="1143"/>
      <c r="AS21" s="1128"/>
    </row>
    <row r="22" spans="1:45" ht="18" customHeight="1">
      <c r="A22" s="716"/>
      <c r="B22" s="720"/>
      <c r="C22" s="723"/>
      <c r="D22" s="776"/>
      <c r="E22" s="173" t="str">
        <f>'Eventos de riesgo LA-FT-FPADM'!E22</f>
        <v>Servicios de tecnologia</v>
      </c>
      <c r="G22" s="716"/>
      <c r="H22" s="943"/>
      <c r="I22" s="866"/>
      <c r="J22" s="869"/>
      <c r="K22" s="866"/>
      <c r="L22" s="861"/>
      <c r="M22" s="866"/>
      <c r="N22" s="861"/>
      <c r="O22" s="866"/>
      <c r="P22" s="861"/>
      <c r="Q22" s="866"/>
      <c r="R22" s="861"/>
      <c r="S22" s="943"/>
      <c r="T22" s="866"/>
      <c r="U22" s="869"/>
      <c r="V22" s="5"/>
      <c r="W22" s="872"/>
      <c r="X22" s="851"/>
      <c r="Z22" s="609"/>
      <c r="AA22" s="1163"/>
      <c r="AB22" s="1148"/>
      <c r="AC22" s="1148"/>
      <c r="AD22" s="1146"/>
      <c r="AE22" s="1141"/>
      <c r="AF22" s="1145"/>
      <c r="AG22" s="1144"/>
      <c r="AH22" s="1145"/>
      <c r="AI22" s="1144"/>
      <c r="AJ22" s="1145"/>
      <c r="AK22" s="1144"/>
      <c r="AL22" s="1145"/>
      <c r="AM22" s="1144"/>
      <c r="AN22" s="1146"/>
      <c r="AO22" s="1141"/>
      <c r="AP22" s="1142"/>
      <c r="AQ22" s="1142"/>
      <c r="AR22" s="1143"/>
      <c r="AS22" s="1128"/>
    </row>
    <row r="23" spans="1:45" ht="18" customHeight="1">
      <c r="A23" s="716"/>
      <c r="B23" s="720"/>
      <c r="C23" s="723"/>
      <c r="D23" s="776"/>
      <c r="E23" s="173" t="str">
        <f>'Eventos de riesgo LA-FT-FPADM'!E23</f>
        <v>Servicio de alojamiento y eventos empresariales</v>
      </c>
      <c r="G23" s="716"/>
      <c r="H23" s="943"/>
      <c r="I23" s="866"/>
      <c r="J23" s="869"/>
      <c r="K23" s="866"/>
      <c r="L23" s="861"/>
      <c r="M23" s="866"/>
      <c r="N23" s="861"/>
      <c r="O23" s="866"/>
      <c r="P23" s="861"/>
      <c r="Q23" s="866"/>
      <c r="R23" s="861"/>
      <c r="S23" s="943"/>
      <c r="T23" s="866"/>
      <c r="U23" s="869"/>
      <c r="V23" s="5"/>
      <c r="W23" s="872"/>
      <c r="X23" s="851"/>
      <c r="Z23" s="609"/>
      <c r="AA23" s="1163"/>
      <c r="AB23" s="1148"/>
      <c r="AC23" s="1148"/>
      <c r="AD23" s="1146"/>
      <c r="AE23" s="1141"/>
      <c r="AF23" s="1145"/>
      <c r="AG23" s="1144"/>
      <c r="AH23" s="1145"/>
      <c r="AI23" s="1144"/>
      <c r="AJ23" s="1145"/>
      <c r="AK23" s="1144"/>
      <c r="AL23" s="1145"/>
      <c r="AM23" s="1144"/>
      <c r="AN23" s="1146"/>
      <c r="AO23" s="1141"/>
      <c r="AP23" s="1142"/>
      <c r="AQ23" s="1142"/>
      <c r="AR23" s="1143"/>
      <c r="AS23" s="1128"/>
    </row>
    <row r="24" spans="1:45" ht="18" customHeight="1">
      <c r="A24" s="716"/>
      <c r="B24" s="720"/>
      <c r="C24" s="723"/>
      <c r="D24" s="776"/>
      <c r="E24" s="173" t="str">
        <f>'Eventos de riesgo LA-FT-FPADM'!E24</f>
        <v>Servicios educativos</v>
      </c>
      <c r="G24" s="716"/>
      <c r="H24" s="943"/>
      <c r="I24" s="866"/>
      <c r="J24" s="869"/>
      <c r="K24" s="866"/>
      <c r="L24" s="861"/>
      <c r="M24" s="866"/>
      <c r="N24" s="861"/>
      <c r="O24" s="866"/>
      <c r="P24" s="861"/>
      <c r="Q24" s="866"/>
      <c r="R24" s="861"/>
      <c r="S24" s="943"/>
      <c r="T24" s="866"/>
      <c r="U24" s="869"/>
      <c r="V24" s="5"/>
      <c r="W24" s="872"/>
      <c r="X24" s="851"/>
      <c r="Z24" s="609"/>
      <c r="AA24" s="1163"/>
      <c r="AB24" s="1148"/>
      <c r="AC24" s="1148"/>
      <c r="AD24" s="1146"/>
      <c r="AE24" s="1141"/>
      <c r="AF24" s="1145"/>
      <c r="AG24" s="1144"/>
      <c r="AH24" s="1145"/>
      <c r="AI24" s="1144"/>
      <c r="AJ24" s="1145"/>
      <c r="AK24" s="1144"/>
      <c r="AL24" s="1145"/>
      <c r="AM24" s="1144"/>
      <c r="AN24" s="1146"/>
      <c r="AO24" s="1141"/>
      <c r="AP24" s="1142"/>
      <c r="AQ24" s="1142"/>
      <c r="AR24" s="1143"/>
      <c r="AS24" s="1128"/>
    </row>
    <row r="25" spans="1:45" ht="18" customHeight="1">
      <c r="A25" s="716"/>
      <c r="B25" s="720"/>
      <c r="C25" s="723"/>
      <c r="D25" s="776"/>
      <c r="E25" s="173" t="str">
        <f>'Eventos de riesgo LA-FT-FPADM'!E25</f>
        <v>Asesorías Jurídicas</v>
      </c>
      <c r="G25" s="716"/>
      <c r="H25" s="943"/>
      <c r="I25" s="866"/>
      <c r="J25" s="869"/>
      <c r="K25" s="866"/>
      <c r="L25" s="861"/>
      <c r="M25" s="866"/>
      <c r="N25" s="861"/>
      <c r="O25" s="866"/>
      <c r="P25" s="861"/>
      <c r="Q25" s="866"/>
      <c r="R25" s="861"/>
      <c r="S25" s="943"/>
      <c r="T25" s="866"/>
      <c r="U25" s="869"/>
      <c r="V25" s="5"/>
      <c r="W25" s="872"/>
      <c r="X25" s="851"/>
      <c r="Z25" s="609"/>
      <c r="AA25" s="1163"/>
      <c r="AB25" s="1148"/>
      <c r="AC25" s="1148"/>
      <c r="AD25" s="1146"/>
      <c r="AE25" s="1141"/>
      <c r="AF25" s="1145"/>
      <c r="AG25" s="1144"/>
      <c r="AH25" s="1145"/>
      <c r="AI25" s="1144"/>
      <c r="AJ25" s="1145"/>
      <c r="AK25" s="1144"/>
      <c r="AL25" s="1145"/>
      <c r="AM25" s="1144"/>
      <c r="AN25" s="1146"/>
      <c r="AO25" s="1141"/>
      <c r="AP25" s="1142"/>
      <c r="AQ25" s="1142"/>
      <c r="AR25" s="1143"/>
      <c r="AS25" s="1128"/>
    </row>
    <row r="26" spans="1:45" ht="18" customHeight="1">
      <c r="A26" s="716"/>
      <c r="B26" s="720"/>
      <c r="C26" s="723"/>
      <c r="D26" s="776"/>
      <c r="E26" s="173" t="str">
        <f>'Eventos de riesgo LA-FT-FPADM'!E26</f>
        <v>Servicios públicos</v>
      </c>
      <c r="G26" s="716"/>
      <c r="H26" s="943"/>
      <c r="I26" s="866"/>
      <c r="J26" s="869"/>
      <c r="K26" s="866"/>
      <c r="L26" s="861"/>
      <c r="M26" s="866"/>
      <c r="N26" s="861"/>
      <c r="O26" s="866"/>
      <c r="P26" s="861"/>
      <c r="Q26" s="866"/>
      <c r="R26" s="861"/>
      <c r="S26" s="943"/>
      <c r="T26" s="866"/>
      <c r="U26" s="869"/>
      <c r="V26" s="5"/>
      <c r="W26" s="872"/>
      <c r="X26" s="851"/>
      <c r="Z26" s="609"/>
      <c r="AA26" s="1163"/>
      <c r="AB26" s="1148"/>
      <c r="AC26" s="1148"/>
      <c r="AD26" s="1146"/>
      <c r="AE26" s="1141"/>
      <c r="AF26" s="1145"/>
      <c r="AG26" s="1144"/>
      <c r="AH26" s="1145"/>
      <c r="AI26" s="1144"/>
      <c r="AJ26" s="1145"/>
      <c r="AK26" s="1144"/>
      <c r="AL26" s="1145"/>
      <c r="AM26" s="1144"/>
      <c r="AN26" s="1146"/>
      <c r="AO26" s="1141"/>
      <c r="AP26" s="1142"/>
      <c r="AQ26" s="1142"/>
      <c r="AR26" s="1143"/>
      <c r="AS26" s="1128"/>
    </row>
    <row r="27" spans="1:45" ht="18" customHeight="1">
      <c r="A27" s="716"/>
      <c r="B27" s="720"/>
      <c r="C27" s="723"/>
      <c r="D27" s="776"/>
      <c r="E27" s="173" t="str">
        <f>'Eventos de riesgo LA-FT-FPADM'!E27</f>
        <v>Obligaciones Legales</v>
      </c>
      <c r="G27" s="716"/>
      <c r="H27" s="943"/>
      <c r="I27" s="866"/>
      <c r="J27" s="869"/>
      <c r="K27" s="866"/>
      <c r="L27" s="861"/>
      <c r="M27" s="866"/>
      <c r="N27" s="861"/>
      <c r="O27" s="866"/>
      <c r="P27" s="861"/>
      <c r="Q27" s="866"/>
      <c r="R27" s="861"/>
      <c r="S27" s="943"/>
      <c r="T27" s="866"/>
      <c r="U27" s="869"/>
      <c r="V27" s="5"/>
      <c r="W27" s="872"/>
      <c r="X27" s="851"/>
      <c r="Z27" s="609"/>
      <c r="AA27" s="1163"/>
      <c r="AB27" s="1148"/>
      <c r="AC27" s="1148"/>
      <c r="AD27" s="1146"/>
      <c r="AE27" s="1141"/>
      <c r="AF27" s="1145"/>
      <c r="AG27" s="1144"/>
      <c r="AH27" s="1145"/>
      <c r="AI27" s="1144"/>
      <c r="AJ27" s="1145"/>
      <c r="AK27" s="1144"/>
      <c r="AL27" s="1145"/>
      <c r="AM27" s="1144"/>
      <c r="AN27" s="1146"/>
      <c r="AO27" s="1141"/>
      <c r="AP27" s="1142"/>
      <c r="AQ27" s="1142"/>
      <c r="AR27" s="1143"/>
      <c r="AS27" s="1128"/>
    </row>
    <row r="28" spans="1:45" ht="18" customHeight="1">
      <c r="A28" s="716"/>
      <c r="B28" s="720"/>
      <c r="C28" s="723"/>
      <c r="D28" s="777"/>
      <c r="E28" s="173" t="str">
        <f>'Eventos de riesgo LA-FT-FPADM'!E28</f>
        <v>Financieros</v>
      </c>
      <c r="G28" s="716"/>
      <c r="H28" s="944"/>
      <c r="I28" s="867"/>
      <c r="J28" s="869"/>
      <c r="K28" s="867"/>
      <c r="L28" s="861"/>
      <c r="M28" s="867"/>
      <c r="N28" s="861"/>
      <c r="O28" s="867"/>
      <c r="P28" s="861"/>
      <c r="Q28" s="867"/>
      <c r="R28" s="861"/>
      <c r="S28" s="944"/>
      <c r="T28" s="867"/>
      <c r="U28" s="869"/>
      <c r="V28" s="5"/>
      <c r="W28" s="872"/>
      <c r="X28" s="851"/>
      <c r="Z28" s="609"/>
      <c r="AA28" s="1163"/>
      <c r="AB28" s="1149"/>
      <c r="AC28" s="1149"/>
      <c r="AD28" s="1146"/>
      <c r="AE28" s="1141"/>
      <c r="AF28" s="1145"/>
      <c r="AG28" s="1144"/>
      <c r="AH28" s="1145"/>
      <c r="AI28" s="1144"/>
      <c r="AJ28" s="1145"/>
      <c r="AK28" s="1144"/>
      <c r="AL28" s="1145"/>
      <c r="AM28" s="1144"/>
      <c r="AN28" s="1146"/>
      <c r="AO28" s="1141"/>
      <c r="AP28" s="1142"/>
      <c r="AQ28" s="1142"/>
      <c r="AR28" s="1143"/>
      <c r="AS28" s="1128"/>
    </row>
    <row r="29" spans="1:45" ht="18" customHeight="1">
      <c r="A29" s="716"/>
      <c r="B29" s="720"/>
      <c r="C29" s="723"/>
      <c r="D29" s="268" t="str">
        <f>'Eventos de riesgo LA-FT-FPADM'!D29</f>
        <v>Empleados</v>
      </c>
      <c r="E29" s="173" t="str">
        <f>'Eventos de riesgo LA-FT-FPADM'!E29</f>
        <v>Directos</v>
      </c>
      <c r="G29" s="716"/>
      <c r="H29" s="297" t="str">
        <f>'Eventos de riesgo LA-FT-FPADM'!D29</f>
        <v>Empleados</v>
      </c>
      <c r="I29" s="293">
        <f>'Matriz de riesgo inherente'!EE30</f>
        <v>2</v>
      </c>
      <c r="J29" s="869"/>
      <c r="K29" s="293">
        <f>'Matriz de riesgo inherente'!EI30</f>
        <v>4</v>
      </c>
      <c r="L29" s="861"/>
      <c r="M29" s="293">
        <f>'Matriz de riesgo inherente'!EM30</f>
        <v>3</v>
      </c>
      <c r="N29" s="861"/>
      <c r="O29" s="293">
        <f>'Matriz de riesgo inherente'!EQ30</f>
        <v>2</v>
      </c>
      <c r="P29" s="861"/>
      <c r="Q29" s="293">
        <f>'Matriz de riesgo inherente'!EU30</f>
        <v>2</v>
      </c>
      <c r="R29" s="861"/>
      <c r="S29" s="297" t="str">
        <f>'Eventos de riesgo LA-FT-FPADM'!D29</f>
        <v>Empleados</v>
      </c>
      <c r="T29" s="293">
        <f>'Matriz de riesgo inherente'!EZ30</f>
        <v>3</v>
      </c>
      <c r="U29" s="869"/>
      <c r="V29" s="5"/>
      <c r="W29" s="872"/>
      <c r="X29" s="851"/>
      <c r="Z29" s="609"/>
      <c r="AA29" s="309" t="str">
        <f>'Eventos de riesgo LA-FT-FPADM'!D29</f>
        <v>Empleados</v>
      </c>
      <c r="AB29" s="308" t="str">
        <f>IF('Eventos vs Controles'!AF30&gt;=100%,"2",IF('Eventos vs Controles'!AF30&gt;=60%,"1",IF('Eventos vs Controles'!AF30&lt;=59%,"0")))</f>
        <v>1</v>
      </c>
      <c r="AC29" s="308" t="str">
        <f>IF('Eventos vs Controles'!AF30&gt;=100%,"2",IF('Eventos vs Controles'!AF30&gt;=60%,"1",IF('Eventos vs Controles'!AF30&lt;=59%,"0")))</f>
        <v>1</v>
      </c>
      <c r="AD29" s="307">
        <f t="shared" si="0"/>
        <v>1</v>
      </c>
      <c r="AE29" s="1141"/>
      <c r="AF29" s="306">
        <f t="shared" si="1"/>
        <v>3</v>
      </c>
      <c r="AG29" s="1144"/>
      <c r="AH29" s="306">
        <f t="shared" si="2"/>
        <v>2</v>
      </c>
      <c r="AI29" s="1144"/>
      <c r="AJ29" s="306">
        <f t="shared" si="3"/>
        <v>1</v>
      </c>
      <c r="AK29" s="1144"/>
      <c r="AL29" s="306">
        <f t="shared" si="4"/>
        <v>1</v>
      </c>
      <c r="AM29" s="1144"/>
      <c r="AN29" s="307">
        <f t="shared" si="5"/>
        <v>2</v>
      </c>
      <c r="AO29" s="1141"/>
      <c r="AP29" s="1142"/>
      <c r="AQ29" s="1142"/>
      <c r="AR29" s="1143"/>
      <c r="AS29" s="1128"/>
    </row>
    <row r="30" spans="1:45" ht="18" customHeight="1">
      <c r="A30" s="716"/>
      <c r="B30" s="720"/>
      <c r="C30" s="723"/>
      <c r="D30" s="268" t="str">
        <f>'Eventos de riesgo LA-FT-FPADM'!D30</f>
        <v>Aliados</v>
      </c>
      <c r="E30" s="173" t="str">
        <f>'Eventos de riesgo LA-FT-FPADM'!E30</f>
        <v>Programas y proyectos</v>
      </c>
      <c r="G30" s="716"/>
      <c r="H30" s="297" t="str">
        <f>'Eventos de riesgo LA-FT-FPADM'!D30</f>
        <v>Aliados</v>
      </c>
      <c r="I30" s="293">
        <f>'Matriz de riesgo inherente'!EE31</f>
        <v>3</v>
      </c>
      <c r="J30" s="869"/>
      <c r="K30" s="293">
        <f>'Matriz de riesgo inherente'!EI31</f>
        <v>4</v>
      </c>
      <c r="L30" s="861"/>
      <c r="M30" s="293">
        <f>'Matriz de riesgo inherente'!EM31</f>
        <v>3</v>
      </c>
      <c r="N30" s="861"/>
      <c r="O30" s="293">
        <f>'Matriz de riesgo inherente'!EQ31</f>
        <v>2</v>
      </c>
      <c r="P30" s="861"/>
      <c r="Q30" s="293">
        <f>'Matriz de riesgo inherente'!EU31</f>
        <v>2</v>
      </c>
      <c r="R30" s="861"/>
      <c r="S30" s="297" t="str">
        <f>'Eventos de riesgo LA-FT-FPADM'!D30</f>
        <v>Aliados</v>
      </c>
      <c r="T30" s="293">
        <f>'Matriz de riesgo inherente'!EZ31</f>
        <v>3</v>
      </c>
      <c r="U30" s="869"/>
      <c r="V30" s="5"/>
      <c r="W30" s="872"/>
      <c r="X30" s="851"/>
      <c r="Z30" s="609"/>
      <c r="AA30" s="309" t="str">
        <f>'Eventos de riesgo LA-FT-FPADM'!D30</f>
        <v>Aliados</v>
      </c>
      <c r="AB30" s="308" t="str">
        <f>IF('Eventos vs Controles'!AF31&gt;=100%,"2",IF('Eventos vs Controles'!AF31&gt;=60%,"1",IF('Eventos vs Controles'!AF31&lt;=59%,"0")))</f>
        <v>1</v>
      </c>
      <c r="AC30" s="308" t="str">
        <f>IF('Eventos vs Controles'!AF31&gt;=100%,"2",IF('Eventos vs Controles'!AF31&gt;=60%,"1",IF('Eventos vs Controles'!AF31&lt;=59%,"0")))</f>
        <v>1</v>
      </c>
      <c r="AD30" s="307">
        <f t="shared" si="0"/>
        <v>2</v>
      </c>
      <c r="AE30" s="1141"/>
      <c r="AF30" s="306">
        <f t="shared" si="1"/>
        <v>3</v>
      </c>
      <c r="AG30" s="1144"/>
      <c r="AH30" s="306">
        <f t="shared" si="2"/>
        <v>2</v>
      </c>
      <c r="AI30" s="1144"/>
      <c r="AJ30" s="306">
        <f t="shared" si="3"/>
        <v>1</v>
      </c>
      <c r="AK30" s="1144"/>
      <c r="AL30" s="306">
        <f t="shared" si="4"/>
        <v>1</v>
      </c>
      <c r="AM30" s="1144"/>
      <c r="AN30" s="307">
        <f t="shared" si="5"/>
        <v>2</v>
      </c>
      <c r="AO30" s="1141"/>
      <c r="AP30" s="1142"/>
      <c r="AQ30" s="1142"/>
      <c r="AR30" s="1143"/>
      <c r="AS30" s="1128"/>
    </row>
    <row r="31" spans="1:45" ht="18" customHeight="1">
      <c r="A31" s="716"/>
      <c r="B31" s="792"/>
      <c r="C31" s="641" t="str">
        <f>'Eventos de riesgo LA-FT-FPADM'!C31</f>
        <v>Canales de distribución</v>
      </c>
      <c r="D31" s="681" t="str">
        <f>'Eventos de riesgo LA-FT-FPADM'!D31</f>
        <v>Propia</v>
      </c>
      <c r="E31" s="173" t="str">
        <f>'Eventos de riesgo LA-FT-FPADM'!E31</f>
        <v>Fuerza comercial</v>
      </c>
      <c r="G31" s="716"/>
      <c r="H31" s="933" t="str">
        <f>'Eventos de riesgo LA-FT-FPADM'!C31</f>
        <v>Canales de distribución</v>
      </c>
      <c r="I31" s="910">
        <f>'Matriz de riesgo inherente'!EE32</f>
        <v>2</v>
      </c>
      <c r="J31" s="869"/>
      <c r="K31" s="910">
        <f>'Matriz de riesgo inherente'!EI32</f>
        <v>4</v>
      </c>
      <c r="L31" s="861"/>
      <c r="M31" s="910">
        <f>'Matriz de riesgo inherente'!EM32</f>
        <v>3</v>
      </c>
      <c r="N31" s="861"/>
      <c r="O31" s="910">
        <f>'Matriz de riesgo inherente'!EQ32</f>
        <v>2</v>
      </c>
      <c r="P31" s="861"/>
      <c r="Q31" s="910">
        <f>'Matriz de riesgo inherente'!EU32</f>
        <v>2</v>
      </c>
      <c r="R31" s="861"/>
      <c r="S31" s="933" t="str">
        <f>'Eventos de riesgo LA-FT-FPADM'!C31</f>
        <v>Canales de distribución</v>
      </c>
      <c r="T31" s="910">
        <f>'Matriz de riesgo inherente'!EZ32</f>
        <v>3</v>
      </c>
      <c r="U31" s="869"/>
      <c r="V31" s="5"/>
      <c r="W31" s="872"/>
      <c r="X31" s="851"/>
      <c r="Z31" s="609"/>
      <c r="AA31" s="1161" t="str">
        <f>'Eventos de riesgo LA-FT-FPADM'!C31</f>
        <v>Canales de distribución</v>
      </c>
      <c r="AB31" s="1147" t="str">
        <f>IF('Eventos vs Controles'!AF32&gt;=100%,"2",IF('Eventos vs Controles'!AF32&gt;=60%,"1",IF('Eventos vs Controles'!AF32&lt;=59%,"0")))</f>
        <v>1</v>
      </c>
      <c r="AC31" s="1147" t="str">
        <f>IF('Eventos vs Controles'!AF32&gt;=100%,"2",IF('Eventos vs Controles'!AF32&gt;=60%,"1",IF('Eventos vs Controles'!AF32&lt;=59%,"0")))</f>
        <v>1</v>
      </c>
      <c r="AD31" s="1146">
        <f t="shared" si="0"/>
        <v>1</v>
      </c>
      <c r="AE31" s="1141"/>
      <c r="AF31" s="1145">
        <f t="shared" si="1"/>
        <v>3</v>
      </c>
      <c r="AG31" s="1144"/>
      <c r="AH31" s="1145">
        <f t="shared" si="2"/>
        <v>2</v>
      </c>
      <c r="AI31" s="1144"/>
      <c r="AJ31" s="1145">
        <f t="shared" si="3"/>
        <v>1</v>
      </c>
      <c r="AK31" s="1144"/>
      <c r="AL31" s="1145">
        <f t="shared" si="4"/>
        <v>1</v>
      </c>
      <c r="AM31" s="1144"/>
      <c r="AN31" s="1146">
        <f t="shared" si="5"/>
        <v>2</v>
      </c>
      <c r="AO31" s="1141"/>
      <c r="AP31" s="1142"/>
      <c r="AQ31" s="1142"/>
      <c r="AR31" s="1143"/>
      <c r="AS31" s="1128"/>
    </row>
    <row r="32" spans="1:45" ht="18" customHeight="1">
      <c r="A32" s="717"/>
      <c r="B32" s="793"/>
      <c r="C32" s="641"/>
      <c r="D32" s="682"/>
      <c r="E32" s="173" t="str">
        <f>'Eventos de riesgo LA-FT-FPADM'!E32</f>
        <v>Digital</v>
      </c>
      <c r="G32" s="717"/>
      <c r="H32" s="934"/>
      <c r="I32" s="911"/>
      <c r="J32" s="870"/>
      <c r="K32" s="911"/>
      <c r="L32" s="862"/>
      <c r="M32" s="911"/>
      <c r="N32" s="862"/>
      <c r="O32" s="911"/>
      <c r="P32" s="862"/>
      <c r="Q32" s="911"/>
      <c r="R32" s="862"/>
      <c r="S32" s="934"/>
      <c r="T32" s="911"/>
      <c r="U32" s="870"/>
      <c r="V32" s="5"/>
      <c r="W32" s="873"/>
      <c r="X32" s="852"/>
      <c r="Z32" s="609"/>
      <c r="AA32" s="1162"/>
      <c r="AB32" s="1149"/>
      <c r="AC32" s="1149"/>
      <c r="AD32" s="1146"/>
      <c r="AE32" s="1141"/>
      <c r="AF32" s="1145"/>
      <c r="AG32" s="1144"/>
      <c r="AH32" s="1145"/>
      <c r="AI32" s="1144"/>
      <c r="AJ32" s="1145"/>
      <c r="AK32" s="1144"/>
      <c r="AL32" s="1145"/>
      <c r="AM32" s="1144"/>
      <c r="AN32" s="1146"/>
      <c r="AO32" s="1141"/>
      <c r="AP32" s="1142"/>
      <c r="AQ32" s="1142"/>
      <c r="AR32" s="1143"/>
      <c r="AS32" s="1128"/>
    </row>
    <row r="33" spans="1:45" ht="18" customHeight="1">
      <c r="A33" s="746" t="str">
        <f>'Eventos de riesgo LA-FT-FPADM'!A33</f>
        <v>R2</v>
      </c>
      <c r="B33" s="748" t="str">
        <f>'Eventos de riesgo LA-FT-FPADM'!B33</f>
        <v>Tener vínculos con contrapartes condenadas o sancionadas por LA/FT/FPADM o  que estén siendo investigadas por conductas asociadas al LA/FT/FPADM.</v>
      </c>
      <c r="C33" s="734" t="str">
        <f>'Eventos de riesgo LA-FT-FPADM'!C33</f>
        <v>Contraparte</v>
      </c>
      <c r="D33" s="734" t="str">
        <f>'Eventos de riesgo LA-FT-FPADM'!D33</f>
        <v>Clientes</v>
      </c>
      <c r="E33" s="266" t="str">
        <f>'Eventos de riesgo LA-FT-FPADM'!E33</f>
        <v>Arrendamiento de espacios</v>
      </c>
      <c r="G33" s="746" t="str">
        <f>'Eventos de riesgo LA-FT-FPADM'!A33</f>
        <v>R2</v>
      </c>
      <c r="H33" s="927" t="str">
        <f>'Eventos de riesgo LA-FT-FPADM'!D33</f>
        <v>Clientes</v>
      </c>
      <c r="I33" s="892">
        <f>'Matriz de riesgo inherente'!EE34</f>
        <v>3</v>
      </c>
      <c r="J33" s="545">
        <f>'Matriz de riesgo inherente'!EH34</f>
        <v>2</v>
      </c>
      <c r="K33" s="892">
        <f>'Matriz de riesgo inherente'!EI34</f>
        <v>4</v>
      </c>
      <c r="L33" s="898">
        <f>'Matriz de riesgo inherente'!EL34</f>
        <v>3</v>
      </c>
      <c r="M33" s="892">
        <f>'Matriz de riesgo inherente'!EM34</f>
        <v>4</v>
      </c>
      <c r="N33" s="898">
        <f>'Matriz de riesgo inherente'!EP34</f>
        <v>3</v>
      </c>
      <c r="O33" s="892">
        <f>'Matriz de riesgo inherente'!EQ34</f>
        <v>3</v>
      </c>
      <c r="P33" s="898">
        <f>'Matriz de riesgo inherente'!ET34</f>
        <v>2</v>
      </c>
      <c r="Q33" s="892">
        <f>'Matriz de riesgo inherente'!EU34</f>
        <v>2</v>
      </c>
      <c r="R33" s="898">
        <f>'Matriz de riesgo inherente'!EX34</f>
        <v>2</v>
      </c>
      <c r="S33" s="927" t="str">
        <f>'Eventos de riesgo LA-FT-FPADM'!D33</f>
        <v>Clientes</v>
      </c>
      <c r="T33" s="892">
        <f>'Matriz de riesgo inherente'!EZ34</f>
        <v>3</v>
      </c>
      <c r="U33" s="545">
        <f>'Matriz de riesgo inherente'!FA34</f>
        <v>3</v>
      </c>
      <c r="V33" s="5"/>
      <c r="W33" s="900">
        <f>'Matriz de riesgo inherente'!FC34</f>
        <v>6</v>
      </c>
      <c r="X33" s="837" t="str">
        <f>'Matriz de riesgo inherente'!FD34</f>
        <v>MODERADO</v>
      </c>
      <c r="Z33" s="627" t="str">
        <f>'Eventos de riesgo LA-FT-FPADM'!A33</f>
        <v>R2</v>
      </c>
      <c r="AA33" s="1159" t="str">
        <f>'Eventos de riesgo LA-FT-FPADM'!D33</f>
        <v>Clientes</v>
      </c>
      <c r="AB33" s="1135" t="str">
        <f>IF('Eventos vs Controles'!AF34&gt;=100%,"2",IF('Eventos vs Controles'!AF34&gt;=60%,"1",IF('Eventos vs Controles'!AF34&lt;=59%,"0")))</f>
        <v>1</v>
      </c>
      <c r="AC33" s="1135" t="str">
        <f>IF('Eventos vs Controles'!AF34&gt;=100%,"2",IF('Eventos vs Controles'!AF34&gt;=60%,"1",IF('Eventos vs Controles'!AF34&lt;=59%,"0")))</f>
        <v>1</v>
      </c>
      <c r="AD33" s="1133">
        <f t="shared" si="0"/>
        <v>2</v>
      </c>
      <c r="AE33" s="1122">
        <f>ROUND(IF((AVERAGE(AD33,AD36,AD38,AD50,AD51,AD52))&lt;1,"1",IF(AVERAGE(AD33,AD36,AD38,AD50,AD51,AD52)&gt;=1,AVERAGE(AD33,AD36,AD38,AD50,AD51,AD52))),0)</f>
        <v>1</v>
      </c>
      <c r="AF33" s="476">
        <f t="shared" si="1"/>
        <v>3</v>
      </c>
      <c r="AG33" s="1130">
        <f>ROUND(IF((AVERAGE(AF33,AF36,AF38,AF50,AF51,AF52))&lt;1,"1",IF(AVERAGE(AF33,AF36,AF38,AF50,AF51,AF52)&gt;=1,AVERAGE(AF33,AF36,AF38,AF50,AF51,AF52))),0)</f>
        <v>2</v>
      </c>
      <c r="AH33" s="476">
        <f t="shared" si="2"/>
        <v>3</v>
      </c>
      <c r="AI33" s="1130">
        <f>ROUND(IF((AVERAGE(AH33,AH36,AH38,AH50,AH51,AH52))&lt;1,"1",IF(AVERAGE(AH33,AH36,AH38,AH50,AH51,AH52)&gt;=1,AVERAGE(AH33,AH36,AH38,AH50,AH51,AH52))),0)</f>
        <v>2</v>
      </c>
      <c r="AJ33" s="476">
        <f t="shared" si="3"/>
        <v>2</v>
      </c>
      <c r="AK33" s="1130">
        <f>ROUND(IF((AVERAGE(AJ33,AJ36,AJ38,AJ50,AJ51,AJ52))&lt;1,"1",IF(AVERAGE(AJ33,AJ36,AJ38,AJ50,AJ51,AJ52)&gt;=1,AVERAGE(AJ33,AJ36,AJ38,AJ50,AJ51,AJ52))),0)</f>
        <v>1</v>
      </c>
      <c r="AL33" s="476">
        <f t="shared" si="4"/>
        <v>1</v>
      </c>
      <c r="AM33" s="1130">
        <f>ROUND(IF((AVERAGE(AL33,AL36,AL38,AL50,AL51,AL52))&lt;1,"1",IF(AVERAGE(AL33,AL36,AL38,AL50,AL51,AL52)&gt;=1,AVERAGE(AL33,AL36,AL38,AL50,AL51,AL52))),0)</f>
        <v>1</v>
      </c>
      <c r="AN33" s="1133">
        <f t="shared" si="5"/>
        <v>2</v>
      </c>
      <c r="AO33" s="1122">
        <f>ROUND(IF((AVERAGE(AN33,AN36,AN38,AN50,AN51,AN52))&lt;1,"1",IF(AVERAGE(AN33,AN36,AN38,AN50,AN51,AN52)&gt;=1,AVERAGE(AN33,AN36,AN38,AN50,AN51,AN52))),0)</f>
        <v>2</v>
      </c>
      <c r="AP33" s="1124">
        <f t="shared" ref="AP33:AP54" si="6">AE33</f>
        <v>1</v>
      </c>
      <c r="AQ33" s="1124">
        <f t="shared" ref="AQ33:AQ54" si="7">AO33</f>
        <v>2</v>
      </c>
      <c r="AR33" s="1126">
        <f t="shared" ref="AR33:AR54" si="8">ROUND((AP33*AQ33),0)</f>
        <v>2</v>
      </c>
      <c r="AS33" s="1128" t="str">
        <f>IF(AR33&gt;=20,"MUY ALTO",IF(AR33&gt;=10,"ALTO",IF(AR33&gt;=4,"MODERADO",IF(AR33&lt;=3,"BAJO"))))</f>
        <v>BAJO</v>
      </c>
    </row>
    <row r="34" spans="1:45" ht="18" customHeight="1">
      <c r="A34" s="746"/>
      <c r="B34" s="748"/>
      <c r="C34" s="741"/>
      <c r="D34" s="741"/>
      <c r="E34" s="266" t="str">
        <f>'Eventos de riesgo LA-FT-FPADM'!E34</f>
        <v>Capacitaciones</v>
      </c>
      <c r="G34" s="746"/>
      <c r="H34" s="928"/>
      <c r="I34" s="893"/>
      <c r="J34" s="546"/>
      <c r="K34" s="893"/>
      <c r="L34" s="899"/>
      <c r="M34" s="893"/>
      <c r="N34" s="899"/>
      <c r="O34" s="893"/>
      <c r="P34" s="899"/>
      <c r="Q34" s="893"/>
      <c r="R34" s="899"/>
      <c r="S34" s="928"/>
      <c r="T34" s="893"/>
      <c r="U34" s="546"/>
      <c r="V34" s="5"/>
      <c r="W34" s="901"/>
      <c r="X34" s="851"/>
      <c r="Z34" s="627"/>
      <c r="AA34" s="1159"/>
      <c r="AB34" s="1152"/>
      <c r="AC34" s="1152"/>
      <c r="AD34" s="1133"/>
      <c r="AE34" s="1122"/>
      <c r="AF34" s="476"/>
      <c r="AG34" s="1130"/>
      <c r="AH34" s="476"/>
      <c r="AI34" s="1130"/>
      <c r="AJ34" s="476"/>
      <c r="AK34" s="1130"/>
      <c r="AL34" s="476"/>
      <c r="AM34" s="1130"/>
      <c r="AN34" s="1133"/>
      <c r="AO34" s="1122"/>
      <c r="AP34" s="1124"/>
      <c r="AQ34" s="1124"/>
      <c r="AR34" s="1126"/>
      <c r="AS34" s="1128"/>
    </row>
    <row r="35" spans="1:45" ht="18" customHeight="1">
      <c r="A35" s="716"/>
      <c r="B35" s="720"/>
      <c r="C35" s="741"/>
      <c r="D35" s="741"/>
      <c r="E35" s="266" t="str">
        <f>'Eventos de riesgo LA-FT-FPADM'!E35</f>
        <v>Afiliados</v>
      </c>
      <c r="G35" s="716"/>
      <c r="H35" s="928"/>
      <c r="I35" s="893"/>
      <c r="J35" s="546"/>
      <c r="K35" s="893"/>
      <c r="L35" s="899"/>
      <c r="M35" s="893"/>
      <c r="N35" s="899"/>
      <c r="O35" s="893"/>
      <c r="P35" s="899"/>
      <c r="Q35" s="893"/>
      <c r="R35" s="899"/>
      <c r="S35" s="928"/>
      <c r="T35" s="893"/>
      <c r="U35" s="546"/>
      <c r="V35" s="5"/>
      <c r="W35" s="901"/>
      <c r="X35" s="851"/>
      <c r="Z35" s="627"/>
      <c r="AA35" s="1159"/>
      <c r="AB35" s="1153"/>
      <c r="AC35" s="1153"/>
      <c r="AD35" s="1133"/>
      <c r="AE35" s="1122"/>
      <c r="AF35" s="476"/>
      <c r="AG35" s="1130"/>
      <c r="AH35" s="476"/>
      <c r="AI35" s="1130"/>
      <c r="AJ35" s="476"/>
      <c r="AK35" s="1130"/>
      <c r="AL35" s="476"/>
      <c r="AM35" s="1130"/>
      <c r="AN35" s="1133"/>
      <c r="AO35" s="1122"/>
      <c r="AP35" s="1124"/>
      <c r="AQ35" s="1124"/>
      <c r="AR35" s="1126"/>
      <c r="AS35" s="1128"/>
    </row>
    <row r="36" spans="1:45" ht="18" customHeight="1">
      <c r="A36" s="716"/>
      <c r="B36" s="720"/>
      <c r="C36" s="741"/>
      <c r="D36" s="734" t="str">
        <f>'Eventos de riesgo LA-FT-FPADM'!D36</f>
        <v>Usuarios</v>
      </c>
      <c r="E36" s="266" t="str">
        <f>'Eventos de riesgo LA-FT-FPADM'!E36</f>
        <v>Información Empresarial</v>
      </c>
      <c r="G36" s="716"/>
      <c r="H36" s="927" t="str">
        <f>'Eventos de riesgo LA-FT-FPADM'!D36</f>
        <v>Usuarios</v>
      </c>
      <c r="I36" s="892">
        <f>'Matriz de riesgo inherente'!EE37</f>
        <v>2</v>
      </c>
      <c r="J36" s="546"/>
      <c r="K36" s="892">
        <f>'Matriz de riesgo inherente'!EI37</f>
        <v>3</v>
      </c>
      <c r="L36" s="899"/>
      <c r="M36" s="892">
        <f>'Matriz de riesgo inherente'!EM37</f>
        <v>3</v>
      </c>
      <c r="N36" s="899"/>
      <c r="O36" s="892">
        <f>'Matriz de riesgo inherente'!EQ37</f>
        <v>3</v>
      </c>
      <c r="P36" s="899"/>
      <c r="Q36" s="892">
        <f>'Matriz de riesgo inherente'!EU37</f>
        <v>2</v>
      </c>
      <c r="R36" s="899"/>
      <c r="S36" s="927" t="str">
        <f>'Eventos de riesgo LA-FT-FPADM'!D36</f>
        <v>Usuarios</v>
      </c>
      <c r="T36" s="892">
        <f>'Matriz de riesgo inherente'!EZ37</f>
        <v>3</v>
      </c>
      <c r="U36" s="546"/>
      <c r="V36" s="5"/>
      <c r="W36" s="901"/>
      <c r="X36" s="851"/>
      <c r="Z36" s="609"/>
      <c r="AA36" s="1159" t="str">
        <f>'Eventos de riesgo LA-FT-FPADM'!D36</f>
        <v>Usuarios</v>
      </c>
      <c r="AB36" s="1135" t="str">
        <f>IF('Eventos vs Controles'!AF37&gt;=100%,"2",IF('Eventos vs Controles'!AF37&gt;=60%,"1",IF('Eventos vs Controles'!AF37&lt;=59%,"0")))</f>
        <v>1</v>
      </c>
      <c r="AC36" s="1135" t="str">
        <f>IF('Eventos vs Controles'!AF37&gt;=100%,"2",IF('Eventos vs Controles'!AF37&gt;=60%,"1",IF('Eventos vs Controles'!AF37&lt;=59%,"0")))</f>
        <v>1</v>
      </c>
      <c r="AD36" s="1133">
        <f t="shared" si="0"/>
        <v>1</v>
      </c>
      <c r="AE36" s="1122"/>
      <c r="AF36" s="476">
        <f t="shared" si="1"/>
        <v>2</v>
      </c>
      <c r="AG36" s="1130"/>
      <c r="AH36" s="476">
        <f t="shared" si="2"/>
        <v>2</v>
      </c>
      <c r="AI36" s="1130"/>
      <c r="AJ36" s="476">
        <f t="shared" si="3"/>
        <v>2</v>
      </c>
      <c r="AK36" s="1130"/>
      <c r="AL36" s="476">
        <f t="shared" si="4"/>
        <v>1</v>
      </c>
      <c r="AM36" s="1130"/>
      <c r="AN36" s="1133">
        <f t="shared" si="5"/>
        <v>2</v>
      </c>
      <c r="AO36" s="1122"/>
      <c r="AP36" s="1124"/>
      <c r="AQ36" s="1124"/>
      <c r="AR36" s="1126"/>
      <c r="AS36" s="1128"/>
    </row>
    <row r="37" spans="1:45" ht="18" customHeight="1">
      <c r="A37" s="716"/>
      <c r="B37" s="720"/>
      <c r="C37" s="741"/>
      <c r="D37" s="741"/>
      <c r="E37" s="266" t="str">
        <f>'Eventos de riesgo LA-FT-FPADM'!E37</f>
        <v>Beneficiarios de Programas y Proyectos</v>
      </c>
      <c r="G37" s="716"/>
      <c r="H37" s="928"/>
      <c r="I37" s="893"/>
      <c r="J37" s="546"/>
      <c r="K37" s="893"/>
      <c r="L37" s="899"/>
      <c r="M37" s="893"/>
      <c r="N37" s="899"/>
      <c r="O37" s="893"/>
      <c r="P37" s="899"/>
      <c r="Q37" s="893"/>
      <c r="R37" s="899"/>
      <c r="S37" s="928"/>
      <c r="T37" s="893"/>
      <c r="U37" s="546"/>
      <c r="V37" s="5"/>
      <c r="W37" s="901"/>
      <c r="X37" s="851"/>
      <c r="Z37" s="609"/>
      <c r="AA37" s="1159"/>
      <c r="AB37" s="1153"/>
      <c r="AC37" s="1153"/>
      <c r="AD37" s="1133"/>
      <c r="AE37" s="1122"/>
      <c r="AF37" s="476"/>
      <c r="AG37" s="1130"/>
      <c r="AH37" s="476"/>
      <c r="AI37" s="1130"/>
      <c r="AJ37" s="476"/>
      <c r="AK37" s="1130"/>
      <c r="AL37" s="476"/>
      <c r="AM37" s="1130"/>
      <c r="AN37" s="1133"/>
      <c r="AO37" s="1122"/>
      <c r="AP37" s="1124"/>
      <c r="AQ37" s="1124"/>
      <c r="AR37" s="1126"/>
      <c r="AS37" s="1128"/>
    </row>
    <row r="38" spans="1:45" ht="18" customHeight="1">
      <c r="A38" s="716"/>
      <c r="B38" s="720"/>
      <c r="C38" s="741"/>
      <c r="D38" s="762" t="str">
        <f>'Eventos de riesgo LA-FT-FPADM'!D38</f>
        <v>Proveedores / Contratistas</v>
      </c>
      <c r="E38" s="266" t="str">
        <f>'Eventos de riesgo LA-FT-FPADM'!E38</f>
        <v>Servicios y alquileres</v>
      </c>
      <c r="G38" s="716"/>
      <c r="H38" s="930" t="str">
        <f>'Eventos de riesgo LA-FT-FPADM'!D38</f>
        <v>Proveedores / Contratistas</v>
      </c>
      <c r="I38" s="881">
        <f>'Matriz de riesgo inherente'!EE39</f>
        <v>2</v>
      </c>
      <c r="J38" s="546"/>
      <c r="K38" s="881">
        <f>'Matriz de riesgo inherente'!EI39</f>
        <v>3</v>
      </c>
      <c r="L38" s="899"/>
      <c r="M38" s="881">
        <f>'Matriz de riesgo inherente'!EM39</f>
        <v>3</v>
      </c>
      <c r="N38" s="899"/>
      <c r="O38" s="881">
        <f>'Matriz de riesgo inherente'!EQ39</f>
        <v>2</v>
      </c>
      <c r="P38" s="899"/>
      <c r="Q38" s="881">
        <f>'Matriz de riesgo inherente'!EU39</f>
        <v>1</v>
      </c>
      <c r="R38" s="899"/>
      <c r="S38" s="930" t="str">
        <f>'Eventos de riesgo LA-FT-FPADM'!D38</f>
        <v>Proveedores / Contratistas</v>
      </c>
      <c r="T38" s="881">
        <f>'Matriz de riesgo inherente'!EZ39</f>
        <v>2</v>
      </c>
      <c r="U38" s="546"/>
      <c r="V38" s="5"/>
      <c r="W38" s="901"/>
      <c r="X38" s="851"/>
      <c r="Z38" s="609"/>
      <c r="AA38" s="1164" t="str">
        <f>'Eventos de riesgo LA-FT-FPADM'!D38</f>
        <v>Proveedores / Contratistas</v>
      </c>
      <c r="AB38" s="1135" t="str">
        <f>IF('Eventos vs Controles'!AF39&gt;=100%,"2",IF('Eventos vs Controles'!AF39&gt;=60%,"1",IF('Eventos vs Controles'!AF39&lt;=59%,"0")))</f>
        <v>1</v>
      </c>
      <c r="AC38" s="1135" t="str">
        <f>IF('Eventos vs Controles'!AF39&gt;=100%,"2",IF('Eventos vs Controles'!AF39&gt;=60%,"1",IF('Eventos vs Controles'!AF39&lt;=59%,"0")))</f>
        <v>1</v>
      </c>
      <c r="AD38" s="1133">
        <f t="shared" si="0"/>
        <v>1</v>
      </c>
      <c r="AE38" s="1122"/>
      <c r="AF38" s="476">
        <f t="shared" si="1"/>
        <v>2</v>
      </c>
      <c r="AG38" s="1130"/>
      <c r="AH38" s="476">
        <f t="shared" si="2"/>
        <v>2</v>
      </c>
      <c r="AI38" s="1130"/>
      <c r="AJ38" s="476">
        <f t="shared" si="3"/>
        <v>1</v>
      </c>
      <c r="AK38" s="1130"/>
      <c r="AL38" s="476">
        <f t="shared" si="4"/>
        <v>1</v>
      </c>
      <c r="AM38" s="1130"/>
      <c r="AN38" s="1133">
        <f t="shared" si="5"/>
        <v>2</v>
      </c>
      <c r="AO38" s="1122"/>
      <c r="AP38" s="1124"/>
      <c r="AQ38" s="1124"/>
      <c r="AR38" s="1126"/>
      <c r="AS38" s="1128"/>
    </row>
    <row r="39" spans="1:45" ht="18" customHeight="1">
      <c r="A39" s="716"/>
      <c r="B39" s="720"/>
      <c r="C39" s="741"/>
      <c r="D39" s="763"/>
      <c r="E39" s="266" t="str">
        <f>'Eventos de riesgo LA-FT-FPADM'!E39</f>
        <v>Publicidad</v>
      </c>
      <c r="G39" s="716"/>
      <c r="H39" s="931"/>
      <c r="I39" s="882"/>
      <c r="J39" s="546"/>
      <c r="K39" s="882"/>
      <c r="L39" s="899"/>
      <c r="M39" s="882"/>
      <c r="N39" s="899"/>
      <c r="O39" s="882"/>
      <c r="P39" s="899"/>
      <c r="Q39" s="882"/>
      <c r="R39" s="899"/>
      <c r="S39" s="931"/>
      <c r="T39" s="882"/>
      <c r="U39" s="546"/>
      <c r="V39" s="5"/>
      <c r="W39" s="901"/>
      <c r="X39" s="851"/>
      <c r="Z39" s="609"/>
      <c r="AA39" s="1164"/>
      <c r="AB39" s="1152"/>
      <c r="AC39" s="1152"/>
      <c r="AD39" s="1133"/>
      <c r="AE39" s="1122"/>
      <c r="AF39" s="476"/>
      <c r="AG39" s="1130"/>
      <c r="AH39" s="476"/>
      <c r="AI39" s="1130"/>
      <c r="AJ39" s="476"/>
      <c r="AK39" s="1130"/>
      <c r="AL39" s="476"/>
      <c r="AM39" s="1130"/>
      <c r="AN39" s="1133"/>
      <c r="AO39" s="1122"/>
      <c r="AP39" s="1124"/>
      <c r="AQ39" s="1124"/>
      <c r="AR39" s="1126"/>
      <c r="AS39" s="1128"/>
    </row>
    <row r="40" spans="1:45" ht="18" customHeight="1">
      <c r="A40" s="716"/>
      <c r="B40" s="720"/>
      <c r="C40" s="741"/>
      <c r="D40" s="763"/>
      <c r="E40" s="266" t="str">
        <f>'Eventos de riesgo LA-FT-FPADM'!E40</f>
        <v>Compras generales</v>
      </c>
      <c r="G40" s="716"/>
      <c r="H40" s="931"/>
      <c r="I40" s="882"/>
      <c r="J40" s="546"/>
      <c r="K40" s="882"/>
      <c r="L40" s="899"/>
      <c r="M40" s="882"/>
      <c r="N40" s="899"/>
      <c r="O40" s="882"/>
      <c r="P40" s="899"/>
      <c r="Q40" s="882"/>
      <c r="R40" s="899"/>
      <c r="S40" s="931"/>
      <c r="T40" s="882"/>
      <c r="U40" s="546"/>
      <c r="V40" s="5"/>
      <c r="W40" s="901"/>
      <c r="X40" s="851"/>
      <c r="Z40" s="609"/>
      <c r="AA40" s="1164"/>
      <c r="AB40" s="1152"/>
      <c r="AC40" s="1152"/>
      <c r="AD40" s="1133"/>
      <c r="AE40" s="1122"/>
      <c r="AF40" s="476"/>
      <c r="AG40" s="1130"/>
      <c r="AH40" s="476"/>
      <c r="AI40" s="1130"/>
      <c r="AJ40" s="476"/>
      <c r="AK40" s="1130"/>
      <c r="AL40" s="476"/>
      <c r="AM40" s="1130"/>
      <c r="AN40" s="1133"/>
      <c r="AO40" s="1122"/>
      <c r="AP40" s="1124"/>
      <c r="AQ40" s="1124"/>
      <c r="AR40" s="1126"/>
      <c r="AS40" s="1128"/>
    </row>
    <row r="41" spans="1:45" ht="18" customHeight="1">
      <c r="A41" s="716"/>
      <c r="B41" s="720"/>
      <c r="C41" s="741"/>
      <c r="D41" s="763"/>
      <c r="E41" s="266" t="str">
        <f>'Eventos de riesgo LA-FT-FPADM'!E41</f>
        <v>Consultorías</v>
      </c>
      <c r="G41" s="716"/>
      <c r="H41" s="931"/>
      <c r="I41" s="882"/>
      <c r="J41" s="546"/>
      <c r="K41" s="882"/>
      <c r="L41" s="899"/>
      <c r="M41" s="882"/>
      <c r="N41" s="899"/>
      <c r="O41" s="882"/>
      <c r="P41" s="899"/>
      <c r="Q41" s="882"/>
      <c r="R41" s="899"/>
      <c r="S41" s="931"/>
      <c r="T41" s="882"/>
      <c r="U41" s="546"/>
      <c r="V41" s="5"/>
      <c r="W41" s="901"/>
      <c r="X41" s="851"/>
      <c r="Z41" s="609"/>
      <c r="AA41" s="1164"/>
      <c r="AB41" s="1152"/>
      <c r="AC41" s="1152"/>
      <c r="AD41" s="1133"/>
      <c r="AE41" s="1122"/>
      <c r="AF41" s="476"/>
      <c r="AG41" s="1130"/>
      <c r="AH41" s="476"/>
      <c r="AI41" s="1130"/>
      <c r="AJ41" s="476"/>
      <c r="AK41" s="1130"/>
      <c r="AL41" s="476"/>
      <c r="AM41" s="1130"/>
      <c r="AN41" s="1133"/>
      <c r="AO41" s="1122"/>
      <c r="AP41" s="1124"/>
      <c r="AQ41" s="1124"/>
      <c r="AR41" s="1126"/>
      <c r="AS41" s="1128"/>
    </row>
    <row r="42" spans="1:45" ht="18" customHeight="1">
      <c r="A42" s="716"/>
      <c r="B42" s="720"/>
      <c r="C42" s="741"/>
      <c r="D42" s="763"/>
      <c r="E42" s="266" t="str">
        <f>'Eventos de riesgo LA-FT-FPADM'!E42</f>
        <v>Muebles e inmuebles, mantenimiento de maquinaria y equipo</v>
      </c>
      <c r="G42" s="716"/>
      <c r="H42" s="931"/>
      <c r="I42" s="882"/>
      <c r="J42" s="546"/>
      <c r="K42" s="882"/>
      <c r="L42" s="899"/>
      <c r="M42" s="882"/>
      <c r="N42" s="899"/>
      <c r="O42" s="882"/>
      <c r="P42" s="899"/>
      <c r="Q42" s="882"/>
      <c r="R42" s="899"/>
      <c r="S42" s="931"/>
      <c r="T42" s="882"/>
      <c r="U42" s="546"/>
      <c r="V42" s="5"/>
      <c r="W42" s="901"/>
      <c r="X42" s="851"/>
      <c r="Z42" s="609"/>
      <c r="AA42" s="1164"/>
      <c r="AB42" s="1152"/>
      <c r="AC42" s="1152"/>
      <c r="AD42" s="1133"/>
      <c r="AE42" s="1122"/>
      <c r="AF42" s="476"/>
      <c r="AG42" s="1130"/>
      <c r="AH42" s="476"/>
      <c r="AI42" s="1130"/>
      <c r="AJ42" s="476"/>
      <c r="AK42" s="1130"/>
      <c r="AL42" s="476"/>
      <c r="AM42" s="1130"/>
      <c r="AN42" s="1133"/>
      <c r="AO42" s="1122"/>
      <c r="AP42" s="1124"/>
      <c r="AQ42" s="1124"/>
      <c r="AR42" s="1126"/>
      <c r="AS42" s="1128"/>
    </row>
    <row r="43" spans="1:45" ht="18" customHeight="1">
      <c r="A43" s="716"/>
      <c r="B43" s="720"/>
      <c r="C43" s="741"/>
      <c r="D43" s="763"/>
      <c r="E43" s="266" t="str">
        <f>'Eventos de riesgo LA-FT-FPADM'!E43</f>
        <v>Servicios de tecnologia</v>
      </c>
      <c r="G43" s="716"/>
      <c r="H43" s="931"/>
      <c r="I43" s="882"/>
      <c r="J43" s="546"/>
      <c r="K43" s="882"/>
      <c r="L43" s="899"/>
      <c r="M43" s="882"/>
      <c r="N43" s="899"/>
      <c r="O43" s="882"/>
      <c r="P43" s="899"/>
      <c r="Q43" s="882"/>
      <c r="R43" s="899"/>
      <c r="S43" s="931"/>
      <c r="T43" s="882"/>
      <c r="U43" s="546"/>
      <c r="V43" s="5"/>
      <c r="W43" s="901"/>
      <c r="X43" s="851"/>
      <c r="Z43" s="609"/>
      <c r="AA43" s="1164"/>
      <c r="AB43" s="1152"/>
      <c r="AC43" s="1152"/>
      <c r="AD43" s="1133"/>
      <c r="AE43" s="1122"/>
      <c r="AF43" s="476"/>
      <c r="AG43" s="1130"/>
      <c r="AH43" s="476"/>
      <c r="AI43" s="1130"/>
      <c r="AJ43" s="476"/>
      <c r="AK43" s="1130"/>
      <c r="AL43" s="476"/>
      <c r="AM43" s="1130"/>
      <c r="AN43" s="1133"/>
      <c r="AO43" s="1122"/>
      <c r="AP43" s="1124"/>
      <c r="AQ43" s="1124"/>
      <c r="AR43" s="1126"/>
      <c r="AS43" s="1128"/>
    </row>
    <row r="44" spans="1:45" ht="18" customHeight="1">
      <c r="A44" s="716"/>
      <c r="B44" s="720"/>
      <c r="C44" s="741"/>
      <c r="D44" s="763"/>
      <c r="E44" s="266" t="str">
        <f>'Eventos de riesgo LA-FT-FPADM'!E44</f>
        <v>Servicio de alojamiento y eventos empresariales</v>
      </c>
      <c r="G44" s="716"/>
      <c r="H44" s="931"/>
      <c r="I44" s="882"/>
      <c r="J44" s="546"/>
      <c r="K44" s="882"/>
      <c r="L44" s="899"/>
      <c r="M44" s="882"/>
      <c r="N44" s="899"/>
      <c r="O44" s="882"/>
      <c r="P44" s="899"/>
      <c r="Q44" s="882"/>
      <c r="R44" s="899"/>
      <c r="S44" s="931"/>
      <c r="T44" s="882"/>
      <c r="U44" s="546"/>
      <c r="V44" s="5"/>
      <c r="W44" s="901"/>
      <c r="X44" s="851"/>
      <c r="Z44" s="609"/>
      <c r="AA44" s="1164"/>
      <c r="AB44" s="1152"/>
      <c r="AC44" s="1152"/>
      <c r="AD44" s="1133"/>
      <c r="AE44" s="1122"/>
      <c r="AF44" s="476"/>
      <c r="AG44" s="1130"/>
      <c r="AH44" s="476"/>
      <c r="AI44" s="1130"/>
      <c r="AJ44" s="476"/>
      <c r="AK44" s="1130"/>
      <c r="AL44" s="476"/>
      <c r="AM44" s="1130"/>
      <c r="AN44" s="1133"/>
      <c r="AO44" s="1122"/>
      <c r="AP44" s="1124"/>
      <c r="AQ44" s="1124"/>
      <c r="AR44" s="1126"/>
      <c r="AS44" s="1128"/>
    </row>
    <row r="45" spans="1:45" ht="18" customHeight="1">
      <c r="A45" s="716"/>
      <c r="B45" s="720"/>
      <c r="C45" s="741"/>
      <c r="D45" s="763"/>
      <c r="E45" s="266" t="str">
        <f>'Eventos de riesgo LA-FT-FPADM'!E45</f>
        <v>Servicios educativos</v>
      </c>
      <c r="G45" s="716"/>
      <c r="H45" s="931"/>
      <c r="I45" s="882"/>
      <c r="J45" s="546"/>
      <c r="K45" s="882"/>
      <c r="L45" s="899"/>
      <c r="M45" s="882"/>
      <c r="N45" s="899"/>
      <c r="O45" s="882"/>
      <c r="P45" s="899"/>
      <c r="Q45" s="882"/>
      <c r="R45" s="899"/>
      <c r="S45" s="931"/>
      <c r="T45" s="882"/>
      <c r="U45" s="546"/>
      <c r="V45" s="5"/>
      <c r="W45" s="901"/>
      <c r="X45" s="851"/>
      <c r="Z45" s="609"/>
      <c r="AA45" s="1164"/>
      <c r="AB45" s="1152"/>
      <c r="AC45" s="1152"/>
      <c r="AD45" s="1133"/>
      <c r="AE45" s="1122"/>
      <c r="AF45" s="476"/>
      <c r="AG45" s="1130"/>
      <c r="AH45" s="476"/>
      <c r="AI45" s="1130"/>
      <c r="AJ45" s="476"/>
      <c r="AK45" s="1130"/>
      <c r="AL45" s="476"/>
      <c r="AM45" s="1130"/>
      <c r="AN45" s="1133"/>
      <c r="AO45" s="1122"/>
      <c r="AP45" s="1124"/>
      <c r="AQ45" s="1124"/>
      <c r="AR45" s="1126"/>
      <c r="AS45" s="1128"/>
    </row>
    <row r="46" spans="1:45" ht="18" customHeight="1">
      <c r="A46" s="716"/>
      <c r="B46" s="720"/>
      <c r="C46" s="741"/>
      <c r="D46" s="763"/>
      <c r="E46" s="266" t="str">
        <f>'Eventos de riesgo LA-FT-FPADM'!E46</f>
        <v>Asesorías Jurídicas</v>
      </c>
      <c r="G46" s="716"/>
      <c r="H46" s="931"/>
      <c r="I46" s="882"/>
      <c r="J46" s="546"/>
      <c r="K46" s="882"/>
      <c r="L46" s="899"/>
      <c r="M46" s="882"/>
      <c r="N46" s="899"/>
      <c r="O46" s="882"/>
      <c r="P46" s="899"/>
      <c r="Q46" s="882"/>
      <c r="R46" s="899"/>
      <c r="S46" s="931"/>
      <c r="T46" s="882"/>
      <c r="U46" s="546"/>
      <c r="V46" s="5"/>
      <c r="W46" s="901"/>
      <c r="X46" s="851"/>
      <c r="Z46" s="609"/>
      <c r="AA46" s="1164"/>
      <c r="AB46" s="1152"/>
      <c r="AC46" s="1152"/>
      <c r="AD46" s="1133"/>
      <c r="AE46" s="1122"/>
      <c r="AF46" s="476"/>
      <c r="AG46" s="1130"/>
      <c r="AH46" s="476"/>
      <c r="AI46" s="1130"/>
      <c r="AJ46" s="476"/>
      <c r="AK46" s="1130"/>
      <c r="AL46" s="476"/>
      <c r="AM46" s="1130"/>
      <c r="AN46" s="1133"/>
      <c r="AO46" s="1122"/>
      <c r="AP46" s="1124"/>
      <c r="AQ46" s="1124"/>
      <c r="AR46" s="1126"/>
      <c r="AS46" s="1128"/>
    </row>
    <row r="47" spans="1:45" ht="18" customHeight="1">
      <c r="A47" s="716"/>
      <c r="B47" s="720"/>
      <c r="C47" s="741"/>
      <c r="D47" s="763"/>
      <c r="E47" s="266" t="str">
        <f>'Eventos de riesgo LA-FT-FPADM'!E47</f>
        <v>Servicios públicos</v>
      </c>
      <c r="G47" s="716"/>
      <c r="H47" s="931"/>
      <c r="I47" s="882"/>
      <c r="J47" s="546"/>
      <c r="K47" s="882"/>
      <c r="L47" s="899"/>
      <c r="M47" s="882"/>
      <c r="N47" s="899"/>
      <c r="O47" s="882"/>
      <c r="P47" s="899"/>
      <c r="Q47" s="882"/>
      <c r="R47" s="899"/>
      <c r="S47" s="931"/>
      <c r="T47" s="882"/>
      <c r="U47" s="546"/>
      <c r="V47" s="5"/>
      <c r="W47" s="901"/>
      <c r="X47" s="851"/>
      <c r="Z47" s="609"/>
      <c r="AA47" s="1164"/>
      <c r="AB47" s="1152"/>
      <c r="AC47" s="1152"/>
      <c r="AD47" s="1133"/>
      <c r="AE47" s="1122"/>
      <c r="AF47" s="476"/>
      <c r="AG47" s="1130"/>
      <c r="AH47" s="476"/>
      <c r="AI47" s="1130"/>
      <c r="AJ47" s="476"/>
      <c r="AK47" s="1130"/>
      <c r="AL47" s="476"/>
      <c r="AM47" s="1130"/>
      <c r="AN47" s="1133"/>
      <c r="AO47" s="1122"/>
      <c r="AP47" s="1124"/>
      <c r="AQ47" s="1124"/>
      <c r="AR47" s="1126"/>
      <c r="AS47" s="1128"/>
    </row>
    <row r="48" spans="1:45" ht="18" customHeight="1">
      <c r="A48" s="716"/>
      <c r="B48" s="720"/>
      <c r="C48" s="741"/>
      <c r="D48" s="763"/>
      <c r="E48" s="266" t="str">
        <f>'Eventos de riesgo LA-FT-FPADM'!E48</f>
        <v>Obligaciones Legales</v>
      </c>
      <c r="G48" s="716"/>
      <c r="H48" s="931"/>
      <c r="I48" s="882"/>
      <c r="J48" s="546"/>
      <c r="K48" s="882"/>
      <c r="L48" s="899"/>
      <c r="M48" s="882"/>
      <c r="N48" s="899"/>
      <c r="O48" s="882"/>
      <c r="P48" s="899"/>
      <c r="Q48" s="882"/>
      <c r="R48" s="899"/>
      <c r="S48" s="931"/>
      <c r="T48" s="882"/>
      <c r="U48" s="546"/>
      <c r="V48" s="5"/>
      <c r="W48" s="901"/>
      <c r="X48" s="851"/>
      <c r="Z48" s="609"/>
      <c r="AA48" s="1164"/>
      <c r="AB48" s="1152"/>
      <c r="AC48" s="1152"/>
      <c r="AD48" s="1133"/>
      <c r="AE48" s="1122"/>
      <c r="AF48" s="476"/>
      <c r="AG48" s="1130"/>
      <c r="AH48" s="476"/>
      <c r="AI48" s="1130"/>
      <c r="AJ48" s="476"/>
      <c r="AK48" s="1130"/>
      <c r="AL48" s="476"/>
      <c r="AM48" s="1130"/>
      <c r="AN48" s="1133"/>
      <c r="AO48" s="1122"/>
      <c r="AP48" s="1124"/>
      <c r="AQ48" s="1124"/>
      <c r="AR48" s="1126"/>
      <c r="AS48" s="1128"/>
    </row>
    <row r="49" spans="1:45" ht="18" customHeight="1">
      <c r="A49" s="716"/>
      <c r="B49" s="720"/>
      <c r="C49" s="741"/>
      <c r="D49" s="764"/>
      <c r="E49" s="266" t="str">
        <f>'Eventos de riesgo LA-FT-FPADM'!E49</f>
        <v>Financieros</v>
      </c>
      <c r="G49" s="716"/>
      <c r="H49" s="932"/>
      <c r="I49" s="925"/>
      <c r="J49" s="546"/>
      <c r="K49" s="925"/>
      <c r="L49" s="899"/>
      <c r="M49" s="925"/>
      <c r="N49" s="899"/>
      <c r="O49" s="925"/>
      <c r="P49" s="899"/>
      <c r="Q49" s="925"/>
      <c r="R49" s="899"/>
      <c r="S49" s="932"/>
      <c r="T49" s="925"/>
      <c r="U49" s="546"/>
      <c r="V49" s="5"/>
      <c r="W49" s="901"/>
      <c r="X49" s="851"/>
      <c r="Z49" s="609"/>
      <c r="AA49" s="1164"/>
      <c r="AB49" s="1153"/>
      <c r="AC49" s="1153"/>
      <c r="AD49" s="1133"/>
      <c r="AE49" s="1122"/>
      <c r="AF49" s="476"/>
      <c r="AG49" s="1130"/>
      <c r="AH49" s="476"/>
      <c r="AI49" s="1130"/>
      <c r="AJ49" s="476"/>
      <c r="AK49" s="1130"/>
      <c r="AL49" s="476"/>
      <c r="AM49" s="1130"/>
      <c r="AN49" s="1133"/>
      <c r="AO49" s="1122"/>
      <c r="AP49" s="1124"/>
      <c r="AQ49" s="1124"/>
      <c r="AR49" s="1126"/>
      <c r="AS49" s="1128"/>
    </row>
    <row r="50" spans="1:45" ht="18" customHeight="1">
      <c r="A50" s="716"/>
      <c r="B50" s="720"/>
      <c r="C50" s="741"/>
      <c r="D50" s="269" t="str">
        <f>'Eventos de riesgo LA-FT-FPADM'!D50</f>
        <v>Empleados</v>
      </c>
      <c r="E50" s="266" t="str">
        <f>'Eventos de riesgo LA-FT-FPADM'!E50</f>
        <v>Directos</v>
      </c>
      <c r="G50" s="716"/>
      <c r="H50" s="296" t="str">
        <f>'Eventos de riesgo LA-FT-FPADM'!D50</f>
        <v>Empleados</v>
      </c>
      <c r="I50" s="291">
        <f>'Matriz de riesgo inherente'!EE51</f>
        <v>2</v>
      </c>
      <c r="J50" s="546"/>
      <c r="K50" s="291">
        <f>'Matriz de riesgo inherente'!EI51</f>
        <v>4</v>
      </c>
      <c r="L50" s="899"/>
      <c r="M50" s="291">
        <f>'Matriz de riesgo inherente'!EM51</f>
        <v>3</v>
      </c>
      <c r="N50" s="899"/>
      <c r="O50" s="291">
        <f>'Matriz de riesgo inherente'!EQ51</f>
        <v>2</v>
      </c>
      <c r="P50" s="899"/>
      <c r="Q50" s="291">
        <f>'Matriz de riesgo inherente'!EU51</f>
        <v>2</v>
      </c>
      <c r="R50" s="899"/>
      <c r="S50" s="296" t="str">
        <f>'Eventos de riesgo LA-FT-FPADM'!D50</f>
        <v>Empleados</v>
      </c>
      <c r="T50" s="291">
        <f>'Matriz de riesgo inherente'!EZ51</f>
        <v>3</v>
      </c>
      <c r="U50" s="546"/>
      <c r="V50" s="5"/>
      <c r="W50" s="901"/>
      <c r="X50" s="851"/>
      <c r="Z50" s="609"/>
      <c r="AA50" s="292" t="str">
        <f>'Eventos de riesgo LA-FT-FPADM'!D50</f>
        <v>Empleados</v>
      </c>
      <c r="AB50" s="412" t="str">
        <f>IF('Eventos vs Controles'!AF51&gt;=100%,"2",IF('Eventos vs Controles'!AF51&gt;=60%,"1",IF('Eventos vs Controles'!AF51&lt;=59%,"0")))</f>
        <v>1</v>
      </c>
      <c r="AC50" s="412" t="str">
        <f>IF('Eventos vs Controles'!AF51&gt;=100%,"2",IF('Eventos vs Controles'!AF51&gt;=60%,"1",IF('Eventos vs Controles'!AF51&lt;=59%,"0")))</f>
        <v>1</v>
      </c>
      <c r="AD50" s="305">
        <f t="shared" si="0"/>
        <v>1</v>
      </c>
      <c r="AE50" s="1122"/>
      <c r="AF50" s="27">
        <f t="shared" si="1"/>
        <v>3</v>
      </c>
      <c r="AG50" s="1130"/>
      <c r="AH50" s="27">
        <f t="shared" si="2"/>
        <v>2</v>
      </c>
      <c r="AI50" s="1130"/>
      <c r="AJ50" s="27">
        <f t="shared" si="3"/>
        <v>1</v>
      </c>
      <c r="AK50" s="1130"/>
      <c r="AL50" s="27">
        <f t="shared" si="4"/>
        <v>1</v>
      </c>
      <c r="AM50" s="1130"/>
      <c r="AN50" s="305">
        <f t="shared" si="5"/>
        <v>2</v>
      </c>
      <c r="AO50" s="1122"/>
      <c r="AP50" s="1124"/>
      <c r="AQ50" s="1124"/>
      <c r="AR50" s="1126"/>
      <c r="AS50" s="1128"/>
    </row>
    <row r="51" spans="1:45" ht="18" customHeight="1">
      <c r="A51" s="716"/>
      <c r="B51" s="720"/>
      <c r="C51" s="741"/>
      <c r="D51" s="269" t="str">
        <f>'Eventos de riesgo LA-FT-FPADM'!D51</f>
        <v>Aliados</v>
      </c>
      <c r="E51" s="266" t="str">
        <f>'Eventos de riesgo LA-FT-FPADM'!E51</f>
        <v>Programas y proyectos</v>
      </c>
      <c r="G51" s="716"/>
      <c r="H51" s="296" t="str">
        <f>'Eventos de riesgo LA-FT-FPADM'!D51</f>
        <v>Aliados</v>
      </c>
      <c r="I51" s="291">
        <f>'Matriz de riesgo inherente'!EE52</f>
        <v>3</v>
      </c>
      <c r="J51" s="546"/>
      <c r="K51" s="291">
        <f>'Matriz de riesgo inherente'!EI52</f>
        <v>3</v>
      </c>
      <c r="L51" s="899"/>
      <c r="M51" s="291">
        <f>'Matriz de riesgo inherente'!EM52</f>
        <v>3</v>
      </c>
      <c r="N51" s="899"/>
      <c r="O51" s="291">
        <f>'Matriz de riesgo inherente'!EQ52</f>
        <v>2</v>
      </c>
      <c r="P51" s="899"/>
      <c r="Q51" s="291">
        <f>'Matriz de riesgo inherente'!EU52</f>
        <v>2</v>
      </c>
      <c r="R51" s="899"/>
      <c r="S51" s="296" t="str">
        <f>'Eventos de riesgo LA-FT-FPADM'!D51</f>
        <v>Aliados</v>
      </c>
      <c r="T51" s="291">
        <f>'Matriz de riesgo inherente'!EZ52</f>
        <v>3</v>
      </c>
      <c r="U51" s="546"/>
      <c r="V51" s="5"/>
      <c r="W51" s="901"/>
      <c r="X51" s="851"/>
      <c r="Z51" s="609"/>
      <c r="AA51" s="292" t="str">
        <f>'Eventos de riesgo LA-FT-FPADM'!D51</f>
        <v>Aliados</v>
      </c>
      <c r="AB51" s="412" t="str">
        <f>IF('Eventos vs Controles'!AF52&gt;=100%,"2",IF('Eventos vs Controles'!AF52&gt;=60%,"1",IF('Eventos vs Controles'!AF52&lt;=59%,"0")))</f>
        <v>1</v>
      </c>
      <c r="AC51" s="412" t="str">
        <f>IF('Eventos vs Controles'!AF52&gt;=100%,"2",IF('Eventos vs Controles'!AF52&gt;=60%,"1",IF('Eventos vs Controles'!AF52&lt;=59%,"0")))</f>
        <v>1</v>
      </c>
      <c r="AD51" s="305">
        <f t="shared" si="0"/>
        <v>2</v>
      </c>
      <c r="AE51" s="1122"/>
      <c r="AF51" s="27">
        <f t="shared" si="1"/>
        <v>2</v>
      </c>
      <c r="AG51" s="1130"/>
      <c r="AH51" s="27">
        <f t="shared" si="2"/>
        <v>2</v>
      </c>
      <c r="AI51" s="1130"/>
      <c r="AJ51" s="27">
        <f t="shared" si="3"/>
        <v>1</v>
      </c>
      <c r="AK51" s="1130"/>
      <c r="AL51" s="27">
        <f t="shared" si="4"/>
        <v>1</v>
      </c>
      <c r="AM51" s="1130"/>
      <c r="AN51" s="305">
        <f t="shared" si="5"/>
        <v>2</v>
      </c>
      <c r="AO51" s="1122"/>
      <c r="AP51" s="1124"/>
      <c r="AQ51" s="1124"/>
      <c r="AR51" s="1126"/>
      <c r="AS51" s="1128"/>
    </row>
    <row r="52" spans="1:45" ht="18" customHeight="1">
      <c r="A52" s="716"/>
      <c r="B52" s="720"/>
      <c r="C52" s="655" t="str">
        <f>'Eventos de riesgo LA-FT-FPADM'!C52</f>
        <v>Canales de distribución</v>
      </c>
      <c r="D52" s="679" t="str">
        <f>'Eventos de riesgo LA-FT-FPADM'!D52</f>
        <v>Propia</v>
      </c>
      <c r="E52" s="266" t="str">
        <f>'Eventos de riesgo LA-FT-FPADM'!E52</f>
        <v>Fuerza comercial</v>
      </c>
      <c r="G52" s="716"/>
      <c r="H52" s="927" t="str">
        <f>'Eventos de riesgo LA-FT-FPADM'!C52</f>
        <v>Canales de distribución</v>
      </c>
      <c r="I52" s="892">
        <f>'Matriz de riesgo inherente'!EE53</f>
        <v>2</v>
      </c>
      <c r="J52" s="546"/>
      <c r="K52" s="892">
        <f>'Matriz de riesgo inherente'!EI53</f>
        <v>3</v>
      </c>
      <c r="L52" s="899"/>
      <c r="M52" s="892">
        <f>'Matriz de riesgo inherente'!EM53</f>
        <v>3</v>
      </c>
      <c r="N52" s="899"/>
      <c r="O52" s="892">
        <f>'Matriz de riesgo inherente'!EQ53</f>
        <v>2</v>
      </c>
      <c r="P52" s="899"/>
      <c r="Q52" s="892">
        <f>'Matriz de riesgo inherente'!EU53</f>
        <v>2</v>
      </c>
      <c r="R52" s="899"/>
      <c r="S52" s="921" t="str">
        <f>'Eventos de riesgo LA-FT-FPADM'!C52</f>
        <v>Canales de distribución</v>
      </c>
      <c r="T52" s="892">
        <f>'Matriz de riesgo inherente'!EZ53</f>
        <v>3</v>
      </c>
      <c r="U52" s="546"/>
      <c r="V52" s="5"/>
      <c r="W52" s="901"/>
      <c r="X52" s="851"/>
      <c r="Z52" s="609"/>
      <c r="AA52" s="1159" t="str">
        <f>'Eventos de riesgo LA-FT-FPADM'!C52</f>
        <v>Canales de distribución</v>
      </c>
      <c r="AB52" s="1135" t="str">
        <f>IF('Eventos vs Controles'!AF53&gt;=100%,"2",IF('Eventos vs Controles'!AF53&gt;=60%,"1",IF('Eventos vs Controles'!AF53&lt;=59%,"0")))</f>
        <v>1</v>
      </c>
      <c r="AC52" s="1135" t="str">
        <f>IF('Eventos vs Controles'!AF53&gt;=100%,"2",IF('Eventos vs Controles'!AF53&gt;=60%,"1",IF('Eventos vs Controles'!AF53&lt;=59%,"0")))</f>
        <v>1</v>
      </c>
      <c r="AD52" s="1133">
        <f t="shared" si="0"/>
        <v>1</v>
      </c>
      <c r="AE52" s="1122"/>
      <c r="AF52" s="476">
        <f t="shared" si="1"/>
        <v>2</v>
      </c>
      <c r="AG52" s="1130"/>
      <c r="AH52" s="476">
        <f t="shared" si="2"/>
        <v>2</v>
      </c>
      <c r="AI52" s="1130"/>
      <c r="AJ52" s="476">
        <f t="shared" si="3"/>
        <v>1</v>
      </c>
      <c r="AK52" s="1130"/>
      <c r="AL52" s="476">
        <f t="shared" si="4"/>
        <v>1</v>
      </c>
      <c r="AM52" s="1130"/>
      <c r="AN52" s="1133">
        <f t="shared" si="5"/>
        <v>2</v>
      </c>
      <c r="AO52" s="1122"/>
      <c r="AP52" s="1124"/>
      <c r="AQ52" s="1124"/>
      <c r="AR52" s="1126"/>
      <c r="AS52" s="1128"/>
    </row>
    <row r="53" spans="1:45" ht="18" customHeight="1">
      <c r="A53" s="717"/>
      <c r="B53" s="721"/>
      <c r="C53" s="655"/>
      <c r="D53" s="680"/>
      <c r="E53" s="266" t="str">
        <f>'Eventos de riesgo LA-FT-FPADM'!E53</f>
        <v>Digital</v>
      </c>
      <c r="G53" s="717"/>
      <c r="H53" s="1165"/>
      <c r="I53" s="894"/>
      <c r="J53" s="547"/>
      <c r="K53" s="894"/>
      <c r="L53" s="926"/>
      <c r="M53" s="894"/>
      <c r="N53" s="926"/>
      <c r="O53" s="894"/>
      <c r="P53" s="926"/>
      <c r="Q53" s="894"/>
      <c r="R53" s="926"/>
      <c r="S53" s="934"/>
      <c r="T53" s="894"/>
      <c r="U53" s="547"/>
      <c r="V53" s="5"/>
      <c r="W53" s="929"/>
      <c r="X53" s="852"/>
      <c r="Z53" s="609"/>
      <c r="AA53" s="1162"/>
      <c r="AB53" s="1153"/>
      <c r="AC53" s="1153"/>
      <c r="AD53" s="1133"/>
      <c r="AE53" s="1122"/>
      <c r="AF53" s="476"/>
      <c r="AG53" s="1130"/>
      <c r="AH53" s="476"/>
      <c r="AI53" s="1130"/>
      <c r="AJ53" s="476"/>
      <c r="AK53" s="1130"/>
      <c r="AL53" s="476"/>
      <c r="AM53" s="1130"/>
      <c r="AN53" s="1133"/>
      <c r="AO53" s="1122"/>
      <c r="AP53" s="1124"/>
      <c r="AQ53" s="1124"/>
      <c r="AR53" s="1126"/>
      <c r="AS53" s="1128"/>
    </row>
    <row r="54" spans="1:45" ht="18" customHeight="1">
      <c r="A54" s="714" t="str">
        <f>'Eventos de riesgo LA-FT-FPADM'!A54</f>
        <v>R3</v>
      </c>
      <c r="B54" s="718" t="str">
        <f>'Eventos de riesgo LA-FT-FPADM'!B54</f>
        <v>Tener vínculos con contrapartes que hayan sido registradas en otras listas, bases de datos o medios de comunicación por temas de LA/FT/FPADM.</v>
      </c>
      <c r="C54" s="722" t="str">
        <f>'Eventos de riesgo LA-FT-FPADM'!C54</f>
        <v>Contraparte</v>
      </c>
      <c r="D54" s="722" t="str">
        <f>'Eventos de riesgo LA-FT-FPADM'!D54</f>
        <v>Clientes</v>
      </c>
      <c r="E54" s="173" t="str">
        <f>'Eventos de riesgo LA-FT-FPADM'!E54</f>
        <v>Arrendamiento de espacios</v>
      </c>
      <c r="G54" s="714" t="str">
        <f>'Eventos de riesgo LA-FT-FPADM'!A54</f>
        <v>R3</v>
      </c>
      <c r="H54" s="936" t="str">
        <f>'Eventos de riesgo LA-FT-FPADM'!D54</f>
        <v>Clientes</v>
      </c>
      <c r="I54" s="910">
        <f>'Matriz de riesgo inherente'!EE55</f>
        <v>3</v>
      </c>
      <c r="J54" s="868">
        <f>'Matriz de riesgo inherente'!EH55</f>
        <v>3</v>
      </c>
      <c r="K54" s="910">
        <f>'Matriz de riesgo inherente'!EI55</f>
        <v>4</v>
      </c>
      <c r="L54" s="860">
        <f>'Matriz de riesgo inherente'!EL55</f>
        <v>4</v>
      </c>
      <c r="M54" s="910">
        <f>'Matriz de riesgo inherente'!EM55</f>
        <v>3</v>
      </c>
      <c r="N54" s="860">
        <f>'Matriz de riesgo inherente'!EP55</f>
        <v>3</v>
      </c>
      <c r="O54" s="910">
        <f>'Matriz de riesgo inherente'!EQ55</f>
        <v>3</v>
      </c>
      <c r="P54" s="860">
        <f>'Matriz de riesgo inherente'!ET55</f>
        <v>3</v>
      </c>
      <c r="Q54" s="910">
        <f>'Matriz de riesgo inherente'!EU55</f>
        <v>2</v>
      </c>
      <c r="R54" s="860">
        <f>'Matriz de riesgo inherente'!EX55</f>
        <v>2</v>
      </c>
      <c r="S54" s="936" t="str">
        <f>'Eventos de riesgo LA-FT-FPADM'!D54</f>
        <v>Clientes</v>
      </c>
      <c r="T54" s="910">
        <f>'Matriz de riesgo inherente'!EZ55</f>
        <v>3</v>
      </c>
      <c r="U54" s="868">
        <f>'Matriz de riesgo inherente'!FA55</f>
        <v>3</v>
      </c>
      <c r="V54" s="5"/>
      <c r="W54" s="871">
        <f>'Matriz de riesgo inherente'!FC55</f>
        <v>9</v>
      </c>
      <c r="X54" s="837" t="str">
        <f>'Matriz de riesgo inherente'!FD55</f>
        <v>MODERADO</v>
      </c>
      <c r="Z54" s="608" t="str">
        <f>'Eventos de riesgo LA-FT-FPADM'!A54</f>
        <v>R3</v>
      </c>
      <c r="AA54" s="1161" t="str">
        <f>'Eventos de riesgo LA-FT-FPADM'!D54</f>
        <v>Clientes</v>
      </c>
      <c r="AB54" s="1147" t="str">
        <f>IF('Eventos vs Controles'!AF55&gt;=100%,"2",IF('Eventos vs Controles'!AF55&gt;=60%,"1",IF('Eventos vs Controles'!AF55&lt;=59%,"0")))</f>
        <v>1</v>
      </c>
      <c r="AC54" s="1147" t="str">
        <f>IF('Eventos vs Controles'!AF55&gt;=100%,"2",IF('Eventos vs Controles'!AF55&gt;=60%,"1",IF('Eventos vs Controles'!AF55&lt;=59%,"0")))</f>
        <v>1</v>
      </c>
      <c r="AD54" s="1146">
        <f t="shared" si="0"/>
        <v>2</v>
      </c>
      <c r="AE54" s="1141">
        <f>ROUND(IF((AVERAGE(AD54,AD57,AD59,AD71,AD72,AD73))&lt;1,"1",IF(AVERAGE(AD54,AD57,AD59,AD71,AD72,AD73)&gt;=1,AVERAGE(AD54,AD57,AD59,AD71,AD72,AD73))),0)</f>
        <v>2</v>
      </c>
      <c r="AF54" s="1145">
        <f t="shared" si="1"/>
        <v>3</v>
      </c>
      <c r="AG54" s="1144">
        <f>ROUND(IF((AVERAGE(AF54,AF57,AF59,AF71,AF72,AF73))&lt;1,"1",IF(AVERAGE(AF54,AF57,AF59,AF71,AF72,AF73)&gt;=1,AVERAGE(AF54,AF57,AF59,AF71,AF72,AF73))),0)</f>
        <v>3</v>
      </c>
      <c r="AH54" s="1145">
        <f t="shared" si="2"/>
        <v>2</v>
      </c>
      <c r="AI54" s="1144">
        <f>ROUND(IF((AVERAGE(AH54,AH57,AH59,AH71,AH72,AH73))&lt;1,"1",IF(AVERAGE(AH54,AH57,AH59,AH71,AH72,AH73)&gt;=1,AVERAGE(AH54,AH57,AH59,AH71,AH72,AH73))),0)</f>
        <v>2</v>
      </c>
      <c r="AJ54" s="1145">
        <f t="shared" si="3"/>
        <v>2</v>
      </c>
      <c r="AK54" s="1144">
        <f>ROUND(IF((AVERAGE(AJ54,AJ57,AJ59,AJ71,AJ72,AJ73))&lt;1,"1",IF(AVERAGE(AJ54,AJ57,AJ59,AJ71,AJ72,AJ73)&gt;=1,AVERAGE(AJ54,AJ57,AJ59,AJ71,AJ72,AJ73))),0)</f>
        <v>2</v>
      </c>
      <c r="AL54" s="1145">
        <f t="shared" si="4"/>
        <v>1</v>
      </c>
      <c r="AM54" s="1144">
        <f>ROUND(IF((AVERAGE(AL54,AL57,AL59,AL71,AL72,AL73))&lt;1,"1",IF(AVERAGE(AL54,AL57,AL59,AL71,AL72,AL73)&gt;=1,AVERAGE(AL54,AL57,AL59,AL71,AL72,AL73))),0)</f>
        <v>1</v>
      </c>
      <c r="AN54" s="1146">
        <f t="shared" si="5"/>
        <v>2</v>
      </c>
      <c r="AO54" s="1141">
        <f>ROUND(IF((AVERAGE(AN54,AN57,AN59,AN71,AN72,AN73))&lt;1,"1",IF(AVERAGE(AN54,AN57,AN59,AN71,AN72,AN73)&gt;=1,AVERAGE(AN54,AN57,AN59,AN71,AN72,AN73))),0)</f>
        <v>2</v>
      </c>
      <c r="AP54" s="1142">
        <f t="shared" si="6"/>
        <v>2</v>
      </c>
      <c r="AQ54" s="1142">
        <f t="shared" si="7"/>
        <v>2</v>
      </c>
      <c r="AR54" s="1143">
        <f t="shared" si="8"/>
        <v>4</v>
      </c>
      <c r="AS54" s="1128" t="str">
        <f>IF(AR54&gt;=20,"MUY ALTO",IF(AR54&gt;=10,"ALTO",IF(AR54&gt;=4,"MODERADO",IF(AR54&lt;=3,"BAJO"))))</f>
        <v>MODERADO</v>
      </c>
    </row>
    <row r="55" spans="1:45" ht="18" customHeight="1">
      <c r="A55" s="715"/>
      <c r="B55" s="719"/>
      <c r="C55" s="723"/>
      <c r="D55" s="723"/>
      <c r="E55" s="173" t="str">
        <f>'Eventos de riesgo LA-FT-FPADM'!E55</f>
        <v>Capacitaciones</v>
      </c>
      <c r="G55" s="715"/>
      <c r="H55" s="937"/>
      <c r="I55" s="938"/>
      <c r="J55" s="869"/>
      <c r="K55" s="938"/>
      <c r="L55" s="861"/>
      <c r="M55" s="938"/>
      <c r="N55" s="861"/>
      <c r="O55" s="938"/>
      <c r="P55" s="861"/>
      <c r="Q55" s="938"/>
      <c r="R55" s="861"/>
      <c r="S55" s="937"/>
      <c r="T55" s="938"/>
      <c r="U55" s="869"/>
      <c r="V55" s="5"/>
      <c r="W55" s="872"/>
      <c r="X55" s="851"/>
      <c r="Z55" s="608"/>
      <c r="AA55" s="1161"/>
      <c r="AB55" s="1148"/>
      <c r="AC55" s="1148"/>
      <c r="AD55" s="1146"/>
      <c r="AE55" s="1141"/>
      <c r="AF55" s="1145"/>
      <c r="AG55" s="1144"/>
      <c r="AH55" s="1145"/>
      <c r="AI55" s="1144"/>
      <c r="AJ55" s="1145"/>
      <c r="AK55" s="1144"/>
      <c r="AL55" s="1145"/>
      <c r="AM55" s="1144"/>
      <c r="AN55" s="1146"/>
      <c r="AO55" s="1141"/>
      <c r="AP55" s="1142"/>
      <c r="AQ55" s="1142"/>
      <c r="AR55" s="1143"/>
      <c r="AS55" s="1128"/>
    </row>
    <row r="56" spans="1:45" ht="18" customHeight="1">
      <c r="A56" s="716"/>
      <c r="B56" s="720"/>
      <c r="C56" s="723"/>
      <c r="D56" s="723"/>
      <c r="E56" s="173" t="str">
        <f>'Eventos de riesgo LA-FT-FPADM'!E56</f>
        <v>Afiliados</v>
      </c>
      <c r="G56" s="716"/>
      <c r="H56" s="937"/>
      <c r="I56" s="938"/>
      <c r="J56" s="869"/>
      <c r="K56" s="938"/>
      <c r="L56" s="861"/>
      <c r="M56" s="938"/>
      <c r="N56" s="861"/>
      <c r="O56" s="938"/>
      <c r="P56" s="861"/>
      <c r="Q56" s="938"/>
      <c r="R56" s="861"/>
      <c r="S56" s="937"/>
      <c r="T56" s="938"/>
      <c r="U56" s="869"/>
      <c r="V56" s="5"/>
      <c r="W56" s="872"/>
      <c r="X56" s="851"/>
      <c r="Z56" s="608"/>
      <c r="AA56" s="1161"/>
      <c r="AB56" s="1149"/>
      <c r="AC56" s="1149"/>
      <c r="AD56" s="1146"/>
      <c r="AE56" s="1141"/>
      <c r="AF56" s="1145"/>
      <c r="AG56" s="1144"/>
      <c r="AH56" s="1145"/>
      <c r="AI56" s="1144"/>
      <c r="AJ56" s="1145"/>
      <c r="AK56" s="1144"/>
      <c r="AL56" s="1145"/>
      <c r="AM56" s="1144"/>
      <c r="AN56" s="1146"/>
      <c r="AO56" s="1141"/>
      <c r="AP56" s="1142"/>
      <c r="AQ56" s="1142"/>
      <c r="AR56" s="1143"/>
      <c r="AS56" s="1128"/>
    </row>
    <row r="57" spans="1:45" ht="18" customHeight="1">
      <c r="A57" s="716"/>
      <c r="B57" s="720"/>
      <c r="C57" s="723"/>
      <c r="D57" s="722" t="str">
        <f>'Eventos de riesgo LA-FT-FPADM'!D57</f>
        <v>Usuarios</v>
      </c>
      <c r="E57" s="173" t="str">
        <f>'Eventos de riesgo LA-FT-FPADM'!E57</f>
        <v>Información Empresarial</v>
      </c>
      <c r="G57" s="716"/>
      <c r="H57" s="936" t="str">
        <f>'Eventos de riesgo LA-FT-FPADM'!D57</f>
        <v>Usuarios</v>
      </c>
      <c r="I57" s="910">
        <f>'Matriz de riesgo inherente'!EE58</f>
        <v>3</v>
      </c>
      <c r="J57" s="869"/>
      <c r="K57" s="910">
        <f>'Matriz de riesgo inherente'!EI58</f>
        <v>3</v>
      </c>
      <c r="L57" s="861"/>
      <c r="M57" s="910">
        <f>'Matriz de riesgo inherente'!EM58</f>
        <v>3</v>
      </c>
      <c r="N57" s="861"/>
      <c r="O57" s="910">
        <f>'Matriz de riesgo inherente'!EQ58</f>
        <v>3</v>
      </c>
      <c r="P57" s="861"/>
      <c r="Q57" s="910">
        <f>'Matriz de riesgo inherente'!EU58</f>
        <v>2</v>
      </c>
      <c r="R57" s="861"/>
      <c r="S57" s="936" t="str">
        <f>'Eventos de riesgo LA-FT-FPADM'!D57</f>
        <v>Usuarios</v>
      </c>
      <c r="T57" s="910">
        <f>'Matriz de riesgo inherente'!EZ58</f>
        <v>3</v>
      </c>
      <c r="U57" s="869"/>
      <c r="V57" s="5"/>
      <c r="W57" s="872"/>
      <c r="X57" s="851"/>
      <c r="Z57" s="609"/>
      <c r="AA57" s="1161" t="str">
        <f>'Eventos de riesgo LA-FT-FPADM'!D57</f>
        <v>Usuarios</v>
      </c>
      <c r="AB57" s="1147" t="str">
        <f>IF('Eventos vs Controles'!AF58&gt;=100%,"2",IF('Eventos vs Controles'!AF58&gt;=60%,"1",IF('Eventos vs Controles'!AF58&lt;=59%,"0")))</f>
        <v>1</v>
      </c>
      <c r="AC57" s="1147" t="str">
        <f>IF('Eventos vs Controles'!AF58&gt;=100%,"2",IF('Eventos vs Controles'!AF58&gt;=60%,"1",IF('Eventos vs Controles'!AF58&lt;=59%,"0")))</f>
        <v>1</v>
      </c>
      <c r="AD57" s="1146">
        <f t="shared" si="0"/>
        <v>2</v>
      </c>
      <c r="AE57" s="1141"/>
      <c r="AF57" s="1145">
        <f t="shared" si="1"/>
        <v>2</v>
      </c>
      <c r="AG57" s="1144"/>
      <c r="AH57" s="1145">
        <f t="shared" si="2"/>
        <v>2</v>
      </c>
      <c r="AI57" s="1144"/>
      <c r="AJ57" s="1145">
        <f t="shared" si="3"/>
        <v>2</v>
      </c>
      <c r="AK57" s="1144"/>
      <c r="AL57" s="1145">
        <f t="shared" si="4"/>
        <v>1</v>
      </c>
      <c r="AM57" s="1144"/>
      <c r="AN57" s="1146">
        <f t="shared" si="5"/>
        <v>2</v>
      </c>
      <c r="AO57" s="1141"/>
      <c r="AP57" s="1142"/>
      <c r="AQ57" s="1142"/>
      <c r="AR57" s="1143"/>
      <c r="AS57" s="1128"/>
    </row>
    <row r="58" spans="1:45" ht="18" customHeight="1">
      <c r="A58" s="716"/>
      <c r="B58" s="720"/>
      <c r="C58" s="723"/>
      <c r="D58" s="723"/>
      <c r="E58" s="173" t="str">
        <f>'Eventos de riesgo LA-FT-FPADM'!E58</f>
        <v>Beneficiarios de Programas y Proyectos</v>
      </c>
      <c r="G58" s="716"/>
      <c r="H58" s="937"/>
      <c r="I58" s="938"/>
      <c r="J58" s="869"/>
      <c r="K58" s="938"/>
      <c r="L58" s="861"/>
      <c r="M58" s="938"/>
      <c r="N58" s="861"/>
      <c r="O58" s="938"/>
      <c r="P58" s="861"/>
      <c r="Q58" s="938"/>
      <c r="R58" s="861"/>
      <c r="S58" s="937"/>
      <c r="T58" s="938"/>
      <c r="U58" s="869"/>
      <c r="V58" s="5"/>
      <c r="W58" s="872"/>
      <c r="X58" s="851"/>
      <c r="Z58" s="609"/>
      <c r="AA58" s="1161"/>
      <c r="AB58" s="1149"/>
      <c r="AC58" s="1149"/>
      <c r="AD58" s="1146"/>
      <c r="AE58" s="1141"/>
      <c r="AF58" s="1145"/>
      <c r="AG58" s="1144"/>
      <c r="AH58" s="1145"/>
      <c r="AI58" s="1144"/>
      <c r="AJ58" s="1145"/>
      <c r="AK58" s="1144"/>
      <c r="AL58" s="1145"/>
      <c r="AM58" s="1144"/>
      <c r="AN58" s="1146"/>
      <c r="AO58" s="1141"/>
      <c r="AP58" s="1142"/>
      <c r="AQ58" s="1142"/>
      <c r="AR58" s="1143"/>
      <c r="AS58" s="1128"/>
    </row>
    <row r="59" spans="1:45" ht="18" customHeight="1">
      <c r="A59" s="716"/>
      <c r="B59" s="720"/>
      <c r="C59" s="723"/>
      <c r="D59" s="775" t="str">
        <f>'Eventos de riesgo LA-FT-FPADM'!D59</f>
        <v>Proveedores / Contratistas</v>
      </c>
      <c r="E59" s="173" t="str">
        <f>'Eventos de riesgo LA-FT-FPADM'!E59</f>
        <v>Servicios y alquileres</v>
      </c>
      <c r="G59" s="716"/>
      <c r="H59" s="942" t="str">
        <f>'Eventos de riesgo LA-FT-FPADM'!D59</f>
        <v>Proveedores / Contratistas</v>
      </c>
      <c r="I59" s="865">
        <f>'Matriz de riesgo inherente'!EE60</f>
        <v>2</v>
      </c>
      <c r="J59" s="869"/>
      <c r="K59" s="865">
        <f>'Matriz de riesgo inherente'!EI60</f>
        <v>4</v>
      </c>
      <c r="L59" s="861"/>
      <c r="M59" s="865">
        <f>'Matriz de riesgo inherente'!EM60</f>
        <v>3</v>
      </c>
      <c r="N59" s="861"/>
      <c r="O59" s="865">
        <f>'Matriz de riesgo inherente'!EQ60</f>
        <v>2</v>
      </c>
      <c r="P59" s="861"/>
      <c r="Q59" s="865">
        <f>'Matriz de riesgo inherente'!EU60</f>
        <v>2</v>
      </c>
      <c r="R59" s="861"/>
      <c r="S59" s="942" t="str">
        <f>'Eventos de riesgo LA-FT-FPADM'!D59</f>
        <v>Proveedores / Contratistas</v>
      </c>
      <c r="T59" s="865">
        <f>'Matriz de riesgo inherente'!EZ60</f>
        <v>3</v>
      </c>
      <c r="U59" s="869"/>
      <c r="V59" s="5"/>
      <c r="W59" s="872"/>
      <c r="X59" s="851"/>
      <c r="Z59" s="609"/>
      <c r="AA59" s="1163" t="str">
        <f>'Eventos de riesgo LA-FT-FPADM'!D59</f>
        <v>Proveedores / Contratistas</v>
      </c>
      <c r="AB59" s="1147" t="str">
        <f>IF('Eventos vs Controles'!AF60&gt;=100%,"2",IF('Eventos vs Controles'!AF60&gt;=60%,"1",IF('Eventos vs Controles'!AF60&lt;=59%,"0")))</f>
        <v>1</v>
      </c>
      <c r="AC59" s="1147" t="str">
        <f>IF('Eventos vs Controles'!AF60&gt;=100%,"2",IF('Eventos vs Controles'!AF60&gt;=60%,"1",IF('Eventos vs Controles'!AF60&lt;=59%,"0")))</f>
        <v>1</v>
      </c>
      <c r="AD59" s="1146">
        <f t="shared" si="0"/>
        <v>1</v>
      </c>
      <c r="AE59" s="1141"/>
      <c r="AF59" s="1145">
        <f t="shared" si="1"/>
        <v>3</v>
      </c>
      <c r="AG59" s="1144"/>
      <c r="AH59" s="1145">
        <f t="shared" si="2"/>
        <v>2</v>
      </c>
      <c r="AI59" s="1144"/>
      <c r="AJ59" s="1145">
        <f t="shared" si="3"/>
        <v>1</v>
      </c>
      <c r="AK59" s="1144"/>
      <c r="AL59" s="1145">
        <f t="shared" si="4"/>
        <v>1</v>
      </c>
      <c r="AM59" s="1144"/>
      <c r="AN59" s="1146">
        <f t="shared" si="5"/>
        <v>2</v>
      </c>
      <c r="AO59" s="1141"/>
      <c r="AP59" s="1142"/>
      <c r="AQ59" s="1142"/>
      <c r="AR59" s="1143"/>
      <c r="AS59" s="1128"/>
    </row>
    <row r="60" spans="1:45" ht="18" customHeight="1">
      <c r="A60" s="716"/>
      <c r="B60" s="720"/>
      <c r="C60" s="723"/>
      <c r="D60" s="776"/>
      <c r="E60" s="173" t="str">
        <f>'Eventos de riesgo LA-FT-FPADM'!E60</f>
        <v>Publicidad</v>
      </c>
      <c r="G60" s="716"/>
      <c r="H60" s="943"/>
      <c r="I60" s="866"/>
      <c r="J60" s="869"/>
      <c r="K60" s="866"/>
      <c r="L60" s="861"/>
      <c r="M60" s="866"/>
      <c r="N60" s="861"/>
      <c r="O60" s="866"/>
      <c r="P60" s="861"/>
      <c r="Q60" s="866"/>
      <c r="R60" s="861"/>
      <c r="S60" s="943"/>
      <c r="T60" s="866"/>
      <c r="U60" s="869"/>
      <c r="V60" s="5"/>
      <c r="W60" s="872"/>
      <c r="X60" s="851"/>
      <c r="Z60" s="609"/>
      <c r="AA60" s="1163"/>
      <c r="AB60" s="1148"/>
      <c r="AC60" s="1148"/>
      <c r="AD60" s="1146"/>
      <c r="AE60" s="1141"/>
      <c r="AF60" s="1145"/>
      <c r="AG60" s="1144"/>
      <c r="AH60" s="1145"/>
      <c r="AI60" s="1144"/>
      <c r="AJ60" s="1145"/>
      <c r="AK60" s="1144"/>
      <c r="AL60" s="1145"/>
      <c r="AM60" s="1144"/>
      <c r="AN60" s="1146"/>
      <c r="AO60" s="1141"/>
      <c r="AP60" s="1142"/>
      <c r="AQ60" s="1142"/>
      <c r="AR60" s="1143"/>
      <c r="AS60" s="1128"/>
    </row>
    <row r="61" spans="1:45" ht="18" customHeight="1">
      <c r="A61" s="716"/>
      <c r="B61" s="720"/>
      <c r="C61" s="723"/>
      <c r="D61" s="776"/>
      <c r="E61" s="173" t="str">
        <f>'Eventos de riesgo LA-FT-FPADM'!E61</f>
        <v>Compras generales</v>
      </c>
      <c r="G61" s="716"/>
      <c r="H61" s="943"/>
      <c r="I61" s="866"/>
      <c r="J61" s="869"/>
      <c r="K61" s="866"/>
      <c r="L61" s="861"/>
      <c r="M61" s="866"/>
      <c r="N61" s="861"/>
      <c r="O61" s="866"/>
      <c r="P61" s="861"/>
      <c r="Q61" s="866"/>
      <c r="R61" s="861"/>
      <c r="S61" s="943"/>
      <c r="T61" s="866"/>
      <c r="U61" s="869"/>
      <c r="V61" s="5"/>
      <c r="W61" s="872"/>
      <c r="X61" s="851"/>
      <c r="Z61" s="609"/>
      <c r="AA61" s="1163"/>
      <c r="AB61" s="1148"/>
      <c r="AC61" s="1148"/>
      <c r="AD61" s="1146"/>
      <c r="AE61" s="1141"/>
      <c r="AF61" s="1145"/>
      <c r="AG61" s="1144"/>
      <c r="AH61" s="1145"/>
      <c r="AI61" s="1144"/>
      <c r="AJ61" s="1145"/>
      <c r="AK61" s="1144"/>
      <c r="AL61" s="1145"/>
      <c r="AM61" s="1144"/>
      <c r="AN61" s="1146"/>
      <c r="AO61" s="1141"/>
      <c r="AP61" s="1142"/>
      <c r="AQ61" s="1142"/>
      <c r="AR61" s="1143"/>
      <c r="AS61" s="1128"/>
    </row>
    <row r="62" spans="1:45" ht="18" customHeight="1">
      <c r="A62" s="716"/>
      <c r="B62" s="720"/>
      <c r="C62" s="723"/>
      <c r="D62" s="776"/>
      <c r="E62" s="173" t="str">
        <f>'Eventos de riesgo LA-FT-FPADM'!E62</f>
        <v>Consultorías</v>
      </c>
      <c r="G62" s="716"/>
      <c r="H62" s="943"/>
      <c r="I62" s="866"/>
      <c r="J62" s="869"/>
      <c r="K62" s="866"/>
      <c r="L62" s="861"/>
      <c r="M62" s="866"/>
      <c r="N62" s="861"/>
      <c r="O62" s="866"/>
      <c r="P62" s="861"/>
      <c r="Q62" s="866"/>
      <c r="R62" s="861"/>
      <c r="S62" s="943"/>
      <c r="T62" s="866"/>
      <c r="U62" s="869"/>
      <c r="V62" s="5"/>
      <c r="W62" s="872"/>
      <c r="X62" s="851"/>
      <c r="Z62" s="609"/>
      <c r="AA62" s="1163"/>
      <c r="AB62" s="1148"/>
      <c r="AC62" s="1148"/>
      <c r="AD62" s="1146"/>
      <c r="AE62" s="1141"/>
      <c r="AF62" s="1145"/>
      <c r="AG62" s="1144"/>
      <c r="AH62" s="1145"/>
      <c r="AI62" s="1144"/>
      <c r="AJ62" s="1145"/>
      <c r="AK62" s="1144"/>
      <c r="AL62" s="1145"/>
      <c r="AM62" s="1144"/>
      <c r="AN62" s="1146"/>
      <c r="AO62" s="1141"/>
      <c r="AP62" s="1142"/>
      <c r="AQ62" s="1142"/>
      <c r="AR62" s="1143"/>
      <c r="AS62" s="1128"/>
    </row>
    <row r="63" spans="1:45" ht="18" customHeight="1">
      <c r="A63" s="716"/>
      <c r="B63" s="720"/>
      <c r="C63" s="723"/>
      <c r="D63" s="776"/>
      <c r="E63" s="173" t="str">
        <f>'Eventos de riesgo LA-FT-FPADM'!E63</f>
        <v>Muebles e inmuebles, mantenimiento de maquinaria y equipo</v>
      </c>
      <c r="G63" s="716"/>
      <c r="H63" s="943"/>
      <c r="I63" s="866"/>
      <c r="J63" s="869"/>
      <c r="K63" s="866"/>
      <c r="L63" s="861"/>
      <c r="M63" s="866"/>
      <c r="N63" s="861"/>
      <c r="O63" s="866"/>
      <c r="P63" s="861"/>
      <c r="Q63" s="866"/>
      <c r="R63" s="861"/>
      <c r="S63" s="943"/>
      <c r="T63" s="866"/>
      <c r="U63" s="869"/>
      <c r="V63" s="5"/>
      <c r="W63" s="872"/>
      <c r="X63" s="851"/>
      <c r="Z63" s="609"/>
      <c r="AA63" s="1163"/>
      <c r="AB63" s="1148"/>
      <c r="AC63" s="1148"/>
      <c r="AD63" s="1146"/>
      <c r="AE63" s="1141"/>
      <c r="AF63" s="1145"/>
      <c r="AG63" s="1144"/>
      <c r="AH63" s="1145"/>
      <c r="AI63" s="1144"/>
      <c r="AJ63" s="1145"/>
      <c r="AK63" s="1144"/>
      <c r="AL63" s="1145"/>
      <c r="AM63" s="1144"/>
      <c r="AN63" s="1146"/>
      <c r="AO63" s="1141"/>
      <c r="AP63" s="1142"/>
      <c r="AQ63" s="1142"/>
      <c r="AR63" s="1143"/>
      <c r="AS63" s="1128"/>
    </row>
    <row r="64" spans="1:45" ht="18" customHeight="1">
      <c r="A64" s="716"/>
      <c r="B64" s="720"/>
      <c r="C64" s="723"/>
      <c r="D64" s="776"/>
      <c r="E64" s="173" t="str">
        <f>'Eventos de riesgo LA-FT-FPADM'!E64</f>
        <v>Servicios de tecnologia</v>
      </c>
      <c r="G64" s="716"/>
      <c r="H64" s="943"/>
      <c r="I64" s="866"/>
      <c r="J64" s="869"/>
      <c r="K64" s="866"/>
      <c r="L64" s="861"/>
      <c r="M64" s="866"/>
      <c r="N64" s="861"/>
      <c r="O64" s="866"/>
      <c r="P64" s="861"/>
      <c r="Q64" s="866"/>
      <c r="R64" s="861"/>
      <c r="S64" s="943"/>
      <c r="T64" s="866"/>
      <c r="U64" s="869"/>
      <c r="V64" s="5"/>
      <c r="W64" s="872"/>
      <c r="X64" s="851"/>
      <c r="Z64" s="609"/>
      <c r="AA64" s="1163"/>
      <c r="AB64" s="1148"/>
      <c r="AC64" s="1148"/>
      <c r="AD64" s="1146"/>
      <c r="AE64" s="1141"/>
      <c r="AF64" s="1145"/>
      <c r="AG64" s="1144"/>
      <c r="AH64" s="1145"/>
      <c r="AI64" s="1144"/>
      <c r="AJ64" s="1145"/>
      <c r="AK64" s="1144"/>
      <c r="AL64" s="1145"/>
      <c r="AM64" s="1144"/>
      <c r="AN64" s="1146"/>
      <c r="AO64" s="1141"/>
      <c r="AP64" s="1142"/>
      <c r="AQ64" s="1142"/>
      <c r="AR64" s="1143"/>
      <c r="AS64" s="1128"/>
    </row>
    <row r="65" spans="1:45" ht="18" customHeight="1">
      <c r="A65" s="716"/>
      <c r="B65" s="720"/>
      <c r="C65" s="723"/>
      <c r="D65" s="776"/>
      <c r="E65" s="173" t="str">
        <f>'Eventos de riesgo LA-FT-FPADM'!E65</f>
        <v>Servicio de alojamiento y eventos empresariales</v>
      </c>
      <c r="G65" s="716"/>
      <c r="H65" s="943"/>
      <c r="I65" s="866"/>
      <c r="J65" s="869"/>
      <c r="K65" s="866"/>
      <c r="L65" s="861"/>
      <c r="M65" s="866"/>
      <c r="N65" s="861"/>
      <c r="O65" s="866"/>
      <c r="P65" s="861"/>
      <c r="Q65" s="866"/>
      <c r="R65" s="861"/>
      <c r="S65" s="943"/>
      <c r="T65" s="866"/>
      <c r="U65" s="869"/>
      <c r="V65" s="5"/>
      <c r="W65" s="872"/>
      <c r="X65" s="851"/>
      <c r="Z65" s="609"/>
      <c r="AA65" s="1163"/>
      <c r="AB65" s="1148"/>
      <c r="AC65" s="1148"/>
      <c r="AD65" s="1146"/>
      <c r="AE65" s="1141"/>
      <c r="AF65" s="1145"/>
      <c r="AG65" s="1144"/>
      <c r="AH65" s="1145"/>
      <c r="AI65" s="1144"/>
      <c r="AJ65" s="1145"/>
      <c r="AK65" s="1144"/>
      <c r="AL65" s="1145"/>
      <c r="AM65" s="1144"/>
      <c r="AN65" s="1146"/>
      <c r="AO65" s="1141"/>
      <c r="AP65" s="1142"/>
      <c r="AQ65" s="1142"/>
      <c r="AR65" s="1143"/>
      <c r="AS65" s="1128"/>
    </row>
    <row r="66" spans="1:45" ht="18" customHeight="1">
      <c r="A66" s="716"/>
      <c r="B66" s="720"/>
      <c r="C66" s="723"/>
      <c r="D66" s="776"/>
      <c r="E66" s="173" t="str">
        <f>'Eventos de riesgo LA-FT-FPADM'!E66</f>
        <v>Servicios educativos</v>
      </c>
      <c r="G66" s="716"/>
      <c r="H66" s="943"/>
      <c r="I66" s="866"/>
      <c r="J66" s="869"/>
      <c r="K66" s="866"/>
      <c r="L66" s="861"/>
      <c r="M66" s="866"/>
      <c r="N66" s="861"/>
      <c r="O66" s="866"/>
      <c r="P66" s="861"/>
      <c r="Q66" s="866"/>
      <c r="R66" s="861"/>
      <c r="S66" s="943"/>
      <c r="T66" s="866"/>
      <c r="U66" s="869"/>
      <c r="V66" s="5"/>
      <c r="W66" s="872"/>
      <c r="X66" s="851"/>
      <c r="Z66" s="609"/>
      <c r="AA66" s="1163"/>
      <c r="AB66" s="1148"/>
      <c r="AC66" s="1148"/>
      <c r="AD66" s="1146"/>
      <c r="AE66" s="1141"/>
      <c r="AF66" s="1145"/>
      <c r="AG66" s="1144"/>
      <c r="AH66" s="1145"/>
      <c r="AI66" s="1144"/>
      <c r="AJ66" s="1145"/>
      <c r="AK66" s="1144"/>
      <c r="AL66" s="1145"/>
      <c r="AM66" s="1144"/>
      <c r="AN66" s="1146"/>
      <c r="AO66" s="1141"/>
      <c r="AP66" s="1142"/>
      <c r="AQ66" s="1142"/>
      <c r="AR66" s="1143"/>
      <c r="AS66" s="1128"/>
    </row>
    <row r="67" spans="1:45" ht="18" customHeight="1">
      <c r="A67" s="716"/>
      <c r="B67" s="720"/>
      <c r="C67" s="723"/>
      <c r="D67" s="776"/>
      <c r="E67" s="173" t="str">
        <f>'Eventos de riesgo LA-FT-FPADM'!E67</f>
        <v>Asesorías Jurídicas</v>
      </c>
      <c r="G67" s="716"/>
      <c r="H67" s="943"/>
      <c r="I67" s="866"/>
      <c r="J67" s="869"/>
      <c r="K67" s="866"/>
      <c r="L67" s="861"/>
      <c r="M67" s="866"/>
      <c r="N67" s="861"/>
      <c r="O67" s="866"/>
      <c r="P67" s="861"/>
      <c r="Q67" s="866"/>
      <c r="R67" s="861"/>
      <c r="S67" s="943"/>
      <c r="T67" s="866"/>
      <c r="U67" s="869"/>
      <c r="V67" s="5"/>
      <c r="W67" s="872"/>
      <c r="X67" s="851"/>
      <c r="Z67" s="609"/>
      <c r="AA67" s="1163"/>
      <c r="AB67" s="1148"/>
      <c r="AC67" s="1148"/>
      <c r="AD67" s="1146"/>
      <c r="AE67" s="1141"/>
      <c r="AF67" s="1145"/>
      <c r="AG67" s="1144"/>
      <c r="AH67" s="1145"/>
      <c r="AI67" s="1144"/>
      <c r="AJ67" s="1145"/>
      <c r="AK67" s="1144"/>
      <c r="AL67" s="1145"/>
      <c r="AM67" s="1144"/>
      <c r="AN67" s="1146"/>
      <c r="AO67" s="1141"/>
      <c r="AP67" s="1142"/>
      <c r="AQ67" s="1142"/>
      <c r="AR67" s="1143"/>
      <c r="AS67" s="1128"/>
    </row>
    <row r="68" spans="1:45" ht="18" customHeight="1">
      <c r="A68" s="716"/>
      <c r="B68" s="720"/>
      <c r="C68" s="723"/>
      <c r="D68" s="776"/>
      <c r="E68" s="173" t="str">
        <f>'Eventos de riesgo LA-FT-FPADM'!E68</f>
        <v>Servicios públicos</v>
      </c>
      <c r="G68" s="716"/>
      <c r="H68" s="943"/>
      <c r="I68" s="866"/>
      <c r="J68" s="869"/>
      <c r="K68" s="866"/>
      <c r="L68" s="861"/>
      <c r="M68" s="866"/>
      <c r="N68" s="861"/>
      <c r="O68" s="866"/>
      <c r="P68" s="861"/>
      <c r="Q68" s="866"/>
      <c r="R68" s="861"/>
      <c r="S68" s="943"/>
      <c r="T68" s="866"/>
      <c r="U68" s="869"/>
      <c r="V68" s="5"/>
      <c r="W68" s="872"/>
      <c r="X68" s="851"/>
      <c r="Z68" s="609"/>
      <c r="AA68" s="1163"/>
      <c r="AB68" s="1148"/>
      <c r="AC68" s="1148"/>
      <c r="AD68" s="1146"/>
      <c r="AE68" s="1141"/>
      <c r="AF68" s="1145"/>
      <c r="AG68" s="1144"/>
      <c r="AH68" s="1145"/>
      <c r="AI68" s="1144"/>
      <c r="AJ68" s="1145"/>
      <c r="AK68" s="1144"/>
      <c r="AL68" s="1145"/>
      <c r="AM68" s="1144"/>
      <c r="AN68" s="1146"/>
      <c r="AO68" s="1141"/>
      <c r="AP68" s="1142"/>
      <c r="AQ68" s="1142"/>
      <c r="AR68" s="1143"/>
      <c r="AS68" s="1128"/>
    </row>
    <row r="69" spans="1:45" ht="18" customHeight="1">
      <c r="A69" s="716"/>
      <c r="B69" s="720"/>
      <c r="C69" s="723"/>
      <c r="D69" s="776"/>
      <c r="E69" s="173" t="str">
        <f>'Eventos de riesgo LA-FT-FPADM'!E69</f>
        <v>Obligaciones Legales</v>
      </c>
      <c r="G69" s="716"/>
      <c r="H69" s="943"/>
      <c r="I69" s="866"/>
      <c r="J69" s="869"/>
      <c r="K69" s="866"/>
      <c r="L69" s="861"/>
      <c r="M69" s="866"/>
      <c r="N69" s="861"/>
      <c r="O69" s="866"/>
      <c r="P69" s="861"/>
      <c r="Q69" s="866"/>
      <c r="R69" s="861"/>
      <c r="S69" s="943"/>
      <c r="T69" s="866"/>
      <c r="U69" s="869"/>
      <c r="V69" s="5"/>
      <c r="W69" s="872"/>
      <c r="X69" s="851"/>
      <c r="Z69" s="609"/>
      <c r="AA69" s="1163"/>
      <c r="AB69" s="1148"/>
      <c r="AC69" s="1148"/>
      <c r="AD69" s="1146"/>
      <c r="AE69" s="1141"/>
      <c r="AF69" s="1145"/>
      <c r="AG69" s="1144"/>
      <c r="AH69" s="1145"/>
      <c r="AI69" s="1144"/>
      <c r="AJ69" s="1145"/>
      <c r="AK69" s="1144"/>
      <c r="AL69" s="1145"/>
      <c r="AM69" s="1144"/>
      <c r="AN69" s="1146"/>
      <c r="AO69" s="1141"/>
      <c r="AP69" s="1142"/>
      <c r="AQ69" s="1142"/>
      <c r="AR69" s="1143"/>
      <c r="AS69" s="1128"/>
    </row>
    <row r="70" spans="1:45" ht="18" customHeight="1">
      <c r="A70" s="716"/>
      <c r="B70" s="720"/>
      <c r="C70" s="723"/>
      <c r="D70" s="777"/>
      <c r="E70" s="173" t="str">
        <f>'Eventos de riesgo LA-FT-FPADM'!E70</f>
        <v>Financieros</v>
      </c>
      <c r="G70" s="716"/>
      <c r="H70" s="944"/>
      <c r="I70" s="867"/>
      <c r="J70" s="869"/>
      <c r="K70" s="867"/>
      <c r="L70" s="861"/>
      <c r="M70" s="867"/>
      <c r="N70" s="861"/>
      <c r="O70" s="867"/>
      <c r="P70" s="861"/>
      <c r="Q70" s="867"/>
      <c r="R70" s="861"/>
      <c r="S70" s="944"/>
      <c r="T70" s="867"/>
      <c r="U70" s="869"/>
      <c r="V70" s="5"/>
      <c r="W70" s="872"/>
      <c r="X70" s="851"/>
      <c r="Z70" s="609"/>
      <c r="AA70" s="1163"/>
      <c r="AB70" s="1149"/>
      <c r="AC70" s="1149"/>
      <c r="AD70" s="1146"/>
      <c r="AE70" s="1141"/>
      <c r="AF70" s="1145"/>
      <c r="AG70" s="1144"/>
      <c r="AH70" s="1145"/>
      <c r="AI70" s="1144"/>
      <c r="AJ70" s="1145"/>
      <c r="AK70" s="1144"/>
      <c r="AL70" s="1145"/>
      <c r="AM70" s="1144"/>
      <c r="AN70" s="1146"/>
      <c r="AO70" s="1141"/>
      <c r="AP70" s="1142"/>
      <c r="AQ70" s="1142"/>
      <c r="AR70" s="1143"/>
      <c r="AS70" s="1128"/>
    </row>
    <row r="71" spans="1:45" ht="18" customHeight="1">
      <c r="A71" s="716"/>
      <c r="B71" s="720"/>
      <c r="C71" s="723"/>
      <c r="D71" s="268" t="str">
        <f>'Eventos de riesgo LA-FT-FPADM'!D71</f>
        <v>Empleados</v>
      </c>
      <c r="E71" s="173" t="str">
        <f>'Eventos de riesgo LA-FT-FPADM'!E71</f>
        <v>Directos</v>
      </c>
      <c r="G71" s="716"/>
      <c r="H71" s="297" t="str">
        <f>'Eventos de riesgo LA-FT-FPADM'!D71</f>
        <v>Empleados</v>
      </c>
      <c r="I71" s="293">
        <f>'Matriz de riesgo inherente'!EE72</f>
        <v>2</v>
      </c>
      <c r="J71" s="869"/>
      <c r="K71" s="293">
        <f>'Matriz de riesgo inherente'!EI72</f>
        <v>4</v>
      </c>
      <c r="L71" s="861"/>
      <c r="M71" s="293">
        <f>'Matriz de riesgo inherente'!EM72</f>
        <v>3</v>
      </c>
      <c r="N71" s="861"/>
      <c r="O71" s="293">
        <f>'Matriz de riesgo inherente'!EQ72</f>
        <v>3</v>
      </c>
      <c r="P71" s="861"/>
      <c r="Q71" s="293">
        <f>'Matriz de riesgo inherente'!EU72</f>
        <v>2</v>
      </c>
      <c r="R71" s="861"/>
      <c r="S71" s="297" t="str">
        <f>'Eventos de riesgo LA-FT-FPADM'!D71</f>
        <v>Empleados</v>
      </c>
      <c r="T71" s="293">
        <f>'Matriz de riesgo inherente'!EZ72</f>
        <v>3</v>
      </c>
      <c r="U71" s="869"/>
      <c r="V71" s="5"/>
      <c r="W71" s="872"/>
      <c r="X71" s="851"/>
      <c r="Z71" s="609"/>
      <c r="AA71" s="309" t="str">
        <f>'Eventos de riesgo LA-FT-FPADM'!D71</f>
        <v>Empleados</v>
      </c>
      <c r="AB71" s="308" t="str">
        <f>IF('Eventos vs Controles'!AF72&gt;=100%,"2",IF('Eventos vs Controles'!AF72&gt;=60%,"1",IF('Eventos vs Controles'!AF72&lt;=59%,"0")))</f>
        <v>1</v>
      </c>
      <c r="AC71" s="308" t="str">
        <f>IF('Eventos vs Controles'!AF72&gt;=100%,"2",IF('Eventos vs Controles'!AF72&gt;=60%,"1",IF('Eventos vs Controles'!AF72&lt;=59%,"0")))</f>
        <v>1</v>
      </c>
      <c r="AD71" s="307">
        <f t="shared" ref="AD71:AD118" si="9">ROUND(IF((I71-AB71)&lt;1,"1",IF((I71-AB71)&gt;=1, I71-AB71)),0)</f>
        <v>1</v>
      </c>
      <c r="AE71" s="1141"/>
      <c r="AF71" s="306">
        <f t="shared" ref="AF71:AF118" si="10">ROUND(IF((K71-AC71)&lt;1,"1",IF((K71-AC71)&gt;=1, K71-AC71)),0)</f>
        <v>3</v>
      </c>
      <c r="AG71" s="1144"/>
      <c r="AH71" s="306">
        <f t="shared" ref="AH71:AH118" si="11">ROUND(IF((M71-AC71)&lt;1,"1",IF((M71-AC71)&gt;=1, M71-AC71)),0)</f>
        <v>2</v>
      </c>
      <c r="AI71" s="1144"/>
      <c r="AJ71" s="306">
        <f t="shared" ref="AJ71:AJ118" si="12">ROUND(IF((O71-AC71)&lt;1,"1",IF((O71-AC71)&gt;=1, O71-AC71)),0)</f>
        <v>2</v>
      </c>
      <c r="AK71" s="1144"/>
      <c r="AL71" s="306">
        <f t="shared" ref="AL71:AL118" si="13">ROUND(IF((Q71-AC71)&lt;1,"1",IF((Q71-AC71)&gt;=1, Q71-AC71)),0)</f>
        <v>1</v>
      </c>
      <c r="AM71" s="1144"/>
      <c r="AN71" s="307">
        <f t="shared" ref="AN71:AN118" si="14">ROUND(IF((AVERAGE(AF71,AH71,AJ71,AL71))&lt;1,"1",IF(AVERAGE(AF71,AH71,AJ71,AL71)&gt;=1,AVERAGE(AF71,AH71,AJ71,AL71))),0)</f>
        <v>2</v>
      </c>
      <c r="AO71" s="1141"/>
      <c r="AP71" s="1142"/>
      <c r="AQ71" s="1142"/>
      <c r="AR71" s="1143"/>
      <c r="AS71" s="1128"/>
    </row>
    <row r="72" spans="1:45" ht="18" customHeight="1">
      <c r="A72" s="716"/>
      <c r="B72" s="720"/>
      <c r="C72" s="723"/>
      <c r="D72" s="268" t="str">
        <f>'Eventos de riesgo LA-FT-FPADM'!D72</f>
        <v>Aliados</v>
      </c>
      <c r="E72" s="173" t="str">
        <f>'Eventos de riesgo LA-FT-FPADM'!E72</f>
        <v>Programas y proyectos</v>
      </c>
      <c r="G72" s="716"/>
      <c r="H72" s="297" t="str">
        <f>'Eventos de riesgo LA-FT-FPADM'!D72</f>
        <v>Aliados</v>
      </c>
      <c r="I72" s="293">
        <f>'Matriz de riesgo inherente'!EE73</f>
        <v>3</v>
      </c>
      <c r="J72" s="869"/>
      <c r="K72" s="293">
        <f>'Matriz de riesgo inherente'!EI73</f>
        <v>4</v>
      </c>
      <c r="L72" s="861"/>
      <c r="M72" s="293">
        <f>'Matriz de riesgo inherente'!EM73</f>
        <v>3</v>
      </c>
      <c r="N72" s="861"/>
      <c r="O72" s="293">
        <f>'Matriz de riesgo inherente'!EQ73</f>
        <v>3</v>
      </c>
      <c r="P72" s="861"/>
      <c r="Q72" s="293">
        <f>'Matriz de riesgo inherente'!EU73</f>
        <v>2</v>
      </c>
      <c r="R72" s="861"/>
      <c r="S72" s="297" t="str">
        <f>'Eventos de riesgo LA-FT-FPADM'!D72</f>
        <v>Aliados</v>
      </c>
      <c r="T72" s="293">
        <f>'Matriz de riesgo inherente'!EZ73</f>
        <v>3</v>
      </c>
      <c r="U72" s="869"/>
      <c r="V72" s="5"/>
      <c r="W72" s="872"/>
      <c r="X72" s="851"/>
      <c r="Z72" s="609"/>
      <c r="AA72" s="309" t="str">
        <f>'Eventos de riesgo LA-FT-FPADM'!D72</f>
        <v>Aliados</v>
      </c>
      <c r="AB72" s="308" t="str">
        <f>IF('Eventos vs Controles'!AF73&gt;=100%,"2",IF('Eventos vs Controles'!AF73&gt;=60%,"1",IF('Eventos vs Controles'!AF73&lt;=59%,"0")))</f>
        <v>1</v>
      </c>
      <c r="AC72" s="308" t="str">
        <f>IF('Eventos vs Controles'!AF73&gt;=100%,"2",IF('Eventos vs Controles'!AF73&gt;=60%,"1",IF('Eventos vs Controles'!AF73&lt;=59%,"0")))</f>
        <v>1</v>
      </c>
      <c r="AD72" s="307">
        <f t="shared" si="9"/>
        <v>2</v>
      </c>
      <c r="AE72" s="1141"/>
      <c r="AF72" s="306">
        <f t="shared" si="10"/>
        <v>3</v>
      </c>
      <c r="AG72" s="1144"/>
      <c r="AH72" s="306">
        <f t="shared" si="11"/>
        <v>2</v>
      </c>
      <c r="AI72" s="1144"/>
      <c r="AJ72" s="306">
        <f t="shared" si="12"/>
        <v>2</v>
      </c>
      <c r="AK72" s="1144"/>
      <c r="AL72" s="306">
        <f t="shared" si="13"/>
        <v>1</v>
      </c>
      <c r="AM72" s="1144"/>
      <c r="AN72" s="307">
        <f t="shared" si="14"/>
        <v>2</v>
      </c>
      <c r="AO72" s="1141"/>
      <c r="AP72" s="1142"/>
      <c r="AQ72" s="1142"/>
      <c r="AR72" s="1143"/>
      <c r="AS72" s="1128"/>
    </row>
    <row r="73" spans="1:45" ht="18" customHeight="1">
      <c r="A73" s="716"/>
      <c r="B73" s="720"/>
      <c r="C73" s="641" t="str">
        <f>'Eventos de riesgo LA-FT-FPADM'!C73</f>
        <v>Canales de distribución</v>
      </c>
      <c r="D73" s="681" t="str">
        <f>'Eventos de riesgo LA-FT-FPADM'!D73</f>
        <v>Propia</v>
      </c>
      <c r="E73" s="173" t="str">
        <f>'Eventos de riesgo LA-FT-FPADM'!E73</f>
        <v>Fuerza comercial</v>
      </c>
      <c r="G73" s="716"/>
      <c r="H73" s="933" t="str">
        <f>'Eventos de riesgo LA-FT-FPADM'!C73</f>
        <v>Canales de distribución</v>
      </c>
      <c r="I73" s="910">
        <f>'Matriz de riesgo inherente'!EE74</f>
        <v>2</v>
      </c>
      <c r="J73" s="869"/>
      <c r="K73" s="910">
        <f>'Matriz de riesgo inherente'!EI74</f>
        <v>4</v>
      </c>
      <c r="L73" s="861"/>
      <c r="M73" s="910">
        <f>'Matriz de riesgo inherente'!EM74</f>
        <v>3</v>
      </c>
      <c r="N73" s="861"/>
      <c r="O73" s="910">
        <f>'Matriz de riesgo inherente'!EQ74</f>
        <v>3</v>
      </c>
      <c r="P73" s="861"/>
      <c r="Q73" s="910">
        <f>'Matriz de riesgo inherente'!EU74</f>
        <v>2</v>
      </c>
      <c r="R73" s="861"/>
      <c r="S73" s="933" t="str">
        <f>'Eventos de riesgo LA-FT-FPADM'!C73</f>
        <v>Canales de distribución</v>
      </c>
      <c r="T73" s="910">
        <f>'Matriz de riesgo inherente'!EZ74</f>
        <v>3</v>
      </c>
      <c r="U73" s="869"/>
      <c r="V73" s="5"/>
      <c r="W73" s="872"/>
      <c r="X73" s="851"/>
      <c r="Z73" s="609"/>
      <c r="AA73" s="1161" t="str">
        <f>'Eventos de riesgo LA-FT-FPADM'!C73</f>
        <v>Canales de distribución</v>
      </c>
      <c r="AB73" s="1147" t="str">
        <f>IF('Eventos vs Controles'!AF74&gt;=100%,"2",IF('Eventos vs Controles'!AF74&gt;=60%,"1",IF('Eventos vs Controles'!AF74&lt;=59%,"0")))</f>
        <v>1</v>
      </c>
      <c r="AC73" s="1147" t="str">
        <f>IF('Eventos vs Controles'!AF74&gt;=100%,"2",IF('Eventos vs Controles'!AF74&gt;=60%,"1",IF('Eventos vs Controles'!AF74&lt;=59%,"0")))</f>
        <v>1</v>
      </c>
      <c r="AD73" s="1146">
        <f t="shared" si="9"/>
        <v>1</v>
      </c>
      <c r="AE73" s="1141"/>
      <c r="AF73" s="1145">
        <f t="shared" si="10"/>
        <v>3</v>
      </c>
      <c r="AG73" s="1144"/>
      <c r="AH73" s="1145">
        <f t="shared" si="11"/>
        <v>2</v>
      </c>
      <c r="AI73" s="1144"/>
      <c r="AJ73" s="1145">
        <f t="shared" si="12"/>
        <v>2</v>
      </c>
      <c r="AK73" s="1144"/>
      <c r="AL73" s="1145">
        <f t="shared" si="13"/>
        <v>1</v>
      </c>
      <c r="AM73" s="1144"/>
      <c r="AN73" s="1146">
        <f t="shared" si="14"/>
        <v>2</v>
      </c>
      <c r="AO73" s="1141"/>
      <c r="AP73" s="1142"/>
      <c r="AQ73" s="1142"/>
      <c r="AR73" s="1143"/>
      <c r="AS73" s="1128"/>
    </row>
    <row r="74" spans="1:45" ht="18" customHeight="1">
      <c r="A74" s="717"/>
      <c r="B74" s="721"/>
      <c r="C74" s="641"/>
      <c r="D74" s="682"/>
      <c r="E74" s="173" t="str">
        <f>'Eventos de riesgo LA-FT-FPADM'!E74</f>
        <v>Digital</v>
      </c>
      <c r="G74" s="717"/>
      <c r="H74" s="934"/>
      <c r="I74" s="911"/>
      <c r="J74" s="870"/>
      <c r="K74" s="911"/>
      <c r="L74" s="862"/>
      <c r="M74" s="911"/>
      <c r="N74" s="862"/>
      <c r="O74" s="911"/>
      <c r="P74" s="862"/>
      <c r="Q74" s="911"/>
      <c r="R74" s="862"/>
      <c r="S74" s="934"/>
      <c r="T74" s="911"/>
      <c r="U74" s="870"/>
      <c r="V74" s="5"/>
      <c r="W74" s="873"/>
      <c r="X74" s="852"/>
      <c r="Z74" s="609"/>
      <c r="AA74" s="1162"/>
      <c r="AB74" s="1149"/>
      <c r="AC74" s="1149"/>
      <c r="AD74" s="1146"/>
      <c r="AE74" s="1141"/>
      <c r="AF74" s="1145"/>
      <c r="AG74" s="1144"/>
      <c r="AH74" s="1145"/>
      <c r="AI74" s="1144"/>
      <c r="AJ74" s="1145"/>
      <c r="AK74" s="1144"/>
      <c r="AL74" s="1145"/>
      <c r="AM74" s="1144"/>
      <c r="AN74" s="1146"/>
      <c r="AO74" s="1141"/>
      <c r="AP74" s="1142"/>
      <c r="AQ74" s="1142"/>
      <c r="AR74" s="1143"/>
      <c r="AS74" s="1128"/>
    </row>
    <row r="75" spans="1:45" ht="18" customHeight="1">
      <c r="A75" s="745" t="str">
        <f>'Eventos de riesgo LA-FT-FPADM'!A75</f>
        <v>R4</v>
      </c>
      <c r="B75" s="747" t="str">
        <f>'Eventos de riesgo LA-FT-FPADM'!B75</f>
        <v>Tener vínculos con contrapartes relacionadas con otras personas que ejecutan actividades de LA/FT/FPADM.</v>
      </c>
      <c r="C75" s="734" t="str">
        <f>'Eventos de riesgo LA-FT-FPADM'!C75</f>
        <v>Contraparte</v>
      </c>
      <c r="D75" s="734" t="str">
        <f>'Eventos de riesgo LA-FT-FPADM'!D75</f>
        <v>Clientes</v>
      </c>
      <c r="E75" s="266" t="str">
        <f>'Eventos de riesgo LA-FT-FPADM'!E75</f>
        <v>Arrendamiento de espacios</v>
      </c>
      <c r="G75" s="745" t="str">
        <f>'Eventos de riesgo LA-FT-FPADM'!A75</f>
        <v>R4</v>
      </c>
      <c r="H75" s="927" t="str">
        <f>'Eventos de riesgo LA-FT-FPADM'!D75</f>
        <v>Clientes</v>
      </c>
      <c r="I75" s="892">
        <f>'Matriz de riesgo inherente'!EE76</f>
        <v>3</v>
      </c>
      <c r="J75" s="545">
        <f>'Matriz de riesgo inherente'!EH76</f>
        <v>2</v>
      </c>
      <c r="K75" s="892">
        <f>'Matriz de riesgo inherente'!EI76</f>
        <v>3</v>
      </c>
      <c r="L75" s="898">
        <f>'Matriz de riesgo inherente'!EL76</f>
        <v>3</v>
      </c>
      <c r="M75" s="892">
        <f>'Matriz de riesgo inherente'!EM76</f>
        <v>3</v>
      </c>
      <c r="N75" s="898">
        <f>'Matriz de riesgo inherente'!EP76</f>
        <v>3</v>
      </c>
      <c r="O75" s="892">
        <f>'Matriz de riesgo inherente'!EQ76</f>
        <v>3</v>
      </c>
      <c r="P75" s="898">
        <f>'Matriz de riesgo inherente'!ET76</f>
        <v>2</v>
      </c>
      <c r="Q75" s="892">
        <f>'Matriz de riesgo inherente'!EU76</f>
        <v>3</v>
      </c>
      <c r="R75" s="898">
        <f>'Matriz de riesgo inherente'!EX76</f>
        <v>2</v>
      </c>
      <c r="S75" s="927" t="str">
        <f>'Eventos de riesgo LA-FT-FPADM'!D75</f>
        <v>Clientes</v>
      </c>
      <c r="T75" s="892">
        <f>'Matriz de riesgo inherente'!EZ76</f>
        <v>3</v>
      </c>
      <c r="U75" s="545">
        <f>'Matriz de riesgo inherente'!FA76</f>
        <v>3</v>
      </c>
      <c r="V75" s="5"/>
      <c r="W75" s="900">
        <f>'Matriz de riesgo inherente'!FC76</f>
        <v>6</v>
      </c>
      <c r="X75" s="837" t="str">
        <f>'Matriz de riesgo inherente'!FD76</f>
        <v>MODERADO</v>
      </c>
      <c r="Z75" s="627" t="str">
        <f>'Eventos de riesgo LA-FT-FPADM'!A75</f>
        <v>R4</v>
      </c>
      <c r="AA75" s="1159" t="str">
        <f>'Eventos de riesgo LA-FT-FPADM'!D75</f>
        <v>Clientes</v>
      </c>
      <c r="AB75" s="1135" t="str">
        <f>IF('Eventos vs Controles'!AF76&gt;=100%,"2",IF('Eventos vs Controles'!AF76&gt;=60%,"1",IF('Eventos vs Controles'!AF76&lt;=59%,"0")))</f>
        <v>1</v>
      </c>
      <c r="AC75" s="1135" t="str">
        <f>IF('Eventos vs Controles'!AF76&gt;=100%,"2",IF('Eventos vs Controles'!AF76&gt;=60%,"1",IF('Eventos vs Controles'!AF76&lt;=59%,"0")))</f>
        <v>1</v>
      </c>
      <c r="AD75" s="1133">
        <f t="shared" si="9"/>
        <v>2</v>
      </c>
      <c r="AE75" s="1122">
        <f>ROUND(IF((AVERAGE(AD75,AD78,AD80,AD92,AD93,AD94))&lt;1,"1",IF(AVERAGE(AD75,AD78,AD80,AD92,AD93,AD94)&gt;=1,AVERAGE(AD75,AD78,AD80,AD92,AD93,AD94))),0)</f>
        <v>1</v>
      </c>
      <c r="AF75" s="476">
        <f t="shared" si="10"/>
        <v>2</v>
      </c>
      <c r="AG75" s="1130">
        <f>ROUND(IF((AVERAGE(AF75,AF78,AF80,AF92,AF93,AF94))&lt;1,"1",IF(AVERAGE(AF75,AF78,AF80,AF92,AF93,AF94)&gt;=1,AVERAGE(AF75,AF78,AF80,AF92,AF93,AF94))),0)</f>
        <v>2</v>
      </c>
      <c r="AH75" s="476">
        <f t="shared" si="11"/>
        <v>2</v>
      </c>
      <c r="AI75" s="1130">
        <f>ROUND(IF((AVERAGE(AH75,AH78,AH80,AH92,AH93,AH94))&lt;1,"1",IF(AVERAGE(AH75,AH78,AH80,AH92,AH93,AH94)&gt;=1,AVERAGE(AH75,AH78,AH80,AH92,AH93,AH94))),0)</f>
        <v>2</v>
      </c>
      <c r="AJ75" s="476">
        <f t="shared" si="12"/>
        <v>2</v>
      </c>
      <c r="AK75" s="1130">
        <f>ROUND(IF((AVERAGE(AJ75,AJ78,AJ80,AJ92,AJ93,AJ94))&lt;1,"1",IF(AVERAGE(AJ75,AJ78,AJ80,AJ92,AJ93,AJ94)&gt;=1,AVERAGE(AJ75,AJ78,AJ80,AJ92,AJ93,AJ94))),0)</f>
        <v>1</v>
      </c>
      <c r="AL75" s="476">
        <f t="shared" si="13"/>
        <v>2</v>
      </c>
      <c r="AM75" s="1130">
        <f>ROUND(IF((AVERAGE(AL75,AL78,AL80,AL92,AL93,AL94))&lt;1,"1",IF(AVERAGE(AL75,AL78,AL80,AL92,AL93,AL94)&gt;=1,AVERAGE(AL75,AL78,AL80,AL92,AL93,AL94))),0)</f>
        <v>1</v>
      </c>
      <c r="AN75" s="1133">
        <f t="shared" si="14"/>
        <v>2</v>
      </c>
      <c r="AO75" s="1122">
        <f>ROUND(IF((AVERAGE(AN75,AN78,AN80,AN92,AN93,AN94))&lt;1,"1",IF(AVERAGE(AN75,AN78,AN80,AN92,AN93,AN94)&gt;=1,AVERAGE(AN75,AN78,AN80,AN92,AN93,AN94))),0)</f>
        <v>2</v>
      </c>
      <c r="AP75" s="1124">
        <f t="shared" ref="AP75:AP115" si="15">AE75</f>
        <v>1</v>
      </c>
      <c r="AQ75" s="1124">
        <f t="shared" ref="AQ75:AQ115" si="16">AO75</f>
        <v>2</v>
      </c>
      <c r="AR75" s="1126">
        <f t="shared" ref="AR75:AR115" si="17">ROUND((AP75*AQ75),0)</f>
        <v>2</v>
      </c>
      <c r="AS75" s="1128" t="str">
        <f>IF(AR75&gt;=20,"MUY ALTO",IF(AR75&gt;=10,"ALTO",IF(AR75&gt;=4,"MODERADO",IF(AR75&lt;=3,"BAJO"))))</f>
        <v>BAJO</v>
      </c>
    </row>
    <row r="76" spans="1:45" ht="18" customHeight="1">
      <c r="A76" s="746"/>
      <c r="B76" s="748"/>
      <c r="C76" s="741"/>
      <c r="D76" s="741"/>
      <c r="E76" s="266" t="str">
        <f>'Eventos de riesgo LA-FT-FPADM'!E76</f>
        <v>Capacitaciones</v>
      </c>
      <c r="G76" s="746"/>
      <c r="H76" s="928"/>
      <c r="I76" s="893"/>
      <c r="J76" s="546"/>
      <c r="K76" s="893"/>
      <c r="L76" s="899"/>
      <c r="M76" s="893"/>
      <c r="N76" s="899"/>
      <c r="O76" s="893"/>
      <c r="P76" s="899"/>
      <c r="Q76" s="893"/>
      <c r="R76" s="899"/>
      <c r="S76" s="928"/>
      <c r="T76" s="893"/>
      <c r="U76" s="546"/>
      <c r="V76" s="5"/>
      <c r="W76" s="901"/>
      <c r="X76" s="851"/>
      <c r="Z76" s="627"/>
      <c r="AA76" s="1159"/>
      <c r="AB76" s="1152"/>
      <c r="AC76" s="1152"/>
      <c r="AD76" s="1133"/>
      <c r="AE76" s="1122"/>
      <c r="AF76" s="476"/>
      <c r="AG76" s="1130"/>
      <c r="AH76" s="476"/>
      <c r="AI76" s="1130"/>
      <c r="AJ76" s="476"/>
      <c r="AK76" s="1130"/>
      <c r="AL76" s="476"/>
      <c r="AM76" s="1130"/>
      <c r="AN76" s="1133"/>
      <c r="AO76" s="1122"/>
      <c r="AP76" s="1124"/>
      <c r="AQ76" s="1124"/>
      <c r="AR76" s="1126"/>
      <c r="AS76" s="1128"/>
    </row>
    <row r="77" spans="1:45" ht="18" customHeight="1">
      <c r="A77" s="716"/>
      <c r="B77" s="720"/>
      <c r="C77" s="741"/>
      <c r="D77" s="741"/>
      <c r="E77" s="266" t="str">
        <f>'Eventos de riesgo LA-FT-FPADM'!E77</f>
        <v>Afiliados</v>
      </c>
      <c r="G77" s="716"/>
      <c r="H77" s="928"/>
      <c r="I77" s="893"/>
      <c r="J77" s="546"/>
      <c r="K77" s="893"/>
      <c r="L77" s="899"/>
      <c r="M77" s="893"/>
      <c r="N77" s="899"/>
      <c r="O77" s="893"/>
      <c r="P77" s="899"/>
      <c r="Q77" s="893"/>
      <c r="R77" s="899"/>
      <c r="S77" s="928"/>
      <c r="T77" s="893"/>
      <c r="U77" s="546"/>
      <c r="V77" s="5"/>
      <c r="W77" s="901"/>
      <c r="X77" s="851"/>
      <c r="Z77" s="627"/>
      <c r="AA77" s="1159"/>
      <c r="AB77" s="1153"/>
      <c r="AC77" s="1153"/>
      <c r="AD77" s="1133"/>
      <c r="AE77" s="1122"/>
      <c r="AF77" s="476"/>
      <c r="AG77" s="1130"/>
      <c r="AH77" s="476"/>
      <c r="AI77" s="1130"/>
      <c r="AJ77" s="476"/>
      <c r="AK77" s="1130"/>
      <c r="AL77" s="476"/>
      <c r="AM77" s="1130"/>
      <c r="AN77" s="1133"/>
      <c r="AO77" s="1122"/>
      <c r="AP77" s="1124"/>
      <c r="AQ77" s="1124"/>
      <c r="AR77" s="1126"/>
      <c r="AS77" s="1128"/>
    </row>
    <row r="78" spans="1:45" ht="18" customHeight="1">
      <c r="A78" s="716"/>
      <c r="B78" s="720"/>
      <c r="C78" s="741"/>
      <c r="D78" s="734" t="str">
        <f>'Eventos de riesgo LA-FT-FPADM'!D78</f>
        <v>Usuarios</v>
      </c>
      <c r="E78" s="266" t="str">
        <f>'Eventos de riesgo LA-FT-FPADM'!E78</f>
        <v>Información Empresarial</v>
      </c>
      <c r="G78" s="716"/>
      <c r="H78" s="927" t="str">
        <f>'Eventos de riesgo LA-FT-FPADM'!D78</f>
        <v>Usuarios</v>
      </c>
      <c r="I78" s="892">
        <f>'Matriz de riesgo inherente'!EE79</f>
        <v>2</v>
      </c>
      <c r="J78" s="546"/>
      <c r="K78" s="892">
        <f>'Matriz de riesgo inherente'!EI79</f>
        <v>3</v>
      </c>
      <c r="L78" s="899"/>
      <c r="M78" s="892">
        <f>'Matriz de riesgo inherente'!EM79</f>
        <v>3</v>
      </c>
      <c r="N78" s="899"/>
      <c r="O78" s="892">
        <f>'Matriz de riesgo inherente'!EQ79</f>
        <v>2</v>
      </c>
      <c r="P78" s="899"/>
      <c r="Q78" s="892">
        <f>'Matriz de riesgo inherente'!EU79</f>
        <v>2</v>
      </c>
      <c r="R78" s="899"/>
      <c r="S78" s="927" t="str">
        <f>'Eventos de riesgo LA-FT-FPADM'!D78</f>
        <v>Usuarios</v>
      </c>
      <c r="T78" s="892">
        <f>'Matriz de riesgo inherente'!EZ79</f>
        <v>3</v>
      </c>
      <c r="U78" s="546"/>
      <c r="V78" s="5"/>
      <c r="W78" s="901"/>
      <c r="X78" s="851"/>
      <c r="Z78" s="609"/>
      <c r="AA78" s="1159" t="str">
        <f>'Eventos de riesgo LA-FT-FPADM'!D78</f>
        <v>Usuarios</v>
      </c>
      <c r="AB78" s="1135" t="str">
        <f>IF('Eventos vs Controles'!AF79&gt;=100%,"2",IF('Eventos vs Controles'!AF79&gt;=60%,"1",IF('Eventos vs Controles'!AF79&lt;=59%,"0")))</f>
        <v>1</v>
      </c>
      <c r="AC78" s="1135" t="str">
        <f>IF('Eventos vs Controles'!AF79&gt;=100%,"2",IF('Eventos vs Controles'!AF79&gt;=60%,"1",IF('Eventos vs Controles'!AF79&lt;=59%,"0")))</f>
        <v>1</v>
      </c>
      <c r="AD78" s="1133">
        <f t="shared" si="9"/>
        <v>1</v>
      </c>
      <c r="AE78" s="1122"/>
      <c r="AF78" s="476">
        <f t="shared" si="10"/>
        <v>2</v>
      </c>
      <c r="AG78" s="1130"/>
      <c r="AH78" s="476">
        <f t="shared" si="11"/>
        <v>2</v>
      </c>
      <c r="AI78" s="1130"/>
      <c r="AJ78" s="476">
        <f t="shared" si="12"/>
        <v>1</v>
      </c>
      <c r="AK78" s="1130"/>
      <c r="AL78" s="476">
        <f t="shared" si="13"/>
        <v>1</v>
      </c>
      <c r="AM78" s="1130"/>
      <c r="AN78" s="1133">
        <f t="shared" si="14"/>
        <v>2</v>
      </c>
      <c r="AO78" s="1122"/>
      <c r="AP78" s="1124"/>
      <c r="AQ78" s="1124"/>
      <c r="AR78" s="1126"/>
      <c r="AS78" s="1128"/>
    </row>
    <row r="79" spans="1:45" ht="18" customHeight="1">
      <c r="A79" s="716"/>
      <c r="B79" s="720"/>
      <c r="C79" s="741"/>
      <c r="D79" s="741"/>
      <c r="E79" s="266" t="str">
        <f>'Eventos de riesgo LA-FT-FPADM'!E79</f>
        <v>Beneficiarios de Programas y Proyectos</v>
      </c>
      <c r="G79" s="716"/>
      <c r="H79" s="928"/>
      <c r="I79" s="893"/>
      <c r="J79" s="546"/>
      <c r="K79" s="893"/>
      <c r="L79" s="899"/>
      <c r="M79" s="893"/>
      <c r="N79" s="899"/>
      <c r="O79" s="893"/>
      <c r="P79" s="899"/>
      <c r="Q79" s="893"/>
      <c r="R79" s="899"/>
      <c r="S79" s="928"/>
      <c r="T79" s="893"/>
      <c r="U79" s="546"/>
      <c r="V79" s="5"/>
      <c r="W79" s="901"/>
      <c r="X79" s="851"/>
      <c r="Z79" s="609"/>
      <c r="AA79" s="1159"/>
      <c r="AB79" s="1153"/>
      <c r="AC79" s="1153"/>
      <c r="AD79" s="1133"/>
      <c r="AE79" s="1122"/>
      <c r="AF79" s="476"/>
      <c r="AG79" s="1130"/>
      <c r="AH79" s="476"/>
      <c r="AI79" s="1130"/>
      <c r="AJ79" s="476"/>
      <c r="AK79" s="1130"/>
      <c r="AL79" s="476"/>
      <c r="AM79" s="1130"/>
      <c r="AN79" s="1133"/>
      <c r="AO79" s="1122"/>
      <c r="AP79" s="1124"/>
      <c r="AQ79" s="1124"/>
      <c r="AR79" s="1126"/>
      <c r="AS79" s="1128"/>
    </row>
    <row r="80" spans="1:45" ht="18" customHeight="1">
      <c r="A80" s="716"/>
      <c r="B80" s="720"/>
      <c r="C80" s="741"/>
      <c r="D80" s="762" t="str">
        <f>'Eventos de riesgo LA-FT-FPADM'!D80</f>
        <v>Proveedores / Contratistas</v>
      </c>
      <c r="E80" s="266" t="str">
        <f>'Eventos de riesgo LA-FT-FPADM'!E80</f>
        <v>Servicios y alquileres</v>
      </c>
      <c r="G80" s="716"/>
      <c r="H80" s="930" t="str">
        <f>'Eventos de riesgo LA-FT-FPADM'!D80</f>
        <v>Proveedores / Contratistas</v>
      </c>
      <c r="I80" s="881">
        <f>'Matriz de riesgo inherente'!EE81</f>
        <v>2</v>
      </c>
      <c r="J80" s="546"/>
      <c r="K80" s="881">
        <f>'Matriz de riesgo inherente'!EI81</f>
        <v>3</v>
      </c>
      <c r="L80" s="899"/>
      <c r="M80" s="881">
        <f>'Matriz de riesgo inherente'!EM81</f>
        <v>2</v>
      </c>
      <c r="N80" s="899"/>
      <c r="O80" s="881">
        <f>'Matriz de riesgo inherente'!EQ81</f>
        <v>2</v>
      </c>
      <c r="P80" s="899"/>
      <c r="Q80" s="881">
        <f>'Matriz de riesgo inherente'!EU81</f>
        <v>2</v>
      </c>
      <c r="R80" s="899"/>
      <c r="S80" s="930" t="str">
        <f>'Eventos de riesgo LA-FT-FPADM'!D80</f>
        <v>Proveedores / Contratistas</v>
      </c>
      <c r="T80" s="881">
        <f>'Matriz de riesgo inherente'!EZ81</f>
        <v>2</v>
      </c>
      <c r="U80" s="546"/>
      <c r="V80" s="5"/>
      <c r="W80" s="901"/>
      <c r="X80" s="851"/>
      <c r="Z80" s="609"/>
      <c r="AA80" s="1164" t="str">
        <f>'Eventos de riesgo LA-FT-FPADM'!D80</f>
        <v>Proveedores / Contratistas</v>
      </c>
      <c r="AB80" s="1135" t="str">
        <f>IF('Eventos vs Controles'!AF81&gt;=100%,"2",IF('Eventos vs Controles'!AF81&gt;=60%,"1",IF('Eventos vs Controles'!AF81&lt;=59%,"0")))</f>
        <v>1</v>
      </c>
      <c r="AC80" s="1135" t="str">
        <f>IF('Eventos vs Controles'!AF81&gt;=100%,"2",IF('Eventos vs Controles'!AF81&gt;=60%,"1",IF('Eventos vs Controles'!AF81&lt;=59%,"0")))</f>
        <v>1</v>
      </c>
      <c r="AD80" s="1133">
        <f t="shared" si="9"/>
        <v>1</v>
      </c>
      <c r="AE80" s="1122"/>
      <c r="AF80" s="476">
        <f t="shared" si="10"/>
        <v>2</v>
      </c>
      <c r="AG80" s="1130"/>
      <c r="AH80" s="476">
        <f t="shared" si="11"/>
        <v>1</v>
      </c>
      <c r="AI80" s="1130"/>
      <c r="AJ80" s="476">
        <f t="shared" si="12"/>
        <v>1</v>
      </c>
      <c r="AK80" s="1130"/>
      <c r="AL80" s="476">
        <f t="shared" si="13"/>
        <v>1</v>
      </c>
      <c r="AM80" s="1130"/>
      <c r="AN80" s="1133">
        <f t="shared" si="14"/>
        <v>1</v>
      </c>
      <c r="AO80" s="1122"/>
      <c r="AP80" s="1124"/>
      <c r="AQ80" s="1124"/>
      <c r="AR80" s="1126"/>
      <c r="AS80" s="1128"/>
    </row>
    <row r="81" spans="1:45" ht="18" customHeight="1">
      <c r="A81" s="716"/>
      <c r="B81" s="720"/>
      <c r="C81" s="741"/>
      <c r="D81" s="763"/>
      <c r="E81" s="266" t="str">
        <f>'Eventos de riesgo LA-FT-FPADM'!E81</f>
        <v>Publicidad</v>
      </c>
      <c r="G81" s="716"/>
      <c r="H81" s="931"/>
      <c r="I81" s="882"/>
      <c r="J81" s="546"/>
      <c r="K81" s="882"/>
      <c r="L81" s="899"/>
      <c r="M81" s="882"/>
      <c r="N81" s="899"/>
      <c r="O81" s="882"/>
      <c r="P81" s="899"/>
      <c r="Q81" s="882"/>
      <c r="R81" s="899"/>
      <c r="S81" s="931"/>
      <c r="T81" s="882"/>
      <c r="U81" s="546"/>
      <c r="V81" s="5"/>
      <c r="W81" s="901"/>
      <c r="X81" s="851"/>
      <c r="Z81" s="609"/>
      <c r="AA81" s="1164"/>
      <c r="AB81" s="1152"/>
      <c r="AC81" s="1152"/>
      <c r="AD81" s="1133"/>
      <c r="AE81" s="1122"/>
      <c r="AF81" s="476"/>
      <c r="AG81" s="1130"/>
      <c r="AH81" s="476"/>
      <c r="AI81" s="1130"/>
      <c r="AJ81" s="476"/>
      <c r="AK81" s="1130"/>
      <c r="AL81" s="476"/>
      <c r="AM81" s="1130"/>
      <c r="AN81" s="1133"/>
      <c r="AO81" s="1122"/>
      <c r="AP81" s="1124"/>
      <c r="AQ81" s="1124"/>
      <c r="AR81" s="1126"/>
      <c r="AS81" s="1128"/>
    </row>
    <row r="82" spans="1:45" ht="18" customHeight="1">
      <c r="A82" s="716"/>
      <c r="B82" s="720"/>
      <c r="C82" s="741"/>
      <c r="D82" s="763"/>
      <c r="E82" s="266" t="str">
        <f>'Eventos de riesgo LA-FT-FPADM'!E82</f>
        <v>Compras generales</v>
      </c>
      <c r="G82" s="716"/>
      <c r="H82" s="931"/>
      <c r="I82" s="882"/>
      <c r="J82" s="546"/>
      <c r="K82" s="882"/>
      <c r="L82" s="899"/>
      <c r="M82" s="882"/>
      <c r="N82" s="899"/>
      <c r="O82" s="882"/>
      <c r="P82" s="899"/>
      <c r="Q82" s="882"/>
      <c r="R82" s="899"/>
      <c r="S82" s="931"/>
      <c r="T82" s="882"/>
      <c r="U82" s="546"/>
      <c r="V82" s="5"/>
      <c r="W82" s="901"/>
      <c r="X82" s="851"/>
      <c r="Z82" s="609"/>
      <c r="AA82" s="1164"/>
      <c r="AB82" s="1152"/>
      <c r="AC82" s="1152"/>
      <c r="AD82" s="1133"/>
      <c r="AE82" s="1122"/>
      <c r="AF82" s="476"/>
      <c r="AG82" s="1130"/>
      <c r="AH82" s="476"/>
      <c r="AI82" s="1130"/>
      <c r="AJ82" s="476"/>
      <c r="AK82" s="1130"/>
      <c r="AL82" s="476"/>
      <c r="AM82" s="1130"/>
      <c r="AN82" s="1133"/>
      <c r="AO82" s="1122"/>
      <c r="AP82" s="1124"/>
      <c r="AQ82" s="1124"/>
      <c r="AR82" s="1126"/>
      <c r="AS82" s="1128"/>
    </row>
    <row r="83" spans="1:45" ht="18" customHeight="1">
      <c r="A83" s="716"/>
      <c r="B83" s="720"/>
      <c r="C83" s="741"/>
      <c r="D83" s="763"/>
      <c r="E83" s="266" t="str">
        <f>'Eventos de riesgo LA-FT-FPADM'!E83</f>
        <v>Consultorías</v>
      </c>
      <c r="G83" s="716"/>
      <c r="H83" s="931"/>
      <c r="I83" s="882"/>
      <c r="J83" s="546"/>
      <c r="K83" s="882"/>
      <c r="L83" s="899"/>
      <c r="M83" s="882"/>
      <c r="N83" s="899"/>
      <c r="O83" s="882"/>
      <c r="P83" s="899"/>
      <c r="Q83" s="882"/>
      <c r="R83" s="899"/>
      <c r="S83" s="931"/>
      <c r="T83" s="882"/>
      <c r="U83" s="546"/>
      <c r="V83" s="5"/>
      <c r="W83" s="901"/>
      <c r="X83" s="851"/>
      <c r="Z83" s="609"/>
      <c r="AA83" s="1164"/>
      <c r="AB83" s="1152"/>
      <c r="AC83" s="1152"/>
      <c r="AD83" s="1133"/>
      <c r="AE83" s="1122"/>
      <c r="AF83" s="476"/>
      <c r="AG83" s="1130"/>
      <c r="AH83" s="476"/>
      <c r="AI83" s="1130"/>
      <c r="AJ83" s="476"/>
      <c r="AK83" s="1130"/>
      <c r="AL83" s="476"/>
      <c r="AM83" s="1130"/>
      <c r="AN83" s="1133"/>
      <c r="AO83" s="1122"/>
      <c r="AP83" s="1124"/>
      <c r="AQ83" s="1124"/>
      <c r="AR83" s="1126"/>
      <c r="AS83" s="1128"/>
    </row>
    <row r="84" spans="1:45" ht="18" customHeight="1">
      <c r="A84" s="716"/>
      <c r="B84" s="720"/>
      <c r="C84" s="741"/>
      <c r="D84" s="763"/>
      <c r="E84" s="266" t="str">
        <f>'Eventos de riesgo LA-FT-FPADM'!E84</f>
        <v>Muebles e inmuebles, mantenimiento de maquinaria y equipo</v>
      </c>
      <c r="G84" s="716"/>
      <c r="H84" s="931"/>
      <c r="I84" s="882"/>
      <c r="J84" s="546"/>
      <c r="K84" s="882"/>
      <c r="L84" s="899"/>
      <c r="M84" s="882"/>
      <c r="N84" s="899"/>
      <c r="O84" s="882"/>
      <c r="P84" s="899"/>
      <c r="Q84" s="882"/>
      <c r="R84" s="899"/>
      <c r="S84" s="931"/>
      <c r="T84" s="882"/>
      <c r="U84" s="546"/>
      <c r="V84" s="5"/>
      <c r="W84" s="901"/>
      <c r="X84" s="851"/>
      <c r="Z84" s="609"/>
      <c r="AA84" s="1164"/>
      <c r="AB84" s="1152"/>
      <c r="AC84" s="1152"/>
      <c r="AD84" s="1133"/>
      <c r="AE84" s="1122"/>
      <c r="AF84" s="476"/>
      <c r="AG84" s="1130"/>
      <c r="AH84" s="476"/>
      <c r="AI84" s="1130"/>
      <c r="AJ84" s="476"/>
      <c r="AK84" s="1130"/>
      <c r="AL84" s="476"/>
      <c r="AM84" s="1130"/>
      <c r="AN84" s="1133"/>
      <c r="AO84" s="1122"/>
      <c r="AP84" s="1124"/>
      <c r="AQ84" s="1124"/>
      <c r="AR84" s="1126"/>
      <c r="AS84" s="1128"/>
    </row>
    <row r="85" spans="1:45" ht="18" customHeight="1">
      <c r="A85" s="716"/>
      <c r="B85" s="720"/>
      <c r="C85" s="741"/>
      <c r="D85" s="763"/>
      <c r="E85" s="266" t="str">
        <f>'Eventos de riesgo LA-FT-FPADM'!E85</f>
        <v>Servicios de tecnologia</v>
      </c>
      <c r="G85" s="716"/>
      <c r="H85" s="931"/>
      <c r="I85" s="882"/>
      <c r="J85" s="546"/>
      <c r="K85" s="882"/>
      <c r="L85" s="899"/>
      <c r="M85" s="882"/>
      <c r="N85" s="899"/>
      <c r="O85" s="882"/>
      <c r="P85" s="899"/>
      <c r="Q85" s="882"/>
      <c r="R85" s="899"/>
      <c r="S85" s="931"/>
      <c r="T85" s="882"/>
      <c r="U85" s="546"/>
      <c r="V85" s="5"/>
      <c r="W85" s="901"/>
      <c r="X85" s="851"/>
      <c r="Z85" s="609"/>
      <c r="AA85" s="1164"/>
      <c r="AB85" s="1152"/>
      <c r="AC85" s="1152"/>
      <c r="AD85" s="1133"/>
      <c r="AE85" s="1122"/>
      <c r="AF85" s="476"/>
      <c r="AG85" s="1130"/>
      <c r="AH85" s="476"/>
      <c r="AI85" s="1130"/>
      <c r="AJ85" s="476"/>
      <c r="AK85" s="1130"/>
      <c r="AL85" s="476"/>
      <c r="AM85" s="1130"/>
      <c r="AN85" s="1133"/>
      <c r="AO85" s="1122"/>
      <c r="AP85" s="1124"/>
      <c r="AQ85" s="1124"/>
      <c r="AR85" s="1126"/>
      <c r="AS85" s="1128"/>
    </row>
    <row r="86" spans="1:45" ht="18" customHeight="1">
      <c r="A86" s="716"/>
      <c r="B86" s="720"/>
      <c r="C86" s="741"/>
      <c r="D86" s="763"/>
      <c r="E86" s="266" t="str">
        <f>'Eventos de riesgo LA-FT-FPADM'!E86</f>
        <v>Servicio de alojamiento y eventos empresariales</v>
      </c>
      <c r="G86" s="716"/>
      <c r="H86" s="931"/>
      <c r="I86" s="882"/>
      <c r="J86" s="546"/>
      <c r="K86" s="882"/>
      <c r="L86" s="899"/>
      <c r="M86" s="882"/>
      <c r="N86" s="899"/>
      <c r="O86" s="882"/>
      <c r="P86" s="899"/>
      <c r="Q86" s="882"/>
      <c r="R86" s="899"/>
      <c r="S86" s="931"/>
      <c r="T86" s="882"/>
      <c r="U86" s="546"/>
      <c r="V86" s="5"/>
      <c r="W86" s="901"/>
      <c r="X86" s="851"/>
      <c r="Z86" s="609"/>
      <c r="AA86" s="1164"/>
      <c r="AB86" s="1152"/>
      <c r="AC86" s="1152"/>
      <c r="AD86" s="1133"/>
      <c r="AE86" s="1122"/>
      <c r="AF86" s="476"/>
      <c r="AG86" s="1130"/>
      <c r="AH86" s="476"/>
      <c r="AI86" s="1130"/>
      <c r="AJ86" s="476"/>
      <c r="AK86" s="1130"/>
      <c r="AL86" s="476"/>
      <c r="AM86" s="1130"/>
      <c r="AN86" s="1133"/>
      <c r="AO86" s="1122"/>
      <c r="AP86" s="1124"/>
      <c r="AQ86" s="1124"/>
      <c r="AR86" s="1126"/>
      <c r="AS86" s="1128"/>
    </row>
    <row r="87" spans="1:45" ht="18" customHeight="1">
      <c r="A87" s="716"/>
      <c r="B87" s="720"/>
      <c r="C87" s="741"/>
      <c r="D87" s="763"/>
      <c r="E87" s="266" t="str">
        <f>'Eventos de riesgo LA-FT-FPADM'!E87</f>
        <v>Servicios educativos</v>
      </c>
      <c r="G87" s="716"/>
      <c r="H87" s="931"/>
      <c r="I87" s="882"/>
      <c r="J87" s="546"/>
      <c r="K87" s="882"/>
      <c r="L87" s="899"/>
      <c r="M87" s="882"/>
      <c r="N87" s="899"/>
      <c r="O87" s="882"/>
      <c r="P87" s="899"/>
      <c r="Q87" s="882"/>
      <c r="R87" s="899"/>
      <c r="S87" s="931"/>
      <c r="T87" s="882"/>
      <c r="U87" s="546"/>
      <c r="V87" s="5"/>
      <c r="W87" s="901"/>
      <c r="X87" s="851"/>
      <c r="Z87" s="609"/>
      <c r="AA87" s="1164"/>
      <c r="AB87" s="1152"/>
      <c r="AC87" s="1152"/>
      <c r="AD87" s="1133"/>
      <c r="AE87" s="1122"/>
      <c r="AF87" s="476"/>
      <c r="AG87" s="1130"/>
      <c r="AH87" s="476"/>
      <c r="AI87" s="1130"/>
      <c r="AJ87" s="476"/>
      <c r="AK87" s="1130"/>
      <c r="AL87" s="476"/>
      <c r="AM87" s="1130"/>
      <c r="AN87" s="1133"/>
      <c r="AO87" s="1122"/>
      <c r="AP87" s="1124"/>
      <c r="AQ87" s="1124"/>
      <c r="AR87" s="1126"/>
      <c r="AS87" s="1128"/>
    </row>
    <row r="88" spans="1:45" ht="18" customHeight="1">
      <c r="A88" s="716"/>
      <c r="B88" s="720"/>
      <c r="C88" s="741"/>
      <c r="D88" s="763"/>
      <c r="E88" s="266" t="str">
        <f>'Eventos de riesgo LA-FT-FPADM'!E88</f>
        <v>Asesorías Jurídicas</v>
      </c>
      <c r="G88" s="716"/>
      <c r="H88" s="931"/>
      <c r="I88" s="882"/>
      <c r="J88" s="546"/>
      <c r="K88" s="882"/>
      <c r="L88" s="899"/>
      <c r="M88" s="882"/>
      <c r="N88" s="899"/>
      <c r="O88" s="882"/>
      <c r="P88" s="899"/>
      <c r="Q88" s="882"/>
      <c r="R88" s="899"/>
      <c r="S88" s="931"/>
      <c r="T88" s="882"/>
      <c r="U88" s="546"/>
      <c r="V88" s="5"/>
      <c r="W88" s="901"/>
      <c r="X88" s="851"/>
      <c r="Z88" s="609"/>
      <c r="AA88" s="1164"/>
      <c r="AB88" s="1152"/>
      <c r="AC88" s="1152"/>
      <c r="AD88" s="1133"/>
      <c r="AE88" s="1122"/>
      <c r="AF88" s="476"/>
      <c r="AG88" s="1130"/>
      <c r="AH88" s="476"/>
      <c r="AI88" s="1130"/>
      <c r="AJ88" s="476"/>
      <c r="AK88" s="1130"/>
      <c r="AL88" s="476"/>
      <c r="AM88" s="1130"/>
      <c r="AN88" s="1133"/>
      <c r="AO88" s="1122"/>
      <c r="AP88" s="1124"/>
      <c r="AQ88" s="1124"/>
      <c r="AR88" s="1126"/>
      <c r="AS88" s="1128"/>
    </row>
    <row r="89" spans="1:45" ht="18" customHeight="1">
      <c r="A89" s="716"/>
      <c r="B89" s="720"/>
      <c r="C89" s="741"/>
      <c r="D89" s="763"/>
      <c r="E89" s="266" t="str">
        <f>'Eventos de riesgo LA-FT-FPADM'!E89</f>
        <v>Servicios públicos</v>
      </c>
      <c r="G89" s="716"/>
      <c r="H89" s="931"/>
      <c r="I89" s="882"/>
      <c r="J89" s="546"/>
      <c r="K89" s="882"/>
      <c r="L89" s="899"/>
      <c r="M89" s="882"/>
      <c r="N89" s="899"/>
      <c r="O89" s="882"/>
      <c r="P89" s="899"/>
      <c r="Q89" s="882"/>
      <c r="R89" s="899"/>
      <c r="S89" s="931"/>
      <c r="T89" s="882"/>
      <c r="U89" s="546"/>
      <c r="V89" s="5"/>
      <c r="W89" s="901"/>
      <c r="X89" s="851"/>
      <c r="Z89" s="609"/>
      <c r="AA89" s="1164"/>
      <c r="AB89" s="1152"/>
      <c r="AC89" s="1152"/>
      <c r="AD89" s="1133"/>
      <c r="AE89" s="1122"/>
      <c r="AF89" s="476"/>
      <c r="AG89" s="1130"/>
      <c r="AH89" s="476"/>
      <c r="AI89" s="1130"/>
      <c r="AJ89" s="476"/>
      <c r="AK89" s="1130"/>
      <c r="AL89" s="476"/>
      <c r="AM89" s="1130"/>
      <c r="AN89" s="1133"/>
      <c r="AO89" s="1122"/>
      <c r="AP89" s="1124"/>
      <c r="AQ89" s="1124"/>
      <c r="AR89" s="1126"/>
      <c r="AS89" s="1128"/>
    </row>
    <row r="90" spans="1:45" ht="18" customHeight="1">
      <c r="A90" s="716"/>
      <c r="B90" s="720"/>
      <c r="C90" s="741"/>
      <c r="D90" s="763"/>
      <c r="E90" s="266" t="str">
        <f>'Eventos de riesgo LA-FT-FPADM'!E90</f>
        <v>Obligaciones Legales</v>
      </c>
      <c r="G90" s="716"/>
      <c r="H90" s="931"/>
      <c r="I90" s="882"/>
      <c r="J90" s="546"/>
      <c r="K90" s="882"/>
      <c r="L90" s="899"/>
      <c r="M90" s="882"/>
      <c r="N90" s="899"/>
      <c r="O90" s="882"/>
      <c r="P90" s="899"/>
      <c r="Q90" s="882"/>
      <c r="R90" s="899"/>
      <c r="S90" s="931"/>
      <c r="T90" s="882"/>
      <c r="U90" s="546"/>
      <c r="V90" s="5"/>
      <c r="W90" s="901"/>
      <c r="X90" s="851"/>
      <c r="Z90" s="609"/>
      <c r="AA90" s="1164"/>
      <c r="AB90" s="1152"/>
      <c r="AC90" s="1152"/>
      <c r="AD90" s="1133"/>
      <c r="AE90" s="1122"/>
      <c r="AF90" s="476"/>
      <c r="AG90" s="1130"/>
      <c r="AH90" s="476"/>
      <c r="AI90" s="1130"/>
      <c r="AJ90" s="476"/>
      <c r="AK90" s="1130"/>
      <c r="AL90" s="476"/>
      <c r="AM90" s="1130"/>
      <c r="AN90" s="1133"/>
      <c r="AO90" s="1122"/>
      <c r="AP90" s="1124"/>
      <c r="AQ90" s="1124"/>
      <c r="AR90" s="1126"/>
      <c r="AS90" s="1128"/>
    </row>
    <row r="91" spans="1:45" ht="18" customHeight="1">
      <c r="A91" s="716"/>
      <c r="B91" s="720"/>
      <c r="C91" s="741"/>
      <c r="D91" s="764"/>
      <c r="E91" s="266" t="str">
        <f>'Eventos de riesgo LA-FT-FPADM'!E91</f>
        <v>Financieros</v>
      </c>
      <c r="G91" s="716"/>
      <c r="H91" s="932"/>
      <c r="I91" s="925"/>
      <c r="J91" s="546"/>
      <c r="K91" s="925"/>
      <c r="L91" s="899"/>
      <c r="M91" s="925"/>
      <c r="N91" s="899"/>
      <c r="O91" s="925"/>
      <c r="P91" s="899"/>
      <c r="Q91" s="925"/>
      <c r="R91" s="899"/>
      <c r="S91" s="932"/>
      <c r="T91" s="925"/>
      <c r="U91" s="546"/>
      <c r="V91" s="5"/>
      <c r="W91" s="901"/>
      <c r="X91" s="851"/>
      <c r="Z91" s="609"/>
      <c r="AA91" s="1164"/>
      <c r="AB91" s="1153"/>
      <c r="AC91" s="1153"/>
      <c r="AD91" s="1133"/>
      <c r="AE91" s="1122"/>
      <c r="AF91" s="476"/>
      <c r="AG91" s="1130"/>
      <c r="AH91" s="476"/>
      <c r="AI91" s="1130"/>
      <c r="AJ91" s="476"/>
      <c r="AK91" s="1130"/>
      <c r="AL91" s="476"/>
      <c r="AM91" s="1130"/>
      <c r="AN91" s="1133"/>
      <c r="AO91" s="1122"/>
      <c r="AP91" s="1124"/>
      <c r="AQ91" s="1124"/>
      <c r="AR91" s="1126"/>
      <c r="AS91" s="1128"/>
    </row>
    <row r="92" spans="1:45" ht="18" customHeight="1">
      <c r="A92" s="716"/>
      <c r="B92" s="720"/>
      <c r="C92" s="741"/>
      <c r="D92" s="269" t="str">
        <f>'Eventos de riesgo LA-FT-FPADM'!D92</f>
        <v>Empleados</v>
      </c>
      <c r="E92" s="266" t="str">
        <f>'Eventos de riesgo LA-FT-FPADM'!E92</f>
        <v>Directos</v>
      </c>
      <c r="G92" s="716"/>
      <c r="H92" s="296" t="str">
        <f>'Eventos de riesgo LA-FT-FPADM'!D92</f>
        <v>Empleados</v>
      </c>
      <c r="I92" s="291">
        <f>'Matriz de riesgo inherente'!EE93</f>
        <v>2</v>
      </c>
      <c r="J92" s="546"/>
      <c r="K92" s="291">
        <f>'Matriz de riesgo inherente'!EI93</f>
        <v>3</v>
      </c>
      <c r="L92" s="899"/>
      <c r="M92" s="291">
        <f>'Matriz de riesgo inherente'!EM93</f>
        <v>3</v>
      </c>
      <c r="N92" s="899"/>
      <c r="O92" s="291">
        <f>'Matriz de riesgo inherente'!EQ93</f>
        <v>2</v>
      </c>
      <c r="P92" s="899"/>
      <c r="Q92" s="291">
        <f>'Matriz de riesgo inherente'!EU93</f>
        <v>2</v>
      </c>
      <c r="R92" s="899"/>
      <c r="S92" s="296" t="str">
        <f>'Eventos de riesgo LA-FT-FPADM'!D92</f>
        <v>Empleados</v>
      </c>
      <c r="T92" s="291">
        <f>'Matriz de riesgo inherente'!EZ93</f>
        <v>3</v>
      </c>
      <c r="U92" s="546"/>
      <c r="V92" s="5"/>
      <c r="W92" s="901"/>
      <c r="X92" s="851"/>
      <c r="Z92" s="609"/>
      <c r="AA92" s="292" t="str">
        <f>'Eventos de riesgo LA-FT-FPADM'!D92</f>
        <v>Empleados</v>
      </c>
      <c r="AB92" s="412" t="str">
        <f>IF('Eventos vs Controles'!AF93&gt;=100%,"2",IF('Eventos vs Controles'!AF93&gt;=60%,"1",IF('Eventos vs Controles'!AF93&lt;=59%,"0")))</f>
        <v>1</v>
      </c>
      <c r="AC92" s="412" t="str">
        <f>IF('Eventos vs Controles'!AF93&gt;=100%,"2",IF('Eventos vs Controles'!AF93&gt;=60%,"1",IF('Eventos vs Controles'!AF93&lt;=59%,"0")))</f>
        <v>1</v>
      </c>
      <c r="AD92" s="305">
        <f t="shared" si="9"/>
        <v>1</v>
      </c>
      <c r="AE92" s="1122"/>
      <c r="AF92" s="27">
        <f t="shared" si="10"/>
        <v>2</v>
      </c>
      <c r="AG92" s="1130"/>
      <c r="AH92" s="27">
        <f t="shared" si="11"/>
        <v>2</v>
      </c>
      <c r="AI92" s="1130"/>
      <c r="AJ92" s="27">
        <f t="shared" si="12"/>
        <v>1</v>
      </c>
      <c r="AK92" s="1130"/>
      <c r="AL92" s="27">
        <f t="shared" si="13"/>
        <v>1</v>
      </c>
      <c r="AM92" s="1130"/>
      <c r="AN92" s="305">
        <f t="shared" si="14"/>
        <v>2</v>
      </c>
      <c r="AO92" s="1122"/>
      <c r="AP92" s="1124"/>
      <c r="AQ92" s="1124"/>
      <c r="AR92" s="1126"/>
      <c r="AS92" s="1128"/>
    </row>
    <row r="93" spans="1:45" ht="18" customHeight="1">
      <c r="A93" s="716"/>
      <c r="B93" s="720"/>
      <c r="C93" s="741"/>
      <c r="D93" s="269" t="str">
        <f>'Eventos de riesgo LA-FT-FPADM'!D93</f>
        <v>Aliados</v>
      </c>
      <c r="E93" s="266" t="str">
        <f>'Eventos de riesgo LA-FT-FPADM'!E93</f>
        <v>Programas y proyectos</v>
      </c>
      <c r="G93" s="716"/>
      <c r="H93" s="296" t="str">
        <f>'Eventos de riesgo LA-FT-FPADM'!D93</f>
        <v>Aliados</v>
      </c>
      <c r="I93" s="291">
        <f>'Matriz de riesgo inherente'!EE94</f>
        <v>3</v>
      </c>
      <c r="J93" s="546"/>
      <c r="K93" s="291">
        <f>'Matriz de riesgo inherente'!EI94</f>
        <v>3</v>
      </c>
      <c r="L93" s="899"/>
      <c r="M93" s="291">
        <f>'Matriz de riesgo inherente'!EM94</f>
        <v>3</v>
      </c>
      <c r="N93" s="899"/>
      <c r="O93" s="291">
        <f>'Matriz de riesgo inherente'!EQ94</f>
        <v>2</v>
      </c>
      <c r="P93" s="899"/>
      <c r="Q93" s="291">
        <f>'Matriz de riesgo inherente'!EU94</f>
        <v>3</v>
      </c>
      <c r="R93" s="899"/>
      <c r="S93" s="296" t="str">
        <f>'Eventos de riesgo LA-FT-FPADM'!D93</f>
        <v>Aliados</v>
      </c>
      <c r="T93" s="291">
        <f>'Matriz de riesgo inherente'!EZ94</f>
        <v>3</v>
      </c>
      <c r="U93" s="546"/>
      <c r="V93" s="5"/>
      <c r="W93" s="901"/>
      <c r="X93" s="851"/>
      <c r="Z93" s="609"/>
      <c r="AA93" s="292" t="str">
        <f>'Eventos de riesgo LA-FT-FPADM'!D93</f>
        <v>Aliados</v>
      </c>
      <c r="AB93" s="412" t="str">
        <f>IF('Eventos vs Controles'!AF94&gt;=100%,"2",IF('Eventos vs Controles'!AF94&gt;=60%,"1",IF('Eventos vs Controles'!AF94&lt;=59%,"0")))</f>
        <v>1</v>
      </c>
      <c r="AC93" s="412" t="str">
        <f>IF('Eventos vs Controles'!AF94&gt;=100%,"2",IF('Eventos vs Controles'!AF94&gt;=60%,"1",IF('Eventos vs Controles'!AF94&lt;=59%,"0")))</f>
        <v>1</v>
      </c>
      <c r="AD93" s="305">
        <f t="shared" si="9"/>
        <v>2</v>
      </c>
      <c r="AE93" s="1122"/>
      <c r="AF93" s="27">
        <f t="shared" si="10"/>
        <v>2</v>
      </c>
      <c r="AG93" s="1130"/>
      <c r="AH93" s="27">
        <f t="shared" si="11"/>
        <v>2</v>
      </c>
      <c r="AI93" s="1130"/>
      <c r="AJ93" s="27">
        <f t="shared" si="12"/>
        <v>1</v>
      </c>
      <c r="AK93" s="1130"/>
      <c r="AL93" s="27">
        <f t="shared" si="13"/>
        <v>2</v>
      </c>
      <c r="AM93" s="1130"/>
      <c r="AN93" s="305">
        <f t="shared" si="14"/>
        <v>2</v>
      </c>
      <c r="AO93" s="1122"/>
      <c r="AP93" s="1124"/>
      <c r="AQ93" s="1124"/>
      <c r="AR93" s="1126"/>
      <c r="AS93" s="1128"/>
    </row>
    <row r="94" spans="1:45" ht="18" customHeight="1">
      <c r="A94" s="716"/>
      <c r="B94" s="720"/>
      <c r="C94" s="655" t="str">
        <f>'Eventos de riesgo LA-FT-FPADM'!C94</f>
        <v>Canales de distribución</v>
      </c>
      <c r="D94" s="679" t="str">
        <f>'Eventos de riesgo LA-FT-FPADM'!D94</f>
        <v>Propia</v>
      </c>
      <c r="E94" s="266" t="str">
        <f>'Eventos de riesgo LA-FT-FPADM'!E94</f>
        <v>Fuerza comercial</v>
      </c>
      <c r="G94" s="716"/>
      <c r="H94" s="921" t="str">
        <f>'Eventos de riesgo LA-FT-FPADM'!C94</f>
        <v>Canales de distribución</v>
      </c>
      <c r="I94" s="892">
        <f>'Matriz de riesgo inherente'!EE95</f>
        <v>2</v>
      </c>
      <c r="J94" s="546"/>
      <c r="K94" s="892">
        <f>'Matriz de riesgo inherente'!EI95</f>
        <v>3</v>
      </c>
      <c r="L94" s="899"/>
      <c r="M94" s="892">
        <f>'Matriz de riesgo inherente'!EM95</f>
        <v>3</v>
      </c>
      <c r="N94" s="899"/>
      <c r="O94" s="892">
        <f>'Matriz de riesgo inherente'!EQ95</f>
        <v>2</v>
      </c>
      <c r="P94" s="899"/>
      <c r="Q94" s="892">
        <f>'Matriz de riesgo inherente'!EU95</f>
        <v>2</v>
      </c>
      <c r="R94" s="899"/>
      <c r="S94" s="921" t="str">
        <f>'Eventos de riesgo LA-FT-FPADM'!C94</f>
        <v>Canales de distribución</v>
      </c>
      <c r="T94" s="892">
        <f>'Matriz de riesgo inherente'!EZ95</f>
        <v>3</v>
      </c>
      <c r="U94" s="546"/>
      <c r="V94" s="5"/>
      <c r="W94" s="901"/>
      <c r="X94" s="851"/>
      <c r="Z94" s="609"/>
      <c r="AA94" s="1159" t="str">
        <f>'Eventos de riesgo LA-FT-FPADM'!C94</f>
        <v>Canales de distribución</v>
      </c>
      <c r="AB94" s="1135" t="str">
        <f>IF('Eventos vs Controles'!AF95&gt;=100%,"2",IF('Eventos vs Controles'!AF95&gt;=60%,"1",IF('Eventos vs Controles'!AF95&lt;=59%,"0")))</f>
        <v>1</v>
      </c>
      <c r="AC94" s="1135" t="str">
        <f>IF('Eventos vs Controles'!AF95&gt;=100%,"2",IF('Eventos vs Controles'!AF95&gt;=60%,"1",IF('Eventos vs Controles'!AF95&lt;=59%,"0")))</f>
        <v>1</v>
      </c>
      <c r="AD94" s="1133">
        <f t="shared" si="9"/>
        <v>1</v>
      </c>
      <c r="AE94" s="1122"/>
      <c r="AF94" s="476">
        <f t="shared" si="10"/>
        <v>2</v>
      </c>
      <c r="AG94" s="1130"/>
      <c r="AH94" s="476">
        <f t="shared" si="11"/>
        <v>2</v>
      </c>
      <c r="AI94" s="1130"/>
      <c r="AJ94" s="476">
        <f t="shared" si="12"/>
        <v>1</v>
      </c>
      <c r="AK94" s="1130"/>
      <c r="AL94" s="476">
        <f t="shared" si="13"/>
        <v>1</v>
      </c>
      <c r="AM94" s="1130"/>
      <c r="AN94" s="1133">
        <f t="shared" si="14"/>
        <v>2</v>
      </c>
      <c r="AO94" s="1122"/>
      <c r="AP94" s="1124"/>
      <c r="AQ94" s="1124"/>
      <c r="AR94" s="1126"/>
      <c r="AS94" s="1128"/>
    </row>
    <row r="95" spans="1:45" ht="18" customHeight="1">
      <c r="A95" s="717"/>
      <c r="B95" s="721"/>
      <c r="C95" s="655"/>
      <c r="D95" s="680"/>
      <c r="E95" s="266" t="str">
        <f>'Eventos de riesgo LA-FT-FPADM'!E95</f>
        <v>Digital</v>
      </c>
      <c r="G95" s="717"/>
      <c r="H95" s="934"/>
      <c r="I95" s="894"/>
      <c r="J95" s="547"/>
      <c r="K95" s="894"/>
      <c r="L95" s="926"/>
      <c r="M95" s="894"/>
      <c r="N95" s="926"/>
      <c r="O95" s="894"/>
      <c r="P95" s="926"/>
      <c r="Q95" s="894"/>
      <c r="R95" s="926"/>
      <c r="S95" s="934"/>
      <c r="T95" s="894"/>
      <c r="U95" s="547"/>
      <c r="V95" s="5"/>
      <c r="W95" s="929"/>
      <c r="X95" s="852"/>
      <c r="Z95" s="609"/>
      <c r="AA95" s="1162"/>
      <c r="AB95" s="1153"/>
      <c r="AC95" s="1153"/>
      <c r="AD95" s="1133"/>
      <c r="AE95" s="1122"/>
      <c r="AF95" s="476"/>
      <c r="AG95" s="1130"/>
      <c r="AH95" s="476"/>
      <c r="AI95" s="1130"/>
      <c r="AJ95" s="476"/>
      <c r="AK95" s="1130"/>
      <c r="AL95" s="476"/>
      <c r="AM95" s="1130"/>
      <c r="AN95" s="1133"/>
      <c r="AO95" s="1122"/>
      <c r="AP95" s="1124"/>
      <c r="AQ95" s="1124"/>
      <c r="AR95" s="1126"/>
      <c r="AS95" s="1128"/>
    </row>
    <row r="96" spans="1:45" ht="18" customHeight="1">
      <c r="A96" s="714" t="str">
        <f>'Eventos de riesgo LA-FT-FPADM'!A96</f>
        <v>R5</v>
      </c>
      <c r="B96" s="718" t="str">
        <f>'Eventos de riesgo LA-FT-FPADM'!B96</f>
        <v>Tener vínculos con empresas de fachada o con testaferros de personas que ejecutan actividades de LA/FT/FPADM.</v>
      </c>
      <c r="C96" s="722" t="str">
        <f>'Eventos de riesgo LA-FT-FPADM'!C96</f>
        <v>Contraparte</v>
      </c>
      <c r="D96" s="722" t="str">
        <f>'Eventos de riesgo LA-FT-FPADM'!D96</f>
        <v>Clientes</v>
      </c>
      <c r="E96" s="173" t="str">
        <f>'Eventos de riesgo LA-FT-FPADM'!E96</f>
        <v>Arrendamiento de espacios</v>
      </c>
      <c r="G96" s="714" t="str">
        <f>'Eventos de riesgo LA-FT-FPADM'!A96</f>
        <v>R5</v>
      </c>
      <c r="H96" s="936" t="str">
        <f>'Eventos de riesgo LA-FT-FPADM'!D96</f>
        <v>Clientes</v>
      </c>
      <c r="I96" s="910">
        <f>'Matriz de riesgo inherente'!EE97</f>
        <v>3</v>
      </c>
      <c r="J96" s="939">
        <f>'Matriz de riesgo inherente'!EH97</f>
        <v>3</v>
      </c>
      <c r="K96" s="910">
        <f>'Matriz de riesgo inherente'!EI97</f>
        <v>3</v>
      </c>
      <c r="L96" s="860">
        <f>'Matriz de riesgo inherente'!EL97</f>
        <v>3</v>
      </c>
      <c r="M96" s="910">
        <f>'Matriz de riesgo inherente'!EM97</f>
        <v>4</v>
      </c>
      <c r="N96" s="860">
        <f>'Matriz de riesgo inherente'!EP97</f>
        <v>3</v>
      </c>
      <c r="O96" s="910">
        <f>'Matriz de riesgo inherente'!EQ97</f>
        <v>3</v>
      </c>
      <c r="P96" s="860">
        <f>'Matriz de riesgo inherente'!ET97</f>
        <v>3</v>
      </c>
      <c r="Q96" s="910">
        <f>'Matriz de riesgo inherente'!EU97</f>
        <v>2</v>
      </c>
      <c r="R96" s="860">
        <f>'Matriz de riesgo inherente'!EX97</f>
        <v>2</v>
      </c>
      <c r="S96" s="936" t="str">
        <f>'Eventos de riesgo LA-FT-FPADM'!D96</f>
        <v>Clientes</v>
      </c>
      <c r="T96" s="910">
        <f>'Matriz de riesgo inherente'!EZ97</f>
        <v>3</v>
      </c>
      <c r="U96" s="868">
        <f>'Matriz de riesgo inherente'!FA97</f>
        <v>3</v>
      </c>
      <c r="V96" s="5"/>
      <c r="W96" s="871">
        <f>'Matriz de riesgo inherente'!FC97</f>
        <v>9</v>
      </c>
      <c r="X96" s="837" t="str">
        <f>'Matriz de riesgo inherente'!FD97</f>
        <v>MODERADO</v>
      </c>
      <c r="Z96" s="608" t="str">
        <f>'Eventos de riesgo LA-FT-FPADM'!A96</f>
        <v>R5</v>
      </c>
      <c r="AA96" s="1161" t="str">
        <f>'Eventos de riesgo LA-FT-FPADM'!D96</f>
        <v>Clientes</v>
      </c>
      <c r="AB96" s="1147" t="str">
        <f>IF('Eventos vs Controles'!AF97&gt;=100%,"2",IF('Eventos vs Controles'!AF97&gt;=60%,"1",IF('Eventos vs Controles'!AF97&lt;=59%,"0")))</f>
        <v>1</v>
      </c>
      <c r="AC96" s="1147" t="str">
        <f>IF('Eventos vs Controles'!AF97&gt;=100%,"2",IF('Eventos vs Controles'!AF97&gt;=60%,"1",IF('Eventos vs Controles'!AF97&lt;=59%,"0")))</f>
        <v>1</v>
      </c>
      <c r="AD96" s="1146">
        <f t="shared" si="9"/>
        <v>2</v>
      </c>
      <c r="AE96" s="1141">
        <f>ROUND(IF((AVERAGE(AD96,AD99,AD111,AD112,AD113))&lt;1,"1",IF(AVERAGE(AD96,AD99,AD111,AD112,AD113)&gt;=1,AVERAGE(AD96,AD99,AD111,AD112,AD113))),0)</f>
        <v>2</v>
      </c>
      <c r="AF96" s="1145">
        <f t="shared" si="10"/>
        <v>2</v>
      </c>
      <c r="AG96" s="1144">
        <f>ROUND(IF((AVERAGE(AF96,AF99,AF111,AF112,AF113))&lt;1,"1",IF(AVERAGE(AF96,AF99,AF111,AF112,AF113)&gt;=1,AVERAGE(AF96,AF99,AF111,AF112,AF113))),0)</f>
        <v>2</v>
      </c>
      <c r="AH96" s="1145">
        <f t="shared" si="11"/>
        <v>3</v>
      </c>
      <c r="AI96" s="1144">
        <f>ROUND(IF((AVERAGE(AH96,AH99,AH111,AH112,AH113))&lt;1,"1",IF(AVERAGE(AH96,AH99,AH111,AH112,AH113)&gt;=1,AVERAGE(AH96,AH99,AH111,AH112,AH113))),0)</f>
        <v>2</v>
      </c>
      <c r="AJ96" s="1145">
        <f t="shared" si="12"/>
        <v>2</v>
      </c>
      <c r="AK96" s="1144">
        <f>ROUND(IF((AVERAGE(AJ96,AJ99,AJ111,AJ112,AJ113))&lt;1,"1",IF(AVERAGE(AJ96,AJ99,AJ111,AJ112,AJ113)&gt;=1,AVERAGE(AJ96,AJ99,AJ111,AJ112,AJ113))),0)</f>
        <v>2</v>
      </c>
      <c r="AL96" s="1145">
        <f t="shared" si="13"/>
        <v>1</v>
      </c>
      <c r="AM96" s="1144">
        <f>ROUND(IF((AVERAGE(AL96,AL99,AL111,AL112,AL113))&lt;1,"1",IF(AVERAGE(AL96,AL99,AL111,AL112,AL113)&gt;=1,AVERAGE(AL96,AL99,AL111,AL112,AL113))),0)</f>
        <v>1</v>
      </c>
      <c r="AN96" s="1146">
        <f t="shared" si="14"/>
        <v>2</v>
      </c>
      <c r="AO96" s="1141">
        <f>ROUND(IF((AVERAGE(AN96,AN99,AN111,AN112,AN113))&lt;1,"1",IF(AVERAGE(AN96,AN99,AN111,AN112,AN113)&gt;=1,AVERAGE(AN96,AN99,AN111,AN112,AN113))),0)</f>
        <v>2</v>
      </c>
      <c r="AP96" s="1142">
        <f t="shared" si="15"/>
        <v>2</v>
      </c>
      <c r="AQ96" s="1142">
        <f t="shared" si="16"/>
        <v>2</v>
      </c>
      <c r="AR96" s="1143">
        <f t="shared" si="17"/>
        <v>4</v>
      </c>
      <c r="AS96" s="1128" t="str">
        <f>IF(AR96&gt;=20,"MUY ALTO",IF(AR96&gt;=10,"ALTO",IF(AR96&gt;=4,"MODERADO",IF(AR96&lt;=3,"BAJO"))))</f>
        <v>MODERADO</v>
      </c>
    </row>
    <row r="97" spans="1:45" ht="18" customHeight="1">
      <c r="A97" s="715"/>
      <c r="B97" s="719"/>
      <c r="C97" s="723"/>
      <c r="D97" s="723"/>
      <c r="E97" s="173" t="str">
        <f>'Eventos de riesgo LA-FT-FPADM'!E97</f>
        <v>Capacitaciones</v>
      </c>
      <c r="G97" s="715"/>
      <c r="H97" s="937"/>
      <c r="I97" s="938"/>
      <c r="J97" s="940"/>
      <c r="K97" s="938"/>
      <c r="L97" s="861"/>
      <c r="M97" s="938"/>
      <c r="N97" s="861"/>
      <c r="O97" s="938"/>
      <c r="P97" s="861"/>
      <c r="Q97" s="938"/>
      <c r="R97" s="861"/>
      <c r="S97" s="937"/>
      <c r="T97" s="938"/>
      <c r="U97" s="869"/>
      <c r="V97" s="5"/>
      <c r="W97" s="872"/>
      <c r="X97" s="851"/>
      <c r="Z97" s="608"/>
      <c r="AA97" s="1161"/>
      <c r="AB97" s="1148"/>
      <c r="AC97" s="1148"/>
      <c r="AD97" s="1146"/>
      <c r="AE97" s="1141"/>
      <c r="AF97" s="1145"/>
      <c r="AG97" s="1144"/>
      <c r="AH97" s="1145"/>
      <c r="AI97" s="1144"/>
      <c r="AJ97" s="1145"/>
      <c r="AK97" s="1144"/>
      <c r="AL97" s="1145"/>
      <c r="AM97" s="1144"/>
      <c r="AN97" s="1146"/>
      <c r="AO97" s="1141"/>
      <c r="AP97" s="1142"/>
      <c r="AQ97" s="1142"/>
      <c r="AR97" s="1143"/>
      <c r="AS97" s="1128"/>
    </row>
    <row r="98" spans="1:45" ht="18" customHeight="1">
      <c r="A98" s="716"/>
      <c r="B98" s="720"/>
      <c r="C98" s="723"/>
      <c r="D98" s="723"/>
      <c r="E98" s="173" t="str">
        <f>'Eventos de riesgo LA-FT-FPADM'!E98</f>
        <v>Afiliados</v>
      </c>
      <c r="G98" s="716"/>
      <c r="H98" s="937"/>
      <c r="I98" s="938"/>
      <c r="J98" s="940"/>
      <c r="K98" s="938"/>
      <c r="L98" s="861"/>
      <c r="M98" s="938"/>
      <c r="N98" s="861"/>
      <c r="O98" s="938"/>
      <c r="P98" s="861"/>
      <c r="Q98" s="938"/>
      <c r="R98" s="861"/>
      <c r="S98" s="937"/>
      <c r="T98" s="938"/>
      <c r="U98" s="869"/>
      <c r="V98" s="5"/>
      <c r="W98" s="872"/>
      <c r="X98" s="851"/>
      <c r="Z98" s="609"/>
      <c r="AA98" s="1161"/>
      <c r="AB98" s="1149"/>
      <c r="AC98" s="1149"/>
      <c r="AD98" s="1146"/>
      <c r="AE98" s="1141"/>
      <c r="AF98" s="1145"/>
      <c r="AG98" s="1144"/>
      <c r="AH98" s="1145"/>
      <c r="AI98" s="1144"/>
      <c r="AJ98" s="1145"/>
      <c r="AK98" s="1144"/>
      <c r="AL98" s="1145"/>
      <c r="AM98" s="1144"/>
      <c r="AN98" s="1146"/>
      <c r="AO98" s="1141"/>
      <c r="AP98" s="1142"/>
      <c r="AQ98" s="1142"/>
      <c r="AR98" s="1143"/>
      <c r="AS98" s="1128"/>
    </row>
    <row r="99" spans="1:45" ht="18" customHeight="1">
      <c r="A99" s="716"/>
      <c r="B99" s="720"/>
      <c r="C99" s="723"/>
      <c r="D99" s="775" t="str">
        <f>'Eventos de riesgo LA-FT-FPADM'!D99</f>
        <v>Proveedores / Contratistas</v>
      </c>
      <c r="E99" s="173" t="str">
        <f>'Eventos de riesgo LA-FT-FPADM'!E99</f>
        <v>Servicios y alquileres</v>
      </c>
      <c r="G99" s="716"/>
      <c r="H99" s="942" t="str">
        <f>'Eventos de riesgo LA-FT-FPADM'!D99</f>
        <v>Proveedores / Contratistas</v>
      </c>
      <c r="I99" s="865">
        <f>'Matriz de riesgo inherente'!EE100</f>
        <v>3</v>
      </c>
      <c r="J99" s="940"/>
      <c r="K99" s="865">
        <f>'Matriz de riesgo inherente'!EI100</f>
        <v>4</v>
      </c>
      <c r="L99" s="861"/>
      <c r="M99" s="865">
        <f>'Matriz de riesgo inherente'!EM100</f>
        <v>3</v>
      </c>
      <c r="N99" s="861"/>
      <c r="O99" s="865">
        <f>'Matriz de riesgo inherente'!EQ100</f>
        <v>3</v>
      </c>
      <c r="P99" s="861"/>
      <c r="Q99" s="865">
        <f>'Matriz de riesgo inherente'!EU100</f>
        <v>2</v>
      </c>
      <c r="R99" s="861"/>
      <c r="S99" s="942" t="str">
        <f>'Eventos de riesgo LA-FT-FPADM'!D99</f>
        <v>Proveedores / Contratistas</v>
      </c>
      <c r="T99" s="865">
        <f>'Matriz de riesgo inherente'!EZ100</f>
        <v>3</v>
      </c>
      <c r="U99" s="869"/>
      <c r="V99" s="5"/>
      <c r="W99" s="872"/>
      <c r="X99" s="851"/>
      <c r="Z99" s="609"/>
      <c r="AA99" s="1163" t="str">
        <f>'Eventos de riesgo LA-FT-FPADM'!D99</f>
        <v>Proveedores / Contratistas</v>
      </c>
      <c r="AB99" s="1147" t="str">
        <f>IF('Eventos vs Controles'!AF100&gt;=100%,"2",IF('Eventos vs Controles'!AF100&gt;=60%,"1",IF('Eventos vs Controles'!AF100&lt;=59%,"0")))</f>
        <v>1</v>
      </c>
      <c r="AC99" s="1147" t="str">
        <f>IF('Eventos vs Controles'!AF100&gt;=100%,"2",IF('Eventos vs Controles'!AF100&gt;=60%,"1",IF('Eventos vs Controles'!AF100&lt;=59%,"0")))</f>
        <v>1</v>
      </c>
      <c r="AD99" s="1146">
        <f t="shared" si="9"/>
        <v>2</v>
      </c>
      <c r="AE99" s="1141"/>
      <c r="AF99" s="1145">
        <f t="shared" si="10"/>
        <v>3</v>
      </c>
      <c r="AG99" s="1144"/>
      <c r="AH99" s="1145">
        <f t="shared" si="11"/>
        <v>2</v>
      </c>
      <c r="AI99" s="1144"/>
      <c r="AJ99" s="1145">
        <f t="shared" si="12"/>
        <v>2</v>
      </c>
      <c r="AK99" s="1144"/>
      <c r="AL99" s="1145">
        <f t="shared" si="13"/>
        <v>1</v>
      </c>
      <c r="AM99" s="1144"/>
      <c r="AN99" s="1146">
        <f t="shared" si="14"/>
        <v>2</v>
      </c>
      <c r="AO99" s="1141"/>
      <c r="AP99" s="1142"/>
      <c r="AQ99" s="1142"/>
      <c r="AR99" s="1143"/>
      <c r="AS99" s="1128"/>
    </row>
    <row r="100" spans="1:45" ht="18" customHeight="1">
      <c r="A100" s="716"/>
      <c r="B100" s="720"/>
      <c r="C100" s="723"/>
      <c r="D100" s="776"/>
      <c r="E100" s="173" t="str">
        <f>'Eventos de riesgo LA-FT-FPADM'!E100</f>
        <v>Publicidad</v>
      </c>
      <c r="G100" s="716"/>
      <c r="H100" s="943"/>
      <c r="I100" s="866"/>
      <c r="J100" s="940"/>
      <c r="K100" s="866"/>
      <c r="L100" s="861"/>
      <c r="M100" s="866"/>
      <c r="N100" s="861"/>
      <c r="O100" s="866"/>
      <c r="P100" s="861"/>
      <c r="Q100" s="866"/>
      <c r="R100" s="861"/>
      <c r="S100" s="943"/>
      <c r="T100" s="866"/>
      <c r="U100" s="869"/>
      <c r="V100" s="5"/>
      <c r="W100" s="872"/>
      <c r="X100" s="851"/>
      <c r="Z100" s="609"/>
      <c r="AA100" s="1163"/>
      <c r="AB100" s="1148"/>
      <c r="AC100" s="1148"/>
      <c r="AD100" s="1146"/>
      <c r="AE100" s="1141"/>
      <c r="AF100" s="1145"/>
      <c r="AG100" s="1144"/>
      <c r="AH100" s="1145"/>
      <c r="AI100" s="1144"/>
      <c r="AJ100" s="1145"/>
      <c r="AK100" s="1144"/>
      <c r="AL100" s="1145"/>
      <c r="AM100" s="1144"/>
      <c r="AN100" s="1146"/>
      <c r="AO100" s="1141"/>
      <c r="AP100" s="1142"/>
      <c r="AQ100" s="1142"/>
      <c r="AR100" s="1143"/>
      <c r="AS100" s="1128"/>
    </row>
    <row r="101" spans="1:45" ht="18" customHeight="1">
      <c r="A101" s="716"/>
      <c r="B101" s="720"/>
      <c r="C101" s="723"/>
      <c r="D101" s="776"/>
      <c r="E101" s="173" t="str">
        <f>'Eventos de riesgo LA-FT-FPADM'!E101</f>
        <v>Compras generales</v>
      </c>
      <c r="G101" s="716"/>
      <c r="H101" s="943"/>
      <c r="I101" s="866"/>
      <c r="J101" s="940"/>
      <c r="K101" s="866"/>
      <c r="L101" s="861"/>
      <c r="M101" s="866"/>
      <c r="N101" s="861"/>
      <c r="O101" s="866"/>
      <c r="P101" s="861"/>
      <c r="Q101" s="866"/>
      <c r="R101" s="861"/>
      <c r="S101" s="943"/>
      <c r="T101" s="866"/>
      <c r="U101" s="869"/>
      <c r="V101" s="5"/>
      <c r="W101" s="872"/>
      <c r="X101" s="851"/>
      <c r="Z101" s="609"/>
      <c r="AA101" s="1163"/>
      <c r="AB101" s="1148"/>
      <c r="AC101" s="1148"/>
      <c r="AD101" s="1146"/>
      <c r="AE101" s="1141"/>
      <c r="AF101" s="1145"/>
      <c r="AG101" s="1144"/>
      <c r="AH101" s="1145"/>
      <c r="AI101" s="1144"/>
      <c r="AJ101" s="1145"/>
      <c r="AK101" s="1144"/>
      <c r="AL101" s="1145"/>
      <c r="AM101" s="1144"/>
      <c r="AN101" s="1146"/>
      <c r="AO101" s="1141"/>
      <c r="AP101" s="1142"/>
      <c r="AQ101" s="1142"/>
      <c r="AR101" s="1143"/>
      <c r="AS101" s="1128"/>
    </row>
    <row r="102" spans="1:45" ht="18" customHeight="1">
      <c r="A102" s="716"/>
      <c r="B102" s="720"/>
      <c r="C102" s="723"/>
      <c r="D102" s="776"/>
      <c r="E102" s="173" t="str">
        <f>'Eventos de riesgo LA-FT-FPADM'!E102</f>
        <v>Consultorías</v>
      </c>
      <c r="G102" s="716"/>
      <c r="H102" s="943"/>
      <c r="I102" s="866"/>
      <c r="J102" s="940"/>
      <c r="K102" s="866"/>
      <c r="L102" s="861"/>
      <c r="M102" s="866"/>
      <c r="N102" s="861"/>
      <c r="O102" s="866"/>
      <c r="P102" s="861"/>
      <c r="Q102" s="866"/>
      <c r="R102" s="861"/>
      <c r="S102" s="943"/>
      <c r="T102" s="866"/>
      <c r="U102" s="869"/>
      <c r="V102" s="5"/>
      <c r="W102" s="872"/>
      <c r="X102" s="851"/>
      <c r="Z102" s="609"/>
      <c r="AA102" s="1163"/>
      <c r="AB102" s="1148"/>
      <c r="AC102" s="1148"/>
      <c r="AD102" s="1146"/>
      <c r="AE102" s="1141"/>
      <c r="AF102" s="1145"/>
      <c r="AG102" s="1144"/>
      <c r="AH102" s="1145"/>
      <c r="AI102" s="1144"/>
      <c r="AJ102" s="1145"/>
      <c r="AK102" s="1144"/>
      <c r="AL102" s="1145"/>
      <c r="AM102" s="1144"/>
      <c r="AN102" s="1146"/>
      <c r="AO102" s="1141"/>
      <c r="AP102" s="1142"/>
      <c r="AQ102" s="1142"/>
      <c r="AR102" s="1143"/>
      <c r="AS102" s="1128"/>
    </row>
    <row r="103" spans="1:45" ht="18" customHeight="1">
      <c r="A103" s="716"/>
      <c r="B103" s="720"/>
      <c r="C103" s="723"/>
      <c r="D103" s="776"/>
      <c r="E103" s="173" t="str">
        <f>'Eventos de riesgo LA-FT-FPADM'!E103</f>
        <v>Muebles e inmuebles, mantenimiento de maquinaria y equipo</v>
      </c>
      <c r="G103" s="716"/>
      <c r="H103" s="943"/>
      <c r="I103" s="866"/>
      <c r="J103" s="940"/>
      <c r="K103" s="866"/>
      <c r="L103" s="861"/>
      <c r="M103" s="866"/>
      <c r="N103" s="861"/>
      <c r="O103" s="866"/>
      <c r="P103" s="861"/>
      <c r="Q103" s="866"/>
      <c r="R103" s="861"/>
      <c r="S103" s="943"/>
      <c r="T103" s="866"/>
      <c r="U103" s="869"/>
      <c r="V103" s="5"/>
      <c r="W103" s="872"/>
      <c r="X103" s="851"/>
      <c r="Z103" s="609"/>
      <c r="AA103" s="1163"/>
      <c r="AB103" s="1148"/>
      <c r="AC103" s="1148"/>
      <c r="AD103" s="1146"/>
      <c r="AE103" s="1141"/>
      <c r="AF103" s="1145"/>
      <c r="AG103" s="1144"/>
      <c r="AH103" s="1145"/>
      <c r="AI103" s="1144"/>
      <c r="AJ103" s="1145"/>
      <c r="AK103" s="1144"/>
      <c r="AL103" s="1145"/>
      <c r="AM103" s="1144"/>
      <c r="AN103" s="1146"/>
      <c r="AO103" s="1141"/>
      <c r="AP103" s="1142"/>
      <c r="AQ103" s="1142"/>
      <c r="AR103" s="1143"/>
      <c r="AS103" s="1128"/>
    </row>
    <row r="104" spans="1:45" ht="18" customHeight="1">
      <c r="A104" s="716"/>
      <c r="B104" s="720"/>
      <c r="C104" s="723"/>
      <c r="D104" s="776"/>
      <c r="E104" s="173" t="str">
        <f>'Eventos de riesgo LA-FT-FPADM'!E104</f>
        <v>Servicios de tecnologia</v>
      </c>
      <c r="G104" s="716"/>
      <c r="H104" s="943"/>
      <c r="I104" s="866"/>
      <c r="J104" s="940"/>
      <c r="K104" s="866"/>
      <c r="L104" s="861"/>
      <c r="M104" s="866"/>
      <c r="N104" s="861"/>
      <c r="O104" s="866"/>
      <c r="P104" s="861"/>
      <c r="Q104" s="866"/>
      <c r="R104" s="861"/>
      <c r="S104" s="943"/>
      <c r="T104" s="866"/>
      <c r="U104" s="869"/>
      <c r="V104" s="5"/>
      <c r="W104" s="872"/>
      <c r="X104" s="851"/>
      <c r="Z104" s="609"/>
      <c r="AA104" s="1163"/>
      <c r="AB104" s="1148"/>
      <c r="AC104" s="1148"/>
      <c r="AD104" s="1146"/>
      <c r="AE104" s="1141"/>
      <c r="AF104" s="1145"/>
      <c r="AG104" s="1144"/>
      <c r="AH104" s="1145"/>
      <c r="AI104" s="1144"/>
      <c r="AJ104" s="1145"/>
      <c r="AK104" s="1144"/>
      <c r="AL104" s="1145"/>
      <c r="AM104" s="1144"/>
      <c r="AN104" s="1146"/>
      <c r="AO104" s="1141"/>
      <c r="AP104" s="1142"/>
      <c r="AQ104" s="1142"/>
      <c r="AR104" s="1143"/>
      <c r="AS104" s="1128"/>
    </row>
    <row r="105" spans="1:45" ht="18" customHeight="1">
      <c r="A105" s="716"/>
      <c r="B105" s="720"/>
      <c r="C105" s="723"/>
      <c r="D105" s="776"/>
      <c r="E105" s="173" t="str">
        <f>'Eventos de riesgo LA-FT-FPADM'!E105</f>
        <v>Servicio de alojamiento y eventos empresariales</v>
      </c>
      <c r="G105" s="716"/>
      <c r="H105" s="943"/>
      <c r="I105" s="866"/>
      <c r="J105" s="940"/>
      <c r="K105" s="866"/>
      <c r="L105" s="861"/>
      <c r="M105" s="866"/>
      <c r="N105" s="861"/>
      <c r="O105" s="866"/>
      <c r="P105" s="861"/>
      <c r="Q105" s="866"/>
      <c r="R105" s="861"/>
      <c r="S105" s="943"/>
      <c r="T105" s="866"/>
      <c r="U105" s="869"/>
      <c r="V105" s="5"/>
      <c r="W105" s="872"/>
      <c r="X105" s="851"/>
      <c r="Z105" s="609"/>
      <c r="AA105" s="1163"/>
      <c r="AB105" s="1148"/>
      <c r="AC105" s="1148"/>
      <c r="AD105" s="1146"/>
      <c r="AE105" s="1141"/>
      <c r="AF105" s="1145"/>
      <c r="AG105" s="1144"/>
      <c r="AH105" s="1145"/>
      <c r="AI105" s="1144"/>
      <c r="AJ105" s="1145"/>
      <c r="AK105" s="1144"/>
      <c r="AL105" s="1145"/>
      <c r="AM105" s="1144"/>
      <c r="AN105" s="1146"/>
      <c r="AO105" s="1141"/>
      <c r="AP105" s="1142"/>
      <c r="AQ105" s="1142"/>
      <c r="AR105" s="1143"/>
      <c r="AS105" s="1128"/>
    </row>
    <row r="106" spans="1:45" ht="18" customHeight="1">
      <c r="A106" s="716"/>
      <c r="B106" s="720"/>
      <c r="C106" s="723"/>
      <c r="D106" s="776"/>
      <c r="E106" s="173" t="str">
        <f>'Eventos de riesgo LA-FT-FPADM'!E106</f>
        <v>Servicios educativos</v>
      </c>
      <c r="G106" s="716"/>
      <c r="H106" s="943"/>
      <c r="I106" s="866"/>
      <c r="J106" s="940"/>
      <c r="K106" s="866"/>
      <c r="L106" s="861"/>
      <c r="M106" s="866"/>
      <c r="N106" s="861"/>
      <c r="O106" s="866"/>
      <c r="P106" s="861"/>
      <c r="Q106" s="866"/>
      <c r="R106" s="861"/>
      <c r="S106" s="943"/>
      <c r="T106" s="866"/>
      <c r="U106" s="869"/>
      <c r="V106" s="5"/>
      <c r="W106" s="872"/>
      <c r="X106" s="851"/>
      <c r="Z106" s="609"/>
      <c r="AA106" s="1163"/>
      <c r="AB106" s="1148"/>
      <c r="AC106" s="1148"/>
      <c r="AD106" s="1146"/>
      <c r="AE106" s="1141"/>
      <c r="AF106" s="1145"/>
      <c r="AG106" s="1144"/>
      <c r="AH106" s="1145"/>
      <c r="AI106" s="1144"/>
      <c r="AJ106" s="1145"/>
      <c r="AK106" s="1144"/>
      <c r="AL106" s="1145"/>
      <c r="AM106" s="1144"/>
      <c r="AN106" s="1146"/>
      <c r="AO106" s="1141"/>
      <c r="AP106" s="1142"/>
      <c r="AQ106" s="1142"/>
      <c r="AR106" s="1143"/>
      <c r="AS106" s="1128"/>
    </row>
    <row r="107" spans="1:45" ht="18" customHeight="1">
      <c r="A107" s="716"/>
      <c r="B107" s="720"/>
      <c r="C107" s="723"/>
      <c r="D107" s="776"/>
      <c r="E107" s="173" t="str">
        <f>'Eventos de riesgo LA-FT-FPADM'!E107</f>
        <v>Asesorías Jurídicas</v>
      </c>
      <c r="G107" s="716"/>
      <c r="H107" s="943"/>
      <c r="I107" s="866"/>
      <c r="J107" s="940"/>
      <c r="K107" s="866"/>
      <c r="L107" s="861"/>
      <c r="M107" s="866"/>
      <c r="N107" s="861"/>
      <c r="O107" s="866"/>
      <c r="P107" s="861"/>
      <c r="Q107" s="866"/>
      <c r="R107" s="861"/>
      <c r="S107" s="943"/>
      <c r="T107" s="866"/>
      <c r="U107" s="869"/>
      <c r="V107" s="5"/>
      <c r="W107" s="872"/>
      <c r="X107" s="851"/>
      <c r="Z107" s="609"/>
      <c r="AA107" s="1163"/>
      <c r="AB107" s="1148"/>
      <c r="AC107" s="1148"/>
      <c r="AD107" s="1146"/>
      <c r="AE107" s="1141"/>
      <c r="AF107" s="1145"/>
      <c r="AG107" s="1144"/>
      <c r="AH107" s="1145"/>
      <c r="AI107" s="1144"/>
      <c r="AJ107" s="1145"/>
      <c r="AK107" s="1144"/>
      <c r="AL107" s="1145"/>
      <c r="AM107" s="1144"/>
      <c r="AN107" s="1146"/>
      <c r="AO107" s="1141"/>
      <c r="AP107" s="1142"/>
      <c r="AQ107" s="1142"/>
      <c r="AR107" s="1143"/>
      <c r="AS107" s="1128"/>
    </row>
    <row r="108" spans="1:45" ht="18" customHeight="1">
      <c r="A108" s="716"/>
      <c r="B108" s="720"/>
      <c r="C108" s="723"/>
      <c r="D108" s="776"/>
      <c r="E108" s="173" t="str">
        <f>'Eventos de riesgo LA-FT-FPADM'!E108</f>
        <v>Servicios públicos</v>
      </c>
      <c r="G108" s="716"/>
      <c r="H108" s="943"/>
      <c r="I108" s="866"/>
      <c r="J108" s="940"/>
      <c r="K108" s="866"/>
      <c r="L108" s="861"/>
      <c r="M108" s="866"/>
      <c r="N108" s="861"/>
      <c r="O108" s="866"/>
      <c r="P108" s="861"/>
      <c r="Q108" s="866"/>
      <c r="R108" s="861"/>
      <c r="S108" s="943"/>
      <c r="T108" s="866"/>
      <c r="U108" s="869"/>
      <c r="V108" s="5"/>
      <c r="W108" s="872"/>
      <c r="X108" s="851"/>
      <c r="Z108" s="609"/>
      <c r="AA108" s="1163"/>
      <c r="AB108" s="1148"/>
      <c r="AC108" s="1148"/>
      <c r="AD108" s="1146"/>
      <c r="AE108" s="1141"/>
      <c r="AF108" s="1145"/>
      <c r="AG108" s="1144"/>
      <c r="AH108" s="1145"/>
      <c r="AI108" s="1144"/>
      <c r="AJ108" s="1145"/>
      <c r="AK108" s="1144"/>
      <c r="AL108" s="1145"/>
      <c r="AM108" s="1144"/>
      <c r="AN108" s="1146"/>
      <c r="AO108" s="1141"/>
      <c r="AP108" s="1142"/>
      <c r="AQ108" s="1142"/>
      <c r="AR108" s="1143"/>
      <c r="AS108" s="1128"/>
    </row>
    <row r="109" spans="1:45" ht="18" customHeight="1">
      <c r="A109" s="716"/>
      <c r="B109" s="720"/>
      <c r="C109" s="723"/>
      <c r="D109" s="776"/>
      <c r="E109" s="173" t="str">
        <f>'Eventos de riesgo LA-FT-FPADM'!E109</f>
        <v>Obligaciones Legales</v>
      </c>
      <c r="G109" s="716"/>
      <c r="H109" s="943"/>
      <c r="I109" s="866"/>
      <c r="J109" s="940"/>
      <c r="K109" s="866"/>
      <c r="L109" s="861"/>
      <c r="M109" s="866"/>
      <c r="N109" s="861"/>
      <c r="O109" s="866"/>
      <c r="P109" s="861"/>
      <c r="Q109" s="866"/>
      <c r="R109" s="861"/>
      <c r="S109" s="943"/>
      <c r="T109" s="866"/>
      <c r="U109" s="869"/>
      <c r="V109" s="5"/>
      <c r="W109" s="872"/>
      <c r="X109" s="851"/>
      <c r="Z109" s="609"/>
      <c r="AA109" s="1163"/>
      <c r="AB109" s="1148"/>
      <c r="AC109" s="1148"/>
      <c r="AD109" s="1146"/>
      <c r="AE109" s="1141"/>
      <c r="AF109" s="1145"/>
      <c r="AG109" s="1144"/>
      <c r="AH109" s="1145"/>
      <c r="AI109" s="1144"/>
      <c r="AJ109" s="1145"/>
      <c r="AK109" s="1144"/>
      <c r="AL109" s="1145"/>
      <c r="AM109" s="1144"/>
      <c r="AN109" s="1146"/>
      <c r="AO109" s="1141"/>
      <c r="AP109" s="1142"/>
      <c r="AQ109" s="1142"/>
      <c r="AR109" s="1143"/>
      <c r="AS109" s="1128"/>
    </row>
    <row r="110" spans="1:45" ht="18" customHeight="1">
      <c r="A110" s="716"/>
      <c r="B110" s="720"/>
      <c r="C110" s="723"/>
      <c r="D110" s="777"/>
      <c r="E110" s="173" t="str">
        <f>'Eventos de riesgo LA-FT-FPADM'!E110</f>
        <v>Financieros</v>
      </c>
      <c r="G110" s="716"/>
      <c r="H110" s="944"/>
      <c r="I110" s="867"/>
      <c r="J110" s="940"/>
      <c r="K110" s="867"/>
      <c r="L110" s="861"/>
      <c r="M110" s="867"/>
      <c r="N110" s="861"/>
      <c r="O110" s="867"/>
      <c r="P110" s="861"/>
      <c r="Q110" s="867"/>
      <c r="R110" s="861"/>
      <c r="S110" s="944"/>
      <c r="T110" s="867"/>
      <c r="U110" s="869"/>
      <c r="V110" s="5"/>
      <c r="W110" s="872"/>
      <c r="X110" s="851"/>
      <c r="Z110" s="609"/>
      <c r="AA110" s="1163"/>
      <c r="AB110" s="1149"/>
      <c r="AC110" s="1149"/>
      <c r="AD110" s="1146"/>
      <c r="AE110" s="1141"/>
      <c r="AF110" s="1145"/>
      <c r="AG110" s="1144"/>
      <c r="AH110" s="1145"/>
      <c r="AI110" s="1144"/>
      <c r="AJ110" s="1145"/>
      <c r="AK110" s="1144"/>
      <c r="AL110" s="1145"/>
      <c r="AM110" s="1144"/>
      <c r="AN110" s="1146"/>
      <c r="AO110" s="1141"/>
      <c r="AP110" s="1142"/>
      <c r="AQ110" s="1142"/>
      <c r="AR110" s="1143"/>
      <c r="AS110" s="1128"/>
    </row>
    <row r="111" spans="1:45" ht="18" customHeight="1">
      <c r="A111" s="716"/>
      <c r="B111" s="720"/>
      <c r="C111" s="723"/>
      <c r="D111" s="268" t="str">
        <f>'Eventos de riesgo LA-FT-FPADM'!D111</f>
        <v>Empleados</v>
      </c>
      <c r="E111" s="173" t="str">
        <f>'Eventos de riesgo LA-FT-FPADM'!E111</f>
        <v>Directos</v>
      </c>
      <c r="G111" s="716"/>
      <c r="H111" s="297" t="str">
        <f>'Eventos de riesgo LA-FT-FPADM'!D111</f>
        <v>Empleados</v>
      </c>
      <c r="I111" s="293">
        <f>'Matriz de riesgo inherente'!EE112</f>
        <v>2</v>
      </c>
      <c r="J111" s="940"/>
      <c r="K111" s="293">
        <f>'Matriz de riesgo inherente'!EI112</f>
        <v>4</v>
      </c>
      <c r="L111" s="861"/>
      <c r="M111" s="293">
        <f>'Matriz de riesgo inherente'!EM112</f>
        <v>3</v>
      </c>
      <c r="N111" s="861"/>
      <c r="O111" s="293">
        <f>'Matriz de riesgo inherente'!EQ112</f>
        <v>3</v>
      </c>
      <c r="P111" s="861"/>
      <c r="Q111" s="293">
        <f>'Matriz de riesgo inherente'!EU112</f>
        <v>2</v>
      </c>
      <c r="R111" s="861"/>
      <c r="S111" s="297" t="str">
        <f>'Eventos de riesgo LA-FT-FPADM'!D111</f>
        <v>Empleados</v>
      </c>
      <c r="T111" s="293">
        <f>'Matriz de riesgo inherente'!EZ112</f>
        <v>3</v>
      </c>
      <c r="U111" s="869"/>
      <c r="V111" s="5"/>
      <c r="W111" s="872"/>
      <c r="X111" s="851"/>
      <c r="Z111" s="609"/>
      <c r="AA111" s="309" t="str">
        <f>'Eventos de riesgo LA-FT-FPADM'!D111</f>
        <v>Empleados</v>
      </c>
      <c r="AB111" s="308" t="str">
        <f>IF('Eventos vs Controles'!AF112&gt;=100%,"2",IF('Eventos vs Controles'!AF112&gt;=60%,"1",IF('Eventos vs Controles'!AF112&lt;=59%,"0")))</f>
        <v>1</v>
      </c>
      <c r="AC111" s="308" t="str">
        <f>IF('Eventos vs Controles'!AF112&gt;=100%,"2",IF('Eventos vs Controles'!AF112&gt;=60%,"1",IF('Eventos vs Controles'!AF112&lt;=59%,"0")))</f>
        <v>1</v>
      </c>
      <c r="AD111" s="307">
        <f t="shared" si="9"/>
        <v>1</v>
      </c>
      <c r="AE111" s="1141"/>
      <c r="AF111" s="306">
        <f t="shared" si="10"/>
        <v>3</v>
      </c>
      <c r="AG111" s="1144"/>
      <c r="AH111" s="306">
        <f t="shared" si="11"/>
        <v>2</v>
      </c>
      <c r="AI111" s="1144"/>
      <c r="AJ111" s="306">
        <f t="shared" si="12"/>
        <v>2</v>
      </c>
      <c r="AK111" s="1144"/>
      <c r="AL111" s="306">
        <f t="shared" si="13"/>
        <v>1</v>
      </c>
      <c r="AM111" s="1144"/>
      <c r="AN111" s="307">
        <f t="shared" si="14"/>
        <v>2</v>
      </c>
      <c r="AO111" s="1141"/>
      <c r="AP111" s="1142"/>
      <c r="AQ111" s="1142"/>
      <c r="AR111" s="1143"/>
      <c r="AS111" s="1128"/>
    </row>
    <row r="112" spans="1:45" ht="18" customHeight="1">
      <c r="A112" s="716"/>
      <c r="B112" s="720"/>
      <c r="C112" s="723"/>
      <c r="D112" s="268" t="str">
        <f>'Eventos de riesgo LA-FT-FPADM'!D112</f>
        <v>Aliados</v>
      </c>
      <c r="E112" s="173" t="str">
        <f>'Eventos de riesgo LA-FT-FPADM'!E112</f>
        <v>Programas y proyectos</v>
      </c>
      <c r="G112" s="716"/>
      <c r="H112" s="297" t="str">
        <f>'Eventos de riesgo LA-FT-FPADM'!D112</f>
        <v>Aliados</v>
      </c>
      <c r="I112" s="293">
        <f>'Matriz de riesgo inherente'!EE113</f>
        <v>3</v>
      </c>
      <c r="J112" s="940"/>
      <c r="K112" s="293">
        <f>'Matriz de riesgo inherente'!EI113</f>
        <v>3</v>
      </c>
      <c r="L112" s="861"/>
      <c r="M112" s="293">
        <f>'Matriz de riesgo inherente'!EM113</f>
        <v>3</v>
      </c>
      <c r="N112" s="861"/>
      <c r="O112" s="293">
        <f>'Matriz de riesgo inherente'!EQ113</f>
        <v>3</v>
      </c>
      <c r="P112" s="861"/>
      <c r="Q112" s="293">
        <f>'Matriz de riesgo inherente'!EU113</f>
        <v>2</v>
      </c>
      <c r="R112" s="861"/>
      <c r="S112" s="297" t="str">
        <f>'Eventos de riesgo LA-FT-FPADM'!D112</f>
        <v>Aliados</v>
      </c>
      <c r="T112" s="293">
        <f>'Matriz de riesgo inherente'!EZ113</f>
        <v>3</v>
      </c>
      <c r="U112" s="869"/>
      <c r="V112" s="5"/>
      <c r="W112" s="872"/>
      <c r="X112" s="851"/>
      <c r="Z112" s="609"/>
      <c r="AA112" s="309" t="str">
        <f>'Eventos de riesgo LA-FT-FPADM'!D112</f>
        <v>Aliados</v>
      </c>
      <c r="AB112" s="308" t="str">
        <f>IF('Eventos vs Controles'!AF113&gt;=100%,"2",IF('Eventos vs Controles'!AF113&gt;=60%,"1",IF('Eventos vs Controles'!AF113&lt;=59%,"0")))</f>
        <v>1</v>
      </c>
      <c r="AC112" s="308" t="str">
        <f>IF('Eventos vs Controles'!AF113&gt;=100%,"2",IF('Eventos vs Controles'!AF113&gt;=60%,"1",IF('Eventos vs Controles'!AF113&lt;=59%,"0")))</f>
        <v>1</v>
      </c>
      <c r="AD112" s="307">
        <f t="shared" si="9"/>
        <v>2</v>
      </c>
      <c r="AE112" s="1141"/>
      <c r="AF112" s="306">
        <f t="shared" si="10"/>
        <v>2</v>
      </c>
      <c r="AG112" s="1144"/>
      <c r="AH112" s="306">
        <f t="shared" si="11"/>
        <v>2</v>
      </c>
      <c r="AI112" s="1144"/>
      <c r="AJ112" s="306">
        <f t="shared" si="12"/>
        <v>2</v>
      </c>
      <c r="AK112" s="1144"/>
      <c r="AL112" s="306">
        <f t="shared" si="13"/>
        <v>1</v>
      </c>
      <c r="AM112" s="1144"/>
      <c r="AN112" s="307">
        <f t="shared" si="14"/>
        <v>2</v>
      </c>
      <c r="AO112" s="1141"/>
      <c r="AP112" s="1142"/>
      <c r="AQ112" s="1142"/>
      <c r="AR112" s="1143"/>
      <c r="AS112" s="1128"/>
    </row>
    <row r="113" spans="1:45" ht="18" customHeight="1">
      <c r="A113" s="716"/>
      <c r="B113" s="720"/>
      <c r="C113" s="641" t="str">
        <f>'Eventos de riesgo LA-FT-FPADM'!C113</f>
        <v>Canales de distribución</v>
      </c>
      <c r="D113" s="681" t="str">
        <f>'Eventos de riesgo LA-FT-FPADM'!D113</f>
        <v>Propia</v>
      </c>
      <c r="E113" s="173" t="str">
        <f>'Eventos de riesgo LA-FT-FPADM'!E113</f>
        <v>Fuerza comercial</v>
      </c>
      <c r="G113" s="716"/>
      <c r="H113" s="933" t="str">
        <f>'Eventos de riesgo LA-FT-FPADM'!C113</f>
        <v>Canales de distribución</v>
      </c>
      <c r="I113" s="910">
        <f>'Matriz de riesgo inherente'!EE114</f>
        <v>2</v>
      </c>
      <c r="J113" s="940"/>
      <c r="K113" s="910">
        <f>'Matriz de riesgo inherente'!EI114</f>
        <v>3</v>
      </c>
      <c r="L113" s="861"/>
      <c r="M113" s="910">
        <f>'Matriz de riesgo inherente'!EM114</f>
        <v>3</v>
      </c>
      <c r="N113" s="861"/>
      <c r="O113" s="910">
        <f>'Matriz de riesgo inherente'!EQ114</f>
        <v>3</v>
      </c>
      <c r="P113" s="861"/>
      <c r="Q113" s="910">
        <f>'Matriz de riesgo inherente'!EU114</f>
        <v>2</v>
      </c>
      <c r="R113" s="861"/>
      <c r="S113" s="933" t="str">
        <f>'Eventos de riesgo LA-FT-FPADM'!C113</f>
        <v>Canales de distribución</v>
      </c>
      <c r="T113" s="910">
        <f>'Matriz de riesgo inherente'!EZ114</f>
        <v>3</v>
      </c>
      <c r="U113" s="869"/>
      <c r="V113" s="5"/>
      <c r="W113" s="872"/>
      <c r="X113" s="851"/>
      <c r="Z113" s="609"/>
      <c r="AA113" s="1161" t="str">
        <f>'Eventos de riesgo LA-FT-FPADM'!C113</f>
        <v>Canales de distribución</v>
      </c>
      <c r="AB113" s="1147" t="str">
        <f>IF('Eventos vs Controles'!AF114&gt;=100%,"2",IF('Eventos vs Controles'!AF114&gt;=60%,"1",IF('Eventos vs Controles'!AF114&lt;=59%,"0")))</f>
        <v>1</v>
      </c>
      <c r="AC113" s="1147" t="str">
        <f>IF('Eventos vs Controles'!AF114&gt;=100%,"2",IF('Eventos vs Controles'!AF114&gt;=60%,"1",IF('Eventos vs Controles'!AF114&lt;=59%,"0")))</f>
        <v>1</v>
      </c>
      <c r="AD113" s="1146">
        <f t="shared" si="9"/>
        <v>1</v>
      </c>
      <c r="AE113" s="1141"/>
      <c r="AF113" s="1145">
        <f t="shared" si="10"/>
        <v>2</v>
      </c>
      <c r="AG113" s="1144"/>
      <c r="AH113" s="1145">
        <f t="shared" si="11"/>
        <v>2</v>
      </c>
      <c r="AI113" s="1144"/>
      <c r="AJ113" s="1145">
        <f t="shared" si="12"/>
        <v>2</v>
      </c>
      <c r="AK113" s="1144"/>
      <c r="AL113" s="1145">
        <f t="shared" si="13"/>
        <v>1</v>
      </c>
      <c r="AM113" s="1144"/>
      <c r="AN113" s="1146">
        <f t="shared" si="14"/>
        <v>2</v>
      </c>
      <c r="AO113" s="1141"/>
      <c r="AP113" s="1142"/>
      <c r="AQ113" s="1142"/>
      <c r="AR113" s="1143"/>
      <c r="AS113" s="1128"/>
    </row>
    <row r="114" spans="1:45" ht="18" customHeight="1">
      <c r="A114" s="717"/>
      <c r="B114" s="721"/>
      <c r="C114" s="641"/>
      <c r="D114" s="682"/>
      <c r="E114" s="173" t="str">
        <f>'Eventos de riesgo LA-FT-FPADM'!E114</f>
        <v>Digital</v>
      </c>
      <c r="G114" s="717"/>
      <c r="H114" s="934"/>
      <c r="I114" s="911"/>
      <c r="J114" s="941"/>
      <c r="K114" s="911"/>
      <c r="L114" s="862"/>
      <c r="M114" s="911"/>
      <c r="N114" s="862"/>
      <c r="O114" s="911"/>
      <c r="P114" s="862"/>
      <c r="Q114" s="911"/>
      <c r="R114" s="862"/>
      <c r="S114" s="934"/>
      <c r="T114" s="911"/>
      <c r="U114" s="870"/>
      <c r="V114" s="5"/>
      <c r="W114" s="873"/>
      <c r="X114" s="852"/>
      <c r="Z114" s="609"/>
      <c r="AA114" s="1162"/>
      <c r="AB114" s="1149"/>
      <c r="AC114" s="1149"/>
      <c r="AD114" s="1146"/>
      <c r="AE114" s="1141"/>
      <c r="AF114" s="1145"/>
      <c r="AG114" s="1144"/>
      <c r="AH114" s="1145"/>
      <c r="AI114" s="1144"/>
      <c r="AJ114" s="1145"/>
      <c r="AK114" s="1144"/>
      <c r="AL114" s="1145"/>
      <c r="AM114" s="1144"/>
      <c r="AN114" s="1146"/>
      <c r="AO114" s="1141"/>
      <c r="AP114" s="1142"/>
      <c r="AQ114" s="1142"/>
      <c r="AR114" s="1143"/>
      <c r="AS114" s="1128"/>
    </row>
    <row r="115" spans="1:45" ht="18" customHeight="1">
      <c r="A115" s="745" t="str">
        <f>'Eventos de riesgo LA-FT-FPADM'!A115</f>
        <v>R6</v>
      </c>
      <c r="B115" s="747" t="str">
        <f>'Eventos de riesgo LA-FT-FPADM'!B115</f>
        <v>Tener vínculos con contrapartes que suplantan a otra para ocultar su verdadera identidad o que presentan documentación no veraz, inexacta o de difícil verificación, para la comisión de delitos LA/FT/FPADM dentro de la Cámara.</v>
      </c>
      <c r="C115" s="734" t="str">
        <f>'Eventos de riesgo LA-FT-FPADM'!C115</f>
        <v>Contraparte</v>
      </c>
      <c r="D115" s="734" t="str">
        <f>'Eventos de riesgo LA-FT-FPADM'!D115</f>
        <v>Clientes</v>
      </c>
      <c r="E115" s="266" t="str">
        <f>'Eventos de riesgo LA-FT-FPADM'!E115</f>
        <v>Arrendamiento de espacios</v>
      </c>
      <c r="G115" s="745" t="str">
        <f>'Eventos de riesgo LA-FT-FPADM'!A115</f>
        <v>R6</v>
      </c>
      <c r="H115" s="927" t="str">
        <f>'Eventos de riesgo LA-FT-FPADM'!D115</f>
        <v>Clientes</v>
      </c>
      <c r="I115" s="892">
        <f>'Matriz de riesgo inherente'!EE116</f>
        <v>3</v>
      </c>
      <c r="J115" s="587">
        <f>'Matriz de riesgo inherente'!EH116</f>
        <v>3</v>
      </c>
      <c r="K115" s="892">
        <f>'Matriz de riesgo inherente'!EI116</f>
        <v>4</v>
      </c>
      <c r="L115" s="898">
        <f>'Matriz de riesgo inherente'!EL116</f>
        <v>4</v>
      </c>
      <c r="M115" s="892">
        <f>'Matriz de riesgo inherente'!EM116</f>
        <v>4</v>
      </c>
      <c r="N115" s="898">
        <f>'Matriz de riesgo inherente'!EP116</f>
        <v>3</v>
      </c>
      <c r="O115" s="892">
        <f>'Matriz de riesgo inherente'!EQ116</f>
        <v>3</v>
      </c>
      <c r="P115" s="898">
        <f>'Matriz de riesgo inherente'!ET116</f>
        <v>3</v>
      </c>
      <c r="Q115" s="892">
        <f>'Matriz de riesgo inherente'!EU116</f>
        <v>3</v>
      </c>
      <c r="R115" s="898">
        <f>'Matriz de riesgo inherente'!EX116</f>
        <v>2</v>
      </c>
      <c r="S115" s="927" t="str">
        <f>'Eventos de riesgo LA-FT-FPADM'!D115</f>
        <v>Clientes</v>
      </c>
      <c r="T115" s="892">
        <f>'Matriz de riesgo inherente'!EZ116</f>
        <v>4</v>
      </c>
      <c r="U115" s="545">
        <f>'Matriz de riesgo inherente'!FA116</f>
        <v>3</v>
      </c>
      <c r="V115" s="5"/>
      <c r="W115" s="900">
        <f>'Matriz de riesgo inherente'!FC116</f>
        <v>9</v>
      </c>
      <c r="X115" s="837" t="str">
        <f>'Matriz de riesgo inherente'!FD116</f>
        <v>MODERADO</v>
      </c>
      <c r="Z115" s="627" t="str">
        <f>'Eventos de riesgo LA-FT-FPADM'!A115</f>
        <v>R6</v>
      </c>
      <c r="AA115" s="1159" t="str">
        <f>'Eventos de riesgo LA-FT-FPADM'!D115</f>
        <v>Clientes</v>
      </c>
      <c r="AB115" s="1135" t="str">
        <f>IF('Eventos vs Controles'!AF116&gt;=100%,"2",IF('Eventos vs Controles'!AF116&gt;=60%,"1",IF('Eventos vs Controles'!AF116&lt;=59%,"0")))</f>
        <v>1</v>
      </c>
      <c r="AC115" s="1135" t="str">
        <f>IF('Eventos vs Controles'!AF116&gt;=100%,"2",IF('Eventos vs Controles'!AF116&gt;=60%,"1",IF('Eventos vs Controles'!AF116&lt;=59%,"0")))</f>
        <v>1</v>
      </c>
      <c r="AD115" s="1133">
        <f t="shared" si="9"/>
        <v>2</v>
      </c>
      <c r="AE115" s="1122">
        <f>ROUND(IF((AVERAGE(AD115,AD118,AD130,AD131,AD132))&lt;1,"1",IF(AVERAGE(AD115,AD118,AD130,AD131,AD132)&gt;=1,AVERAGE(AD115,AD118,AD130,AD131,AD132))),0)</f>
        <v>2</v>
      </c>
      <c r="AF115" s="476">
        <f t="shared" si="10"/>
        <v>3</v>
      </c>
      <c r="AG115" s="1130">
        <f>ROUND(IF((AVERAGE(AF115,AF118,AF130,AF131,AF132))&lt;1,"1",IF(AVERAGE(AF115,AF118,AF130,AF131,AF132)&gt;=1,AVERAGE(AF115,AF118,AF130,AF131,AF132))),0)</f>
        <v>3</v>
      </c>
      <c r="AH115" s="476">
        <f t="shared" si="11"/>
        <v>3</v>
      </c>
      <c r="AI115" s="1130">
        <f>ROUND(IF((AVERAGE(AH115,AH118,AH130,AH131,AH132))&lt;1,"1",IF(AVERAGE(AH115,AH118,AH130,AH131,AH132)&gt;=1,AVERAGE(AH115,AH118,AH130,AH131,AH132))),0)</f>
        <v>2</v>
      </c>
      <c r="AJ115" s="476">
        <f t="shared" si="12"/>
        <v>2</v>
      </c>
      <c r="AK115" s="1130">
        <f>ROUND(IF((AVERAGE(AJ115,AJ118,AJ130,AJ131,AJ132))&lt;1,"1",IF(AVERAGE(AJ115,AJ118,AJ130,AJ131,AJ132)&gt;=1,AVERAGE(AJ115,AJ118,AJ130,AJ131,AJ132))),0)</f>
        <v>2</v>
      </c>
      <c r="AL115" s="476">
        <f t="shared" si="13"/>
        <v>2</v>
      </c>
      <c r="AM115" s="1130">
        <f>ROUND(IF((AVERAGE(AL115,AL118,AL130,AL131,AL132))&lt;1,"1",IF(AVERAGE(AL115,AL118,AL130,AL131,AL132)&gt;=1,AVERAGE(AL115,AL118,AL130,AL131,AL132))),0)</f>
        <v>1</v>
      </c>
      <c r="AN115" s="1133">
        <f t="shared" si="14"/>
        <v>3</v>
      </c>
      <c r="AO115" s="1122">
        <f>ROUND(IF((AVERAGE(AN115,AN118,AN130,AN131,AN132))&lt;1,"1",IF(AVERAGE(AN115,AN118,AN130,AN131,AN132)&gt;=1,AVERAGE(AN115,AN118,AN130,AN131,AN132))),0)</f>
        <v>2</v>
      </c>
      <c r="AP115" s="1124">
        <f t="shared" si="15"/>
        <v>2</v>
      </c>
      <c r="AQ115" s="1124">
        <f t="shared" si="16"/>
        <v>2</v>
      </c>
      <c r="AR115" s="1126">
        <f t="shared" si="17"/>
        <v>4</v>
      </c>
      <c r="AS115" s="1128" t="str">
        <f>IF(AR115&gt;=20,"MUY ALTO",IF(AR115&gt;=10,"ALTO",IF(AR115&gt;=4,"MODERADO",IF(AR115&lt;=3,"BAJO"))))</f>
        <v>MODERADO</v>
      </c>
    </row>
    <row r="116" spans="1:45" ht="18" customHeight="1">
      <c r="A116" s="746"/>
      <c r="B116" s="748"/>
      <c r="C116" s="741"/>
      <c r="D116" s="741"/>
      <c r="E116" s="266" t="str">
        <f>'Eventos de riesgo LA-FT-FPADM'!E116</f>
        <v>Capacitaciones</v>
      </c>
      <c r="G116" s="746"/>
      <c r="H116" s="928"/>
      <c r="I116" s="893"/>
      <c r="J116" s="590"/>
      <c r="K116" s="893"/>
      <c r="L116" s="899"/>
      <c r="M116" s="893"/>
      <c r="N116" s="899"/>
      <c r="O116" s="893"/>
      <c r="P116" s="899"/>
      <c r="Q116" s="893"/>
      <c r="R116" s="899"/>
      <c r="S116" s="928"/>
      <c r="T116" s="893"/>
      <c r="U116" s="546"/>
      <c r="V116" s="5"/>
      <c r="W116" s="901"/>
      <c r="X116" s="851"/>
      <c r="Z116" s="627"/>
      <c r="AA116" s="1159"/>
      <c r="AB116" s="1152"/>
      <c r="AC116" s="1152"/>
      <c r="AD116" s="1133"/>
      <c r="AE116" s="1122"/>
      <c r="AF116" s="476"/>
      <c r="AG116" s="1130"/>
      <c r="AH116" s="476"/>
      <c r="AI116" s="1130"/>
      <c r="AJ116" s="476"/>
      <c r="AK116" s="1130"/>
      <c r="AL116" s="476"/>
      <c r="AM116" s="1130"/>
      <c r="AN116" s="1133"/>
      <c r="AO116" s="1122"/>
      <c r="AP116" s="1124"/>
      <c r="AQ116" s="1124"/>
      <c r="AR116" s="1126"/>
      <c r="AS116" s="1128"/>
    </row>
    <row r="117" spans="1:45" ht="18" customHeight="1">
      <c r="A117" s="746"/>
      <c r="B117" s="748"/>
      <c r="C117" s="741"/>
      <c r="D117" s="741"/>
      <c r="E117" s="266" t="str">
        <f>'Eventos de riesgo LA-FT-FPADM'!E117</f>
        <v>Afiliados</v>
      </c>
      <c r="G117" s="746"/>
      <c r="H117" s="928"/>
      <c r="I117" s="893"/>
      <c r="J117" s="590"/>
      <c r="K117" s="893"/>
      <c r="L117" s="899"/>
      <c r="M117" s="893"/>
      <c r="N117" s="899"/>
      <c r="O117" s="893"/>
      <c r="P117" s="899"/>
      <c r="Q117" s="893"/>
      <c r="R117" s="899"/>
      <c r="S117" s="928"/>
      <c r="T117" s="893"/>
      <c r="U117" s="546"/>
      <c r="V117" s="5"/>
      <c r="W117" s="901"/>
      <c r="X117" s="851"/>
      <c r="Z117" s="609"/>
      <c r="AA117" s="1159"/>
      <c r="AB117" s="1153"/>
      <c r="AC117" s="1153"/>
      <c r="AD117" s="1133"/>
      <c r="AE117" s="1122"/>
      <c r="AF117" s="476"/>
      <c r="AG117" s="1130"/>
      <c r="AH117" s="476"/>
      <c r="AI117" s="1130"/>
      <c r="AJ117" s="476"/>
      <c r="AK117" s="1130"/>
      <c r="AL117" s="476"/>
      <c r="AM117" s="1130"/>
      <c r="AN117" s="1133"/>
      <c r="AO117" s="1122"/>
      <c r="AP117" s="1124"/>
      <c r="AQ117" s="1124"/>
      <c r="AR117" s="1126"/>
      <c r="AS117" s="1128"/>
    </row>
    <row r="118" spans="1:45" ht="18" customHeight="1">
      <c r="A118" s="746"/>
      <c r="B118" s="748"/>
      <c r="C118" s="741"/>
      <c r="D118" s="762" t="str">
        <f>'Eventos de riesgo LA-FT-FPADM'!D118</f>
        <v>Proveedores / Contratistas</v>
      </c>
      <c r="E118" s="266" t="str">
        <f>'Eventos de riesgo LA-FT-FPADM'!E118</f>
        <v>Servicios y alquileres</v>
      </c>
      <c r="G118" s="746"/>
      <c r="H118" s="930" t="str">
        <f>'Eventos de riesgo LA-FT-FPADM'!D118</f>
        <v>Proveedores / Contratistas</v>
      </c>
      <c r="I118" s="881">
        <f>'Matriz de riesgo inherente'!EE119</f>
        <v>3</v>
      </c>
      <c r="J118" s="590"/>
      <c r="K118" s="881">
        <f>'Matriz de riesgo inherente'!EI119</f>
        <v>4</v>
      </c>
      <c r="L118" s="899"/>
      <c r="M118" s="881">
        <f>'Matriz de riesgo inherente'!EM119</f>
        <v>3</v>
      </c>
      <c r="N118" s="899"/>
      <c r="O118" s="881">
        <f>'Matriz de riesgo inherente'!EQ119</f>
        <v>2</v>
      </c>
      <c r="P118" s="899"/>
      <c r="Q118" s="881">
        <f>'Matriz de riesgo inherente'!EU119</f>
        <v>2</v>
      </c>
      <c r="R118" s="899"/>
      <c r="S118" s="930" t="str">
        <f>'Eventos de riesgo LA-FT-FPADM'!D118</f>
        <v>Proveedores / Contratistas</v>
      </c>
      <c r="T118" s="881">
        <f>'Matriz de riesgo inherente'!EZ119</f>
        <v>3</v>
      </c>
      <c r="U118" s="546"/>
      <c r="V118" s="5"/>
      <c r="W118" s="901"/>
      <c r="X118" s="851"/>
      <c r="Z118" s="609"/>
      <c r="AA118" s="1164" t="str">
        <f>'Eventos de riesgo LA-FT-FPADM'!D118</f>
        <v>Proveedores / Contratistas</v>
      </c>
      <c r="AB118" s="1135" t="str">
        <f>IF('Eventos vs Controles'!AF119&gt;=100%,"2",IF('Eventos vs Controles'!AF119&gt;=60%,"1",IF('Eventos vs Controles'!AF119&lt;=59%,"0")))</f>
        <v>1</v>
      </c>
      <c r="AC118" s="1135" t="str">
        <f>IF('Eventos vs Controles'!AF119&gt;=100%,"2",IF('Eventos vs Controles'!AF119&gt;=60%,"1",IF('Eventos vs Controles'!AF119&lt;=59%,"0")))</f>
        <v>1</v>
      </c>
      <c r="AD118" s="1133">
        <f t="shared" si="9"/>
        <v>2</v>
      </c>
      <c r="AE118" s="1122"/>
      <c r="AF118" s="476">
        <f t="shared" si="10"/>
        <v>3</v>
      </c>
      <c r="AG118" s="1130"/>
      <c r="AH118" s="476">
        <f t="shared" si="11"/>
        <v>2</v>
      </c>
      <c r="AI118" s="1130"/>
      <c r="AJ118" s="476">
        <f t="shared" si="12"/>
        <v>1</v>
      </c>
      <c r="AK118" s="1130"/>
      <c r="AL118" s="476">
        <f t="shared" si="13"/>
        <v>1</v>
      </c>
      <c r="AM118" s="1130"/>
      <c r="AN118" s="1133">
        <f t="shared" si="14"/>
        <v>2</v>
      </c>
      <c r="AO118" s="1122"/>
      <c r="AP118" s="1124"/>
      <c r="AQ118" s="1124"/>
      <c r="AR118" s="1126"/>
      <c r="AS118" s="1128"/>
    </row>
    <row r="119" spans="1:45" ht="18" customHeight="1">
      <c r="A119" s="746"/>
      <c r="B119" s="748"/>
      <c r="C119" s="741"/>
      <c r="D119" s="763"/>
      <c r="E119" s="266" t="str">
        <f>'Eventos de riesgo LA-FT-FPADM'!E119</f>
        <v>Publicidad</v>
      </c>
      <c r="G119" s="746"/>
      <c r="H119" s="931"/>
      <c r="I119" s="882"/>
      <c r="J119" s="590"/>
      <c r="K119" s="882"/>
      <c r="L119" s="899"/>
      <c r="M119" s="882"/>
      <c r="N119" s="899"/>
      <c r="O119" s="882"/>
      <c r="P119" s="899"/>
      <c r="Q119" s="882"/>
      <c r="R119" s="899"/>
      <c r="S119" s="931"/>
      <c r="T119" s="882"/>
      <c r="U119" s="546"/>
      <c r="V119" s="5"/>
      <c r="W119" s="901"/>
      <c r="X119" s="851"/>
      <c r="Z119" s="609"/>
      <c r="AA119" s="1164"/>
      <c r="AB119" s="1152"/>
      <c r="AC119" s="1152"/>
      <c r="AD119" s="1133"/>
      <c r="AE119" s="1122"/>
      <c r="AF119" s="476"/>
      <c r="AG119" s="1130"/>
      <c r="AH119" s="476"/>
      <c r="AI119" s="1130"/>
      <c r="AJ119" s="476"/>
      <c r="AK119" s="1130"/>
      <c r="AL119" s="476"/>
      <c r="AM119" s="1130"/>
      <c r="AN119" s="1133"/>
      <c r="AO119" s="1122"/>
      <c r="AP119" s="1124"/>
      <c r="AQ119" s="1124"/>
      <c r="AR119" s="1126"/>
      <c r="AS119" s="1128"/>
    </row>
    <row r="120" spans="1:45" ht="18" customHeight="1">
      <c r="A120" s="746"/>
      <c r="B120" s="748"/>
      <c r="C120" s="741"/>
      <c r="D120" s="763"/>
      <c r="E120" s="266" t="str">
        <f>'Eventos de riesgo LA-FT-FPADM'!E120</f>
        <v>Compras generales</v>
      </c>
      <c r="G120" s="746"/>
      <c r="H120" s="931"/>
      <c r="I120" s="882"/>
      <c r="J120" s="590"/>
      <c r="K120" s="882"/>
      <c r="L120" s="899"/>
      <c r="M120" s="882"/>
      <c r="N120" s="899"/>
      <c r="O120" s="882"/>
      <c r="P120" s="899"/>
      <c r="Q120" s="882"/>
      <c r="R120" s="899"/>
      <c r="S120" s="931"/>
      <c r="T120" s="882"/>
      <c r="U120" s="546"/>
      <c r="V120" s="5"/>
      <c r="W120" s="901"/>
      <c r="X120" s="851"/>
      <c r="Z120" s="609"/>
      <c r="AA120" s="1164"/>
      <c r="AB120" s="1152"/>
      <c r="AC120" s="1152"/>
      <c r="AD120" s="1133"/>
      <c r="AE120" s="1122"/>
      <c r="AF120" s="476"/>
      <c r="AG120" s="1130"/>
      <c r="AH120" s="476"/>
      <c r="AI120" s="1130"/>
      <c r="AJ120" s="476"/>
      <c r="AK120" s="1130"/>
      <c r="AL120" s="476"/>
      <c r="AM120" s="1130"/>
      <c r="AN120" s="1133"/>
      <c r="AO120" s="1122"/>
      <c r="AP120" s="1124"/>
      <c r="AQ120" s="1124"/>
      <c r="AR120" s="1126"/>
      <c r="AS120" s="1128"/>
    </row>
    <row r="121" spans="1:45" ht="18" customHeight="1">
      <c r="A121" s="746"/>
      <c r="B121" s="748"/>
      <c r="C121" s="741"/>
      <c r="D121" s="763"/>
      <c r="E121" s="266" t="str">
        <f>'Eventos de riesgo LA-FT-FPADM'!E121</f>
        <v>Consultorías</v>
      </c>
      <c r="G121" s="746"/>
      <c r="H121" s="931"/>
      <c r="I121" s="882"/>
      <c r="J121" s="590"/>
      <c r="K121" s="882"/>
      <c r="L121" s="899"/>
      <c r="M121" s="882"/>
      <c r="N121" s="899"/>
      <c r="O121" s="882"/>
      <c r="P121" s="899"/>
      <c r="Q121" s="882"/>
      <c r="R121" s="899"/>
      <c r="S121" s="931"/>
      <c r="T121" s="882"/>
      <c r="U121" s="546"/>
      <c r="V121" s="5"/>
      <c r="W121" s="901"/>
      <c r="X121" s="851"/>
      <c r="Z121" s="609"/>
      <c r="AA121" s="1164"/>
      <c r="AB121" s="1152"/>
      <c r="AC121" s="1152"/>
      <c r="AD121" s="1133"/>
      <c r="AE121" s="1122"/>
      <c r="AF121" s="476"/>
      <c r="AG121" s="1130"/>
      <c r="AH121" s="476"/>
      <c r="AI121" s="1130"/>
      <c r="AJ121" s="476"/>
      <c r="AK121" s="1130"/>
      <c r="AL121" s="476"/>
      <c r="AM121" s="1130"/>
      <c r="AN121" s="1133"/>
      <c r="AO121" s="1122"/>
      <c r="AP121" s="1124"/>
      <c r="AQ121" s="1124"/>
      <c r="AR121" s="1126"/>
      <c r="AS121" s="1128"/>
    </row>
    <row r="122" spans="1:45" ht="18" customHeight="1">
      <c r="A122" s="746"/>
      <c r="B122" s="748"/>
      <c r="C122" s="741"/>
      <c r="D122" s="763"/>
      <c r="E122" s="266" t="str">
        <f>'Eventos de riesgo LA-FT-FPADM'!E122</f>
        <v>Muebles e inmuebles, mantenimiento de maquinaria y equipo</v>
      </c>
      <c r="G122" s="746"/>
      <c r="H122" s="931"/>
      <c r="I122" s="882"/>
      <c r="J122" s="590"/>
      <c r="K122" s="882"/>
      <c r="L122" s="899"/>
      <c r="M122" s="882"/>
      <c r="N122" s="899"/>
      <c r="O122" s="882"/>
      <c r="P122" s="899"/>
      <c r="Q122" s="882"/>
      <c r="R122" s="899"/>
      <c r="S122" s="931"/>
      <c r="T122" s="882"/>
      <c r="U122" s="546"/>
      <c r="V122" s="5"/>
      <c r="W122" s="901"/>
      <c r="X122" s="851"/>
      <c r="Z122" s="609"/>
      <c r="AA122" s="1164"/>
      <c r="AB122" s="1152"/>
      <c r="AC122" s="1152"/>
      <c r="AD122" s="1133"/>
      <c r="AE122" s="1122"/>
      <c r="AF122" s="476"/>
      <c r="AG122" s="1130"/>
      <c r="AH122" s="476"/>
      <c r="AI122" s="1130"/>
      <c r="AJ122" s="476"/>
      <c r="AK122" s="1130"/>
      <c r="AL122" s="476"/>
      <c r="AM122" s="1130"/>
      <c r="AN122" s="1133"/>
      <c r="AO122" s="1122"/>
      <c r="AP122" s="1124"/>
      <c r="AQ122" s="1124"/>
      <c r="AR122" s="1126"/>
      <c r="AS122" s="1128"/>
    </row>
    <row r="123" spans="1:45" ht="18" customHeight="1">
      <c r="A123" s="746"/>
      <c r="B123" s="748"/>
      <c r="C123" s="741"/>
      <c r="D123" s="763"/>
      <c r="E123" s="266" t="str">
        <f>'Eventos de riesgo LA-FT-FPADM'!E123</f>
        <v>Servicios de tecnologia</v>
      </c>
      <c r="G123" s="746"/>
      <c r="H123" s="931"/>
      <c r="I123" s="882"/>
      <c r="J123" s="590"/>
      <c r="K123" s="882"/>
      <c r="L123" s="899"/>
      <c r="M123" s="882"/>
      <c r="N123" s="899"/>
      <c r="O123" s="882"/>
      <c r="P123" s="899"/>
      <c r="Q123" s="882"/>
      <c r="R123" s="899"/>
      <c r="S123" s="931"/>
      <c r="T123" s="882"/>
      <c r="U123" s="546"/>
      <c r="V123" s="5"/>
      <c r="W123" s="901"/>
      <c r="X123" s="851"/>
      <c r="Z123" s="609"/>
      <c r="AA123" s="1164"/>
      <c r="AB123" s="1152"/>
      <c r="AC123" s="1152"/>
      <c r="AD123" s="1133"/>
      <c r="AE123" s="1122"/>
      <c r="AF123" s="476"/>
      <c r="AG123" s="1130"/>
      <c r="AH123" s="476"/>
      <c r="AI123" s="1130"/>
      <c r="AJ123" s="476"/>
      <c r="AK123" s="1130"/>
      <c r="AL123" s="476"/>
      <c r="AM123" s="1130"/>
      <c r="AN123" s="1133"/>
      <c r="AO123" s="1122"/>
      <c r="AP123" s="1124"/>
      <c r="AQ123" s="1124"/>
      <c r="AR123" s="1126"/>
      <c r="AS123" s="1128"/>
    </row>
    <row r="124" spans="1:45" ht="18" customHeight="1">
      <c r="A124" s="746"/>
      <c r="B124" s="748"/>
      <c r="C124" s="741"/>
      <c r="D124" s="763"/>
      <c r="E124" s="266" t="str">
        <f>'Eventos de riesgo LA-FT-FPADM'!E124</f>
        <v>Servicio de alojamiento y eventos empresariales</v>
      </c>
      <c r="G124" s="746"/>
      <c r="H124" s="931"/>
      <c r="I124" s="882"/>
      <c r="J124" s="590"/>
      <c r="K124" s="882"/>
      <c r="L124" s="899"/>
      <c r="M124" s="882"/>
      <c r="N124" s="899"/>
      <c r="O124" s="882"/>
      <c r="P124" s="899"/>
      <c r="Q124" s="882"/>
      <c r="R124" s="899"/>
      <c r="S124" s="931"/>
      <c r="T124" s="882"/>
      <c r="U124" s="546"/>
      <c r="V124" s="5"/>
      <c r="W124" s="901"/>
      <c r="X124" s="851"/>
      <c r="Z124" s="609"/>
      <c r="AA124" s="1164"/>
      <c r="AB124" s="1152"/>
      <c r="AC124" s="1152"/>
      <c r="AD124" s="1133"/>
      <c r="AE124" s="1122"/>
      <c r="AF124" s="476"/>
      <c r="AG124" s="1130"/>
      <c r="AH124" s="476"/>
      <c r="AI124" s="1130"/>
      <c r="AJ124" s="476"/>
      <c r="AK124" s="1130"/>
      <c r="AL124" s="476"/>
      <c r="AM124" s="1130"/>
      <c r="AN124" s="1133"/>
      <c r="AO124" s="1122"/>
      <c r="AP124" s="1124"/>
      <c r="AQ124" s="1124"/>
      <c r="AR124" s="1126"/>
      <c r="AS124" s="1128"/>
    </row>
    <row r="125" spans="1:45" ht="18" customHeight="1">
      <c r="A125" s="716"/>
      <c r="B125" s="720"/>
      <c r="C125" s="741"/>
      <c r="D125" s="763"/>
      <c r="E125" s="266" t="str">
        <f>'Eventos de riesgo LA-FT-FPADM'!E125</f>
        <v>Servicios educativos</v>
      </c>
      <c r="G125" s="716"/>
      <c r="H125" s="931"/>
      <c r="I125" s="882"/>
      <c r="J125" s="590"/>
      <c r="K125" s="882"/>
      <c r="L125" s="899"/>
      <c r="M125" s="882"/>
      <c r="N125" s="899"/>
      <c r="O125" s="882"/>
      <c r="P125" s="899"/>
      <c r="Q125" s="882"/>
      <c r="R125" s="899"/>
      <c r="S125" s="931"/>
      <c r="T125" s="882"/>
      <c r="U125" s="546"/>
      <c r="V125" s="5"/>
      <c r="W125" s="901"/>
      <c r="X125" s="851"/>
      <c r="Z125" s="609"/>
      <c r="AA125" s="1164"/>
      <c r="AB125" s="1152"/>
      <c r="AC125" s="1152"/>
      <c r="AD125" s="1133"/>
      <c r="AE125" s="1122"/>
      <c r="AF125" s="476"/>
      <c r="AG125" s="1130"/>
      <c r="AH125" s="476"/>
      <c r="AI125" s="1130"/>
      <c r="AJ125" s="476"/>
      <c r="AK125" s="1130"/>
      <c r="AL125" s="476"/>
      <c r="AM125" s="1130"/>
      <c r="AN125" s="1133"/>
      <c r="AO125" s="1122"/>
      <c r="AP125" s="1124"/>
      <c r="AQ125" s="1124"/>
      <c r="AR125" s="1126"/>
      <c r="AS125" s="1128"/>
    </row>
    <row r="126" spans="1:45" ht="18" customHeight="1">
      <c r="A126" s="716"/>
      <c r="B126" s="720"/>
      <c r="C126" s="741"/>
      <c r="D126" s="763"/>
      <c r="E126" s="266" t="str">
        <f>'Eventos de riesgo LA-FT-FPADM'!E126</f>
        <v>Asesorías Jurídicas</v>
      </c>
      <c r="G126" s="716"/>
      <c r="H126" s="931"/>
      <c r="I126" s="882"/>
      <c r="J126" s="590"/>
      <c r="K126" s="882"/>
      <c r="L126" s="899"/>
      <c r="M126" s="882"/>
      <c r="N126" s="899"/>
      <c r="O126" s="882"/>
      <c r="P126" s="899"/>
      <c r="Q126" s="882"/>
      <c r="R126" s="899"/>
      <c r="S126" s="931"/>
      <c r="T126" s="882"/>
      <c r="U126" s="546"/>
      <c r="V126" s="5"/>
      <c r="W126" s="901"/>
      <c r="X126" s="851"/>
      <c r="Z126" s="609"/>
      <c r="AA126" s="1164"/>
      <c r="AB126" s="1152"/>
      <c r="AC126" s="1152"/>
      <c r="AD126" s="1133"/>
      <c r="AE126" s="1122"/>
      <c r="AF126" s="476"/>
      <c r="AG126" s="1130"/>
      <c r="AH126" s="476"/>
      <c r="AI126" s="1130"/>
      <c r="AJ126" s="476"/>
      <c r="AK126" s="1130"/>
      <c r="AL126" s="476"/>
      <c r="AM126" s="1130"/>
      <c r="AN126" s="1133"/>
      <c r="AO126" s="1122"/>
      <c r="AP126" s="1124"/>
      <c r="AQ126" s="1124"/>
      <c r="AR126" s="1126"/>
      <c r="AS126" s="1128"/>
    </row>
    <row r="127" spans="1:45" ht="18" customHeight="1">
      <c r="A127" s="716"/>
      <c r="B127" s="720"/>
      <c r="C127" s="741"/>
      <c r="D127" s="763"/>
      <c r="E127" s="266" t="str">
        <f>'Eventos de riesgo LA-FT-FPADM'!E127</f>
        <v>Servicios públicos</v>
      </c>
      <c r="G127" s="716"/>
      <c r="H127" s="931"/>
      <c r="I127" s="882"/>
      <c r="J127" s="590"/>
      <c r="K127" s="882"/>
      <c r="L127" s="899"/>
      <c r="M127" s="882"/>
      <c r="N127" s="899"/>
      <c r="O127" s="882"/>
      <c r="P127" s="899"/>
      <c r="Q127" s="882"/>
      <c r="R127" s="899"/>
      <c r="S127" s="931"/>
      <c r="T127" s="882"/>
      <c r="U127" s="546"/>
      <c r="V127" s="5"/>
      <c r="W127" s="901"/>
      <c r="X127" s="851"/>
      <c r="Z127" s="609"/>
      <c r="AA127" s="1164"/>
      <c r="AB127" s="1152"/>
      <c r="AC127" s="1152"/>
      <c r="AD127" s="1133"/>
      <c r="AE127" s="1122"/>
      <c r="AF127" s="476"/>
      <c r="AG127" s="1130"/>
      <c r="AH127" s="476"/>
      <c r="AI127" s="1130"/>
      <c r="AJ127" s="476"/>
      <c r="AK127" s="1130"/>
      <c r="AL127" s="476"/>
      <c r="AM127" s="1130"/>
      <c r="AN127" s="1133"/>
      <c r="AO127" s="1122"/>
      <c r="AP127" s="1124"/>
      <c r="AQ127" s="1124"/>
      <c r="AR127" s="1126"/>
      <c r="AS127" s="1128"/>
    </row>
    <row r="128" spans="1:45" ht="18" customHeight="1">
      <c r="A128" s="716"/>
      <c r="B128" s="720"/>
      <c r="C128" s="741"/>
      <c r="D128" s="763"/>
      <c r="E128" s="266" t="str">
        <f>'Eventos de riesgo LA-FT-FPADM'!E128</f>
        <v>Obligaciones Legales</v>
      </c>
      <c r="G128" s="716"/>
      <c r="H128" s="931"/>
      <c r="I128" s="882"/>
      <c r="J128" s="590"/>
      <c r="K128" s="882"/>
      <c r="L128" s="899"/>
      <c r="M128" s="882"/>
      <c r="N128" s="899"/>
      <c r="O128" s="882"/>
      <c r="P128" s="899"/>
      <c r="Q128" s="882"/>
      <c r="R128" s="899"/>
      <c r="S128" s="931"/>
      <c r="T128" s="882"/>
      <c r="U128" s="546"/>
      <c r="V128" s="5"/>
      <c r="W128" s="901"/>
      <c r="X128" s="851"/>
      <c r="Z128" s="609"/>
      <c r="AA128" s="1164"/>
      <c r="AB128" s="1152"/>
      <c r="AC128" s="1152"/>
      <c r="AD128" s="1133"/>
      <c r="AE128" s="1122"/>
      <c r="AF128" s="476"/>
      <c r="AG128" s="1130"/>
      <c r="AH128" s="476"/>
      <c r="AI128" s="1130"/>
      <c r="AJ128" s="476"/>
      <c r="AK128" s="1130"/>
      <c r="AL128" s="476"/>
      <c r="AM128" s="1130"/>
      <c r="AN128" s="1133"/>
      <c r="AO128" s="1122"/>
      <c r="AP128" s="1124"/>
      <c r="AQ128" s="1124"/>
      <c r="AR128" s="1126"/>
      <c r="AS128" s="1128"/>
    </row>
    <row r="129" spans="1:45" ht="18" customHeight="1">
      <c r="A129" s="716"/>
      <c r="B129" s="720"/>
      <c r="C129" s="741"/>
      <c r="D129" s="764"/>
      <c r="E129" s="266" t="str">
        <f>'Eventos de riesgo LA-FT-FPADM'!E129</f>
        <v>Financieros</v>
      </c>
      <c r="G129" s="716"/>
      <c r="H129" s="932"/>
      <c r="I129" s="925"/>
      <c r="J129" s="590"/>
      <c r="K129" s="925"/>
      <c r="L129" s="899"/>
      <c r="M129" s="925"/>
      <c r="N129" s="899"/>
      <c r="O129" s="925"/>
      <c r="P129" s="899"/>
      <c r="Q129" s="925"/>
      <c r="R129" s="899"/>
      <c r="S129" s="932"/>
      <c r="T129" s="925"/>
      <c r="U129" s="546"/>
      <c r="V129" s="5"/>
      <c r="W129" s="901"/>
      <c r="X129" s="851"/>
      <c r="Z129" s="609"/>
      <c r="AA129" s="1164"/>
      <c r="AB129" s="1153"/>
      <c r="AC129" s="1153"/>
      <c r="AD129" s="1133"/>
      <c r="AE129" s="1122"/>
      <c r="AF129" s="476"/>
      <c r="AG129" s="1130"/>
      <c r="AH129" s="476"/>
      <c r="AI129" s="1130"/>
      <c r="AJ129" s="476"/>
      <c r="AK129" s="1130"/>
      <c r="AL129" s="476"/>
      <c r="AM129" s="1130"/>
      <c r="AN129" s="1133"/>
      <c r="AO129" s="1122"/>
      <c r="AP129" s="1124"/>
      <c r="AQ129" s="1124"/>
      <c r="AR129" s="1126"/>
      <c r="AS129" s="1128"/>
    </row>
    <row r="130" spans="1:45" ht="18" customHeight="1">
      <c r="A130" s="716"/>
      <c r="B130" s="720"/>
      <c r="C130" s="741"/>
      <c r="D130" s="269" t="str">
        <f>'Eventos de riesgo LA-FT-FPADM'!D130</f>
        <v>Empleados</v>
      </c>
      <c r="E130" s="266" t="str">
        <f>'Eventos de riesgo LA-FT-FPADM'!E130</f>
        <v>Directos</v>
      </c>
      <c r="G130" s="716"/>
      <c r="H130" s="296" t="str">
        <f>'Eventos de riesgo LA-FT-FPADM'!D130</f>
        <v>Empleados</v>
      </c>
      <c r="I130" s="291">
        <f>'Matriz de riesgo inherente'!EE131</f>
        <v>2</v>
      </c>
      <c r="J130" s="590"/>
      <c r="K130" s="291">
        <f>'Matriz de riesgo inherente'!EI131</f>
        <v>3</v>
      </c>
      <c r="L130" s="899"/>
      <c r="M130" s="291">
        <f>'Matriz de riesgo inherente'!EM131</f>
        <v>3</v>
      </c>
      <c r="N130" s="899"/>
      <c r="O130" s="291">
        <f>'Matriz de riesgo inherente'!EQ131</f>
        <v>2</v>
      </c>
      <c r="P130" s="899"/>
      <c r="Q130" s="291">
        <f>'Matriz de riesgo inherente'!EU131</f>
        <v>2</v>
      </c>
      <c r="R130" s="899"/>
      <c r="S130" s="296" t="str">
        <f>'Eventos de riesgo LA-FT-FPADM'!D130</f>
        <v>Empleados</v>
      </c>
      <c r="T130" s="291">
        <f>'Matriz de riesgo inherente'!EZ131</f>
        <v>3</v>
      </c>
      <c r="U130" s="546"/>
      <c r="V130" s="5"/>
      <c r="W130" s="901"/>
      <c r="X130" s="851"/>
      <c r="Z130" s="609"/>
      <c r="AA130" s="292" t="str">
        <f>'Eventos de riesgo LA-FT-FPADM'!D130</f>
        <v>Empleados</v>
      </c>
      <c r="AB130" s="412" t="str">
        <f>IF('Eventos vs Controles'!AF131&gt;=100%,"2",IF('Eventos vs Controles'!AF131&gt;=60%,"1",IF('Eventos vs Controles'!AF131&lt;=59%,"0")))</f>
        <v>1</v>
      </c>
      <c r="AC130" s="412" t="str">
        <f>IF('Eventos vs Controles'!AF131&gt;=100%,"2",IF('Eventos vs Controles'!AF131&gt;=60%,"1",IF('Eventos vs Controles'!AF131&lt;=59%,"0")))</f>
        <v>1</v>
      </c>
      <c r="AD130" s="305">
        <f t="shared" ref="AD130:AD173" si="18">ROUND(IF((I130-AB130)&lt;1,"1",IF((I130-AB130)&gt;=1, I130-AB130)),0)</f>
        <v>1</v>
      </c>
      <c r="AE130" s="1122"/>
      <c r="AF130" s="27">
        <f t="shared" ref="AF130:AF173" si="19">ROUND(IF((K130-AC130)&lt;1,"1",IF((K130-AC130)&gt;=1, K130-AC130)),0)</f>
        <v>2</v>
      </c>
      <c r="AG130" s="1130"/>
      <c r="AH130" s="27">
        <f t="shared" ref="AH130:AH173" si="20">ROUND(IF((M130-AC130)&lt;1,"1",IF((M130-AC130)&gt;=1, M130-AC130)),0)</f>
        <v>2</v>
      </c>
      <c r="AI130" s="1130"/>
      <c r="AJ130" s="27">
        <f t="shared" ref="AJ130:AJ173" si="21">ROUND(IF((O130-AC130)&lt;1,"1",IF((O130-AC130)&gt;=1, O130-AC130)),0)</f>
        <v>1</v>
      </c>
      <c r="AK130" s="1130"/>
      <c r="AL130" s="27">
        <f t="shared" ref="AL130:AL173" si="22">ROUND(IF((Q130-AC130)&lt;1,"1",IF((Q130-AC130)&gt;=1, Q130-AC130)),0)</f>
        <v>1</v>
      </c>
      <c r="AM130" s="1130"/>
      <c r="AN130" s="305">
        <f t="shared" ref="AN130:AN173" si="23">ROUND(IF((AVERAGE(AF130,AH130,AJ130,AL130))&lt;1,"1",IF(AVERAGE(AF130,AH130,AJ130,AL130)&gt;=1,AVERAGE(AF130,AH130,AJ130,AL130))),0)</f>
        <v>2</v>
      </c>
      <c r="AO130" s="1122"/>
      <c r="AP130" s="1124"/>
      <c r="AQ130" s="1124"/>
      <c r="AR130" s="1126"/>
      <c r="AS130" s="1128"/>
    </row>
    <row r="131" spans="1:45" ht="18" customHeight="1">
      <c r="A131" s="716"/>
      <c r="B131" s="720"/>
      <c r="C131" s="741"/>
      <c r="D131" s="269" t="str">
        <f>'Eventos de riesgo LA-FT-FPADM'!D131</f>
        <v>Aliados</v>
      </c>
      <c r="E131" s="266" t="str">
        <f>'Eventos de riesgo LA-FT-FPADM'!E131</f>
        <v>Programas y proyectos</v>
      </c>
      <c r="G131" s="716"/>
      <c r="H131" s="296" t="str">
        <f>'Eventos de riesgo LA-FT-FPADM'!D131</f>
        <v>Aliados</v>
      </c>
      <c r="I131" s="291">
        <f>'Matriz de riesgo inherente'!EE132</f>
        <v>3</v>
      </c>
      <c r="J131" s="590"/>
      <c r="K131" s="291">
        <f>'Matriz de riesgo inherente'!EI132</f>
        <v>4</v>
      </c>
      <c r="L131" s="899"/>
      <c r="M131" s="291">
        <f>'Matriz de riesgo inherente'!EM132</f>
        <v>4</v>
      </c>
      <c r="N131" s="899"/>
      <c r="O131" s="291">
        <f>'Matriz de riesgo inherente'!EQ132</f>
        <v>3</v>
      </c>
      <c r="P131" s="899"/>
      <c r="Q131" s="291">
        <f>'Matriz de riesgo inherente'!EU132</f>
        <v>2</v>
      </c>
      <c r="R131" s="899"/>
      <c r="S131" s="296" t="str">
        <f>'Eventos de riesgo LA-FT-FPADM'!D131</f>
        <v>Aliados</v>
      </c>
      <c r="T131" s="291">
        <f>'Matriz de riesgo inherente'!EZ132</f>
        <v>3</v>
      </c>
      <c r="U131" s="546"/>
      <c r="V131" s="5"/>
      <c r="W131" s="901"/>
      <c r="X131" s="851"/>
      <c r="Z131" s="609"/>
      <c r="AA131" s="292" t="str">
        <f>'Eventos de riesgo LA-FT-FPADM'!D131</f>
        <v>Aliados</v>
      </c>
      <c r="AB131" s="412" t="str">
        <f>IF('Eventos vs Controles'!AF132&gt;=100%,"2",IF('Eventos vs Controles'!AF132&gt;=60%,"1",IF('Eventos vs Controles'!AF132&lt;=59%,"0")))</f>
        <v>1</v>
      </c>
      <c r="AC131" s="412" t="str">
        <f>IF('Eventos vs Controles'!AF132&gt;=100%,"2",IF('Eventos vs Controles'!AF132&gt;=60%,"1",IF('Eventos vs Controles'!AF132&lt;=59%,"0")))</f>
        <v>1</v>
      </c>
      <c r="AD131" s="305">
        <f t="shared" si="18"/>
        <v>2</v>
      </c>
      <c r="AE131" s="1122"/>
      <c r="AF131" s="27">
        <f t="shared" si="19"/>
        <v>3</v>
      </c>
      <c r="AG131" s="1130"/>
      <c r="AH131" s="27">
        <f t="shared" si="20"/>
        <v>3</v>
      </c>
      <c r="AI131" s="1130"/>
      <c r="AJ131" s="27">
        <f t="shared" si="21"/>
        <v>2</v>
      </c>
      <c r="AK131" s="1130"/>
      <c r="AL131" s="27">
        <f t="shared" si="22"/>
        <v>1</v>
      </c>
      <c r="AM131" s="1130"/>
      <c r="AN131" s="305">
        <f t="shared" si="23"/>
        <v>2</v>
      </c>
      <c r="AO131" s="1122"/>
      <c r="AP131" s="1124"/>
      <c r="AQ131" s="1124"/>
      <c r="AR131" s="1126"/>
      <c r="AS131" s="1128"/>
    </row>
    <row r="132" spans="1:45" ht="18" customHeight="1">
      <c r="A132" s="716"/>
      <c r="B132" s="720"/>
      <c r="C132" s="655" t="str">
        <f>'Eventos de riesgo LA-FT-FPADM'!C132</f>
        <v>Canales de distribución</v>
      </c>
      <c r="D132" s="679" t="str">
        <f>'Eventos de riesgo LA-FT-FPADM'!D132</f>
        <v>Propia</v>
      </c>
      <c r="E132" s="266" t="str">
        <f>'Eventos de riesgo LA-FT-FPADM'!E132</f>
        <v>Fuerza comercial</v>
      </c>
      <c r="G132" s="716"/>
      <c r="H132" s="921" t="str">
        <f>'Eventos de riesgo LA-FT-FPADM'!C132</f>
        <v>Canales de distribución</v>
      </c>
      <c r="I132" s="892">
        <f>'Matriz de riesgo inherente'!EE133</f>
        <v>2</v>
      </c>
      <c r="J132" s="590"/>
      <c r="K132" s="892">
        <f>'Matriz de riesgo inherente'!EI133</f>
        <v>3</v>
      </c>
      <c r="L132" s="899"/>
      <c r="M132" s="892">
        <f>'Matriz de riesgo inherente'!EM133</f>
        <v>3</v>
      </c>
      <c r="N132" s="899"/>
      <c r="O132" s="892">
        <f>'Matriz de riesgo inherente'!EQ133</f>
        <v>3</v>
      </c>
      <c r="P132" s="899"/>
      <c r="Q132" s="892">
        <f>'Matriz de riesgo inherente'!EU133</f>
        <v>2</v>
      </c>
      <c r="R132" s="899"/>
      <c r="S132" s="921" t="str">
        <f>'Eventos de riesgo LA-FT-FPADM'!C132</f>
        <v>Canales de distribución</v>
      </c>
      <c r="T132" s="892">
        <f>'Matriz de riesgo inherente'!EZ133</f>
        <v>3</v>
      </c>
      <c r="U132" s="546"/>
      <c r="V132" s="5"/>
      <c r="W132" s="901"/>
      <c r="X132" s="851"/>
      <c r="Z132" s="609"/>
      <c r="AA132" s="1159" t="str">
        <f>'Eventos de riesgo LA-FT-FPADM'!C132</f>
        <v>Canales de distribución</v>
      </c>
      <c r="AB132" s="1135" t="str">
        <f>IF('Eventos vs Controles'!AF133&gt;=100%,"2",IF('Eventos vs Controles'!AF133&gt;=60%,"1",IF('Eventos vs Controles'!AF133&lt;=59%,"0")))</f>
        <v>1</v>
      </c>
      <c r="AC132" s="1135" t="str">
        <f>IF('Eventos vs Controles'!AF133&gt;=100%,"2",IF('Eventos vs Controles'!AF133&gt;=60%,"1",IF('Eventos vs Controles'!AF133&lt;=59%,"0")))</f>
        <v>1</v>
      </c>
      <c r="AD132" s="1133">
        <f t="shared" si="18"/>
        <v>1</v>
      </c>
      <c r="AE132" s="1122"/>
      <c r="AF132" s="476">
        <f t="shared" si="19"/>
        <v>2</v>
      </c>
      <c r="AG132" s="1130"/>
      <c r="AH132" s="476">
        <f t="shared" si="20"/>
        <v>2</v>
      </c>
      <c r="AI132" s="1130"/>
      <c r="AJ132" s="476">
        <f t="shared" si="21"/>
        <v>2</v>
      </c>
      <c r="AK132" s="1130"/>
      <c r="AL132" s="476">
        <f t="shared" si="22"/>
        <v>1</v>
      </c>
      <c r="AM132" s="1130"/>
      <c r="AN132" s="1133">
        <f t="shared" si="23"/>
        <v>2</v>
      </c>
      <c r="AO132" s="1122"/>
      <c r="AP132" s="1124"/>
      <c r="AQ132" s="1124"/>
      <c r="AR132" s="1126"/>
      <c r="AS132" s="1128"/>
    </row>
    <row r="133" spans="1:45" ht="18" customHeight="1">
      <c r="A133" s="717"/>
      <c r="B133" s="721"/>
      <c r="C133" s="655"/>
      <c r="D133" s="683"/>
      <c r="E133" s="266" t="str">
        <f>'Eventos de riesgo LA-FT-FPADM'!E133</f>
        <v>Digital</v>
      </c>
      <c r="G133" s="717"/>
      <c r="H133" s="922"/>
      <c r="I133" s="894"/>
      <c r="J133" s="593"/>
      <c r="K133" s="894"/>
      <c r="L133" s="926"/>
      <c r="M133" s="894"/>
      <c r="N133" s="926"/>
      <c r="O133" s="894"/>
      <c r="P133" s="926"/>
      <c r="Q133" s="894"/>
      <c r="R133" s="926"/>
      <c r="S133" s="922"/>
      <c r="T133" s="894"/>
      <c r="U133" s="547"/>
      <c r="V133" s="5"/>
      <c r="W133" s="929"/>
      <c r="X133" s="852"/>
      <c r="Z133" s="609"/>
      <c r="AA133" s="1162"/>
      <c r="AB133" s="1153"/>
      <c r="AC133" s="1153"/>
      <c r="AD133" s="1133"/>
      <c r="AE133" s="1122"/>
      <c r="AF133" s="476"/>
      <c r="AG133" s="1130"/>
      <c r="AH133" s="476"/>
      <c r="AI133" s="1130"/>
      <c r="AJ133" s="476"/>
      <c r="AK133" s="1130"/>
      <c r="AL133" s="476"/>
      <c r="AM133" s="1130"/>
      <c r="AN133" s="1133"/>
      <c r="AO133" s="1122"/>
      <c r="AP133" s="1124"/>
      <c r="AQ133" s="1124"/>
      <c r="AR133" s="1126"/>
      <c r="AS133" s="1128"/>
    </row>
    <row r="134" spans="1:45" ht="18" customHeight="1">
      <c r="A134" s="714" t="str">
        <f>'Eventos de riesgo LA-FT-FPADM'!A134</f>
        <v>R7</v>
      </c>
      <c r="B134" s="758" t="str">
        <f>'Eventos de riesgo LA-FT-FPADM'!B134</f>
        <v xml:space="preserve">Personas que permiten o facilitan operaciones de LA/FT/FPADM o que utilicen a la Cámara para estas operaciones. </v>
      </c>
      <c r="C134" s="612" t="str">
        <f>'Eventos de riesgo LA-FT-FPADM'!C134</f>
        <v>Contraparte</v>
      </c>
      <c r="D134" s="270" t="str">
        <f>'Eventos de riesgo LA-FT-FPADM'!D134</f>
        <v>Empleados</v>
      </c>
      <c r="E134" s="173" t="str">
        <f>'Eventos de riesgo LA-FT-FPADM'!E134</f>
        <v>Directos</v>
      </c>
      <c r="G134" s="714" t="str">
        <f>'Eventos de riesgo LA-FT-FPADM'!A134</f>
        <v>R7</v>
      </c>
      <c r="H134" s="294" t="str">
        <f>'Eventos de riesgo LA-FT-FPADM'!D134</f>
        <v>Empleados</v>
      </c>
      <c r="I134" s="286">
        <f>'Matriz de riesgo inherente'!EE135</f>
        <v>2</v>
      </c>
      <c r="J134" s="868">
        <f>'Matriz de riesgo inherente'!EH135</f>
        <v>2</v>
      </c>
      <c r="K134" s="286">
        <f>'Matriz de riesgo inherente'!EI135</f>
        <v>3</v>
      </c>
      <c r="L134" s="860">
        <f>'Matriz de riesgo inherente'!EL135</f>
        <v>3</v>
      </c>
      <c r="M134" s="286">
        <f>'Matriz de riesgo inherente'!EM135</f>
        <v>3</v>
      </c>
      <c r="N134" s="860">
        <f>'Matriz de riesgo inherente'!EP135</f>
        <v>3</v>
      </c>
      <c r="O134" s="286">
        <f>'Matriz de riesgo inherente'!EQ135</f>
        <v>2</v>
      </c>
      <c r="P134" s="860">
        <f>'Matriz de riesgo inherente'!ET135</f>
        <v>2</v>
      </c>
      <c r="Q134" s="286">
        <f>'Matriz de riesgo inherente'!EU135</f>
        <v>1</v>
      </c>
      <c r="R134" s="860">
        <f>'Matriz de riesgo inherente'!EX135</f>
        <v>2</v>
      </c>
      <c r="S134" s="294" t="str">
        <f>'Eventos de riesgo LA-FT-FPADM'!D134</f>
        <v>Empleados</v>
      </c>
      <c r="T134" s="286">
        <f>'Matriz de riesgo inherente'!EZ135</f>
        <v>2</v>
      </c>
      <c r="U134" s="868">
        <f>'Matriz de riesgo inherente'!FA135</f>
        <v>3</v>
      </c>
      <c r="V134" s="5"/>
      <c r="W134" s="871">
        <f>'Matriz de riesgo inherente'!FC135</f>
        <v>6</v>
      </c>
      <c r="X134" s="837" t="str">
        <f>'Matriz de riesgo inherente'!FD135</f>
        <v>MODERADO</v>
      </c>
      <c r="Z134" s="1150" t="str">
        <f>'Eventos de riesgo LA-FT-FPADM'!A134</f>
        <v>R7</v>
      </c>
      <c r="AA134" s="294" t="str">
        <f>'Eventos de riesgo LA-FT-FPADM'!D134</f>
        <v>Empleados</v>
      </c>
      <c r="AB134" s="308" t="str">
        <f>IF('Eventos vs Controles'!AF135&gt;=100%,"2",IF('Eventos vs Controles'!AF135&gt;=60%,"1",IF('Eventos vs Controles'!AF135&lt;=59%,"0")))</f>
        <v>1</v>
      </c>
      <c r="AC134" s="308" t="str">
        <f>IF('Eventos vs Controles'!AF135&gt;=100%,"2",IF('Eventos vs Controles'!AF135&gt;=60%,"1",IF('Eventos vs Controles'!AF135&lt;=59%,"0")))</f>
        <v>1</v>
      </c>
      <c r="AD134" s="307">
        <f t="shared" si="18"/>
        <v>1</v>
      </c>
      <c r="AE134" s="1141">
        <f>ROUND(IF((AVERAGE(AD134,AD135,AD136))&lt;1,"1",IF(AVERAGE(AD134,AD135,AD136)&gt;=1,AVERAGE(AD134,AD135,AD136))),0)</f>
        <v>1</v>
      </c>
      <c r="AF134" s="306">
        <f t="shared" si="19"/>
        <v>2</v>
      </c>
      <c r="AG134" s="1144">
        <f>ROUND(IF((AVERAGE(AF134,AF135,AF136))&lt;1,"1",IF(AVERAGE(AF134,AF135,AF136)&gt;=1,AVERAGE(AF134,AF135,AF136))),0)</f>
        <v>2</v>
      </c>
      <c r="AH134" s="306">
        <f t="shared" si="20"/>
        <v>2</v>
      </c>
      <c r="AI134" s="1144">
        <f>ROUND(IF((AVERAGE(AH134,AH135,AH136))&lt;1,"1",IF(AVERAGE(AH134,AH135,AH136)&gt;=1,AVERAGE(AH134,AH135,AH136))),0)</f>
        <v>2</v>
      </c>
      <c r="AJ134" s="306">
        <f t="shared" si="21"/>
        <v>1</v>
      </c>
      <c r="AK134" s="1144">
        <f>ROUND(IF((AVERAGE(AJ134,AJ135,AJ136))&lt;1,"1",IF(AVERAGE(AJ134,AJ135,AJ136)&gt;=1,AVERAGE(AJ134,AJ135,AJ136))),0)</f>
        <v>1</v>
      </c>
      <c r="AL134" s="306">
        <f t="shared" si="22"/>
        <v>1</v>
      </c>
      <c r="AM134" s="1144">
        <f>ROUND(IF((AVERAGE(AL134,AL135,AL136))&lt;1,"1",IF(AVERAGE(AL134,AL135,AL136)&gt;=1,AVERAGE(AL134,AL135,AL136))),0)</f>
        <v>1</v>
      </c>
      <c r="AN134" s="307">
        <f t="shared" si="23"/>
        <v>2</v>
      </c>
      <c r="AO134" s="1141">
        <f>ROUND(IF((AVERAGE(AN134,AN135,AN136))&lt;1,"1",IF(AVERAGE(AN134,AN135,AN136)&gt;=1,AVERAGE(AN134,AN135,AN136))),0)</f>
        <v>2</v>
      </c>
      <c r="AP134" s="1142">
        <f>AE134</f>
        <v>1</v>
      </c>
      <c r="AQ134" s="1142">
        <f t="shared" ref="AQ134:AQ173" si="24">AO134</f>
        <v>2</v>
      </c>
      <c r="AR134" s="1143">
        <f t="shared" ref="AR134:AR173" si="25">ROUND((AP134*AQ134),0)</f>
        <v>2</v>
      </c>
      <c r="AS134" s="1128" t="str">
        <f>IF(AR134&gt;=20,"MUY ALTO",IF(AR134&gt;=10,"ALTO",IF(AR134&gt;=4,"MODERADO",IF(AR134&lt;=3,"BAJO"))))</f>
        <v>BAJO</v>
      </c>
    </row>
    <row r="135" spans="1:45" ht="18" customHeight="1">
      <c r="A135" s="715"/>
      <c r="B135" s="759"/>
      <c r="C135" s="612"/>
      <c r="D135" s="270" t="str">
        <f>'Eventos de riesgo LA-FT-FPADM'!D135</f>
        <v>Aliados</v>
      </c>
      <c r="E135" s="173" t="str">
        <f>'Eventos de riesgo LA-FT-FPADM'!E135</f>
        <v>Programas y proyectos</v>
      </c>
      <c r="G135" s="715"/>
      <c r="H135" s="294" t="str">
        <f>'Eventos de riesgo LA-FT-FPADM'!D135</f>
        <v>Aliados</v>
      </c>
      <c r="I135" s="286">
        <f>'Matriz de riesgo inherente'!EE136</f>
        <v>3</v>
      </c>
      <c r="J135" s="869"/>
      <c r="K135" s="286">
        <f>'Matriz de riesgo inherente'!EI136</f>
        <v>4</v>
      </c>
      <c r="L135" s="861"/>
      <c r="M135" s="286">
        <f>'Matriz de riesgo inherente'!EM136</f>
        <v>3</v>
      </c>
      <c r="N135" s="861"/>
      <c r="O135" s="286">
        <f>'Matriz de riesgo inherente'!EQ136</f>
        <v>2</v>
      </c>
      <c r="P135" s="861"/>
      <c r="Q135" s="286">
        <f>'Matriz de riesgo inherente'!EU136</f>
        <v>2</v>
      </c>
      <c r="R135" s="861"/>
      <c r="S135" s="294" t="str">
        <f>'Eventos de riesgo LA-FT-FPADM'!D135</f>
        <v>Aliados</v>
      </c>
      <c r="T135" s="286">
        <f>'Matriz de riesgo inherente'!EZ136</f>
        <v>3</v>
      </c>
      <c r="U135" s="869"/>
      <c r="V135" s="5"/>
      <c r="W135" s="872"/>
      <c r="X135" s="851"/>
      <c r="Z135" s="1150"/>
      <c r="AA135" s="294" t="str">
        <f>'Eventos de riesgo LA-FT-FPADM'!D135</f>
        <v>Aliados</v>
      </c>
      <c r="AB135" s="308" t="str">
        <f>IF('Eventos vs Controles'!AF136&gt;=100%,"2",IF('Eventos vs Controles'!AF136&gt;=60%,"1",IF('Eventos vs Controles'!AF136&lt;=59%,"0")))</f>
        <v>1</v>
      </c>
      <c r="AC135" s="308" t="str">
        <f>IF('Eventos vs Controles'!AF136&gt;=100%,"2",IF('Eventos vs Controles'!AF136&gt;=60%,"1",IF('Eventos vs Controles'!AF136&lt;=59%,"0")))</f>
        <v>1</v>
      </c>
      <c r="AD135" s="307">
        <f t="shared" si="18"/>
        <v>2</v>
      </c>
      <c r="AE135" s="1141"/>
      <c r="AF135" s="306">
        <f t="shared" si="19"/>
        <v>3</v>
      </c>
      <c r="AG135" s="1144"/>
      <c r="AH135" s="306">
        <f t="shared" si="20"/>
        <v>2</v>
      </c>
      <c r="AI135" s="1144"/>
      <c r="AJ135" s="306">
        <f t="shared" si="21"/>
        <v>1</v>
      </c>
      <c r="AK135" s="1144"/>
      <c r="AL135" s="306">
        <f t="shared" si="22"/>
        <v>1</v>
      </c>
      <c r="AM135" s="1144"/>
      <c r="AN135" s="307">
        <f t="shared" si="23"/>
        <v>2</v>
      </c>
      <c r="AO135" s="1141"/>
      <c r="AP135" s="1142"/>
      <c r="AQ135" s="1142"/>
      <c r="AR135" s="1143"/>
      <c r="AS135" s="1128"/>
    </row>
    <row r="136" spans="1:45" ht="18" customHeight="1">
      <c r="A136" s="716"/>
      <c r="B136" s="720"/>
      <c r="C136" s="641" t="str">
        <f>'Eventos de riesgo LA-FT-FPADM'!C136</f>
        <v>Canales de distribución</v>
      </c>
      <c r="D136" s="684" t="str">
        <f>'Eventos de riesgo LA-FT-FPADM'!D136</f>
        <v>Propia</v>
      </c>
      <c r="E136" s="173" t="str">
        <f>'Eventos de riesgo LA-FT-FPADM'!E136</f>
        <v>Fuerza comercial</v>
      </c>
      <c r="G136" s="716"/>
      <c r="H136" s="908" t="str">
        <f>'Eventos de riesgo LA-FT-FPADM'!C136</f>
        <v>Canales de distribución</v>
      </c>
      <c r="I136" s="910">
        <f>'Matriz de riesgo inherente'!EE137</f>
        <v>2</v>
      </c>
      <c r="J136" s="869"/>
      <c r="K136" s="910">
        <f>'Matriz de riesgo inherente'!EI137</f>
        <v>3</v>
      </c>
      <c r="L136" s="861"/>
      <c r="M136" s="910">
        <f>'Matriz de riesgo inherente'!EM137</f>
        <v>3</v>
      </c>
      <c r="N136" s="861"/>
      <c r="O136" s="910">
        <f>'Matriz de riesgo inherente'!EQ137</f>
        <v>2</v>
      </c>
      <c r="P136" s="861"/>
      <c r="Q136" s="910">
        <f>'Matriz de riesgo inherente'!EU137</f>
        <v>2</v>
      </c>
      <c r="R136" s="861"/>
      <c r="S136" s="908" t="str">
        <f>'Eventos de riesgo LA-FT-FPADM'!C136</f>
        <v>Canales de distribución</v>
      </c>
      <c r="T136" s="910">
        <f>'Matriz de riesgo inherente'!EZ137</f>
        <v>3</v>
      </c>
      <c r="U136" s="869"/>
      <c r="V136" s="5"/>
      <c r="W136" s="872"/>
      <c r="X136" s="851"/>
      <c r="Z136" s="1150"/>
      <c r="AA136" s="1156" t="str">
        <f>'Eventos de riesgo LA-FT-FPADM'!C136</f>
        <v>Canales de distribución</v>
      </c>
      <c r="AB136" s="1147" t="str">
        <f>IF('Eventos vs Controles'!AF137&gt;=100%,"2",IF('Eventos vs Controles'!AF137&gt;=60%,"1",IF('Eventos vs Controles'!AF137&lt;=59%,"0")))</f>
        <v>1</v>
      </c>
      <c r="AC136" s="1147" t="str">
        <f>IF('Eventos vs Controles'!AF137&gt;=100%,"2",IF('Eventos vs Controles'!AF137&gt;=60%,"1",IF('Eventos vs Controles'!AF137&lt;=59%,"0")))</f>
        <v>1</v>
      </c>
      <c r="AD136" s="1146">
        <f t="shared" si="18"/>
        <v>1</v>
      </c>
      <c r="AE136" s="1141"/>
      <c r="AF136" s="1145">
        <f t="shared" si="19"/>
        <v>2</v>
      </c>
      <c r="AG136" s="1144"/>
      <c r="AH136" s="1145">
        <f t="shared" si="20"/>
        <v>2</v>
      </c>
      <c r="AI136" s="1144"/>
      <c r="AJ136" s="1145">
        <f t="shared" si="21"/>
        <v>1</v>
      </c>
      <c r="AK136" s="1144"/>
      <c r="AL136" s="1145">
        <f t="shared" si="22"/>
        <v>1</v>
      </c>
      <c r="AM136" s="1144"/>
      <c r="AN136" s="1146">
        <f t="shared" si="23"/>
        <v>2</v>
      </c>
      <c r="AO136" s="1141"/>
      <c r="AP136" s="1142"/>
      <c r="AQ136" s="1142"/>
      <c r="AR136" s="1143"/>
      <c r="AS136" s="1128"/>
    </row>
    <row r="137" spans="1:45" ht="18" customHeight="1">
      <c r="A137" s="716"/>
      <c r="B137" s="720"/>
      <c r="C137" s="641"/>
      <c r="D137" s="685"/>
      <c r="E137" s="173" t="str">
        <f>'Eventos de riesgo LA-FT-FPADM'!E137</f>
        <v>Digital</v>
      </c>
      <c r="G137" s="716"/>
      <c r="H137" s="909"/>
      <c r="I137" s="911"/>
      <c r="J137" s="870"/>
      <c r="K137" s="911"/>
      <c r="L137" s="862"/>
      <c r="M137" s="911"/>
      <c r="N137" s="862"/>
      <c r="O137" s="911"/>
      <c r="P137" s="862"/>
      <c r="Q137" s="911"/>
      <c r="R137" s="862"/>
      <c r="S137" s="909"/>
      <c r="T137" s="911"/>
      <c r="U137" s="870"/>
      <c r="V137" s="5"/>
      <c r="W137" s="873"/>
      <c r="X137" s="852"/>
      <c r="Z137" s="1150"/>
      <c r="AA137" s="1160"/>
      <c r="AB137" s="1149"/>
      <c r="AC137" s="1149"/>
      <c r="AD137" s="1146"/>
      <c r="AE137" s="1141"/>
      <c r="AF137" s="1145"/>
      <c r="AG137" s="1144"/>
      <c r="AH137" s="1145"/>
      <c r="AI137" s="1144"/>
      <c r="AJ137" s="1145"/>
      <c r="AK137" s="1144"/>
      <c r="AL137" s="1145"/>
      <c r="AM137" s="1144"/>
      <c r="AN137" s="1146"/>
      <c r="AO137" s="1141"/>
      <c r="AP137" s="1142"/>
      <c r="AQ137" s="1142"/>
      <c r="AR137" s="1143"/>
      <c r="AS137" s="1128"/>
    </row>
    <row r="138" spans="1:45" ht="18" customHeight="1">
      <c r="A138" s="745" t="str">
        <f>'Eventos de riesgo LA-FT-FPADM'!A138</f>
        <v>R8</v>
      </c>
      <c r="B138" s="747" t="str">
        <f>'Eventos de riesgo LA-FT-FPADM'!B138</f>
        <v>Tener vínculos con activos a los cuales le sean decretadas medidas cautelares producto de un proceso penal de LA/FT/FPADM o de extinción de dominio.</v>
      </c>
      <c r="C138" s="734" t="str">
        <f>'Eventos de riesgo LA-FT-FPADM'!C138</f>
        <v>Activos</v>
      </c>
      <c r="D138" s="686" t="str">
        <f>'Eventos de riesgo LA-FT-FPADM'!D138</f>
        <v>Fijos</v>
      </c>
      <c r="E138" s="266" t="str">
        <f>'Eventos de riesgo LA-FT-FPADM'!E138</f>
        <v>Construcciones y edificaciones</v>
      </c>
      <c r="G138" s="745" t="str">
        <f>'Eventos de riesgo LA-FT-FPADM'!A138</f>
        <v>R8</v>
      </c>
      <c r="H138" s="907" t="str">
        <f>'Eventos de riesgo LA-FT-FPADM'!C138</f>
        <v>Activos</v>
      </c>
      <c r="I138" s="881">
        <f>'Matriz de riesgo inherente'!EE139</f>
        <v>1</v>
      </c>
      <c r="J138" s="545">
        <f>'Matriz de riesgo inherente'!EH139</f>
        <v>1</v>
      </c>
      <c r="K138" s="881">
        <f>'Matriz de riesgo inherente'!EI139</f>
        <v>3</v>
      </c>
      <c r="L138" s="898">
        <f>'Matriz de riesgo inherente'!EL139</f>
        <v>3</v>
      </c>
      <c r="M138" s="881">
        <f>'Matriz de riesgo inherente'!EM139</f>
        <v>3</v>
      </c>
      <c r="N138" s="898">
        <f>'Matriz de riesgo inherente'!EP139</f>
        <v>3</v>
      </c>
      <c r="O138" s="881">
        <f>'Matriz de riesgo inherente'!EQ139</f>
        <v>1</v>
      </c>
      <c r="P138" s="898">
        <f>'Matriz de riesgo inherente'!ET139</f>
        <v>1</v>
      </c>
      <c r="Q138" s="881">
        <f>'Matriz de riesgo inherente'!EU139</f>
        <v>1</v>
      </c>
      <c r="R138" s="898">
        <f>'Matriz de riesgo inherente'!EX139</f>
        <v>1</v>
      </c>
      <c r="S138" s="907" t="str">
        <f>'Eventos de riesgo LA-FT-FPADM'!C138</f>
        <v>Activos</v>
      </c>
      <c r="T138" s="881">
        <f>'Matriz de riesgo inherente'!EZ139</f>
        <v>2</v>
      </c>
      <c r="U138" s="545">
        <f>'Matriz de riesgo inherente'!FA139</f>
        <v>2</v>
      </c>
      <c r="V138" s="5"/>
      <c r="W138" s="900">
        <f>'Matriz de riesgo inherente'!FC139</f>
        <v>2</v>
      </c>
      <c r="X138" s="837" t="str">
        <f>'Matriz de riesgo inherente'!FD139</f>
        <v>BAJO</v>
      </c>
      <c r="Z138" s="1137" t="str">
        <f>'Eventos de riesgo LA-FT-FPADM'!A138</f>
        <v>R8</v>
      </c>
      <c r="AA138" s="1159" t="str">
        <f>'Eventos de riesgo LA-FT-FPADM'!C138</f>
        <v>Activos</v>
      </c>
      <c r="AB138" s="1135" t="str">
        <f>IF('Eventos vs Controles'!AF139&gt;=100%,"2",IF('Eventos vs Controles'!AF139&gt;=60%,"1",IF('Eventos vs Controles'!AF139&lt;=59%,"0")))</f>
        <v>1</v>
      </c>
      <c r="AC138" s="1135" t="str">
        <f>IF('Eventos vs Controles'!AF139&gt;=100%,"2",IF('Eventos vs Controles'!AF139&gt;=60%,"1",IF('Eventos vs Controles'!AF139&lt;=59%,"0")))</f>
        <v>1</v>
      </c>
      <c r="AD138" s="1133">
        <f t="shared" si="18"/>
        <v>1</v>
      </c>
      <c r="AE138" s="1122">
        <f>ROUND(IF((AVERAGE(AD138))&lt;1,"1",IF(AVERAGE(AD138)&gt;=1,AVERAGE(AD138))),0)</f>
        <v>1</v>
      </c>
      <c r="AF138" s="476">
        <f t="shared" si="19"/>
        <v>2</v>
      </c>
      <c r="AG138" s="1130">
        <f>ROUND(IF((AVERAGE(AF138))&lt;1,"1",IF(AVERAGE(AF138)&gt;=1,AVERAGE(AF138))),0)</f>
        <v>2</v>
      </c>
      <c r="AH138" s="476">
        <f t="shared" si="20"/>
        <v>2</v>
      </c>
      <c r="AI138" s="1130">
        <f>ROUND(IF((AVERAGE(AH138))&lt;1,"1",IF(AVERAGE(AH138)&gt;=1,AVERAGE(AH138))),0)</f>
        <v>2</v>
      </c>
      <c r="AJ138" s="476">
        <f t="shared" si="21"/>
        <v>1</v>
      </c>
      <c r="AK138" s="1130">
        <f>ROUND(IF((AVERAGE(AJ138))&lt;1,"1",IF(AVERAGE(AJ138)&gt;=1,AVERAGE(AJ138))),0)</f>
        <v>1</v>
      </c>
      <c r="AL138" s="476">
        <f t="shared" si="22"/>
        <v>1</v>
      </c>
      <c r="AM138" s="1130">
        <f>ROUND(IF((AVERAGE(AL138))&lt;1,"1",IF(AVERAGE(AL138)&gt;=1,AVERAGE(AL138))),0)</f>
        <v>1</v>
      </c>
      <c r="AN138" s="1133">
        <f t="shared" si="23"/>
        <v>2</v>
      </c>
      <c r="AO138" s="1122">
        <f>ROUND(IF((AVERAGE(AN138))&lt;1,"1",IF(AVERAGE(AN138)&gt;=1,AVERAGE(AN138))),0)</f>
        <v>2</v>
      </c>
      <c r="AP138" s="1124">
        <f t="shared" ref="AP138:AP173" si="26">AE138</f>
        <v>1</v>
      </c>
      <c r="AQ138" s="1124">
        <f t="shared" si="24"/>
        <v>2</v>
      </c>
      <c r="AR138" s="1126">
        <f t="shared" si="25"/>
        <v>2</v>
      </c>
      <c r="AS138" s="1128" t="str">
        <f>IF(AR138&gt;=20,"MUY ALTO",IF(AR138&gt;=10,"ALTO",IF(AR138&gt;=4,"MODERADO",IF(AR138&lt;=3,"BAJO"))))</f>
        <v>BAJO</v>
      </c>
    </row>
    <row r="139" spans="1:45" ht="18" customHeight="1">
      <c r="A139" s="746"/>
      <c r="B139" s="748"/>
      <c r="C139" s="741"/>
      <c r="D139" s="687"/>
      <c r="E139" s="266" t="str">
        <f>'Eventos de riesgo LA-FT-FPADM'!E139</f>
        <v>Maquinaria y equipo</v>
      </c>
      <c r="G139" s="746"/>
      <c r="H139" s="886"/>
      <c r="I139" s="882"/>
      <c r="J139" s="546"/>
      <c r="K139" s="882"/>
      <c r="L139" s="899"/>
      <c r="M139" s="882"/>
      <c r="N139" s="899"/>
      <c r="O139" s="882"/>
      <c r="P139" s="899"/>
      <c r="Q139" s="882"/>
      <c r="R139" s="899"/>
      <c r="S139" s="886"/>
      <c r="T139" s="882"/>
      <c r="U139" s="546"/>
      <c r="V139" s="5"/>
      <c r="W139" s="901"/>
      <c r="X139" s="851"/>
      <c r="Z139" s="1137"/>
      <c r="AA139" s="1159"/>
      <c r="AB139" s="1152"/>
      <c r="AC139" s="1152"/>
      <c r="AD139" s="1133"/>
      <c r="AE139" s="1122"/>
      <c r="AF139" s="476"/>
      <c r="AG139" s="1130"/>
      <c r="AH139" s="476"/>
      <c r="AI139" s="1130"/>
      <c r="AJ139" s="476"/>
      <c r="AK139" s="1130"/>
      <c r="AL139" s="476"/>
      <c r="AM139" s="1130"/>
      <c r="AN139" s="1133"/>
      <c r="AO139" s="1122"/>
      <c r="AP139" s="1124"/>
      <c r="AQ139" s="1124"/>
      <c r="AR139" s="1126"/>
      <c r="AS139" s="1128"/>
    </row>
    <row r="140" spans="1:45" ht="18" customHeight="1">
      <c r="A140" s="746"/>
      <c r="B140" s="748"/>
      <c r="C140" s="741"/>
      <c r="D140" s="687"/>
      <c r="E140" s="266" t="str">
        <f>'Eventos de riesgo LA-FT-FPADM'!E140</f>
        <v>Equipo de cómputo y telecomunicaciones</v>
      </c>
      <c r="G140" s="746"/>
      <c r="H140" s="886"/>
      <c r="I140" s="882"/>
      <c r="J140" s="546"/>
      <c r="K140" s="882"/>
      <c r="L140" s="899"/>
      <c r="M140" s="882"/>
      <c r="N140" s="899"/>
      <c r="O140" s="882"/>
      <c r="P140" s="899"/>
      <c r="Q140" s="882"/>
      <c r="R140" s="899"/>
      <c r="S140" s="886"/>
      <c r="T140" s="882"/>
      <c r="U140" s="546"/>
      <c r="V140" s="5"/>
      <c r="W140" s="901"/>
      <c r="X140" s="851"/>
      <c r="Z140" s="1137"/>
      <c r="AA140" s="1159"/>
      <c r="AB140" s="1152"/>
      <c r="AC140" s="1152"/>
      <c r="AD140" s="1133"/>
      <c r="AE140" s="1122"/>
      <c r="AF140" s="476"/>
      <c r="AG140" s="1130"/>
      <c r="AH140" s="476"/>
      <c r="AI140" s="1130"/>
      <c r="AJ140" s="476"/>
      <c r="AK140" s="1130"/>
      <c r="AL140" s="476"/>
      <c r="AM140" s="1130"/>
      <c r="AN140" s="1133"/>
      <c r="AO140" s="1122"/>
      <c r="AP140" s="1124"/>
      <c r="AQ140" s="1124"/>
      <c r="AR140" s="1126"/>
      <c r="AS140" s="1128"/>
    </row>
    <row r="141" spans="1:45" ht="18" customHeight="1">
      <c r="A141" s="716"/>
      <c r="B141" s="720"/>
      <c r="C141" s="720"/>
      <c r="D141" s="687"/>
      <c r="E141" s="266" t="str">
        <f>'Eventos de riesgo LA-FT-FPADM'!E141</f>
        <v>Equipo de oficina</v>
      </c>
      <c r="G141" s="716"/>
      <c r="H141" s="886"/>
      <c r="I141" s="882"/>
      <c r="J141" s="546"/>
      <c r="K141" s="882"/>
      <c r="L141" s="899"/>
      <c r="M141" s="882"/>
      <c r="N141" s="899"/>
      <c r="O141" s="882"/>
      <c r="P141" s="899"/>
      <c r="Q141" s="882"/>
      <c r="R141" s="899"/>
      <c r="S141" s="886"/>
      <c r="T141" s="882"/>
      <c r="U141" s="546"/>
      <c r="V141" s="5"/>
      <c r="W141" s="901"/>
      <c r="X141" s="851"/>
      <c r="Z141" s="1137"/>
      <c r="AA141" s="1159"/>
      <c r="AB141" s="1152"/>
      <c r="AC141" s="1152"/>
      <c r="AD141" s="1133"/>
      <c r="AE141" s="1122"/>
      <c r="AF141" s="476"/>
      <c r="AG141" s="1130"/>
      <c r="AH141" s="476"/>
      <c r="AI141" s="1130"/>
      <c r="AJ141" s="476"/>
      <c r="AK141" s="1130"/>
      <c r="AL141" s="476"/>
      <c r="AM141" s="1130"/>
      <c r="AN141" s="1133"/>
      <c r="AO141" s="1122"/>
      <c r="AP141" s="1124"/>
      <c r="AQ141" s="1124"/>
      <c r="AR141" s="1126"/>
      <c r="AS141" s="1128"/>
    </row>
    <row r="142" spans="1:45" ht="18" customHeight="1">
      <c r="A142" s="716"/>
      <c r="B142" s="720"/>
      <c r="C142" s="720"/>
      <c r="D142" s="1157"/>
      <c r="E142" s="266" t="str">
        <f>'Eventos de riesgo LA-FT-FPADM'!E142</f>
        <v>Vehículos</v>
      </c>
      <c r="G142" s="716"/>
      <c r="H142" s="886"/>
      <c r="I142" s="882"/>
      <c r="J142" s="546"/>
      <c r="K142" s="882"/>
      <c r="L142" s="899"/>
      <c r="M142" s="882"/>
      <c r="N142" s="899"/>
      <c r="O142" s="882"/>
      <c r="P142" s="899"/>
      <c r="Q142" s="882"/>
      <c r="R142" s="899"/>
      <c r="S142" s="886"/>
      <c r="T142" s="882"/>
      <c r="U142" s="546"/>
      <c r="V142" s="5"/>
      <c r="W142" s="901"/>
      <c r="X142" s="851"/>
      <c r="Z142" s="1137"/>
      <c r="AA142" s="1159"/>
      <c r="AB142" s="1153"/>
      <c r="AC142" s="1153"/>
      <c r="AD142" s="1133"/>
      <c r="AE142" s="1122"/>
      <c r="AF142" s="476"/>
      <c r="AG142" s="1130"/>
      <c r="AH142" s="476"/>
      <c r="AI142" s="1130"/>
      <c r="AJ142" s="476"/>
      <c r="AK142" s="1130"/>
      <c r="AL142" s="476"/>
      <c r="AM142" s="1130"/>
      <c r="AN142" s="1133"/>
      <c r="AO142" s="1122"/>
      <c r="AP142" s="1124"/>
      <c r="AQ142" s="1124"/>
      <c r="AR142" s="1126"/>
      <c r="AS142" s="1128"/>
    </row>
    <row r="143" spans="1:45" ht="18" customHeight="1">
      <c r="A143" s="714" t="str">
        <f>'Eventos de riesgo LA-FT-FPADM'!A143</f>
        <v>R9</v>
      </c>
      <c r="B143" s="718" t="str">
        <f>'Eventos de riesgo LA-FT-FPADM'!B143</f>
        <v>Tener vínculos con activos que son referenciados en listas o medios de comunicación como de propiedad de una persona que realiza actividades de LA/FT/FPADM.</v>
      </c>
      <c r="C143" s="722" t="str">
        <f>'Eventos de riesgo LA-FT-FPADM'!C143</f>
        <v>Activos</v>
      </c>
      <c r="D143" s="688" t="str">
        <f>'Eventos de riesgo LA-FT-FPADM'!D143</f>
        <v>Fijos</v>
      </c>
      <c r="E143" s="173" t="str">
        <f>'Eventos de riesgo LA-FT-FPADM'!E143</f>
        <v>Construcciones y edificaciones</v>
      </c>
      <c r="G143" s="714" t="str">
        <f>'Eventos de riesgo LA-FT-FPADM'!A143</f>
        <v>R9</v>
      </c>
      <c r="H143" s="903" t="str">
        <f>'Eventos de riesgo LA-FT-FPADM'!C143</f>
        <v>Activos</v>
      </c>
      <c r="I143" s="865">
        <f>'Matriz de riesgo inherente'!EE144</f>
        <v>1</v>
      </c>
      <c r="J143" s="868">
        <f>'Matriz de riesgo inherente'!EH144</f>
        <v>1</v>
      </c>
      <c r="K143" s="865">
        <f>'Matriz de riesgo inherente'!EI144</f>
        <v>3</v>
      </c>
      <c r="L143" s="860">
        <f>'Matriz de riesgo inherente'!EL144</f>
        <v>3</v>
      </c>
      <c r="M143" s="865">
        <f>'Matriz de riesgo inherente'!EM144</f>
        <v>3</v>
      </c>
      <c r="N143" s="860">
        <f>'Matriz de riesgo inherente'!EP144</f>
        <v>3</v>
      </c>
      <c r="O143" s="865">
        <f>'Matriz de riesgo inherente'!EQ144</f>
        <v>1</v>
      </c>
      <c r="P143" s="860">
        <f>'Matriz de riesgo inherente'!ET144</f>
        <v>1</v>
      </c>
      <c r="Q143" s="865">
        <f>'Matriz de riesgo inherente'!EU144</f>
        <v>1</v>
      </c>
      <c r="R143" s="860">
        <f>'Matriz de riesgo inherente'!EX144</f>
        <v>1</v>
      </c>
      <c r="S143" s="903" t="str">
        <f>'Eventos de riesgo LA-FT-FPADM'!C143</f>
        <v>Activos</v>
      </c>
      <c r="T143" s="865">
        <f>'Matriz de riesgo inherente'!EZ144</f>
        <v>2</v>
      </c>
      <c r="U143" s="868">
        <f>'Matriz de riesgo inherente'!FA144</f>
        <v>2</v>
      </c>
      <c r="V143" s="5"/>
      <c r="W143" s="871">
        <f>'Matriz de riesgo inherente'!FC144</f>
        <v>2</v>
      </c>
      <c r="X143" s="837" t="str">
        <f>'Matriz de riesgo inherente'!FD144</f>
        <v>BAJO</v>
      </c>
      <c r="Z143" s="1150" t="str">
        <f>'Eventos de riesgo LA-FT-FPADM'!A143</f>
        <v>R9</v>
      </c>
      <c r="AA143" s="1156" t="str">
        <f>'Eventos de riesgo LA-FT-FPADM'!C143</f>
        <v>Activos</v>
      </c>
      <c r="AB143" s="1147" t="str">
        <f>IF('Eventos vs Controles'!AF144&gt;=100%,"2",IF('Eventos vs Controles'!AF144&gt;=60%,"1",IF('Eventos vs Controles'!AF144&lt;=59%,"0")))</f>
        <v>1</v>
      </c>
      <c r="AC143" s="1147" t="str">
        <f>IF('Eventos vs Controles'!AF144&gt;=100%,"2",IF('Eventos vs Controles'!AF144&gt;=60%,"1",IF('Eventos vs Controles'!AF144&lt;=59%,"0")))</f>
        <v>1</v>
      </c>
      <c r="AD143" s="1146">
        <f t="shared" si="18"/>
        <v>1</v>
      </c>
      <c r="AE143" s="1141">
        <f>ROUND(IF((AVERAGE(AD143))&lt;1,"1",IF(AVERAGE(AD143)&gt;=1,AVERAGE(AD143))),0)</f>
        <v>1</v>
      </c>
      <c r="AF143" s="1145">
        <f t="shared" si="19"/>
        <v>2</v>
      </c>
      <c r="AG143" s="1144">
        <f>ROUND(IF((AVERAGE(AF143))&lt;1,"1",IF(AVERAGE(AF143)&gt;=1,AVERAGE(AF143))),0)</f>
        <v>2</v>
      </c>
      <c r="AH143" s="1145">
        <f t="shared" si="20"/>
        <v>2</v>
      </c>
      <c r="AI143" s="1144">
        <f>ROUND(IF((AVERAGE(AH143))&lt;1,"1",IF(AVERAGE(AH143)&gt;=1,AVERAGE(AH143))),0)</f>
        <v>2</v>
      </c>
      <c r="AJ143" s="1145">
        <f t="shared" si="21"/>
        <v>1</v>
      </c>
      <c r="AK143" s="1144">
        <f>ROUND(IF((AVERAGE(AJ143))&lt;1,"1",IF(AVERAGE(AJ143)&gt;=1,AVERAGE(AJ143))),0)</f>
        <v>1</v>
      </c>
      <c r="AL143" s="1145">
        <f t="shared" si="22"/>
        <v>1</v>
      </c>
      <c r="AM143" s="1144">
        <f>ROUND(IF((AVERAGE(AL143))&lt;1,"1",IF(AVERAGE(AL143)&gt;=1,AVERAGE(AL143))),0)</f>
        <v>1</v>
      </c>
      <c r="AN143" s="1146">
        <f t="shared" si="23"/>
        <v>2</v>
      </c>
      <c r="AO143" s="1141">
        <f>ROUND(IF((AVERAGE(AN143))&lt;1,"1",IF(AVERAGE(AN143)&gt;=1,AVERAGE(AN143))),0)</f>
        <v>2</v>
      </c>
      <c r="AP143" s="1142">
        <f t="shared" si="26"/>
        <v>1</v>
      </c>
      <c r="AQ143" s="1142">
        <f t="shared" si="24"/>
        <v>2</v>
      </c>
      <c r="AR143" s="1143">
        <f t="shared" si="25"/>
        <v>2</v>
      </c>
      <c r="AS143" s="1128" t="str">
        <f>IF(AR143&gt;=20,"MUY ALTO",IF(AR143&gt;=10,"ALTO",IF(AR143&gt;=4,"MODERADO",IF(AR143&lt;=3,"BAJO"))))</f>
        <v>BAJO</v>
      </c>
    </row>
    <row r="144" spans="1:45" ht="18" customHeight="1">
      <c r="A144" s="716"/>
      <c r="B144" s="720"/>
      <c r="C144" s="720"/>
      <c r="D144" s="689"/>
      <c r="E144" s="173" t="str">
        <f>'Eventos de riesgo LA-FT-FPADM'!E144</f>
        <v>Maquinaria y equipo</v>
      </c>
      <c r="G144" s="716"/>
      <c r="H144" s="904"/>
      <c r="I144" s="866"/>
      <c r="J144" s="869"/>
      <c r="K144" s="866"/>
      <c r="L144" s="861"/>
      <c r="M144" s="866"/>
      <c r="N144" s="861"/>
      <c r="O144" s="866"/>
      <c r="P144" s="861"/>
      <c r="Q144" s="866"/>
      <c r="R144" s="861"/>
      <c r="S144" s="904"/>
      <c r="T144" s="866"/>
      <c r="U144" s="869"/>
      <c r="V144" s="5"/>
      <c r="W144" s="872"/>
      <c r="X144" s="851"/>
      <c r="Z144" s="1150"/>
      <c r="AA144" s="1156"/>
      <c r="AB144" s="1148"/>
      <c r="AC144" s="1148"/>
      <c r="AD144" s="1146"/>
      <c r="AE144" s="1141"/>
      <c r="AF144" s="1145"/>
      <c r="AG144" s="1144"/>
      <c r="AH144" s="1145"/>
      <c r="AI144" s="1144"/>
      <c r="AJ144" s="1145"/>
      <c r="AK144" s="1144"/>
      <c r="AL144" s="1145"/>
      <c r="AM144" s="1144"/>
      <c r="AN144" s="1146"/>
      <c r="AO144" s="1141"/>
      <c r="AP144" s="1142"/>
      <c r="AQ144" s="1142"/>
      <c r="AR144" s="1143"/>
      <c r="AS144" s="1128"/>
    </row>
    <row r="145" spans="1:45" ht="18" customHeight="1">
      <c r="A145" s="716"/>
      <c r="B145" s="720"/>
      <c r="C145" s="720"/>
      <c r="D145" s="689"/>
      <c r="E145" s="173" t="str">
        <f>'Eventos de riesgo LA-FT-FPADM'!E145</f>
        <v>Equipo de cómputo y telecomunicaciones</v>
      </c>
      <c r="G145" s="716"/>
      <c r="H145" s="904"/>
      <c r="I145" s="866"/>
      <c r="J145" s="869"/>
      <c r="K145" s="866"/>
      <c r="L145" s="861"/>
      <c r="M145" s="866"/>
      <c r="N145" s="861"/>
      <c r="O145" s="866"/>
      <c r="P145" s="861"/>
      <c r="Q145" s="866"/>
      <c r="R145" s="861"/>
      <c r="S145" s="904"/>
      <c r="T145" s="866"/>
      <c r="U145" s="869"/>
      <c r="V145" s="5"/>
      <c r="W145" s="872"/>
      <c r="X145" s="851"/>
      <c r="Z145" s="1150"/>
      <c r="AA145" s="1156"/>
      <c r="AB145" s="1148"/>
      <c r="AC145" s="1148"/>
      <c r="AD145" s="1146"/>
      <c r="AE145" s="1141"/>
      <c r="AF145" s="1145"/>
      <c r="AG145" s="1144"/>
      <c r="AH145" s="1145"/>
      <c r="AI145" s="1144"/>
      <c r="AJ145" s="1145"/>
      <c r="AK145" s="1144"/>
      <c r="AL145" s="1145"/>
      <c r="AM145" s="1144"/>
      <c r="AN145" s="1146"/>
      <c r="AO145" s="1141"/>
      <c r="AP145" s="1142"/>
      <c r="AQ145" s="1142"/>
      <c r="AR145" s="1143"/>
      <c r="AS145" s="1128"/>
    </row>
    <row r="146" spans="1:45" ht="18" customHeight="1">
      <c r="A146" s="716"/>
      <c r="B146" s="720"/>
      <c r="C146" s="720"/>
      <c r="D146" s="689"/>
      <c r="E146" s="173" t="str">
        <f>'Eventos de riesgo LA-FT-FPADM'!E146</f>
        <v>Equipo de oficina</v>
      </c>
      <c r="G146" s="716"/>
      <c r="H146" s="904"/>
      <c r="I146" s="866"/>
      <c r="J146" s="869"/>
      <c r="K146" s="866"/>
      <c r="L146" s="861"/>
      <c r="M146" s="866"/>
      <c r="N146" s="861"/>
      <c r="O146" s="866"/>
      <c r="P146" s="861"/>
      <c r="Q146" s="866"/>
      <c r="R146" s="861"/>
      <c r="S146" s="904"/>
      <c r="T146" s="866"/>
      <c r="U146" s="869"/>
      <c r="V146" s="5"/>
      <c r="W146" s="872"/>
      <c r="X146" s="851"/>
      <c r="Z146" s="1150"/>
      <c r="AA146" s="1156"/>
      <c r="AB146" s="1148"/>
      <c r="AC146" s="1148"/>
      <c r="AD146" s="1146"/>
      <c r="AE146" s="1141"/>
      <c r="AF146" s="1145"/>
      <c r="AG146" s="1144"/>
      <c r="AH146" s="1145"/>
      <c r="AI146" s="1144"/>
      <c r="AJ146" s="1145"/>
      <c r="AK146" s="1144"/>
      <c r="AL146" s="1145"/>
      <c r="AM146" s="1144"/>
      <c r="AN146" s="1146"/>
      <c r="AO146" s="1141"/>
      <c r="AP146" s="1142"/>
      <c r="AQ146" s="1142"/>
      <c r="AR146" s="1143"/>
      <c r="AS146" s="1128"/>
    </row>
    <row r="147" spans="1:45" ht="18" customHeight="1">
      <c r="A147" s="716"/>
      <c r="B147" s="720"/>
      <c r="C147" s="720"/>
      <c r="D147" s="1158"/>
      <c r="E147" s="173" t="str">
        <f>'Eventos de riesgo LA-FT-FPADM'!E147</f>
        <v>Vehículos</v>
      </c>
      <c r="G147" s="716"/>
      <c r="H147" s="904"/>
      <c r="I147" s="866"/>
      <c r="J147" s="869"/>
      <c r="K147" s="866"/>
      <c r="L147" s="861"/>
      <c r="M147" s="866"/>
      <c r="N147" s="861"/>
      <c r="O147" s="866"/>
      <c r="P147" s="861"/>
      <c r="Q147" s="866"/>
      <c r="R147" s="861"/>
      <c r="S147" s="904"/>
      <c r="T147" s="866"/>
      <c r="U147" s="869"/>
      <c r="V147" s="5"/>
      <c r="W147" s="872"/>
      <c r="X147" s="851"/>
      <c r="Z147" s="1150"/>
      <c r="AA147" s="1156"/>
      <c r="AB147" s="1149"/>
      <c r="AC147" s="1149"/>
      <c r="AD147" s="1146"/>
      <c r="AE147" s="1141"/>
      <c r="AF147" s="1145"/>
      <c r="AG147" s="1144"/>
      <c r="AH147" s="1145"/>
      <c r="AI147" s="1144"/>
      <c r="AJ147" s="1145"/>
      <c r="AK147" s="1144"/>
      <c r="AL147" s="1145"/>
      <c r="AM147" s="1144"/>
      <c r="AN147" s="1146"/>
      <c r="AO147" s="1141"/>
      <c r="AP147" s="1142"/>
      <c r="AQ147" s="1142"/>
      <c r="AR147" s="1143"/>
      <c r="AS147" s="1128"/>
    </row>
    <row r="148" spans="1:45" ht="18" customHeight="1">
      <c r="A148" s="745" t="str">
        <f>'Eventos de riesgo LA-FT-FPADM'!A148</f>
        <v>R10</v>
      </c>
      <c r="B148" s="747" t="str">
        <f>'Eventos de riesgo LA-FT-FPADM'!B148</f>
        <v>Recibir recursos de origen ilícito, relacionados con delitos de LA/FT/FPADM a través de cualquier medio de pago para el desarrollo de su objeto social.</v>
      </c>
      <c r="C148" s="269" t="str">
        <f>'Eventos de riesgo LA-FT-FPADM'!C148</f>
        <v>Contraparte</v>
      </c>
      <c r="D148" s="271" t="str">
        <f>'Eventos de riesgo LA-FT-FPADM'!D148</f>
        <v>Aliados</v>
      </c>
      <c r="E148" s="266" t="str">
        <f>'Eventos de riesgo LA-FT-FPADM'!E148</f>
        <v>Programas y proyectos</v>
      </c>
      <c r="G148" s="745" t="str">
        <f>'Eventos de riesgo LA-FT-FPADM'!A148</f>
        <v>R10</v>
      </c>
      <c r="H148" s="292" t="str">
        <f>'Eventos de riesgo LA-FT-FPADM'!D148</f>
        <v>Aliados</v>
      </c>
      <c r="I148" s="289">
        <f>'Matriz de riesgo inherente'!EE149</f>
        <v>3</v>
      </c>
      <c r="J148" s="545">
        <f>'Matriz de riesgo inherente'!EH149</f>
        <v>3</v>
      </c>
      <c r="K148" s="289">
        <f>'Matriz de riesgo inherente'!EI149</f>
        <v>3</v>
      </c>
      <c r="L148" s="898">
        <f>'Matriz de riesgo inherente'!EL149</f>
        <v>4</v>
      </c>
      <c r="M148" s="289">
        <f>'Matriz de riesgo inherente'!EM149</f>
        <v>4</v>
      </c>
      <c r="N148" s="898">
        <f>'Matriz de riesgo inherente'!EP149</f>
        <v>4</v>
      </c>
      <c r="O148" s="289">
        <f>'Matriz de riesgo inherente'!EQ149</f>
        <v>3</v>
      </c>
      <c r="P148" s="898">
        <f>'Matriz de riesgo inherente'!ET149</f>
        <v>2</v>
      </c>
      <c r="Q148" s="289">
        <f>'Matriz de riesgo inherente'!EU149</f>
        <v>2</v>
      </c>
      <c r="R148" s="898">
        <f>'Matriz de riesgo inherente'!EX149</f>
        <v>2</v>
      </c>
      <c r="S148" s="292" t="str">
        <f>'Eventos de riesgo LA-FT-FPADM'!D148</f>
        <v>Aliados</v>
      </c>
      <c r="T148" s="289">
        <f>'Matriz de riesgo inherente'!EZ149</f>
        <v>3</v>
      </c>
      <c r="U148" s="545">
        <f>'Matriz de riesgo inherente'!FA149</f>
        <v>3</v>
      </c>
      <c r="V148" s="5"/>
      <c r="W148" s="900">
        <f>'Matriz de riesgo inherente'!FC149</f>
        <v>9</v>
      </c>
      <c r="X148" s="837" t="str">
        <f>'Matriz de riesgo inherente'!FD149</f>
        <v>MODERADO</v>
      </c>
      <c r="Z148" s="627" t="str">
        <f>'Eventos de riesgo LA-FT-FPADM'!A148</f>
        <v>R10</v>
      </c>
      <c r="AA148" s="292" t="str">
        <f>'Eventos de riesgo LA-FT-FPADM'!D148</f>
        <v>Aliados</v>
      </c>
      <c r="AB148" s="412" t="str">
        <f>IF('Eventos vs Controles'!AF149&gt;=100%,"2",IF('Eventos vs Controles'!AF149&gt;=60%,"1",IF('Eventos vs Controles'!AF149&lt;=59%,"0")))</f>
        <v>1</v>
      </c>
      <c r="AC148" s="412" t="str">
        <f>IF('Eventos vs Controles'!AF149&gt;=100%,"2",IF('Eventos vs Controles'!AF149&gt;=60%,"1",IF('Eventos vs Controles'!AF149&lt;=59%,"0")))</f>
        <v>1</v>
      </c>
      <c r="AD148" s="305">
        <f t="shared" si="18"/>
        <v>2</v>
      </c>
      <c r="AE148" s="1122">
        <f>ROUND(IF((AVERAGE(AD148,AD149,AD156))&lt;1,"1",IF(AVERAGE(AD148,AD149,AD156)&gt;=1,AVERAGE(AD148,AD149,AD156))),0)</f>
        <v>2</v>
      </c>
      <c r="AF148" s="27">
        <f t="shared" si="19"/>
        <v>2</v>
      </c>
      <c r="AG148" s="1130">
        <f>ROUND(IF((AVERAGE(AF148,AF149,AF156))&lt;1,"1",IF(AVERAGE(AF148,AF149,AF156)&gt;=1,AVERAGE(AF148,AF149,AF156))),0)</f>
        <v>3</v>
      </c>
      <c r="AH148" s="27">
        <f t="shared" si="20"/>
        <v>3</v>
      </c>
      <c r="AI148" s="1130">
        <f>ROUND(IF((AVERAGE(AH148,AH149,AH156))&lt;1,"1",IF(AVERAGE(AH148,AH149,AH156)&gt;=1,AVERAGE(AH148,AH149,AH156))),0)</f>
        <v>3</v>
      </c>
      <c r="AJ148" s="27">
        <f t="shared" si="21"/>
        <v>2</v>
      </c>
      <c r="AK148" s="1130">
        <f>ROUND(IF((AVERAGE(AJ148,AJ149,AJ156))&lt;1,"1",IF(AVERAGE(AJ148,AJ149,AJ156)&gt;=1,AVERAGE(AJ148,AJ149,AJ156))),0)</f>
        <v>2</v>
      </c>
      <c r="AL148" s="27">
        <f t="shared" si="22"/>
        <v>1</v>
      </c>
      <c r="AM148" s="1130">
        <f>ROUND(IF((AVERAGE(AL148,AL149,AL156))&lt;1,"1",IF(AVERAGE(AL148,AL149,AL156)&gt;=1,AVERAGE(AL148,AL149,AL156))),0)</f>
        <v>1</v>
      </c>
      <c r="AN148" s="305">
        <f t="shared" si="23"/>
        <v>2</v>
      </c>
      <c r="AO148" s="1122">
        <f>ROUND(IF((AVERAGE(AN148,AN149,AN156))&lt;1,"1",IF(AVERAGE(AN148,AN149,AN156)&gt;=1,AVERAGE(AN148,AN149,AN156))),0)</f>
        <v>2</v>
      </c>
      <c r="AP148" s="1124">
        <f t="shared" si="26"/>
        <v>2</v>
      </c>
      <c r="AQ148" s="1124">
        <f t="shared" si="24"/>
        <v>2</v>
      </c>
      <c r="AR148" s="1126">
        <f t="shared" si="25"/>
        <v>4</v>
      </c>
      <c r="AS148" s="1128" t="str">
        <f>IF(AR148&gt;=20,"MUY ALTO",IF(AR148&gt;=10,"ALTO",IF(AR148&gt;=4,"MODERADO",IF(AR148&lt;=3,"BAJO"))))</f>
        <v>MODERADO</v>
      </c>
    </row>
    <row r="149" spans="1:45" ht="18" customHeight="1">
      <c r="A149" s="746"/>
      <c r="B149" s="748"/>
      <c r="C149" s="734" t="str">
        <f>'Eventos de riesgo LA-FT-FPADM'!C149</f>
        <v>Productos / Servicios</v>
      </c>
      <c r="D149" s="742" t="str">
        <f>'Eventos de riesgo LA-FT-FPADM'!D149</f>
        <v>Servicios</v>
      </c>
      <c r="E149" s="266" t="str">
        <f>'Eventos de riesgo LA-FT-FPADM'!E149</f>
        <v>Registros Públicos</v>
      </c>
      <c r="G149" s="746"/>
      <c r="H149" s="889" t="str">
        <f>'Eventos de riesgo LA-FT-FPADM'!C149</f>
        <v>Productos / Servicios</v>
      </c>
      <c r="I149" s="892">
        <f>'Matriz de riesgo inherente'!EE150</f>
        <v>2</v>
      </c>
      <c r="J149" s="546"/>
      <c r="K149" s="892">
        <f>'Matriz de riesgo inherente'!EI150</f>
        <v>4</v>
      </c>
      <c r="L149" s="899"/>
      <c r="M149" s="892">
        <f>'Matriz de riesgo inherente'!EM150</f>
        <v>4</v>
      </c>
      <c r="N149" s="899"/>
      <c r="O149" s="892">
        <f>'Matriz de riesgo inherente'!EQ150</f>
        <v>3</v>
      </c>
      <c r="P149" s="899"/>
      <c r="Q149" s="892">
        <f>'Matriz de riesgo inherente'!EU150</f>
        <v>3</v>
      </c>
      <c r="R149" s="899"/>
      <c r="S149" s="889" t="str">
        <f>'Eventos de riesgo LA-FT-FPADM'!C149</f>
        <v>Productos / Servicios</v>
      </c>
      <c r="T149" s="892">
        <f>'Matriz de riesgo inherente'!EZ150</f>
        <v>4</v>
      </c>
      <c r="U149" s="546"/>
      <c r="V149" s="5"/>
      <c r="W149" s="901"/>
      <c r="X149" s="851"/>
      <c r="Z149" s="627"/>
      <c r="AA149" s="1155" t="str">
        <f>'Eventos de riesgo LA-FT-FPADM'!C149</f>
        <v>Productos / Servicios</v>
      </c>
      <c r="AB149" s="1135" t="str">
        <f>IF('Eventos vs Controles'!AF150&gt;=100%,"2",IF('Eventos vs Controles'!AF150&gt;=60%,"1",IF('Eventos vs Controles'!AF150&lt;=59%,"0")))</f>
        <v>1</v>
      </c>
      <c r="AC149" s="1135" t="str">
        <f>IF('Eventos vs Controles'!AF150&gt;=100%,"2",IF('Eventos vs Controles'!AF150&gt;=60%,"1",IF('Eventos vs Controles'!AF150&lt;=59%,"0")))</f>
        <v>1</v>
      </c>
      <c r="AD149" s="1133">
        <f t="shared" si="18"/>
        <v>1</v>
      </c>
      <c r="AE149" s="1122"/>
      <c r="AF149" s="476">
        <f t="shared" si="19"/>
        <v>3</v>
      </c>
      <c r="AG149" s="1130"/>
      <c r="AH149" s="476">
        <f t="shared" si="20"/>
        <v>3</v>
      </c>
      <c r="AI149" s="1130"/>
      <c r="AJ149" s="476">
        <f t="shared" si="21"/>
        <v>2</v>
      </c>
      <c r="AK149" s="1130"/>
      <c r="AL149" s="476">
        <f t="shared" si="22"/>
        <v>2</v>
      </c>
      <c r="AM149" s="1130"/>
      <c r="AN149" s="1133">
        <f t="shared" si="23"/>
        <v>3</v>
      </c>
      <c r="AO149" s="1122"/>
      <c r="AP149" s="1124"/>
      <c r="AQ149" s="1124"/>
      <c r="AR149" s="1126"/>
      <c r="AS149" s="1128"/>
    </row>
    <row r="150" spans="1:45" ht="18" customHeight="1">
      <c r="A150" s="746"/>
      <c r="B150" s="748"/>
      <c r="C150" s="741"/>
      <c r="D150" s="743"/>
      <c r="E150" s="266" t="str">
        <f>'Eventos de riesgo LA-FT-FPADM'!E150</f>
        <v>Afiliaciones</v>
      </c>
      <c r="G150" s="746"/>
      <c r="H150" s="890"/>
      <c r="I150" s="893"/>
      <c r="J150" s="546"/>
      <c r="K150" s="893"/>
      <c r="L150" s="899"/>
      <c r="M150" s="893"/>
      <c r="N150" s="899"/>
      <c r="O150" s="893"/>
      <c r="P150" s="899"/>
      <c r="Q150" s="893"/>
      <c r="R150" s="899"/>
      <c r="S150" s="890"/>
      <c r="T150" s="893"/>
      <c r="U150" s="546"/>
      <c r="V150" s="5"/>
      <c r="W150" s="901"/>
      <c r="X150" s="851"/>
      <c r="Z150" s="627"/>
      <c r="AA150" s="1155"/>
      <c r="AB150" s="1152"/>
      <c r="AC150" s="1152"/>
      <c r="AD150" s="1133"/>
      <c r="AE150" s="1122"/>
      <c r="AF150" s="476"/>
      <c r="AG150" s="1130"/>
      <c r="AH150" s="476"/>
      <c r="AI150" s="1130"/>
      <c r="AJ150" s="476"/>
      <c r="AK150" s="1130"/>
      <c r="AL150" s="476"/>
      <c r="AM150" s="1130"/>
      <c r="AN150" s="1133"/>
      <c r="AO150" s="1122"/>
      <c r="AP150" s="1124"/>
      <c r="AQ150" s="1124"/>
      <c r="AR150" s="1126"/>
      <c r="AS150" s="1128"/>
    </row>
    <row r="151" spans="1:45" ht="18" customHeight="1">
      <c r="A151" s="746"/>
      <c r="B151" s="748"/>
      <c r="C151" s="741"/>
      <c r="D151" s="743"/>
      <c r="E151" s="266" t="str">
        <f>'Eventos de riesgo LA-FT-FPADM'!E151</f>
        <v>Alquileres</v>
      </c>
      <c r="G151" s="746"/>
      <c r="H151" s="890"/>
      <c r="I151" s="893"/>
      <c r="J151" s="546"/>
      <c r="K151" s="893"/>
      <c r="L151" s="899"/>
      <c r="M151" s="893"/>
      <c r="N151" s="899"/>
      <c r="O151" s="893"/>
      <c r="P151" s="899"/>
      <c r="Q151" s="893"/>
      <c r="R151" s="899"/>
      <c r="S151" s="890"/>
      <c r="T151" s="893"/>
      <c r="U151" s="546"/>
      <c r="V151" s="5"/>
      <c r="W151" s="901"/>
      <c r="X151" s="851"/>
      <c r="Z151" s="627"/>
      <c r="AA151" s="1155"/>
      <c r="AB151" s="1152"/>
      <c r="AC151" s="1152"/>
      <c r="AD151" s="1133"/>
      <c r="AE151" s="1122"/>
      <c r="AF151" s="476"/>
      <c r="AG151" s="1130"/>
      <c r="AH151" s="476"/>
      <c r="AI151" s="1130"/>
      <c r="AJ151" s="476"/>
      <c r="AK151" s="1130"/>
      <c r="AL151" s="476"/>
      <c r="AM151" s="1130"/>
      <c r="AN151" s="1133"/>
      <c r="AO151" s="1122"/>
      <c r="AP151" s="1124"/>
      <c r="AQ151" s="1124"/>
      <c r="AR151" s="1126"/>
      <c r="AS151" s="1128"/>
    </row>
    <row r="152" spans="1:45" ht="18" customHeight="1">
      <c r="A152" s="746"/>
      <c r="B152" s="748"/>
      <c r="C152" s="741"/>
      <c r="D152" s="743"/>
      <c r="E152" s="266" t="str">
        <f>'Eventos de riesgo LA-FT-FPADM'!E152</f>
        <v>Capacitación</v>
      </c>
      <c r="G152" s="746"/>
      <c r="H152" s="890"/>
      <c r="I152" s="893"/>
      <c r="J152" s="546"/>
      <c r="K152" s="893"/>
      <c r="L152" s="899"/>
      <c r="M152" s="893"/>
      <c r="N152" s="899"/>
      <c r="O152" s="893"/>
      <c r="P152" s="899"/>
      <c r="Q152" s="893"/>
      <c r="R152" s="899"/>
      <c r="S152" s="890"/>
      <c r="T152" s="893"/>
      <c r="U152" s="546"/>
      <c r="V152" s="5"/>
      <c r="W152" s="901"/>
      <c r="X152" s="851"/>
      <c r="Z152" s="627"/>
      <c r="AA152" s="1155"/>
      <c r="AB152" s="1152"/>
      <c r="AC152" s="1152"/>
      <c r="AD152" s="1133"/>
      <c r="AE152" s="1122"/>
      <c r="AF152" s="476"/>
      <c r="AG152" s="1130"/>
      <c r="AH152" s="476"/>
      <c r="AI152" s="1130"/>
      <c r="AJ152" s="476"/>
      <c r="AK152" s="1130"/>
      <c r="AL152" s="476"/>
      <c r="AM152" s="1130"/>
      <c r="AN152" s="1133"/>
      <c r="AO152" s="1122"/>
      <c r="AP152" s="1124"/>
      <c r="AQ152" s="1124"/>
      <c r="AR152" s="1126"/>
      <c r="AS152" s="1128"/>
    </row>
    <row r="153" spans="1:45" ht="18" customHeight="1">
      <c r="A153" s="746"/>
      <c r="B153" s="748"/>
      <c r="C153" s="741"/>
      <c r="D153" s="743"/>
      <c r="E153" s="266" t="str">
        <f>'Eventos de riesgo LA-FT-FPADM'!E153</f>
        <v>Información comercial</v>
      </c>
      <c r="G153" s="746"/>
      <c r="H153" s="890"/>
      <c r="I153" s="893"/>
      <c r="J153" s="546"/>
      <c r="K153" s="893"/>
      <c r="L153" s="899"/>
      <c r="M153" s="893"/>
      <c r="N153" s="899"/>
      <c r="O153" s="893"/>
      <c r="P153" s="899"/>
      <c r="Q153" s="893"/>
      <c r="R153" s="899"/>
      <c r="S153" s="890"/>
      <c r="T153" s="893"/>
      <c r="U153" s="546"/>
      <c r="V153" s="5"/>
      <c r="W153" s="901"/>
      <c r="X153" s="851"/>
      <c r="Z153" s="627"/>
      <c r="AA153" s="1155"/>
      <c r="AB153" s="1152"/>
      <c r="AC153" s="1152"/>
      <c r="AD153" s="1133"/>
      <c r="AE153" s="1122"/>
      <c r="AF153" s="476"/>
      <c r="AG153" s="1130"/>
      <c r="AH153" s="476"/>
      <c r="AI153" s="1130"/>
      <c r="AJ153" s="476"/>
      <c r="AK153" s="1130"/>
      <c r="AL153" s="476"/>
      <c r="AM153" s="1130"/>
      <c r="AN153" s="1133"/>
      <c r="AO153" s="1122"/>
      <c r="AP153" s="1124"/>
      <c r="AQ153" s="1124"/>
      <c r="AR153" s="1126"/>
      <c r="AS153" s="1128"/>
    </row>
    <row r="154" spans="1:45" ht="18" customHeight="1">
      <c r="A154" s="746"/>
      <c r="B154" s="748"/>
      <c r="C154" s="741"/>
      <c r="D154" s="743"/>
      <c r="E154" s="266" t="str">
        <f>'Eventos de riesgo LA-FT-FPADM'!E154</f>
        <v>Conciliación y arbitraje</v>
      </c>
      <c r="G154" s="746"/>
      <c r="H154" s="890"/>
      <c r="I154" s="893"/>
      <c r="J154" s="546"/>
      <c r="K154" s="893"/>
      <c r="L154" s="899"/>
      <c r="M154" s="893"/>
      <c r="N154" s="899"/>
      <c r="O154" s="893"/>
      <c r="P154" s="899"/>
      <c r="Q154" s="893"/>
      <c r="R154" s="899"/>
      <c r="S154" s="890"/>
      <c r="T154" s="893"/>
      <c r="U154" s="546"/>
      <c r="V154" s="5"/>
      <c r="W154" s="901"/>
      <c r="X154" s="851"/>
      <c r="Z154" s="627"/>
      <c r="AA154" s="1155"/>
      <c r="AB154" s="1152"/>
      <c r="AC154" s="1152"/>
      <c r="AD154" s="1133"/>
      <c r="AE154" s="1122"/>
      <c r="AF154" s="476"/>
      <c r="AG154" s="1130"/>
      <c r="AH154" s="476"/>
      <c r="AI154" s="1130"/>
      <c r="AJ154" s="476"/>
      <c r="AK154" s="1130"/>
      <c r="AL154" s="476"/>
      <c r="AM154" s="1130"/>
      <c r="AN154" s="1133"/>
      <c r="AO154" s="1122"/>
      <c r="AP154" s="1124"/>
      <c r="AQ154" s="1124"/>
      <c r="AR154" s="1126"/>
      <c r="AS154" s="1128"/>
    </row>
    <row r="155" spans="1:45" ht="18" customHeight="1">
      <c r="A155" s="746"/>
      <c r="B155" s="748"/>
      <c r="C155" s="741"/>
      <c r="D155" s="743"/>
      <c r="E155" s="266" t="str">
        <f>'Eventos de riesgo LA-FT-FPADM'!E155</f>
        <v>Programas de fortalecimiento</v>
      </c>
      <c r="G155" s="746"/>
      <c r="H155" s="890"/>
      <c r="I155" s="893"/>
      <c r="J155" s="546"/>
      <c r="K155" s="893"/>
      <c r="L155" s="899"/>
      <c r="M155" s="893"/>
      <c r="N155" s="899"/>
      <c r="O155" s="893"/>
      <c r="P155" s="899"/>
      <c r="Q155" s="893"/>
      <c r="R155" s="899"/>
      <c r="S155" s="890"/>
      <c r="T155" s="893"/>
      <c r="U155" s="546"/>
      <c r="V155" s="5"/>
      <c r="W155" s="901"/>
      <c r="X155" s="851"/>
      <c r="Z155" s="627"/>
      <c r="AA155" s="1155"/>
      <c r="AB155" s="1153"/>
      <c r="AC155" s="1153"/>
      <c r="AD155" s="1133"/>
      <c r="AE155" s="1122"/>
      <c r="AF155" s="476"/>
      <c r="AG155" s="1130"/>
      <c r="AH155" s="476"/>
      <c r="AI155" s="1130"/>
      <c r="AJ155" s="476"/>
      <c r="AK155" s="1130"/>
      <c r="AL155" s="476"/>
      <c r="AM155" s="1130"/>
      <c r="AN155" s="1133"/>
      <c r="AO155" s="1122"/>
      <c r="AP155" s="1124"/>
      <c r="AQ155" s="1124"/>
      <c r="AR155" s="1126"/>
      <c r="AS155" s="1128"/>
    </row>
    <row r="156" spans="1:45" ht="18" customHeight="1">
      <c r="A156" s="746"/>
      <c r="B156" s="748"/>
      <c r="C156" s="734" t="str">
        <f>'Eventos de riesgo LA-FT-FPADM'!C156</f>
        <v>Activos</v>
      </c>
      <c r="D156" s="686" t="str">
        <f>'Eventos de riesgo LA-FT-FPADM'!D156</f>
        <v>Fijos</v>
      </c>
      <c r="E156" s="266" t="str">
        <f>'Eventos de riesgo LA-FT-FPADM'!E156</f>
        <v>Construcciones y edificaciones</v>
      </c>
      <c r="G156" s="746"/>
      <c r="H156" s="885" t="str">
        <f>'Eventos de riesgo LA-FT-FPADM'!C156</f>
        <v>Activos</v>
      </c>
      <c r="I156" s="881">
        <f>'Matriz de riesgo inherente'!EE157</f>
        <v>3</v>
      </c>
      <c r="J156" s="546"/>
      <c r="K156" s="881">
        <f>'Matriz de riesgo inherente'!EI157</f>
        <v>4</v>
      </c>
      <c r="L156" s="899"/>
      <c r="M156" s="881">
        <f>'Matriz de riesgo inherente'!EM157</f>
        <v>3</v>
      </c>
      <c r="N156" s="899"/>
      <c r="O156" s="881">
        <f>'Matriz de riesgo inherente'!EQ157</f>
        <v>1</v>
      </c>
      <c r="P156" s="899"/>
      <c r="Q156" s="881">
        <f>'Matriz de riesgo inherente'!EU157</f>
        <v>1</v>
      </c>
      <c r="R156" s="899"/>
      <c r="S156" s="885" t="str">
        <f>'Eventos de riesgo LA-FT-FPADM'!C156</f>
        <v>Activos</v>
      </c>
      <c r="T156" s="881">
        <f>'Matriz de riesgo inherente'!EZ157</f>
        <v>2</v>
      </c>
      <c r="U156" s="546"/>
      <c r="V156" s="5"/>
      <c r="W156" s="901"/>
      <c r="X156" s="851"/>
      <c r="Z156" s="627"/>
      <c r="AA156" s="1154" t="str">
        <f>'Eventos de riesgo LA-FT-FPADM'!C156</f>
        <v>Activos</v>
      </c>
      <c r="AB156" s="1135" t="str">
        <f>IF('Eventos vs Controles'!AF157&gt;=100%,"2",IF('Eventos vs Controles'!AF157&gt;=60%,"1",IF('Eventos vs Controles'!AF157&lt;=59%,"0")))</f>
        <v>1</v>
      </c>
      <c r="AC156" s="1135" t="str">
        <f>IF('Eventos vs Controles'!AF157&gt;=100%,"2",IF('Eventos vs Controles'!AF157&gt;=60%,"1",IF('Eventos vs Controles'!AF157&lt;=59%,"0")))</f>
        <v>1</v>
      </c>
      <c r="AD156" s="1133">
        <f t="shared" si="18"/>
        <v>2</v>
      </c>
      <c r="AE156" s="1122"/>
      <c r="AF156" s="476">
        <f t="shared" si="19"/>
        <v>3</v>
      </c>
      <c r="AG156" s="1130"/>
      <c r="AH156" s="476">
        <f t="shared" si="20"/>
        <v>2</v>
      </c>
      <c r="AI156" s="1130"/>
      <c r="AJ156" s="476">
        <f t="shared" si="21"/>
        <v>1</v>
      </c>
      <c r="AK156" s="1130"/>
      <c r="AL156" s="476">
        <f t="shared" si="22"/>
        <v>1</v>
      </c>
      <c r="AM156" s="1130"/>
      <c r="AN156" s="1133">
        <f t="shared" si="23"/>
        <v>2</v>
      </c>
      <c r="AO156" s="1122"/>
      <c r="AP156" s="1124"/>
      <c r="AQ156" s="1124"/>
      <c r="AR156" s="1126"/>
      <c r="AS156" s="1128"/>
    </row>
    <row r="157" spans="1:45" ht="18" customHeight="1">
      <c r="A157" s="746"/>
      <c r="B157" s="748"/>
      <c r="C157" s="720"/>
      <c r="D157" s="687"/>
      <c r="E157" s="266" t="str">
        <f>'Eventos de riesgo LA-FT-FPADM'!E157</f>
        <v>Maquinaria y equipo</v>
      </c>
      <c r="G157" s="746"/>
      <c r="H157" s="886"/>
      <c r="I157" s="882"/>
      <c r="J157" s="546"/>
      <c r="K157" s="882"/>
      <c r="L157" s="899"/>
      <c r="M157" s="882"/>
      <c r="N157" s="899"/>
      <c r="O157" s="882"/>
      <c r="P157" s="899"/>
      <c r="Q157" s="882"/>
      <c r="R157" s="899"/>
      <c r="S157" s="886"/>
      <c r="T157" s="882"/>
      <c r="U157" s="546"/>
      <c r="V157" s="5"/>
      <c r="W157" s="901"/>
      <c r="X157" s="851"/>
      <c r="Z157" s="627"/>
      <c r="AA157" s="1154"/>
      <c r="AB157" s="1152"/>
      <c r="AC157" s="1152"/>
      <c r="AD157" s="1133"/>
      <c r="AE157" s="1122"/>
      <c r="AF157" s="476"/>
      <c r="AG157" s="1130"/>
      <c r="AH157" s="476"/>
      <c r="AI157" s="1130"/>
      <c r="AJ157" s="476"/>
      <c r="AK157" s="1130"/>
      <c r="AL157" s="476"/>
      <c r="AM157" s="1130"/>
      <c r="AN157" s="1133"/>
      <c r="AO157" s="1122"/>
      <c r="AP157" s="1124"/>
      <c r="AQ157" s="1124"/>
      <c r="AR157" s="1126"/>
      <c r="AS157" s="1128"/>
    </row>
    <row r="158" spans="1:45" ht="18" customHeight="1">
      <c r="A158" s="746"/>
      <c r="B158" s="748"/>
      <c r="C158" s="720"/>
      <c r="D158" s="687"/>
      <c r="E158" s="266" t="str">
        <f>'Eventos de riesgo LA-FT-FPADM'!E158</f>
        <v>Equipo de cómputo y telecomunicaciones</v>
      </c>
      <c r="G158" s="746"/>
      <c r="H158" s="886"/>
      <c r="I158" s="882"/>
      <c r="J158" s="546"/>
      <c r="K158" s="882"/>
      <c r="L158" s="899"/>
      <c r="M158" s="882"/>
      <c r="N158" s="899"/>
      <c r="O158" s="882"/>
      <c r="P158" s="899"/>
      <c r="Q158" s="882"/>
      <c r="R158" s="899"/>
      <c r="S158" s="886"/>
      <c r="T158" s="882"/>
      <c r="U158" s="546"/>
      <c r="V158" s="5"/>
      <c r="W158" s="901"/>
      <c r="X158" s="851"/>
      <c r="Z158" s="627"/>
      <c r="AA158" s="1154"/>
      <c r="AB158" s="1152"/>
      <c r="AC158" s="1152"/>
      <c r="AD158" s="1133"/>
      <c r="AE158" s="1122"/>
      <c r="AF158" s="476"/>
      <c r="AG158" s="1130"/>
      <c r="AH158" s="476"/>
      <c r="AI158" s="1130"/>
      <c r="AJ158" s="476"/>
      <c r="AK158" s="1130"/>
      <c r="AL158" s="476"/>
      <c r="AM158" s="1130"/>
      <c r="AN158" s="1133"/>
      <c r="AO158" s="1122"/>
      <c r="AP158" s="1124"/>
      <c r="AQ158" s="1124"/>
      <c r="AR158" s="1126"/>
      <c r="AS158" s="1128"/>
    </row>
    <row r="159" spans="1:45" ht="18" customHeight="1">
      <c r="A159" s="746"/>
      <c r="B159" s="748"/>
      <c r="C159" s="720"/>
      <c r="D159" s="687"/>
      <c r="E159" s="266" t="str">
        <f>'Eventos de riesgo LA-FT-FPADM'!E159</f>
        <v>Equipo de oficina</v>
      </c>
      <c r="G159" s="746"/>
      <c r="H159" s="886"/>
      <c r="I159" s="882"/>
      <c r="J159" s="546"/>
      <c r="K159" s="882"/>
      <c r="L159" s="899"/>
      <c r="M159" s="882"/>
      <c r="N159" s="899"/>
      <c r="O159" s="882"/>
      <c r="P159" s="899"/>
      <c r="Q159" s="882"/>
      <c r="R159" s="899"/>
      <c r="S159" s="886"/>
      <c r="T159" s="882"/>
      <c r="U159" s="546"/>
      <c r="V159" s="5"/>
      <c r="W159" s="901"/>
      <c r="X159" s="851"/>
      <c r="Z159" s="627"/>
      <c r="AA159" s="1154"/>
      <c r="AB159" s="1152"/>
      <c r="AC159" s="1152"/>
      <c r="AD159" s="1133"/>
      <c r="AE159" s="1122"/>
      <c r="AF159" s="476"/>
      <c r="AG159" s="1130"/>
      <c r="AH159" s="476"/>
      <c r="AI159" s="1130"/>
      <c r="AJ159" s="476"/>
      <c r="AK159" s="1130"/>
      <c r="AL159" s="476"/>
      <c r="AM159" s="1130"/>
      <c r="AN159" s="1133"/>
      <c r="AO159" s="1122"/>
      <c r="AP159" s="1124"/>
      <c r="AQ159" s="1124"/>
      <c r="AR159" s="1126"/>
      <c r="AS159" s="1128"/>
    </row>
    <row r="160" spans="1:45" ht="18" customHeight="1">
      <c r="A160" s="746"/>
      <c r="B160" s="748"/>
      <c r="C160" s="720"/>
      <c r="D160" s="691"/>
      <c r="E160" s="266" t="str">
        <f>'Eventos de riesgo LA-FT-FPADM'!E160</f>
        <v>Vehículos</v>
      </c>
      <c r="G160" s="746"/>
      <c r="H160" s="886"/>
      <c r="I160" s="882"/>
      <c r="J160" s="546"/>
      <c r="K160" s="882"/>
      <c r="L160" s="899"/>
      <c r="M160" s="882"/>
      <c r="N160" s="899"/>
      <c r="O160" s="882"/>
      <c r="P160" s="899"/>
      <c r="Q160" s="882"/>
      <c r="R160" s="899"/>
      <c r="S160" s="886"/>
      <c r="T160" s="882"/>
      <c r="U160" s="546"/>
      <c r="V160" s="5"/>
      <c r="W160" s="901"/>
      <c r="X160" s="851"/>
      <c r="Z160" s="627"/>
      <c r="AA160" s="1154"/>
      <c r="AB160" s="1153"/>
      <c r="AC160" s="1153"/>
      <c r="AD160" s="1133"/>
      <c r="AE160" s="1122"/>
      <c r="AF160" s="476"/>
      <c r="AG160" s="1130"/>
      <c r="AH160" s="476"/>
      <c r="AI160" s="1130"/>
      <c r="AJ160" s="476"/>
      <c r="AK160" s="1130"/>
      <c r="AL160" s="476"/>
      <c r="AM160" s="1130"/>
      <c r="AN160" s="1133"/>
      <c r="AO160" s="1122"/>
      <c r="AP160" s="1124"/>
      <c r="AQ160" s="1124"/>
      <c r="AR160" s="1126"/>
      <c r="AS160" s="1128"/>
    </row>
    <row r="161" spans="1:45" ht="18" customHeight="1">
      <c r="A161" s="714" t="str">
        <f>'Eventos de riesgo LA-FT-FPADM'!A161</f>
        <v>R11</v>
      </c>
      <c r="B161" s="718" t="str">
        <f>'Eventos de riesgo LA-FT-FPADM'!B161</f>
        <v>Entregar recursos a terceros que tengan como destino apoyar actividades ilícitas relacionadas con delitos de LA/FT/FPADM.</v>
      </c>
      <c r="C161" s="722" t="str">
        <f>'Eventos de riesgo LA-FT-FPADM'!C161</f>
        <v>Contraparte</v>
      </c>
      <c r="D161" s="724" t="str">
        <f>'Eventos de riesgo LA-FT-FPADM'!D161</f>
        <v>Proveedores / Contratistas</v>
      </c>
      <c r="E161" s="173" t="str">
        <f>'Eventos de riesgo LA-FT-FPADM'!E161</f>
        <v>Servicios y alquileres</v>
      </c>
      <c r="G161" s="714" t="str">
        <f>'Eventos de riesgo LA-FT-FPADM'!A161</f>
        <v>R11</v>
      </c>
      <c r="H161" s="863" t="str">
        <f>'Eventos de riesgo LA-FT-FPADM'!D161</f>
        <v>Proveedores / Contratistas</v>
      </c>
      <c r="I161" s="865">
        <f>'Matriz de riesgo inherente'!EE162</f>
        <v>1</v>
      </c>
      <c r="J161" s="868">
        <f>'Matriz de riesgo inherente'!EH162</f>
        <v>1</v>
      </c>
      <c r="K161" s="865">
        <f>'Matriz de riesgo inherente'!EI162</f>
        <v>3</v>
      </c>
      <c r="L161" s="860">
        <f>'Matriz de riesgo inherente'!EL162</f>
        <v>3</v>
      </c>
      <c r="M161" s="865">
        <f>'Matriz de riesgo inherente'!EM162</f>
        <v>3</v>
      </c>
      <c r="N161" s="860">
        <f>'Matriz de riesgo inherente'!EP162</f>
        <v>3</v>
      </c>
      <c r="O161" s="865">
        <f>'Matriz de riesgo inherente'!EQ162</f>
        <v>2</v>
      </c>
      <c r="P161" s="860">
        <f>'Matriz de riesgo inherente'!ET162</f>
        <v>2</v>
      </c>
      <c r="Q161" s="865">
        <f>'Matriz de riesgo inherente'!EU162</f>
        <v>2</v>
      </c>
      <c r="R161" s="860">
        <f>'Matriz de riesgo inherente'!EX162</f>
        <v>2</v>
      </c>
      <c r="S161" s="863" t="str">
        <f>'Eventos de riesgo LA-FT-FPADM'!D161</f>
        <v>Proveedores / Contratistas</v>
      </c>
      <c r="T161" s="865">
        <f>'Matriz de riesgo inherente'!EZ162</f>
        <v>3</v>
      </c>
      <c r="U161" s="868">
        <f>'Matriz de riesgo inherente'!FA162</f>
        <v>3</v>
      </c>
      <c r="V161" s="5"/>
      <c r="W161" s="871">
        <f>'Matriz de riesgo inherente'!FC162</f>
        <v>3</v>
      </c>
      <c r="X161" s="837" t="str">
        <f>'Matriz de riesgo inherente'!FD162</f>
        <v>BAJO</v>
      </c>
      <c r="Z161" s="1150" t="str">
        <f>'Eventos de riesgo LA-FT-FPADM'!A161</f>
        <v>R11</v>
      </c>
      <c r="AA161" s="1151" t="str">
        <f>'Eventos de riesgo LA-FT-FPADM'!D161</f>
        <v>Proveedores / Contratistas</v>
      </c>
      <c r="AB161" s="1147" t="str">
        <f>IF('Eventos vs Controles'!AF162&gt;=100%,"2",IF('Eventos vs Controles'!AF162&gt;=60%,"1",IF('Eventos vs Controles'!AF162&lt;=59%,"0")))</f>
        <v>1</v>
      </c>
      <c r="AC161" s="1147" t="str">
        <f>IF('Eventos vs Controles'!AF162&gt;=100%,"2",IF('Eventos vs Controles'!AF162&gt;=60%,"1",IF('Eventos vs Controles'!AF162&lt;=59%,"0")))</f>
        <v>1</v>
      </c>
      <c r="AD161" s="1146">
        <f t="shared" si="18"/>
        <v>1</v>
      </c>
      <c r="AE161" s="1141">
        <f>ROUND(IF((AVERAGE(AD161))&lt;1,"1",IF(AVERAGE(AD161)&gt;=1,AVERAGE(AD161))),0)</f>
        <v>1</v>
      </c>
      <c r="AF161" s="1145">
        <f t="shared" si="19"/>
        <v>2</v>
      </c>
      <c r="AG161" s="1144">
        <f>ROUND(IF((AVERAGE(AF161))&lt;1,"1",IF(AVERAGE(AF161)&gt;=1,AVERAGE(AF161))),0)</f>
        <v>2</v>
      </c>
      <c r="AH161" s="1145">
        <f t="shared" si="20"/>
        <v>2</v>
      </c>
      <c r="AI161" s="1144">
        <f>ROUND(IF((AVERAGE(AH161))&lt;1,"1",IF(AVERAGE(AH161)&gt;=1,AVERAGE(AH161))),0)</f>
        <v>2</v>
      </c>
      <c r="AJ161" s="1145">
        <f t="shared" si="21"/>
        <v>1</v>
      </c>
      <c r="AK161" s="1144">
        <f>ROUND(IF((AVERAGE(AJ161))&lt;1,"1",IF(AVERAGE(AJ161)&gt;=1,AVERAGE(AJ161))),0)</f>
        <v>1</v>
      </c>
      <c r="AL161" s="1145">
        <f t="shared" si="22"/>
        <v>1</v>
      </c>
      <c r="AM161" s="1144">
        <f>ROUND(IF((AVERAGE(AL161))&lt;1,"1",IF(AVERAGE(AL161)&gt;=1,AVERAGE(AL161))),0)</f>
        <v>1</v>
      </c>
      <c r="AN161" s="1146">
        <f t="shared" si="23"/>
        <v>2</v>
      </c>
      <c r="AO161" s="1141">
        <f>ROUND(IF((AVERAGE(AN161))&lt;1,"1",IF(AVERAGE(AN161)&gt;=1,AVERAGE(AN161))),0)</f>
        <v>2</v>
      </c>
      <c r="AP161" s="1142">
        <f t="shared" si="26"/>
        <v>1</v>
      </c>
      <c r="AQ161" s="1142">
        <f t="shared" si="24"/>
        <v>2</v>
      </c>
      <c r="AR161" s="1143">
        <f t="shared" si="25"/>
        <v>2</v>
      </c>
      <c r="AS161" s="1128" t="str">
        <f>IF(AR161&gt;=20,"MUY ALTO",IF(AR161&gt;=10,"ALTO",IF(AR161&gt;=4,"MODERADO",IF(AR161&lt;=3,"BAJO"))))</f>
        <v>BAJO</v>
      </c>
    </row>
    <row r="162" spans="1:45" ht="18" customHeight="1">
      <c r="A162" s="715"/>
      <c r="B162" s="719"/>
      <c r="C162" s="723"/>
      <c r="D162" s="725"/>
      <c r="E162" s="173" t="str">
        <f>'Eventos de riesgo LA-FT-FPADM'!E162</f>
        <v>Publicidad</v>
      </c>
      <c r="G162" s="715"/>
      <c r="H162" s="864"/>
      <c r="I162" s="866"/>
      <c r="J162" s="869"/>
      <c r="K162" s="866"/>
      <c r="L162" s="861"/>
      <c r="M162" s="866"/>
      <c r="N162" s="861"/>
      <c r="O162" s="866"/>
      <c r="P162" s="861"/>
      <c r="Q162" s="866"/>
      <c r="R162" s="861"/>
      <c r="S162" s="864"/>
      <c r="T162" s="866"/>
      <c r="U162" s="869"/>
      <c r="V162" s="5"/>
      <c r="W162" s="872"/>
      <c r="X162" s="851"/>
      <c r="Z162" s="1150"/>
      <c r="AA162" s="1151"/>
      <c r="AB162" s="1148"/>
      <c r="AC162" s="1148"/>
      <c r="AD162" s="1146"/>
      <c r="AE162" s="1141"/>
      <c r="AF162" s="1145"/>
      <c r="AG162" s="1144"/>
      <c r="AH162" s="1145"/>
      <c r="AI162" s="1144"/>
      <c r="AJ162" s="1145"/>
      <c r="AK162" s="1144"/>
      <c r="AL162" s="1145"/>
      <c r="AM162" s="1144"/>
      <c r="AN162" s="1146"/>
      <c r="AO162" s="1141"/>
      <c r="AP162" s="1142"/>
      <c r="AQ162" s="1142"/>
      <c r="AR162" s="1143"/>
      <c r="AS162" s="1128"/>
    </row>
    <row r="163" spans="1:45" ht="18" customHeight="1">
      <c r="A163" s="715"/>
      <c r="B163" s="719"/>
      <c r="C163" s="723"/>
      <c r="D163" s="725"/>
      <c r="E163" s="173" t="str">
        <f>'Eventos de riesgo LA-FT-FPADM'!E163</f>
        <v>Compras generales</v>
      </c>
      <c r="G163" s="715"/>
      <c r="H163" s="864"/>
      <c r="I163" s="866"/>
      <c r="J163" s="869"/>
      <c r="K163" s="866"/>
      <c r="L163" s="861"/>
      <c r="M163" s="866"/>
      <c r="N163" s="861"/>
      <c r="O163" s="866"/>
      <c r="P163" s="861"/>
      <c r="Q163" s="866"/>
      <c r="R163" s="861"/>
      <c r="S163" s="864"/>
      <c r="T163" s="866"/>
      <c r="U163" s="869"/>
      <c r="V163" s="5"/>
      <c r="W163" s="872"/>
      <c r="X163" s="851"/>
      <c r="Z163" s="1150"/>
      <c r="AA163" s="1151"/>
      <c r="AB163" s="1148"/>
      <c r="AC163" s="1148"/>
      <c r="AD163" s="1146"/>
      <c r="AE163" s="1141"/>
      <c r="AF163" s="1145"/>
      <c r="AG163" s="1144"/>
      <c r="AH163" s="1145"/>
      <c r="AI163" s="1144"/>
      <c r="AJ163" s="1145"/>
      <c r="AK163" s="1144"/>
      <c r="AL163" s="1145"/>
      <c r="AM163" s="1144"/>
      <c r="AN163" s="1146"/>
      <c r="AO163" s="1141"/>
      <c r="AP163" s="1142"/>
      <c r="AQ163" s="1142"/>
      <c r="AR163" s="1143"/>
      <c r="AS163" s="1128"/>
    </row>
    <row r="164" spans="1:45" ht="18" customHeight="1">
      <c r="A164" s="715"/>
      <c r="B164" s="719"/>
      <c r="C164" s="723"/>
      <c r="D164" s="725"/>
      <c r="E164" s="173" t="str">
        <f>'Eventos de riesgo LA-FT-FPADM'!E164</f>
        <v>Consultorías</v>
      </c>
      <c r="G164" s="715"/>
      <c r="H164" s="864"/>
      <c r="I164" s="866"/>
      <c r="J164" s="869"/>
      <c r="K164" s="866"/>
      <c r="L164" s="861"/>
      <c r="M164" s="866"/>
      <c r="N164" s="861"/>
      <c r="O164" s="866"/>
      <c r="P164" s="861"/>
      <c r="Q164" s="866"/>
      <c r="R164" s="861"/>
      <c r="S164" s="864"/>
      <c r="T164" s="866"/>
      <c r="U164" s="869"/>
      <c r="V164" s="5"/>
      <c r="W164" s="872"/>
      <c r="X164" s="851"/>
      <c r="Z164" s="1150"/>
      <c r="AA164" s="1151"/>
      <c r="AB164" s="1148"/>
      <c r="AC164" s="1148"/>
      <c r="AD164" s="1146"/>
      <c r="AE164" s="1141"/>
      <c r="AF164" s="1145"/>
      <c r="AG164" s="1144"/>
      <c r="AH164" s="1145"/>
      <c r="AI164" s="1144"/>
      <c r="AJ164" s="1145"/>
      <c r="AK164" s="1144"/>
      <c r="AL164" s="1145"/>
      <c r="AM164" s="1144"/>
      <c r="AN164" s="1146"/>
      <c r="AO164" s="1141"/>
      <c r="AP164" s="1142"/>
      <c r="AQ164" s="1142"/>
      <c r="AR164" s="1143"/>
      <c r="AS164" s="1128"/>
    </row>
    <row r="165" spans="1:45" ht="18" customHeight="1">
      <c r="A165" s="715"/>
      <c r="B165" s="719"/>
      <c r="C165" s="723"/>
      <c r="D165" s="725"/>
      <c r="E165" s="173" t="str">
        <f>'Eventos de riesgo LA-FT-FPADM'!E165</f>
        <v>Muebles e inmuebles, mantenimiento de maquinaria y equipo</v>
      </c>
      <c r="G165" s="715"/>
      <c r="H165" s="864"/>
      <c r="I165" s="866"/>
      <c r="J165" s="869"/>
      <c r="K165" s="866"/>
      <c r="L165" s="861"/>
      <c r="M165" s="866"/>
      <c r="N165" s="861"/>
      <c r="O165" s="866"/>
      <c r="P165" s="861"/>
      <c r="Q165" s="866"/>
      <c r="R165" s="861"/>
      <c r="S165" s="864"/>
      <c r="T165" s="866"/>
      <c r="U165" s="869"/>
      <c r="V165" s="5"/>
      <c r="W165" s="872"/>
      <c r="X165" s="851"/>
      <c r="Z165" s="1150"/>
      <c r="AA165" s="1151"/>
      <c r="AB165" s="1148"/>
      <c r="AC165" s="1148"/>
      <c r="AD165" s="1146"/>
      <c r="AE165" s="1141"/>
      <c r="AF165" s="1145"/>
      <c r="AG165" s="1144"/>
      <c r="AH165" s="1145"/>
      <c r="AI165" s="1144"/>
      <c r="AJ165" s="1145"/>
      <c r="AK165" s="1144"/>
      <c r="AL165" s="1145"/>
      <c r="AM165" s="1144"/>
      <c r="AN165" s="1146"/>
      <c r="AO165" s="1141"/>
      <c r="AP165" s="1142"/>
      <c r="AQ165" s="1142"/>
      <c r="AR165" s="1143"/>
      <c r="AS165" s="1128"/>
    </row>
    <row r="166" spans="1:45" ht="18" customHeight="1">
      <c r="A166" s="715"/>
      <c r="B166" s="719"/>
      <c r="C166" s="723"/>
      <c r="D166" s="725"/>
      <c r="E166" s="173" t="str">
        <f>'Eventos de riesgo LA-FT-FPADM'!E166</f>
        <v>Servicios de tecnologia</v>
      </c>
      <c r="G166" s="715"/>
      <c r="H166" s="864"/>
      <c r="I166" s="866"/>
      <c r="J166" s="869"/>
      <c r="K166" s="866"/>
      <c r="L166" s="861"/>
      <c r="M166" s="866"/>
      <c r="N166" s="861"/>
      <c r="O166" s="866"/>
      <c r="P166" s="861"/>
      <c r="Q166" s="866"/>
      <c r="R166" s="861"/>
      <c r="S166" s="864"/>
      <c r="T166" s="866"/>
      <c r="U166" s="869"/>
      <c r="V166" s="5"/>
      <c r="W166" s="872"/>
      <c r="X166" s="851"/>
      <c r="Z166" s="1150"/>
      <c r="AA166" s="1151"/>
      <c r="AB166" s="1148"/>
      <c r="AC166" s="1148"/>
      <c r="AD166" s="1146"/>
      <c r="AE166" s="1141"/>
      <c r="AF166" s="1145"/>
      <c r="AG166" s="1144"/>
      <c r="AH166" s="1145"/>
      <c r="AI166" s="1144"/>
      <c r="AJ166" s="1145"/>
      <c r="AK166" s="1144"/>
      <c r="AL166" s="1145"/>
      <c r="AM166" s="1144"/>
      <c r="AN166" s="1146"/>
      <c r="AO166" s="1141"/>
      <c r="AP166" s="1142"/>
      <c r="AQ166" s="1142"/>
      <c r="AR166" s="1143"/>
      <c r="AS166" s="1128"/>
    </row>
    <row r="167" spans="1:45" ht="18" customHeight="1">
      <c r="A167" s="715"/>
      <c r="B167" s="719"/>
      <c r="C167" s="723"/>
      <c r="D167" s="725"/>
      <c r="E167" s="173" t="str">
        <f>'Eventos de riesgo LA-FT-FPADM'!E167</f>
        <v>Servicio de alojamiento y eventos empresariales</v>
      </c>
      <c r="G167" s="715"/>
      <c r="H167" s="864"/>
      <c r="I167" s="866"/>
      <c r="J167" s="869"/>
      <c r="K167" s="866"/>
      <c r="L167" s="861"/>
      <c r="M167" s="866"/>
      <c r="N167" s="861"/>
      <c r="O167" s="866"/>
      <c r="P167" s="861"/>
      <c r="Q167" s="866"/>
      <c r="R167" s="861"/>
      <c r="S167" s="864"/>
      <c r="T167" s="866"/>
      <c r="U167" s="869"/>
      <c r="V167" s="5"/>
      <c r="W167" s="872"/>
      <c r="X167" s="851"/>
      <c r="Z167" s="1150"/>
      <c r="AA167" s="1151"/>
      <c r="AB167" s="1148"/>
      <c r="AC167" s="1148"/>
      <c r="AD167" s="1146"/>
      <c r="AE167" s="1141"/>
      <c r="AF167" s="1145"/>
      <c r="AG167" s="1144"/>
      <c r="AH167" s="1145"/>
      <c r="AI167" s="1144"/>
      <c r="AJ167" s="1145"/>
      <c r="AK167" s="1144"/>
      <c r="AL167" s="1145"/>
      <c r="AM167" s="1144"/>
      <c r="AN167" s="1146"/>
      <c r="AO167" s="1141"/>
      <c r="AP167" s="1142"/>
      <c r="AQ167" s="1142"/>
      <c r="AR167" s="1143"/>
      <c r="AS167" s="1128"/>
    </row>
    <row r="168" spans="1:45" ht="18" customHeight="1">
      <c r="A168" s="715"/>
      <c r="B168" s="719"/>
      <c r="C168" s="723"/>
      <c r="D168" s="725"/>
      <c r="E168" s="173" t="str">
        <f>'Eventos de riesgo LA-FT-FPADM'!E168</f>
        <v>Servicios educativos</v>
      </c>
      <c r="G168" s="715"/>
      <c r="H168" s="864"/>
      <c r="I168" s="866"/>
      <c r="J168" s="869"/>
      <c r="K168" s="866"/>
      <c r="L168" s="861"/>
      <c r="M168" s="866"/>
      <c r="N168" s="861"/>
      <c r="O168" s="866"/>
      <c r="P168" s="861"/>
      <c r="Q168" s="866"/>
      <c r="R168" s="861"/>
      <c r="S168" s="864"/>
      <c r="T168" s="866"/>
      <c r="U168" s="869"/>
      <c r="V168" s="5"/>
      <c r="W168" s="872"/>
      <c r="X168" s="851"/>
      <c r="Z168" s="1150"/>
      <c r="AA168" s="1151"/>
      <c r="AB168" s="1148"/>
      <c r="AC168" s="1148"/>
      <c r="AD168" s="1146"/>
      <c r="AE168" s="1141"/>
      <c r="AF168" s="1145"/>
      <c r="AG168" s="1144"/>
      <c r="AH168" s="1145"/>
      <c r="AI168" s="1144"/>
      <c r="AJ168" s="1145"/>
      <c r="AK168" s="1144"/>
      <c r="AL168" s="1145"/>
      <c r="AM168" s="1144"/>
      <c r="AN168" s="1146"/>
      <c r="AO168" s="1141"/>
      <c r="AP168" s="1142"/>
      <c r="AQ168" s="1142"/>
      <c r="AR168" s="1143"/>
      <c r="AS168" s="1128"/>
    </row>
    <row r="169" spans="1:45" ht="18" customHeight="1">
      <c r="A169" s="715"/>
      <c r="B169" s="719"/>
      <c r="C169" s="723"/>
      <c r="D169" s="725"/>
      <c r="E169" s="173" t="str">
        <f>'Eventos de riesgo LA-FT-FPADM'!E169</f>
        <v>Asesorías Jurídicas</v>
      </c>
      <c r="G169" s="715"/>
      <c r="H169" s="864"/>
      <c r="I169" s="866"/>
      <c r="J169" s="869"/>
      <c r="K169" s="866"/>
      <c r="L169" s="861"/>
      <c r="M169" s="866"/>
      <c r="N169" s="861"/>
      <c r="O169" s="866"/>
      <c r="P169" s="861"/>
      <c r="Q169" s="866"/>
      <c r="R169" s="861"/>
      <c r="S169" s="864"/>
      <c r="T169" s="866"/>
      <c r="U169" s="869"/>
      <c r="V169" s="5"/>
      <c r="W169" s="872"/>
      <c r="X169" s="851"/>
      <c r="Z169" s="1150"/>
      <c r="AA169" s="1151"/>
      <c r="AB169" s="1148"/>
      <c r="AC169" s="1148"/>
      <c r="AD169" s="1146"/>
      <c r="AE169" s="1141"/>
      <c r="AF169" s="1145"/>
      <c r="AG169" s="1144"/>
      <c r="AH169" s="1145"/>
      <c r="AI169" s="1144"/>
      <c r="AJ169" s="1145"/>
      <c r="AK169" s="1144"/>
      <c r="AL169" s="1145"/>
      <c r="AM169" s="1144"/>
      <c r="AN169" s="1146"/>
      <c r="AO169" s="1141"/>
      <c r="AP169" s="1142"/>
      <c r="AQ169" s="1142"/>
      <c r="AR169" s="1143"/>
      <c r="AS169" s="1128"/>
    </row>
    <row r="170" spans="1:45" ht="18" customHeight="1">
      <c r="A170" s="715"/>
      <c r="B170" s="719"/>
      <c r="C170" s="723"/>
      <c r="D170" s="725"/>
      <c r="E170" s="173" t="str">
        <f>'Eventos de riesgo LA-FT-FPADM'!E170</f>
        <v>Servicios públicos</v>
      </c>
      <c r="G170" s="715"/>
      <c r="H170" s="864"/>
      <c r="I170" s="866"/>
      <c r="J170" s="869"/>
      <c r="K170" s="866"/>
      <c r="L170" s="861"/>
      <c r="M170" s="866"/>
      <c r="N170" s="861"/>
      <c r="O170" s="866"/>
      <c r="P170" s="861"/>
      <c r="Q170" s="866"/>
      <c r="R170" s="861"/>
      <c r="S170" s="864"/>
      <c r="T170" s="866"/>
      <c r="U170" s="869"/>
      <c r="V170" s="5"/>
      <c r="W170" s="872"/>
      <c r="X170" s="851"/>
      <c r="Z170" s="1150"/>
      <c r="AA170" s="1151"/>
      <c r="AB170" s="1148"/>
      <c r="AC170" s="1148"/>
      <c r="AD170" s="1146"/>
      <c r="AE170" s="1141"/>
      <c r="AF170" s="1145"/>
      <c r="AG170" s="1144"/>
      <c r="AH170" s="1145"/>
      <c r="AI170" s="1144"/>
      <c r="AJ170" s="1145"/>
      <c r="AK170" s="1144"/>
      <c r="AL170" s="1145"/>
      <c r="AM170" s="1144"/>
      <c r="AN170" s="1146"/>
      <c r="AO170" s="1141"/>
      <c r="AP170" s="1142"/>
      <c r="AQ170" s="1142"/>
      <c r="AR170" s="1143"/>
      <c r="AS170" s="1128"/>
    </row>
    <row r="171" spans="1:45" ht="18" customHeight="1">
      <c r="A171" s="716"/>
      <c r="B171" s="720"/>
      <c r="C171" s="720"/>
      <c r="D171" s="725"/>
      <c r="E171" s="173" t="str">
        <f>'Eventos de riesgo LA-FT-FPADM'!E171</f>
        <v>Obligaciones Legales</v>
      </c>
      <c r="G171" s="716"/>
      <c r="H171" s="864"/>
      <c r="I171" s="866"/>
      <c r="J171" s="869"/>
      <c r="K171" s="866"/>
      <c r="L171" s="861"/>
      <c r="M171" s="866"/>
      <c r="N171" s="861"/>
      <c r="O171" s="866"/>
      <c r="P171" s="861"/>
      <c r="Q171" s="866"/>
      <c r="R171" s="861"/>
      <c r="S171" s="864"/>
      <c r="T171" s="866"/>
      <c r="U171" s="869"/>
      <c r="V171" s="5"/>
      <c r="W171" s="872"/>
      <c r="X171" s="851"/>
      <c r="Z171" s="1150"/>
      <c r="AA171" s="1151"/>
      <c r="AB171" s="1148"/>
      <c r="AC171" s="1148"/>
      <c r="AD171" s="1146"/>
      <c r="AE171" s="1141"/>
      <c r="AF171" s="1145"/>
      <c r="AG171" s="1144"/>
      <c r="AH171" s="1145"/>
      <c r="AI171" s="1144"/>
      <c r="AJ171" s="1145"/>
      <c r="AK171" s="1144"/>
      <c r="AL171" s="1145"/>
      <c r="AM171" s="1144"/>
      <c r="AN171" s="1146"/>
      <c r="AO171" s="1141"/>
      <c r="AP171" s="1142"/>
      <c r="AQ171" s="1142"/>
      <c r="AR171" s="1143"/>
      <c r="AS171" s="1128"/>
    </row>
    <row r="172" spans="1:45" ht="18" customHeight="1">
      <c r="A172" s="717"/>
      <c r="B172" s="721"/>
      <c r="C172" s="720"/>
      <c r="D172" s="725"/>
      <c r="E172" s="173" t="str">
        <f>'Eventos de riesgo LA-FT-FPADM'!E172</f>
        <v>Financieros</v>
      </c>
      <c r="G172" s="717"/>
      <c r="H172" s="864"/>
      <c r="I172" s="867"/>
      <c r="J172" s="870"/>
      <c r="K172" s="867"/>
      <c r="L172" s="862"/>
      <c r="M172" s="867"/>
      <c r="N172" s="862"/>
      <c r="O172" s="867"/>
      <c r="P172" s="862"/>
      <c r="Q172" s="867"/>
      <c r="R172" s="862"/>
      <c r="S172" s="864"/>
      <c r="T172" s="867"/>
      <c r="U172" s="870"/>
      <c r="V172" s="5"/>
      <c r="W172" s="873"/>
      <c r="X172" s="852"/>
      <c r="Z172" s="1150"/>
      <c r="AA172" s="1151"/>
      <c r="AB172" s="1149"/>
      <c r="AC172" s="1149"/>
      <c r="AD172" s="1146"/>
      <c r="AE172" s="1141"/>
      <c r="AF172" s="1145"/>
      <c r="AG172" s="1144"/>
      <c r="AH172" s="1145"/>
      <c r="AI172" s="1144"/>
      <c r="AJ172" s="1145"/>
      <c r="AK172" s="1144"/>
      <c r="AL172" s="1145"/>
      <c r="AM172" s="1144"/>
      <c r="AN172" s="1146"/>
      <c r="AO172" s="1141"/>
      <c r="AP172" s="1142"/>
      <c r="AQ172" s="1142"/>
      <c r="AR172" s="1143"/>
      <c r="AS172" s="1128"/>
    </row>
    <row r="173" spans="1:45" ht="34.5" customHeight="1">
      <c r="A173" s="705" t="str">
        <f>'Eventos de riesgo LA-FT-FPADM'!A173</f>
        <v>R12</v>
      </c>
      <c r="B173" s="707" t="str">
        <f>'Eventos de riesgo LA-FT-FPADM'!B173</f>
        <v>Realizar operaciones, negocios o contratos en jurisdicciones internacionales que se encuentren bloqueadas por organismos internacionales o que sean consideradas de alto riesgo desde LA/FT/FPADM.</v>
      </c>
      <c r="C173" s="602" t="str">
        <f>'Eventos de riesgo LA-FT-FPADM'!C173</f>
        <v>Jurisdicciones</v>
      </c>
      <c r="D173" s="168" t="str">
        <f>'Eventos de riesgo LA-FT-FPADM'!D173</f>
        <v>Nacional</v>
      </c>
      <c r="E173" s="692" t="str">
        <f>'Eventos de riesgo LA-FT-FPADM'!E173</f>
        <v>Ubicación contraparte / Compra y venta de servicios</v>
      </c>
      <c r="G173" s="705" t="str">
        <f>'Eventos de riesgo LA-FT-FPADM'!A173</f>
        <v>R12</v>
      </c>
      <c r="H173" s="845" t="str">
        <f>'Eventos de riesgo LA-FT-FPADM'!C173</f>
        <v>Jurisdicciones</v>
      </c>
      <c r="I173" s="847">
        <f>'Matriz de riesgo inherente'!EE174</f>
        <v>2</v>
      </c>
      <c r="J173" s="849">
        <f>'Matriz de riesgo inherente'!EH174</f>
        <v>2</v>
      </c>
      <c r="K173" s="847">
        <f>'Matriz de riesgo inherente'!EI174</f>
        <v>3</v>
      </c>
      <c r="L173" s="843">
        <f>'Matriz de riesgo inherente'!EL174</f>
        <v>3</v>
      </c>
      <c r="M173" s="847">
        <f>'Matriz de riesgo inherente'!EM174</f>
        <v>3</v>
      </c>
      <c r="N173" s="843">
        <f>'Matriz de riesgo inherente'!EP174</f>
        <v>3</v>
      </c>
      <c r="O173" s="847">
        <f>'Matriz de riesgo inherente'!EQ174</f>
        <v>3</v>
      </c>
      <c r="P173" s="843">
        <f>'Matriz de riesgo inherente'!ET174</f>
        <v>3</v>
      </c>
      <c r="Q173" s="847">
        <f>'Matriz de riesgo inherente'!EU174</f>
        <v>2</v>
      </c>
      <c r="R173" s="843">
        <f>'Matriz de riesgo inherente'!EX174</f>
        <v>2</v>
      </c>
      <c r="S173" s="845" t="str">
        <f>'Eventos de riesgo LA-FT-FPADM'!C173</f>
        <v>Jurisdicciones</v>
      </c>
      <c r="T173" s="847">
        <f>'Matriz de riesgo inherente'!EZ174</f>
        <v>3</v>
      </c>
      <c r="U173" s="849">
        <f>'Matriz de riesgo inherente'!FA174</f>
        <v>3</v>
      </c>
      <c r="V173" s="175"/>
      <c r="W173" s="835">
        <f>'Matriz de riesgo inherente'!FC174</f>
        <v>6</v>
      </c>
      <c r="X173" s="837" t="str">
        <f>'Matriz de riesgo inherente'!FD174</f>
        <v>MODERADO</v>
      </c>
      <c r="Z173" s="1137" t="str">
        <f>'Eventos de riesgo LA-FT-FPADM'!A173</f>
        <v>R12</v>
      </c>
      <c r="AA173" s="1139" t="str">
        <f>'Eventos de riesgo LA-FT-FPADM'!C173</f>
        <v>Jurisdicciones</v>
      </c>
      <c r="AB173" s="1135" t="str">
        <f>IF('Eventos vs Controles'!AF174&gt;=100%,"2",IF('Eventos vs Controles'!AF174&gt;=60%,"1",IF('Eventos vs Controles'!AF174&lt;=59%,"0")))</f>
        <v>1</v>
      </c>
      <c r="AC173" s="1135" t="str">
        <f>IF('Eventos vs Controles'!AF174&gt;=100%,"2",IF('Eventos vs Controles'!AF174&gt;=60%,"1",IF('Eventos vs Controles'!AF174&lt;=59%,"0")))</f>
        <v>1</v>
      </c>
      <c r="AD173" s="1133">
        <f t="shared" si="18"/>
        <v>1</v>
      </c>
      <c r="AE173" s="1122">
        <f>ROUND(IF((AVERAGE(AD173))&lt;1,"1",IF(AVERAGE(AD173)&gt;=1,AVERAGE(AD173))),0)</f>
        <v>1</v>
      </c>
      <c r="AF173" s="476">
        <f t="shared" si="19"/>
        <v>2</v>
      </c>
      <c r="AG173" s="1130">
        <f>ROUND(IF((AVERAGE(AF173))&lt;1,"1",IF(AVERAGE(AF173)&gt;=1,AVERAGE(AF173))),0)</f>
        <v>2</v>
      </c>
      <c r="AH173" s="476">
        <f t="shared" si="20"/>
        <v>2</v>
      </c>
      <c r="AI173" s="1130">
        <f>ROUND(IF((AVERAGE(AH173))&lt;1,"1",IF(AVERAGE(AH173)&gt;=1,AVERAGE(AH173))),0)</f>
        <v>2</v>
      </c>
      <c r="AJ173" s="476">
        <f t="shared" si="21"/>
        <v>2</v>
      </c>
      <c r="AK173" s="1130">
        <f>ROUND(IF((AVERAGE(AJ173))&lt;1,"1",IF(AVERAGE(AJ173)&gt;=1,AVERAGE(AJ173))),0)</f>
        <v>2</v>
      </c>
      <c r="AL173" s="476">
        <f t="shared" si="22"/>
        <v>1</v>
      </c>
      <c r="AM173" s="1130">
        <f>ROUND(IF((AVERAGE(AL173))&lt;1,"1",IF(AVERAGE(AL173)&gt;=1,AVERAGE(AL173))),0)</f>
        <v>1</v>
      </c>
      <c r="AN173" s="1133">
        <f t="shared" si="23"/>
        <v>2</v>
      </c>
      <c r="AO173" s="1122">
        <f>ROUND(IF((AVERAGE(AN173))&lt;1,"1",IF(AVERAGE(AN173)&gt;=1,AVERAGE(AN173))),0)</f>
        <v>2</v>
      </c>
      <c r="AP173" s="1124">
        <f t="shared" si="26"/>
        <v>1</v>
      </c>
      <c r="AQ173" s="1124">
        <f t="shared" si="24"/>
        <v>2</v>
      </c>
      <c r="AR173" s="1126">
        <f t="shared" si="25"/>
        <v>2</v>
      </c>
      <c r="AS173" s="1128" t="str">
        <f>IF(AR173&gt;=20,"MUY ALTO",IF(AR173&gt;=10,"ALTO",IF(AR173&gt;=4,"MODERADO",IF(AR173&lt;=3,"BAJO"))))</f>
        <v>BAJO</v>
      </c>
    </row>
    <row r="174" spans="1:45" ht="34.5" customHeight="1" thickBot="1">
      <c r="A174" s="706"/>
      <c r="B174" s="708"/>
      <c r="C174" s="601"/>
      <c r="D174" s="169" t="str">
        <f>'Eventos de riesgo LA-FT-FPADM'!D174</f>
        <v>Internacional</v>
      </c>
      <c r="E174" s="693"/>
      <c r="G174" s="706"/>
      <c r="H174" s="846"/>
      <c r="I174" s="848"/>
      <c r="J174" s="850"/>
      <c r="K174" s="848"/>
      <c r="L174" s="844"/>
      <c r="M174" s="848"/>
      <c r="N174" s="844"/>
      <c r="O174" s="848"/>
      <c r="P174" s="844"/>
      <c r="Q174" s="848"/>
      <c r="R174" s="844"/>
      <c r="S174" s="846"/>
      <c r="T174" s="848"/>
      <c r="U174" s="850"/>
      <c r="V174" s="176"/>
      <c r="W174" s="836"/>
      <c r="X174" s="838"/>
      <c r="Z174" s="1138"/>
      <c r="AA174" s="1140"/>
      <c r="AB174" s="1136"/>
      <c r="AC174" s="1136"/>
      <c r="AD174" s="1134"/>
      <c r="AE174" s="1123"/>
      <c r="AF174" s="1132"/>
      <c r="AG174" s="1131"/>
      <c r="AH174" s="1132"/>
      <c r="AI174" s="1131"/>
      <c r="AJ174" s="1132"/>
      <c r="AK174" s="1131"/>
      <c r="AL174" s="1132"/>
      <c r="AM174" s="1131"/>
      <c r="AN174" s="1134"/>
      <c r="AO174" s="1123"/>
      <c r="AP174" s="1125"/>
      <c r="AQ174" s="1125"/>
      <c r="AR174" s="1127"/>
      <c r="AS174" s="1129"/>
    </row>
  </sheetData>
  <mergeCells count="846">
    <mergeCell ref="H10:H11"/>
    <mergeCell ref="I10:I11"/>
    <mergeCell ref="J10:J11"/>
    <mergeCell ref="K10:K11"/>
    <mergeCell ref="AN9:AO10"/>
    <mergeCell ref="AP9:AS10"/>
    <mergeCell ref="AK10:AK11"/>
    <mergeCell ref="AL10:AL11"/>
    <mergeCell ref="AM10:AM11"/>
    <mergeCell ref="AF9:AM9"/>
    <mergeCell ref="P10:P11"/>
    <mergeCell ref="Q10:Q11"/>
    <mergeCell ref="R10:R11"/>
    <mergeCell ref="G8:X8"/>
    <mergeCell ref="Z8:AS8"/>
    <mergeCell ref="A9:E9"/>
    <mergeCell ref="G9:J9"/>
    <mergeCell ref="K9:R9"/>
    <mergeCell ref="S9:S11"/>
    <mergeCell ref="T9:T11"/>
    <mergeCell ref="U9:U11"/>
    <mergeCell ref="W9:W11"/>
    <mergeCell ref="X9:X11"/>
    <mergeCell ref="Z10:Z11"/>
    <mergeCell ref="AF10:AF11"/>
    <mergeCell ref="AG10:AG11"/>
    <mergeCell ref="AH10:AH11"/>
    <mergeCell ref="AI10:AI11"/>
    <mergeCell ref="AJ10:AJ11"/>
    <mergeCell ref="M10:M11"/>
    <mergeCell ref="N10:N11"/>
    <mergeCell ref="O10:O11"/>
    <mergeCell ref="L10:L11"/>
    <mergeCell ref="C11:E11"/>
    <mergeCell ref="AA9:AA11"/>
    <mergeCell ref="AB9:AC9"/>
    <mergeCell ref="AD9:AE10"/>
    <mergeCell ref="K17:K28"/>
    <mergeCell ref="M17:M28"/>
    <mergeCell ref="I15:I16"/>
    <mergeCell ref="K15:K16"/>
    <mergeCell ref="M15:M16"/>
    <mergeCell ref="A12:A32"/>
    <mergeCell ref="B12:B32"/>
    <mergeCell ref="C12:C30"/>
    <mergeCell ref="D12:D14"/>
    <mergeCell ref="G12:G32"/>
    <mergeCell ref="H12:H14"/>
    <mergeCell ref="D17:D28"/>
    <mergeCell ref="H17:H28"/>
    <mergeCell ref="D15:D16"/>
    <mergeCell ref="H15:H16"/>
    <mergeCell ref="D31:D32"/>
    <mergeCell ref="AJ15:AJ16"/>
    <mergeCell ref="AL15:AL16"/>
    <mergeCell ref="AN15:AN16"/>
    <mergeCell ref="AN17:AN28"/>
    <mergeCell ref="C10:E10"/>
    <mergeCell ref="AD12:AD14"/>
    <mergeCell ref="AE12:AE32"/>
    <mergeCell ref="AF12:AF14"/>
    <mergeCell ref="AG12:AG32"/>
    <mergeCell ref="AH12:AH14"/>
    <mergeCell ref="AC15:AC16"/>
    <mergeCell ref="AD15:AD16"/>
    <mergeCell ref="AF15:AF16"/>
    <mergeCell ref="AH15:AH16"/>
    <mergeCell ref="C31:C32"/>
    <mergeCell ref="H31:H32"/>
    <mergeCell ref="I31:I32"/>
    <mergeCell ref="I12:I14"/>
    <mergeCell ref="J12:J32"/>
    <mergeCell ref="K12:K14"/>
    <mergeCell ref="L12:L32"/>
    <mergeCell ref="M12:M14"/>
    <mergeCell ref="N12:N32"/>
    <mergeCell ref="I17:I28"/>
    <mergeCell ref="AQ12:AQ32"/>
    <mergeCell ref="AR12:AR32"/>
    <mergeCell ref="AS12:AS32"/>
    <mergeCell ref="AB15:AB16"/>
    <mergeCell ref="O12:O14"/>
    <mergeCell ref="P12:P32"/>
    <mergeCell ref="Q12:Q14"/>
    <mergeCell ref="R12:R32"/>
    <mergeCell ref="S12:S14"/>
    <mergeCell ref="T12:T14"/>
    <mergeCell ref="O15:O16"/>
    <mergeCell ref="Q15:Q16"/>
    <mergeCell ref="S15:S16"/>
    <mergeCell ref="T15:T16"/>
    <mergeCell ref="AD31:AD32"/>
    <mergeCell ref="AF31:AF32"/>
    <mergeCell ref="AH31:AH32"/>
    <mergeCell ref="AJ31:AJ32"/>
    <mergeCell ref="AL31:AL32"/>
    <mergeCell ref="AN31:AN32"/>
    <mergeCell ref="Q31:Q32"/>
    <mergeCell ref="S31:S32"/>
    <mergeCell ref="T31:T32"/>
    <mergeCell ref="AA31:AA32"/>
    <mergeCell ref="O17:O28"/>
    <mergeCell ref="AJ12:AJ14"/>
    <mergeCell ref="AC12:AC14"/>
    <mergeCell ref="K31:K32"/>
    <mergeCell ref="M31:M32"/>
    <mergeCell ref="O31:O32"/>
    <mergeCell ref="AI12:AI32"/>
    <mergeCell ref="AO12:AO32"/>
    <mergeCell ref="AP12:AP32"/>
    <mergeCell ref="AB31:AB32"/>
    <mergeCell ref="AC31:AC32"/>
    <mergeCell ref="AF17:AF28"/>
    <mergeCell ref="AH17:AH28"/>
    <mergeCell ref="AJ17:AJ28"/>
    <mergeCell ref="AL17:AL28"/>
    <mergeCell ref="Q17:Q28"/>
    <mergeCell ref="S17:S28"/>
    <mergeCell ref="T17:T28"/>
    <mergeCell ref="AA17:AA28"/>
    <mergeCell ref="AB17:AB28"/>
    <mergeCell ref="AK12:AK32"/>
    <mergeCell ref="AL12:AL14"/>
    <mergeCell ref="AM12:AM32"/>
    <mergeCell ref="AN12:AN14"/>
    <mergeCell ref="U12:U32"/>
    <mergeCell ref="W12:W32"/>
    <mergeCell ref="X12:X32"/>
    <mergeCell ref="Z12:Z32"/>
    <mergeCell ref="AA12:AA14"/>
    <mergeCell ref="AB12:AB14"/>
    <mergeCell ref="AA15:AA16"/>
    <mergeCell ref="AC17:AC28"/>
    <mergeCell ref="AD17:AD28"/>
    <mergeCell ref="I33:I35"/>
    <mergeCell ref="J33:J53"/>
    <mergeCell ref="K33:K35"/>
    <mergeCell ref="L33:L53"/>
    <mergeCell ref="M33:M35"/>
    <mergeCell ref="N33:N53"/>
    <mergeCell ref="I38:I49"/>
    <mergeCell ref="K38:K49"/>
    <mergeCell ref="M38:M49"/>
    <mergeCell ref="I36:I37"/>
    <mergeCell ref="K36:K37"/>
    <mergeCell ref="M36:M37"/>
    <mergeCell ref="I52:I53"/>
    <mergeCell ref="K52:K53"/>
    <mergeCell ref="M52:M53"/>
    <mergeCell ref="T52:T53"/>
    <mergeCell ref="AA52:AA53"/>
    <mergeCell ref="AB52:AB53"/>
    <mergeCell ref="O52:O53"/>
    <mergeCell ref="AJ33:AJ35"/>
    <mergeCell ref="U33:U53"/>
    <mergeCell ref="W33:W53"/>
    <mergeCell ref="X33:X53"/>
    <mergeCell ref="Z33:Z53"/>
    <mergeCell ref="AA33:AA35"/>
    <mergeCell ref="AB33:AB35"/>
    <mergeCell ref="AA36:AA37"/>
    <mergeCell ref="AH33:AH35"/>
    <mergeCell ref="AC36:AC37"/>
    <mergeCell ref="AD36:AD37"/>
    <mergeCell ref="AF36:AF37"/>
    <mergeCell ref="AH36:AH37"/>
    <mergeCell ref="AC38:AC49"/>
    <mergeCell ref="AD38:AD49"/>
    <mergeCell ref="AF38:AF49"/>
    <mergeCell ref="AH38:AH49"/>
    <mergeCell ref="A33:A53"/>
    <mergeCell ref="B33:B53"/>
    <mergeCell ref="C33:C51"/>
    <mergeCell ref="D33:D35"/>
    <mergeCell ref="G33:G53"/>
    <mergeCell ref="H33:H35"/>
    <mergeCell ref="D38:D49"/>
    <mergeCell ref="H38:H49"/>
    <mergeCell ref="D36:D37"/>
    <mergeCell ref="H36:H37"/>
    <mergeCell ref="C52:C53"/>
    <mergeCell ref="H52:H53"/>
    <mergeCell ref="D52:D53"/>
    <mergeCell ref="AO33:AO53"/>
    <mergeCell ref="AP33:AP53"/>
    <mergeCell ref="AQ33:AQ53"/>
    <mergeCell ref="AR33:AR53"/>
    <mergeCell ref="AS33:AS53"/>
    <mergeCell ref="AB36:AB37"/>
    <mergeCell ref="O33:O35"/>
    <mergeCell ref="P33:P53"/>
    <mergeCell ref="Q33:Q35"/>
    <mergeCell ref="R33:R53"/>
    <mergeCell ref="S33:S35"/>
    <mergeCell ref="T33:T35"/>
    <mergeCell ref="O36:O37"/>
    <mergeCell ref="Q36:Q37"/>
    <mergeCell ref="S36:S37"/>
    <mergeCell ref="T36:T37"/>
    <mergeCell ref="O38:O49"/>
    <mergeCell ref="Q38:Q49"/>
    <mergeCell ref="S38:S49"/>
    <mergeCell ref="T38:T49"/>
    <mergeCell ref="AA38:AA49"/>
    <mergeCell ref="AB38:AB49"/>
    <mergeCell ref="Q52:Q53"/>
    <mergeCell ref="S52:S53"/>
    <mergeCell ref="AK33:AK53"/>
    <mergeCell ref="AL33:AL35"/>
    <mergeCell ref="AM33:AM53"/>
    <mergeCell ref="AN33:AN35"/>
    <mergeCell ref="AJ36:AJ37"/>
    <mergeCell ref="AL36:AL37"/>
    <mergeCell ref="AN36:AN37"/>
    <mergeCell ref="AN38:AN49"/>
    <mergeCell ref="AC33:AC35"/>
    <mergeCell ref="AD33:AD35"/>
    <mergeCell ref="AE33:AE53"/>
    <mergeCell ref="AF33:AF35"/>
    <mergeCell ref="AG33:AG53"/>
    <mergeCell ref="AJ38:AJ49"/>
    <mergeCell ref="AL38:AL49"/>
    <mergeCell ref="AD52:AD53"/>
    <mergeCell ref="AF52:AF53"/>
    <mergeCell ref="AH52:AH53"/>
    <mergeCell ref="AJ52:AJ53"/>
    <mergeCell ref="AL52:AL53"/>
    <mergeCell ref="AN52:AN53"/>
    <mergeCell ref="AC52:AC53"/>
    <mergeCell ref="AI33:AI53"/>
    <mergeCell ref="U54:U74"/>
    <mergeCell ref="W54:W74"/>
    <mergeCell ref="X54:X74"/>
    <mergeCell ref="Z54:Z74"/>
    <mergeCell ref="AA54:AA56"/>
    <mergeCell ref="AB54:AB56"/>
    <mergeCell ref="AA57:AA58"/>
    <mergeCell ref="A54:A74"/>
    <mergeCell ref="B54:B74"/>
    <mergeCell ref="C54:C72"/>
    <mergeCell ref="D54:D56"/>
    <mergeCell ref="G54:G74"/>
    <mergeCell ref="H54:H56"/>
    <mergeCell ref="D59:D70"/>
    <mergeCell ref="H59:H70"/>
    <mergeCell ref="D57:D58"/>
    <mergeCell ref="H57:H58"/>
    <mergeCell ref="C73:C74"/>
    <mergeCell ref="H73:H74"/>
    <mergeCell ref="D73:D74"/>
    <mergeCell ref="I54:I56"/>
    <mergeCell ref="J54:J74"/>
    <mergeCell ref="K54:K56"/>
    <mergeCell ref="L54:L74"/>
    <mergeCell ref="M54:M56"/>
    <mergeCell ref="N54:N74"/>
    <mergeCell ref="I59:I70"/>
    <mergeCell ref="K59:K70"/>
    <mergeCell ref="M59:M70"/>
    <mergeCell ref="I57:I58"/>
    <mergeCell ref="K57:K58"/>
    <mergeCell ref="M57:M58"/>
    <mergeCell ref="I73:I74"/>
    <mergeCell ref="K73:K74"/>
    <mergeCell ref="M73:M74"/>
    <mergeCell ref="AM54:AM74"/>
    <mergeCell ref="AN54:AN56"/>
    <mergeCell ref="AJ57:AJ58"/>
    <mergeCell ref="AL57:AL58"/>
    <mergeCell ref="AN57:AN58"/>
    <mergeCell ref="AN59:AN70"/>
    <mergeCell ref="AC54:AC56"/>
    <mergeCell ref="AD54:AD56"/>
    <mergeCell ref="AE54:AE74"/>
    <mergeCell ref="AF54:AF56"/>
    <mergeCell ref="AG54:AG74"/>
    <mergeCell ref="AH54:AH56"/>
    <mergeCell ref="AC57:AC58"/>
    <mergeCell ref="AD57:AD58"/>
    <mergeCell ref="AF57:AF58"/>
    <mergeCell ref="AH57:AH58"/>
    <mergeCell ref="AN73:AN74"/>
    <mergeCell ref="AL54:AL56"/>
    <mergeCell ref="AC73:AC74"/>
    <mergeCell ref="AA73:AA74"/>
    <mergeCell ref="AB73:AB74"/>
    <mergeCell ref="AP54:AP74"/>
    <mergeCell ref="AQ54:AQ74"/>
    <mergeCell ref="AR54:AR74"/>
    <mergeCell ref="AS54:AS74"/>
    <mergeCell ref="AB57:AB58"/>
    <mergeCell ref="AL59:AL70"/>
    <mergeCell ref="AA59:AA70"/>
    <mergeCell ref="AB59:AB70"/>
    <mergeCell ref="AO54:AO74"/>
    <mergeCell ref="AI54:AI74"/>
    <mergeCell ref="AJ54:AJ56"/>
    <mergeCell ref="AK54:AK74"/>
    <mergeCell ref="AC59:AC70"/>
    <mergeCell ref="AD59:AD70"/>
    <mergeCell ref="AF59:AF70"/>
    <mergeCell ref="AH59:AH70"/>
    <mergeCell ref="AJ59:AJ70"/>
    <mergeCell ref="AD73:AD74"/>
    <mergeCell ref="AF73:AF74"/>
    <mergeCell ref="AH73:AH74"/>
    <mergeCell ref="AJ73:AJ74"/>
    <mergeCell ref="AL73:AL74"/>
    <mergeCell ref="O54:O56"/>
    <mergeCell ref="P54:P74"/>
    <mergeCell ref="Q54:Q56"/>
    <mergeCell ref="R54:R74"/>
    <mergeCell ref="S54:S56"/>
    <mergeCell ref="T54:T56"/>
    <mergeCell ref="O57:O58"/>
    <mergeCell ref="Q57:Q58"/>
    <mergeCell ref="S57:S58"/>
    <mergeCell ref="T57:T58"/>
    <mergeCell ref="O73:O74"/>
    <mergeCell ref="O59:O70"/>
    <mergeCell ref="Q59:Q70"/>
    <mergeCell ref="S59:S70"/>
    <mergeCell ref="T59:T70"/>
    <mergeCell ref="Q73:Q74"/>
    <mergeCell ref="S73:S74"/>
    <mergeCell ref="T73:T74"/>
    <mergeCell ref="I75:I77"/>
    <mergeCell ref="J75:J95"/>
    <mergeCell ref="K75:K77"/>
    <mergeCell ref="L75:L95"/>
    <mergeCell ref="M75:M77"/>
    <mergeCell ref="N75:N95"/>
    <mergeCell ref="I80:I91"/>
    <mergeCell ref="K80:K91"/>
    <mergeCell ref="M80:M91"/>
    <mergeCell ref="I78:I79"/>
    <mergeCell ref="K78:K79"/>
    <mergeCell ref="M78:M79"/>
    <mergeCell ref="I94:I95"/>
    <mergeCell ref="K94:K95"/>
    <mergeCell ref="M94:M95"/>
    <mergeCell ref="T94:T95"/>
    <mergeCell ref="AA94:AA95"/>
    <mergeCell ref="AB94:AB95"/>
    <mergeCell ref="O94:O95"/>
    <mergeCell ref="AJ75:AJ77"/>
    <mergeCell ref="U75:U95"/>
    <mergeCell ref="W75:W95"/>
    <mergeCell ref="X75:X95"/>
    <mergeCell ref="Z75:Z95"/>
    <mergeCell ref="AA75:AA77"/>
    <mergeCell ref="AB75:AB77"/>
    <mergeCell ref="AA78:AA79"/>
    <mergeCell ref="AH75:AH77"/>
    <mergeCell ref="AC78:AC79"/>
    <mergeCell ref="AD78:AD79"/>
    <mergeCell ref="AF78:AF79"/>
    <mergeCell ref="AH78:AH79"/>
    <mergeCell ref="AC80:AC91"/>
    <mergeCell ref="AD80:AD91"/>
    <mergeCell ref="AF80:AF91"/>
    <mergeCell ref="AH80:AH91"/>
    <mergeCell ref="A75:A95"/>
    <mergeCell ref="B75:B95"/>
    <mergeCell ref="C75:C93"/>
    <mergeCell ref="D75:D77"/>
    <mergeCell ref="G75:G95"/>
    <mergeCell ref="H75:H77"/>
    <mergeCell ref="D80:D91"/>
    <mergeCell ref="H80:H91"/>
    <mergeCell ref="D78:D79"/>
    <mergeCell ref="H78:H79"/>
    <mergeCell ref="C94:C95"/>
    <mergeCell ref="H94:H95"/>
    <mergeCell ref="D94:D95"/>
    <mergeCell ref="AO75:AO95"/>
    <mergeCell ref="AP75:AP95"/>
    <mergeCell ref="AQ75:AQ95"/>
    <mergeCell ref="AR75:AR95"/>
    <mergeCell ref="AS75:AS95"/>
    <mergeCell ref="AB78:AB79"/>
    <mergeCell ref="O75:O77"/>
    <mergeCell ref="P75:P95"/>
    <mergeCell ref="Q75:Q77"/>
    <mergeCell ref="R75:R95"/>
    <mergeCell ref="S75:S77"/>
    <mergeCell ref="T75:T77"/>
    <mergeCell ref="O78:O79"/>
    <mergeCell ref="Q78:Q79"/>
    <mergeCell ref="S78:S79"/>
    <mergeCell ref="T78:T79"/>
    <mergeCell ref="O80:O91"/>
    <mergeCell ref="Q80:Q91"/>
    <mergeCell ref="S80:S91"/>
    <mergeCell ref="T80:T91"/>
    <mergeCell ref="AA80:AA91"/>
    <mergeCell ref="AB80:AB91"/>
    <mergeCell ref="Q94:Q95"/>
    <mergeCell ref="S94:S95"/>
    <mergeCell ref="AK75:AK95"/>
    <mergeCell ref="AL75:AL77"/>
    <mergeCell ref="AM75:AM95"/>
    <mergeCell ref="AN75:AN77"/>
    <mergeCell ref="AJ78:AJ79"/>
    <mergeCell ref="AL78:AL79"/>
    <mergeCell ref="AN78:AN79"/>
    <mergeCell ref="AN80:AN91"/>
    <mergeCell ref="AC75:AC77"/>
    <mergeCell ref="AD75:AD77"/>
    <mergeCell ref="AE75:AE95"/>
    <mergeCell ref="AF75:AF77"/>
    <mergeCell ref="AG75:AG95"/>
    <mergeCell ref="AJ80:AJ91"/>
    <mergeCell ref="AL80:AL91"/>
    <mergeCell ref="AD94:AD95"/>
    <mergeCell ref="AF94:AF95"/>
    <mergeCell ref="AH94:AH95"/>
    <mergeCell ref="AJ94:AJ95"/>
    <mergeCell ref="AL94:AL95"/>
    <mergeCell ref="AN94:AN95"/>
    <mergeCell ref="AC94:AC95"/>
    <mergeCell ref="AI75:AI95"/>
    <mergeCell ref="I99:I110"/>
    <mergeCell ref="K99:K110"/>
    <mergeCell ref="M99:M110"/>
    <mergeCell ref="C113:C114"/>
    <mergeCell ref="H113:H114"/>
    <mergeCell ref="I113:I114"/>
    <mergeCell ref="K113:K114"/>
    <mergeCell ref="M113:M114"/>
    <mergeCell ref="I96:I98"/>
    <mergeCell ref="J96:J114"/>
    <mergeCell ref="K96:K98"/>
    <mergeCell ref="L96:L114"/>
    <mergeCell ref="M96:M98"/>
    <mergeCell ref="A96:A114"/>
    <mergeCell ref="B96:B114"/>
    <mergeCell ref="C96:C112"/>
    <mergeCell ref="D96:D98"/>
    <mergeCell ref="G96:G114"/>
    <mergeCell ref="H96:H98"/>
    <mergeCell ref="D99:D110"/>
    <mergeCell ref="H99:H110"/>
    <mergeCell ref="D113:D114"/>
    <mergeCell ref="AN96:AN98"/>
    <mergeCell ref="AJ99:AJ110"/>
    <mergeCell ref="AL99:AL110"/>
    <mergeCell ref="AN99:AN110"/>
    <mergeCell ref="AC96:AC98"/>
    <mergeCell ref="AD96:AD98"/>
    <mergeCell ref="AE96:AE114"/>
    <mergeCell ref="AF96:AF98"/>
    <mergeCell ref="AG96:AG114"/>
    <mergeCell ref="AH96:AH98"/>
    <mergeCell ref="AC99:AC110"/>
    <mergeCell ref="AD99:AD110"/>
    <mergeCell ref="AF99:AF110"/>
    <mergeCell ref="AH99:AH110"/>
    <mergeCell ref="AH113:AH114"/>
    <mergeCell ref="AJ113:AJ114"/>
    <mergeCell ref="AL113:AL114"/>
    <mergeCell ref="AN113:AN114"/>
    <mergeCell ref="AI96:AI114"/>
    <mergeCell ref="AJ96:AJ98"/>
    <mergeCell ref="AK96:AK114"/>
    <mergeCell ref="AL96:AL98"/>
    <mergeCell ref="AS96:AS114"/>
    <mergeCell ref="AB99:AB110"/>
    <mergeCell ref="O96:O98"/>
    <mergeCell ref="P96:P114"/>
    <mergeCell ref="Q96:Q98"/>
    <mergeCell ref="R96:R114"/>
    <mergeCell ref="S96:S98"/>
    <mergeCell ref="T96:T98"/>
    <mergeCell ref="O99:O110"/>
    <mergeCell ref="Q99:Q110"/>
    <mergeCell ref="S99:S110"/>
    <mergeCell ref="T99:T110"/>
    <mergeCell ref="O113:O114"/>
    <mergeCell ref="Q113:Q114"/>
    <mergeCell ref="S113:S114"/>
    <mergeCell ref="U96:U114"/>
    <mergeCell ref="W96:W114"/>
    <mergeCell ref="X96:X114"/>
    <mergeCell ref="Z96:Z114"/>
    <mergeCell ref="AO96:AO114"/>
    <mergeCell ref="AP96:AP114"/>
    <mergeCell ref="AQ96:AQ114"/>
    <mergeCell ref="AR96:AR114"/>
    <mergeCell ref="AM96:AM114"/>
    <mergeCell ref="AJ132:AJ133"/>
    <mergeCell ref="AL132:AL133"/>
    <mergeCell ref="AC113:AC114"/>
    <mergeCell ref="AD113:AD114"/>
    <mergeCell ref="AF113:AF114"/>
    <mergeCell ref="AO115:AO133"/>
    <mergeCell ref="AH132:AH133"/>
    <mergeCell ref="AC132:AC133"/>
    <mergeCell ref="AD132:AD133"/>
    <mergeCell ref="AF132:AF133"/>
    <mergeCell ref="AC115:AC117"/>
    <mergeCell ref="AD115:AD117"/>
    <mergeCell ref="AE115:AE133"/>
    <mergeCell ref="AF115:AF117"/>
    <mergeCell ref="AG115:AG133"/>
    <mergeCell ref="AH115:AH117"/>
    <mergeCell ref="AC118:AC129"/>
    <mergeCell ref="AD118:AD129"/>
    <mergeCell ref="AF118:AF129"/>
    <mergeCell ref="AH118:AH129"/>
    <mergeCell ref="AP115:AP133"/>
    <mergeCell ref="AQ115:AQ133"/>
    <mergeCell ref="AR115:AR133"/>
    <mergeCell ref="AS115:AS133"/>
    <mergeCell ref="D118:D129"/>
    <mergeCell ref="H118:H129"/>
    <mergeCell ref="I118:I129"/>
    <mergeCell ref="K118:K129"/>
    <mergeCell ref="M118:M129"/>
    <mergeCell ref="AI115:AI133"/>
    <mergeCell ref="AJ115:AJ117"/>
    <mergeCell ref="AK115:AK133"/>
    <mergeCell ref="AL115:AL117"/>
    <mergeCell ref="AM115:AM133"/>
    <mergeCell ref="AN115:AN117"/>
    <mergeCell ref="AJ118:AJ129"/>
    <mergeCell ref="AL118:AL129"/>
    <mergeCell ref="AN118:AN129"/>
    <mergeCell ref="AN132:AN133"/>
    <mergeCell ref="I115:I117"/>
    <mergeCell ref="AA118:AA129"/>
    <mergeCell ref="AB118:AB129"/>
    <mergeCell ref="O115:O117"/>
    <mergeCell ref="P115:P133"/>
    <mergeCell ref="T113:T114"/>
    <mergeCell ref="AA113:AA114"/>
    <mergeCell ref="AB113:AB114"/>
    <mergeCell ref="J115:J133"/>
    <mergeCell ref="K115:K117"/>
    <mergeCell ref="L115:L133"/>
    <mergeCell ref="M115:M117"/>
    <mergeCell ref="N115:N133"/>
    <mergeCell ref="U115:U133"/>
    <mergeCell ref="W115:W133"/>
    <mergeCell ref="N96:N114"/>
    <mergeCell ref="AA96:AA98"/>
    <mergeCell ref="AB96:AB98"/>
    <mergeCell ref="AA99:AA110"/>
    <mergeCell ref="Z115:Z133"/>
    <mergeCell ref="AA115:AA117"/>
    <mergeCell ref="AB115:AB117"/>
    <mergeCell ref="AA132:AA133"/>
    <mergeCell ref="AB132:AB133"/>
    <mergeCell ref="Q115:Q117"/>
    <mergeCell ref="A134:A137"/>
    <mergeCell ref="B134:B137"/>
    <mergeCell ref="C134:C135"/>
    <mergeCell ref="G134:G137"/>
    <mergeCell ref="C136:C137"/>
    <mergeCell ref="H136:H137"/>
    <mergeCell ref="U134:U137"/>
    <mergeCell ref="S118:S129"/>
    <mergeCell ref="T118:T129"/>
    <mergeCell ref="R115:R133"/>
    <mergeCell ref="S115:S117"/>
    <mergeCell ref="T115:T117"/>
    <mergeCell ref="O118:O129"/>
    <mergeCell ref="Q118:Q129"/>
    <mergeCell ref="O132:O133"/>
    <mergeCell ref="Q132:Q133"/>
    <mergeCell ref="S132:S133"/>
    <mergeCell ref="T132:T133"/>
    <mergeCell ref="A115:A133"/>
    <mergeCell ref="B115:B133"/>
    <mergeCell ref="C115:C131"/>
    <mergeCell ref="D115:D117"/>
    <mergeCell ref="G115:G133"/>
    <mergeCell ref="H115:H117"/>
    <mergeCell ref="C132:C133"/>
    <mergeCell ref="H132:H133"/>
    <mergeCell ref="I132:I133"/>
    <mergeCell ref="K132:K133"/>
    <mergeCell ref="M132:M133"/>
    <mergeCell ref="J134:J137"/>
    <mergeCell ref="L134:L137"/>
    <mergeCell ref="W134:W137"/>
    <mergeCell ref="X134:X137"/>
    <mergeCell ref="D132:D133"/>
    <mergeCell ref="D136:D137"/>
    <mergeCell ref="X115:X133"/>
    <mergeCell ref="N134:N137"/>
    <mergeCell ref="I136:I137"/>
    <mergeCell ref="K136:K137"/>
    <mergeCell ref="M136:M137"/>
    <mergeCell ref="S136:S137"/>
    <mergeCell ref="T136:T137"/>
    <mergeCell ref="O136:O137"/>
    <mergeCell ref="Q136:Q137"/>
    <mergeCell ref="AK134:AK137"/>
    <mergeCell ref="AO134:AO137"/>
    <mergeCell ref="AP134:AP137"/>
    <mergeCell ref="AQ134:AQ137"/>
    <mergeCell ref="AR134:AR137"/>
    <mergeCell ref="AS134:AS137"/>
    <mergeCell ref="P134:P137"/>
    <mergeCell ref="R134:R137"/>
    <mergeCell ref="AM134:AM137"/>
    <mergeCell ref="AN136:AN137"/>
    <mergeCell ref="AJ136:AJ137"/>
    <mergeCell ref="AL136:AL137"/>
    <mergeCell ref="AI134:AI137"/>
    <mergeCell ref="AE134:AE137"/>
    <mergeCell ref="AG134:AG137"/>
    <mergeCell ref="AD136:AD137"/>
    <mergeCell ref="AF136:AF137"/>
    <mergeCell ref="AH136:AH137"/>
    <mergeCell ref="Z134:Z137"/>
    <mergeCell ref="AC136:AC137"/>
    <mergeCell ref="AA136:AA137"/>
    <mergeCell ref="AB136:AB137"/>
    <mergeCell ref="AQ138:AQ142"/>
    <mergeCell ref="AR138:AR142"/>
    <mergeCell ref="AS138:AS142"/>
    <mergeCell ref="AI138:AI142"/>
    <mergeCell ref="AJ138:AJ142"/>
    <mergeCell ref="AK138:AK142"/>
    <mergeCell ref="I138:I142"/>
    <mergeCell ref="J138:J142"/>
    <mergeCell ref="K138:K142"/>
    <mergeCell ref="L138:L142"/>
    <mergeCell ref="M138:M142"/>
    <mergeCell ref="N138:N142"/>
    <mergeCell ref="AL138:AL142"/>
    <mergeCell ref="AM138:AM142"/>
    <mergeCell ref="AN138:AN142"/>
    <mergeCell ref="AC138:AC142"/>
    <mergeCell ref="AD138:AD142"/>
    <mergeCell ref="AE138:AE142"/>
    <mergeCell ref="AF138:AF142"/>
    <mergeCell ref="AG138:AG142"/>
    <mergeCell ref="AH138:AH142"/>
    <mergeCell ref="U138:U142"/>
    <mergeCell ref="AB138:AB142"/>
    <mergeCell ref="O138:O142"/>
    <mergeCell ref="AO138:AO142"/>
    <mergeCell ref="AP138:AP142"/>
    <mergeCell ref="AB143:AB147"/>
    <mergeCell ref="O143:O147"/>
    <mergeCell ref="P143:P147"/>
    <mergeCell ref="Q143:Q147"/>
    <mergeCell ref="R143:R147"/>
    <mergeCell ref="S143:S147"/>
    <mergeCell ref="AO143:AO147"/>
    <mergeCell ref="AP143:AP147"/>
    <mergeCell ref="AA138:AA142"/>
    <mergeCell ref="Z138:Z142"/>
    <mergeCell ref="P138:P142"/>
    <mergeCell ref="Q138:Q142"/>
    <mergeCell ref="R138:R142"/>
    <mergeCell ref="S138:S142"/>
    <mergeCell ref="T138:T142"/>
    <mergeCell ref="AC143:AC147"/>
    <mergeCell ref="AD143:AD147"/>
    <mergeCell ref="AE143:AE147"/>
    <mergeCell ref="AF143:AF147"/>
    <mergeCell ref="AG143:AG147"/>
    <mergeCell ref="AH143:AH147"/>
    <mergeCell ref="U143:U147"/>
    <mergeCell ref="Z143:Z147"/>
    <mergeCell ref="AA143:AA147"/>
    <mergeCell ref="AQ143:AQ147"/>
    <mergeCell ref="AR143:AR147"/>
    <mergeCell ref="AS143:AS147"/>
    <mergeCell ref="AI143:AI147"/>
    <mergeCell ref="AJ143:AJ147"/>
    <mergeCell ref="AK143:AK147"/>
    <mergeCell ref="AL143:AL147"/>
    <mergeCell ref="AM143:AM147"/>
    <mergeCell ref="AN143:AN147"/>
    <mergeCell ref="A143:A147"/>
    <mergeCell ref="B143:B147"/>
    <mergeCell ref="C143:C147"/>
    <mergeCell ref="H143:H147"/>
    <mergeCell ref="N143:N147"/>
    <mergeCell ref="G143:G147"/>
    <mergeCell ref="A138:A142"/>
    <mergeCell ref="W143:W147"/>
    <mergeCell ref="X143:X147"/>
    <mergeCell ref="B138:B142"/>
    <mergeCell ref="C138:C142"/>
    <mergeCell ref="G138:G142"/>
    <mergeCell ref="H138:H142"/>
    <mergeCell ref="K143:K147"/>
    <mergeCell ref="L143:L147"/>
    <mergeCell ref="M143:M147"/>
    <mergeCell ref="D138:D142"/>
    <mergeCell ref="D143:D147"/>
    <mergeCell ref="W138:W142"/>
    <mergeCell ref="X138:X142"/>
    <mergeCell ref="T143:T147"/>
    <mergeCell ref="I143:I147"/>
    <mergeCell ref="J143:J147"/>
    <mergeCell ref="J148:J160"/>
    <mergeCell ref="L148:L160"/>
    <mergeCell ref="N148:N160"/>
    <mergeCell ref="M149:M155"/>
    <mergeCell ref="I156:I160"/>
    <mergeCell ref="K156:K160"/>
    <mergeCell ref="M156:M160"/>
    <mergeCell ref="AO148:AO160"/>
    <mergeCell ref="AP148:AP160"/>
    <mergeCell ref="AQ148:AQ160"/>
    <mergeCell ref="AR148:AR160"/>
    <mergeCell ref="AS148:AS160"/>
    <mergeCell ref="C149:C155"/>
    <mergeCell ref="D149:D155"/>
    <mergeCell ref="H149:H155"/>
    <mergeCell ref="I149:I155"/>
    <mergeCell ref="K149:K155"/>
    <mergeCell ref="AI148:AI160"/>
    <mergeCell ref="AK148:AK160"/>
    <mergeCell ref="AM148:AM160"/>
    <mergeCell ref="AJ149:AJ155"/>
    <mergeCell ref="AL149:AL155"/>
    <mergeCell ref="AN149:AN155"/>
    <mergeCell ref="AN156:AN160"/>
    <mergeCell ref="AE148:AE160"/>
    <mergeCell ref="AG148:AG160"/>
    <mergeCell ref="AC149:AC155"/>
    <mergeCell ref="AD149:AD155"/>
    <mergeCell ref="AF149:AF155"/>
    <mergeCell ref="AH149:AH155"/>
    <mergeCell ref="U148:U160"/>
    <mergeCell ref="AJ156:AJ160"/>
    <mergeCell ref="AL156:AL160"/>
    <mergeCell ref="O156:O160"/>
    <mergeCell ref="Q156:Q160"/>
    <mergeCell ref="S156:S160"/>
    <mergeCell ref="T156:T160"/>
    <mergeCell ref="AA156:AA160"/>
    <mergeCell ref="AB156:AB160"/>
    <mergeCell ref="W148:W160"/>
    <mergeCell ref="X148:X160"/>
    <mergeCell ref="Z148:Z160"/>
    <mergeCell ref="AA149:AA155"/>
    <mergeCell ref="AB149:AB155"/>
    <mergeCell ref="P148:P160"/>
    <mergeCell ref="R148:R160"/>
    <mergeCell ref="O149:O155"/>
    <mergeCell ref="Q149:Q155"/>
    <mergeCell ref="S149:S155"/>
    <mergeCell ref="T149:T155"/>
    <mergeCell ref="AH156:AH160"/>
    <mergeCell ref="A161:A172"/>
    <mergeCell ref="B161:B172"/>
    <mergeCell ref="C161:C172"/>
    <mergeCell ref="D161:D172"/>
    <mergeCell ref="G161:G172"/>
    <mergeCell ref="H161:H172"/>
    <mergeCell ref="AC156:AC160"/>
    <mergeCell ref="AD156:AD160"/>
    <mergeCell ref="AF156:AF160"/>
    <mergeCell ref="A148:A160"/>
    <mergeCell ref="B148:B160"/>
    <mergeCell ref="G148:G160"/>
    <mergeCell ref="C156:C160"/>
    <mergeCell ref="H156:H160"/>
    <mergeCell ref="AR161:AR172"/>
    <mergeCell ref="AS161:AS172"/>
    <mergeCell ref="A173:A174"/>
    <mergeCell ref="B173:B174"/>
    <mergeCell ref="C173:C174"/>
    <mergeCell ref="G173:G174"/>
    <mergeCell ref="H173:H174"/>
    <mergeCell ref="AI161:AI172"/>
    <mergeCell ref="AJ161:AJ172"/>
    <mergeCell ref="AK161:AK172"/>
    <mergeCell ref="AL161:AL172"/>
    <mergeCell ref="AM161:AM172"/>
    <mergeCell ref="AN161:AN172"/>
    <mergeCell ref="AC161:AC172"/>
    <mergeCell ref="AD161:AD172"/>
    <mergeCell ref="AE161:AE172"/>
    <mergeCell ref="AF161:AF172"/>
    <mergeCell ref="AG161:AG172"/>
    <mergeCell ref="AH161:AH172"/>
    <mergeCell ref="U161:U172"/>
    <mergeCell ref="W161:W172"/>
    <mergeCell ref="X161:X172"/>
    <mergeCell ref="Z161:Z172"/>
    <mergeCell ref="AA161:AA172"/>
    <mergeCell ref="I173:I174"/>
    <mergeCell ref="J173:J174"/>
    <mergeCell ref="K173:K174"/>
    <mergeCell ref="L173:L174"/>
    <mergeCell ref="M173:M174"/>
    <mergeCell ref="N173:N174"/>
    <mergeCell ref="AO161:AO172"/>
    <mergeCell ref="AP161:AP172"/>
    <mergeCell ref="AQ161:AQ172"/>
    <mergeCell ref="AB161:AB172"/>
    <mergeCell ref="O161:O172"/>
    <mergeCell ref="P161:P172"/>
    <mergeCell ref="Q161:Q172"/>
    <mergeCell ref="R161:R172"/>
    <mergeCell ref="S161:S172"/>
    <mergeCell ref="T161:T172"/>
    <mergeCell ref="I161:I172"/>
    <mergeCell ref="J161:J172"/>
    <mergeCell ref="K161:K172"/>
    <mergeCell ref="L161:L172"/>
    <mergeCell ref="M161:M172"/>
    <mergeCell ref="N161:N172"/>
    <mergeCell ref="Z173:Z174"/>
    <mergeCell ref="AA173:AA174"/>
    <mergeCell ref="AB173:AB174"/>
    <mergeCell ref="O173:O174"/>
    <mergeCell ref="P173:P174"/>
    <mergeCell ref="Q173:Q174"/>
    <mergeCell ref="R173:R174"/>
    <mergeCell ref="S173:S174"/>
    <mergeCell ref="T173:T174"/>
    <mergeCell ref="A1:B3"/>
    <mergeCell ref="C1:D3"/>
    <mergeCell ref="D156:D160"/>
    <mergeCell ref="E173:E174"/>
    <mergeCell ref="AO173:AO174"/>
    <mergeCell ref="AP173:AP174"/>
    <mergeCell ref="AQ173:AQ174"/>
    <mergeCell ref="AR173:AR174"/>
    <mergeCell ref="AS173:AS174"/>
    <mergeCell ref="AI173:AI174"/>
    <mergeCell ref="AJ173:AJ174"/>
    <mergeCell ref="AK173:AK174"/>
    <mergeCell ref="AL173:AL174"/>
    <mergeCell ref="AM173:AM174"/>
    <mergeCell ref="AN173:AN174"/>
    <mergeCell ref="AC173:AC174"/>
    <mergeCell ref="AD173:AD174"/>
    <mergeCell ref="AE173:AE174"/>
    <mergeCell ref="AF173:AF174"/>
    <mergeCell ref="AG173:AG174"/>
    <mergeCell ref="AH173:AH174"/>
    <mergeCell ref="U173:U174"/>
    <mergeCell ref="W173:W174"/>
    <mergeCell ref="X173:X174"/>
  </mergeCells>
  <conditionalFormatting sqref="X12:X13 X33:X34 X54:X55 X75:X76 X96:X97 X115:X116 X134 X138 X143 X148 X161 X173">
    <cfRule type="cellIs" dxfId="43" priority="43" operator="equal">
      <formula>"MODERADO"</formula>
    </cfRule>
    <cfRule type="cellIs" dxfId="42" priority="42" operator="equal">
      <formula>"ALTO"</formula>
    </cfRule>
    <cfRule type="cellIs" dxfId="41" priority="41" operator="equal">
      <formula>"MUY ALTO"</formula>
    </cfRule>
    <cfRule type="cellIs" dxfId="40" priority="44" operator="equal">
      <formula>"BAJO"</formula>
    </cfRule>
  </conditionalFormatting>
  <conditionalFormatting sqref="AS12:AS13">
    <cfRule type="cellIs" dxfId="39" priority="40" operator="equal">
      <formula>"BAJO"</formula>
    </cfRule>
    <cfRule type="cellIs" dxfId="38" priority="39" operator="equal">
      <formula>"MODERADO"</formula>
    </cfRule>
    <cfRule type="cellIs" dxfId="37" priority="38" operator="equal">
      <formula>"ALTO"</formula>
    </cfRule>
    <cfRule type="cellIs" dxfId="36" priority="37" operator="equal">
      <formula>"MUY ALTO"</formula>
    </cfRule>
  </conditionalFormatting>
  <conditionalFormatting sqref="AS33:AS34">
    <cfRule type="cellIs" dxfId="35" priority="34" operator="equal">
      <formula>"ALTO"</formula>
    </cfRule>
    <cfRule type="cellIs" dxfId="34" priority="36" operator="equal">
      <formula>"BAJO"</formula>
    </cfRule>
    <cfRule type="cellIs" dxfId="33" priority="35" operator="equal">
      <formula>"MODERADO"</formula>
    </cfRule>
    <cfRule type="cellIs" dxfId="32" priority="33" operator="equal">
      <formula>"MUY ALTO"</formula>
    </cfRule>
  </conditionalFormatting>
  <conditionalFormatting sqref="AS54:AS55">
    <cfRule type="cellIs" dxfId="31" priority="32" operator="equal">
      <formula>"BAJO"</formula>
    </cfRule>
    <cfRule type="cellIs" dxfId="30" priority="31" operator="equal">
      <formula>"MODERADO"</formula>
    </cfRule>
    <cfRule type="cellIs" dxfId="29" priority="30" operator="equal">
      <formula>"ALTO"</formula>
    </cfRule>
    <cfRule type="cellIs" dxfId="28" priority="29" operator="equal">
      <formula>"MUY ALTO"</formula>
    </cfRule>
  </conditionalFormatting>
  <conditionalFormatting sqref="AS75:AS76">
    <cfRule type="cellIs" dxfId="27" priority="27" operator="equal">
      <formula>"MODERADO"</formula>
    </cfRule>
    <cfRule type="cellIs" dxfId="26" priority="28" operator="equal">
      <formula>"BAJO"</formula>
    </cfRule>
    <cfRule type="cellIs" dxfId="25" priority="26" operator="equal">
      <formula>"ALTO"</formula>
    </cfRule>
    <cfRule type="cellIs" dxfId="24" priority="25" operator="equal">
      <formula>"MUY ALTO"</formula>
    </cfRule>
  </conditionalFormatting>
  <conditionalFormatting sqref="AS96:AS97">
    <cfRule type="cellIs" dxfId="23" priority="21" operator="equal">
      <formula>"MUY ALTO"</formula>
    </cfRule>
    <cfRule type="cellIs" dxfId="22" priority="22" operator="equal">
      <formula>"ALTO"</formula>
    </cfRule>
    <cfRule type="cellIs" dxfId="21" priority="23" operator="equal">
      <formula>"MODERADO"</formula>
    </cfRule>
    <cfRule type="cellIs" dxfId="20" priority="24" operator="equal">
      <formula>"BAJO"</formula>
    </cfRule>
  </conditionalFormatting>
  <conditionalFormatting sqref="AS115:AS116">
    <cfRule type="cellIs" dxfId="19" priority="20" operator="equal">
      <formula>"BAJO"</formula>
    </cfRule>
    <cfRule type="cellIs" dxfId="18" priority="19" operator="equal">
      <formula>"MODERADO"</formula>
    </cfRule>
    <cfRule type="cellIs" dxfId="17" priority="17" operator="equal">
      <formula>"MUY ALTO"</formula>
    </cfRule>
    <cfRule type="cellIs" dxfId="16" priority="18" operator="equal">
      <formula>"ALTO"</formula>
    </cfRule>
  </conditionalFormatting>
  <conditionalFormatting sqref="AS134 AS138">
    <cfRule type="cellIs" dxfId="15" priority="16" operator="equal">
      <formula>"BAJO"</formula>
    </cfRule>
    <cfRule type="cellIs" dxfId="14" priority="15" operator="equal">
      <formula>"MODERADO"</formula>
    </cfRule>
    <cfRule type="cellIs" dxfId="13" priority="14" operator="equal">
      <formula>"ALTO"</formula>
    </cfRule>
    <cfRule type="cellIs" dxfId="12" priority="13" operator="equal">
      <formula>"MUY ALTO"</formula>
    </cfRule>
  </conditionalFormatting>
  <conditionalFormatting sqref="AS143 AS148">
    <cfRule type="cellIs" dxfId="11" priority="12" operator="equal">
      <formula>"BAJO"</formula>
    </cfRule>
    <cfRule type="cellIs" dxfId="10" priority="10" operator="equal">
      <formula>"ALTO"</formula>
    </cfRule>
    <cfRule type="cellIs" dxfId="9" priority="9" operator="equal">
      <formula>"MUY ALTO"</formula>
    </cfRule>
    <cfRule type="cellIs" dxfId="8" priority="11" operator="equal">
      <formula>"MODERADO"</formula>
    </cfRule>
  </conditionalFormatting>
  <conditionalFormatting sqref="AS161">
    <cfRule type="cellIs" dxfId="7" priority="8" operator="equal">
      <formula>"BAJO"</formula>
    </cfRule>
    <cfRule type="cellIs" dxfId="6" priority="7" operator="equal">
      <formula>"MODERADO"</formula>
    </cfRule>
    <cfRule type="cellIs" dxfId="5" priority="6" operator="equal">
      <formula>"ALTO"</formula>
    </cfRule>
    <cfRule type="cellIs" dxfId="4" priority="5" operator="equal">
      <formula>"MUY ALTO"</formula>
    </cfRule>
  </conditionalFormatting>
  <conditionalFormatting sqref="AS173">
    <cfRule type="cellIs" dxfId="3" priority="1" operator="equal">
      <formula>"MUY ALTO"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ignoredErrors>
    <ignoredError sqref="AF138 AH139:AS142 AF143:AP147 AF154:AP160 AF161:AO172 AF173:AP174 AF148:AP151 AF134:AN137 AH138:AR138" 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106"/>
  <sheetViews>
    <sheetView showGridLines="0" workbookViewId="0">
      <selection activeCell="L5" sqref="L5"/>
    </sheetView>
  </sheetViews>
  <sheetFormatPr baseColWidth="10" defaultColWidth="10.85546875" defaultRowHeight="15"/>
  <cols>
    <col min="1" max="1" width="22.42578125" style="6" customWidth="1"/>
    <col min="2" max="4" width="10.85546875" style="6"/>
    <col min="5" max="9" width="11" style="6" customWidth="1"/>
    <col min="10" max="11" width="10.85546875" style="6"/>
    <col min="12" max="12" width="20.85546875" style="6" customWidth="1"/>
    <col min="13" max="13" width="10.85546875" style="6"/>
    <col min="14" max="14" width="23.85546875" style="6" customWidth="1"/>
    <col min="15" max="17" width="10.85546875" style="6"/>
    <col min="18" max="22" width="11.140625" style="6" customWidth="1"/>
    <col min="23" max="24" width="10.85546875" style="6"/>
    <col min="25" max="25" width="12.85546875" style="6" customWidth="1"/>
    <col min="26" max="31" width="10.85546875" style="6"/>
    <col min="32" max="36" width="10.85546875" style="3"/>
    <col min="37" max="38" width="10.85546875" style="6"/>
    <col min="39" max="39" width="12.85546875" style="6" customWidth="1"/>
    <col min="40" max="16384" width="10.85546875" style="6"/>
  </cols>
  <sheetData>
    <row r="1" spans="1:39">
      <c r="A1" s="881"/>
      <c r="B1" s="492" t="s">
        <v>2597</v>
      </c>
      <c r="C1" s="492"/>
      <c r="D1" s="492"/>
      <c r="E1" s="492"/>
      <c r="F1" s="492"/>
      <c r="G1" s="492"/>
      <c r="H1" s="492"/>
      <c r="I1" s="492"/>
      <c r="J1" s="492"/>
      <c r="K1" s="451" t="s">
        <v>2591</v>
      </c>
      <c r="L1" s="27" t="s">
        <v>2595</v>
      </c>
    </row>
    <row r="2" spans="1:39">
      <c r="A2" s="882"/>
      <c r="B2" s="492"/>
      <c r="C2" s="492"/>
      <c r="D2" s="492"/>
      <c r="E2" s="492"/>
      <c r="F2" s="492"/>
      <c r="G2" s="492"/>
      <c r="H2" s="492"/>
      <c r="I2" s="492"/>
      <c r="J2" s="492"/>
      <c r="K2" s="451" t="s">
        <v>2592</v>
      </c>
      <c r="L2" s="27">
        <v>0</v>
      </c>
    </row>
    <row r="3" spans="1:39">
      <c r="A3" s="925"/>
      <c r="B3" s="492"/>
      <c r="C3" s="492"/>
      <c r="D3" s="492"/>
      <c r="E3" s="492"/>
      <c r="F3" s="492"/>
      <c r="G3" s="492"/>
      <c r="H3" s="492"/>
      <c r="I3" s="492"/>
      <c r="J3" s="492"/>
      <c r="K3" s="451" t="s">
        <v>2593</v>
      </c>
      <c r="L3" s="27" t="s">
        <v>2598</v>
      </c>
    </row>
    <row r="5" spans="1:39" ht="21">
      <c r="A5" s="35" t="str">
        <f>Inicio!A5</f>
        <v>CÁMARA DE COMERCIO DE FACATATIVA</v>
      </c>
      <c r="B5" s="35"/>
      <c r="C5" s="35"/>
      <c r="D5" s="35"/>
      <c r="E5" s="35"/>
      <c r="F5" s="35"/>
    </row>
    <row r="6" spans="1:39" ht="18.75">
      <c r="A6" s="2" t="str">
        <f>Inicio!A6</f>
        <v>Sistema de Autocontrol y Gestión del Riesgo Integral de LA/FT/FPADM - RMM del SAGRILAFT</v>
      </c>
      <c r="B6"/>
      <c r="C6"/>
      <c r="D6"/>
      <c r="E6"/>
      <c r="F6"/>
    </row>
    <row r="7" spans="1:39" ht="15.75">
      <c r="A7" s="76" t="s">
        <v>1953</v>
      </c>
    </row>
    <row r="8" spans="1:39">
      <c r="A8" s="59"/>
    </row>
    <row r="10" spans="1:39" ht="15.75" thickBot="1">
      <c r="E10" s="984" t="s">
        <v>1954</v>
      </c>
      <c r="F10" s="984"/>
      <c r="G10" s="984"/>
      <c r="H10" s="984"/>
      <c r="I10" s="984"/>
      <c r="R10" s="984" t="s">
        <v>1955</v>
      </c>
      <c r="S10" s="984"/>
      <c r="T10" s="984"/>
      <c r="U10" s="984"/>
      <c r="V10" s="984"/>
      <c r="AF10" s="984" t="s">
        <v>1956</v>
      </c>
      <c r="AG10" s="984"/>
      <c r="AH10" s="984"/>
      <c r="AI10" s="984"/>
      <c r="AJ10" s="984"/>
    </row>
    <row r="11" spans="1:39" ht="38.25" customHeight="1">
      <c r="B11" s="985" t="s">
        <v>1781</v>
      </c>
      <c r="C11" s="177" t="s">
        <v>1623</v>
      </c>
      <c r="D11" s="178">
        <v>5</v>
      </c>
      <c r="E11" s="179" t="str">
        <f>CONCATENATE(IF(CONCATENATE('Matriz de riesgo residual'!AE12,'Matriz de riesgo residual'!AO12)=CONCATENATE(D11,E16),'Matriz de riesgo residual'!A12,""),," ",IF(CONCATENATE('Matriz de riesgo residual'!AE33,'Matriz de riesgo residual'!AO33)=CONCATENATE(D11,E16),'Matriz de riesgo residual'!A33,""),," ",IF(CONCATENATE('Matriz de riesgo residual'!AE54,'Matriz de riesgo residual'!AO54)=CONCATENATE(D11,E16),'Matriz de riesgo residual'!A54,""),," ",IF(CONCATENATE('Matriz de riesgo residual'!AE75,'Matriz de riesgo residual'!AO75)=CONCATENATE(D11,E16),'Matriz de riesgo residual'!A75,""),," ",IF(CONCATENATE('Matriz de riesgo residual'!AE96,'Matriz de riesgo residual'!AO96)=CONCATENATE(D11,E16),'Matriz de riesgo residual'!A96,""),," ",IF(CONCATENATE('Matriz de riesgo residual'!AE115,'Matriz de riesgo residual'!AO115)=CONCATENATE(D11,E16),'Matriz de riesgo residual'!A115,""),," ",IF(CONCATENATE('Matriz de riesgo residual'!AE134,'Matriz de riesgo residual'!AO134)=CONCATENATE(D11,E16),'Matriz de riesgo residual'!A134,""),," ",IF(CONCATENATE('Matriz de riesgo residual'!AE138,'Matriz de riesgo residual'!AO138)=CONCATENATE(D11,E16),'Matriz de riesgo residual'!A138,""),," ",IF(CONCATENATE('Matriz de riesgo residual'!AE143,'Matriz de riesgo residual'!AO143)=CONCATENATE(D11,E16),'Matriz de riesgo residual'!A143,""),," ",IF(CONCATENATE('Matriz de riesgo residual'!AE148,'Matriz de riesgo residual'!AO148)=CONCATENATE(D11,E16),'Matriz de riesgo residual'!A148,""),," ",IF(CONCATENATE('Matriz de riesgo residual'!AE161,'Matriz de riesgo residual'!AO161)=CONCATENATE(D11,E16),'Matriz de riesgo residual'!A161,""),," ",IF(CONCATENATE('Matriz de riesgo residual'!AE173,'Matriz de riesgo residual'!AO173)=CONCATENATE(D11,E16),'Matriz de riesgo residual'!A173,""))</f>
        <v xml:space="preserve">           </v>
      </c>
      <c r="F11" s="180" t="str">
        <f>CONCATENATE(IF(CONCATENATE('Matriz de riesgo residual'!AE12,'Matriz de riesgo residual'!AO12)=CONCATENATE(D11,F16),'Matriz de riesgo residual'!A12,""),," ",IF(CONCATENATE('Matriz de riesgo residual'!AE33,'Matriz de riesgo residual'!AO33)=CONCATENATE(D11,F16),'Matriz de riesgo residual'!A33,""),," ",IF(CONCATENATE('Matriz de riesgo residual'!AE54,'Matriz de riesgo residual'!AO54)=CONCATENATE(D11,F16),'Matriz de riesgo residual'!A54,""),," ",IF(CONCATENATE('Matriz de riesgo residual'!AE75,'Matriz de riesgo residual'!AO75)=CONCATENATE(D11,F16),'Matriz de riesgo residual'!A75,""),," ",IF(CONCATENATE('Matriz de riesgo residual'!AE96,'Matriz de riesgo residual'!AO96)=CONCATENATE(D11,F16),'Matriz de riesgo residual'!A96,""),," ",IF(CONCATENATE('Matriz de riesgo residual'!AE115,'Matriz de riesgo residual'!AO115)=CONCATENATE(D11,F16),'Matriz de riesgo residual'!A115,""),," ",IF(CONCATENATE('Matriz de riesgo residual'!AE134,'Matriz de riesgo residual'!AO134)=CONCATENATE(D11,F16),'Matriz de riesgo residual'!A134,""),," ",IF(CONCATENATE('Matriz de riesgo residual'!AE138,'Matriz de riesgo residual'!AO138)=CONCATENATE(D11,F16),'Matriz de riesgo residual'!A138,""),," ",IF(CONCATENATE('Matriz de riesgo residual'!AE143,'Matriz de riesgo residual'!AO143)=CONCATENATE(D11,F16),'Matriz de riesgo residual'!A143,""),," ",IF(CONCATENATE('Matriz de riesgo residual'!AE148,'Matriz de riesgo residual'!AO148)=CONCATENATE(D11,F16),'Matriz de riesgo residual'!A148,""),," ",IF(CONCATENATE('Matriz de riesgo residual'!AE161,'Matriz de riesgo residual'!AO161)=CONCATENATE(D11,F16),'Matriz de riesgo residual'!A161,""),," ",IF(CONCATENATE('Matriz de riesgo residual'!AE173,'Matriz de riesgo residual'!AO173)=CONCATENATE(D11,F16),'Matriz de riesgo residual'!A173,""))</f>
        <v xml:space="preserve">           </v>
      </c>
      <c r="G11" s="180" t="str">
        <f>CONCATENATE(IF(CONCATENATE('Matriz de riesgo residual'!AE12,'Matriz de riesgo residual'!AO12)=CONCATENATE(D11,G16),'Matriz de riesgo residual'!A12,""),," ",IF(CONCATENATE('Matriz de riesgo residual'!AE33,'Matriz de riesgo residual'!AO33)=CONCATENATE(D11,G16),'Matriz de riesgo residual'!A33,""),," ",IF(CONCATENATE('Matriz de riesgo residual'!AE54,'Matriz de riesgo residual'!AO54)=CONCATENATE(D11,G16),'Matriz de riesgo residual'!A54,""),," ",IF(CONCATENATE('Matriz de riesgo residual'!AE75,'Matriz de riesgo residual'!AO75)=CONCATENATE(D11,G16),'Matriz de riesgo residual'!A75,""),," ",IF(CONCATENATE('Matriz de riesgo residual'!AE96,'Matriz de riesgo residual'!AO96)=CONCATENATE(D11,G16),'Matriz de riesgo residual'!A96,""),," ",IF(CONCATENATE('Matriz de riesgo residual'!AE115,'Matriz de riesgo residual'!AO115)=CONCATENATE(D11,G16),'Matriz de riesgo residual'!A115,""),," ",IF(CONCATENATE('Matriz de riesgo residual'!AE134,'Matriz de riesgo residual'!AO134)=CONCATENATE(D11,G16),'Matriz de riesgo residual'!A134,""),," ",IF(CONCATENATE('Matriz de riesgo residual'!AE138,'Matriz de riesgo residual'!AO138)=CONCATENATE(D11,G16),'Matriz de riesgo residual'!A138,""),," ",IF(CONCATENATE('Matriz de riesgo residual'!AE143,'Matriz de riesgo residual'!AO143)=CONCATENATE(D11,G16),'Matriz de riesgo residual'!A143,""),," ",IF(CONCATENATE('Matriz de riesgo residual'!AE148,'Matriz de riesgo residual'!AO148)=CONCATENATE(D11,G16),'Matriz de riesgo residual'!A148,""),," ",IF(CONCATENATE('Matriz de riesgo residual'!AE161,'Matriz de riesgo residual'!AO161)=CONCATENATE(D11,G16),'Matriz de riesgo residual'!A161,""),," ",IF(CONCATENATE('Matriz de riesgo residual'!AE173,'Matriz de riesgo residual'!AO173)=CONCATENATE(D11,G16),'Matriz de riesgo residual'!A173,""))</f>
        <v xml:space="preserve">           </v>
      </c>
      <c r="H11" s="181" t="str">
        <f>CONCATENATE(IF(CONCATENATE('Matriz de riesgo residual'!AE12,'Matriz de riesgo residual'!AO12)=CONCATENATE(D11,H16),'Matriz de riesgo residual'!A12,""),," ",IF(CONCATENATE('Matriz de riesgo residual'!AE33,'Matriz de riesgo residual'!AO33)=CONCATENATE(D11,H16),'Matriz de riesgo residual'!A33,""),," ",IF(CONCATENATE('Matriz de riesgo residual'!AE54,'Matriz de riesgo residual'!AO54)=CONCATENATE(D11,H16),'Matriz de riesgo residual'!A54,""),," ",IF(CONCATENATE('Matriz de riesgo residual'!AE75,'Matriz de riesgo residual'!AO75)=CONCATENATE(D11,H16),'Matriz de riesgo residual'!A75,""),," ",IF(CONCATENATE('Matriz de riesgo residual'!AE96,'Matriz de riesgo residual'!AO96)=CONCATENATE(D11,H16),'Matriz de riesgo residual'!A96,""),," ",IF(CONCATENATE('Matriz de riesgo residual'!AE115,'Matriz de riesgo residual'!AO115)=CONCATENATE(D11,H16),'Matriz de riesgo residual'!A115,""),," ",IF(CONCATENATE('Matriz de riesgo residual'!AE134,'Matriz de riesgo residual'!AO134)=CONCATENATE(D11,H16),'Matriz de riesgo residual'!A134,""),," ",IF(CONCATENATE('Matriz de riesgo residual'!AE138,'Matriz de riesgo residual'!AO138)=CONCATENATE(D11,H16),'Matriz de riesgo residual'!A138,""),," ",IF(CONCATENATE('Matriz de riesgo residual'!AE143,'Matriz de riesgo residual'!AO143)=CONCATENATE(D11,H16),'Matriz de riesgo residual'!A143,""),," ",IF(CONCATENATE('Matriz de riesgo residual'!AE148,'Matriz de riesgo residual'!AO148)=CONCATENATE(D11,H16),'Matriz de riesgo residual'!A148,""),," ",IF(CONCATENATE('Matriz de riesgo residual'!AE161,'Matriz de riesgo residual'!AO161)=CONCATENATE(D11,H16),'Matriz de riesgo residual'!A161,""),," ",IF(CONCATENATE('Matriz de riesgo residual'!AE173,'Matriz de riesgo residual'!AO173)=CONCATENATE(D11,H16),'Matriz de riesgo residual'!A173,""))</f>
        <v xml:space="preserve">           </v>
      </c>
      <c r="I11" s="181" t="str">
        <f>CONCATENATE(IF(CONCATENATE('Matriz de riesgo residual'!AE12,'Matriz de riesgo residual'!AO12)=CONCATENATE(D11,I16),'Matriz de riesgo residual'!A12,""),," ",IF(CONCATENATE('Matriz de riesgo residual'!AE33,'Matriz de riesgo residual'!AO33)=CONCATENATE(D11,I16),'Matriz de riesgo residual'!A33,""),," ",IF(CONCATENATE('Matriz de riesgo residual'!AE54,'Matriz de riesgo residual'!AO54)=CONCATENATE(D11,I16),'Matriz de riesgo residual'!A54,""),," ",IF(CONCATENATE('Matriz de riesgo residual'!AE75,'Matriz de riesgo residual'!AO75)=CONCATENATE(D11,I16),'Matriz de riesgo residual'!A75,""),," ",IF(CONCATENATE('Matriz de riesgo residual'!AE96,'Matriz de riesgo residual'!AO96)=CONCATENATE(D11,I16),'Matriz de riesgo residual'!A96,""),," ",IF(CONCATENATE('Matriz de riesgo residual'!AE115,'Matriz de riesgo residual'!AO115)=CONCATENATE(D11,I16),'Matriz de riesgo residual'!A115,""),," ",IF(CONCATENATE('Matriz de riesgo residual'!AE134,'Matriz de riesgo residual'!AO134)=CONCATENATE(D11,I16),'Matriz de riesgo residual'!A134,""),," ",IF(CONCATENATE('Matriz de riesgo residual'!AE138,'Matriz de riesgo residual'!AO138)=CONCATENATE(D11,I16),'Matriz de riesgo residual'!A138,""),," ",IF(CONCATENATE('Matriz de riesgo residual'!AE143,'Matriz de riesgo residual'!AO143)=CONCATENATE(D11,I16),'Matriz de riesgo residual'!A143,""),," ",IF(CONCATENATE('Matriz de riesgo residual'!AE148,'Matriz de riesgo residual'!AO148)=CONCATENATE(D11,I16),'Matriz de riesgo residual'!A148,""),," ",IF(CONCATENATE('Matriz de riesgo residual'!AE161,'Matriz de riesgo residual'!AO161)=CONCATENATE(D11,I16),'Matriz de riesgo residual'!A161,""),," ",IF(CONCATENATE('Matriz de riesgo residual'!AE173,'Matriz de riesgo residual'!AO173)=CONCATENATE(D11,I16),'Matriz de riesgo residual'!A173,""))</f>
        <v xml:space="preserve">           </v>
      </c>
      <c r="K11" s="986" t="s">
        <v>1782</v>
      </c>
      <c r="L11" s="182" t="s">
        <v>284</v>
      </c>
      <c r="O11" s="985" t="s">
        <v>1781</v>
      </c>
      <c r="P11" s="177" t="s">
        <v>1623</v>
      </c>
      <c r="Q11" s="178">
        <v>5</v>
      </c>
      <c r="R11" s="179" t="str">
        <f>CONCATENATE(IF(CONCATENATE('Matriz de riesgo residual'!AD12,'Matriz de riesgo residual'!AN12)=CONCATENATE(Q11,R16),'Matriz de riesgo residual'!A12,""),," ",IF(CONCATENATE('Matriz de riesgo residual'!AD33,'Matriz de riesgo residual'!AN33)=CONCATENATE(Q11,R16),'Matriz de riesgo residual'!A33,""),," ",IF(CONCATENATE('Matriz de riesgo residual'!AD54,'Matriz de riesgo residual'!AN54)=CONCATENATE(Q11,R16),'Matriz de riesgo residual'!A54,""),," ",IF(CONCATENATE('Matriz de riesgo residual'!AD75,'Matriz de riesgo residual'!AN75)=CONCATENATE(Q11,R16),'Matriz de riesgo residual'!A75,""),," ",IF(CONCATENATE('Matriz de riesgo residual'!AD96,'Matriz de riesgo residual'!AN96)=CONCATENATE(Q11,R16),'Matriz de riesgo residual'!A96,""),," ",IF(CONCATENATE('Matriz de riesgo residual'!AD115,'Matriz de riesgo residual'!AN115)=CONCATENATE(Q11,R16),'Matriz de riesgo residual'!A115,""))</f>
        <v xml:space="preserve">     </v>
      </c>
      <c r="S11" s="180" t="str">
        <f>CONCATENATE(IF(CONCATENATE('Matriz de riesgo residual'!AD12,'Matriz de riesgo residual'!AN12)=CONCATENATE(Q11,S16),'Matriz de riesgo residual'!A12,""),," ",IF(CONCATENATE('Matriz de riesgo residual'!AD33,'Matriz de riesgo residual'!AN33)=CONCATENATE(Q11,S16),'Matriz de riesgo residual'!A33,""),," ",IF(CONCATENATE('Matriz de riesgo residual'!AD54,'Matriz de riesgo residual'!AN54)=CONCATENATE(Q11,S16),'Matriz de riesgo residual'!A54,""),," ",IF(CONCATENATE('Matriz de riesgo residual'!AD75,'Matriz de riesgo residual'!AN75)=CONCATENATE(Q11,S16),'Matriz de riesgo residual'!A75,""),," ",IF(CONCATENATE('Matriz de riesgo residual'!AD96,'Matriz de riesgo residual'!AN96)=CONCATENATE(Q11,S16),'Matriz de riesgo residual'!A96,""),," ",IF(CONCATENATE('Matriz de riesgo residual'!AD115,'Matriz de riesgo residual'!AN115)=CONCATENATE(Q11,S16),'Matriz de riesgo residual'!A115,""))</f>
        <v xml:space="preserve">     </v>
      </c>
      <c r="T11" s="180" t="str">
        <f>CONCATENATE(IF(CONCATENATE('Matriz de riesgo residual'!AD12,'Matriz de riesgo residual'!AN12)=CONCATENATE(Q11,T16),'Matriz de riesgo residual'!A12,""),," ",IF(CONCATENATE('Matriz de riesgo residual'!AD33,'Matriz de riesgo residual'!AN33)=CONCATENATE(Q11,T16),'Matriz de riesgo residual'!A33,""),," ",IF(CONCATENATE('Matriz de riesgo residual'!AD54,'Matriz de riesgo residual'!AN54)=CONCATENATE(Q11,T16),'Matriz de riesgo residual'!A54,""),," ",IF(CONCATENATE('Matriz de riesgo residual'!AD75,'Matriz de riesgo residual'!AN75)=CONCATENATE(Q11,T16),'Matriz de riesgo residual'!A75,""),," ",IF(CONCATENATE('Matriz de riesgo residual'!AD96,'Matriz de riesgo residual'!AN96)=CONCATENATE(Q11,T16),'Matriz de riesgo residual'!A96,""),," ",IF(CONCATENATE('Matriz de riesgo residual'!AD115,'Matriz de riesgo residual'!AN115)=CONCATENATE(Q11,T16),'Matriz de riesgo residual'!A115,""))</f>
        <v xml:space="preserve">     </v>
      </c>
      <c r="U11" s="181" t="str">
        <f>CONCATENATE(IF(CONCATENATE('Matriz de riesgo residual'!AD12,'Matriz de riesgo residual'!AN12)=CONCATENATE(Q11,U16),'Matriz de riesgo residual'!A12,""),," ",IF(CONCATENATE('Matriz de riesgo residual'!AD33,'Matriz de riesgo residual'!AN33)=CONCATENATE(Q11,U16),'Matriz de riesgo residual'!A33,""),," ",IF(CONCATENATE('Matriz de riesgo residual'!AD54,'Matriz de riesgo residual'!AN54)=CONCATENATE(Q11,U16),'Matriz de riesgo residual'!A54,""),," ",IF(CONCATENATE('Matriz de riesgo residual'!AD75,'Matriz de riesgo residual'!AN75)=CONCATENATE(Q11,U16),'Matriz de riesgo residual'!A75,""),," ",IF(CONCATENATE('Matriz de riesgo residual'!AD96,'Matriz de riesgo residual'!AN96)=CONCATENATE(Q11,U16),'Matriz de riesgo residual'!A96,""),," ",IF(CONCATENATE('Matriz de riesgo residual'!AD115,'Matriz de riesgo residual'!AN115)=CONCATENATE(Q11,U16),'Matriz de riesgo residual'!A115,""))</f>
        <v xml:space="preserve">     </v>
      </c>
      <c r="V11" s="181" t="str">
        <f>CONCATENATE(IF(CONCATENATE('Matriz de riesgo residual'!AD12,'Matriz de riesgo residual'!AN12)=CONCATENATE(Q11,V16),'Matriz de riesgo residual'!A12,""),," ",IF(CONCATENATE('Matriz de riesgo residual'!AD33,'Matriz de riesgo residual'!AN33)=CONCATENATE(Q11,V16),'Matriz de riesgo residual'!A33,""),," ",IF(CONCATENATE('Matriz de riesgo residual'!AD54,'Matriz de riesgo residual'!AN54)=CONCATENATE(Q11,V16),'Matriz de riesgo residual'!A54,""),," ",IF(CONCATENATE('Matriz de riesgo residual'!AD75,'Matriz de riesgo residual'!AN75)=CONCATENATE(Q11,V16),'Matriz de riesgo residual'!A75,""),," ",IF(CONCATENATE('Matriz de riesgo residual'!AD96,'Matriz de riesgo residual'!AN96)=CONCATENATE(Q11,V16),'Matriz de riesgo residual'!A96,""),," ",IF(CONCATENATE('Matriz de riesgo residual'!AD115,'Matriz de riesgo residual'!AN115)=CONCATENATE(Q11,V16),'Matriz de riesgo residual'!A115,""))</f>
        <v xml:space="preserve">     </v>
      </c>
      <c r="X11" s="986" t="s">
        <v>1782</v>
      </c>
      <c r="Y11" s="182" t="s">
        <v>284</v>
      </c>
      <c r="AC11" s="985" t="s">
        <v>1781</v>
      </c>
      <c r="AD11" s="177" t="s">
        <v>1623</v>
      </c>
      <c r="AE11" s="178">
        <v>5</v>
      </c>
      <c r="AF11" s="179" t="str">
        <f>CONCATENATE(IF(CONCATENATE('Matriz de riesgo residual'!AE12,'Matriz de riesgo residual'!AG12)=CONCATENATE(AE11,AF16),'Matriz de riesgo residual'!A12,""),," ",IF(CONCATENATE('Matriz de riesgo residual'!AE33,'Matriz de riesgo residual'!AG33)=CONCATENATE(AE11,AF16),'Matriz de riesgo residual'!A33,""),," ",IF(CONCATENATE('Matriz de riesgo residual'!AE54,'Matriz de riesgo residual'!AG54)=CONCATENATE(AE11,AF16),'Matriz de riesgo residual'!A54,""),," ",IF(CONCATENATE('Matriz de riesgo residual'!AE75,'Matriz de riesgo residual'!AG75)=CONCATENATE(AE11,AF16),'Matriz de riesgo residual'!A75,""),," ",IF(CONCATENATE('Matriz de riesgo residual'!AE96,'Matriz de riesgo residual'!AG96)=CONCATENATE(AE11,AF16),'Matriz de riesgo residual'!A96,""),," ",IF(CONCATENATE('Matriz de riesgo residual'!AE115,'Matriz de riesgo residual'!AG115)=CONCATENATE(AE11,AF16),'Matriz de riesgo residual'!A115,""),," ",IF(CONCATENATE('Matriz de riesgo residual'!AE134,'Matriz de riesgo residual'!AG134)=CONCATENATE(AE11,AF16),'Matriz de riesgo residual'!A134,""),," ",IF(CONCATENATE('Matriz de riesgo residual'!AE138,'Matriz de riesgo residual'!AG138)=CONCATENATE(AE11,AF16),'Matriz de riesgo residual'!A138,""),," ",IF(CONCATENATE('Matriz de riesgo residual'!AE143,'Matriz de riesgo residual'!AG143)=CONCATENATE(AE11,AF16),'Matriz de riesgo residual'!A143,""),," ",IF(CONCATENATE('Matriz de riesgo residual'!AE148,'Matriz de riesgo residual'!AG148)=CONCATENATE(AE11,AF16),'Matriz de riesgo residual'!A148,""),," ",IF(CONCATENATE('Matriz de riesgo residual'!AE161,'Matriz de riesgo residual'!AG161)=CONCATENATE(AE11,AF16),'Matriz de riesgo residual'!A161,""),," ",IF(CONCATENATE('Matriz de riesgo residual'!AE173,'Matriz de riesgo residual'!AG173)=CONCATENATE(AE11,AF16),'Matriz de riesgo residual'!A173,""))</f>
        <v xml:space="preserve">           </v>
      </c>
      <c r="AG11" s="180" t="str">
        <f>CONCATENATE(IF(CONCATENATE('Matriz de riesgo residual'!AE12,'Matriz de riesgo residual'!AG12)=CONCATENATE(AE11,AG16),'Matriz de riesgo residual'!A12,""),," ",IF(CONCATENATE('Matriz de riesgo residual'!AE33,'Matriz de riesgo residual'!AG33)=CONCATENATE(AE11,AG16),'Matriz de riesgo residual'!A33,""),," ",IF(CONCATENATE('Matriz de riesgo residual'!AE54,'Matriz de riesgo residual'!AG54)=CONCATENATE(AE11,AG16),'Matriz de riesgo residual'!A54,""),," ",IF(CONCATENATE('Matriz de riesgo residual'!AE75,'Matriz de riesgo residual'!AG75)=CONCATENATE(AE11,AG16),'Matriz de riesgo residual'!A75,""),," ",IF(CONCATENATE('Matriz de riesgo residual'!AE96,'Matriz de riesgo residual'!AG96)=CONCATENATE(AE11,AG16),'Matriz de riesgo residual'!A96,""),," ",IF(CONCATENATE('Matriz de riesgo residual'!AE115,'Matriz de riesgo residual'!AG115)=CONCATENATE(AE11,AG16),'Matriz de riesgo residual'!A115,""),," ",IF(CONCATENATE('Matriz de riesgo residual'!AE134,'Matriz de riesgo residual'!AG134)=CONCATENATE(AE11,AG16),'Matriz de riesgo residual'!A134,""),," ",IF(CONCATENATE('Matriz de riesgo residual'!AE138,'Matriz de riesgo residual'!AG138)=CONCATENATE(AE11,AG16),'Matriz de riesgo residual'!A138,""),," ",IF(CONCATENATE('Matriz de riesgo residual'!AE143,'Matriz de riesgo residual'!AG143)=CONCATENATE(AE11,AG16),'Matriz de riesgo residual'!A143,""),," ",IF(CONCATENATE('Matriz de riesgo residual'!AE148,'Matriz de riesgo residual'!AG148)=CONCATENATE(AE11,AG16),'Matriz de riesgo residual'!A148,""),," ",IF(CONCATENATE('Matriz de riesgo residual'!AE161,'Matriz de riesgo residual'!AG161)=CONCATENATE(AE11,AG16),'Matriz de riesgo residual'!A161,""),," ",IF(CONCATENATE('Matriz de riesgo residual'!AE173,'Matriz de riesgo residual'!AG173)=CONCATENATE(AE11,AG16),'Matriz de riesgo residual'!A173,""))</f>
        <v xml:space="preserve">           </v>
      </c>
      <c r="AH11" s="180" t="str">
        <f>CONCATENATE(IF(CONCATENATE('Matriz de riesgo residual'!AE12,'Matriz de riesgo residual'!AG12)=CONCATENATE(AE11,AH16),'Matriz de riesgo residual'!A12,""),," ",IF(CONCATENATE('Matriz de riesgo residual'!AE33,'Matriz de riesgo residual'!AG33)=CONCATENATE(AE11,AH16),'Matriz de riesgo residual'!A33,""),," ",IF(CONCATENATE('Matriz de riesgo residual'!AE54,'Matriz de riesgo residual'!AG54)=CONCATENATE(AE11,AH16),'Matriz de riesgo residual'!A54,""),," ",IF(CONCATENATE('Matriz de riesgo residual'!AE75,'Matriz de riesgo residual'!AG75)=CONCATENATE(AE11,AH16),'Matriz de riesgo residual'!A75,""),," ",IF(CONCATENATE('Matriz de riesgo residual'!AE96,'Matriz de riesgo residual'!AG96)=CONCATENATE(AE11,AH16),'Matriz de riesgo residual'!A96,""),," ",IF(CONCATENATE('Matriz de riesgo residual'!AE115,'Matriz de riesgo residual'!AG115)=CONCATENATE(AE11,AH16),'Matriz de riesgo residual'!A115,""),," ",IF(CONCATENATE('Matriz de riesgo residual'!AE134,'Matriz de riesgo residual'!AG134)=CONCATENATE(AE11,AH16),'Matriz de riesgo residual'!A134,""),," ",IF(CONCATENATE('Matriz de riesgo residual'!AE138,'Matriz de riesgo residual'!AG138)=CONCATENATE(AE11,AH16),'Matriz de riesgo residual'!A138,""),," ",IF(CONCATENATE('Matriz de riesgo residual'!AE143,'Matriz de riesgo residual'!AG143)=CONCATENATE(AE11,AH16),'Matriz de riesgo residual'!A143,""),," ",IF(CONCATENATE('Matriz de riesgo residual'!AE148,'Matriz de riesgo residual'!AG148)=CONCATENATE(AE11,AH16),'Matriz de riesgo residual'!A148,""),," ",IF(CONCATENATE('Matriz de riesgo residual'!AE161,'Matriz de riesgo residual'!AG161)=CONCATENATE(AE11,AH16),'Matriz de riesgo residual'!A161,""),," ",IF(CONCATENATE('Matriz de riesgo residual'!AE173,'Matriz de riesgo residual'!AG173)=CONCATENATE(AE11,AH16),'Matriz de riesgo residual'!A173,""))</f>
        <v xml:space="preserve">           </v>
      </c>
      <c r="AI11" s="181" t="str">
        <f>CONCATENATE(IF(CONCATENATE('Matriz de riesgo residual'!AE12,'Matriz de riesgo residual'!AG12)=CONCATENATE(AE11,AI16),'Matriz de riesgo residual'!A12,""),," ",IF(CONCATENATE('Matriz de riesgo residual'!AE33,'Matriz de riesgo residual'!AG33)=CONCATENATE(AE11,AI16),'Matriz de riesgo residual'!A33,""),," ",IF(CONCATENATE('Matriz de riesgo residual'!AE54,'Matriz de riesgo residual'!AG54)=CONCATENATE(AE11,AI16),'Matriz de riesgo residual'!A54,""),," ",IF(CONCATENATE('Matriz de riesgo residual'!AE75,'Matriz de riesgo residual'!AG75)=CONCATENATE(AE11,AI16),'Matriz de riesgo residual'!A75,""),," ",IF(CONCATENATE('Matriz de riesgo residual'!AE96,'Matriz de riesgo residual'!AG96)=CONCATENATE(AE11,AI16),'Matriz de riesgo residual'!A96,""),," ",IF(CONCATENATE('Matriz de riesgo residual'!AE115,'Matriz de riesgo residual'!AG115)=CONCATENATE(AE11,AI16),'Matriz de riesgo residual'!A115,""),," ",IF(CONCATENATE('Matriz de riesgo residual'!AE134,'Matriz de riesgo residual'!AG134)=CONCATENATE(AE11,AI16),'Matriz de riesgo residual'!A134,""),," ",IF(CONCATENATE('Matriz de riesgo residual'!AE138,'Matriz de riesgo residual'!AG138)=CONCATENATE(AE11,AI16),'Matriz de riesgo residual'!A138,""),," ",IF(CONCATENATE('Matriz de riesgo residual'!AE143,'Matriz de riesgo residual'!AG143)=CONCATENATE(AE11,AI16),'Matriz de riesgo residual'!A143,""),," ",IF(CONCATENATE('Matriz de riesgo residual'!AE148,'Matriz de riesgo residual'!AG148)=CONCATENATE(AE11,AI16),'Matriz de riesgo residual'!A148,""),," ",IF(CONCATENATE('Matriz de riesgo residual'!AE161,'Matriz de riesgo residual'!AG161)=CONCATENATE(AE11,AI16),'Matriz de riesgo residual'!A161,""),," ",IF(CONCATENATE('Matriz de riesgo residual'!AE173,'Matriz de riesgo residual'!AG173)=CONCATENATE(AE11,AI16),'Matriz de riesgo residual'!A173,""))</f>
        <v xml:space="preserve">           </v>
      </c>
      <c r="AJ11" s="181" t="str">
        <f>CONCATENATE(IF(CONCATENATE('Matriz de riesgo residual'!AE12,'Matriz de riesgo residual'!AG12)=CONCATENATE(AE11,AJ16),'Matriz de riesgo residual'!A12,""),," ",IF(CONCATENATE('Matriz de riesgo residual'!AE33,'Matriz de riesgo residual'!AG33)=CONCATENATE(AE11,AJ16),'Matriz de riesgo residual'!A33,""),," ",IF(CONCATENATE('Matriz de riesgo residual'!AE54,'Matriz de riesgo residual'!AG54)=CONCATENATE(AE11,AJ16),'Matriz de riesgo residual'!A54,""),," ",IF(CONCATENATE('Matriz de riesgo residual'!AE75,'Matriz de riesgo residual'!AG75)=CONCATENATE(AE11,AJ16),'Matriz de riesgo residual'!A75,""),," ",IF(CONCATENATE('Matriz de riesgo residual'!AE96,'Matriz de riesgo residual'!AG96)=CONCATENATE(AE11,AJ16),'Matriz de riesgo residual'!A96,""),," ",IF(CONCATENATE('Matriz de riesgo residual'!AE115,'Matriz de riesgo residual'!AG115)=CONCATENATE(AE11,AJ16),'Matriz de riesgo residual'!A115,""),," ",IF(CONCATENATE('Matriz de riesgo residual'!AE134,'Matriz de riesgo residual'!AG134)=CONCATENATE(AE11,AJ16),'Matriz de riesgo residual'!A134,""),," ",IF(CONCATENATE('Matriz de riesgo residual'!AE138,'Matriz de riesgo residual'!AG138)=CONCATENATE(AE11,AJ16),'Matriz de riesgo residual'!A138,""),," ",IF(CONCATENATE('Matriz de riesgo residual'!AE143,'Matriz de riesgo residual'!AG143)=CONCATENATE(AE11,AJ16),'Matriz de riesgo residual'!A143,""),," ",IF(CONCATENATE('Matriz de riesgo residual'!AE148,'Matriz de riesgo residual'!AG148)=CONCATENATE(AE11,AJ16),'Matriz de riesgo residual'!A148,""),," ",IF(CONCATENATE('Matriz de riesgo residual'!AE161,'Matriz de riesgo residual'!AG161)=CONCATENATE(AE11,AJ16),'Matriz de riesgo residual'!A161,""),," ",IF(CONCATENATE('Matriz de riesgo residual'!AE173,'Matriz de riesgo residual'!AG173)=CONCATENATE(AE11,AJ16),'Matriz de riesgo residual'!A173,""))</f>
        <v xml:space="preserve">           </v>
      </c>
      <c r="AL11" s="986" t="s">
        <v>1782</v>
      </c>
      <c r="AM11" s="182" t="s">
        <v>284</v>
      </c>
    </row>
    <row r="12" spans="1:39" ht="38.25" customHeight="1">
      <c r="B12" s="985"/>
      <c r="C12" s="177" t="s">
        <v>1620</v>
      </c>
      <c r="D12" s="178">
        <v>4</v>
      </c>
      <c r="E12" s="179" t="str">
        <f>CONCATENATE(IF(CONCATENATE('Matriz de riesgo residual'!AE12,'Matriz de riesgo residual'!AO12)=CONCATENATE(D12,E16),'Matriz de riesgo residual'!A12,""),," ",IF(CONCATENATE('Matriz de riesgo residual'!AE33,'Matriz de riesgo residual'!AO33)=CONCATENATE(D12,E16),'Matriz de riesgo residual'!A33,""),," ",IF(CONCATENATE('Matriz de riesgo residual'!AE54,'Matriz de riesgo residual'!AO54)=CONCATENATE(D12,E16),'Matriz de riesgo residual'!A54,""),," ",IF(CONCATENATE('Matriz de riesgo residual'!AE75,'Matriz de riesgo residual'!AO75)=CONCATENATE(D12,E16),'Matriz de riesgo residual'!A75,""),," ",IF(CONCATENATE('Matriz de riesgo residual'!AE96,'Matriz de riesgo residual'!AO96)=CONCATENATE(D12,E16),'Matriz de riesgo residual'!A96,""),," ",IF(CONCATENATE('Matriz de riesgo residual'!AE115,'Matriz de riesgo residual'!AO115)=CONCATENATE(D12,E16),'Matriz de riesgo residual'!A115,""),," ",IF(CONCATENATE('Matriz de riesgo residual'!AE134,'Matriz de riesgo residual'!AO134)=CONCATENATE(D12,E16),'Matriz de riesgo residual'!A134,""),," ",IF(CONCATENATE('Matriz de riesgo residual'!AE138,'Matriz de riesgo residual'!AO138)=CONCATENATE(D12,E16),'Matriz de riesgo residual'!A138,""),," ",IF(CONCATENATE('Matriz de riesgo residual'!AE143,'Matriz de riesgo residual'!AO143)=CONCATENATE(D12,E16),'Matriz de riesgo residual'!A143,""),," ",IF(CONCATENATE('Matriz de riesgo residual'!AE148,'Matriz de riesgo residual'!AO148)=CONCATENATE(D12,E16),'Matriz de riesgo residual'!A148,""),," ",IF(CONCATENATE('Matriz de riesgo residual'!AE161,'Matriz de riesgo residual'!AO161)=CONCATENATE(D12,E16),'Matriz de riesgo residual'!A161,""),," ",IF(CONCATENATE('Matriz de riesgo residual'!AE173,'Matriz de riesgo residual'!AO173)=CONCATENATE(D12,E16),'Matriz de riesgo residual'!A173,""))</f>
        <v xml:space="preserve">           </v>
      </c>
      <c r="F12" s="179" t="str">
        <f>CONCATENATE(IF(CONCATENATE('Matriz de riesgo residual'!AE12,'Matriz de riesgo residual'!AO12)=CONCATENATE(D12,F16),'Matriz de riesgo residual'!A12,""),," ",IF(CONCATENATE('Matriz de riesgo residual'!AE33,'Matriz de riesgo residual'!AO33)=CONCATENATE(D12,F16),'Matriz de riesgo residual'!A33,""),," ",IF(CONCATENATE('Matriz de riesgo residual'!AE54,'Matriz de riesgo residual'!AO54)=CONCATENATE(D12,F16),'Matriz de riesgo residual'!A54,""),," ",IF(CONCATENATE('Matriz de riesgo residual'!AE75,'Matriz de riesgo residual'!AO75)=CONCATENATE(D12,F16),'Matriz de riesgo residual'!A75,""),," ",IF(CONCATENATE('Matriz de riesgo residual'!AE96,'Matriz de riesgo residual'!AO96)=CONCATENATE(D12,F16),'Matriz de riesgo residual'!A96,""),," ",IF(CONCATENATE('Matriz de riesgo residual'!AE115,'Matriz de riesgo residual'!AO115)=CONCATENATE(D12,F16),'Matriz de riesgo residual'!A115,""),," ",IF(CONCATENATE('Matriz de riesgo residual'!AE134,'Matriz de riesgo residual'!AO134)=CONCATENATE(D12,F16),'Matriz de riesgo residual'!A134,""),," ",IF(CONCATENATE('Matriz de riesgo residual'!AE138,'Matriz de riesgo residual'!AO138)=CONCATENATE(D12,F16),'Matriz de riesgo residual'!A138,""),," ",IF(CONCATENATE('Matriz de riesgo residual'!AE143,'Matriz de riesgo residual'!AO143)=CONCATENATE(D12,F16),'Matriz de riesgo residual'!A143,""),," ",IF(CONCATENATE('Matriz de riesgo residual'!AE148,'Matriz de riesgo residual'!AO148)=CONCATENATE(D12,F16),'Matriz de riesgo residual'!A148,""),," ",IF(CONCATENATE('Matriz de riesgo residual'!AE161,'Matriz de riesgo residual'!AO161)=CONCATENATE(D12,F16),'Matriz de riesgo residual'!A161,""),," ",IF(CONCATENATE('Matriz de riesgo residual'!AE173,'Matriz de riesgo residual'!AO173)=CONCATENATE(D12,F16),'Matriz de riesgo residual'!A173,""))</f>
        <v xml:space="preserve">           </v>
      </c>
      <c r="G12" s="180" t="str">
        <f>CONCATENATE(IF(CONCATENATE('Matriz de riesgo residual'!AE12,'Matriz de riesgo residual'!AO12)=CONCATENATE(D12,G16),'Matriz de riesgo residual'!A12,""),," ",IF(CONCATENATE('Matriz de riesgo residual'!AE33,'Matriz de riesgo residual'!AO33)=CONCATENATE(D12,G16),'Matriz de riesgo residual'!A33,""),," ",IF(CONCATENATE('Matriz de riesgo residual'!AE54,'Matriz de riesgo residual'!AO54)=CONCATENATE(D12,G16),'Matriz de riesgo residual'!A54,""),," ",IF(CONCATENATE('Matriz de riesgo residual'!AE75,'Matriz de riesgo residual'!AO75)=CONCATENATE(D12,G16),'Matriz de riesgo residual'!A75,""),," ",IF(CONCATENATE('Matriz de riesgo residual'!AE96,'Matriz de riesgo residual'!AO96)=CONCATENATE(D12,G16),'Matriz de riesgo residual'!A96,""),," ",IF(CONCATENATE('Matriz de riesgo residual'!AE115,'Matriz de riesgo residual'!AO115)=CONCATENATE(D12,G16),'Matriz de riesgo residual'!A115,""),," ",IF(CONCATENATE('Matriz de riesgo residual'!AE134,'Matriz de riesgo residual'!AO134)=CONCATENATE(D12,G16),'Matriz de riesgo residual'!A134,""),," ",IF(CONCATENATE('Matriz de riesgo residual'!AE138,'Matriz de riesgo residual'!AO138)=CONCATENATE(D12,G16),'Matriz de riesgo residual'!A138,""),," ",IF(CONCATENATE('Matriz de riesgo residual'!AE143,'Matriz de riesgo residual'!AO143)=CONCATENATE(D12,G16),'Matriz de riesgo residual'!A143,""),," ",IF(CONCATENATE('Matriz de riesgo residual'!AE148,'Matriz de riesgo residual'!AO148)=CONCATENATE(D12,G16),'Matriz de riesgo residual'!A148,""),," ",IF(CONCATENATE('Matriz de riesgo residual'!AE161,'Matriz de riesgo residual'!AO161)=CONCATENATE(D12,G16),'Matriz de riesgo residual'!A161,""),," ",IF(CONCATENATE('Matriz de riesgo residual'!AE173,'Matriz de riesgo residual'!AO173)=CONCATENATE(D12,G16),'Matriz de riesgo residual'!A173,""))</f>
        <v xml:space="preserve">           </v>
      </c>
      <c r="H12" s="180" t="str">
        <f>CONCATENATE(IF(CONCATENATE('Matriz de riesgo residual'!AE12,'Matriz de riesgo residual'!AO12)=CONCATENATE(D12,H16),'Matriz de riesgo residual'!A12,""),," ",IF(CONCATENATE('Matriz de riesgo residual'!AE33,'Matriz de riesgo residual'!AO33)=CONCATENATE(D12,H16),'Matriz de riesgo residual'!A33,""),," ",IF(CONCATENATE('Matriz de riesgo residual'!AE54,'Matriz de riesgo residual'!AO54)=CONCATENATE(D12,H16),'Matriz de riesgo residual'!A54,""),," ",IF(CONCATENATE('Matriz de riesgo residual'!AE75,'Matriz de riesgo residual'!AO75)=CONCATENATE(D12,H16),'Matriz de riesgo residual'!A75,""),," ",IF(CONCATENATE('Matriz de riesgo residual'!AE96,'Matriz de riesgo residual'!AO96)=CONCATENATE(D12,H16),'Matriz de riesgo residual'!A96,""),," ",IF(CONCATENATE('Matriz de riesgo residual'!AE115,'Matriz de riesgo residual'!AO115)=CONCATENATE(D12,H16),'Matriz de riesgo residual'!A115,""),," ",IF(CONCATENATE('Matriz de riesgo residual'!AE134,'Matriz de riesgo residual'!AO134)=CONCATENATE(D12,H16),'Matriz de riesgo residual'!A134,""),," ",IF(CONCATENATE('Matriz de riesgo residual'!AE138,'Matriz de riesgo residual'!AO138)=CONCATENATE(D12,H16),'Matriz de riesgo residual'!A138,""),," ",IF(CONCATENATE('Matriz de riesgo residual'!AE143,'Matriz de riesgo residual'!AO143)=CONCATENATE(D12,H16),'Matriz de riesgo residual'!A143,""),," ",IF(CONCATENATE('Matriz de riesgo residual'!AE148,'Matriz de riesgo residual'!AO148)=CONCATENATE(D12,H16),'Matriz de riesgo residual'!A148,""),," ",IF(CONCATENATE('Matriz de riesgo residual'!AE161,'Matriz de riesgo residual'!AO161)=CONCATENATE(D12,H16),'Matriz de riesgo residual'!A161,""),," ",IF(CONCATENATE('Matriz de riesgo residual'!AE173,'Matriz de riesgo residual'!AO173)=CONCATENATE(D12,H16),'Matriz de riesgo residual'!A173,""))</f>
        <v xml:space="preserve">           </v>
      </c>
      <c r="I12" s="181" t="str">
        <f>CONCATENATE(IF(CONCATENATE('Matriz de riesgo residual'!AE12,'Matriz de riesgo residual'!AO12)=CONCATENATE(D12,I16),'Matriz de riesgo residual'!A12,""),," ",IF(CONCATENATE('Matriz de riesgo residual'!AE33,'Matriz de riesgo residual'!AO33)=CONCATENATE(D12,I16),'Matriz de riesgo residual'!A33,""),," ",IF(CONCATENATE('Matriz de riesgo residual'!AE54,'Matriz de riesgo residual'!AO54)=CONCATENATE(D12,I16),'Matriz de riesgo residual'!A54,""),," ",IF(CONCATENATE('Matriz de riesgo residual'!AE75,'Matriz de riesgo residual'!AO75)=CONCATENATE(D12,I16),'Matriz de riesgo residual'!A75,""),," ",IF(CONCATENATE('Matriz de riesgo residual'!AE96,'Matriz de riesgo residual'!AO96)=CONCATENATE(D12,I16),'Matriz de riesgo residual'!A96,""),," ",IF(CONCATENATE('Matriz de riesgo residual'!AE115,'Matriz de riesgo residual'!AO115)=CONCATENATE(D12,I16),'Matriz de riesgo residual'!A115,""),," ",IF(CONCATENATE('Matriz de riesgo residual'!AE134,'Matriz de riesgo residual'!AO134)=CONCATENATE(D12,I16),'Matriz de riesgo residual'!A134,""),," ",IF(CONCATENATE('Matriz de riesgo residual'!AE138,'Matriz de riesgo residual'!AO138)=CONCATENATE(D12,I16),'Matriz de riesgo residual'!A138,""),," ",IF(CONCATENATE('Matriz de riesgo residual'!AE143,'Matriz de riesgo residual'!AO143)=CONCATENATE(D12,I16),'Matriz de riesgo residual'!A143,""),," ",IF(CONCATENATE('Matriz de riesgo residual'!AE148,'Matriz de riesgo residual'!AO148)=CONCATENATE(D12,I16),'Matriz de riesgo residual'!A148,""),," ",IF(CONCATENATE('Matriz de riesgo residual'!AE161,'Matriz de riesgo residual'!AO161)=CONCATENATE(D12,I16),'Matriz de riesgo residual'!A161,""),," ",IF(CONCATENATE('Matriz de riesgo residual'!AE173,'Matriz de riesgo residual'!AO173)=CONCATENATE(D12,I16),'Matriz de riesgo residual'!A173,""))</f>
        <v xml:space="preserve">           </v>
      </c>
      <c r="K12" s="987"/>
      <c r="L12" s="183" t="s">
        <v>1783</v>
      </c>
      <c r="O12" s="985"/>
      <c r="P12" s="177" t="s">
        <v>1620</v>
      </c>
      <c r="Q12" s="178">
        <v>4</v>
      </c>
      <c r="R12" s="179" t="str">
        <f>CONCATENATE(IF(CONCATENATE('Matriz de riesgo residual'!AD12,'Matriz de riesgo residual'!AN12)=CONCATENATE(Q12,R16),'Matriz de riesgo residual'!A12,""),," ",IF(CONCATENATE('Matriz de riesgo residual'!AD33,'Matriz de riesgo residual'!AN33)=CONCATENATE(Q12,R16),'Matriz de riesgo residual'!A33,""),," ",IF(CONCATENATE('Matriz de riesgo residual'!AD54,'Matriz de riesgo residual'!AN54)=CONCATENATE(Q12,R16),'Matriz de riesgo residual'!A54,""),," ",IF(CONCATENATE('Matriz de riesgo residual'!AD75,'Matriz de riesgo residual'!AN75)=CONCATENATE(Q12,R16),'Matriz de riesgo residual'!A75,""),," ",IF(CONCATENATE('Matriz de riesgo residual'!AD96,'Matriz de riesgo residual'!AN96)=CONCATENATE(Q12,R16),'Matriz de riesgo residual'!A96,""),," ",IF(CONCATENATE('Matriz de riesgo residual'!AD115,'Matriz de riesgo residual'!AN115)=CONCATENATE(Q12,R16),'Matriz de riesgo residual'!A115,""))</f>
        <v xml:space="preserve">     </v>
      </c>
      <c r="S12" s="179" t="str">
        <f>CONCATENATE(IF(CONCATENATE('Matriz de riesgo residual'!AD12,'Matriz de riesgo residual'!AN12)=CONCATENATE(Q12,S16),'Matriz de riesgo residual'!A12,""),," ",IF(CONCATENATE('Matriz de riesgo residual'!AD33,'Matriz de riesgo residual'!AN33)=CONCATENATE(Q12,S16),'Matriz de riesgo residual'!A33,""),," ",IF(CONCATENATE('Matriz de riesgo residual'!AD54,'Matriz de riesgo residual'!AN54)=CONCATENATE(Q12,S16),'Matriz de riesgo residual'!A54,""),," ",IF(CONCATENATE('Matriz de riesgo residual'!AD75,'Matriz de riesgo residual'!AN75)=CONCATENATE(Q12,S16),'Matriz de riesgo residual'!A75,""),," ",IF(CONCATENATE('Matriz de riesgo residual'!AD96,'Matriz de riesgo residual'!AN96)=CONCATENATE(Q12,S16),'Matriz de riesgo residual'!A96,""),," ",IF(CONCATENATE('Matriz de riesgo residual'!AD115,'Matriz de riesgo residual'!AN115)=CONCATENATE(Q12,S16),'Matriz de riesgo residual'!A115,""))</f>
        <v xml:space="preserve">     </v>
      </c>
      <c r="T12" s="180" t="str">
        <f>CONCATENATE(IF(CONCATENATE('Matriz de riesgo residual'!AD12,'Matriz de riesgo residual'!AN12)=CONCATENATE(Q12,T16),'Matriz de riesgo residual'!A12,""),," ",IF(CONCATENATE('Matriz de riesgo residual'!AD33,'Matriz de riesgo residual'!AN33)=CONCATENATE(Q12,T16),'Matriz de riesgo residual'!A33,""),," ",IF(CONCATENATE('Matriz de riesgo residual'!AD54,'Matriz de riesgo residual'!AN54)=CONCATENATE(Q12,T16),'Matriz de riesgo residual'!A54,""),," ",IF(CONCATENATE('Matriz de riesgo residual'!AD75,'Matriz de riesgo residual'!AN75)=CONCATENATE(Q12,T16),'Matriz de riesgo residual'!A75,""),," ",IF(CONCATENATE('Matriz de riesgo residual'!AD96,'Matriz de riesgo residual'!AN96)=CONCATENATE(Q12,T16),'Matriz de riesgo residual'!A96,""),," ",IF(CONCATENATE('Matriz de riesgo residual'!AD115,'Matriz de riesgo residual'!AN115)=CONCATENATE(Q12,T16),'Matriz de riesgo residual'!A115,""))</f>
        <v xml:space="preserve">     </v>
      </c>
      <c r="U12" s="180" t="str">
        <f>CONCATENATE(IF(CONCATENATE('Matriz de riesgo residual'!AD12,'Matriz de riesgo residual'!AN12)=CONCATENATE(Q12,U16),'Matriz de riesgo residual'!A12,""),," ",IF(CONCATENATE('Matriz de riesgo residual'!AD33,'Matriz de riesgo residual'!AN33)=CONCATENATE(Q12,U16),'Matriz de riesgo residual'!A33,""),," ",IF(CONCATENATE('Matriz de riesgo residual'!AD54,'Matriz de riesgo residual'!AN54)=CONCATENATE(Q12,U16),'Matriz de riesgo residual'!A54,""),," ",IF(CONCATENATE('Matriz de riesgo residual'!AD75,'Matriz de riesgo residual'!AN75)=CONCATENATE(Q12,U16),'Matriz de riesgo residual'!A75,""),," ",IF(CONCATENATE('Matriz de riesgo residual'!AD96,'Matriz de riesgo residual'!AN96)=CONCATENATE(Q12,U16),'Matriz de riesgo residual'!A96,""),," ",IF(CONCATENATE('Matriz de riesgo residual'!AD115,'Matriz de riesgo residual'!AN115)=CONCATENATE(Q12,U16),'Matriz de riesgo residual'!A115,""))</f>
        <v xml:space="preserve">     </v>
      </c>
      <c r="V12" s="181" t="str">
        <f>CONCATENATE(IF(CONCATENATE('Matriz de riesgo residual'!AD12,'Matriz de riesgo residual'!AN12)=CONCATENATE(Q12,V16),'Matriz de riesgo residual'!A12,""),," ",IF(CONCATENATE('Matriz de riesgo residual'!AD33,'Matriz de riesgo residual'!AN33)=CONCATENATE(Q12,V16),'Matriz de riesgo residual'!A33,""),," ",IF(CONCATENATE('Matriz de riesgo residual'!AD54,'Matriz de riesgo residual'!AN54)=CONCATENATE(Q12,V16),'Matriz de riesgo residual'!A54,""),," ",IF(CONCATENATE('Matriz de riesgo residual'!AD75,'Matriz de riesgo residual'!AN75)=CONCATENATE(Q12,V16),'Matriz de riesgo residual'!A75,""),," ",IF(CONCATENATE('Matriz de riesgo residual'!AD96,'Matriz de riesgo residual'!AN96)=CONCATENATE(Q12,V16),'Matriz de riesgo residual'!A96,""),," ",IF(CONCATENATE('Matriz de riesgo residual'!AD115,'Matriz de riesgo residual'!AN115)=CONCATENATE(Q12,V16),'Matriz de riesgo residual'!A115,""))</f>
        <v xml:space="preserve">     </v>
      </c>
      <c r="X12" s="987"/>
      <c r="Y12" s="183" t="s">
        <v>1783</v>
      </c>
      <c r="AC12" s="985"/>
      <c r="AD12" s="177" t="s">
        <v>1620</v>
      </c>
      <c r="AE12" s="178">
        <v>4</v>
      </c>
      <c r="AF12" s="179" t="str">
        <f>CONCATENATE(IF(CONCATENATE('Matriz de riesgo residual'!AE12,'Matriz de riesgo residual'!AG12)=CONCATENATE(AE12,AF16),'Matriz de riesgo residual'!A12,""),," ",IF(CONCATENATE('Matriz de riesgo residual'!AE33,'Matriz de riesgo residual'!AG33)=CONCATENATE(AE12,AF16),'Matriz de riesgo residual'!A33,""),," ",IF(CONCATENATE('Matriz de riesgo residual'!AE54,'Matriz de riesgo residual'!AG54)=CONCATENATE(AE12,AF16),'Matriz de riesgo residual'!A54,""),," ",IF(CONCATENATE('Matriz de riesgo residual'!AE75,'Matriz de riesgo residual'!AG75)=CONCATENATE(AE12,AF16),'Matriz de riesgo residual'!A75,""),," ",IF(CONCATENATE('Matriz de riesgo residual'!AE96,'Matriz de riesgo residual'!AG96)=CONCATENATE(AE12,AF16),'Matriz de riesgo residual'!A96,""),," ",IF(CONCATENATE('Matriz de riesgo residual'!AE115,'Matriz de riesgo residual'!AG115)=CONCATENATE(AE12,AF16),'Matriz de riesgo residual'!A115,""),," ",IF(CONCATENATE('Matriz de riesgo residual'!AE134,'Matriz de riesgo residual'!AG134)=CONCATENATE(AE12,AF16),'Matriz de riesgo residual'!A134,""),," ",IF(CONCATENATE('Matriz de riesgo residual'!AE138,'Matriz de riesgo residual'!AG138)=CONCATENATE(AE12,AF16),'Matriz de riesgo residual'!A138,""),," ",IF(CONCATENATE('Matriz de riesgo residual'!AE143,'Matriz de riesgo residual'!AG143)=CONCATENATE(AE12,AF16),'Matriz de riesgo residual'!A143,""),," ",IF(CONCATENATE('Matriz de riesgo residual'!AE148,'Matriz de riesgo residual'!AG148)=CONCATENATE(AE12,AF16),'Matriz de riesgo residual'!A148,""),," ",IF(CONCATENATE('Matriz de riesgo residual'!AE161,'Matriz de riesgo residual'!AG161)=CONCATENATE(AE12,AF16),'Matriz de riesgo residual'!A161,""),," ",IF(CONCATENATE('Matriz de riesgo residual'!AE173,'Matriz de riesgo residual'!AG173)=CONCATENATE(AE12,AF16),'Matriz de riesgo residual'!A173,""))</f>
        <v xml:space="preserve">           </v>
      </c>
      <c r="AG12" s="179" t="str">
        <f>CONCATENATE(IF(CONCATENATE('Matriz de riesgo residual'!AE12,'Matriz de riesgo residual'!AG12)=CONCATENATE(AE12,AG16),'Matriz de riesgo residual'!A12,""),," ",IF(CONCATENATE('Matriz de riesgo residual'!AE33,'Matriz de riesgo residual'!AG33)=CONCATENATE(AE12,AG16),'Matriz de riesgo residual'!A33,""),," ",IF(CONCATENATE('Matriz de riesgo residual'!AE54,'Matriz de riesgo residual'!AG54)=CONCATENATE(AE12,AG16),'Matriz de riesgo residual'!A54,""),," ",IF(CONCATENATE('Matriz de riesgo residual'!AE75,'Matriz de riesgo residual'!AG75)=CONCATENATE(AE12,AG16),'Matriz de riesgo residual'!A75,""),," ",IF(CONCATENATE('Matriz de riesgo residual'!AE96,'Matriz de riesgo residual'!AG96)=CONCATENATE(AE12,AG16),'Matriz de riesgo residual'!A96,""),," ",IF(CONCATENATE('Matriz de riesgo residual'!AE115,'Matriz de riesgo residual'!AG115)=CONCATENATE(AE12,AG16),'Matriz de riesgo residual'!A115,""),," ",IF(CONCATENATE('Matriz de riesgo residual'!AE134,'Matriz de riesgo residual'!AG134)=CONCATENATE(AE12,AG16),'Matriz de riesgo residual'!A134,""),," ",IF(CONCATENATE('Matriz de riesgo residual'!AE138,'Matriz de riesgo residual'!AG138)=CONCATENATE(AE12,AG16),'Matriz de riesgo residual'!A138,""),," ",IF(CONCATENATE('Matriz de riesgo residual'!AE143,'Matriz de riesgo residual'!AG143)=CONCATENATE(AE12,AG16),'Matriz de riesgo residual'!A143,""),," ",IF(CONCATENATE('Matriz de riesgo residual'!AE148,'Matriz de riesgo residual'!AG148)=CONCATENATE(AE12,AG16),'Matriz de riesgo residual'!A148,""),," ",IF(CONCATENATE('Matriz de riesgo residual'!AE161,'Matriz de riesgo residual'!AG161)=CONCATENATE(AE12,AG16),'Matriz de riesgo residual'!A161,""),," ",IF(CONCATENATE('Matriz de riesgo residual'!AE173,'Matriz de riesgo residual'!AG173)=CONCATENATE(AE12,AG16),'Matriz de riesgo residual'!A173,""))</f>
        <v xml:space="preserve">           </v>
      </c>
      <c r="AH12" s="180" t="str">
        <f>CONCATENATE(IF(CONCATENATE('Matriz de riesgo residual'!AE12,'Matriz de riesgo residual'!AG12)=CONCATENATE(AE12,AH16),'Matriz de riesgo residual'!A12,""),," ",IF(CONCATENATE('Matriz de riesgo residual'!AE33,'Matriz de riesgo residual'!AG33)=CONCATENATE(AE12,AH16),'Matriz de riesgo residual'!A33,""),," ",IF(CONCATENATE('Matriz de riesgo residual'!AE54,'Matriz de riesgo residual'!AG54)=CONCATENATE(AE12,AH16),'Matriz de riesgo residual'!A54,""),," ",IF(CONCATENATE('Matriz de riesgo residual'!AE75,'Matriz de riesgo residual'!AG75)=CONCATENATE(AE12,AH16),'Matriz de riesgo residual'!A75,""),," ",IF(CONCATENATE('Matriz de riesgo residual'!AE96,'Matriz de riesgo residual'!AG96)=CONCATENATE(AE12,AH16),'Matriz de riesgo residual'!A96,""),," ",IF(CONCATENATE('Matriz de riesgo residual'!AE115,'Matriz de riesgo residual'!AG115)=CONCATENATE(AE12,AH16),'Matriz de riesgo residual'!A115,""),," ",IF(CONCATENATE('Matriz de riesgo residual'!AE134,'Matriz de riesgo residual'!AG134)=CONCATENATE(AE12,AH16),'Matriz de riesgo residual'!A134,""),," ",IF(CONCATENATE('Matriz de riesgo residual'!AE138,'Matriz de riesgo residual'!AG138)=CONCATENATE(AE12,AH16),'Matriz de riesgo residual'!A138,""),," ",IF(CONCATENATE('Matriz de riesgo residual'!AE143,'Matriz de riesgo residual'!AG143)=CONCATENATE(AE12,AH16),'Matriz de riesgo residual'!A143,""),," ",IF(CONCATENATE('Matriz de riesgo residual'!AE148,'Matriz de riesgo residual'!AG148)=CONCATENATE(AE12,AH16),'Matriz de riesgo residual'!A148,""),," ",IF(CONCATENATE('Matriz de riesgo residual'!AE161,'Matriz de riesgo residual'!AG161)=CONCATENATE(AE12,AH16),'Matriz de riesgo residual'!A161,""),," ",IF(CONCATENATE('Matriz de riesgo residual'!AE173,'Matriz de riesgo residual'!AG173)=CONCATENATE(AE12,AH16),'Matriz de riesgo residual'!A173,""))</f>
        <v xml:space="preserve">           </v>
      </c>
      <c r="AI12" s="180" t="str">
        <f>CONCATENATE(IF(CONCATENATE('Matriz de riesgo residual'!AE12,'Matriz de riesgo residual'!AG12)=CONCATENATE(AE12,AI16),'Matriz de riesgo residual'!A12,""),," ",IF(CONCATENATE('Matriz de riesgo residual'!AE33,'Matriz de riesgo residual'!AG33)=CONCATENATE(AE12,AI16),'Matriz de riesgo residual'!A33,""),," ",IF(CONCATENATE('Matriz de riesgo residual'!AE54,'Matriz de riesgo residual'!AG54)=CONCATENATE(AE12,AI16),'Matriz de riesgo residual'!A54,""),," ",IF(CONCATENATE('Matriz de riesgo residual'!AE75,'Matriz de riesgo residual'!AG75)=CONCATENATE(AE12,AI16),'Matriz de riesgo residual'!A75,""),," ",IF(CONCATENATE('Matriz de riesgo residual'!AE96,'Matriz de riesgo residual'!AG96)=CONCATENATE(AE12,AI16),'Matriz de riesgo residual'!A96,""),," ",IF(CONCATENATE('Matriz de riesgo residual'!AE115,'Matriz de riesgo residual'!AG115)=CONCATENATE(AE12,AI16),'Matriz de riesgo residual'!A115,""),," ",IF(CONCATENATE('Matriz de riesgo residual'!AE134,'Matriz de riesgo residual'!AG134)=CONCATENATE(AE12,AI16),'Matriz de riesgo residual'!A134,""),," ",IF(CONCATENATE('Matriz de riesgo residual'!AE138,'Matriz de riesgo residual'!AG138)=CONCATENATE(AE12,AI16),'Matriz de riesgo residual'!A138,""),," ",IF(CONCATENATE('Matriz de riesgo residual'!AE143,'Matriz de riesgo residual'!AG143)=CONCATENATE(AE12,AI16),'Matriz de riesgo residual'!A143,""),," ",IF(CONCATENATE('Matriz de riesgo residual'!AE148,'Matriz de riesgo residual'!AG148)=CONCATENATE(AE12,AI16),'Matriz de riesgo residual'!A148,""),," ",IF(CONCATENATE('Matriz de riesgo residual'!AE161,'Matriz de riesgo residual'!AG161)=CONCATENATE(AE12,AI16),'Matriz de riesgo residual'!A161,""),," ",IF(CONCATENATE('Matriz de riesgo residual'!AE173,'Matriz de riesgo residual'!AG173)=CONCATENATE(AE12,AI16),'Matriz de riesgo residual'!A173,""))</f>
        <v xml:space="preserve">           </v>
      </c>
      <c r="AJ12" s="181" t="str">
        <f>CONCATENATE(IF(CONCATENATE('Matriz de riesgo residual'!AE12,'Matriz de riesgo residual'!AG12)=CONCATENATE(AE12,AJ16),'Matriz de riesgo residual'!A12,""),," ",IF(CONCATENATE('Matriz de riesgo residual'!AE33,'Matriz de riesgo residual'!AG33)=CONCATENATE(AE12,AJ16),'Matriz de riesgo residual'!A33,""),," ",IF(CONCATENATE('Matriz de riesgo residual'!AE54,'Matriz de riesgo residual'!AG54)=CONCATENATE(AE12,AJ16),'Matriz de riesgo residual'!A54,""),," ",IF(CONCATENATE('Matriz de riesgo residual'!AE75,'Matriz de riesgo residual'!AG75)=CONCATENATE(AE12,AJ16),'Matriz de riesgo residual'!A75,""),," ",IF(CONCATENATE('Matriz de riesgo residual'!AE96,'Matriz de riesgo residual'!AG96)=CONCATENATE(AE12,AJ16),'Matriz de riesgo residual'!A96,""),," ",IF(CONCATENATE('Matriz de riesgo residual'!AE115,'Matriz de riesgo residual'!AG115)=CONCATENATE(AE12,AJ16),'Matriz de riesgo residual'!A115,""),," ",IF(CONCATENATE('Matriz de riesgo residual'!AE134,'Matriz de riesgo residual'!AG134)=CONCATENATE(AE12,AJ16),'Matriz de riesgo residual'!A134,""),," ",IF(CONCATENATE('Matriz de riesgo residual'!AE138,'Matriz de riesgo residual'!AG138)=CONCATENATE(AE12,AJ16),'Matriz de riesgo residual'!A138,""),," ",IF(CONCATENATE('Matriz de riesgo residual'!AE143,'Matriz de riesgo residual'!AG143)=CONCATENATE(AE12,AJ16),'Matriz de riesgo residual'!A143,""),," ",IF(CONCATENATE('Matriz de riesgo residual'!AE148,'Matriz de riesgo residual'!AG148)=CONCATENATE(AE12,AJ16),'Matriz de riesgo residual'!A148,""),," ",IF(CONCATENATE('Matriz de riesgo residual'!AE161,'Matriz de riesgo residual'!AG161)=CONCATENATE(AE12,AJ16),'Matriz de riesgo residual'!A161,""),," ",IF(CONCATENATE('Matriz de riesgo residual'!AE173,'Matriz de riesgo residual'!AG173)=CONCATENATE(AE12,AJ16),'Matriz de riesgo residual'!A173,""))</f>
        <v xml:space="preserve">           </v>
      </c>
      <c r="AL12" s="987"/>
      <c r="AM12" s="183" t="s">
        <v>1783</v>
      </c>
    </row>
    <row r="13" spans="1:39" ht="38.25" customHeight="1">
      <c r="B13" s="985"/>
      <c r="C13" s="184" t="s">
        <v>1617</v>
      </c>
      <c r="D13" s="178">
        <v>3</v>
      </c>
      <c r="E13" s="185" t="str">
        <f>CONCATENATE(IF(CONCATENATE('Matriz de riesgo residual'!AE12,'Matriz de riesgo residual'!AO12)=CONCATENATE(D13,E16),'Matriz de riesgo residual'!A12,""),," ",IF(CONCATENATE('Matriz de riesgo residual'!AE33,'Matriz de riesgo residual'!AO33)=CONCATENATE(D13,E16),'Matriz de riesgo residual'!A33,""),," ",IF(CONCATENATE('Matriz de riesgo residual'!AE54,'Matriz de riesgo residual'!AO54)=CONCATENATE(D13,E16),'Matriz de riesgo residual'!A54,""),," ",IF(CONCATENATE('Matriz de riesgo residual'!AE75,'Matriz de riesgo residual'!AO75)=CONCATENATE(D13,E16),'Matriz de riesgo residual'!A75,""),," ",IF(CONCATENATE('Matriz de riesgo residual'!AE96,'Matriz de riesgo residual'!AO96)=CONCATENATE(D13,E16),'Matriz de riesgo residual'!A96,""),," ",IF(CONCATENATE('Matriz de riesgo residual'!AE115,'Matriz de riesgo residual'!AO115)=CONCATENATE(D13,E16),'Matriz de riesgo residual'!A115,""),," ",IF(CONCATENATE('Matriz de riesgo residual'!AE134,'Matriz de riesgo residual'!AO134)=CONCATENATE(D13,E16),'Matriz de riesgo residual'!A134,""),," ",IF(CONCATENATE('Matriz de riesgo residual'!AE138,'Matriz de riesgo residual'!AO138)=CONCATENATE(D13,E16),'Matriz de riesgo residual'!A138,""),," ",IF(CONCATENATE('Matriz de riesgo residual'!AE143,'Matriz de riesgo residual'!AO143)=CONCATENATE(D13,E16),'Matriz de riesgo residual'!A143,""),," ",IF(CONCATENATE('Matriz de riesgo residual'!AE148,'Matriz de riesgo residual'!AO148)=CONCATENATE(D13,E16),'Matriz de riesgo residual'!A148,""),," ",IF(CONCATENATE('Matriz de riesgo residual'!AE161,'Matriz de riesgo residual'!AO161)=CONCATENATE(D13,E16),'Matriz de riesgo residual'!A161,""),," ",IF(CONCATENATE('Matriz de riesgo residual'!AE173,'Matriz de riesgo residual'!AO173)=CONCATENATE(D13,E16),'Matriz de riesgo residual'!A173,""))</f>
        <v xml:space="preserve">           </v>
      </c>
      <c r="F13" s="179" t="str">
        <f>CONCATENATE(IF(CONCATENATE('Matriz de riesgo residual'!AE12,'Matriz de riesgo residual'!AO12)=CONCATENATE(D13,F16),'Matriz de riesgo residual'!A12,""),," ",IF(CONCATENATE('Matriz de riesgo residual'!AE33,'Matriz de riesgo residual'!AO33)=CONCATENATE(D13,F16),'Matriz de riesgo residual'!A33,""),," ",IF(CONCATENATE('Matriz de riesgo residual'!AE54,'Matriz de riesgo residual'!AO54)=CONCATENATE(D13,F16),'Matriz de riesgo residual'!A54,""),," ",IF(CONCATENATE('Matriz de riesgo residual'!AE75,'Matriz de riesgo residual'!AO75)=CONCATENATE(D13,F16),'Matriz de riesgo residual'!A75,""),," ",IF(CONCATENATE('Matriz de riesgo residual'!AE96,'Matriz de riesgo residual'!AO96)=CONCATENATE(D13,F16),'Matriz de riesgo residual'!A96,""),," ",IF(CONCATENATE('Matriz de riesgo residual'!AE115,'Matriz de riesgo residual'!AO115)=CONCATENATE(D13,F16),'Matriz de riesgo residual'!A115,""),," ",IF(CONCATENATE('Matriz de riesgo residual'!AE134,'Matriz de riesgo residual'!AO134)=CONCATENATE(D13,F16),'Matriz de riesgo residual'!A134,""),," ",IF(CONCATENATE('Matriz de riesgo residual'!AE138,'Matriz de riesgo residual'!AO138)=CONCATENATE(D13,F16),'Matriz de riesgo residual'!A138,""),," ",IF(CONCATENATE('Matriz de riesgo residual'!AE143,'Matriz de riesgo residual'!AO143)=CONCATENATE(D13,F16),'Matriz de riesgo residual'!A143,""),," ",IF(CONCATENATE('Matriz de riesgo residual'!AE148,'Matriz de riesgo residual'!AO148)=CONCATENATE(D13,F16),'Matriz de riesgo residual'!A148,""),," ",IF(CONCATENATE('Matriz de riesgo residual'!AE161,'Matriz de riesgo residual'!AO161)=CONCATENATE(D13,F16),'Matriz de riesgo residual'!A161,""),," ",IF(CONCATENATE('Matriz de riesgo residual'!AE173,'Matriz de riesgo residual'!AO173)=CONCATENATE(D13,F16),'Matriz de riesgo residual'!A173,""))</f>
        <v xml:space="preserve">           </v>
      </c>
      <c r="G13" s="179" t="str">
        <f>CONCATENATE(IF(CONCATENATE('Matriz de riesgo residual'!AE12,'Matriz de riesgo residual'!AO12)=CONCATENATE(D13,G16),'Matriz de riesgo residual'!A12,""),," ",IF(CONCATENATE('Matriz de riesgo residual'!AE33,'Matriz de riesgo residual'!AO33)=CONCATENATE(D13,G16),'Matriz de riesgo residual'!A33,""),," ",IF(CONCATENATE('Matriz de riesgo residual'!AE54,'Matriz de riesgo residual'!AO54)=CONCATENATE(D13,G16),'Matriz de riesgo residual'!A54,""),," ",IF(CONCATENATE('Matriz de riesgo residual'!AE75,'Matriz de riesgo residual'!AO75)=CONCATENATE(D13,G16),'Matriz de riesgo residual'!A75,""),," ",IF(CONCATENATE('Matriz de riesgo residual'!AE96,'Matriz de riesgo residual'!AO96)=CONCATENATE(D13,G16),'Matriz de riesgo residual'!A96,""),," ",IF(CONCATENATE('Matriz de riesgo residual'!AE115,'Matriz de riesgo residual'!AO115)=CONCATENATE(D13,G16),'Matriz de riesgo residual'!A115,""),," ",IF(CONCATENATE('Matriz de riesgo residual'!AE134,'Matriz de riesgo residual'!AO134)=CONCATENATE(D13,G16),'Matriz de riesgo residual'!A134,""),," ",IF(CONCATENATE('Matriz de riesgo residual'!AE138,'Matriz de riesgo residual'!AO138)=CONCATENATE(D13,G16),'Matriz de riesgo residual'!A138,""),," ",IF(CONCATENATE('Matriz de riesgo residual'!AE143,'Matriz de riesgo residual'!AO143)=CONCATENATE(D13,G16),'Matriz de riesgo residual'!A143,""),," ",IF(CONCATENATE('Matriz de riesgo residual'!AE148,'Matriz de riesgo residual'!AO148)=CONCATENATE(D13,G16),'Matriz de riesgo residual'!A148,""),," ",IF(CONCATENATE('Matriz de riesgo residual'!AE161,'Matriz de riesgo residual'!AO161)=CONCATENATE(D13,G16),'Matriz de riesgo residual'!A161,""),," ",IF(CONCATENATE('Matriz de riesgo residual'!AE173,'Matriz de riesgo residual'!AO173)=CONCATENATE(D13,G16),'Matriz de riesgo residual'!A173,""))</f>
        <v xml:space="preserve">           </v>
      </c>
      <c r="H13" s="180" t="str">
        <f>CONCATENATE(IF(CONCATENATE('Matriz de riesgo residual'!AE12,'Matriz de riesgo residual'!AO12)=CONCATENATE(D13,H16),'Matriz de riesgo residual'!A12,""),," ",IF(CONCATENATE('Matriz de riesgo residual'!AE33,'Matriz de riesgo residual'!AO33)=CONCATENATE(D13,H16),'Matriz de riesgo residual'!A33,""),," ",IF(CONCATENATE('Matriz de riesgo residual'!AE54,'Matriz de riesgo residual'!AO54)=CONCATENATE(D13,H16),'Matriz de riesgo residual'!A54,""),," ",IF(CONCATENATE('Matriz de riesgo residual'!AE75,'Matriz de riesgo residual'!AO75)=CONCATENATE(D13,H16),'Matriz de riesgo residual'!A75,""),," ",IF(CONCATENATE('Matriz de riesgo residual'!AE96,'Matriz de riesgo residual'!AO96)=CONCATENATE(D13,H16),'Matriz de riesgo residual'!A96,""),," ",IF(CONCATENATE('Matriz de riesgo residual'!AE115,'Matriz de riesgo residual'!AO115)=CONCATENATE(D13,H16),'Matriz de riesgo residual'!A115,""),," ",IF(CONCATENATE('Matriz de riesgo residual'!AE134,'Matriz de riesgo residual'!AO134)=CONCATENATE(D13,H16),'Matriz de riesgo residual'!A134,""),," ",IF(CONCATENATE('Matriz de riesgo residual'!AE138,'Matriz de riesgo residual'!AO138)=CONCATENATE(D13,H16),'Matriz de riesgo residual'!A138,""),," ",IF(CONCATENATE('Matriz de riesgo residual'!AE143,'Matriz de riesgo residual'!AO143)=CONCATENATE(D13,H16),'Matriz de riesgo residual'!A143,""),," ",IF(CONCATENATE('Matriz de riesgo residual'!AE148,'Matriz de riesgo residual'!AO148)=CONCATENATE(D13,H16),'Matriz de riesgo residual'!A148,""),," ",IF(CONCATENATE('Matriz de riesgo residual'!AE161,'Matriz de riesgo residual'!AO161)=CONCATENATE(D13,H16),'Matriz de riesgo residual'!A161,""),," ",IF(CONCATENATE('Matriz de riesgo residual'!AE173,'Matriz de riesgo residual'!AO173)=CONCATENATE(D13,H16),'Matriz de riesgo residual'!A173,""))</f>
        <v xml:space="preserve">           </v>
      </c>
      <c r="I13" s="180" t="str">
        <f>CONCATENATE(IF(CONCATENATE('Matriz de riesgo residual'!AE12,'Matriz de riesgo residual'!AO12)=CONCATENATE(D13,I16),'Matriz de riesgo residual'!A12,""),," ",IF(CONCATENATE('Matriz de riesgo residual'!AE33,'Matriz de riesgo residual'!AO33)=CONCATENATE(D13,I16),'Matriz de riesgo residual'!A33,""),," ",IF(CONCATENATE('Matriz de riesgo residual'!AE54,'Matriz de riesgo residual'!AO54)=CONCATENATE(D13,I16),'Matriz de riesgo residual'!A54,""),," ",IF(CONCATENATE('Matriz de riesgo residual'!AE75,'Matriz de riesgo residual'!AO75)=CONCATENATE(D13,I16),'Matriz de riesgo residual'!A75,""),," ",IF(CONCATENATE('Matriz de riesgo residual'!AE96,'Matriz de riesgo residual'!AO96)=CONCATENATE(D13,I16),'Matriz de riesgo residual'!A96,""),," ",IF(CONCATENATE('Matriz de riesgo residual'!AE115,'Matriz de riesgo residual'!AO115)=CONCATENATE(D13,I16),'Matriz de riesgo residual'!A115,""),," ",IF(CONCATENATE('Matriz de riesgo residual'!AE134,'Matriz de riesgo residual'!AO134)=CONCATENATE(D13,I16),'Matriz de riesgo residual'!A134,""),," ",IF(CONCATENATE('Matriz de riesgo residual'!AE138,'Matriz de riesgo residual'!AO138)=CONCATENATE(D13,I16),'Matriz de riesgo residual'!A138,""),," ",IF(CONCATENATE('Matriz de riesgo residual'!AE143,'Matriz de riesgo residual'!AO143)=CONCATENATE(D13,I16),'Matriz de riesgo residual'!A143,""),," ",IF(CONCATENATE('Matriz de riesgo residual'!AE148,'Matriz de riesgo residual'!AO148)=CONCATENATE(D13,I16),'Matriz de riesgo residual'!A148,""),," ",IF(CONCATENATE('Matriz de riesgo residual'!AE161,'Matriz de riesgo residual'!AO161)=CONCATENATE(D13,I16),'Matriz de riesgo residual'!A161,""),," ",IF(CONCATENATE('Matriz de riesgo residual'!AE173,'Matriz de riesgo residual'!AO173)=CONCATENATE(D13,I16),'Matriz de riesgo residual'!A173,""))</f>
        <v xml:space="preserve">           </v>
      </c>
      <c r="K13" s="987"/>
      <c r="L13" s="186" t="s">
        <v>287</v>
      </c>
      <c r="O13" s="985"/>
      <c r="P13" s="184" t="s">
        <v>1617</v>
      </c>
      <c r="Q13" s="178">
        <v>3</v>
      </c>
      <c r="R13" s="185" t="str">
        <f>CONCATENATE(IF(CONCATENATE('Matriz de riesgo residual'!AD12,'Matriz de riesgo residual'!AN12)=CONCATENATE(Q13,R16),'Matriz de riesgo residual'!A12,""),," ",IF(CONCATENATE('Matriz de riesgo residual'!AD33,'Matriz de riesgo residual'!AN33)=CONCATENATE(Q13,R16),'Matriz de riesgo residual'!A33,""),," ",IF(CONCATENATE('Matriz de riesgo residual'!AD54,'Matriz de riesgo residual'!AN54)=CONCATENATE(Q13,R16),'Matriz de riesgo residual'!A54,""),," ",IF(CONCATENATE('Matriz de riesgo residual'!AD75,'Matriz de riesgo residual'!AN75)=CONCATENATE(Q13,R16),'Matriz de riesgo residual'!A75,""),," ",IF(CONCATENATE('Matriz de riesgo residual'!AD96,'Matriz de riesgo residual'!AN96)=CONCATENATE(Q13,R16),'Matriz de riesgo residual'!A96,""),," ",IF(CONCATENATE('Matriz de riesgo residual'!AD115,'Matriz de riesgo residual'!AN115)=CONCATENATE(Q13,R16),'Matriz de riesgo residual'!A115,""))</f>
        <v xml:space="preserve">     </v>
      </c>
      <c r="S13" s="179" t="str">
        <f>CONCATENATE(IF(CONCATENATE('Matriz de riesgo residual'!AD12,'Matriz de riesgo residual'!AN12)=CONCATENATE(Q13,S16),'Matriz de riesgo residual'!A12,""),," ",IF(CONCATENATE('Matriz de riesgo residual'!AD33,'Matriz de riesgo residual'!AN33)=CONCATENATE(Q13,S16),'Matriz de riesgo residual'!A33,""),," ",IF(CONCATENATE('Matriz de riesgo residual'!AD54,'Matriz de riesgo residual'!AN54)=CONCATENATE(Q13,S16),'Matriz de riesgo residual'!A54,""),," ",IF(CONCATENATE('Matriz de riesgo residual'!AD75,'Matriz de riesgo residual'!AN75)=CONCATENATE(Q13,S16),'Matriz de riesgo residual'!A75,""),," ",IF(CONCATENATE('Matriz de riesgo residual'!AD96,'Matriz de riesgo residual'!AN96)=CONCATENATE(Q13,S16),'Matriz de riesgo residual'!A96,""),," ",IF(CONCATENATE('Matriz de riesgo residual'!AD115,'Matriz de riesgo residual'!AN115)=CONCATENATE(Q13,S16),'Matriz de riesgo residual'!A115,""))</f>
        <v xml:space="preserve">     </v>
      </c>
      <c r="T13" s="179" t="str">
        <f>CONCATENATE(IF(CONCATENATE('Matriz de riesgo residual'!AD12,'Matriz de riesgo residual'!AN12)=CONCATENATE(Q13,T16),'Matriz de riesgo residual'!A12,""),," ",IF(CONCATENATE('Matriz de riesgo residual'!AD33,'Matriz de riesgo residual'!AN33)=CONCATENATE(Q13,T16),'Matriz de riesgo residual'!A33,""),," ",IF(CONCATENATE('Matriz de riesgo residual'!AD54,'Matriz de riesgo residual'!AN54)=CONCATENATE(Q13,T16),'Matriz de riesgo residual'!A54,""),," ",IF(CONCATENATE('Matriz de riesgo residual'!AD75,'Matriz de riesgo residual'!AN75)=CONCATENATE(Q13,T16),'Matriz de riesgo residual'!A75,""),," ",IF(CONCATENATE('Matriz de riesgo residual'!AD96,'Matriz de riesgo residual'!AN96)=CONCATENATE(Q13,T16),'Matriz de riesgo residual'!A96,""),," ",IF(CONCATENATE('Matriz de riesgo residual'!AD115,'Matriz de riesgo residual'!AN115)=CONCATENATE(Q13,T16),'Matriz de riesgo residual'!A115,""))</f>
        <v xml:space="preserve">     </v>
      </c>
      <c r="U13" s="180" t="str">
        <f>CONCATENATE(IF(CONCATENATE('Matriz de riesgo residual'!AD12,'Matriz de riesgo residual'!AN12)=CONCATENATE(Q13,U16),'Matriz de riesgo residual'!A12,""),," ",IF(CONCATENATE('Matriz de riesgo residual'!AD33,'Matriz de riesgo residual'!AN33)=CONCATENATE(Q13,U16),'Matriz de riesgo residual'!A33,""),," ",IF(CONCATENATE('Matriz de riesgo residual'!AD54,'Matriz de riesgo residual'!AN54)=CONCATENATE(Q13,U16),'Matriz de riesgo residual'!A54,""),," ",IF(CONCATENATE('Matriz de riesgo residual'!AD75,'Matriz de riesgo residual'!AN75)=CONCATENATE(Q13,U16),'Matriz de riesgo residual'!A75,""),," ",IF(CONCATENATE('Matriz de riesgo residual'!AD96,'Matriz de riesgo residual'!AN96)=CONCATENATE(Q13,U16),'Matriz de riesgo residual'!A96,""),," ",IF(CONCATENATE('Matriz de riesgo residual'!AD115,'Matriz de riesgo residual'!AN115)=CONCATENATE(Q13,U16),'Matriz de riesgo residual'!A115,""))</f>
        <v xml:space="preserve">     </v>
      </c>
      <c r="V13" s="180" t="str">
        <f>CONCATENATE(IF(CONCATENATE('Matriz de riesgo residual'!AD12,'Matriz de riesgo residual'!AN12)=CONCATENATE(Q13,V16),'Matriz de riesgo residual'!A12,""),," ",IF(CONCATENATE('Matriz de riesgo residual'!AD33,'Matriz de riesgo residual'!AN33)=CONCATENATE(Q13,V16),'Matriz de riesgo residual'!A33,""),," ",IF(CONCATENATE('Matriz de riesgo residual'!AD54,'Matriz de riesgo residual'!AN54)=CONCATENATE(Q13,V16),'Matriz de riesgo residual'!A54,""),," ",IF(CONCATENATE('Matriz de riesgo residual'!AD75,'Matriz de riesgo residual'!AN75)=CONCATENATE(Q13,V16),'Matriz de riesgo residual'!A75,""),," ",IF(CONCATENATE('Matriz de riesgo residual'!AD96,'Matriz de riesgo residual'!AN96)=CONCATENATE(Q13,V16),'Matriz de riesgo residual'!A96,""),," ",IF(CONCATENATE('Matriz de riesgo residual'!AD115,'Matriz de riesgo residual'!AN115)=CONCATENATE(Q13,V16),'Matriz de riesgo residual'!A115,""))</f>
        <v xml:space="preserve">     </v>
      </c>
      <c r="X13" s="987"/>
      <c r="Y13" s="186" t="s">
        <v>287</v>
      </c>
      <c r="AC13" s="985"/>
      <c r="AD13" s="184" t="s">
        <v>1617</v>
      </c>
      <c r="AE13" s="178">
        <v>3</v>
      </c>
      <c r="AF13" s="185" t="str">
        <f>CONCATENATE(IF(CONCATENATE('Matriz de riesgo residual'!AE12,'Matriz de riesgo residual'!AG12)=CONCATENATE(AE13,AF16),'Matriz de riesgo residual'!A12,""),," ",IF(CONCATENATE('Matriz de riesgo residual'!AE33,'Matriz de riesgo residual'!AG33)=CONCATENATE(AE13,AF16),'Matriz de riesgo residual'!A33,""),," ",IF(CONCATENATE('Matriz de riesgo residual'!AE54,'Matriz de riesgo residual'!AG54)=CONCATENATE(AE13,AF16),'Matriz de riesgo residual'!A54,""),," ",IF(CONCATENATE('Matriz de riesgo residual'!AE75,'Matriz de riesgo residual'!AG75)=CONCATENATE(AE13,AF16),'Matriz de riesgo residual'!A75,""),," ",IF(CONCATENATE('Matriz de riesgo residual'!AE96,'Matriz de riesgo residual'!AG96)=CONCATENATE(AE13,AF16),'Matriz de riesgo residual'!A96,""),," ",IF(CONCATENATE('Matriz de riesgo residual'!AE115,'Matriz de riesgo residual'!AG115)=CONCATENATE(AE13,AF16),'Matriz de riesgo residual'!A115,""),," ",IF(CONCATENATE('Matriz de riesgo residual'!AE134,'Matriz de riesgo residual'!AG134)=CONCATENATE(AE13,AF16),'Matriz de riesgo residual'!A134,""),," ",IF(CONCATENATE('Matriz de riesgo residual'!AE138,'Matriz de riesgo residual'!AG138)=CONCATENATE(AE13,AF16),'Matriz de riesgo residual'!A138,""),," ",IF(CONCATENATE('Matriz de riesgo residual'!AE143,'Matriz de riesgo residual'!AG143)=CONCATENATE(AE13,AF16),'Matriz de riesgo residual'!A143,""),," ",IF(CONCATENATE('Matriz de riesgo residual'!AE148,'Matriz de riesgo residual'!AG148)=CONCATENATE(AE13,AF16),'Matriz de riesgo residual'!A148,""),," ",IF(CONCATENATE('Matriz de riesgo residual'!AE161,'Matriz de riesgo residual'!AG161)=CONCATENATE(AE13,AF16),'Matriz de riesgo residual'!A161,""),," ",IF(CONCATENATE('Matriz de riesgo residual'!AE173,'Matriz de riesgo residual'!AG173)=CONCATENATE(AE13,AF16),'Matriz de riesgo residual'!A173,""))</f>
        <v xml:space="preserve">           </v>
      </c>
      <c r="AG13" s="179" t="str">
        <f>CONCATENATE(IF(CONCATENATE('Matriz de riesgo residual'!AE12,'Matriz de riesgo residual'!AG12)=CONCATENATE(AE13,AG16),'Matriz de riesgo residual'!A12,""),," ",IF(CONCATENATE('Matriz de riesgo residual'!AE33,'Matriz de riesgo residual'!AG33)=CONCATENATE(AE13,AG16),'Matriz de riesgo residual'!A33,""),," ",IF(CONCATENATE('Matriz de riesgo residual'!AE54,'Matriz de riesgo residual'!AG54)=CONCATENATE(AE13,AG16),'Matriz de riesgo residual'!A54,""),," ",IF(CONCATENATE('Matriz de riesgo residual'!AE75,'Matriz de riesgo residual'!AG75)=CONCATENATE(AE13,AG16),'Matriz de riesgo residual'!A75,""),," ",IF(CONCATENATE('Matriz de riesgo residual'!AE96,'Matriz de riesgo residual'!AG96)=CONCATENATE(AE13,AG16),'Matriz de riesgo residual'!A96,""),," ",IF(CONCATENATE('Matriz de riesgo residual'!AE115,'Matriz de riesgo residual'!AG115)=CONCATENATE(AE13,AG16),'Matriz de riesgo residual'!A115,""),," ",IF(CONCATENATE('Matriz de riesgo residual'!AE134,'Matriz de riesgo residual'!AG134)=CONCATENATE(AE13,AG16),'Matriz de riesgo residual'!A134,""),," ",IF(CONCATENATE('Matriz de riesgo residual'!AE138,'Matriz de riesgo residual'!AG138)=CONCATENATE(AE13,AG16),'Matriz de riesgo residual'!A138,""),," ",IF(CONCATENATE('Matriz de riesgo residual'!AE143,'Matriz de riesgo residual'!AG143)=CONCATENATE(AE13,AG16),'Matriz de riesgo residual'!A143,""),," ",IF(CONCATENATE('Matriz de riesgo residual'!AE148,'Matriz de riesgo residual'!AG148)=CONCATENATE(AE13,AG16),'Matriz de riesgo residual'!A148,""),," ",IF(CONCATENATE('Matriz de riesgo residual'!AE161,'Matriz de riesgo residual'!AG161)=CONCATENATE(AE13,AG16),'Matriz de riesgo residual'!A161,""),," ",IF(CONCATENATE('Matriz de riesgo residual'!AE173,'Matriz de riesgo residual'!AG173)=CONCATENATE(AE13,AG16),'Matriz de riesgo residual'!A173,""))</f>
        <v xml:space="preserve">           </v>
      </c>
      <c r="AH13" s="179" t="str">
        <f>CONCATENATE(IF(CONCATENATE('Matriz de riesgo residual'!AE12,'Matriz de riesgo residual'!AG12)=CONCATENATE(AE13,AH16),'Matriz de riesgo residual'!A12,""),," ",IF(CONCATENATE('Matriz de riesgo residual'!AE33,'Matriz de riesgo residual'!AG33)=CONCATENATE(AE13,AH16),'Matriz de riesgo residual'!A33,""),," ",IF(CONCATENATE('Matriz de riesgo residual'!AE54,'Matriz de riesgo residual'!AG54)=CONCATENATE(AE13,AH16),'Matriz de riesgo residual'!A54,""),," ",IF(CONCATENATE('Matriz de riesgo residual'!AE75,'Matriz de riesgo residual'!AG75)=CONCATENATE(AE13,AH16),'Matriz de riesgo residual'!A75,""),," ",IF(CONCATENATE('Matriz de riesgo residual'!AE96,'Matriz de riesgo residual'!AG96)=CONCATENATE(AE13,AH16),'Matriz de riesgo residual'!A96,""),," ",IF(CONCATENATE('Matriz de riesgo residual'!AE115,'Matriz de riesgo residual'!AG115)=CONCATENATE(AE13,AH16),'Matriz de riesgo residual'!A115,""),," ",IF(CONCATENATE('Matriz de riesgo residual'!AE134,'Matriz de riesgo residual'!AG134)=CONCATENATE(AE13,AH16),'Matriz de riesgo residual'!A134,""),," ",IF(CONCATENATE('Matriz de riesgo residual'!AE138,'Matriz de riesgo residual'!AG138)=CONCATENATE(AE13,AH16),'Matriz de riesgo residual'!A138,""),," ",IF(CONCATENATE('Matriz de riesgo residual'!AE143,'Matriz de riesgo residual'!AG143)=CONCATENATE(AE13,AH16),'Matriz de riesgo residual'!A143,""),," ",IF(CONCATENATE('Matriz de riesgo residual'!AE148,'Matriz de riesgo residual'!AG148)=CONCATENATE(AE13,AH16),'Matriz de riesgo residual'!A148,""),," ",IF(CONCATENATE('Matriz de riesgo residual'!AE161,'Matriz de riesgo residual'!AG161)=CONCATENATE(AE13,AH16),'Matriz de riesgo residual'!A161,""),," ",IF(CONCATENATE('Matriz de riesgo residual'!AE173,'Matriz de riesgo residual'!AG173)=CONCATENATE(AE13,AH16),'Matriz de riesgo residual'!A173,""))</f>
        <v xml:space="preserve">           </v>
      </c>
      <c r="AI13" s="180" t="str">
        <f>CONCATENATE(IF(CONCATENATE('Matriz de riesgo residual'!AE12,'Matriz de riesgo residual'!AG12)=CONCATENATE(AE13,AI16),'Matriz de riesgo residual'!A12,""),," ",IF(CONCATENATE('Matriz de riesgo residual'!AE33,'Matriz de riesgo residual'!AG33)=CONCATENATE(AE13,AI16),'Matriz de riesgo residual'!A33,""),," ",IF(CONCATENATE('Matriz de riesgo residual'!AE54,'Matriz de riesgo residual'!AG54)=CONCATENATE(AE13,AI16),'Matriz de riesgo residual'!A54,""),," ",IF(CONCATENATE('Matriz de riesgo residual'!AE75,'Matriz de riesgo residual'!AG75)=CONCATENATE(AE13,AI16),'Matriz de riesgo residual'!A75,""),," ",IF(CONCATENATE('Matriz de riesgo residual'!AE96,'Matriz de riesgo residual'!AG96)=CONCATENATE(AE13,AI16),'Matriz de riesgo residual'!A96,""),," ",IF(CONCATENATE('Matriz de riesgo residual'!AE115,'Matriz de riesgo residual'!AG115)=CONCATENATE(AE13,AI16),'Matriz de riesgo residual'!A115,""),," ",IF(CONCATENATE('Matriz de riesgo residual'!AE134,'Matriz de riesgo residual'!AG134)=CONCATENATE(AE13,AI16),'Matriz de riesgo residual'!A134,""),," ",IF(CONCATENATE('Matriz de riesgo residual'!AE138,'Matriz de riesgo residual'!AG138)=CONCATENATE(AE13,AI16),'Matriz de riesgo residual'!A138,""),," ",IF(CONCATENATE('Matriz de riesgo residual'!AE143,'Matriz de riesgo residual'!AG143)=CONCATENATE(AE13,AI16),'Matriz de riesgo residual'!A143,""),," ",IF(CONCATENATE('Matriz de riesgo residual'!AE148,'Matriz de riesgo residual'!AG148)=CONCATENATE(AE13,AI16),'Matriz de riesgo residual'!A148,""),," ",IF(CONCATENATE('Matriz de riesgo residual'!AE161,'Matriz de riesgo residual'!AG161)=CONCATENATE(AE13,AI16),'Matriz de riesgo residual'!A161,""),," ",IF(CONCATENATE('Matriz de riesgo residual'!AE173,'Matriz de riesgo residual'!AG173)=CONCATENATE(AE13,AI16),'Matriz de riesgo residual'!A173,""))</f>
        <v xml:space="preserve">           </v>
      </c>
      <c r="AJ13" s="180" t="str">
        <f>CONCATENATE(IF(CONCATENATE('Matriz de riesgo residual'!AE12,'Matriz de riesgo residual'!AG12)=CONCATENATE(AE13,AJ16),'Matriz de riesgo residual'!A12,""),," ",IF(CONCATENATE('Matriz de riesgo residual'!AE33,'Matriz de riesgo residual'!AG33)=CONCATENATE(AE13,AJ16),'Matriz de riesgo residual'!A33,""),," ",IF(CONCATENATE('Matriz de riesgo residual'!AE54,'Matriz de riesgo residual'!AG54)=CONCATENATE(AE13,AJ16),'Matriz de riesgo residual'!A54,""),," ",IF(CONCATENATE('Matriz de riesgo residual'!AE75,'Matriz de riesgo residual'!AG75)=CONCATENATE(AE13,AJ16),'Matriz de riesgo residual'!A75,""),," ",IF(CONCATENATE('Matriz de riesgo residual'!AE96,'Matriz de riesgo residual'!AG96)=CONCATENATE(AE13,AJ16),'Matriz de riesgo residual'!A96,""),," ",IF(CONCATENATE('Matriz de riesgo residual'!AE115,'Matriz de riesgo residual'!AG115)=CONCATENATE(AE13,AJ16),'Matriz de riesgo residual'!A115,""),," ",IF(CONCATENATE('Matriz de riesgo residual'!AE134,'Matriz de riesgo residual'!AG134)=CONCATENATE(AE13,AJ16),'Matriz de riesgo residual'!A134,""),," ",IF(CONCATENATE('Matriz de riesgo residual'!AE138,'Matriz de riesgo residual'!AG138)=CONCATENATE(AE13,AJ16),'Matriz de riesgo residual'!A138,""),," ",IF(CONCATENATE('Matriz de riesgo residual'!AE143,'Matriz de riesgo residual'!AG143)=CONCATENATE(AE13,AJ16),'Matriz de riesgo residual'!A143,""),," ",IF(CONCATENATE('Matriz de riesgo residual'!AE148,'Matriz de riesgo residual'!AG148)=CONCATENATE(AE13,AJ16),'Matriz de riesgo residual'!A148,""),," ",IF(CONCATENATE('Matriz de riesgo residual'!AE161,'Matriz de riesgo residual'!AG161)=CONCATENATE(AE13,AJ16),'Matriz de riesgo residual'!A161,""),," ",IF(CONCATENATE('Matriz de riesgo residual'!AE173,'Matriz de riesgo residual'!AG173)=CONCATENATE(AE13,AJ16),'Matriz de riesgo residual'!A173,""))</f>
        <v xml:space="preserve">           </v>
      </c>
      <c r="AL13" s="987"/>
      <c r="AM13" s="186" t="s">
        <v>287</v>
      </c>
    </row>
    <row r="14" spans="1:39" ht="38.25" customHeight="1" thickBot="1">
      <c r="B14" s="985"/>
      <c r="C14" s="177" t="s">
        <v>1614</v>
      </c>
      <c r="D14" s="178">
        <v>2</v>
      </c>
      <c r="E14" s="185" t="str">
        <f>CONCATENATE(IF(CONCATENATE('Matriz de riesgo residual'!AE12,'Matriz de riesgo residual'!AO12)=CONCATENATE(D14,E16),'Matriz de riesgo residual'!A12,""),," ",IF(CONCATENATE('Matriz de riesgo residual'!AE33,'Matriz de riesgo residual'!AO33)=CONCATENATE(D14,E16),'Matriz de riesgo residual'!A33,""),," ",IF(CONCATENATE('Matriz de riesgo residual'!AE54,'Matriz de riesgo residual'!AO54)=CONCATENATE(D14,E16),'Matriz de riesgo residual'!A54,""),," ",IF(CONCATENATE('Matriz de riesgo residual'!AE75,'Matriz de riesgo residual'!AO75)=CONCATENATE(D14,E16),'Matriz de riesgo residual'!A75,""),," ",IF(CONCATENATE('Matriz de riesgo residual'!AE96,'Matriz de riesgo residual'!AO96)=CONCATENATE(D14,E16),'Matriz de riesgo residual'!A96,""),," ",IF(CONCATENATE('Matriz de riesgo residual'!AE115,'Matriz de riesgo residual'!AO115)=CONCATENATE(D14,E16),'Matriz de riesgo residual'!A115,""),," ",IF(CONCATENATE('Matriz de riesgo residual'!AE134,'Matriz de riesgo residual'!AO134)=CONCATENATE(D14,E16),'Matriz de riesgo residual'!A134,""),," ",IF(CONCATENATE('Matriz de riesgo residual'!AE138,'Matriz de riesgo residual'!AO138)=CONCATENATE(D14,E16),'Matriz de riesgo residual'!A138,""),," ",IF(CONCATENATE('Matriz de riesgo residual'!AE143,'Matriz de riesgo residual'!AO143)=CONCATENATE(D14,E16),'Matriz de riesgo residual'!A143,""),," ",IF(CONCATENATE('Matriz de riesgo residual'!AE148,'Matriz de riesgo residual'!AO148)=CONCATENATE(D14,E16),'Matriz de riesgo residual'!A148,""),," ",IF(CONCATENATE('Matriz de riesgo residual'!AE161,'Matriz de riesgo residual'!AO161)=CONCATENATE(D14,E16),'Matriz de riesgo residual'!A161,""),," ",IF(CONCATENATE('Matriz de riesgo residual'!AE173,'Matriz de riesgo residual'!AO173)=CONCATENATE(D14,E16),'Matriz de riesgo residual'!A173,""))</f>
        <v xml:space="preserve">           </v>
      </c>
      <c r="F14" s="179" t="str">
        <f>CONCATENATE(IF(CONCATENATE('Matriz de riesgo residual'!AE12,'Matriz de riesgo residual'!AO12)=CONCATENATE(D14,F16),'Matriz de riesgo residual'!A12,""),," ",IF(CONCATENATE('Matriz de riesgo residual'!AE33,'Matriz de riesgo residual'!AO33)=CONCATENATE(D14,F16),'Matriz de riesgo residual'!A33,""),," ",IF(CONCATENATE('Matriz de riesgo residual'!AE54,'Matriz de riesgo residual'!AO54)=CONCATENATE(D14,F16),'Matriz de riesgo residual'!A54,""),," ",IF(CONCATENATE('Matriz de riesgo residual'!AE75,'Matriz de riesgo residual'!AO75)=CONCATENATE(D14,F16),'Matriz de riesgo residual'!A75,""),," ",IF(CONCATENATE('Matriz de riesgo residual'!AE96,'Matriz de riesgo residual'!AO96)=CONCATENATE(D14,F16),'Matriz de riesgo residual'!A96,""),," ",IF(CONCATENATE('Matriz de riesgo residual'!AE115,'Matriz de riesgo residual'!AO115)=CONCATENATE(D14,F16),'Matriz de riesgo residual'!A115,""),," ",IF(CONCATENATE('Matriz de riesgo residual'!AE134,'Matriz de riesgo residual'!AO134)=CONCATENATE(D14,F16),'Matriz de riesgo residual'!A134,""),," ",IF(CONCATENATE('Matriz de riesgo residual'!AE138,'Matriz de riesgo residual'!AO138)=CONCATENATE(D14,F16),'Matriz de riesgo residual'!A138,""),," ",IF(CONCATENATE('Matriz de riesgo residual'!AE143,'Matriz de riesgo residual'!AO143)=CONCATENATE(D14,F16),'Matriz de riesgo residual'!A143,""),," ",IF(CONCATENATE('Matriz de riesgo residual'!AE148,'Matriz de riesgo residual'!AO148)=CONCATENATE(D14,F16),'Matriz de riesgo residual'!A148,""),," ",IF(CONCATENATE('Matriz de riesgo residual'!AE161,'Matriz de riesgo residual'!AO161)=CONCATENATE(D14,F16),'Matriz de riesgo residual'!A161,""),," ",IF(CONCATENATE('Matriz de riesgo residual'!AE173,'Matriz de riesgo residual'!AO173)=CONCATENATE(D14,F16),'Matriz de riesgo residual'!A173,""))</f>
        <v xml:space="preserve">  R3  R5 R6    R10  </v>
      </c>
      <c r="G14" s="179" t="str">
        <f>CONCATENATE(IF(CONCATENATE('Matriz de riesgo residual'!AE12,'Matriz de riesgo residual'!AO12)=CONCATENATE(D14,G16),'Matriz de riesgo residual'!A12,""),," ",IF(CONCATENATE('Matriz de riesgo residual'!AE33,'Matriz de riesgo residual'!AO33)=CONCATENATE(D14,G16),'Matriz de riesgo residual'!A33,""),," ",IF(CONCATENATE('Matriz de riesgo residual'!AE54,'Matriz de riesgo residual'!AO54)=CONCATENATE(D14,G16),'Matriz de riesgo residual'!A54,""),," ",IF(CONCATENATE('Matriz de riesgo residual'!AE75,'Matriz de riesgo residual'!AO75)=CONCATENATE(D14,G16),'Matriz de riesgo residual'!A75,""),," ",IF(CONCATENATE('Matriz de riesgo residual'!AE96,'Matriz de riesgo residual'!AO96)=CONCATENATE(D14,G16),'Matriz de riesgo residual'!A96,""),," ",IF(CONCATENATE('Matriz de riesgo residual'!AE115,'Matriz de riesgo residual'!AO115)=CONCATENATE(D14,G16),'Matriz de riesgo residual'!A115,""),," ",IF(CONCATENATE('Matriz de riesgo residual'!AE134,'Matriz de riesgo residual'!AO134)=CONCATENATE(D14,G16),'Matriz de riesgo residual'!A134,""),," ",IF(CONCATENATE('Matriz de riesgo residual'!AE138,'Matriz de riesgo residual'!AO138)=CONCATENATE(D14,G16),'Matriz de riesgo residual'!A138,""),," ",IF(CONCATENATE('Matriz de riesgo residual'!AE143,'Matriz de riesgo residual'!AO143)=CONCATENATE(D14,G16),'Matriz de riesgo residual'!A143,""),," ",IF(CONCATENATE('Matriz de riesgo residual'!AE148,'Matriz de riesgo residual'!AO148)=CONCATENATE(D14,G16),'Matriz de riesgo residual'!A148,""),," ",IF(CONCATENATE('Matriz de riesgo residual'!AE161,'Matriz de riesgo residual'!AO161)=CONCATENATE(D14,G16),'Matriz de riesgo residual'!A161,""),," ",IF(CONCATENATE('Matriz de riesgo residual'!AE173,'Matriz de riesgo residual'!AO173)=CONCATENATE(D14,G16),'Matriz de riesgo residual'!A173,""))</f>
        <v xml:space="preserve">           </v>
      </c>
      <c r="H14" s="179" t="str">
        <f>CONCATENATE(IF(CONCATENATE('Matriz de riesgo residual'!AE12,'Matriz de riesgo residual'!AO12)=CONCATENATE(D14,H16),'Matriz de riesgo residual'!A12,""),," ",IF(CONCATENATE('Matriz de riesgo residual'!AE33,'Matriz de riesgo residual'!AO33)=CONCATENATE(D14,H16),'Matriz de riesgo residual'!A33,""),," ",IF(CONCATENATE('Matriz de riesgo residual'!AE54,'Matriz de riesgo residual'!AO54)=CONCATENATE(D14,H16),'Matriz de riesgo residual'!A54,""),," ",IF(CONCATENATE('Matriz de riesgo residual'!AE75,'Matriz de riesgo residual'!AO75)=CONCATENATE(D14,H16),'Matriz de riesgo residual'!A75,""),," ",IF(CONCATENATE('Matriz de riesgo residual'!AE96,'Matriz de riesgo residual'!AO96)=CONCATENATE(D14,H16),'Matriz de riesgo residual'!A96,""),," ",IF(CONCATENATE('Matriz de riesgo residual'!AE115,'Matriz de riesgo residual'!AO115)=CONCATENATE(D14,H16),'Matriz de riesgo residual'!A115,""),," ",IF(CONCATENATE('Matriz de riesgo residual'!AE134,'Matriz de riesgo residual'!AO134)=CONCATENATE(D14,H16),'Matriz de riesgo residual'!A134,""),," ",IF(CONCATENATE('Matriz de riesgo residual'!AE138,'Matriz de riesgo residual'!AO138)=CONCATENATE(D14,H16),'Matriz de riesgo residual'!A138,""),," ",IF(CONCATENATE('Matriz de riesgo residual'!AE143,'Matriz de riesgo residual'!AO143)=CONCATENATE(D14,H16),'Matriz de riesgo residual'!A143,""),," ",IF(CONCATENATE('Matriz de riesgo residual'!AE148,'Matriz de riesgo residual'!AO148)=CONCATENATE(D14,H16),'Matriz de riesgo residual'!A148,""),," ",IF(CONCATENATE('Matriz de riesgo residual'!AE161,'Matriz de riesgo residual'!AO161)=CONCATENATE(D14,H16),'Matriz de riesgo residual'!A161,""),," ",IF(CONCATENATE('Matriz de riesgo residual'!AE173,'Matriz de riesgo residual'!AO173)=CONCATENATE(D14,H16),'Matriz de riesgo residual'!A173,""))</f>
        <v xml:space="preserve">           </v>
      </c>
      <c r="I14" s="180" t="str">
        <f>CONCATENATE(IF(CONCATENATE('Matriz de riesgo residual'!AE12,'Matriz de riesgo residual'!AO12)=CONCATENATE(D14,I16),'Matriz de riesgo residual'!A12,""),," ",IF(CONCATENATE('Matriz de riesgo residual'!AE33,'Matriz de riesgo residual'!AO33)=CONCATENATE(D14,I16),'Matriz de riesgo residual'!A33,""),," ",IF(CONCATENATE('Matriz de riesgo residual'!AE54,'Matriz de riesgo residual'!AO54)=CONCATENATE(D14,I16),'Matriz de riesgo residual'!A54,""),," ",IF(CONCATENATE('Matriz de riesgo residual'!AE75,'Matriz de riesgo residual'!AO75)=CONCATENATE(D14,I16),'Matriz de riesgo residual'!A75,""),," ",IF(CONCATENATE('Matriz de riesgo residual'!AE96,'Matriz de riesgo residual'!AO96)=CONCATENATE(D14,I16),'Matriz de riesgo residual'!A96,""),," ",IF(CONCATENATE('Matriz de riesgo residual'!AE115,'Matriz de riesgo residual'!AO115)=CONCATENATE(D14,I16),'Matriz de riesgo residual'!A115,""),," ",IF(CONCATENATE('Matriz de riesgo residual'!AE134,'Matriz de riesgo residual'!AO134)=CONCATENATE(D14,I16),'Matriz de riesgo residual'!A134,""),," ",IF(CONCATENATE('Matriz de riesgo residual'!AE138,'Matriz de riesgo residual'!AO138)=CONCATENATE(D14,I16),'Matriz de riesgo residual'!A138,""),," ",IF(CONCATENATE('Matriz de riesgo residual'!AE143,'Matriz de riesgo residual'!AO143)=CONCATENATE(D14,I16),'Matriz de riesgo residual'!A143,""),," ",IF(CONCATENATE('Matriz de riesgo residual'!AE148,'Matriz de riesgo residual'!AO148)=CONCATENATE(D14,I16),'Matriz de riesgo residual'!A148,""),," ",IF(CONCATENATE('Matriz de riesgo residual'!AE161,'Matriz de riesgo residual'!AO161)=CONCATENATE(D14,I16),'Matriz de riesgo residual'!A161,""),," ",IF(CONCATENATE('Matriz de riesgo residual'!AE173,'Matriz de riesgo residual'!AO173)=CONCATENATE(D14,I16),'Matriz de riesgo residual'!A173,""))</f>
        <v xml:space="preserve">           </v>
      </c>
      <c r="K14" s="988"/>
      <c r="L14" s="187" t="s">
        <v>283</v>
      </c>
      <c r="O14" s="985"/>
      <c r="P14" s="177" t="s">
        <v>1614</v>
      </c>
      <c r="Q14" s="178">
        <v>2</v>
      </c>
      <c r="R14" s="185" t="str">
        <f>CONCATENATE(IF(CONCATENATE('Matriz de riesgo residual'!AD12,'Matriz de riesgo residual'!AN12)=CONCATENATE(Q14,R16),'Matriz de riesgo residual'!A12,""),," ",IF(CONCATENATE('Matriz de riesgo residual'!AD33,'Matriz de riesgo residual'!AN33)=CONCATENATE(Q14,R16),'Matriz de riesgo residual'!A33,""),," ",IF(CONCATENATE('Matriz de riesgo residual'!AD54,'Matriz de riesgo residual'!AN54)=CONCATENATE(Q14,R16),'Matriz de riesgo residual'!A54,""),," ",IF(CONCATENATE('Matriz de riesgo residual'!AD75,'Matriz de riesgo residual'!AN75)=CONCATENATE(Q14,R16),'Matriz de riesgo residual'!A75,""),," ",IF(CONCATENATE('Matriz de riesgo residual'!AD96,'Matriz de riesgo residual'!AN96)=CONCATENATE(Q14,R16),'Matriz de riesgo residual'!A96,""),," ",IF(CONCATENATE('Matriz de riesgo residual'!AD115,'Matriz de riesgo residual'!AN115)=CONCATENATE(Q14,R16),'Matriz de riesgo residual'!A115,""))</f>
        <v xml:space="preserve">     </v>
      </c>
      <c r="S14" s="179" t="str">
        <f>CONCATENATE(IF(CONCATENATE('Matriz de riesgo residual'!AD12,'Matriz de riesgo residual'!AN12)=CONCATENATE(Q14,S16),'Matriz de riesgo residual'!A12,""),," ",IF(CONCATENATE('Matriz de riesgo residual'!AD33,'Matriz de riesgo residual'!AN33)=CONCATENATE(Q14,S16),'Matriz de riesgo residual'!A33,""),," ",IF(CONCATENATE('Matriz de riesgo residual'!AD54,'Matriz de riesgo residual'!AN54)=CONCATENATE(Q14,S16),'Matriz de riesgo residual'!A54,""),," ",IF(CONCATENATE('Matriz de riesgo residual'!AD75,'Matriz de riesgo residual'!AN75)=CONCATENATE(Q14,S16),'Matriz de riesgo residual'!A75,""),," ",IF(CONCATENATE('Matriz de riesgo residual'!AD96,'Matriz de riesgo residual'!AN96)=CONCATENATE(Q14,S16),'Matriz de riesgo residual'!A96,""),," ",IF(CONCATENATE('Matriz de riesgo residual'!AD115,'Matriz de riesgo residual'!AN115)=CONCATENATE(Q14,S16),'Matriz de riesgo residual'!A115,""))</f>
        <v xml:space="preserve"> R2 R3 R4 R5 </v>
      </c>
      <c r="T14" s="179" t="str">
        <f>CONCATENATE(IF(CONCATENATE('Matriz de riesgo residual'!AD12,'Matriz de riesgo residual'!AN12)=CONCATENATE(Q14,T16),'Matriz de riesgo residual'!A12,""),," ",IF(CONCATENATE('Matriz de riesgo residual'!AD33,'Matriz de riesgo residual'!AN33)=CONCATENATE(Q14,T16),'Matriz de riesgo residual'!A33,""),," ",IF(CONCATENATE('Matriz de riesgo residual'!AD54,'Matriz de riesgo residual'!AN54)=CONCATENATE(Q14,T16),'Matriz de riesgo residual'!A54,""),," ",IF(CONCATENATE('Matriz de riesgo residual'!AD75,'Matriz de riesgo residual'!AN75)=CONCATENATE(Q14,T16),'Matriz de riesgo residual'!A75,""),," ",IF(CONCATENATE('Matriz de riesgo residual'!AD96,'Matriz de riesgo residual'!AN96)=CONCATENATE(Q14,T16),'Matriz de riesgo residual'!A96,""),," ",IF(CONCATENATE('Matriz de riesgo residual'!AD115,'Matriz de riesgo residual'!AN115)=CONCATENATE(Q14,T16),'Matriz de riesgo residual'!A115,""))</f>
        <v xml:space="preserve">     R6</v>
      </c>
      <c r="U14" s="179" t="str">
        <f>CONCATENATE(IF(CONCATENATE('Matriz de riesgo residual'!AD12,'Matriz de riesgo residual'!AN12)=CONCATENATE(Q14,U16),'Matriz de riesgo residual'!A12,""),," ",IF(CONCATENATE('Matriz de riesgo residual'!AD33,'Matriz de riesgo residual'!AN33)=CONCATENATE(Q14,U16),'Matriz de riesgo residual'!A33,""),," ",IF(CONCATENATE('Matriz de riesgo residual'!AD54,'Matriz de riesgo residual'!AN54)=CONCATENATE(Q14,U16),'Matriz de riesgo residual'!A54,""),," ",IF(CONCATENATE('Matriz de riesgo residual'!AD75,'Matriz de riesgo residual'!AN75)=CONCATENATE(Q14,U16),'Matriz de riesgo residual'!A75,""),," ",IF(CONCATENATE('Matriz de riesgo residual'!AD96,'Matriz de riesgo residual'!AN96)=CONCATENATE(Q14,U16),'Matriz de riesgo residual'!A96,""),," ",IF(CONCATENATE('Matriz de riesgo residual'!AD115,'Matriz de riesgo residual'!AN115)=CONCATENATE(Q14,U16),'Matriz de riesgo residual'!A115,""))</f>
        <v xml:space="preserve">     </v>
      </c>
      <c r="V14" s="180" t="str">
        <f>CONCATENATE(IF(CONCATENATE('Matriz de riesgo residual'!AD12,'Matriz de riesgo residual'!AN12)=CONCATENATE(Q14,V16),'Matriz de riesgo residual'!A12,""),," ",IF(CONCATENATE('Matriz de riesgo residual'!AD33,'Matriz de riesgo residual'!AN33)=CONCATENATE(Q14,V16),'Matriz de riesgo residual'!A33,""),," ",IF(CONCATENATE('Matriz de riesgo residual'!AD54,'Matriz de riesgo residual'!AN54)=CONCATENATE(Q14,V16),'Matriz de riesgo residual'!A54,""),," ",IF(CONCATENATE('Matriz de riesgo residual'!AD75,'Matriz de riesgo residual'!AN75)=CONCATENATE(Q14,V16),'Matriz de riesgo residual'!A75,""),," ",IF(CONCATENATE('Matriz de riesgo residual'!AD96,'Matriz de riesgo residual'!AN96)=CONCATENATE(Q14,V16),'Matriz de riesgo residual'!A96,""),," ",IF(CONCATENATE('Matriz de riesgo residual'!AD115,'Matriz de riesgo residual'!AN115)=CONCATENATE(Q14,V16),'Matriz de riesgo residual'!A115,""))</f>
        <v xml:space="preserve">     </v>
      </c>
      <c r="X14" s="988"/>
      <c r="Y14" s="187" t="s">
        <v>283</v>
      </c>
      <c r="AC14" s="985"/>
      <c r="AD14" s="177" t="s">
        <v>1614</v>
      </c>
      <c r="AE14" s="178">
        <v>2</v>
      </c>
      <c r="AF14" s="185" t="str">
        <f>CONCATENATE(IF(CONCATENATE('Matriz de riesgo residual'!AE12,'Matriz de riesgo residual'!AG12)=CONCATENATE(AE14,AF16),'Matriz de riesgo residual'!A12,""),," ",IF(CONCATENATE('Matriz de riesgo residual'!AE33,'Matriz de riesgo residual'!AG33)=CONCATENATE(AE14,AF16),'Matriz de riesgo residual'!A33,""),," ",IF(CONCATENATE('Matriz de riesgo residual'!AE54,'Matriz de riesgo residual'!AG54)=CONCATENATE(AE14,AF16),'Matriz de riesgo residual'!A54,""),," ",IF(CONCATENATE('Matriz de riesgo residual'!AE75,'Matriz de riesgo residual'!AG75)=CONCATENATE(AE14,AF16),'Matriz de riesgo residual'!A75,""),," ",IF(CONCATENATE('Matriz de riesgo residual'!AE96,'Matriz de riesgo residual'!AG96)=CONCATENATE(AE14,AF16),'Matriz de riesgo residual'!A96,""),," ",IF(CONCATENATE('Matriz de riesgo residual'!AE115,'Matriz de riesgo residual'!AG115)=CONCATENATE(AE14,AF16),'Matriz de riesgo residual'!A115,""),," ",IF(CONCATENATE('Matriz de riesgo residual'!AE134,'Matriz de riesgo residual'!AG134)=CONCATENATE(AE14,AF16),'Matriz de riesgo residual'!A134,""),," ",IF(CONCATENATE('Matriz de riesgo residual'!AE138,'Matriz de riesgo residual'!AG138)=CONCATENATE(AE14,AF16),'Matriz de riesgo residual'!A138,""),," ",IF(CONCATENATE('Matriz de riesgo residual'!AE143,'Matriz de riesgo residual'!AG143)=CONCATENATE(AE14,AF16),'Matriz de riesgo residual'!A143,""),," ",IF(CONCATENATE('Matriz de riesgo residual'!AE148,'Matriz de riesgo residual'!AG148)=CONCATENATE(AE14,AF16),'Matriz de riesgo residual'!A148,""),," ",IF(CONCATENATE('Matriz de riesgo residual'!AE161,'Matriz de riesgo residual'!AG161)=CONCATENATE(AE14,AF16),'Matriz de riesgo residual'!A161,""),," ",IF(CONCATENATE('Matriz de riesgo residual'!AE173,'Matriz de riesgo residual'!AG173)=CONCATENATE(AE14,AF16),'Matriz de riesgo residual'!A173,""))</f>
        <v xml:space="preserve">           </v>
      </c>
      <c r="AG14" s="179" t="str">
        <f>CONCATENATE(IF(CONCATENATE('Matriz de riesgo residual'!AE12,'Matriz de riesgo residual'!AG12)=CONCATENATE(AE14,AG16),'Matriz de riesgo residual'!A12,""),," ",IF(CONCATENATE('Matriz de riesgo residual'!AE33,'Matriz de riesgo residual'!AG33)=CONCATENATE(AE14,AG16),'Matriz de riesgo residual'!A33,""),," ",IF(CONCATENATE('Matriz de riesgo residual'!AE54,'Matriz de riesgo residual'!AG54)=CONCATENATE(AE14,AG16),'Matriz de riesgo residual'!A54,""),," ",IF(CONCATENATE('Matriz de riesgo residual'!AE75,'Matriz de riesgo residual'!AG75)=CONCATENATE(AE14,AG16),'Matriz de riesgo residual'!A75,""),," ",IF(CONCATENATE('Matriz de riesgo residual'!AE96,'Matriz de riesgo residual'!AG96)=CONCATENATE(AE14,AG16),'Matriz de riesgo residual'!A96,""),," ",IF(CONCATENATE('Matriz de riesgo residual'!AE115,'Matriz de riesgo residual'!AG115)=CONCATENATE(AE14,AG16),'Matriz de riesgo residual'!A115,""),," ",IF(CONCATENATE('Matriz de riesgo residual'!AE134,'Matriz de riesgo residual'!AG134)=CONCATENATE(AE14,AG16),'Matriz de riesgo residual'!A134,""),," ",IF(CONCATENATE('Matriz de riesgo residual'!AE138,'Matriz de riesgo residual'!AG138)=CONCATENATE(AE14,AG16),'Matriz de riesgo residual'!A138,""),," ",IF(CONCATENATE('Matriz de riesgo residual'!AE143,'Matriz de riesgo residual'!AG143)=CONCATENATE(AE14,AG16),'Matriz de riesgo residual'!A143,""),," ",IF(CONCATENATE('Matriz de riesgo residual'!AE148,'Matriz de riesgo residual'!AG148)=CONCATENATE(AE14,AG16),'Matriz de riesgo residual'!A148,""),," ",IF(CONCATENATE('Matriz de riesgo residual'!AE161,'Matriz de riesgo residual'!AG161)=CONCATENATE(AE14,AG16),'Matriz de riesgo residual'!A161,""),," ",IF(CONCATENATE('Matriz de riesgo residual'!AE173,'Matriz de riesgo residual'!AG173)=CONCATENATE(AE14,AG16),'Matriz de riesgo residual'!A173,""))</f>
        <v xml:space="preserve">    R5       </v>
      </c>
      <c r="AH14" s="179" t="str">
        <f>CONCATENATE(IF(CONCATENATE('Matriz de riesgo residual'!AE12,'Matriz de riesgo residual'!AG12)=CONCATENATE(AE14,AH16),'Matriz de riesgo residual'!A12,""),," ",IF(CONCATENATE('Matriz de riesgo residual'!AE33,'Matriz de riesgo residual'!AG33)=CONCATENATE(AE14,AH16),'Matriz de riesgo residual'!A33,""),," ",IF(CONCATENATE('Matriz de riesgo residual'!AE54,'Matriz de riesgo residual'!AG54)=CONCATENATE(AE14,AH16),'Matriz de riesgo residual'!A54,""),," ",IF(CONCATENATE('Matriz de riesgo residual'!AE75,'Matriz de riesgo residual'!AG75)=CONCATENATE(AE14,AH16),'Matriz de riesgo residual'!A75,""),," ",IF(CONCATENATE('Matriz de riesgo residual'!AE96,'Matriz de riesgo residual'!AG96)=CONCATENATE(AE14,AH16),'Matriz de riesgo residual'!A96,""),," ",IF(CONCATENATE('Matriz de riesgo residual'!AE115,'Matriz de riesgo residual'!AG115)=CONCATENATE(AE14,AH16),'Matriz de riesgo residual'!A115,""),," ",IF(CONCATENATE('Matriz de riesgo residual'!AE134,'Matriz de riesgo residual'!AG134)=CONCATENATE(AE14,AH16),'Matriz de riesgo residual'!A134,""),," ",IF(CONCATENATE('Matriz de riesgo residual'!AE138,'Matriz de riesgo residual'!AG138)=CONCATENATE(AE14,AH16),'Matriz de riesgo residual'!A138,""),," ",IF(CONCATENATE('Matriz de riesgo residual'!AE143,'Matriz de riesgo residual'!AG143)=CONCATENATE(AE14,AH16),'Matriz de riesgo residual'!A143,""),," ",IF(CONCATENATE('Matriz de riesgo residual'!AE148,'Matriz de riesgo residual'!AG148)=CONCATENATE(AE14,AH16),'Matriz de riesgo residual'!A148,""),," ",IF(CONCATENATE('Matriz de riesgo residual'!AE161,'Matriz de riesgo residual'!AG161)=CONCATENATE(AE14,AH16),'Matriz de riesgo residual'!A161,""),," ",IF(CONCATENATE('Matriz de riesgo residual'!AE173,'Matriz de riesgo residual'!AG173)=CONCATENATE(AE14,AH16),'Matriz de riesgo residual'!A173,""))</f>
        <v xml:space="preserve">  R3   R6    R10  </v>
      </c>
      <c r="AI14" s="179" t="str">
        <f>CONCATENATE(IF(CONCATENATE('Matriz de riesgo residual'!AE12,'Matriz de riesgo residual'!AG12)=CONCATENATE(AE14,AI16),'Matriz de riesgo residual'!A12,""),," ",IF(CONCATENATE('Matriz de riesgo residual'!AE33,'Matriz de riesgo residual'!AG33)=CONCATENATE(AE14,AI16),'Matriz de riesgo residual'!A33,""),," ",IF(CONCATENATE('Matriz de riesgo residual'!AE54,'Matriz de riesgo residual'!AG54)=CONCATENATE(AE14,AI16),'Matriz de riesgo residual'!A54,""),," ",IF(CONCATENATE('Matriz de riesgo residual'!AE75,'Matriz de riesgo residual'!AG75)=CONCATENATE(AE14,AI16),'Matriz de riesgo residual'!A75,""),," ",IF(CONCATENATE('Matriz de riesgo residual'!AE96,'Matriz de riesgo residual'!AG96)=CONCATENATE(AE14,AI16),'Matriz de riesgo residual'!A96,""),," ",IF(CONCATENATE('Matriz de riesgo residual'!AE115,'Matriz de riesgo residual'!AG115)=CONCATENATE(AE14,AI16),'Matriz de riesgo residual'!A115,""),," ",IF(CONCATENATE('Matriz de riesgo residual'!AE134,'Matriz de riesgo residual'!AG134)=CONCATENATE(AE14,AI16),'Matriz de riesgo residual'!A134,""),," ",IF(CONCATENATE('Matriz de riesgo residual'!AE138,'Matriz de riesgo residual'!AG138)=CONCATENATE(AE14,AI16),'Matriz de riesgo residual'!A138,""),," ",IF(CONCATENATE('Matriz de riesgo residual'!AE143,'Matriz de riesgo residual'!AG143)=CONCATENATE(AE14,AI16),'Matriz de riesgo residual'!A143,""),," ",IF(CONCATENATE('Matriz de riesgo residual'!AE148,'Matriz de riesgo residual'!AG148)=CONCATENATE(AE14,AI16),'Matriz de riesgo residual'!A148,""),," ",IF(CONCATENATE('Matriz de riesgo residual'!AE161,'Matriz de riesgo residual'!AG161)=CONCATENATE(AE14,AI16),'Matriz de riesgo residual'!A161,""),," ",IF(CONCATENATE('Matriz de riesgo residual'!AE173,'Matriz de riesgo residual'!AG173)=CONCATENATE(AE14,AI16),'Matriz de riesgo residual'!A173,""))</f>
        <v xml:space="preserve">           </v>
      </c>
      <c r="AJ14" s="180" t="str">
        <f>CONCATENATE(IF(CONCATENATE('Matriz de riesgo residual'!AE12,'Matriz de riesgo residual'!AG12)=CONCATENATE(AE14,AJ16),'Matriz de riesgo residual'!A12,""),," ",IF(CONCATENATE('Matriz de riesgo residual'!AE33,'Matriz de riesgo residual'!AG33)=CONCATENATE(AE14,AJ16),'Matriz de riesgo residual'!A33,""),," ",IF(CONCATENATE('Matriz de riesgo residual'!AE54,'Matriz de riesgo residual'!AG54)=CONCATENATE(AE14,AJ16),'Matriz de riesgo residual'!A54,""),," ",IF(CONCATENATE('Matriz de riesgo residual'!AE75,'Matriz de riesgo residual'!AG75)=CONCATENATE(AE14,AJ16),'Matriz de riesgo residual'!A75,""),," ",IF(CONCATENATE('Matriz de riesgo residual'!AE96,'Matriz de riesgo residual'!AG96)=CONCATENATE(AE14,AJ16),'Matriz de riesgo residual'!A96,""),," ",IF(CONCATENATE('Matriz de riesgo residual'!AE115,'Matriz de riesgo residual'!AG115)=CONCATENATE(AE14,AJ16),'Matriz de riesgo residual'!A115,""),," ",IF(CONCATENATE('Matriz de riesgo residual'!AE134,'Matriz de riesgo residual'!AG134)=CONCATENATE(AE14,AJ16),'Matriz de riesgo residual'!A134,""),," ",IF(CONCATENATE('Matriz de riesgo residual'!AE138,'Matriz de riesgo residual'!AG138)=CONCATENATE(AE14,AJ16),'Matriz de riesgo residual'!A138,""),," ",IF(CONCATENATE('Matriz de riesgo residual'!AE143,'Matriz de riesgo residual'!AG143)=CONCATENATE(AE14,AJ16),'Matriz de riesgo residual'!A143,""),," ",IF(CONCATENATE('Matriz de riesgo residual'!AE148,'Matriz de riesgo residual'!AG148)=CONCATENATE(AE14,AJ16),'Matriz de riesgo residual'!A148,""),," ",IF(CONCATENATE('Matriz de riesgo residual'!AE161,'Matriz de riesgo residual'!AG161)=CONCATENATE(AE14,AJ16),'Matriz de riesgo residual'!A161,""),," ",IF(CONCATENATE('Matriz de riesgo residual'!AE173,'Matriz de riesgo residual'!AG173)=CONCATENATE(AE14,AJ16),'Matriz de riesgo residual'!A173,""))</f>
        <v xml:space="preserve">           </v>
      </c>
      <c r="AL14" s="988"/>
      <c r="AM14" s="187" t="s">
        <v>283</v>
      </c>
    </row>
    <row r="15" spans="1:39" ht="38.25" customHeight="1">
      <c r="B15" s="985"/>
      <c r="C15" s="177" t="s">
        <v>1611</v>
      </c>
      <c r="D15" s="178">
        <v>1</v>
      </c>
      <c r="E15" s="185" t="str">
        <f>CONCATENATE(IF(CONCATENATE('Matriz de riesgo residual'!AE12,'Matriz de riesgo residual'!AO12)=CONCATENATE(D15,E16),'Matriz de riesgo residual'!A12,""),," ",IF(CONCATENATE('Matriz de riesgo residual'!AE33,'Matriz de riesgo residual'!AO33)=CONCATENATE(D15,E16),'Matriz de riesgo residual'!A33,""),," ",IF(CONCATENATE('Matriz de riesgo residual'!AE54,'Matriz de riesgo residual'!AO54)=CONCATENATE(D15,E16),'Matriz de riesgo residual'!A54,""),," ",IF(CONCATENATE('Matriz de riesgo residual'!AE75,'Matriz de riesgo residual'!AO75)=CONCATENATE(D15,E16),'Matriz de riesgo residual'!A75,""),," ",IF(CONCATENATE('Matriz de riesgo residual'!AE96,'Matriz de riesgo residual'!AO96)=CONCATENATE(D15,E16),'Matriz de riesgo residual'!A96,""),," ",IF(CONCATENATE('Matriz de riesgo residual'!AE115,'Matriz de riesgo residual'!AO115)=CONCATENATE(D15,E16),'Matriz de riesgo residual'!A115,""),," ",IF(CONCATENATE('Matriz de riesgo residual'!AE134,'Matriz de riesgo residual'!AO134)=CONCATENATE(D15,E16),'Matriz de riesgo residual'!A134,""),," ",IF(CONCATENATE('Matriz de riesgo residual'!AE138,'Matriz de riesgo residual'!AO138)=CONCATENATE(D15,E16),'Matriz de riesgo residual'!A138,""),," ",IF(CONCATENATE('Matriz de riesgo residual'!AE143,'Matriz de riesgo residual'!AO143)=CONCATENATE(D15,E16),'Matriz de riesgo residual'!A143,""),," ",IF(CONCATENATE('Matriz de riesgo residual'!AE148,'Matriz de riesgo residual'!AO148)=CONCATENATE(D15,E16),'Matriz de riesgo residual'!A148,""),," ",IF(CONCATENATE('Matriz de riesgo residual'!AE161,'Matriz de riesgo residual'!AO161)=CONCATENATE(D15,E16),'Matriz de riesgo residual'!A161,""),," ",IF(CONCATENATE('Matriz de riesgo residual'!AE173,'Matriz de riesgo residual'!AO173)=CONCATENATE(D15,E16),'Matriz de riesgo residual'!A173,""))</f>
        <v xml:space="preserve">           </v>
      </c>
      <c r="F15" s="185" t="str">
        <f>CONCATENATE(IF(CONCATENATE('Matriz de riesgo residual'!AE12,'Matriz de riesgo residual'!AO12)=CONCATENATE(D15,F16),'Matriz de riesgo residual'!A12,""),," ",IF(CONCATENATE('Matriz de riesgo residual'!AE33,'Matriz de riesgo residual'!AO33)=CONCATENATE(D15,F16),'Matriz de riesgo residual'!A33,""),," ",IF(CONCATENATE('Matriz de riesgo residual'!AE54,'Matriz de riesgo residual'!AO54)=CONCATENATE(D15,F16),'Matriz de riesgo residual'!A54,""),," ",IF(CONCATENATE('Matriz de riesgo residual'!AE75,'Matriz de riesgo residual'!AO75)=CONCATENATE(D15,F16),'Matriz de riesgo residual'!A75,""),," ",IF(CONCATENATE('Matriz de riesgo residual'!AE96,'Matriz de riesgo residual'!AO96)=CONCATENATE(D15,F16),'Matriz de riesgo residual'!A96,""),," ",IF(CONCATENATE('Matriz de riesgo residual'!AE115,'Matriz de riesgo residual'!AO115)=CONCATENATE(D15,F16),'Matriz de riesgo residual'!A115,""),," ",IF(CONCATENATE('Matriz de riesgo residual'!AE134,'Matriz de riesgo residual'!AO134)=CONCATENATE(D15,F16),'Matriz de riesgo residual'!A134,""),," ",IF(CONCATENATE('Matriz de riesgo residual'!AE138,'Matriz de riesgo residual'!AO138)=CONCATENATE(D15,F16),'Matriz de riesgo residual'!A138,""),," ",IF(CONCATENATE('Matriz de riesgo residual'!AE143,'Matriz de riesgo residual'!AO143)=CONCATENATE(D15,F16),'Matriz de riesgo residual'!A143,""),," ",IF(CONCATENATE('Matriz de riesgo residual'!AE148,'Matriz de riesgo residual'!AO148)=CONCATENATE(D15,F16),'Matriz de riesgo residual'!A148,""),," ",IF(CONCATENATE('Matriz de riesgo residual'!AE161,'Matriz de riesgo residual'!AO161)=CONCATENATE(D15,F16),'Matriz de riesgo residual'!A161,""),," ",IF(CONCATENATE('Matriz de riesgo residual'!AE173,'Matriz de riesgo residual'!AO173)=CONCATENATE(D15,F16),'Matriz de riesgo residual'!A173,""))</f>
        <v>R1 R2  R4   R7 R8 R9  R11 R12</v>
      </c>
      <c r="G15" s="185" t="str">
        <f>CONCATENATE(IF(CONCATENATE('Matriz de riesgo residual'!AE12,'Matriz de riesgo residual'!AO12)=CONCATENATE(D15,G16),'Matriz de riesgo residual'!A12,""),," ",IF(CONCATENATE('Matriz de riesgo residual'!AE33,'Matriz de riesgo residual'!AO33)=CONCATENATE(D15,G16),'Matriz de riesgo residual'!A33,""),," ",IF(CONCATENATE('Matriz de riesgo residual'!AE54,'Matriz de riesgo residual'!AO54)=CONCATENATE(D15,G16),'Matriz de riesgo residual'!A54,""),," ",IF(CONCATENATE('Matriz de riesgo residual'!AE75,'Matriz de riesgo residual'!AO75)=CONCATENATE(D15,G16),'Matriz de riesgo residual'!A75,""),," ",IF(CONCATENATE('Matriz de riesgo residual'!AE96,'Matriz de riesgo residual'!AO96)=CONCATENATE(D15,G16),'Matriz de riesgo residual'!A96,""),," ",IF(CONCATENATE('Matriz de riesgo residual'!AE115,'Matriz de riesgo residual'!AO115)=CONCATENATE(D15,G16),'Matriz de riesgo residual'!A115,""),," ",IF(CONCATENATE('Matriz de riesgo residual'!AE134,'Matriz de riesgo residual'!AO134)=CONCATENATE(D15,G16),'Matriz de riesgo residual'!A134,""),," ",IF(CONCATENATE('Matriz de riesgo residual'!AE138,'Matriz de riesgo residual'!AO138)=CONCATENATE(D15,G16),'Matriz de riesgo residual'!A138,""),," ",IF(CONCATENATE('Matriz de riesgo residual'!AE143,'Matriz de riesgo residual'!AO143)=CONCATENATE(D15,G16),'Matriz de riesgo residual'!A143,""),," ",IF(CONCATENATE('Matriz de riesgo residual'!AE148,'Matriz de riesgo residual'!AO148)=CONCATENATE(D15,G16),'Matriz de riesgo residual'!A148,""),," ",IF(CONCATENATE('Matriz de riesgo residual'!AE161,'Matriz de riesgo residual'!AO161)=CONCATENATE(D15,G16),'Matriz de riesgo residual'!A161,""),," ",IF(CONCATENATE('Matriz de riesgo residual'!AE173,'Matriz de riesgo residual'!AO173)=CONCATENATE(D15,G16),'Matriz de riesgo residual'!A173,""))</f>
        <v xml:space="preserve">           </v>
      </c>
      <c r="H15" s="179" t="str">
        <f>CONCATENATE(IF(CONCATENATE('Matriz de riesgo residual'!AE12,'Matriz de riesgo residual'!AO12)=CONCATENATE(D15,H16),'Matriz de riesgo residual'!A12,""),," ",IF(CONCATENATE('Matriz de riesgo residual'!AE33,'Matriz de riesgo residual'!AO33)=CONCATENATE(D15,H16),'Matriz de riesgo residual'!A33,""),," ",IF(CONCATENATE('Matriz de riesgo residual'!AE54,'Matriz de riesgo residual'!AO54)=CONCATENATE(D15,H16),'Matriz de riesgo residual'!A54,""),," ",IF(CONCATENATE('Matriz de riesgo residual'!AE75,'Matriz de riesgo residual'!AO75)=CONCATENATE(D15,H16),'Matriz de riesgo residual'!A75,""),," ",IF(CONCATENATE('Matriz de riesgo residual'!AE96,'Matriz de riesgo residual'!AO96)=CONCATENATE(D15,H16),'Matriz de riesgo residual'!A96,""),," ",IF(CONCATENATE('Matriz de riesgo residual'!AE115,'Matriz de riesgo residual'!AO115)=CONCATENATE(D15,H16),'Matriz de riesgo residual'!A115,""),," ",IF(CONCATENATE('Matriz de riesgo residual'!AE134,'Matriz de riesgo residual'!AO134)=CONCATENATE(D15,H16),'Matriz de riesgo residual'!A134,""),," ",IF(CONCATENATE('Matriz de riesgo residual'!AE138,'Matriz de riesgo residual'!AO138)=CONCATENATE(D15,H16),'Matriz de riesgo residual'!A138,""),," ",IF(CONCATENATE('Matriz de riesgo residual'!AE143,'Matriz de riesgo residual'!AO143)=CONCATENATE(D15,H16),'Matriz de riesgo residual'!A143,""),," ",IF(CONCATENATE('Matriz de riesgo residual'!AE148,'Matriz de riesgo residual'!AO148)=CONCATENATE(D15,H16),'Matriz de riesgo residual'!A148,""),," ",IF(CONCATENATE('Matriz de riesgo residual'!AE161,'Matriz de riesgo residual'!AO161)=CONCATENATE(D15,H16),'Matriz de riesgo residual'!A161,""),," ",IF(CONCATENATE('Matriz de riesgo residual'!AE173,'Matriz de riesgo residual'!AO173)=CONCATENATE(D15,H16),'Matriz de riesgo residual'!A173,""))</f>
        <v xml:space="preserve">           </v>
      </c>
      <c r="I15" s="179" t="str">
        <f>CONCATENATE(IF(CONCATENATE('Matriz de riesgo residual'!AE12,'Matriz de riesgo residual'!AO12)=CONCATENATE(D15,I16),'Matriz de riesgo residual'!A12,""),," ",IF(CONCATENATE('Matriz de riesgo residual'!AE33,'Matriz de riesgo residual'!AO33)=CONCATENATE(D15,I16),'Matriz de riesgo residual'!A33,""),," ",IF(CONCATENATE('Matriz de riesgo residual'!AE54,'Matriz de riesgo residual'!AO54)=CONCATENATE(D15,I16),'Matriz de riesgo residual'!A54,""),," ",IF(CONCATENATE('Matriz de riesgo residual'!AE75,'Matriz de riesgo residual'!AO75)=CONCATENATE(D15,I16),'Matriz de riesgo residual'!A75,""),," ",IF(CONCATENATE('Matriz de riesgo residual'!AE96,'Matriz de riesgo residual'!AO96)=CONCATENATE(D15,I16),'Matriz de riesgo residual'!A96,""),," ",IF(CONCATENATE('Matriz de riesgo residual'!AE115,'Matriz de riesgo residual'!AO115)=CONCATENATE(D15,I16),'Matriz de riesgo residual'!A115,""),," ",IF(CONCATENATE('Matriz de riesgo residual'!AE134,'Matriz de riesgo residual'!AO134)=CONCATENATE(D15,I16),'Matriz de riesgo residual'!A134,""),," ",IF(CONCATENATE('Matriz de riesgo residual'!AE138,'Matriz de riesgo residual'!AO138)=CONCATENATE(D15,I16),'Matriz de riesgo residual'!A138,""),," ",IF(CONCATENATE('Matriz de riesgo residual'!AE143,'Matriz de riesgo residual'!AO143)=CONCATENATE(D15,I16),'Matriz de riesgo residual'!A143,""),," ",IF(CONCATENATE('Matriz de riesgo residual'!AE148,'Matriz de riesgo residual'!AO148)=CONCATENATE(D15,I16),'Matriz de riesgo residual'!A148,""),," ",IF(CONCATENATE('Matriz de riesgo residual'!AE161,'Matriz de riesgo residual'!AO161)=CONCATENATE(D15,I16),'Matriz de riesgo residual'!A161,""),," ",IF(CONCATENATE('Matriz de riesgo residual'!AE173,'Matriz de riesgo residual'!AO173)=CONCATENATE(D15,I16),'Matriz de riesgo residual'!A173,""))</f>
        <v xml:space="preserve">           </v>
      </c>
      <c r="O15" s="985"/>
      <c r="P15" s="177" t="s">
        <v>1611</v>
      </c>
      <c r="Q15" s="178">
        <v>1</v>
      </c>
      <c r="R15" s="185" t="str">
        <f>CONCATENATE(IF(CONCATENATE('Matriz de riesgo residual'!AD12,'Matriz de riesgo residual'!AN12)=CONCATENATE(Q15,R16),'Matriz de riesgo residual'!A12,""),," ",IF(CONCATENATE('Matriz de riesgo residual'!AD33,'Matriz de riesgo residual'!AN33)=CONCATENATE(Q15,R16),'Matriz de riesgo residual'!A33,""),," ",IF(CONCATENATE('Matriz de riesgo residual'!AD54,'Matriz de riesgo residual'!AN54)=CONCATENATE(Q15,R16),'Matriz de riesgo residual'!A54,""),," ",IF(CONCATENATE('Matriz de riesgo residual'!AD75,'Matriz de riesgo residual'!AN75)=CONCATENATE(Q15,R16),'Matriz de riesgo residual'!A75,""),," ",IF(CONCATENATE('Matriz de riesgo residual'!AD96,'Matriz de riesgo residual'!AN96)=CONCATENATE(Q15,R16),'Matriz de riesgo residual'!A96,""),," ",IF(CONCATENATE('Matriz de riesgo residual'!AD115,'Matriz de riesgo residual'!AN115)=CONCATENATE(Q15,R16),'Matriz de riesgo residual'!A115,""))</f>
        <v xml:space="preserve">     </v>
      </c>
      <c r="S15" s="185" t="str">
        <f>CONCATENATE(IF(CONCATENATE('Matriz de riesgo residual'!AD12,'Matriz de riesgo residual'!AN12)=CONCATENATE(Q15,S16),'Matriz de riesgo residual'!A12,""),," ",IF(CONCATENATE('Matriz de riesgo residual'!AD33,'Matriz de riesgo residual'!AN33)=CONCATENATE(Q15,S16),'Matriz de riesgo residual'!A33,""),," ",IF(CONCATENATE('Matriz de riesgo residual'!AD54,'Matriz de riesgo residual'!AN54)=CONCATENATE(Q15,S16),'Matriz de riesgo residual'!A54,""),," ",IF(CONCATENATE('Matriz de riesgo residual'!AD75,'Matriz de riesgo residual'!AN75)=CONCATENATE(Q15,S16),'Matriz de riesgo residual'!A75,""),," ",IF(CONCATENATE('Matriz de riesgo residual'!AD96,'Matriz de riesgo residual'!AN96)=CONCATENATE(Q15,S16),'Matriz de riesgo residual'!A96,""),," ",IF(CONCATENATE('Matriz de riesgo residual'!AD115,'Matriz de riesgo residual'!AN115)=CONCATENATE(Q15,S16),'Matriz de riesgo residual'!A115,""))</f>
        <v xml:space="preserve">     </v>
      </c>
      <c r="T15" s="185" t="str">
        <f>CONCATENATE(IF(CONCATENATE('Matriz de riesgo residual'!AD12,'Matriz de riesgo residual'!AN12)=CONCATENATE(Q15,T16),'Matriz de riesgo residual'!A12,""),," ",IF(CONCATENATE('Matriz de riesgo residual'!AD33,'Matriz de riesgo residual'!AN33)=CONCATENATE(Q15,T16),'Matriz de riesgo residual'!A33,""),," ",IF(CONCATENATE('Matriz de riesgo residual'!AD54,'Matriz de riesgo residual'!AN54)=CONCATENATE(Q15,T16),'Matriz de riesgo residual'!A54,""),," ",IF(CONCATENATE('Matriz de riesgo residual'!AD75,'Matriz de riesgo residual'!AN75)=CONCATENATE(Q15,T16),'Matriz de riesgo residual'!A75,""),," ",IF(CONCATENATE('Matriz de riesgo residual'!AD96,'Matriz de riesgo residual'!AN96)=CONCATENATE(Q15,T16),'Matriz de riesgo residual'!A96,""),," ",IF(CONCATENATE('Matriz de riesgo residual'!AD115,'Matriz de riesgo residual'!AN115)=CONCATENATE(Q15,T16),'Matriz de riesgo residual'!A115,""))</f>
        <v xml:space="preserve">R1     </v>
      </c>
      <c r="U15" s="179" t="str">
        <f>CONCATENATE(IF(CONCATENATE('Matriz de riesgo residual'!AD12,'Matriz de riesgo residual'!AN12)=CONCATENATE(Q15,U16),'Matriz de riesgo residual'!A12,""),," ",IF(CONCATENATE('Matriz de riesgo residual'!AD33,'Matriz de riesgo residual'!AN33)=CONCATENATE(Q15,U16),'Matriz de riesgo residual'!A33,""),," ",IF(CONCATENATE('Matriz de riesgo residual'!AD54,'Matriz de riesgo residual'!AN54)=CONCATENATE(Q15,U16),'Matriz de riesgo residual'!A54,""),," ",IF(CONCATENATE('Matriz de riesgo residual'!AD75,'Matriz de riesgo residual'!AN75)=CONCATENATE(Q15,U16),'Matriz de riesgo residual'!A75,""),," ",IF(CONCATENATE('Matriz de riesgo residual'!AD96,'Matriz de riesgo residual'!AN96)=CONCATENATE(Q15,U16),'Matriz de riesgo residual'!A96,""),," ",IF(CONCATENATE('Matriz de riesgo residual'!AD115,'Matriz de riesgo residual'!AN115)=CONCATENATE(Q15,U16),'Matriz de riesgo residual'!A115,""))</f>
        <v xml:space="preserve">     </v>
      </c>
      <c r="V15" s="179" t="str">
        <f>CONCATENATE(IF(CONCATENATE('Matriz de riesgo residual'!AD12,'Matriz de riesgo residual'!AN12)=CONCATENATE(Q15,V16),'Matriz de riesgo residual'!A12,""),," ",IF(CONCATENATE('Matriz de riesgo residual'!AD33,'Matriz de riesgo residual'!AN33)=CONCATENATE(Q15,V16),'Matriz de riesgo residual'!A33,""),," ",IF(CONCATENATE('Matriz de riesgo residual'!AD54,'Matriz de riesgo residual'!AN54)=CONCATENATE(Q15,V16),'Matriz de riesgo residual'!A54,""),," ",IF(CONCATENATE('Matriz de riesgo residual'!AD75,'Matriz de riesgo residual'!AN75)=CONCATENATE(Q15,V16),'Matriz de riesgo residual'!A75,""),," ",IF(CONCATENATE('Matriz de riesgo residual'!AD96,'Matriz de riesgo residual'!AN96)=CONCATENATE(Q15,V16),'Matriz de riesgo residual'!A96,""),," ",IF(CONCATENATE('Matriz de riesgo residual'!AD115,'Matriz de riesgo residual'!AN115)=CONCATENATE(Q15,V16),'Matriz de riesgo residual'!A115,""))</f>
        <v xml:space="preserve">     </v>
      </c>
      <c r="AC15" s="985"/>
      <c r="AD15" s="177" t="s">
        <v>1611</v>
      </c>
      <c r="AE15" s="178">
        <v>1</v>
      </c>
      <c r="AF15" s="185" t="str">
        <f>CONCATENATE(IF(CONCATENATE('Matriz de riesgo residual'!AE12,'Matriz de riesgo residual'!AG12)=CONCATENATE(AE15,AF16),'Matriz de riesgo residual'!A12,""),," ",IF(CONCATENATE('Matriz de riesgo residual'!AE33,'Matriz de riesgo residual'!AG33)=CONCATENATE(AE15,AF16),'Matriz de riesgo residual'!A33,""),," ",IF(CONCATENATE('Matriz de riesgo residual'!AE54,'Matriz de riesgo residual'!AG54)=CONCATENATE(AE15,AF16),'Matriz de riesgo residual'!A54,""),," ",IF(CONCATENATE('Matriz de riesgo residual'!AE75,'Matriz de riesgo residual'!AG75)=CONCATENATE(AE15,AF16),'Matriz de riesgo residual'!A75,""),," ",IF(CONCATENATE('Matriz de riesgo residual'!AE96,'Matriz de riesgo residual'!AG96)=CONCATENATE(AE15,AF16),'Matriz de riesgo residual'!A96,""),," ",IF(CONCATENATE('Matriz de riesgo residual'!AE115,'Matriz de riesgo residual'!AG115)=CONCATENATE(AE15,AF16),'Matriz de riesgo residual'!A115,""),," ",IF(CONCATENATE('Matriz de riesgo residual'!AE134,'Matriz de riesgo residual'!AG134)=CONCATENATE(AE15,AF16),'Matriz de riesgo residual'!A134,""),," ",IF(CONCATENATE('Matriz de riesgo residual'!AE138,'Matriz de riesgo residual'!AG138)=CONCATENATE(AE15,AF16),'Matriz de riesgo residual'!A138,""),," ",IF(CONCATENATE('Matriz de riesgo residual'!AE143,'Matriz de riesgo residual'!AG143)=CONCATENATE(AE15,AF16),'Matriz de riesgo residual'!A143,""),," ",IF(CONCATENATE('Matriz de riesgo residual'!AE148,'Matriz de riesgo residual'!AG148)=CONCATENATE(AE15,AF16),'Matriz de riesgo residual'!A148,""),," ",IF(CONCATENATE('Matriz de riesgo residual'!AE161,'Matriz de riesgo residual'!AG161)=CONCATENATE(AE15,AF16),'Matriz de riesgo residual'!A161,""),," ",IF(CONCATENATE('Matriz de riesgo residual'!AE173,'Matriz de riesgo residual'!AG173)=CONCATENATE(AE15,AF16),'Matriz de riesgo residual'!A173,""))</f>
        <v xml:space="preserve">           </v>
      </c>
      <c r="AG15" s="185" t="str">
        <f>CONCATENATE(IF(CONCATENATE('Matriz de riesgo residual'!AE12,'Matriz de riesgo residual'!AG12)=CONCATENATE(AE15,AG16),'Matriz de riesgo residual'!A12,""),," ",IF(CONCATENATE('Matriz de riesgo residual'!AE33,'Matriz de riesgo residual'!AG33)=CONCATENATE(AE15,AG16),'Matriz de riesgo residual'!A33,""),," ",IF(CONCATENATE('Matriz de riesgo residual'!AE54,'Matriz de riesgo residual'!AG54)=CONCATENATE(AE15,AG16),'Matriz de riesgo residual'!A54,""),," ",IF(CONCATENATE('Matriz de riesgo residual'!AE75,'Matriz de riesgo residual'!AG75)=CONCATENATE(AE15,AG16),'Matriz de riesgo residual'!A75,""),," ",IF(CONCATENATE('Matriz de riesgo residual'!AE96,'Matriz de riesgo residual'!AG96)=CONCATENATE(AE15,AG16),'Matriz de riesgo residual'!A96,""),," ",IF(CONCATENATE('Matriz de riesgo residual'!AE115,'Matriz de riesgo residual'!AG115)=CONCATENATE(AE15,AG16),'Matriz de riesgo residual'!A115,""),," ",IF(CONCATENATE('Matriz de riesgo residual'!AE134,'Matriz de riesgo residual'!AG134)=CONCATENATE(AE15,AG16),'Matriz de riesgo residual'!A134,""),," ",IF(CONCATENATE('Matriz de riesgo residual'!AE138,'Matriz de riesgo residual'!AG138)=CONCATENATE(AE15,AG16),'Matriz de riesgo residual'!A138,""),," ",IF(CONCATENATE('Matriz de riesgo residual'!AE143,'Matriz de riesgo residual'!AG143)=CONCATENATE(AE15,AG16),'Matriz de riesgo residual'!A143,""),," ",IF(CONCATENATE('Matriz de riesgo residual'!AE148,'Matriz de riesgo residual'!AG148)=CONCATENATE(AE15,AG16),'Matriz de riesgo residual'!A148,""),," ",IF(CONCATENATE('Matriz de riesgo residual'!AE161,'Matriz de riesgo residual'!AG161)=CONCATENATE(AE15,AG16),'Matriz de riesgo residual'!A161,""),," ",IF(CONCATENATE('Matriz de riesgo residual'!AE173,'Matriz de riesgo residual'!AG173)=CONCATENATE(AE15,AG16),'Matriz de riesgo residual'!A173,""))</f>
        <v xml:space="preserve"> R2  R4   R7 R8 R9  R11 R12</v>
      </c>
      <c r="AH15" s="185" t="str">
        <f>CONCATENATE(IF(CONCATENATE('Matriz de riesgo residual'!AE12,'Matriz de riesgo residual'!AG12)=CONCATENATE(AE15,AH16),'Matriz de riesgo residual'!A12,""),," ",IF(CONCATENATE('Matriz de riesgo residual'!AE33,'Matriz de riesgo residual'!AG33)=CONCATENATE(AE15,AH16),'Matriz de riesgo residual'!A33,""),," ",IF(CONCATENATE('Matriz de riesgo residual'!AE54,'Matriz de riesgo residual'!AG54)=CONCATENATE(AE15,AH16),'Matriz de riesgo residual'!A54,""),," ",IF(CONCATENATE('Matriz de riesgo residual'!AE75,'Matriz de riesgo residual'!AG75)=CONCATENATE(AE15,AH16),'Matriz de riesgo residual'!A75,""),," ",IF(CONCATENATE('Matriz de riesgo residual'!AE96,'Matriz de riesgo residual'!AG96)=CONCATENATE(AE15,AH16),'Matriz de riesgo residual'!A96,""),," ",IF(CONCATENATE('Matriz de riesgo residual'!AE115,'Matriz de riesgo residual'!AG115)=CONCATENATE(AE15,AH16),'Matriz de riesgo residual'!A115,""),," ",IF(CONCATENATE('Matriz de riesgo residual'!AE134,'Matriz de riesgo residual'!AG134)=CONCATENATE(AE15,AH16),'Matriz de riesgo residual'!A134,""),," ",IF(CONCATENATE('Matriz de riesgo residual'!AE138,'Matriz de riesgo residual'!AG138)=CONCATENATE(AE15,AH16),'Matriz de riesgo residual'!A138,""),," ",IF(CONCATENATE('Matriz de riesgo residual'!AE143,'Matriz de riesgo residual'!AG143)=CONCATENATE(AE15,AH16),'Matriz de riesgo residual'!A143,""),," ",IF(CONCATENATE('Matriz de riesgo residual'!AE148,'Matriz de riesgo residual'!AG148)=CONCATENATE(AE15,AH16),'Matriz de riesgo residual'!A148,""),," ",IF(CONCATENATE('Matriz de riesgo residual'!AE161,'Matriz de riesgo residual'!AG161)=CONCATENATE(AE15,AH16),'Matriz de riesgo residual'!A161,""),," ",IF(CONCATENATE('Matriz de riesgo residual'!AE173,'Matriz de riesgo residual'!AG173)=CONCATENATE(AE15,AH16),'Matriz de riesgo residual'!A173,""))</f>
        <v xml:space="preserve">R1           </v>
      </c>
      <c r="AI15" s="179" t="str">
        <f>CONCATENATE(IF(CONCATENATE('Matriz de riesgo residual'!AE12,'Matriz de riesgo residual'!AG12)=CONCATENATE(AE15,AI16),'Matriz de riesgo residual'!A12,""),," ",IF(CONCATENATE('Matriz de riesgo residual'!AE33,'Matriz de riesgo residual'!AG33)=CONCATENATE(AE15,AI16),'Matriz de riesgo residual'!A33,""),," ",IF(CONCATENATE('Matriz de riesgo residual'!AE54,'Matriz de riesgo residual'!AG54)=CONCATENATE(AE15,AI16),'Matriz de riesgo residual'!A54,""),," ",IF(CONCATENATE('Matriz de riesgo residual'!AE75,'Matriz de riesgo residual'!AG75)=CONCATENATE(AE15,AI16),'Matriz de riesgo residual'!A75,""),," ",IF(CONCATENATE('Matriz de riesgo residual'!AE96,'Matriz de riesgo residual'!AG96)=CONCATENATE(AE15,AI16),'Matriz de riesgo residual'!A96,""),," ",IF(CONCATENATE('Matriz de riesgo residual'!AE115,'Matriz de riesgo residual'!AG115)=CONCATENATE(AE15,AI16),'Matriz de riesgo residual'!A115,""),," ",IF(CONCATENATE('Matriz de riesgo residual'!AE134,'Matriz de riesgo residual'!AG134)=CONCATENATE(AE15,AI16),'Matriz de riesgo residual'!A134,""),," ",IF(CONCATENATE('Matriz de riesgo residual'!AE138,'Matriz de riesgo residual'!AG138)=CONCATENATE(AE15,AI16),'Matriz de riesgo residual'!A138,""),," ",IF(CONCATENATE('Matriz de riesgo residual'!AE143,'Matriz de riesgo residual'!AG143)=CONCATENATE(AE15,AI16),'Matriz de riesgo residual'!A143,""),," ",IF(CONCATENATE('Matriz de riesgo residual'!AE148,'Matriz de riesgo residual'!AG148)=CONCATENATE(AE15,AI16),'Matriz de riesgo residual'!A148,""),," ",IF(CONCATENATE('Matriz de riesgo residual'!AE161,'Matriz de riesgo residual'!AG161)=CONCATENATE(AE15,AI16),'Matriz de riesgo residual'!A161,""),," ",IF(CONCATENATE('Matriz de riesgo residual'!AE173,'Matriz de riesgo residual'!AG173)=CONCATENATE(AE15,AI16),'Matriz de riesgo residual'!A173,""))</f>
        <v xml:space="preserve">           </v>
      </c>
      <c r="AJ15" s="179" t="str">
        <f>CONCATENATE(IF(CONCATENATE('Matriz de riesgo residual'!AE12,'Matriz de riesgo residual'!AG12)=CONCATENATE(AE15,AJ16),'Matriz de riesgo residual'!A12,""),," ",IF(CONCATENATE('Matriz de riesgo residual'!AE33,'Matriz de riesgo residual'!AG33)=CONCATENATE(AE15,AJ16),'Matriz de riesgo residual'!A33,""),," ",IF(CONCATENATE('Matriz de riesgo residual'!AE54,'Matriz de riesgo residual'!AG54)=CONCATENATE(AE15,AJ16),'Matriz de riesgo residual'!A54,""),," ",IF(CONCATENATE('Matriz de riesgo residual'!AE75,'Matriz de riesgo residual'!AG75)=CONCATENATE(AE15,AJ16),'Matriz de riesgo residual'!A75,""),," ",IF(CONCATENATE('Matriz de riesgo residual'!AE96,'Matriz de riesgo residual'!AG96)=CONCATENATE(AE15,AJ16),'Matriz de riesgo residual'!A96,""),," ",IF(CONCATENATE('Matriz de riesgo residual'!AE115,'Matriz de riesgo residual'!AG115)=CONCATENATE(AE15,AJ16),'Matriz de riesgo residual'!A115,""),," ",IF(CONCATENATE('Matriz de riesgo residual'!AE134,'Matriz de riesgo residual'!AG134)=CONCATENATE(AE15,AJ16),'Matriz de riesgo residual'!A134,""),," ",IF(CONCATENATE('Matriz de riesgo residual'!AE138,'Matriz de riesgo residual'!AG138)=CONCATENATE(AE15,AJ16),'Matriz de riesgo residual'!A138,""),," ",IF(CONCATENATE('Matriz de riesgo residual'!AE143,'Matriz de riesgo residual'!AG143)=CONCATENATE(AE15,AJ16),'Matriz de riesgo residual'!A143,""),," ",IF(CONCATENATE('Matriz de riesgo residual'!AE148,'Matriz de riesgo residual'!AG148)=CONCATENATE(AE15,AJ16),'Matriz de riesgo residual'!A148,""),," ",IF(CONCATENATE('Matriz de riesgo residual'!AE161,'Matriz de riesgo residual'!AG161)=CONCATENATE(AE15,AJ16),'Matriz de riesgo residual'!A161,""),," ",IF(CONCATENATE('Matriz de riesgo residual'!AE173,'Matriz de riesgo residual'!AG173)=CONCATENATE(AE15,AJ16),'Matriz de riesgo residual'!A173,""))</f>
        <v xml:space="preserve">           </v>
      </c>
    </row>
    <row r="16" spans="1:39">
      <c r="E16" s="178">
        <v>1</v>
      </c>
      <c r="F16" s="178">
        <v>2</v>
      </c>
      <c r="G16" s="178">
        <v>3</v>
      </c>
      <c r="H16" s="178">
        <v>4</v>
      </c>
      <c r="I16" s="178">
        <v>5</v>
      </c>
      <c r="J16" s="6" t="s">
        <v>1784</v>
      </c>
      <c r="R16" s="178">
        <v>1</v>
      </c>
      <c r="S16" s="178">
        <v>2</v>
      </c>
      <c r="T16" s="178">
        <v>3</v>
      </c>
      <c r="U16" s="178">
        <v>4</v>
      </c>
      <c r="V16" s="178">
        <v>5</v>
      </c>
      <c r="W16" s="6" t="s">
        <v>1784</v>
      </c>
      <c r="AF16" s="178">
        <v>1</v>
      </c>
      <c r="AG16" s="178">
        <v>2</v>
      </c>
      <c r="AH16" s="178">
        <v>3</v>
      </c>
      <c r="AI16" s="178">
        <v>4</v>
      </c>
      <c r="AJ16" s="178">
        <v>5</v>
      </c>
      <c r="AK16" s="6" t="s">
        <v>1784</v>
      </c>
    </row>
    <row r="17" spans="5:39">
      <c r="E17" s="184" t="s">
        <v>1633</v>
      </c>
      <c r="F17" s="184" t="s">
        <v>1638</v>
      </c>
      <c r="G17" s="184" t="s">
        <v>1643</v>
      </c>
      <c r="H17" s="184" t="s">
        <v>1648</v>
      </c>
      <c r="I17" s="184" t="s">
        <v>1653</v>
      </c>
      <c r="R17" s="184" t="s">
        <v>1633</v>
      </c>
      <c r="S17" s="184" t="s">
        <v>1638</v>
      </c>
      <c r="T17" s="184" t="s">
        <v>1643</v>
      </c>
      <c r="U17" s="184" t="s">
        <v>1648</v>
      </c>
      <c r="V17" s="184" t="s">
        <v>1653</v>
      </c>
      <c r="AF17" s="184" t="s">
        <v>1633</v>
      </c>
      <c r="AG17" s="184" t="s">
        <v>1638</v>
      </c>
      <c r="AH17" s="184" t="s">
        <v>1643</v>
      </c>
      <c r="AI17" s="184" t="s">
        <v>1648</v>
      </c>
      <c r="AJ17" s="184" t="s">
        <v>1653</v>
      </c>
    </row>
    <row r="18" spans="5:39" ht="15.75">
      <c r="E18" s="467" t="s">
        <v>1673</v>
      </c>
      <c r="F18" s="467"/>
      <c r="G18" s="467"/>
      <c r="H18" s="467"/>
      <c r="I18" s="467"/>
      <c r="R18" s="467" t="s">
        <v>1673</v>
      </c>
      <c r="S18" s="467"/>
      <c r="T18" s="467"/>
      <c r="U18" s="467"/>
      <c r="V18" s="467"/>
      <c r="AF18" s="467" t="s">
        <v>1673</v>
      </c>
      <c r="AG18" s="467"/>
      <c r="AH18" s="467"/>
      <c r="AI18" s="467"/>
      <c r="AJ18" s="467"/>
    </row>
    <row r="21" spans="5:39" ht="15.75" thickBot="1">
      <c r="R21" s="984" t="s">
        <v>1957</v>
      </c>
      <c r="S21" s="984"/>
      <c r="T21" s="984"/>
      <c r="U21" s="984"/>
      <c r="V21" s="984"/>
      <c r="AF21" s="984" t="s">
        <v>1958</v>
      </c>
      <c r="AG21" s="984"/>
      <c r="AH21" s="984"/>
      <c r="AI21" s="984"/>
      <c r="AJ21" s="984"/>
    </row>
    <row r="22" spans="5:39" ht="38.25" customHeight="1">
      <c r="O22" s="985" t="s">
        <v>1781</v>
      </c>
      <c r="P22" s="177" t="s">
        <v>1623</v>
      </c>
      <c r="Q22" s="178">
        <v>5</v>
      </c>
      <c r="R22" s="179" t="str">
        <f>CONCATENATE(IF(CONCATENATE('Matriz de riesgo residual'!AD15,'Matriz de riesgo residual'!AN15)=CONCATENATE(Q22,R27),'Matriz de riesgo residual'!A12,""),," ",IF(CONCATENATE('Matriz de riesgo residual'!AD36,'Matriz de riesgo residual'!AN36)=CONCATENATE(Q22,R27),'Matriz de riesgo residual'!A33,""),," ",IF(CONCATENATE('Matriz de riesgo residual'!AD57,'Matriz de riesgo residual'!AN57)=CONCATENATE(Q22,R27),'Matriz de riesgo residual'!A54,""),," ",IF(CONCATENATE('Matriz de riesgo residual'!AD78,'Matriz de riesgo residual'!AN78)=CONCATENATE(Q22,R27),'Matriz de riesgo residual'!A75,""))</f>
        <v xml:space="preserve">   </v>
      </c>
      <c r="S22" s="180" t="str">
        <f>CONCATENATE(IF(CONCATENATE('Matriz de riesgo residual'!AD15,'Matriz de riesgo residual'!AN15)=CONCATENATE(Q22,S27),'Matriz de riesgo residual'!A12,""),," ",IF(CONCATENATE('Matriz de riesgo residual'!AD36,'Matriz de riesgo residual'!AN36)=CONCATENATE(Q22,S27),'Matriz de riesgo residual'!A33,""),," ",IF(CONCATENATE('Matriz de riesgo residual'!AD57,'Matriz de riesgo residual'!AN57)=CONCATENATE(Q22,S27),'Matriz de riesgo residual'!A54,""),," ",IF(CONCATENATE('Matriz de riesgo residual'!AD78,'Matriz de riesgo residual'!AN78)=CONCATENATE(Q22,S27),'Matriz de riesgo residual'!A75,""))</f>
        <v xml:space="preserve">   </v>
      </c>
      <c r="T22" s="180" t="str">
        <f>CONCATENATE(IF(CONCATENATE('Matriz de riesgo residual'!AD15,'Matriz de riesgo residual'!AN15)=CONCATENATE(Q22,T27),'Matriz de riesgo residual'!A12,""),," ",IF(CONCATENATE('Matriz de riesgo residual'!AD36,'Matriz de riesgo residual'!AN36)=CONCATENATE(Q22,T27),'Matriz de riesgo residual'!A33,""),," ",IF(CONCATENATE('Matriz de riesgo residual'!AD57,'Matriz de riesgo residual'!AN57)=CONCATENATE(Q22,T27),'Matriz de riesgo residual'!A54,""),," ",IF(CONCATENATE('Matriz de riesgo residual'!AD78,'Matriz de riesgo residual'!AN78)=CONCATENATE(Q22,T27),'Matriz de riesgo residual'!A75,""))</f>
        <v xml:space="preserve">   </v>
      </c>
      <c r="U22" s="181" t="str">
        <f>CONCATENATE(IF(CONCATENATE('Matriz de riesgo residual'!AD15,'Matriz de riesgo residual'!AN15)=CONCATENATE(Q22,U27),'Matriz de riesgo residual'!A12,""),," ",IF(CONCATENATE('Matriz de riesgo residual'!AD36,'Matriz de riesgo residual'!AN36)=CONCATENATE(Q22,U27),'Matriz de riesgo residual'!A33,""),," ",IF(CONCATENATE('Matriz de riesgo residual'!AD57,'Matriz de riesgo residual'!AN57)=CONCATENATE(Q22,U27),'Matriz de riesgo residual'!A54,""),," ",IF(CONCATENATE('Matriz de riesgo residual'!AD78,'Matriz de riesgo residual'!AN78)=CONCATENATE(Q22,U27),'Matriz de riesgo residual'!A75,""))</f>
        <v xml:space="preserve">   </v>
      </c>
      <c r="V22" s="181" t="str">
        <f>CONCATENATE(IF(CONCATENATE('Matriz de riesgo residual'!AD15,'Matriz de riesgo residual'!AN15)=CONCATENATE(Q22,V27),'Matriz de riesgo residual'!A12,""),," ",IF(CONCATENATE('Matriz de riesgo residual'!AD36,'Matriz de riesgo residual'!AN36)=CONCATENATE(Q22,V27),'Matriz de riesgo residual'!A33,""),," ",IF(CONCATENATE('Matriz de riesgo residual'!AD57,'Matriz de riesgo residual'!AN57)=CONCATENATE(Q22,V27),'Matriz de riesgo residual'!A54,""),," ",IF(CONCATENATE('Matriz de riesgo residual'!AD78,'Matriz de riesgo residual'!AN78)=CONCATENATE(Q22,V27),'Matriz de riesgo residual'!A75,""))</f>
        <v xml:space="preserve">   </v>
      </c>
      <c r="X22" s="986" t="s">
        <v>1782</v>
      </c>
      <c r="Y22" s="182" t="s">
        <v>284</v>
      </c>
      <c r="AC22" s="985" t="s">
        <v>1781</v>
      </c>
      <c r="AD22" s="177" t="s">
        <v>1623</v>
      </c>
      <c r="AE22" s="178">
        <v>5</v>
      </c>
      <c r="AF22" s="179" t="str">
        <f>CONCATENATE(IF(CONCATENATE('Matriz de riesgo residual'!AE12,'Matriz de riesgo residual'!AI12)=CONCATENATE(AE22,AF27),'Matriz de riesgo residual'!A12,""),," ",IF(CONCATENATE('Matriz de riesgo residual'!AE33,'Matriz de riesgo residual'!AI33)=CONCATENATE(AE22,AF27),'Matriz de riesgo residual'!A33,""),," ",IF(CONCATENATE('Matriz de riesgo residual'!AE54,'Matriz de riesgo residual'!AI54)=CONCATENATE(AE22,AF27),'Matriz de riesgo residual'!A54,""),," ",IF(CONCATENATE('Matriz de riesgo residual'!AE75,'Matriz de riesgo residual'!AI75)=CONCATENATE(AE22,AF27),'Matriz de riesgo residual'!A75,""),," ",IF(CONCATENATE('Matriz de riesgo residual'!AE96,'Matriz de riesgo residual'!AI96)=CONCATENATE(AE22,AF27),'Matriz de riesgo residual'!A96,""),," ",IF(CONCATENATE('Matriz de riesgo residual'!AE115,'Matriz de riesgo residual'!AI115)=CONCATENATE(AE22,AF27),'Matriz de riesgo residual'!A115,""),," ",IF(CONCATENATE('Matriz de riesgo residual'!AE134,'Matriz de riesgo residual'!AI134)=CONCATENATE(AE22,AF27),'Matriz de riesgo residual'!A134,""),," ",IF(CONCATENATE('Matriz de riesgo residual'!AE138,'Matriz de riesgo residual'!AI138)=CONCATENATE(AE22,AF27),'Matriz de riesgo residual'!A138,""),," ",IF(CONCATENATE('Matriz de riesgo residual'!AE143,'Matriz de riesgo residual'!AI143)=CONCATENATE(AE22,AF27),'Matriz de riesgo residual'!A143,""),," ",IF(CONCATENATE('Matriz de riesgo residual'!AE148,'Matriz de riesgo residual'!AI148)=CONCATENATE(AE22,AF27),'Matriz de riesgo residual'!A148,""),," ",IF(CONCATENATE('Matriz de riesgo residual'!AE161,'Matriz de riesgo residual'!AI161)=CONCATENATE(AE22,AF27),'Matriz de riesgo residual'!A161,""),," ",IF(CONCATENATE('Matriz de riesgo residual'!AE173,'Matriz de riesgo residual'!AI173)=CONCATENATE(AE22,AF27),'Matriz de riesgo residual'!A173,""))</f>
        <v xml:space="preserve">           </v>
      </c>
      <c r="AG22" s="180" t="str">
        <f>CONCATENATE(IF(CONCATENATE('Matriz de riesgo residual'!AE12,'Matriz de riesgo residual'!AI12)=CONCATENATE(AE22,AG27),'Matriz de riesgo residual'!A12,""),," ",IF(CONCATENATE('Matriz de riesgo residual'!AE33,'Matriz de riesgo residual'!AI33)=CONCATENATE(AE22,AG27),'Matriz de riesgo residual'!A33,""),," ",IF(CONCATENATE('Matriz de riesgo residual'!AE54,'Matriz de riesgo residual'!AI54)=CONCATENATE(AE22,AG27),'Matriz de riesgo residual'!A54,""),," ",IF(CONCATENATE('Matriz de riesgo residual'!AE75,'Matriz de riesgo residual'!AI75)=CONCATENATE(AE22,AG27),'Matriz de riesgo residual'!A75,""),," ",IF(CONCATENATE('Matriz de riesgo residual'!AE96,'Matriz de riesgo residual'!AI96)=CONCATENATE(AE22,AG27),'Matriz de riesgo residual'!A96,""),," ",IF(CONCATENATE('Matriz de riesgo residual'!AE115,'Matriz de riesgo residual'!AI115)=CONCATENATE(AE22,AG27),'Matriz de riesgo residual'!A115,""),," ",IF(CONCATENATE('Matriz de riesgo residual'!AE134,'Matriz de riesgo residual'!AI134)=CONCATENATE(AE22,AG27),'Matriz de riesgo residual'!A134,""),," ",IF(CONCATENATE('Matriz de riesgo residual'!AE138,'Matriz de riesgo residual'!AI138)=CONCATENATE(AE22,AG27),'Matriz de riesgo residual'!A138,""),," ",IF(CONCATENATE('Matriz de riesgo residual'!AE143,'Matriz de riesgo residual'!AI143)=CONCATENATE(AE22,AG27),'Matriz de riesgo residual'!A143,""),," ",IF(CONCATENATE('Matriz de riesgo residual'!AE148,'Matriz de riesgo residual'!AI148)=CONCATENATE(AE22,AG27),'Matriz de riesgo residual'!A148,""),," ",IF(CONCATENATE('Matriz de riesgo residual'!AE161,'Matriz de riesgo residual'!AI161)=CONCATENATE(AE22,AG27),'Matriz de riesgo residual'!A161,""),," ",IF(CONCATENATE('Matriz de riesgo residual'!AE173,'Matriz de riesgo residual'!AI173)=CONCATENATE(AE22,AG27),'Matriz de riesgo residual'!A173,""))</f>
        <v xml:space="preserve">           </v>
      </c>
      <c r="AH22" s="180" t="str">
        <f>CONCATENATE(IF(CONCATENATE('Matriz de riesgo residual'!AE12,'Matriz de riesgo residual'!AI12)=CONCATENATE(AE22,AH27),'Matriz de riesgo residual'!A12,""),," ",IF(CONCATENATE('Matriz de riesgo residual'!AE33,'Matriz de riesgo residual'!AI33)=CONCATENATE(AE22,AH27),'Matriz de riesgo residual'!A33,""),," ",IF(CONCATENATE('Matriz de riesgo residual'!AE54,'Matriz de riesgo residual'!AI54)=CONCATENATE(AE22,AH27),'Matriz de riesgo residual'!A54,""),," ",IF(CONCATENATE('Matriz de riesgo residual'!AE75,'Matriz de riesgo residual'!AI75)=CONCATENATE(AE22,AH27),'Matriz de riesgo residual'!A75,""),," ",IF(CONCATENATE('Matriz de riesgo residual'!AE96,'Matriz de riesgo residual'!AI96)=CONCATENATE(AE22,AH27),'Matriz de riesgo residual'!A96,""),," ",IF(CONCATENATE('Matriz de riesgo residual'!AE115,'Matriz de riesgo residual'!AI115)=CONCATENATE(AE22,AH27),'Matriz de riesgo residual'!A115,""),," ",IF(CONCATENATE('Matriz de riesgo residual'!AE134,'Matriz de riesgo residual'!AI134)=CONCATENATE(AE22,AH27),'Matriz de riesgo residual'!A134,""),," ",IF(CONCATENATE('Matriz de riesgo residual'!AE138,'Matriz de riesgo residual'!AI138)=CONCATENATE(AE22,AH27),'Matriz de riesgo residual'!A138,""),," ",IF(CONCATENATE('Matriz de riesgo residual'!AE143,'Matriz de riesgo residual'!AI143)=CONCATENATE(AE22,AH27),'Matriz de riesgo residual'!A143,""),," ",IF(CONCATENATE('Matriz de riesgo residual'!AE148,'Matriz de riesgo residual'!AI148)=CONCATENATE(AE22,AH27),'Matriz de riesgo residual'!A148,""),," ",IF(CONCATENATE('Matriz de riesgo residual'!AE161,'Matriz de riesgo residual'!AI161)=CONCATENATE(AE22,AH27),'Matriz de riesgo residual'!A161,""),," ",IF(CONCATENATE('Matriz de riesgo residual'!AE173,'Matriz de riesgo residual'!AI173)=CONCATENATE(AE22,AH27),'Matriz de riesgo residual'!A173,""))</f>
        <v xml:space="preserve">           </v>
      </c>
      <c r="AI22" s="181" t="str">
        <f>CONCATENATE(IF(CONCATENATE('Matriz de riesgo residual'!AE12,'Matriz de riesgo residual'!AI12)=CONCATENATE(AE22,AI27),'Matriz de riesgo residual'!A12,""),," ",IF(CONCATENATE('Matriz de riesgo residual'!AE33,'Matriz de riesgo residual'!AI33)=CONCATENATE(AE22,AI27),'Matriz de riesgo residual'!A33,""),," ",IF(CONCATENATE('Matriz de riesgo residual'!AE54,'Matriz de riesgo residual'!AI54)=CONCATENATE(AE22,AI27),'Matriz de riesgo residual'!A54,""),," ",IF(CONCATENATE('Matriz de riesgo residual'!AE75,'Matriz de riesgo residual'!AI75)=CONCATENATE(AE22,AI27),'Matriz de riesgo residual'!A75,""),," ",IF(CONCATENATE('Matriz de riesgo residual'!AE96,'Matriz de riesgo residual'!AI96)=CONCATENATE(AE22,AI27),'Matriz de riesgo residual'!A96,""),," ",IF(CONCATENATE('Matriz de riesgo residual'!AE115,'Matriz de riesgo residual'!AI115)=CONCATENATE(AE22,AI27),'Matriz de riesgo residual'!A115,""),," ",IF(CONCATENATE('Matriz de riesgo residual'!AE134,'Matriz de riesgo residual'!AI134)=CONCATENATE(AE22,AI27),'Matriz de riesgo residual'!A134,""),," ",IF(CONCATENATE('Matriz de riesgo residual'!AE138,'Matriz de riesgo residual'!AI138)=CONCATENATE(AE22,AI27),'Matriz de riesgo residual'!A138,""),," ",IF(CONCATENATE('Matriz de riesgo residual'!AE143,'Matriz de riesgo residual'!AI143)=CONCATENATE(AE22,AI27),'Matriz de riesgo residual'!A143,""),," ",IF(CONCATENATE('Matriz de riesgo residual'!AE148,'Matriz de riesgo residual'!AI148)=CONCATENATE(AE22,AI27),'Matriz de riesgo residual'!A148,""),," ",IF(CONCATENATE('Matriz de riesgo residual'!AE161,'Matriz de riesgo residual'!AI161)=CONCATENATE(AE22,AI27),'Matriz de riesgo residual'!A161,""),," ",IF(CONCATENATE('Matriz de riesgo residual'!AE173,'Matriz de riesgo residual'!AI173)=CONCATENATE(AE22,AI27),'Matriz de riesgo residual'!A173,""))</f>
        <v xml:space="preserve">           </v>
      </c>
      <c r="AJ22" s="181" t="str">
        <f>CONCATENATE(IF(CONCATENATE('Matriz de riesgo residual'!AE12,'Matriz de riesgo residual'!AI12)=CONCATENATE(AE22,AJ27),'Matriz de riesgo residual'!A12,""),," ",IF(CONCATENATE('Matriz de riesgo residual'!AE33,'Matriz de riesgo residual'!AI33)=CONCATENATE(AE22,AJ27),'Matriz de riesgo residual'!A33,""),," ",IF(CONCATENATE('Matriz de riesgo residual'!AE54,'Matriz de riesgo residual'!AI54)=CONCATENATE(AE22,AJ27),'Matriz de riesgo residual'!A54,""),," ",IF(CONCATENATE('Matriz de riesgo residual'!AE75,'Matriz de riesgo residual'!AI75)=CONCATENATE(AE22,AJ27),'Matriz de riesgo residual'!A75,""),," ",IF(CONCATENATE('Matriz de riesgo residual'!AE96,'Matriz de riesgo residual'!AI96)=CONCATENATE(AE22,AJ27),'Matriz de riesgo residual'!A96,""),," ",IF(CONCATENATE('Matriz de riesgo residual'!AE115,'Matriz de riesgo residual'!AI115)=CONCATENATE(AE22,AJ27),'Matriz de riesgo residual'!A115,""),," ",IF(CONCATENATE('Matriz de riesgo residual'!AE134,'Matriz de riesgo residual'!AI134)=CONCATENATE(AE22,AJ27),'Matriz de riesgo residual'!A134,""),," ",IF(CONCATENATE('Matriz de riesgo residual'!AE138,'Matriz de riesgo residual'!AI138)=CONCATENATE(AE22,AJ27),'Matriz de riesgo residual'!A138,""),," ",IF(CONCATENATE('Matriz de riesgo residual'!AE143,'Matriz de riesgo residual'!AI143)=CONCATENATE(AE22,AJ27),'Matriz de riesgo residual'!A143,""),," ",IF(CONCATENATE('Matriz de riesgo residual'!AE148,'Matriz de riesgo residual'!AI148)=CONCATENATE(AE22,AJ27),'Matriz de riesgo residual'!A148,""),," ",IF(CONCATENATE('Matriz de riesgo residual'!AE161,'Matriz de riesgo residual'!AI161)=CONCATENATE(AE22,AJ27),'Matriz de riesgo residual'!A161,""),," ",IF(CONCATENATE('Matriz de riesgo residual'!AE173,'Matriz de riesgo residual'!AI173)=CONCATENATE(AE22,AJ27),'Matriz de riesgo residual'!A173,""))</f>
        <v xml:space="preserve">           </v>
      </c>
      <c r="AL22" s="986" t="s">
        <v>1782</v>
      </c>
      <c r="AM22" s="182" t="s">
        <v>284</v>
      </c>
    </row>
    <row r="23" spans="5:39" ht="38.25" customHeight="1">
      <c r="O23" s="985"/>
      <c r="P23" s="177" t="s">
        <v>1620</v>
      </c>
      <c r="Q23" s="178">
        <v>4</v>
      </c>
      <c r="R23" s="179" t="str">
        <f>CONCATENATE(IF(CONCATENATE('Matriz de riesgo residual'!AD15,'Matriz de riesgo residual'!AN15)=CONCATENATE(Q23,R27),'Matriz de riesgo residual'!A12,""),," ",IF(CONCATENATE('Matriz de riesgo residual'!AD36,'Matriz de riesgo residual'!AN36)=CONCATENATE(Q23,R27),'Matriz de riesgo residual'!A33,""),," ",IF(CONCATENATE('Matriz de riesgo residual'!AD57,'Matriz de riesgo residual'!AN57)=CONCATENATE(Q23,R27),'Matriz de riesgo residual'!A54,""),," ",IF(CONCATENATE('Matriz de riesgo residual'!AD78,'Matriz de riesgo residual'!AN78)=CONCATENATE(Q23,R27),'Matriz de riesgo residual'!A75,""))</f>
        <v xml:space="preserve">   </v>
      </c>
      <c r="S23" s="179" t="str">
        <f>CONCATENATE(IF(CONCATENATE('Matriz de riesgo residual'!AD15,'Matriz de riesgo residual'!AN15)=CONCATENATE(Q23,S27),'Matriz de riesgo residual'!A12,""),," ",IF(CONCATENATE('Matriz de riesgo residual'!AD36,'Matriz de riesgo residual'!AN36)=CONCATENATE(Q23,S27),'Matriz de riesgo residual'!A33,""),," ",IF(CONCATENATE('Matriz de riesgo residual'!AD57,'Matriz de riesgo residual'!AN57)=CONCATENATE(Q23,S27),'Matriz de riesgo residual'!A54,""),," ",IF(CONCATENATE('Matriz de riesgo residual'!AD78,'Matriz de riesgo residual'!AN78)=CONCATENATE(Q23,S27),'Matriz de riesgo residual'!A75,""))</f>
        <v xml:space="preserve">   </v>
      </c>
      <c r="T23" s="180" t="str">
        <f>CONCATENATE(IF(CONCATENATE('Matriz de riesgo residual'!AD15,'Matriz de riesgo residual'!AN15)=CONCATENATE(Q23,T27),'Matriz de riesgo residual'!A12,""),," ",IF(CONCATENATE('Matriz de riesgo residual'!AD36,'Matriz de riesgo residual'!AN36)=CONCATENATE(Q23,T27),'Matriz de riesgo residual'!A33,""),," ",IF(CONCATENATE('Matriz de riesgo residual'!AD57,'Matriz de riesgo residual'!AN57)=CONCATENATE(Q23,T27),'Matriz de riesgo residual'!A54,""),," ",IF(CONCATENATE('Matriz de riesgo residual'!AD78,'Matriz de riesgo residual'!AN78)=CONCATENATE(Q23,T27),'Matriz de riesgo residual'!A75,""))</f>
        <v xml:space="preserve">   </v>
      </c>
      <c r="U23" s="180" t="str">
        <f>CONCATENATE(IF(CONCATENATE('Matriz de riesgo residual'!AD15,'Matriz de riesgo residual'!AN15)=CONCATENATE(Q23,U27),'Matriz de riesgo residual'!A12,""),," ",IF(CONCATENATE('Matriz de riesgo residual'!AD36,'Matriz de riesgo residual'!AN36)=CONCATENATE(Q23,U27),'Matriz de riesgo residual'!A33,""),," ",IF(CONCATENATE('Matriz de riesgo residual'!AD57,'Matriz de riesgo residual'!AN57)=CONCATENATE(Q23,U27),'Matriz de riesgo residual'!A54,""),," ",IF(CONCATENATE('Matriz de riesgo residual'!AD78,'Matriz de riesgo residual'!AN78)=CONCATENATE(Q23,U27),'Matriz de riesgo residual'!A75,""))</f>
        <v xml:space="preserve">   </v>
      </c>
      <c r="V23" s="181" t="str">
        <f>CONCATENATE(IF(CONCATENATE('Matriz de riesgo residual'!AD15,'Matriz de riesgo residual'!AN15)=CONCATENATE(Q23,V27),'Matriz de riesgo residual'!A12,""),," ",IF(CONCATENATE('Matriz de riesgo residual'!AD36,'Matriz de riesgo residual'!AN36)=CONCATENATE(Q23,V27),'Matriz de riesgo residual'!A33,""),," ",IF(CONCATENATE('Matriz de riesgo residual'!AD57,'Matriz de riesgo residual'!AN57)=CONCATENATE(Q23,V27),'Matriz de riesgo residual'!A54,""),," ",IF(CONCATENATE('Matriz de riesgo residual'!AD78,'Matriz de riesgo residual'!AN78)=CONCATENATE(Q23,V27),'Matriz de riesgo residual'!A75,""))</f>
        <v xml:space="preserve">   </v>
      </c>
      <c r="X23" s="987"/>
      <c r="Y23" s="183" t="s">
        <v>1783</v>
      </c>
      <c r="AC23" s="985"/>
      <c r="AD23" s="177" t="s">
        <v>1620</v>
      </c>
      <c r="AE23" s="178">
        <v>4</v>
      </c>
      <c r="AF23" s="179" t="str">
        <f>CONCATENATE(IF(CONCATENATE('Matriz de riesgo residual'!AE12,'Matriz de riesgo residual'!AI12)=CONCATENATE(AE23,AF27),'Matriz de riesgo residual'!A12,""),," ",IF(CONCATENATE('Matriz de riesgo residual'!AE33,'Matriz de riesgo residual'!AI33)=CONCATENATE(AE23,AF27),'Matriz de riesgo residual'!A33,""),," ",IF(CONCATENATE('Matriz de riesgo residual'!AE54,'Matriz de riesgo residual'!AI54)=CONCATENATE(AE23,AF27),'Matriz de riesgo residual'!A54,""),," ",IF(CONCATENATE('Matriz de riesgo residual'!AE75,'Matriz de riesgo residual'!AI75)=CONCATENATE(AE23,AF27),'Matriz de riesgo residual'!A75,""),," ",IF(CONCATENATE('Matriz de riesgo residual'!AE96,'Matriz de riesgo residual'!AI96)=CONCATENATE(AE23,AF27),'Matriz de riesgo residual'!A96,""),," ",IF(CONCATENATE('Matriz de riesgo residual'!AE115,'Matriz de riesgo residual'!AI115)=CONCATENATE(AE23,AF27),'Matriz de riesgo residual'!A115,""),," ",IF(CONCATENATE('Matriz de riesgo residual'!AE134,'Matriz de riesgo residual'!AI134)=CONCATENATE(AE23,AF27),'Matriz de riesgo residual'!A134,""),," ",IF(CONCATENATE('Matriz de riesgo residual'!AE138,'Matriz de riesgo residual'!AI138)=CONCATENATE(AE23,AF27),'Matriz de riesgo residual'!A138,""),," ",IF(CONCATENATE('Matriz de riesgo residual'!AE143,'Matriz de riesgo residual'!AI143)=CONCATENATE(AE23,AF27),'Matriz de riesgo residual'!A143,""),," ",IF(CONCATENATE('Matriz de riesgo residual'!AE148,'Matriz de riesgo residual'!AI148)=CONCATENATE(AE23,AF27),'Matriz de riesgo residual'!A148,""),," ",IF(CONCATENATE('Matriz de riesgo residual'!AE161,'Matriz de riesgo residual'!AI161)=CONCATENATE(AE23,AF27),'Matriz de riesgo residual'!A161,""),," ",IF(CONCATENATE('Matriz de riesgo residual'!AE173,'Matriz de riesgo residual'!AI173)=CONCATENATE(AE23,AF27),'Matriz de riesgo residual'!A173,""))</f>
        <v xml:space="preserve">           </v>
      </c>
      <c r="AG23" s="179" t="str">
        <f>CONCATENATE(IF(CONCATENATE('Matriz de riesgo residual'!AE12,'Matriz de riesgo residual'!AI12)=CONCATENATE(AE23,AG27),'Matriz de riesgo residual'!A12,""),," ",IF(CONCATENATE('Matriz de riesgo residual'!AE33,'Matriz de riesgo residual'!AI33)=CONCATENATE(AE23,AG27),'Matriz de riesgo residual'!A33,""),," ",IF(CONCATENATE('Matriz de riesgo residual'!AE54,'Matriz de riesgo residual'!AI54)=CONCATENATE(AE23,AG27),'Matriz de riesgo residual'!A54,""),," ",IF(CONCATENATE('Matriz de riesgo residual'!AE75,'Matriz de riesgo residual'!AI75)=CONCATENATE(AE23,AG27),'Matriz de riesgo residual'!A75,""),," ",IF(CONCATENATE('Matriz de riesgo residual'!AE96,'Matriz de riesgo residual'!AI96)=CONCATENATE(AE23,AG27),'Matriz de riesgo residual'!A96,""),," ",IF(CONCATENATE('Matriz de riesgo residual'!AE115,'Matriz de riesgo residual'!AI115)=CONCATENATE(AE23,AG27),'Matriz de riesgo residual'!A115,""),," ",IF(CONCATENATE('Matriz de riesgo residual'!AE134,'Matriz de riesgo residual'!AI134)=CONCATENATE(AE23,AG27),'Matriz de riesgo residual'!A134,""),," ",IF(CONCATENATE('Matriz de riesgo residual'!AE138,'Matriz de riesgo residual'!AI138)=CONCATENATE(AE23,AG27),'Matriz de riesgo residual'!A138,""),," ",IF(CONCATENATE('Matriz de riesgo residual'!AE143,'Matriz de riesgo residual'!AI143)=CONCATENATE(AE23,AG27),'Matriz de riesgo residual'!A143,""),," ",IF(CONCATENATE('Matriz de riesgo residual'!AE148,'Matriz de riesgo residual'!AI148)=CONCATENATE(AE23,AG27),'Matriz de riesgo residual'!A148,""),," ",IF(CONCATENATE('Matriz de riesgo residual'!AE161,'Matriz de riesgo residual'!AI161)=CONCATENATE(AE23,AG27),'Matriz de riesgo residual'!A161,""),," ",IF(CONCATENATE('Matriz de riesgo residual'!AE173,'Matriz de riesgo residual'!AI173)=CONCATENATE(AE23,AG27),'Matriz de riesgo residual'!A173,""))</f>
        <v xml:space="preserve">           </v>
      </c>
      <c r="AH23" s="180" t="str">
        <f>CONCATENATE(IF(CONCATENATE('Matriz de riesgo residual'!AE12,'Matriz de riesgo residual'!AI12)=CONCATENATE(AE23,AH27),'Matriz de riesgo residual'!A12,""),," ",IF(CONCATENATE('Matriz de riesgo residual'!AE33,'Matriz de riesgo residual'!AI33)=CONCATENATE(AE23,AH27),'Matriz de riesgo residual'!A33,""),," ",IF(CONCATENATE('Matriz de riesgo residual'!AE54,'Matriz de riesgo residual'!AI54)=CONCATENATE(AE23,AH27),'Matriz de riesgo residual'!A54,""),," ",IF(CONCATENATE('Matriz de riesgo residual'!AE75,'Matriz de riesgo residual'!AI75)=CONCATENATE(AE23,AH27),'Matriz de riesgo residual'!A75,""),," ",IF(CONCATENATE('Matriz de riesgo residual'!AE96,'Matriz de riesgo residual'!AI96)=CONCATENATE(AE23,AH27),'Matriz de riesgo residual'!A96,""),," ",IF(CONCATENATE('Matriz de riesgo residual'!AE115,'Matriz de riesgo residual'!AI115)=CONCATENATE(AE23,AH27),'Matriz de riesgo residual'!A115,""),," ",IF(CONCATENATE('Matriz de riesgo residual'!AE134,'Matriz de riesgo residual'!AI134)=CONCATENATE(AE23,AH27),'Matriz de riesgo residual'!A134,""),," ",IF(CONCATENATE('Matriz de riesgo residual'!AE138,'Matriz de riesgo residual'!AI138)=CONCATENATE(AE23,AH27),'Matriz de riesgo residual'!A138,""),," ",IF(CONCATENATE('Matriz de riesgo residual'!AE143,'Matriz de riesgo residual'!AI143)=CONCATENATE(AE23,AH27),'Matriz de riesgo residual'!A143,""),," ",IF(CONCATENATE('Matriz de riesgo residual'!AE148,'Matriz de riesgo residual'!AI148)=CONCATENATE(AE23,AH27),'Matriz de riesgo residual'!A148,""),," ",IF(CONCATENATE('Matriz de riesgo residual'!AE161,'Matriz de riesgo residual'!AI161)=CONCATENATE(AE23,AH27),'Matriz de riesgo residual'!A161,""),," ",IF(CONCATENATE('Matriz de riesgo residual'!AE173,'Matriz de riesgo residual'!AI173)=CONCATENATE(AE23,AH27),'Matriz de riesgo residual'!A173,""))</f>
        <v xml:space="preserve">           </v>
      </c>
      <c r="AI23" s="180" t="str">
        <f>CONCATENATE(IF(CONCATENATE('Matriz de riesgo residual'!AE12,'Matriz de riesgo residual'!AI12)=CONCATENATE(AE23,AI27),'Matriz de riesgo residual'!A12,""),," ",IF(CONCATENATE('Matriz de riesgo residual'!AE33,'Matriz de riesgo residual'!AI33)=CONCATENATE(AE23,AI27),'Matriz de riesgo residual'!A33,""),," ",IF(CONCATENATE('Matriz de riesgo residual'!AE54,'Matriz de riesgo residual'!AI54)=CONCATENATE(AE23,AI27),'Matriz de riesgo residual'!A54,""),," ",IF(CONCATENATE('Matriz de riesgo residual'!AE75,'Matriz de riesgo residual'!AI75)=CONCATENATE(AE23,AI27),'Matriz de riesgo residual'!A75,""),," ",IF(CONCATENATE('Matriz de riesgo residual'!AE96,'Matriz de riesgo residual'!AI96)=CONCATENATE(AE23,AI27),'Matriz de riesgo residual'!A96,""),," ",IF(CONCATENATE('Matriz de riesgo residual'!AE115,'Matriz de riesgo residual'!AI115)=CONCATENATE(AE23,AI27),'Matriz de riesgo residual'!A115,""),," ",IF(CONCATENATE('Matriz de riesgo residual'!AE134,'Matriz de riesgo residual'!AI134)=CONCATENATE(AE23,AI27),'Matriz de riesgo residual'!A134,""),," ",IF(CONCATENATE('Matriz de riesgo residual'!AE138,'Matriz de riesgo residual'!AI138)=CONCATENATE(AE23,AI27),'Matriz de riesgo residual'!A138,""),," ",IF(CONCATENATE('Matriz de riesgo residual'!AE143,'Matriz de riesgo residual'!AI143)=CONCATENATE(AE23,AI27),'Matriz de riesgo residual'!A143,""),," ",IF(CONCATENATE('Matriz de riesgo residual'!AE148,'Matriz de riesgo residual'!AI148)=CONCATENATE(AE23,AI27),'Matriz de riesgo residual'!A148,""),," ",IF(CONCATENATE('Matriz de riesgo residual'!AE161,'Matriz de riesgo residual'!AI161)=CONCATENATE(AE23,AI27),'Matriz de riesgo residual'!A161,""),," ",IF(CONCATENATE('Matriz de riesgo residual'!AE173,'Matriz de riesgo residual'!AI173)=CONCATENATE(AE23,AI27),'Matriz de riesgo residual'!A173,""))</f>
        <v xml:space="preserve">           </v>
      </c>
      <c r="AJ23" s="181" t="str">
        <f>CONCATENATE(IF(CONCATENATE('Matriz de riesgo residual'!AE12,'Matriz de riesgo residual'!AI12)=CONCATENATE(AE23,AJ27),'Matriz de riesgo residual'!A12,""),," ",IF(CONCATENATE('Matriz de riesgo residual'!AE33,'Matriz de riesgo residual'!AI33)=CONCATENATE(AE23,AJ27),'Matriz de riesgo residual'!A33,""),," ",IF(CONCATENATE('Matriz de riesgo residual'!AE54,'Matriz de riesgo residual'!AI54)=CONCATENATE(AE23,AJ27),'Matriz de riesgo residual'!A54,""),," ",IF(CONCATENATE('Matriz de riesgo residual'!AE75,'Matriz de riesgo residual'!AI75)=CONCATENATE(AE23,AJ27),'Matriz de riesgo residual'!A75,""),," ",IF(CONCATENATE('Matriz de riesgo residual'!AE96,'Matriz de riesgo residual'!AI96)=CONCATENATE(AE23,AJ27),'Matriz de riesgo residual'!A96,""),," ",IF(CONCATENATE('Matriz de riesgo residual'!AE115,'Matriz de riesgo residual'!AI115)=CONCATENATE(AE23,AJ27),'Matriz de riesgo residual'!A115,""),," ",IF(CONCATENATE('Matriz de riesgo residual'!AE134,'Matriz de riesgo residual'!AI134)=CONCATENATE(AE23,AJ27),'Matriz de riesgo residual'!A134,""),," ",IF(CONCATENATE('Matriz de riesgo residual'!AE138,'Matriz de riesgo residual'!AI138)=CONCATENATE(AE23,AJ27),'Matriz de riesgo residual'!A138,""),," ",IF(CONCATENATE('Matriz de riesgo residual'!AE143,'Matriz de riesgo residual'!AI143)=CONCATENATE(AE23,AJ27),'Matriz de riesgo residual'!A143,""),," ",IF(CONCATENATE('Matriz de riesgo residual'!AE148,'Matriz de riesgo residual'!AI148)=CONCATENATE(AE23,AJ27),'Matriz de riesgo residual'!A148,""),," ",IF(CONCATENATE('Matriz de riesgo residual'!AE161,'Matriz de riesgo residual'!AI161)=CONCATENATE(AE23,AJ27),'Matriz de riesgo residual'!A161,""),," ",IF(CONCATENATE('Matriz de riesgo residual'!AE173,'Matriz de riesgo residual'!AI173)=CONCATENATE(AE23,AJ27),'Matriz de riesgo residual'!A173,""))</f>
        <v xml:space="preserve">           </v>
      </c>
      <c r="AL23" s="987"/>
      <c r="AM23" s="183" t="s">
        <v>1783</v>
      </c>
    </row>
    <row r="24" spans="5:39" ht="38.25" customHeight="1">
      <c r="O24" s="985"/>
      <c r="P24" s="184" t="s">
        <v>1617</v>
      </c>
      <c r="Q24" s="178">
        <v>3</v>
      </c>
      <c r="R24" s="185" t="str">
        <f>CONCATENATE(IF(CONCATENATE('Matriz de riesgo residual'!AD15,'Matriz de riesgo residual'!AN15)=CONCATENATE(Q24,R27),'Matriz de riesgo residual'!A12,""),," ",IF(CONCATENATE('Matriz de riesgo residual'!AD36,'Matriz de riesgo residual'!AN36)=CONCATENATE(Q24,R27),'Matriz de riesgo residual'!A33,""),," ",IF(CONCATENATE('Matriz de riesgo residual'!AD57,'Matriz de riesgo residual'!AN57)=CONCATENATE(Q24,R27),'Matriz de riesgo residual'!A54,""),," ",IF(CONCATENATE('Matriz de riesgo residual'!AD78,'Matriz de riesgo residual'!AN78)=CONCATENATE(Q24,R27),'Matriz de riesgo residual'!A75,""))</f>
        <v xml:space="preserve">   </v>
      </c>
      <c r="S24" s="179" t="str">
        <f>CONCATENATE(IF(CONCATENATE('Matriz de riesgo residual'!AD15,'Matriz de riesgo residual'!AN15)=CONCATENATE(Q24,S27),'Matriz de riesgo residual'!A12,""),," ",IF(CONCATENATE('Matriz de riesgo residual'!AD36,'Matriz de riesgo residual'!AN36)=CONCATENATE(Q24,S27),'Matriz de riesgo residual'!A33,""),," ",IF(CONCATENATE('Matriz de riesgo residual'!AD57,'Matriz de riesgo residual'!AN57)=CONCATENATE(Q24,S27),'Matriz de riesgo residual'!A54,""),," ",IF(CONCATENATE('Matriz de riesgo residual'!AD78,'Matriz de riesgo residual'!AN78)=CONCATENATE(Q24,S27),'Matriz de riesgo residual'!A75,""))</f>
        <v xml:space="preserve">   </v>
      </c>
      <c r="T24" s="179" t="str">
        <f>CONCATENATE(IF(CONCATENATE('Matriz de riesgo residual'!AD15,'Matriz de riesgo residual'!AN15)=CONCATENATE(Q24,T27),'Matriz de riesgo residual'!A12,""),," ",IF(CONCATENATE('Matriz de riesgo residual'!AD36,'Matriz de riesgo residual'!AN36)=CONCATENATE(Q24,T27),'Matriz de riesgo residual'!A33,""),," ",IF(CONCATENATE('Matriz de riesgo residual'!AD57,'Matriz de riesgo residual'!AN57)=CONCATENATE(Q24,T27),'Matriz de riesgo residual'!A54,""),," ",IF(CONCATENATE('Matriz de riesgo residual'!AD78,'Matriz de riesgo residual'!AN78)=CONCATENATE(Q24,T27),'Matriz de riesgo residual'!A75,""))</f>
        <v xml:space="preserve">   </v>
      </c>
      <c r="U24" s="180" t="str">
        <f>CONCATENATE(IF(CONCATENATE('Matriz de riesgo residual'!AD15,'Matriz de riesgo residual'!AN15)=CONCATENATE(Q24,U27),'Matriz de riesgo residual'!A12,""),," ",IF(CONCATENATE('Matriz de riesgo residual'!AD36,'Matriz de riesgo residual'!AN36)=CONCATENATE(Q24,U27),'Matriz de riesgo residual'!A33,""),," ",IF(CONCATENATE('Matriz de riesgo residual'!AD57,'Matriz de riesgo residual'!AN57)=CONCATENATE(Q24,U27),'Matriz de riesgo residual'!A54,""),," ",IF(CONCATENATE('Matriz de riesgo residual'!AD78,'Matriz de riesgo residual'!AN78)=CONCATENATE(Q24,U27),'Matriz de riesgo residual'!A75,""))</f>
        <v xml:space="preserve">   </v>
      </c>
      <c r="V24" s="180" t="str">
        <f>CONCATENATE(IF(CONCATENATE('Matriz de riesgo residual'!AD15,'Matriz de riesgo residual'!AN15)=CONCATENATE(Q24,V27),'Matriz de riesgo residual'!A12,""),," ",IF(CONCATENATE('Matriz de riesgo residual'!AD36,'Matriz de riesgo residual'!AN36)=CONCATENATE(Q24,V27),'Matriz de riesgo residual'!A33,""),," ",IF(CONCATENATE('Matriz de riesgo residual'!AD57,'Matriz de riesgo residual'!AN57)=CONCATENATE(Q24,V27),'Matriz de riesgo residual'!A54,""),," ",IF(CONCATENATE('Matriz de riesgo residual'!AD78,'Matriz de riesgo residual'!AN78)=CONCATENATE(Q24,V27),'Matriz de riesgo residual'!A75,""))</f>
        <v xml:space="preserve">   </v>
      </c>
      <c r="X24" s="987"/>
      <c r="Y24" s="186" t="s">
        <v>287</v>
      </c>
      <c r="AC24" s="985"/>
      <c r="AD24" s="184" t="s">
        <v>1617</v>
      </c>
      <c r="AE24" s="178">
        <v>3</v>
      </c>
      <c r="AF24" s="185" t="str">
        <f>CONCATENATE(IF(CONCATENATE('Matriz de riesgo residual'!AE12,'Matriz de riesgo residual'!AI12)=CONCATENATE(AE24,AF27),'Matriz de riesgo residual'!A12,""),," ",IF(CONCATENATE('Matriz de riesgo residual'!AE33,'Matriz de riesgo residual'!AI33)=CONCATENATE(AE24,AF27),'Matriz de riesgo residual'!A33,""),," ",IF(CONCATENATE('Matriz de riesgo residual'!AE54,'Matriz de riesgo residual'!AI54)=CONCATENATE(AE24,AF27),'Matriz de riesgo residual'!A54,""),," ",IF(CONCATENATE('Matriz de riesgo residual'!AE75,'Matriz de riesgo residual'!AI75)=CONCATENATE(AE24,AF27),'Matriz de riesgo residual'!A75,""),," ",IF(CONCATENATE('Matriz de riesgo residual'!AE96,'Matriz de riesgo residual'!AI96)=CONCATENATE(AE24,AF27),'Matriz de riesgo residual'!A96,""),," ",IF(CONCATENATE('Matriz de riesgo residual'!AE115,'Matriz de riesgo residual'!AI115)=CONCATENATE(AE24,AF27),'Matriz de riesgo residual'!A115,""),," ",IF(CONCATENATE('Matriz de riesgo residual'!AE134,'Matriz de riesgo residual'!AI134)=CONCATENATE(AE24,AF27),'Matriz de riesgo residual'!A134,""),," ",IF(CONCATENATE('Matriz de riesgo residual'!AE138,'Matriz de riesgo residual'!AI138)=CONCATENATE(AE24,AF27),'Matriz de riesgo residual'!A138,""),," ",IF(CONCATENATE('Matriz de riesgo residual'!AE143,'Matriz de riesgo residual'!AI143)=CONCATENATE(AE24,AF27),'Matriz de riesgo residual'!A143,""),," ",IF(CONCATENATE('Matriz de riesgo residual'!AE148,'Matriz de riesgo residual'!AI148)=CONCATENATE(AE24,AF27),'Matriz de riesgo residual'!A148,""),," ",IF(CONCATENATE('Matriz de riesgo residual'!AE161,'Matriz de riesgo residual'!AI161)=CONCATENATE(AE24,AF27),'Matriz de riesgo residual'!A161,""),," ",IF(CONCATENATE('Matriz de riesgo residual'!AE173,'Matriz de riesgo residual'!AI173)=CONCATENATE(AE24,AF27),'Matriz de riesgo residual'!A173,""))</f>
        <v xml:space="preserve">           </v>
      </c>
      <c r="AG24" s="179" t="str">
        <f>CONCATENATE(IF(CONCATENATE('Matriz de riesgo residual'!AE12,'Matriz de riesgo residual'!AI12)=CONCATENATE(AE24,AG27),'Matriz de riesgo residual'!A12,""),," ",IF(CONCATENATE('Matriz de riesgo residual'!AE33,'Matriz de riesgo residual'!AI33)=CONCATENATE(AE24,AG27),'Matriz de riesgo residual'!A33,""),," ",IF(CONCATENATE('Matriz de riesgo residual'!AE54,'Matriz de riesgo residual'!AI54)=CONCATENATE(AE24,AG27),'Matriz de riesgo residual'!A54,""),," ",IF(CONCATENATE('Matriz de riesgo residual'!AE75,'Matriz de riesgo residual'!AI75)=CONCATENATE(AE24,AG27),'Matriz de riesgo residual'!A75,""),," ",IF(CONCATENATE('Matriz de riesgo residual'!AE96,'Matriz de riesgo residual'!AI96)=CONCATENATE(AE24,AG27),'Matriz de riesgo residual'!A96,""),," ",IF(CONCATENATE('Matriz de riesgo residual'!AE115,'Matriz de riesgo residual'!AI115)=CONCATENATE(AE24,AG27),'Matriz de riesgo residual'!A115,""),," ",IF(CONCATENATE('Matriz de riesgo residual'!AE134,'Matriz de riesgo residual'!AI134)=CONCATENATE(AE24,AG27),'Matriz de riesgo residual'!A134,""),," ",IF(CONCATENATE('Matriz de riesgo residual'!AE138,'Matriz de riesgo residual'!AI138)=CONCATENATE(AE24,AG27),'Matriz de riesgo residual'!A138,""),," ",IF(CONCATENATE('Matriz de riesgo residual'!AE143,'Matriz de riesgo residual'!AI143)=CONCATENATE(AE24,AG27),'Matriz de riesgo residual'!A143,""),," ",IF(CONCATENATE('Matriz de riesgo residual'!AE148,'Matriz de riesgo residual'!AI148)=CONCATENATE(AE24,AG27),'Matriz de riesgo residual'!A148,""),," ",IF(CONCATENATE('Matriz de riesgo residual'!AE161,'Matriz de riesgo residual'!AI161)=CONCATENATE(AE24,AG27),'Matriz de riesgo residual'!A161,""),," ",IF(CONCATENATE('Matriz de riesgo residual'!AE173,'Matriz de riesgo residual'!AI173)=CONCATENATE(AE24,AG27),'Matriz de riesgo residual'!A173,""))</f>
        <v xml:space="preserve">           </v>
      </c>
      <c r="AH24" s="179" t="str">
        <f>CONCATENATE(IF(CONCATENATE('Matriz de riesgo residual'!AE12,'Matriz de riesgo residual'!AI12)=CONCATENATE(AE24,AH27),'Matriz de riesgo residual'!A12,""),," ",IF(CONCATENATE('Matriz de riesgo residual'!AE33,'Matriz de riesgo residual'!AI33)=CONCATENATE(AE24,AH27),'Matriz de riesgo residual'!A33,""),," ",IF(CONCATENATE('Matriz de riesgo residual'!AE54,'Matriz de riesgo residual'!AI54)=CONCATENATE(AE24,AH27),'Matriz de riesgo residual'!A54,""),," ",IF(CONCATENATE('Matriz de riesgo residual'!AE75,'Matriz de riesgo residual'!AI75)=CONCATENATE(AE24,AH27),'Matriz de riesgo residual'!A75,""),," ",IF(CONCATENATE('Matriz de riesgo residual'!AE96,'Matriz de riesgo residual'!AI96)=CONCATENATE(AE24,AH27),'Matriz de riesgo residual'!A96,""),," ",IF(CONCATENATE('Matriz de riesgo residual'!AE115,'Matriz de riesgo residual'!AI115)=CONCATENATE(AE24,AH27),'Matriz de riesgo residual'!A115,""),," ",IF(CONCATENATE('Matriz de riesgo residual'!AE134,'Matriz de riesgo residual'!AI134)=CONCATENATE(AE24,AH27),'Matriz de riesgo residual'!A134,""),," ",IF(CONCATENATE('Matriz de riesgo residual'!AE138,'Matriz de riesgo residual'!AI138)=CONCATENATE(AE24,AH27),'Matriz de riesgo residual'!A138,""),," ",IF(CONCATENATE('Matriz de riesgo residual'!AE143,'Matriz de riesgo residual'!AI143)=CONCATENATE(AE24,AH27),'Matriz de riesgo residual'!A143,""),," ",IF(CONCATENATE('Matriz de riesgo residual'!AE148,'Matriz de riesgo residual'!AI148)=CONCATENATE(AE24,AH27),'Matriz de riesgo residual'!A148,""),," ",IF(CONCATENATE('Matriz de riesgo residual'!AE161,'Matriz de riesgo residual'!AI161)=CONCATENATE(AE24,AH27),'Matriz de riesgo residual'!A161,""),," ",IF(CONCATENATE('Matriz de riesgo residual'!AE173,'Matriz de riesgo residual'!AI173)=CONCATENATE(AE24,AH27),'Matriz de riesgo residual'!A173,""))</f>
        <v xml:space="preserve">           </v>
      </c>
      <c r="AI24" s="180" t="str">
        <f>CONCATENATE(IF(CONCATENATE('Matriz de riesgo residual'!AE12,'Matriz de riesgo residual'!AI12)=CONCATENATE(AE24,AI27),'Matriz de riesgo residual'!A12,""),," ",IF(CONCATENATE('Matriz de riesgo residual'!AE33,'Matriz de riesgo residual'!AI33)=CONCATENATE(AE24,AI27),'Matriz de riesgo residual'!A33,""),," ",IF(CONCATENATE('Matriz de riesgo residual'!AE54,'Matriz de riesgo residual'!AI54)=CONCATENATE(AE24,AI27),'Matriz de riesgo residual'!A54,""),," ",IF(CONCATENATE('Matriz de riesgo residual'!AE75,'Matriz de riesgo residual'!AI75)=CONCATENATE(AE24,AI27),'Matriz de riesgo residual'!A75,""),," ",IF(CONCATENATE('Matriz de riesgo residual'!AE96,'Matriz de riesgo residual'!AI96)=CONCATENATE(AE24,AI27),'Matriz de riesgo residual'!A96,""),," ",IF(CONCATENATE('Matriz de riesgo residual'!AE115,'Matriz de riesgo residual'!AI115)=CONCATENATE(AE24,AI27),'Matriz de riesgo residual'!A115,""),," ",IF(CONCATENATE('Matriz de riesgo residual'!AE134,'Matriz de riesgo residual'!AI134)=CONCATENATE(AE24,AI27),'Matriz de riesgo residual'!A134,""),," ",IF(CONCATENATE('Matriz de riesgo residual'!AE138,'Matriz de riesgo residual'!AI138)=CONCATENATE(AE24,AI27),'Matriz de riesgo residual'!A138,""),," ",IF(CONCATENATE('Matriz de riesgo residual'!AE143,'Matriz de riesgo residual'!AI143)=CONCATENATE(AE24,AI27),'Matriz de riesgo residual'!A143,""),," ",IF(CONCATENATE('Matriz de riesgo residual'!AE148,'Matriz de riesgo residual'!AI148)=CONCATENATE(AE24,AI27),'Matriz de riesgo residual'!A148,""),," ",IF(CONCATENATE('Matriz de riesgo residual'!AE161,'Matriz de riesgo residual'!AI161)=CONCATENATE(AE24,AI27),'Matriz de riesgo residual'!A161,""),," ",IF(CONCATENATE('Matriz de riesgo residual'!AE173,'Matriz de riesgo residual'!AI173)=CONCATENATE(AE24,AI27),'Matriz de riesgo residual'!A173,""))</f>
        <v xml:space="preserve">           </v>
      </c>
      <c r="AJ24" s="180" t="str">
        <f>CONCATENATE(IF(CONCATENATE('Matriz de riesgo residual'!AE12,'Matriz de riesgo residual'!AI12)=CONCATENATE(AE24,AJ27),'Matriz de riesgo residual'!A12,""),," ",IF(CONCATENATE('Matriz de riesgo residual'!AE33,'Matriz de riesgo residual'!AI33)=CONCATENATE(AE24,AJ27),'Matriz de riesgo residual'!A33,""),," ",IF(CONCATENATE('Matriz de riesgo residual'!AE54,'Matriz de riesgo residual'!AI54)=CONCATENATE(AE24,AJ27),'Matriz de riesgo residual'!A54,""),," ",IF(CONCATENATE('Matriz de riesgo residual'!AE75,'Matriz de riesgo residual'!AI75)=CONCATENATE(AE24,AJ27),'Matriz de riesgo residual'!A75,""),," ",IF(CONCATENATE('Matriz de riesgo residual'!AE96,'Matriz de riesgo residual'!AI96)=CONCATENATE(AE24,AJ27),'Matriz de riesgo residual'!A96,""),," ",IF(CONCATENATE('Matriz de riesgo residual'!AE115,'Matriz de riesgo residual'!AI115)=CONCATENATE(AE24,AJ27),'Matriz de riesgo residual'!A115,""),," ",IF(CONCATENATE('Matriz de riesgo residual'!AE134,'Matriz de riesgo residual'!AI134)=CONCATENATE(AE24,AJ27),'Matriz de riesgo residual'!A134,""),," ",IF(CONCATENATE('Matriz de riesgo residual'!AE138,'Matriz de riesgo residual'!AI138)=CONCATENATE(AE24,AJ27),'Matriz de riesgo residual'!A138,""),," ",IF(CONCATENATE('Matriz de riesgo residual'!AE143,'Matriz de riesgo residual'!AI143)=CONCATENATE(AE24,AJ27),'Matriz de riesgo residual'!A143,""),," ",IF(CONCATENATE('Matriz de riesgo residual'!AE148,'Matriz de riesgo residual'!AI148)=CONCATENATE(AE24,AJ27),'Matriz de riesgo residual'!A148,""),," ",IF(CONCATENATE('Matriz de riesgo residual'!AE161,'Matriz de riesgo residual'!AI161)=CONCATENATE(AE24,AJ27),'Matriz de riesgo residual'!A161,""),," ",IF(CONCATENATE('Matriz de riesgo residual'!AE173,'Matriz de riesgo residual'!AI173)=CONCATENATE(AE24,AJ27),'Matriz de riesgo residual'!A173,""))</f>
        <v xml:space="preserve">           </v>
      </c>
      <c r="AL24" s="987"/>
      <c r="AM24" s="186" t="s">
        <v>287</v>
      </c>
    </row>
    <row r="25" spans="5:39" ht="38.25" customHeight="1" thickBot="1">
      <c r="O25" s="985"/>
      <c r="P25" s="177" t="s">
        <v>1614</v>
      </c>
      <c r="Q25" s="178">
        <v>2</v>
      </c>
      <c r="R25" s="185" t="str">
        <f>CONCATENATE(IF(CONCATENATE('Matriz de riesgo residual'!AD15,'Matriz de riesgo residual'!AN15)=CONCATENATE(Q25,R27),'Matriz de riesgo residual'!A12,""),," ",IF(CONCATENATE('Matriz de riesgo residual'!AD36,'Matriz de riesgo residual'!AN36)=CONCATENATE(Q25,R27),'Matriz de riesgo residual'!A33,""),," ",IF(CONCATENATE('Matriz de riesgo residual'!AD57,'Matriz de riesgo residual'!AN57)=CONCATENATE(Q25,R27),'Matriz de riesgo residual'!A54,""),," ",IF(CONCATENATE('Matriz de riesgo residual'!AD78,'Matriz de riesgo residual'!AN78)=CONCATENATE(Q25,R27),'Matriz de riesgo residual'!A75,""))</f>
        <v xml:space="preserve">   </v>
      </c>
      <c r="S25" s="179" t="str">
        <f>CONCATENATE(IF(CONCATENATE('Matriz de riesgo residual'!AD15,'Matriz de riesgo residual'!AN15)=CONCATENATE(Q25,S27),'Matriz de riesgo residual'!A12,""),," ",IF(CONCATENATE('Matriz de riesgo residual'!AD36,'Matriz de riesgo residual'!AN36)=CONCATENATE(Q25,S27),'Matriz de riesgo residual'!A33,""),," ",IF(CONCATENATE('Matriz de riesgo residual'!AD57,'Matriz de riesgo residual'!AN57)=CONCATENATE(Q25,S27),'Matriz de riesgo residual'!A54,""),," ",IF(CONCATENATE('Matriz de riesgo residual'!AD78,'Matriz de riesgo residual'!AN78)=CONCATENATE(Q25,S27),'Matriz de riesgo residual'!A75,""))</f>
        <v xml:space="preserve">  R3 </v>
      </c>
      <c r="T25" s="179" t="str">
        <f>CONCATENATE(IF(CONCATENATE('Matriz de riesgo residual'!AD15,'Matriz de riesgo residual'!AN15)=CONCATENATE(Q25,T27),'Matriz de riesgo residual'!A12,""),," ",IF(CONCATENATE('Matriz de riesgo residual'!AD36,'Matriz de riesgo residual'!AN36)=CONCATENATE(Q25,T27),'Matriz de riesgo residual'!A33,""),," ",IF(CONCATENATE('Matriz de riesgo residual'!AD57,'Matriz de riesgo residual'!AN57)=CONCATENATE(Q25,T27),'Matriz de riesgo residual'!A54,""),," ",IF(CONCATENATE('Matriz de riesgo residual'!AD78,'Matriz de riesgo residual'!AN78)=CONCATENATE(Q25,T27),'Matriz de riesgo residual'!A75,""))</f>
        <v xml:space="preserve">   </v>
      </c>
      <c r="U25" s="179" t="str">
        <f>CONCATENATE(IF(CONCATENATE('Matriz de riesgo residual'!AD15,'Matriz de riesgo residual'!AN15)=CONCATENATE(Q25,U27),'Matriz de riesgo residual'!A12,""),," ",IF(CONCATENATE('Matriz de riesgo residual'!AD36,'Matriz de riesgo residual'!AN36)=CONCATENATE(Q25,U27),'Matriz de riesgo residual'!A33,""),," ",IF(CONCATENATE('Matriz de riesgo residual'!AD57,'Matriz de riesgo residual'!AN57)=CONCATENATE(Q25,U27),'Matriz de riesgo residual'!A54,""),," ",IF(CONCATENATE('Matriz de riesgo residual'!AD78,'Matriz de riesgo residual'!AN78)=CONCATENATE(Q25,U27),'Matriz de riesgo residual'!A75,""))</f>
        <v xml:space="preserve">   </v>
      </c>
      <c r="V25" s="180" t="str">
        <f>CONCATENATE(IF(CONCATENATE('Matriz de riesgo residual'!AD15,'Matriz de riesgo residual'!AN15)=CONCATENATE(Q25,V27),'Matriz de riesgo residual'!A12,""),," ",IF(CONCATENATE('Matriz de riesgo residual'!AD36,'Matriz de riesgo residual'!AN36)=CONCATENATE(Q25,V27),'Matriz de riesgo residual'!A33,""),," ",IF(CONCATENATE('Matriz de riesgo residual'!AD57,'Matriz de riesgo residual'!AN57)=CONCATENATE(Q25,V27),'Matriz de riesgo residual'!A54,""),," ",IF(CONCATENATE('Matriz de riesgo residual'!AD78,'Matriz de riesgo residual'!AN78)=CONCATENATE(Q25,V27),'Matriz de riesgo residual'!A75,""))</f>
        <v xml:space="preserve">   </v>
      </c>
      <c r="X25" s="988"/>
      <c r="Y25" s="187" t="s">
        <v>283</v>
      </c>
      <c r="AC25" s="985"/>
      <c r="AD25" s="177" t="s">
        <v>1614</v>
      </c>
      <c r="AE25" s="178">
        <v>2</v>
      </c>
      <c r="AF25" s="185" t="str">
        <f>CONCATENATE(IF(CONCATENATE('Matriz de riesgo residual'!AE12,'Matriz de riesgo residual'!AI12)=CONCATENATE(AE25,AF27),'Matriz de riesgo residual'!A12,""),," ",IF(CONCATENATE('Matriz de riesgo residual'!AE33,'Matriz de riesgo residual'!AI33)=CONCATENATE(AE25,AF27),'Matriz de riesgo residual'!A33,""),," ",IF(CONCATENATE('Matriz de riesgo residual'!AE54,'Matriz de riesgo residual'!AI54)=CONCATENATE(AE25,AF27),'Matriz de riesgo residual'!A54,""),," ",IF(CONCATENATE('Matriz de riesgo residual'!AE75,'Matriz de riesgo residual'!AI75)=CONCATENATE(AE25,AF27),'Matriz de riesgo residual'!A75,""),," ",IF(CONCATENATE('Matriz de riesgo residual'!AE96,'Matriz de riesgo residual'!AI96)=CONCATENATE(AE25,AF27),'Matriz de riesgo residual'!A96,""),," ",IF(CONCATENATE('Matriz de riesgo residual'!AE115,'Matriz de riesgo residual'!AI115)=CONCATENATE(AE25,AF27),'Matriz de riesgo residual'!A115,""),," ",IF(CONCATENATE('Matriz de riesgo residual'!AE134,'Matriz de riesgo residual'!AI134)=CONCATENATE(AE25,AF27),'Matriz de riesgo residual'!A134,""),," ",IF(CONCATENATE('Matriz de riesgo residual'!AE138,'Matriz de riesgo residual'!AI138)=CONCATENATE(AE25,AF27),'Matriz de riesgo residual'!A138,""),," ",IF(CONCATENATE('Matriz de riesgo residual'!AE143,'Matriz de riesgo residual'!AI143)=CONCATENATE(AE25,AF27),'Matriz de riesgo residual'!A143,""),," ",IF(CONCATENATE('Matriz de riesgo residual'!AE148,'Matriz de riesgo residual'!AI148)=CONCATENATE(AE25,AF27),'Matriz de riesgo residual'!A148,""),," ",IF(CONCATENATE('Matriz de riesgo residual'!AE161,'Matriz de riesgo residual'!AI161)=CONCATENATE(AE25,AF27),'Matriz de riesgo residual'!A161,""),," ",IF(CONCATENATE('Matriz de riesgo residual'!AE173,'Matriz de riesgo residual'!AI173)=CONCATENATE(AE25,AF27),'Matriz de riesgo residual'!A173,""))</f>
        <v xml:space="preserve">           </v>
      </c>
      <c r="AG25" s="179" t="str">
        <f>CONCATENATE(IF(CONCATENATE('Matriz de riesgo residual'!AE12,'Matriz de riesgo residual'!AI12)=CONCATENATE(AE25,AG27),'Matriz de riesgo residual'!A12,""),," ",IF(CONCATENATE('Matriz de riesgo residual'!AE33,'Matriz de riesgo residual'!AI33)=CONCATENATE(AE25,AG27),'Matriz de riesgo residual'!A33,""),," ",IF(CONCATENATE('Matriz de riesgo residual'!AE54,'Matriz de riesgo residual'!AI54)=CONCATENATE(AE25,AG27),'Matriz de riesgo residual'!A54,""),," ",IF(CONCATENATE('Matriz de riesgo residual'!AE75,'Matriz de riesgo residual'!AI75)=CONCATENATE(AE25,AG27),'Matriz de riesgo residual'!A75,""),," ",IF(CONCATENATE('Matriz de riesgo residual'!AE96,'Matriz de riesgo residual'!AI96)=CONCATENATE(AE25,AG27),'Matriz de riesgo residual'!A96,""),," ",IF(CONCATENATE('Matriz de riesgo residual'!AE115,'Matriz de riesgo residual'!AI115)=CONCATENATE(AE25,AG27),'Matriz de riesgo residual'!A115,""),," ",IF(CONCATENATE('Matriz de riesgo residual'!AE134,'Matriz de riesgo residual'!AI134)=CONCATENATE(AE25,AG27),'Matriz de riesgo residual'!A134,""),," ",IF(CONCATENATE('Matriz de riesgo residual'!AE138,'Matriz de riesgo residual'!AI138)=CONCATENATE(AE25,AG27),'Matriz de riesgo residual'!A138,""),," ",IF(CONCATENATE('Matriz de riesgo residual'!AE143,'Matriz de riesgo residual'!AI143)=CONCATENATE(AE25,AG27),'Matriz de riesgo residual'!A143,""),," ",IF(CONCATENATE('Matriz de riesgo residual'!AE148,'Matriz de riesgo residual'!AI148)=CONCATENATE(AE25,AG27),'Matriz de riesgo residual'!A148,""),," ",IF(CONCATENATE('Matriz de riesgo residual'!AE161,'Matriz de riesgo residual'!AI161)=CONCATENATE(AE25,AG27),'Matriz de riesgo residual'!A161,""),," ",IF(CONCATENATE('Matriz de riesgo residual'!AE173,'Matriz de riesgo residual'!AI173)=CONCATENATE(AE25,AG27),'Matriz de riesgo residual'!A173,""))</f>
        <v xml:space="preserve">  R3  R5 R6      </v>
      </c>
      <c r="AH25" s="179" t="str">
        <f>CONCATENATE(IF(CONCATENATE('Matriz de riesgo residual'!AE12,'Matriz de riesgo residual'!AI12)=CONCATENATE(AE25,AH27),'Matriz de riesgo residual'!A12,""),," ",IF(CONCATENATE('Matriz de riesgo residual'!AE33,'Matriz de riesgo residual'!AI33)=CONCATENATE(AE25,AH27),'Matriz de riesgo residual'!A33,""),," ",IF(CONCATENATE('Matriz de riesgo residual'!AE54,'Matriz de riesgo residual'!AI54)=CONCATENATE(AE25,AH27),'Matriz de riesgo residual'!A54,""),," ",IF(CONCATENATE('Matriz de riesgo residual'!AE75,'Matriz de riesgo residual'!AI75)=CONCATENATE(AE25,AH27),'Matriz de riesgo residual'!A75,""),," ",IF(CONCATENATE('Matriz de riesgo residual'!AE96,'Matriz de riesgo residual'!AI96)=CONCATENATE(AE25,AH27),'Matriz de riesgo residual'!A96,""),," ",IF(CONCATENATE('Matriz de riesgo residual'!AE115,'Matriz de riesgo residual'!AI115)=CONCATENATE(AE25,AH27),'Matriz de riesgo residual'!A115,""),," ",IF(CONCATENATE('Matriz de riesgo residual'!AE134,'Matriz de riesgo residual'!AI134)=CONCATENATE(AE25,AH27),'Matriz de riesgo residual'!A134,""),," ",IF(CONCATENATE('Matriz de riesgo residual'!AE138,'Matriz de riesgo residual'!AI138)=CONCATENATE(AE25,AH27),'Matriz de riesgo residual'!A138,""),," ",IF(CONCATENATE('Matriz de riesgo residual'!AE143,'Matriz de riesgo residual'!AI143)=CONCATENATE(AE25,AH27),'Matriz de riesgo residual'!A143,""),," ",IF(CONCATENATE('Matriz de riesgo residual'!AE148,'Matriz de riesgo residual'!AI148)=CONCATENATE(AE25,AH27),'Matriz de riesgo residual'!A148,""),," ",IF(CONCATENATE('Matriz de riesgo residual'!AE161,'Matriz de riesgo residual'!AI161)=CONCATENATE(AE25,AH27),'Matriz de riesgo residual'!A161,""),," ",IF(CONCATENATE('Matriz de riesgo residual'!AE173,'Matriz de riesgo residual'!AI173)=CONCATENATE(AE25,AH27),'Matriz de riesgo residual'!A173,""))</f>
        <v xml:space="preserve">         R10  </v>
      </c>
      <c r="AI25" s="179" t="str">
        <f>CONCATENATE(IF(CONCATENATE('Matriz de riesgo residual'!AE12,'Matriz de riesgo residual'!AI12)=CONCATENATE(AE25,AI27),'Matriz de riesgo residual'!A12,""),," ",IF(CONCATENATE('Matriz de riesgo residual'!AE33,'Matriz de riesgo residual'!AI33)=CONCATENATE(AE25,AI27),'Matriz de riesgo residual'!A33,""),," ",IF(CONCATENATE('Matriz de riesgo residual'!AE54,'Matriz de riesgo residual'!AI54)=CONCATENATE(AE25,AI27),'Matriz de riesgo residual'!A54,""),," ",IF(CONCATENATE('Matriz de riesgo residual'!AE75,'Matriz de riesgo residual'!AI75)=CONCATENATE(AE25,AI27),'Matriz de riesgo residual'!A75,""),," ",IF(CONCATENATE('Matriz de riesgo residual'!AE96,'Matriz de riesgo residual'!AI96)=CONCATENATE(AE25,AI27),'Matriz de riesgo residual'!A96,""),," ",IF(CONCATENATE('Matriz de riesgo residual'!AE115,'Matriz de riesgo residual'!AI115)=CONCATENATE(AE25,AI27),'Matriz de riesgo residual'!A115,""),," ",IF(CONCATENATE('Matriz de riesgo residual'!AE134,'Matriz de riesgo residual'!AI134)=CONCATENATE(AE25,AI27),'Matriz de riesgo residual'!A134,""),," ",IF(CONCATENATE('Matriz de riesgo residual'!AE138,'Matriz de riesgo residual'!AI138)=CONCATENATE(AE25,AI27),'Matriz de riesgo residual'!A138,""),," ",IF(CONCATENATE('Matriz de riesgo residual'!AE143,'Matriz de riesgo residual'!AI143)=CONCATENATE(AE25,AI27),'Matriz de riesgo residual'!A143,""),," ",IF(CONCATENATE('Matriz de riesgo residual'!AE148,'Matriz de riesgo residual'!AI148)=CONCATENATE(AE25,AI27),'Matriz de riesgo residual'!A148,""),," ",IF(CONCATENATE('Matriz de riesgo residual'!AE161,'Matriz de riesgo residual'!AI161)=CONCATENATE(AE25,AI27),'Matriz de riesgo residual'!A161,""),," ",IF(CONCATENATE('Matriz de riesgo residual'!AE173,'Matriz de riesgo residual'!AI173)=CONCATENATE(AE25,AI27),'Matriz de riesgo residual'!A173,""))</f>
        <v xml:space="preserve">           </v>
      </c>
      <c r="AJ25" s="180" t="str">
        <f>CONCATENATE(IF(CONCATENATE('Matriz de riesgo residual'!AE12,'Matriz de riesgo residual'!AI12)=CONCATENATE(AE25,AJ27),'Matriz de riesgo residual'!A12,""),," ",IF(CONCATENATE('Matriz de riesgo residual'!AE33,'Matriz de riesgo residual'!AI33)=CONCATENATE(AE25,AJ27),'Matriz de riesgo residual'!A33,""),," ",IF(CONCATENATE('Matriz de riesgo residual'!AE54,'Matriz de riesgo residual'!AI54)=CONCATENATE(AE25,AJ27),'Matriz de riesgo residual'!A54,""),," ",IF(CONCATENATE('Matriz de riesgo residual'!AE75,'Matriz de riesgo residual'!AI75)=CONCATENATE(AE25,AJ27),'Matriz de riesgo residual'!A75,""),," ",IF(CONCATENATE('Matriz de riesgo residual'!AE96,'Matriz de riesgo residual'!AI96)=CONCATENATE(AE25,AJ27),'Matriz de riesgo residual'!A96,""),," ",IF(CONCATENATE('Matriz de riesgo residual'!AE115,'Matriz de riesgo residual'!AI115)=CONCATENATE(AE25,AJ27),'Matriz de riesgo residual'!A115,""),," ",IF(CONCATENATE('Matriz de riesgo residual'!AE134,'Matriz de riesgo residual'!AI134)=CONCATENATE(AE25,AJ27),'Matriz de riesgo residual'!A134,""),," ",IF(CONCATENATE('Matriz de riesgo residual'!AE138,'Matriz de riesgo residual'!AI138)=CONCATENATE(AE25,AJ27),'Matriz de riesgo residual'!A138,""),," ",IF(CONCATENATE('Matriz de riesgo residual'!AE143,'Matriz de riesgo residual'!AI143)=CONCATENATE(AE25,AJ27),'Matriz de riesgo residual'!A143,""),," ",IF(CONCATENATE('Matriz de riesgo residual'!AE148,'Matriz de riesgo residual'!AI148)=CONCATENATE(AE25,AJ27),'Matriz de riesgo residual'!A148,""),," ",IF(CONCATENATE('Matriz de riesgo residual'!AE161,'Matriz de riesgo residual'!AI161)=CONCATENATE(AE25,AJ27),'Matriz de riesgo residual'!A161,""),," ",IF(CONCATENATE('Matriz de riesgo residual'!AE173,'Matriz de riesgo residual'!AI173)=CONCATENATE(AE25,AJ27),'Matriz de riesgo residual'!A173,""))</f>
        <v xml:space="preserve">           </v>
      </c>
      <c r="AL25" s="988"/>
      <c r="AM25" s="187" t="s">
        <v>283</v>
      </c>
    </row>
    <row r="26" spans="5:39" ht="38.25" customHeight="1">
      <c r="O26" s="985"/>
      <c r="P26" s="177" t="s">
        <v>1611</v>
      </c>
      <c r="Q26" s="178">
        <v>1</v>
      </c>
      <c r="R26" s="185" t="str">
        <f>CONCATENATE(IF(CONCATENATE('Matriz de riesgo residual'!AD15,'Matriz de riesgo residual'!AN15)=CONCATENATE(Q26,R27),'Matriz de riesgo residual'!A12,""),," ",IF(CONCATENATE('Matriz de riesgo residual'!AD36,'Matriz de riesgo residual'!AN36)=CONCATENATE(Q26,R27),'Matriz de riesgo residual'!A33,""),," ",IF(CONCATENATE('Matriz de riesgo residual'!AD57,'Matriz de riesgo residual'!AN57)=CONCATENATE(Q26,R27),'Matriz de riesgo residual'!A54,""),," ",IF(CONCATENATE('Matriz de riesgo residual'!AD78,'Matriz de riesgo residual'!AN78)=CONCATENATE(Q26,R27),'Matriz de riesgo residual'!A75,""))</f>
        <v xml:space="preserve">   </v>
      </c>
      <c r="S26" s="185" t="str">
        <f>CONCATENATE(IF(CONCATENATE('Matriz de riesgo residual'!AD15,'Matriz de riesgo residual'!AN15)=CONCATENATE(Q26,S27),'Matriz de riesgo residual'!A12,""),," ",IF(CONCATENATE('Matriz de riesgo residual'!AD36,'Matriz de riesgo residual'!AN36)=CONCATENATE(Q26,S27),'Matriz de riesgo residual'!A33,""),," ",IF(CONCATENATE('Matriz de riesgo residual'!AD57,'Matriz de riesgo residual'!AN57)=CONCATENATE(Q26,S27),'Matriz de riesgo residual'!A54,""),," ",IF(CONCATENATE('Matriz de riesgo residual'!AD78,'Matriz de riesgo residual'!AN78)=CONCATENATE(Q26,S27),'Matriz de riesgo residual'!A75,""))</f>
        <v>R1 R2  R4</v>
      </c>
      <c r="T26" s="185" t="str">
        <f>CONCATENATE(IF(CONCATENATE('Matriz de riesgo residual'!AD15,'Matriz de riesgo residual'!AN15)=CONCATENATE(Q26,T27),'Matriz de riesgo residual'!A12,""),," ",IF(CONCATENATE('Matriz de riesgo residual'!AD36,'Matriz de riesgo residual'!AN36)=CONCATENATE(Q26,T27),'Matriz de riesgo residual'!A33,""),," ",IF(CONCATENATE('Matriz de riesgo residual'!AD57,'Matriz de riesgo residual'!AN57)=CONCATENATE(Q26,T27),'Matriz de riesgo residual'!A54,""),," ",IF(CONCATENATE('Matriz de riesgo residual'!AD78,'Matriz de riesgo residual'!AN78)=CONCATENATE(Q26,T27),'Matriz de riesgo residual'!A75,""))</f>
        <v xml:space="preserve">   </v>
      </c>
      <c r="U26" s="179" t="str">
        <f>CONCATENATE(IF(CONCATENATE('Matriz de riesgo residual'!AD15,'Matriz de riesgo residual'!AN15)=CONCATENATE(Q26,U27),'Matriz de riesgo residual'!A12,""),," ",IF(CONCATENATE('Matriz de riesgo residual'!AD36,'Matriz de riesgo residual'!AN36)=CONCATENATE(Q26,U27),'Matriz de riesgo residual'!A33,""),," ",IF(CONCATENATE('Matriz de riesgo residual'!AD57,'Matriz de riesgo residual'!AN57)=CONCATENATE(Q26,U27),'Matriz de riesgo residual'!A54,""),," ",IF(CONCATENATE('Matriz de riesgo residual'!AD78,'Matriz de riesgo residual'!AN78)=CONCATENATE(Q26,U27),'Matriz de riesgo residual'!A75,""))</f>
        <v xml:space="preserve">   </v>
      </c>
      <c r="V26" s="179" t="str">
        <f>CONCATENATE(IF(CONCATENATE('Matriz de riesgo residual'!AD15,'Matriz de riesgo residual'!AN15)=CONCATENATE(Q26,V27),'Matriz de riesgo residual'!A12,""),," ",IF(CONCATENATE('Matriz de riesgo residual'!AD36,'Matriz de riesgo residual'!AN36)=CONCATENATE(Q26,V27),'Matriz de riesgo residual'!A33,""),," ",IF(CONCATENATE('Matriz de riesgo residual'!AD57,'Matriz de riesgo residual'!AN57)=CONCATENATE(Q26,V27),'Matriz de riesgo residual'!A54,""),," ",IF(CONCATENATE('Matriz de riesgo residual'!AD78,'Matriz de riesgo residual'!AN78)=CONCATENATE(Q26,V27),'Matriz de riesgo residual'!A75,""))</f>
        <v xml:space="preserve">   </v>
      </c>
      <c r="AC26" s="985"/>
      <c r="AD26" s="177" t="s">
        <v>1611</v>
      </c>
      <c r="AE26" s="178">
        <v>1</v>
      </c>
      <c r="AF26" s="185" t="str">
        <f>CONCATENATE(IF(CONCATENATE('Matriz de riesgo residual'!AE12,'Matriz de riesgo residual'!AI12)=CONCATENATE(AE26,AF27),'Matriz de riesgo residual'!A12,""),," ",IF(CONCATENATE('Matriz de riesgo residual'!AE33,'Matriz de riesgo residual'!AI33)=CONCATENATE(AE26,AF27),'Matriz de riesgo residual'!A33,""),," ",IF(CONCATENATE('Matriz de riesgo residual'!AE54,'Matriz de riesgo residual'!AI54)=CONCATENATE(AE26,AF27),'Matriz de riesgo residual'!A54,""),," ",IF(CONCATENATE('Matriz de riesgo residual'!AE75,'Matriz de riesgo residual'!AI75)=CONCATENATE(AE26,AF27),'Matriz de riesgo residual'!A75,""),," ",IF(CONCATENATE('Matriz de riesgo residual'!AE96,'Matriz de riesgo residual'!AI96)=CONCATENATE(AE26,AF27),'Matriz de riesgo residual'!A96,""),," ",IF(CONCATENATE('Matriz de riesgo residual'!AE115,'Matriz de riesgo residual'!AI115)=CONCATENATE(AE26,AF27),'Matriz de riesgo residual'!A115,""),," ",IF(CONCATENATE('Matriz de riesgo residual'!AE134,'Matriz de riesgo residual'!AI134)=CONCATENATE(AE26,AF27),'Matriz de riesgo residual'!A134,""),," ",IF(CONCATENATE('Matriz de riesgo residual'!AE138,'Matriz de riesgo residual'!AI138)=CONCATENATE(AE26,AF27),'Matriz de riesgo residual'!A138,""),," ",IF(CONCATENATE('Matriz de riesgo residual'!AE143,'Matriz de riesgo residual'!AI143)=CONCATENATE(AE26,AF27),'Matriz de riesgo residual'!A143,""),," ",IF(CONCATENATE('Matriz de riesgo residual'!AE148,'Matriz de riesgo residual'!AI148)=CONCATENATE(AE26,AF27),'Matriz de riesgo residual'!A148,""),," ",IF(CONCATENATE('Matriz de riesgo residual'!AE161,'Matriz de riesgo residual'!AI161)=CONCATENATE(AE26,AF27),'Matriz de riesgo residual'!A161,""),," ",IF(CONCATENATE('Matriz de riesgo residual'!AE173,'Matriz de riesgo residual'!AI173)=CONCATENATE(AE26,AF27),'Matriz de riesgo residual'!A173,""))</f>
        <v xml:space="preserve">           </v>
      </c>
      <c r="AG26" s="185" t="str">
        <f>CONCATENATE(IF(CONCATENATE('Matriz de riesgo residual'!AE12,'Matriz de riesgo residual'!AI12)=CONCATENATE(AE26,AG27),'Matriz de riesgo residual'!A12,""),," ",IF(CONCATENATE('Matriz de riesgo residual'!AE33,'Matriz de riesgo residual'!AI33)=CONCATENATE(AE26,AG27),'Matriz de riesgo residual'!A33,""),," ",IF(CONCATENATE('Matriz de riesgo residual'!AE54,'Matriz de riesgo residual'!AI54)=CONCATENATE(AE26,AG27),'Matriz de riesgo residual'!A54,""),," ",IF(CONCATENATE('Matriz de riesgo residual'!AE75,'Matriz de riesgo residual'!AI75)=CONCATENATE(AE26,AG27),'Matriz de riesgo residual'!A75,""),," ",IF(CONCATENATE('Matriz de riesgo residual'!AE96,'Matriz de riesgo residual'!AI96)=CONCATENATE(AE26,AG27),'Matriz de riesgo residual'!A96,""),," ",IF(CONCATENATE('Matriz de riesgo residual'!AE115,'Matriz de riesgo residual'!AI115)=CONCATENATE(AE26,AG27),'Matriz de riesgo residual'!A115,""),," ",IF(CONCATENATE('Matriz de riesgo residual'!AE134,'Matriz de riesgo residual'!AI134)=CONCATENATE(AE26,AG27),'Matriz de riesgo residual'!A134,""),," ",IF(CONCATENATE('Matriz de riesgo residual'!AE138,'Matriz de riesgo residual'!AI138)=CONCATENATE(AE26,AG27),'Matriz de riesgo residual'!A138,""),," ",IF(CONCATENATE('Matriz de riesgo residual'!AE143,'Matriz de riesgo residual'!AI143)=CONCATENATE(AE26,AG27),'Matriz de riesgo residual'!A143,""),," ",IF(CONCATENATE('Matriz de riesgo residual'!AE148,'Matriz de riesgo residual'!AI148)=CONCATENATE(AE26,AG27),'Matriz de riesgo residual'!A148,""),," ",IF(CONCATENATE('Matriz de riesgo residual'!AE161,'Matriz de riesgo residual'!AI161)=CONCATENATE(AE26,AG27),'Matriz de riesgo residual'!A161,""),," ",IF(CONCATENATE('Matriz de riesgo residual'!AE173,'Matriz de riesgo residual'!AI173)=CONCATENATE(AE26,AG27),'Matriz de riesgo residual'!A173,""))</f>
        <v>R1 R2  R4   R7 R8 R9  R11 R12</v>
      </c>
      <c r="AH26" s="185" t="str">
        <f>CONCATENATE(IF(CONCATENATE('Matriz de riesgo residual'!AE12,'Matriz de riesgo residual'!AI12)=CONCATENATE(AE26,AH27),'Matriz de riesgo residual'!A12,""),," ",IF(CONCATENATE('Matriz de riesgo residual'!AE33,'Matriz de riesgo residual'!AI33)=CONCATENATE(AE26,AH27),'Matriz de riesgo residual'!A33,""),," ",IF(CONCATENATE('Matriz de riesgo residual'!AE54,'Matriz de riesgo residual'!AI54)=CONCATENATE(AE26,AH27),'Matriz de riesgo residual'!A54,""),," ",IF(CONCATENATE('Matriz de riesgo residual'!AE75,'Matriz de riesgo residual'!AI75)=CONCATENATE(AE26,AH27),'Matriz de riesgo residual'!A75,""),," ",IF(CONCATENATE('Matriz de riesgo residual'!AE96,'Matriz de riesgo residual'!AI96)=CONCATENATE(AE26,AH27),'Matriz de riesgo residual'!A96,""),," ",IF(CONCATENATE('Matriz de riesgo residual'!AE115,'Matriz de riesgo residual'!AI115)=CONCATENATE(AE26,AH27),'Matriz de riesgo residual'!A115,""),," ",IF(CONCATENATE('Matriz de riesgo residual'!AE134,'Matriz de riesgo residual'!AI134)=CONCATENATE(AE26,AH27),'Matriz de riesgo residual'!A134,""),," ",IF(CONCATENATE('Matriz de riesgo residual'!AE138,'Matriz de riesgo residual'!AI138)=CONCATENATE(AE26,AH27),'Matriz de riesgo residual'!A138,""),," ",IF(CONCATENATE('Matriz de riesgo residual'!AE143,'Matriz de riesgo residual'!AI143)=CONCATENATE(AE26,AH27),'Matriz de riesgo residual'!A143,""),," ",IF(CONCATENATE('Matriz de riesgo residual'!AE148,'Matriz de riesgo residual'!AI148)=CONCATENATE(AE26,AH27),'Matriz de riesgo residual'!A148,""),," ",IF(CONCATENATE('Matriz de riesgo residual'!AE161,'Matriz de riesgo residual'!AI161)=CONCATENATE(AE26,AH27),'Matriz de riesgo residual'!A161,""),," ",IF(CONCATENATE('Matriz de riesgo residual'!AE173,'Matriz de riesgo residual'!AI173)=CONCATENATE(AE26,AH27),'Matriz de riesgo residual'!A173,""))</f>
        <v xml:space="preserve">           </v>
      </c>
      <c r="AI26" s="179" t="str">
        <f>CONCATENATE(IF(CONCATENATE('Matriz de riesgo residual'!AE12,'Matriz de riesgo residual'!AI12)=CONCATENATE(AE26,AI27),'Matriz de riesgo residual'!A12,""),," ",IF(CONCATENATE('Matriz de riesgo residual'!AE33,'Matriz de riesgo residual'!AI33)=CONCATENATE(AE26,AI27),'Matriz de riesgo residual'!A33,""),," ",IF(CONCATENATE('Matriz de riesgo residual'!AE54,'Matriz de riesgo residual'!AI54)=CONCATENATE(AE26,AI27),'Matriz de riesgo residual'!A54,""),," ",IF(CONCATENATE('Matriz de riesgo residual'!AE75,'Matriz de riesgo residual'!AI75)=CONCATENATE(AE26,AI27),'Matriz de riesgo residual'!A75,""),," ",IF(CONCATENATE('Matriz de riesgo residual'!AE96,'Matriz de riesgo residual'!AI96)=CONCATENATE(AE26,AI27),'Matriz de riesgo residual'!A96,""),," ",IF(CONCATENATE('Matriz de riesgo residual'!AE115,'Matriz de riesgo residual'!AI115)=CONCATENATE(AE26,AI27),'Matriz de riesgo residual'!A115,""),," ",IF(CONCATENATE('Matriz de riesgo residual'!AE134,'Matriz de riesgo residual'!AI134)=CONCATENATE(AE26,AI27),'Matriz de riesgo residual'!A134,""),," ",IF(CONCATENATE('Matriz de riesgo residual'!AE138,'Matriz de riesgo residual'!AI138)=CONCATENATE(AE26,AI27),'Matriz de riesgo residual'!A138,""),," ",IF(CONCATENATE('Matriz de riesgo residual'!AE143,'Matriz de riesgo residual'!AI143)=CONCATENATE(AE26,AI27),'Matriz de riesgo residual'!A143,""),," ",IF(CONCATENATE('Matriz de riesgo residual'!AE148,'Matriz de riesgo residual'!AI148)=CONCATENATE(AE26,AI27),'Matriz de riesgo residual'!A148,""),," ",IF(CONCATENATE('Matriz de riesgo residual'!AE161,'Matriz de riesgo residual'!AI161)=CONCATENATE(AE26,AI27),'Matriz de riesgo residual'!A161,""),," ",IF(CONCATENATE('Matriz de riesgo residual'!AE173,'Matriz de riesgo residual'!AI173)=CONCATENATE(AE26,AI27),'Matriz de riesgo residual'!A173,""))</f>
        <v xml:space="preserve">           </v>
      </c>
      <c r="AJ26" s="179" t="str">
        <f>CONCATENATE(IF(CONCATENATE('Matriz de riesgo residual'!AE12,'Matriz de riesgo residual'!AI12)=CONCATENATE(AE26,AJ27),'Matriz de riesgo residual'!A12,""),," ",IF(CONCATENATE('Matriz de riesgo residual'!AE33,'Matriz de riesgo residual'!AI33)=CONCATENATE(AE26,AJ27),'Matriz de riesgo residual'!A33,""),," ",IF(CONCATENATE('Matriz de riesgo residual'!AE54,'Matriz de riesgo residual'!AI54)=CONCATENATE(AE26,AJ27),'Matriz de riesgo residual'!A54,""),," ",IF(CONCATENATE('Matriz de riesgo residual'!AE75,'Matriz de riesgo residual'!AI75)=CONCATENATE(AE26,AJ27),'Matriz de riesgo residual'!A75,""),," ",IF(CONCATENATE('Matriz de riesgo residual'!AE96,'Matriz de riesgo residual'!AI96)=CONCATENATE(AE26,AJ27),'Matriz de riesgo residual'!A96,""),," ",IF(CONCATENATE('Matriz de riesgo residual'!AE115,'Matriz de riesgo residual'!AI115)=CONCATENATE(AE26,AJ27),'Matriz de riesgo residual'!A115,""),," ",IF(CONCATENATE('Matriz de riesgo residual'!AE134,'Matriz de riesgo residual'!AI134)=CONCATENATE(AE26,AJ27),'Matriz de riesgo residual'!A134,""),," ",IF(CONCATENATE('Matriz de riesgo residual'!AE138,'Matriz de riesgo residual'!AI138)=CONCATENATE(AE26,AJ27),'Matriz de riesgo residual'!A138,""),," ",IF(CONCATENATE('Matriz de riesgo residual'!AE143,'Matriz de riesgo residual'!AI143)=CONCATENATE(AE26,AJ27),'Matriz de riesgo residual'!A143,""),," ",IF(CONCATENATE('Matriz de riesgo residual'!AE148,'Matriz de riesgo residual'!AI148)=CONCATENATE(AE26,AJ27),'Matriz de riesgo residual'!A148,""),," ",IF(CONCATENATE('Matriz de riesgo residual'!AE161,'Matriz de riesgo residual'!AI161)=CONCATENATE(AE26,AJ27),'Matriz de riesgo residual'!A161,""),," ",IF(CONCATENATE('Matriz de riesgo residual'!AE173,'Matriz de riesgo residual'!AI173)=CONCATENATE(AE26,AJ27),'Matriz de riesgo residual'!A173,""))</f>
        <v xml:space="preserve">           </v>
      </c>
    </row>
    <row r="27" spans="5:39" ht="18" customHeight="1">
      <c r="R27" s="178">
        <v>1</v>
      </c>
      <c r="S27" s="178">
        <v>2</v>
      </c>
      <c r="T27" s="178">
        <v>3</v>
      </c>
      <c r="U27" s="178">
        <v>4</v>
      </c>
      <c r="V27" s="178">
        <v>5</v>
      </c>
      <c r="W27" s="6" t="s">
        <v>1784</v>
      </c>
      <c r="AF27" s="178">
        <v>1</v>
      </c>
      <c r="AG27" s="178">
        <v>2</v>
      </c>
      <c r="AH27" s="178">
        <v>3</v>
      </c>
      <c r="AI27" s="178">
        <v>4</v>
      </c>
      <c r="AJ27" s="178">
        <v>5</v>
      </c>
      <c r="AK27" s="6" t="s">
        <v>1784</v>
      </c>
    </row>
    <row r="28" spans="5:39" ht="27" customHeight="1">
      <c r="R28" s="184" t="s">
        <v>1633</v>
      </c>
      <c r="S28" s="184" t="s">
        <v>1638</v>
      </c>
      <c r="T28" s="184" t="s">
        <v>1643</v>
      </c>
      <c r="U28" s="184" t="s">
        <v>1648</v>
      </c>
      <c r="V28" s="184" t="s">
        <v>1653</v>
      </c>
      <c r="AF28" s="184" t="s">
        <v>1633</v>
      </c>
      <c r="AG28" s="184" t="s">
        <v>1638</v>
      </c>
      <c r="AH28" s="184" t="s">
        <v>1643</v>
      </c>
      <c r="AI28" s="184" t="s">
        <v>1648</v>
      </c>
      <c r="AJ28" s="184" t="s">
        <v>1653</v>
      </c>
    </row>
    <row r="29" spans="5:39" ht="15.75">
      <c r="R29" s="467" t="s">
        <v>1673</v>
      </c>
      <c r="S29" s="467"/>
      <c r="T29" s="467"/>
      <c r="U29" s="467"/>
      <c r="V29" s="467"/>
      <c r="AF29" s="467" t="s">
        <v>1673</v>
      </c>
      <c r="AG29" s="467"/>
      <c r="AH29" s="467"/>
      <c r="AI29" s="467"/>
      <c r="AJ29" s="467"/>
    </row>
    <row r="32" spans="5:39" ht="15.75" thickBot="1">
      <c r="R32" s="984" t="s">
        <v>1959</v>
      </c>
      <c r="S32" s="984"/>
      <c r="T32" s="984"/>
      <c r="U32" s="984"/>
      <c r="V32" s="984"/>
      <c r="AF32" s="984" t="s">
        <v>1960</v>
      </c>
      <c r="AG32" s="984"/>
      <c r="AH32" s="984"/>
      <c r="AI32" s="984"/>
      <c r="AJ32" s="984"/>
    </row>
    <row r="33" spans="15:39" ht="38.25" customHeight="1">
      <c r="O33" s="985" t="s">
        <v>1781</v>
      </c>
      <c r="P33" s="177" t="s">
        <v>1623</v>
      </c>
      <c r="Q33" s="178">
        <v>5</v>
      </c>
      <c r="R33" s="179" t="str">
        <f>CONCATENATE(IF(CONCATENATE('Matriz de riesgo residual'!AD17,'Matriz de riesgo residual'!AN17)=CONCATENATE(Q33,R38),'Matriz de riesgo residual'!A12,""),," ",IF(CONCATENATE('Matriz de riesgo residual'!AD38,'Matriz de riesgo residual'!AN38)=CONCATENATE(Q33,R38),'Matriz de riesgo residual'!A33,""),," ",IF(CONCATENATE('Matriz de riesgo residual'!AD59,'Matriz de riesgo residual'!AN59)=CONCATENATE(Q33,R38),'Matriz de riesgo residual'!A54,""),," ",IF(CONCATENATE('Matriz de riesgo residual'!AD80,'Matriz de riesgo residual'!AN80)=CONCATENATE(Q33,R38),'Matriz de riesgo residual'!A75,""),," ",IF(CONCATENATE('Matriz de riesgo residual'!AD99,'Matriz de riesgo residual'!AN99)=CONCATENATE(Q33,R38),'Matriz de riesgo residual'!A96,""),," ",IF(CONCATENATE('Matriz de riesgo residual'!AD118,'Matriz de riesgo residual'!AN118)=CONCATENATE(Q33,R38),'Matriz de riesgo residual'!A115,""),," ",IF(CONCATENATE('Matriz de riesgo residual'!AD161,'Matriz de riesgo residual'!AN161)=CONCATENATE(Q33,R38),'Matriz de riesgo residual'!A161,""))</f>
        <v xml:space="preserve">      </v>
      </c>
      <c r="S33" s="180" t="str">
        <f>CONCATENATE(IF(CONCATENATE('Matriz de riesgo residual'!AD17,'Matriz de riesgo residual'!AN17)=CONCATENATE(Q33,S38),'Matriz de riesgo residual'!A12,""),," ",IF(CONCATENATE('Matriz de riesgo residual'!AD38,'Matriz de riesgo residual'!AN38)=CONCATENATE(Q33,S38),'Matriz de riesgo residual'!A33,""),," ",IF(CONCATENATE('Matriz de riesgo residual'!AD59,'Matriz de riesgo residual'!AN59)=CONCATENATE(Q33,S38),'Matriz de riesgo residual'!A54,""),," ",IF(CONCATENATE('Matriz de riesgo residual'!AD80,'Matriz de riesgo residual'!AN80)=CONCATENATE(Q33,S38),'Matriz de riesgo residual'!A75,""),," ",IF(CONCATENATE('Matriz de riesgo residual'!AD99,'Matriz de riesgo residual'!AN99)=CONCATENATE(Q33,S38),'Matriz de riesgo residual'!A96,""),," ",IF(CONCATENATE('Matriz de riesgo residual'!AD118,'Matriz de riesgo residual'!AN118)=CONCATENATE(Q33,S38),'Matriz de riesgo residual'!A115,""),," ",IF(CONCATENATE('Matriz de riesgo residual'!AD161,'Matriz de riesgo residual'!AN161)=CONCATENATE(Q33,S38),'Matriz de riesgo residual'!A161,""))</f>
        <v xml:space="preserve">      </v>
      </c>
      <c r="T33" s="180" t="str">
        <f>CONCATENATE(IF(CONCATENATE('Matriz de riesgo residual'!AD17,'Matriz de riesgo residual'!AN17)=CONCATENATE(Q33,T38),'Matriz de riesgo residual'!A12,""),," ",IF(CONCATENATE('Matriz de riesgo residual'!AD38,'Matriz de riesgo residual'!AN38)=CONCATENATE(Q33,T38),'Matriz de riesgo residual'!A33,""),," ",IF(CONCATENATE('Matriz de riesgo residual'!AD59,'Matriz de riesgo residual'!AN59)=CONCATENATE(Q33,T38),'Matriz de riesgo residual'!A54,""),," ",IF(CONCATENATE('Matriz de riesgo residual'!AD80,'Matriz de riesgo residual'!AN80)=CONCATENATE(Q33,T38),'Matriz de riesgo residual'!A75,""),," ",IF(CONCATENATE('Matriz de riesgo residual'!AD99,'Matriz de riesgo residual'!AN99)=CONCATENATE(Q33,T38),'Matriz de riesgo residual'!A96,""),," ",IF(CONCATENATE('Matriz de riesgo residual'!AD118,'Matriz de riesgo residual'!AN118)=CONCATENATE(Q33,T38),'Matriz de riesgo residual'!A115,""),," ",IF(CONCATENATE('Matriz de riesgo residual'!AD161,'Matriz de riesgo residual'!AN161)=CONCATENATE(Q33,T38),'Matriz de riesgo residual'!A161,""))</f>
        <v xml:space="preserve">      </v>
      </c>
      <c r="U33" s="181" t="str">
        <f>CONCATENATE(IF(CONCATENATE('Matriz de riesgo residual'!AD17,'Matriz de riesgo residual'!AN17)=CONCATENATE(Q33,U38),'Matriz de riesgo residual'!A12,""),," ",IF(CONCATENATE('Matriz de riesgo residual'!AD38,'Matriz de riesgo residual'!AN38)=CONCATENATE(Q33,U38),'Matriz de riesgo residual'!A33,""),," ",IF(CONCATENATE('Matriz de riesgo residual'!AD59,'Matriz de riesgo residual'!AN59)=CONCATENATE(Q33,U38),'Matriz de riesgo residual'!A54,""),," ",IF(CONCATENATE('Matriz de riesgo residual'!AD80,'Matriz de riesgo residual'!AN80)=CONCATENATE(Q33,U38),'Matriz de riesgo residual'!A75,""),," ",IF(CONCATENATE('Matriz de riesgo residual'!AD99,'Matriz de riesgo residual'!AN99)=CONCATENATE(Q33,U38),'Matriz de riesgo residual'!A96,""),," ",IF(CONCATENATE('Matriz de riesgo residual'!AD118,'Matriz de riesgo residual'!AN118)=CONCATENATE(Q33,U38),'Matriz de riesgo residual'!A115,""),," ",IF(CONCATENATE('Matriz de riesgo residual'!AD161,'Matriz de riesgo residual'!AN161)=CONCATENATE(Q33,U38),'Matriz de riesgo residual'!A161,""))</f>
        <v xml:space="preserve">      </v>
      </c>
      <c r="V33" s="181" t="str">
        <f>CONCATENATE(IF(CONCATENATE('Matriz de riesgo residual'!AD17,'Matriz de riesgo residual'!AN17)=CONCATENATE(Q33,V38),'Matriz de riesgo residual'!A12,""),," ",IF(CONCATENATE('Matriz de riesgo residual'!AD38,'Matriz de riesgo residual'!AN38)=CONCATENATE(Q33,V38),'Matriz de riesgo residual'!A33,""),," ",IF(CONCATENATE('Matriz de riesgo residual'!AD59,'Matriz de riesgo residual'!AN59)=CONCATENATE(Q33,V38),'Matriz de riesgo residual'!A54,""),," ",IF(CONCATENATE('Matriz de riesgo residual'!AD80,'Matriz de riesgo residual'!AN80)=CONCATENATE(Q33,V38),'Matriz de riesgo residual'!A75,""),," ",IF(CONCATENATE('Matriz de riesgo residual'!AD99,'Matriz de riesgo residual'!AN99)=CONCATENATE(Q33,V38),'Matriz de riesgo residual'!A96,""),," ",IF(CONCATENATE('Matriz de riesgo residual'!AD118,'Matriz de riesgo residual'!AN118)=CONCATENATE(Q33,V38),'Matriz de riesgo residual'!A115,""),," ",IF(CONCATENATE('Matriz de riesgo residual'!AD161,'Matriz de riesgo residual'!AN161)=CONCATENATE(Q33,V38),'Matriz de riesgo residual'!A161,""))</f>
        <v xml:space="preserve">      </v>
      </c>
      <c r="X33" s="986" t="s">
        <v>1782</v>
      </c>
      <c r="Y33" s="182" t="s">
        <v>284</v>
      </c>
      <c r="AC33" s="985" t="s">
        <v>1781</v>
      </c>
      <c r="AD33" s="177" t="s">
        <v>1623</v>
      </c>
      <c r="AE33" s="178">
        <v>5</v>
      </c>
      <c r="AF33" s="179" t="str">
        <f>CONCATENATE(IF(CONCATENATE('Matriz de riesgo residual'!AE12,'Matriz de riesgo residual'!AK12)=CONCATENATE(AE33,AF38),'Matriz de riesgo residual'!A12,""),," ",IF(CONCATENATE('Matriz de riesgo residual'!AE33,'Matriz de riesgo residual'!AK33)=CONCATENATE(AE33,AF38),'Matriz de riesgo residual'!A33,""),," ",IF(CONCATENATE('Matriz de riesgo residual'!AE54,'Matriz de riesgo residual'!AK54)=CONCATENATE(AE33,AF38),'Matriz de riesgo residual'!A54,""),," ",IF(CONCATENATE('Matriz de riesgo residual'!AE75,'Matriz de riesgo residual'!AK75)=CONCATENATE(AE33,AF38),'Matriz de riesgo residual'!A75,""),," ",IF(CONCATENATE('Matriz de riesgo residual'!AE96,'Matriz de riesgo residual'!AK96)=CONCATENATE(AE33,AF38),'Matriz de riesgo residual'!A96,""),," ",IF(CONCATENATE('Matriz de riesgo residual'!AE115,'Matriz de riesgo residual'!AK115)=CONCATENATE(AE33,AF38),'Matriz de riesgo residual'!A115,""),," ",IF(CONCATENATE('Matriz de riesgo residual'!AE134,'Matriz de riesgo residual'!AK134)=CONCATENATE(AE33,AF38),'Matriz de riesgo residual'!A134,""),," ",IF(CONCATENATE('Matriz de riesgo residual'!AE138,'Matriz de riesgo residual'!AK138)=CONCATENATE(AE33,AF38),'Matriz de riesgo residual'!A138,""),," ",IF(CONCATENATE('Matriz de riesgo residual'!AE143,'Matriz de riesgo residual'!AK143)=CONCATENATE(AE33,AF38),'Matriz de riesgo residual'!A143,""),," ",IF(CONCATENATE('Matriz de riesgo residual'!AE148,'Matriz de riesgo residual'!AK148)=CONCATENATE(AE33,AF38),'Matriz de riesgo residual'!A148,""),," ",IF(CONCATENATE('Matriz de riesgo residual'!AE161,'Matriz de riesgo residual'!AK161)=CONCATENATE(AE33,AF38),'Matriz de riesgo residual'!A161,""),," ",IF(CONCATENATE('Matriz de riesgo residual'!AE173,'Matriz de riesgo residual'!AK173)=CONCATENATE(AE33,AF38),'Matriz de riesgo residual'!A173,""))</f>
        <v xml:space="preserve">           </v>
      </c>
      <c r="AG33" s="180" t="str">
        <f>CONCATENATE(IF(CONCATENATE('Matriz de riesgo residual'!AE12,'Matriz de riesgo residual'!AK12)=CONCATENATE(AE33,AG38),'Matriz de riesgo residual'!A12,""),," ",IF(CONCATENATE('Matriz de riesgo residual'!AE33,'Matriz de riesgo residual'!AK33)=CONCATENATE(AE33,AG38),'Matriz de riesgo residual'!A33,""),," ",IF(CONCATENATE('Matriz de riesgo residual'!AE54,'Matriz de riesgo residual'!AK54)=CONCATENATE(AE33,AG38),'Matriz de riesgo residual'!A54,""),," ",IF(CONCATENATE('Matriz de riesgo residual'!AE75,'Matriz de riesgo residual'!AK75)=CONCATENATE(AE33,AG38),'Matriz de riesgo residual'!A75,""),," ",IF(CONCATENATE('Matriz de riesgo residual'!AE96,'Matriz de riesgo residual'!AK96)=CONCATENATE(AE33,AG38),'Matriz de riesgo residual'!A96,""),," ",IF(CONCATENATE('Matriz de riesgo residual'!AE115,'Matriz de riesgo residual'!AK115)=CONCATENATE(AE33,AG38),'Matriz de riesgo residual'!A115,""),," ",IF(CONCATENATE('Matriz de riesgo residual'!AE134,'Matriz de riesgo residual'!AK134)=CONCATENATE(AE33,AG38),'Matriz de riesgo residual'!A134,""),," ",IF(CONCATENATE('Matriz de riesgo residual'!AE138,'Matriz de riesgo residual'!AK138)=CONCATENATE(AE33,AG38),'Matriz de riesgo residual'!A138,""),," ",IF(CONCATENATE('Matriz de riesgo residual'!AE143,'Matriz de riesgo residual'!AK143)=CONCATENATE(AE33,AG38),'Matriz de riesgo residual'!A143,""),," ",IF(CONCATENATE('Matriz de riesgo residual'!AE148,'Matriz de riesgo residual'!AK148)=CONCATENATE(AE33,AG38),'Matriz de riesgo residual'!A148,""),," ",IF(CONCATENATE('Matriz de riesgo residual'!AE161,'Matriz de riesgo residual'!AK161)=CONCATENATE(AE33,AG38),'Matriz de riesgo residual'!A161,""),," ",IF(CONCATENATE('Matriz de riesgo residual'!AE173,'Matriz de riesgo residual'!AK173)=CONCATENATE(AE33,AG38),'Matriz de riesgo residual'!A173,""))</f>
        <v xml:space="preserve">           </v>
      </c>
      <c r="AH33" s="180" t="str">
        <f>CONCATENATE(IF(CONCATENATE('Matriz de riesgo residual'!AE12,'Matriz de riesgo residual'!AK12)=CONCATENATE(AE33,AH38),'Matriz de riesgo residual'!A12,""),," ",IF(CONCATENATE('Matriz de riesgo residual'!AE33,'Matriz de riesgo residual'!AK33)=CONCATENATE(AE33,AH38),'Matriz de riesgo residual'!A33,""),," ",IF(CONCATENATE('Matriz de riesgo residual'!AE54,'Matriz de riesgo residual'!AK54)=CONCATENATE(AE33,AH38),'Matriz de riesgo residual'!A54,""),," ",IF(CONCATENATE('Matriz de riesgo residual'!AE75,'Matriz de riesgo residual'!AK75)=CONCATENATE(AE33,AH38),'Matriz de riesgo residual'!A75,""),," ",IF(CONCATENATE('Matriz de riesgo residual'!AE96,'Matriz de riesgo residual'!AK96)=CONCATENATE(AE33,AH38),'Matriz de riesgo residual'!A96,""),," ",IF(CONCATENATE('Matriz de riesgo residual'!AE115,'Matriz de riesgo residual'!AK115)=CONCATENATE(AE33,AH38),'Matriz de riesgo residual'!A115,""),," ",IF(CONCATENATE('Matriz de riesgo residual'!AE134,'Matriz de riesgo residual'!AK134)=CONCATENATE(AE33,AH38),'Matriz de riesgo residual'!A134,""),," ",IF(CONCATENATE('Matriz de riesgo residual'!AE138,'Matriz de riesgo residual'!AK138)=CONCATENATE(AE33,AH38),'Matriz de riesgo residual'!A138,""),," ",IF(CONCATENATE('Matriz de riesgo residual'!AE143,'Matriz de riesgo residual'!AK143)=CONCATENATE(AE33,AH38),'Matriz de riesgo residual'!A143,""),," ",IF(CONCATENATE('Matriz de riesgo residual'!AE148,'Matriz de riesgo residual'!AK148)=CONCATENATE(AE33,AH38),'Matriz de riesgo residual'!A148,""),," ",IF(CONCATENATE('Matriz de riesgo residual'!AE161,'Matriz de riesgo residual'!AK161)=CONCATENATE(AE33,AH38),'Matriz de riesgo residual'!A161,""),," ",IF(CONCATENATE('Matriz de riesgo residual'!AE173,'Matriz de riesgo residual'!AK173)=CONCATENATE(AE33,AH38),'Matriz de riesgo residual'!A173,""))</f>
        <v xml:space="preserve">           </v>
      </c>
      <c r="AI33" s="181" t="str">
        <f>CONCATENATE(IF(CONCATENATE('Matriz de riesgo residual'!AE12,'Matriz de riesgo residual'!AK12)=CONCATENATE(AE33,AI38),'Matriz de riesgo residual'!A12,""),," ",IF(CONCATENATE('Matriz de riesgo residual'!AE33,'Matriz de riesgo residual'!AK33)=CONCATENATE(AE33,AI38),'Matriz de riesgo residual'!A33,""),," ",IF(CONCATENATE('Matriz de riesgo residual'!AE54,'Matriz de riesgo residual'!AK54)=CONCATENATE(AE33,AI38),'Matriz de riesgo residual'!A54,""),," ",IF(CONCATENATE('Matriz de riesgo residual'!AE75,'Matriz de riesgo residual'!AK75)=CONCATENATE(AE33,AI38),'Matriz de riesgo residual'!A75,""),," ",IF(CONCATENATE('Matriz de riesgo residual'!AE96,'Matriz de riesgo residual'!AK96)=CONCATENATE(AE33,AI38),'Matriz de riesgo residual'!A96,""),," ",IF(CONCATENATE('Matriz de riesgo residual'!AE115,'Matriz de riesgo residual'!AK115)=CONCATENATE(AE33,AI38),'Matriz de riesgo residual'!A115,""),," ",IF(CONCATENATE('Matriz de riesgo residual'!AE134,'Matriz de riesgo residual'!AK134)=CONCATENATE(AE33,AI38),'Matriz de riesgo residual'!A134,""),," ",IF(CONCATENATE('Matriz de riesgo residual'!AE138,'Matriz de riesgo residual'!AK138)=CONCATENATE(AE33,AI38),'Matriz de riesgo residual'!A138,""),," ",IF(CONCATENATE('Matriz de riesgo residual'!AE143,'Matriz de riesgo residual'!AK143)=CONCATENATE(AE33,AI38),'Matriz de riesgo residual'!A143,""),," ",IF(CONCATENATE('Matriz de riesgo residual'!AE148,'Matriz de riesgo residual'!AK148)=CONCATENATE(AE33,AI38),'Matriz de riesgo residual'!A148,""),," ",IF(CONCATENATE('Matriz de riesgo residual'!AE161,'Matriz de riesgo residual'!AK161)=CONCATENATE(AE33,AI38),'Matriz de riesgo residual'!A161,""),," ",IF(CONCATENATE('Matriz de riesgo residual'!AE173,'Matriz de riesgo residual'!AK173)=CONCATENATE(AE33,AI38),'Matriz de riesgo residual'!A173,""))</f>
        <v xml:space="preserve">           </v>
      </c>
      <c r="AJ33" s="181" t="str">
        <f>CONCATENATE(IF(CONCATENATE('Matriz de riesgo residual'!AE12,'Matriz de riesgo residual'!AK12)=CONCATENATE(AE33,AJ38),'Matriz de riesgo residual'!A12,""),," ",IF(CONCATENATE('Matriz de riesgo residual'!AE33,'Matriz de riesgo residual'!AK33)=CONCATENATE(AE33,AJ38),'Matriz de riesgo residual'!A33,""),," ",IF(CONCATENATE('Matriz de riesgo residual'!AE54,'Matriz de riesgo residual'!AK54)=CONCATENATE(AE33,AJ38),'Matriz de riesgo residual'!A54,""),," ",IF(CONCATENATE('Matriz de riesgo residual'!AE75,'Matriz de riesgo residual'!AK75)=CONCATENATE(AE33,AJ38),'Matriz de riesgo residual'!A75,""),," ",IF(CONCATENATE('Matriz de riesgo residual'!AE96,'Matriz de riesgo residual'!AK96)=CONCATENATE(AE33,AJ38),'Matriz de riesgo residual'!A96,""),," ",IF(CONCATENATE('Matriz de riesgo residual'!AE115,'Matriz de riesgo residual'!AK115)=CONCATENATE(AE33,AJ38),'Matriz de riesgo residual'!A115,""),," ",IF(CONCATENATE('Matriz de riesgo residual'!AE134,'Matriz de riesgo residual'!AK134)=CONCATENATE(AE33,AJ38),'Matriz de riesgo residual'!A134,""),," ",IF(CONCATENATE('Matriz de riesgo residual'!AE138,'Matriz de riesgo residual'!AK138)=CONCATENATE(AE33,AJ38),'Matriz de riesgo residual'!A138,""),," ",IF(CONCATENATE('Matriz de riesgo residual'!AE143,'Matriz de riesgo residual'!AK143)=CONCATENATE(AE33,AJ38),'Matriz de riesgo residual'!A143,""),," ",IF(CONCATENATE('Matriz de riesgo residual'!AE148,'Matriz de riesgo residual'!AK148)=CONCATENATE(AE33,AJ38),'Matriz de riesgo residual'!A148,""),," ",IF(CONCATENATE('Matriz de riesgo residual'!AE161,'Matriz de riesgo residual'!AK161)=CONCATENATE(AE33,AJ38),'Matriz de riesgo residual'!A161,""),," ",IF(CONCATENATE('Matriz de riesgo residual'!AE173,'Matriz de riesgo residual'!AK173)=CONCATENATE(AE33,AJ38),'Matriz de riesgo residual'!A173,""))</f>
        <v xml:space="preserve">           </v>
      </c>
      <c r="AL33" s="986" t="s">
        <v>1782</v>
      </c>
      <c r="AM33" s="182" t="s">
        <v>284</v>
      </c>
    </row>
    <row r="34" spans="15:39" ht="38.25" customHeight="1">
      <c r="O34" s="985"/>
      <c r="P34" s="177" t="s">
        <v>1620</v>
      </c>
      <c r="Q34" s="178">
        <v>4</v>
      </c>
      <c r="R34" s="179" t="str">
        <f>CONCATENATE(IF(CONCATENATE('Matriz de riesgo residual'!AD17,'Matriz de riesgo residual'!AN17)=CONCATENATE(Q34,R38),'Matriz de riesgo residual'!A12,""),," ",IF(CONCATENATE('Matriz de riesgo residual'!AD38,'Matriz de riesgo residual'!AN38)=CONCATENATE(Q34,R38),'Matriz de riesgo residual'!A33,""),," ",IF(CONCATENATE('Matriz de riesgo residual'!AD59,'Matriz de riesgo residual'!AN59)=CONCATENATE(Q34,R38),'Matriz de riesgo residual'!A54,""),," ",IF(CONCATENATE('Matriz de riesgo residual'!AD80,'Matriz de riesgo residual'!AN80)=CONCATENATE(Q34,R38),'Matriz de riesgo residual'!A75,""),," ",IF(CONCATENATE('Matriz de riesgo residual'!AD99,'Matriz de riesgo residual'!AN99)=CONCATENATE(Q34,R38),'Matriz de riesgo residual'!A96,""),," ",IF(CONCATENATE('Matriz de riesgo residual'!AD118,'Matriz de riesgo residual'!AN118)=CONCATENATE(Q34,R38),'Matriz de riesgo residual'!A115,""),," ",IF(CONCATENATE('Matriz de riesgo residual'!AD161,'Matriz de riesgo residual'!AN161)=CONCATENATE(Q34,R38),'Matriz de riesgo residual'!A161,""))</f>
        <v xml:space="preserve">      </v>
      </c>
      <c r="S34" s="179" t="str">
        <f>CONCATENATE(IF(CONCATENATE('Matriz de riesgo residual'!AD17,'Matriz de riesgo residual'!AN17)=CONCATENATE(Q34,S38),'Matriz de riesgo residual'!A12,""),," ",IF(CONCATENATE('Matriz de riesgo residual'!AD38,'Matriz de riesgo residual'!AN38)=CONCATENATE(Q34,S38),'Matriz de riesgo residual'!A33,""),," ",IF(CONCATENATE('Matriz de riesgo residual'!AD59,'Matriz de riesgo residual'!AN59)=CONCATENATE(Q34,S38),'Matriz de riesgo residual'!A54,""),," ",IF(CONCATENATE('Matriz de riesgo residual'!AD80,'Matriz de riesgo residual'!AN80)=CONCATENATE(Q34,S38),'Matriz de riesgo residual'!A75,""),," ",IF(CONCATENATE('Matriz de riesgo residual'!AD99,'Matriz de riesgo residual'!AN99)=CONCATENATE(Q34,S38),'Matriz de riesgo residual'!A96,""),," ",IF(CONCATENATE('Matriz de riesgo residual'!AD118,'Matriz de riesgo residual'!AN118)=CONCATENATE(Q34,S38),'Matriz de riesgo residual'!A115,""),," ",IF(CONCATENATE('Matriz de riesgo residual'!AD161,'Matriz de riesgo residual'!AN161)=CONCATENATE(Q34,S38),'Matriz de riesgo residual'!A161,""))</f>
        <v xml:space="preserve">      </v>
      </c>
      <c r="T34" s="180" t="str">
        <f>CONCATENATE(IF(CONCATENATE('Matriz de riesgo residual'!AD17,'Matriz de riesgo residual'!AN17)=CONCATENATE(Q34,T38),'Matriz de riesgo residual'!A12,""),," ",IF(CONCATENATE('Matriz de riesgo residual'!AD38,'Matriz de riesgo residual'!AN38)=CONCATENATE(Q34,T38),'Matriz de riesgo residual'!A33,""),," ",IF(CONCATENATE('Matriz de riesgo residual'!AD59,'Matriz de riesgo residual'!AN59)=CONCATENATE(Q34,T38),'Matriz de riesgo residual'!A54,""),," ",IF(CONCATENATE('Matriz de riesgo residual'!AD80,'Matriz de riesgo residual'!AN80)=CONCATENATE(Q34,T38),'Matriz de riesgo residual'!A75,""),," ",IF(CONCATENATE('Matriz de riesgo residual'!AD99,'Matriz de riesgo residual'!AN99)=CONCATENATE(Q34,T38),'Matriz de riesgo residual'!A96,""),," ",IF(CONCATENATE('Matriz de riesgo residual'!AD118,'Matriz de riesgo residual'!AN118)=CONCATENATE(Q34,T38),'Matriz de riesgo residual'!A115,""),," ",IF(CONCATENATE('Matriz de riesgo residual'!AD161,'Matriz de riesgo residual'!AN161)=CONCATENATE(Q34,T38),'Matriz de riesgo residual'!A161,""))</f>
        <v xml:space="preserve">      </v>
      </c>
      <c r="U34" s="180" t="str">
        <f>CONCATENATE(IF(CONCATENATE('Matriz de riesgo residual'!AD17,'Matriz de riesgo residual'!AN17)=CONCATENATE(Q34,U38),'Matriz de riesgo residual'!A12,""),," ",IF(CONCATENATE('Matriz de riesgo residual'!AD38,'Matriz de riesgo residual'!AN38)=CONCATENATE(Q34,U38),'Matriz de riesgo residual'!A33,""),," ",IF(CONCATENATE('Matriz de riesgo residual'!AD59,'Matriz de riesgo residual'!AN59)=CONCATENATE(Q34,U38),'Matriz de riesgo residual'!A54,""),," ",IF(CONCATENATE('Matriz de riesgo residual'!AD80,'Matriz de riesgo residual'!AN80)=CONCATENATE(Q34,U38),'Matriz de riesgo residual'!A75,""),," ",IF(CONCATENATE('Matriz de riesgo residual'!AD99,'Matriz de riesgo residual'!AN99)=CONCATENATE(Q34,U38),'Matriz de riesgo residual'!A96,""),," ",IF(CONCATENATE('Matriz de riesgo residual'!AD118,'Matriz de riesgo residual'!AN118)=CONCATENATE(Q34,U38),'Matriz de riesgo residual'!A115,""),," ",IF(CONCATENATE('Matriz de riesgo residual'!AD161,'Matriz de riesgo residual'!AN161)=CONCATENATE(Q34,U38),'Matriz de riesgo residual'!A161,""))</f>
        <v xml:space="preserve">      </v>
      </c>
      <c r="V34" s="181" t="str">
        <f>CONCATENATE(IF(CONCATENATE('Matriz de riesgo residual'!AD17,'Matriz de riesgo residual'!AN17)=CONCATENATE(Q34,V38),'Matriz de riesgo residual'!A12,""),," ",IF(CONCATENATE('Matriz de riesgo residual'!AD38,'Matriz de riesgo residual'!AN38)=CONCATENATE(Q34,V38),'Matriz de riesgo residual'!A33,""),," ",IF(CONCATENATE('Matriz de riesgo residual'!AD59,'Matriz de riesgo residual'!AN59)=CONCATENATE(Q34,V38),'Matriz de riesgo residual'!A54,""),," ",IF(CONCATENATE('Matriz de riesgo residual'!AD80,'Matriz de riesgo residual'!AN80)=CONCATENATE(Q34,V38),'Matriz de riesgo residual'!A75,""),," ",IF(CONCATENATE('Matriz de riesgo residual'!AD99,'Matriz de riesgo residual'!AN99)=CONCATENATE(Q34,V38),'Matriz de riesgo residual'!A96,""),," ",IF(CONCATENATE('Matriz de riesgo residual'!AD118,'Matriz de riesgo residual'!AN118)=CONCATENATE(Q34,V38),'Matriz de riesgo residual'!A115,""),," ",IF(CONCATENATE('Matriz de riesgo residual'!AD161,'Matriz de riesgo residual'!AN161)=CONCATENATE(Q34,V38),'Matriz de riesgo residual'!A161,""))</f>
        <v xml:space="preserve">      </v>
      </c>
      <c r="X34" s="987"/>
      <c r="Y34" s="183" t="s">
        <v>1783</v>
      </c>
      <c r="AC34" s="985"/>
      <c r="AD34" s="177" t="s">
        <v>1620</v>
      </c>
      <c r="AE34" s="178">
        <v>4</v>
      </c>
      <c r="AF34" s="179" t="str">
        <f>CONCATENATE(IF(CONCATENATE('Matriz de riesgo residual'!AE12,'Matriz de riesgo residual'!AK12)=CONCATENATE(AE34,AF38),'Matriz de riesgo residual'!A12,""),," ",IF(CONCATENATE('Matriz de riesgo residual'!AE33,'Matriz de riesgo residual'!AK33)=CONCATENATE(AE34,AF38),'Matriz de riesgo residual'!A33,""),," ",IF(CONCATENATE('Matriz de riesgo residual'!AE54,'Matriz de riesgo residual'!AK54)=CONCATENATE(AE34,AF38),'Matriz de riesgo residual'!A54,""),," ",IF(CONCATENATE('Matriz de riesgo residual'!AE75,'Matriz de riesgo residual'!AK75)=CONCATENATE(AE34,AF38),'Matriz de riesgo residual'!A75,""),," ",IF(CONCATENATE('Matriz de riesgo residual'!AE96,'Matriz de riesgo residual'!AK96)=CONCATENATE(AE34,AF38),'Matriz de riesgo residual'!A96,""),," ",IF(CONCATENATE('Matriz de riesgo residual'!AE115,'Matriz de riesgo residual'!AK115)=CONCATENATE(AE34,AF38),'Matriz de riesgo residual'!A115,""),," ",IF(CONCATENATE('Matriz de riesgo residual'!AE134,'Matriz de riesgo residual'!AK134)=CONCATENATE(AE34,AF38),'Matriz de riesgo residual'!A134,""),," ",IF(CONCATENATE('Matriz de riesgo residual'!AE138,'Matriz de riesgo residual'!AK138)=CONCATENATE(AE34,AF38),'Matriz de riesgo residual'!A138,""),," ",IF(CONCATENATE('Matriz de riesgo residual'!AE143,'Matriz de riesgo residual'!AK143)=CONCATENATE(AE34,AF38),'Matriz de riesgo residual'!A143,""),," ",IF(CONCATENATE('Matriz de riesgo residual'!AE148,'Matriz de riesgo residual'!AK148)=CONCATENATE(AE34,AF38),'Matriz de riesgo residual'!A148,""),," ",IF(CONCATENATE('Matriz de riesgo residual'!AE161,'Matriz de riesgo residual'!AK161)=CONCATENATE(AE34,AF38),'Matriz de riesgo residual'!A161,""),," ",IF(CONCATENATE('Matriz de riesgo residual'!AE173,'Matriz de riesgo residual'!AK173)=CONCATENATE(AE34,AF38),'Matriz de riesgo residual'!A173,""))</f>
        <v xml:space="preserve">           </v>
      </c>
      <c r="AG34" s="179" t="str">
        <f>CONCATENATE(IF(CONCATENATE('Matriz de riesgo residual'!AE12,'Matriz de riesgo residual'!AK12)=CONCATENATE(AE34,AG38),'Matriz de riesgo residual'!A12,""),," ",IF(CONCATENATE('Matriz de riesgo residual'!AE33,'Matriz de riesgo residual'!AK33)=CONCATENATE(AE34,AG38),'Matriz de riesgo residual'!A33,""),," ",IF(CONCATENATE('Matriz de riesgo residual'!AE54,'Matriz de riesgo residual'!AK54)=CONCATENATE(AE34,AG38),'Matriz de riesgo residual'!A54,""),," ",IF(CONCATENATE('Matriz de riesgo residual'!AE75,'Matriz de riesgo residual'!AK75)=CONCATENATE(AE34,AG38),'Matriz de riesgo residual'!A75,""),," ",IF(CONCATENATE('Matriz de riesgo residual'!AE96,'Matriz de riesgo residual'!AK96)=CONCATENATE(AE34,AG38),'Matriz de riesgo residual'!A96,""),," ",IF(CONCATENATE('Matriz de riesgo residual'!AE115,'Matriz de riesgo residual'!AK115)=CONCATENATE(AE34,AG38),'Matriz de riesgo residual'!A115,""),," ",IF(CONCATENATE('Matriz de riesgo residual'!AE134,'Matriz de riesgo residual'!AK134)=CONCATENATE(AE34,AG38),'Matriz de riesgo residual'!A134,""),," ",IF(CONCATENATE('Matriz de riesgo residual'!AE138,'Matriz de riesgo residual'!AK138)=CONCATENATE(AE34,AG38),'Matriz de riesgo residual'!A138,""),," ",IF(CONCATENATE('Matriz de riesgo residual'!AE143,'Matriz de riesgo residual'!AK143)=CONCATENATE(AE34,AG38),'Matriz de riesgo residual'!A143,""),," ",IF(CONCATENATE('Matriz de riesgo residual'!AE148,'Matriz de riesgo residual'!AK148)=CONCATENATE(AE34,AG38),'Matriz de riesgo residual'!A148,""),," ",IF(CONCATENATE('Matriz de riesgo residual'!AE161,'Matriz de riesgo residual'!AK161)=CONCATENATE(AE34,AG38),'Matriz de riesgo residual'!A161,""),," ",IF(CONCATENATE('Matriz de riesgo residual'!AE173,'Matriz de riesgo residual'!AK173)=CONCATENATE(AE34,AG38),'Matriz de riesgo residual'!A173,""))</f>
        <v xml:space="preserve">           </v>
      </c>
      <c r="AH34" s="180" t="str">
        <f>CONCATENATE(IF(CONCATENATE('Matriz de riesgo residual'!AE12,'Matriz de riesgo residual'!AK12)=CONCATENATE(AE34,AH38),'Matriz de riesgo residual'!A12,""),," ",IF(CONCATENATE('Matriz de riesgo residual'!AE33,'Matriz de riesgo residual'!AK33)=CONCATENATE(AE34,AH38),'Matriz de riesgo residual'!A33,""),," ",IF(CONCATENATE('Matriz de riesgo residual'!AE54,'Matriz de riesgo residual'!AK54)=CONCATENATE(AE34,AH38),'Matriz de riesgo residual'!A54,""),," ",IF(CONCATENATE('Matriz de riesgo residual'!AE75,'Matriz de riesgo residual'!AK75)=CONCATENATE(AE34,AH38),'Matriz de riesgo residual'!A75,""),," ",IF(CONCATENATE('Matriz de riesgo residual'!AE96,'Matriz de riesgo residual'!AK96)=CONCATENATE(AE34,AH38),'Matriz de riesgo residual'!A96,""),," ",IF(CONCATENATE('Matriz de riesgo residual'!AE115,'Matriz de riesgo residual'!AK115)=CONCATENATE(AE34,AH38),'Matriz de riesgo residual'!A115,""),," ",IF(CONCATENATE('Matriz de riesgo residual'!AE134,'Matriz de riesgo residual'!AK134)=CONCATENATE(AE34,AH38),'Matriz de riesgo residual'!A134,""),," ",IF(CONCATENATE('Matriz de riesgo residual'!AE138,'Matriz de riesgo residual'!AK138)=CONCATENATE(AE34,AH38),'Matriz de riesgo residual'!A138,""),," ",IF(CONCATENATE('Matriz de riesgo residual'!AE143,'Matriz de riesgo residual'!AK143)=CONCATENATE(AE34,AH38),'Matriz de riesgo residual'!A143,""),," ",IF(CONCATENATE('Matriz de riesgo residual'!AE148,'Matriz de riesgo residual'!AK148)=CONCATENATE(AE34,AH38),'Matriz de riesgo residual'!A148,""),," ",IF(CONCATENATE('Matriz de riesgo residual'!AE161,'Matriz de riesgo residual'!AK161)=CONCATENATE(AE34,AH38),'Matriz de riesgo residual'!A161,""),," ",IF(CONCATENATE('Matriz de riesgo residual'!AE173,'Matriz de riesgo residual'!AK173)=CONCATENATE(AE34,AH38),'Matriz de riesgo residual'!A173,""))</f>
        <v xml:space="preserve">           </v>
      </c>
      <c r="AI34" s="180" t="str">
        <f>CONCATENATE(IF(CONCATENATE('Matriz de riesgo residual'!AE12,'Matriz de riesgo residual'!AK12)=CONCATENATE(AE34,AI38),'Matriz de riesgo residual'!A12,""),," ",IF(CONCATENATE('Matriz de riesgo residual'!AE33,'Matriz de riesgo residual'!AK33)=CONCATENATE(AE34,AI38),'Matriz de riesgo residual'!A33,""),," ",IF(CONCATENATE('Matriz de riesgo residual'!AE54,'Matriz de riesgo residual'!AK54)=CONCATENATE(AE34,AI38),'Matriz de riesgo residual'!A54,""),," ",IF(CONCATENATE('Matriz de riesgo residual'!AE75,'Matriz de riesgo residual'!AK75)=CONCATENATE(AE34,AI38),'Matriz de riesgo residual'!A75,""),," ",IF(CONCATENATE('Matriz de riesgo residual'!AE96,'Matriz de riesgo residual'!AK96)=CONCATENATE(AE34,AI38),'Matriz de riesgo residual'!A96,""),," ",IF(CONCATENATE('Matriz de riesgo residual'!AE115,'Matriz de riesgo residual'!AK115)=CONCATENATE(AE34,AI38),'Matriz de riesgo residual'!A115,""),," ",IF(CONCATENATE('Matriz de riesgo residual'!AE134,'Matriz de riesgo residual'!AK134)=CONCATENATE(AE34,AI38),'Matriz de riesgo residual'!A134,""),," ",IF(CONCATENATE('Matriz de riesgo residual'!AE138,'Matriz de riesgo residual'!AK138)=CONCATENATE(AE34,AI38),'Matriz de riesgo residual'!A138,""),," ",IF(CONCATENATE('Matriz de riesgo residual'!AE143,'Matriz de riesgo residual'!AK143)=CONCATENATE(AE34,AI38),'Matriz de riesgo residual'!A143,""),," ",IF(CONCATENATE('Matriz de riesgo residual'!AE148,'Matriz de riesgo residual'!AK148)=CONCATENATE(AE34,AI38),'Matriz de riesgo residual'!A148,""),," ",IF(CONCATENATE('Matriz de riesgo residual'!AE161,'Matriz de riesgo residual'!AK161)=CONCATENATE(AE34,AI38),'Matriz de riesgo residual'!A161,""),," ",IF(CONCATENATE('Matriz de riesgo residual'!AE173,'Matriz de riesgo residual'!AK173)=CONCATENATE(AE34,AI38),'Matriz de riesgo residual'!A173,""))</f>
        <v xml:space="preserve">           </v>
      </c>
      <c r="AJ34" s="181" t="str">
        <f>CONCATENATE(IF(CONCATENATE('Matriz de riesgo residual'!AE12,'Matriz de riesgo residual'!AK12)=CONCATENATE(AE34,AJ38),'Matriz de riesgo residual'!A12,""),," ",IF(CONCATENATE('Matriz de riesgo residual'!AE33,'Matriz de riesgo residual'!AK33)=CONCATENATE(AE34,AJ38),'Matriz de riesgo residual'!A33,""),," ",IF(CONCATENATE('Matriz de riesgo residual'!AE54,'Matriz de riesgo residual'!AK54)=CONCATENATE(AE34,AJ38),'Matriz de riesgo residual'!A54,""),," ",IF(CONCATENATE('Matriz de riesgo residual'!AE75,'Matriz de riesgo residual'!AK75)=CONCATENATE(AE34,AJ38),'Matriz de riesgo residual'!A75,""),," ",IF(CONCATENATE('Matriz de riesgo residual'!AE96,'Matriz de riesgo residual'!AK96)=CONCATENATE(AE34,AJ38),'Matriz de riesgo residual'!A96,""),," ",IF(CONCATENATE('Matriz de riesgo residual'!AE115,'Matriz de riesgo residual'!AK115)=CONCATENATE(AE34,AJ38),'Matriz de riesgo residual'!A115,""),," ",IF(CONCATENATE('Matriz de riesgo residual'!AE134,'Matriz de riesgo residual'!AK134)=CONCATENATE(AE34,AJ38),'Matriz de riesgo residual'!A134,""),," ",IF(CONCATENATE('Matriz de riesgo residual'!AE138,'Matriz de riesgo residual'!AK138)=CONCATENATE(AE34,AJ38),'Matriz de riesgo residual'!A138,""),," ",IF(CONCATENATE('Matriz de riesgo residual'!AE143,'Matriz de riesgo residual'!AK143)=CONCATENATE(AE34,AJ38),'Matriz de riesgo residual'!A143,""),," ",IF(CONCATENATE('Matriz de riesgo residual'!AE148,'Matriz de riesgo residual'!AK148)=CONCATENATE(AE34,AJ38),'Matriz de riesgo residual'!A148,""),," ",IF(CONCATENATE('Matriz de riesgo residual'!AE161,'Matriz de riesgo residual'!AK161)=CONCATENATE(AE34,AJ38),'Matriz de riesgo residual'!A161,""),," ",IF(CONCATENATE('Matriz de riesgo residual'!AE173,'Matriz de riesgo residual'!AK173)=CONCATENATE(AE34,AJ38),'Matriz de riesgo residual'!A173,""))</f>
        <v xml:space="preserve">           </v>
      </c>
      <c r="AL34" s="987"/>
      <c r="AM34" s="183" t="s">
        <v>1783</v>
      </c>
    </row>
    <row r="35" spans="15:39" ht="38.25" customHeight="1">
      <c r="O35" s="985"/>
      <c r="P35" s="184" t="s">
        <v>1617</v>
      </c>
      <c r="Q35" s="178">
        <v>3</v>
      </c>
      <c r="R35" s="185" t="str">
        <f>CONCATENATE(IF(CONCATENATE('Matriz de riesgo residual'!AD17,'Matriz de riesgo residual'!AN17)=CONCATENATE(Q35,R38),'Matriz de riesgo residual'!A12,""),," ",IF(CONCATENATE('Matriz de riesgo residual'!AD38,'Matriz de riesgo residual'!AN38)=CONCATENATE(Q35,R38),'Matriz de riesgo residual'!A33,""),," ",IF(CONCATENATE('Matriz de riesgo residual'!AD59,'Matriz de riesgo residual'!AN59)=CONCATENATE(Q35,R38),'Matriz de riesgo residual'!A54,""),," ",IF(CONCATENATE('Matriz de riesgo residual'!AD80,'Matriz de riesgo residual'!AN80)=CONCATENATE(Q35,R38),'Matriz de riesgo residual'!A75,""),," ",IF(CONCATENATE('Matriz de riesgo residual'!AD99,'Matriz de riesgo residual'!AN99)=CONCATENATE(Q35,R38),'Matriz de riesgo residual'!A96,""),," ",IF(CONCATENATE('Matriz de riesgo residual'!AD118,'Matriz de riesgo residual'!AN118)=CONCATENATE(Q35,R38),'Matriz de riesgo residual'!A115,""),," ",IF(CONCATENATE('Matriz de riesgo residual'!AD161,'Matriz de riesgo residual'!AN161)=CONCATENATE(Q35,R38),'Matriz de riesgo residual'!A161,""))</f>
        <v xml:space="preserve">      </v>
      </c>
      <c r="S35" s="179" t="str">
        <f>CONCATENATE(IF(CONCATENATE('Matriz de riesgo residual'!AD17,'Matriz de riesgo residual'!AN17)=CONCATENATE(Q35,S38),'Matriz de riesgo residual'!A12,""),," ",IF(CONCATENATE('Matriz de riesgo residual'!AD38,'Matriz de riesgo residual'!AN38)=CONCATENATE(Q35,S38),'Matriz de riesgo residual'!A33,""),," ",IF(CONCATENATE('Matriz de riesgo residual'!AD59,'Matriz de riesgo residual'!AN59)=CONCATENATE(Q35,S38),'Matriz de riesgo residual'!A54,""),," ",IF(CONCATENATE('Matriz de riesgo residual'!AD80,'Matriz de riesgo residual'!AN80)=CONCATENATE(Q35,S38),'Matriz de riesgo residual'!A75,""),," ",IF(CONCATENATE('Matriz de riesgo residual'!AD99,'Matriz de riesgo residual'!AN99)=CONCATENATE(Q35,S38),'Matriz de riesgo residual'!A96,""),," ",IF(CONCATENATE('Matriz de riesgo residual'!AD118,'Matriz de riesgo residual'!AN118)=CONCATENATE(Q35,S38),'Matriz de riesgo residual'!A115,""),," ",IF(CONCATENATE('Matriz de riesgo residual'!AD161,'Matriz de riesgo residual'!AN161)=CONCATENATE(Q35,S38),'Matriz de riesgo residual'!A161,""))</f>
        <v xml:space="preserve">      </v>
      </c>
      <c r="T35" s="179" t="str">
        <f>CONCATENATE(IF(CONCATENATE('Matriz de riesgo residual'!AD17,'Matriz de riesgo residual'!AN17)=CONCATENATE(Q35,T38),'Matriz de riesgo residual'!A12,""),," ",IF(CONCATENATE('Matriz de riesgo residual'!AD38,'Matriz de riesgo residual'!AN38)=CONCATENATE(Q35,T38),'Matriz de riesgo residual'!A33,""),," ",IF(CONCATENATE('Matriz de riesgo residual'!AD59,'Matriz de riesgo residual'!AN59)=CONCATENATE(Q35,T38),'Matriz de riesgo residual'!A54,""),," ",IF(CONCATENATE('Matriz de riesgo residual'!AD80,'Matriz de riesgo residual'!AN80)=CONCATENATE(Q35,T38),'Matriz de riesgo residual'!A75,""),," ",IF(CONCATENATE('Matriz de riesgo residual'!AD99,'Matriz de riesgo residual'!AN99)=CONCATENATE(Q35,T38),'Matriz de riesgo residual'!A96,""),," ",IF(CONCATENATE('Matriz de riesgo residual'!AD118,'Matriz de riesgo residual'!AN118)=CONCATENATE(Q35,T38),'Matriz de riesgo residual'!A115,""),," ",IF(CONCATENATE('Matriz de riesgo residual'!AD161,'Matriz de riesgo residual'!AN161)=CONCATENATE(Q35,T38),'Matriz de riesgo residual'!A161,""))</f>
        <v xml:space="preserve">      </v>
      </c>
      <c r="U35" s="180" t="str">
        <f>CONCATENATE(IF(CONCATENATE('Matriz de riesgo residual'!AD17,'Matriz de riesgo residual'!AN17)=CONCATENATE(Q35,U38),'Matriz de riesgo residual'!A12,""),," ",IF(CONCATENATE('Matriz de riesgo residual'!AD38,'Matriz de riesgo residual'!AN38)=CONCATENATE(Q35,U38),'Matriz de riesgo residual'!A33,""),," ",IF(CONCATENATE('Matriz de riesgo residual'!AD59,'Matriz de riesgo residual'!AN59)=CONCATENATE(Q35,U38),'Matriz de riesgo residual'!A54,""),," ",IF(CONCATENATE('Matriz de riesgo residual'!AD80,'Matriz de riesgo residual'!AN80)=CONCATENATE(Q35,U38),'Matriz de riesgo residual'!A75,""),," ",IF(CONCATENATE('Matriz de riesgo residual'!AD99,'Matriz de riesgo residual'!AN99)=CONCATENATE(Q35,U38),'Matriz de riesgo residual'!A96,""),," ",IF(CONCATENATE('Matriz de riesgo residual'!AD118,'Matriz de riesgo residual'!AN118)=CONCATENATE(Q35,U38),'Matriz de riesgo residual'!A115,""),," ",IF(CONCATENATE('Matriz de riesgo residual'!AD161,'Matriz de riesgo residual'!AN161)=CONCATENATE(Q35,U38),'Matriz de riesgo residual'!A161,""))</f>
        <v xml:space="preserve">      </v>
      </c>
      <c r="V35" s="180" t="str">
        <f>CONCATENATE(IF(CONCATENATE('Matriz de riesgo residual'!AD17,'Matriz de riesgo residual'!AN17)=CONCATENATE(Q35,V38),'Matriz de riesgo residual'!A12,""),," ",IF(CONCATENATE('Matriz de riesgo residual'!AD38,'Matriz de riesgo residual'!AN38)=CONCATENATE(Q35,V38),'Matriz de riesgo residual'!A33,""),," ",IF(CONCATENATE('Matriz de riesgo residual'!AD59,'Matriz de riesgo residual'!AN59)=CONCATENATE(Q35,V38),'Matriz de riesgo residual'!A54,""),," ",IF(CONCATENATE('Matriz de riesgo residual'!AD80,'Matriz de riesgo residual'!AN80)=CONCATENATE(Q35,V38),'Matriz de riesgo residual'!A75,""),," ",IF(CONCATENATE('Matriz de riesgo residual'!AD99,'Matriz de riesgo residual'!AN99)=CONCATENATE(Q35,V38),'Matriz de riesgo residual'!A96,""),," ",IF(CONCATENATE('Matriz de riesgo residual'!AD118,'Matriz de riesgo residual'!AN118)=CONCATENATE(Q35,V38),'Matriz de riesgo residual'!A115,""),," ",IF(CONCATENATE('Matriz de riesgo residual'!AD161,'Matriz de riesgo residual'!AN161)=CONCATENATE(Q35,V38),'Matriz de riesgo residual'!A161,""))</f>
        <v xml:space="preserve">      </v>
      </c>
      <c r="X35" s="987"/>
      <c r="Y35" s="186" t="s">
        <v>287</v>
      </c>
      <c r="AC35" s="985"/>
      <c r="AD35" s="184" t="s">
        <v>1617</v>
      </c>
      <c r="AE35" s="178">
        <v>3</v>
      </c>
      <c r="AF35" s="185" t="str">
        <f>CONCATENATE(IF(CONCATENATE('Matriz de riesgo residual'!AE12,'Matriz de riesgo residual'!AK12)=CONCATENATE(AE35,AF38),'Matriz de riesgo residual'!A12,""),," ",IF(CONCATENATE('Matriz de riesgo residual'!AE33,'Matriz de riesgo residual'!AK33)=CONCATENATE(AE35,AF38),'Matriz de riesgo residual'!A33,""),," ",IF(CONCATENATE('Matriz de riesgo residual'!AE54,'Matriz de riesgo residual'!AK54)=CONCATENATE(AE35,AF38),'Matriz de riesgo residual'!A54,""),," ",IF(CONCATENATE('Matriz de riesgo residual'!AE75,'Matriz de riesgo residual'!AK75)=CONCATENATE(AE35,AF38),'Matriz de riesgo residual'!A75,""),," ",IF(CONCATENATE('Matriz de riesgo residual'!AE96,'Matriz de riesgo residual'!AK96)=CONCATENATE(AE35,AF38),'Matriz de riesgo residual'!A96,""),," ",IF(CONCATENATE('Matriz de riesgo residual'!AE115,'Matriz de riesgo residual'!AK115)=CONCATENATE(AE35,AF38),'Matriz de riesgo residual'!A115,""),," ",IF(CONCATENATE('Matriz de riesgo residual'!AE134,'Matriz de riesgo residual'!AK134)=CONCATENATE(AE35,AF38),'Matriz de riesgo residual'!A134,""),," ",IF(CONCATENATE('Matriz de riesgo residual'!AE138,'Matriz de riesgo residual'!AK138)=CONCATENATE(AE35,AF38),'Matriz de riesgo residual'!A138,""),," ",IF(CONCATENATE('Matriz de riesgo residual'!AE143,'Matriz de riesgo residual'!AK143)=CONCATENATE(AE35,AF38),'Matriz de riesgo residual'!A143,""),," ",IF(CONCATENATE('Matriz de riesgo residual'!AE148,'Matriz de riesgo residual'!AK148)=CONCATENATE(AE35,AF38),'Matriz de riesgo residual'!A148,""),," ",IF(CONCATENATE('Matriz de riesgo residual'!AE161,'Matriz de riesgo residual'!AK161)=CONCATENATE(AE35,AF38),'Matriz de riesgo residual'!A161,""),," ",IF(CONCATENATE('Matriz de riesgo residual'!AE173,'Matriz de riesgo residual'!AK173)=CONCATENATE(AE35,AF38),'Matriz de riesgo residual'!A173,""))</f>
        <v xml:space="preserve">           </v>
      </c>
      <c r="AG35" s="179" t="str">
        <f>CONCATENATE(IF(CONCATENATE('Matriz de riesgo residual'!AE12,'Matriz de riesgo residual'!AK12)=CONCATENATE(AE35,AG38),'Matriz de riesgo residual'!A12,""),," ",IF(CONCATENATE('Matriz de riesgo residual'!AE33,'Matriz de riesgo residual'!AK33)=CONCATENATE(AE35,AG38),'Matriz de riesgo residual'!A33,""),," ",IF(CONCATENATE('Matriz de riesgo residual'!AE54,'Matriz de riesgo residual'!AK54)=CONCATENATE(AE35,AG38),'Matriz de riesgo residual'!A54,""),," ",IF(CONCATENATE('Matriz de riesgo residual'!AE75,'Matriz de riesgo residual'!AK75)=CONCATENATE(AE35,AG38),'Matriz de riesgo residual'!A75,""),," ",IF(CONCATENATE('Matriz de riesgo residual'!AE96,'Matriz de riesgo residual'!AK96)=CONCATENATE(AE35,AG38),'Matriz de riesgo residual'!A96,""),," ",IF(CONCATENATE('Matriz de riesgo residual'!AE115,'Matriz de riesgo residual'!AK115)=CONCATENATE(AE35,AG38),'Matriz de riesgo residual'!A115,""),," ",IF(CONCATENATE('Matriz de riesgo residual'!AE134,'Matriz de riesgo residual'!AK134)=CONCATENATE(AE35,AG38),'Matriz de riesgo residual'!A134,""),," ",IF(CONCATENATE('Matriz de riesgo residual'!AE138,'Matriz de riesgo residual'!AK138)=CONCATENATE(AE35,AG38),'Matriz de riesgo residual'!A138,""),," ",IF(CONCATENATE('Matriz de riesgo residual'!AE143,'Matriz de riesgo residual'!AK143)=CONCATENATE(AE35,AG38),'Matriz de riesgo residual'!A143,""),," ",IF(CONCATENATE('Matriz de riesgo residual'!AE148,'Matriz de riesgo residual'!AK148)=CONCATENATE(AE35,AG38),'Matriz de riesgo residual'!A148,""),," ",IF(CONCATENATE('Matriz de riesgo residual'!AE161,'Matriz de riesgo residual'!AK161)=CONCATENATE(AE35,AG38),'Matriz de riesgo residual'!A161,""),," ",IF(CONCATENATE('Matriz de riesgo residual'!AE173,'Matriz de riesgo residual'!AK173)=CONCATENATE(AE35,AG38),'Matriz de riesgo residual'!A173,""))</f>
        <v xml:space="preserve">           </v>
      </c>
      <c r="AH35" s="179" t="str">
        <f>CONCATENATE(IF(CONCATENATE('Matriz de riesgo residual'!AE12,'Matriz de riesgo residual'!AK12)=CONCATENATE(AE35,AH38),'Matriz de riesgo residual'!A12,""),," ",IF(CONCATENATE('Matriz de riesgo residual'!AE33,'Matriz de riesgo residual'!AK33)=CONCATENATE(AE35,AH38),'Matriz de riesgo residual'!A33,""),," ",IF(CONCATENATE('Matriz de riesgo residual'!AE54,'Matriz de riesgo residual'!AK54)=CONCATENATE(AE35,AH38),'Matriz de riesgo residual'!A54,""),," ",IF(CONCATENATE('Matriz de riesgo residual'!AE75,'Matriz de riesgo residual'!AK75)=CONCATENATE(AE35,AH38),'Matriz de riesgo residual'!A75,""),," ",IF(CONCATENATE('Matriz de riesgo residual'!AE96,'Matriz de riesgo residual'!AK96)=CONCATENATE(AE35,AH38),'Matriz de riesgo residual'!A96,""),," ",IF(CONCATENATE('Matriz de riesgo residual'!AE115,'Matriz de riesgo residual'!AK115)=CONCATENATE(AE35,AH38),'Matriz de riesgo residual'!A115,""),," ",IF(CONCATENATE('Matriz de riesgo residual'!AE134,'Matriz de riesgo residual'!AK134)=CONCATENATE(AE35,AH38),'Matriz de riesgo residual'!A134,""),," ",IF(CONCATENATE('Matriz de riesgo residual'!AE138,'Matriz de riesgo residual'!AK138)=CONCATENATE(AE35,AH38),'Matriz de riesgo residual'!A138,""),," ",IF(CONCATENATE('Matriz de riesgo residual'!AE143,'Matriz de riesgo residual'!AK143)=CONCATENATE(AE35,AH38),'Matriz de riesgo residual'!A143,""),," ",IF(CONCATENATE('Matriz de riesgo residual'!AE148,'Matriz de riesgo residual'!AK148)=CONCATENATE(AE35,AH38),'Matriz de riesgo residual'!A148,""),," ",IF(CONCATENATE('Matriz de riesgo residual'!AE161,'Matriz de riesgo residual'!AK161)=CONCATENATE(AE35,AH38),'Matriz de riesgo residual'!A161,""),," ",IF(CONCATENATE('Matriz de riesgo residual'!AE173,'Matriz de riesgo residual'!AK173)=CONCATENATE(AE35,AH38),'Matriz de riesgo residual'!A173,""))</f>
        <v xml:space="preserve">           </v>
      </c>
      <c r="AI35" s="180" t="str">
        <f>CONCATENATE(IF(CONCATENATE('Matriz de riesgo residual'!AE12,'Matriz de riesgo residual'!AK12)=CONCATENATE(AE35,AI38),'Matriz de riesgo residual'!A12,""),," ",IF(CONCATENATE('Matriz de riesgo residual'!AE33,'Matriz de riesgo residual'!AK33)=CONCATENATE(AE35,AI38),'Matriz de riesgo residual'!A33,""),," ",IF(CONCATENATE('Matriz de riesgo residual'!AE54,'Matriz de riesgo residual'!AK54)=CONCATENATE(AE35,AI38),'Matriz de riesgo residual'!A54,""),," ",IF(CONCATENATE('Matriz de riesgo residual'!AE75,'Matriz de riesgo residual'!AK75)=CONCATENATE(AE35,AI38),'Matriz de riesgo residual'!A75,""),," ",IF(CONCATENATE('Matriz de riesgo residual'!AE96,'Matriz de riesgo residual'!AK96)=CONCATENATE(AE35,AI38),'Matriz de riesgo residual'!A96,""),," ",IF(CONCATENATE('Matriz de riesgo residual'!AE115,'Matriz de riesgo residual'!AK115)=CONCATENATE(AE35,AI38),'Matriz de riesgo residual'!A115,""),," ",IF(CONCATENATE('Matriz de riesgo residual'!AE134,'Matriz de riesgo residual'!AK134)=CONCATENATE(AE35,AI38),'Matriz de riesgo residual'!A134,""),," ",IF(CONCATENATE('Matriz de riesgo residual'!AE138,'Matriz de riesgo residual'!AK138)=CONCATENATE(AE35,AI38),'Matriz de riesgo residual'!A138,""),," ",IF(CONCATENATE('Matriz de riesgo residual'!AE143,'Matriz de riesgo residual'!AK143)=CONCATENATE(AE35,AI38),'Matriz de riesgo residual'!A143,""),," ",IF(CONCATENATE('Matriz de riesgo residual'!AE148,'Matriz de riesgo residual'!AK148)=CONCATENATE(AE35,AI38),'Matriz de riesgo residual'!A148,""),," ",IF(CONCATENATE('Matriz de riesgo residual'!AE161,'Matriz de riesgo residual'!AK161)=CONCATENATE(AE35,AI38),'Matriz de riesgo residual'!A161,""),," ",IF(CONCATENATE('Matriz de riesgo residual'!AE173,'Matriz de riesgo residual'!AK173)=CONCATENATE(AE35,AI38),'Matriz de riesgo residual'!A173,""))</f>
        <v xml:space="preserve">           </v>
      </c>
      <c r="AJ35" s="180" t="str">
        <f>CONCATENATE(IF(CONCATENATE('Matriz de riesgo residual'!AE12,'Matriz de riesgo residual'!AK12)=CONCATENATE(AE35,AJ38),'Matriz de riesgo residual'!A12,""),," ",IF(CONCATENATE('Matriz de riesgo residual'!AE33,'Matriz de riesgo residual'!AK33)=CONCATENATE(AE35,AJ38),'Matriz de riesgo residual'!A33,""),," ",IF(CONCATENATE('Matriz de riesgo residual'!AE54,'Matriz de riesgo residual'!AK54)=CONCATENATE(AE35,AJ38),'Matriz de riesgo residual'!A54,""),," ",IF(CONCATENATE('Matriz de riesgo residual'!AE75,'Matriz de riesgo residual'!AK75)=CONCATENATE(AE35,AJ38),'Matriz de riesgo residual'!A75,""),," ",IF(CONCATENATE('Matriz de riesgo residual'!AE96,'Matriz de riesgo residual'!AK96)=CONCATENATE(AE35,AJ38),'Matriz de riesgo residual'!A96,""),," ",IF(CONCATENATE('Matriz de riesgo residual'!AE115,'Matriz de riesgo residual'!AK115)=CONCATENATE(AE35,AJ38),'Matriz de riesgo residual'!A115,""),," ",IF(CONCATENATE('Matriz de riesgo residual'!AE134,'Matriz de riesgo residual'!AK134)=CONCATENATE(AE35,AJ38),'Matriz de riesgo residual'!A134,""),," ",IF(CONCATENATE('Matriz de riesgo residual'!AE138,'Matriz de riesgo residual'!AK138)=CONCATENATE(AE35,AJ38),'Matriz de riesgo residual'!A138,""),," ",IF(CONCATENATE('Matriz de riesgo residual'!AE143,'Matriz de riesgo residual'!AK143)=CONCATENATE(AE35,AJ38),'Matriz de riesgo residual'!A143,""),," ",IF(CONCATENATE('Matriz de riesgo residual'!AE148,'Matriz de riesgo residual'!AK148)=CONCATENATE(AE35,AJ38),'Matriz de riesgo residual'!A148,""),," ",IF(CONCATENATE('Matriz de riesgo residual'!AE161,'Matriz de riesgo residual'!AK161)=CONCATENATE(AE35,AJ38),'Matriz de riesgo residual'!A161,""),," ",IF(CONCATENATE('Matriz de riesgo residual'!AE173,'Matriz de riesgo residual'!AK173)=CONCATENATE(AE35,AJ38),'Matriz de riesgo residual'!A173,""))</f>
        <v xml:space="preserve">           </v>
      </c>
      <c r="AL35" s="987"/>
      <c r="AM35" s="186" t="s">
        <v>287</v>
      </c>
    </row>
    <row r="36" spans="15:39" ht="38.25" customHeight="1" thickBot="1">
      <c r="O36" s="985"/>
      <c r="P36" s="177" t="s">
        <v>1614</v>
      </c>
      <c r="Q36" s="178">
        <v>2</v>
      </c>
      <c r="R36" s="185" t="str">
        <f>CONCATENATE(IF(CONCATENATE('Matriz de riesgo residual'!AD17,'Matriz de riesgo residual'!AN17)=CONCATENATE(Q36,R38),'Matriz de riesgo residual'!A12,""),," ",IF(CONCATENATE('Matriz de riesgo residual'!AD38,'Matriz de riesgo residual'!AN38)=CONCATENATE(Q36,R38),'Matriz de riesgo residual'!A33,""),," ",IF(CONCATENATE('Matriz de riesgo residual'!AD59,'Matriz de riesgo residual'!AN59)=CONCATENATE(Q36,R38),'Matriz de riesgo residual'!A54,""),," ",IF(CONCATENATE('Matriz de riesgo residual'!AD80,'Matriz de riesgo residual'!AN80)=CONCATENATE(Q36,R38),'Matriz de riesgo residual'!A75,""),," ",IF(CONCATENATE('Matriz de riesgo residual'!AD99,'Matriz de riesgo residual'!AN99)=CONCATENATE(Q36,R38),'Matriz de riesgo residual'!A96,""),," ",IF(CONCATENATE('Matriz de riesgo residual'!AD118,'Matriz de riesgo residual'!AN118)=CONCATENATE(Q36,R38),'Matriz de riesgo residual'!A115,""),," ",IF(CONCATENATE('Matriz de riesgo residual'!AD161,'Matriz de riesgo residual'!AN161)=CONCATENATE(Q36,R38),'Matriz de riesgo residual'!A161,""))</f>
        <v xml:space="preserve">      </v>
      </c>
      <c r="S36" s="179" t="str">
        <f>CONCATENATE(IF(CONCATENATE('Matriz de riesgo residual'!AD17,'Matriz de riesgo residual'!AN17)=CONCATENATE(Q36,S38),'Matriz de riesgo residual'!A12,""),," ",IF(CONCATENATE('Matriz de riesgo residual'!AD38,'Matriz de riesgo residual'!AN38)=CONCATENATE(Q36,S38),'Matriz de riesgo residual'!A33,""),," ",IF(CONCATENATE('Matriz de riesgo residual'!AD59,'Matriz de riesgo residual'!AN59)=CONCATENATE(Q36,S38),'Matriz de riesgo residual'!A54,""),," ",IF(CONCATENATE('Matriz de riesgo residual'!AD80,'Matriz de riesgo residual'!AN80)=CONCATENATE(Q36,S38),'Matriz de riesgo residual'!A75,""),," ",IF(CONCATENATE('Matriz de riesgo residual'!AD99,'Matriz de riesgo residual'!AN99)=CONCATENATE(Q36,S38),'Matriz de riesgo residual'!A96,""),," ",IF(CONCATENATE('Matriz de riesgo residual'!AD118,'Matriz de riesgo residual'!AN118)=CONCATENATE(Q36,S38),'Matriz de riesgo residual'!A115,""),," ",IF(CONCATENATE('Matriz de riesgo residual'!AD161,'Matriz de riesgo residual'!AN161)=CONCATENATE(Q36,S38),'Matriz de riesgo residual'!A161,""))</f>
        <v xml:space="preserve">    R5 R6 </v>
      </c>
      <c r="T36" s="179" t="str">
        <f>CONCATENATE(IF(CONCATENATE('Matriz de riesgo residual'!AD17,'Matriz de riesgo residual'!AN17)=CONCATENATE(Q36,T38),'Matriz de riesgo residual'!A12,""),," ",IF(CONCATENATE('Matriz de riesgo residual'!AD38,'Matriz de riesgo residual'!AN38)=CONCATENATE(Q36,T38),'Matriz de riesgo residual'!A33,""),," ",IF(CONCATENATE('Matriz de riesgo residual'!AD59,'Matriz de riesgo residual'!AN59)=CONCATENATE(Q36,T38),'Matriz de riesgo residual'!A54,""),," ",IF(CONCATENATE('Matriz de riesgo residual'!AD80,'Matriz de riesgo residual'!AN80)=CONCATENATE(Q36,T38),'Matriz de riesgo residual'!A75,""),," ",IF(CONCATENATE('Matriz de riesgo residual'!AD99,'Matriz de riesgo residual'!AN99)=CONCATENATE(Q36,T38),'Matriz de riesgo residual'!A96,""),," ",IF(CONCATENATE('Matriz de riesgo residual'!AD118,'Matriz de riesgo residual'!AN118)=CONCATENATE(Q36,T38),'Matriz de riesgo residual'!A115,""),," ",IF(CONCATENATE('Matriz de riesgo residual'!AD161,'Matriz de riesgo residual'!AN161)=CONCATENATE(Q36,T38),'Matriz de riesgo residual'!A161,""))</f>
        <v xml:space="preserve">      </v>
      </c>
      <c r="U36" s="179" t="str">
        <f>CONCATENATE(IF(CONCATENATE('Matriz de riesgo residual'!AD17,'Matriz de riesgo residual'!AN17)=CONCATENATE(Q36,U38),'Matriz de riesgo residual'!A12,""),," ",IF(CONCATENATE('Matriz de riesgo residual'!AD38,'Matriz de riesgo residual'!AN38)=CONCATENATE(Q36,U38),'Matriz de riesgo residual'!A33,""),," ",IF(CONCATENATE('Matriz de riesgo residual'!AD59,'Matriz de riesgo residual'!AN59)=CONCATENATE(Q36,U38),'Matriz de riesgo residual'!A54,""),," ",IF(CONCATENATE('Matriz de riesgo residual'!AD80,'Matriz de riesgo residual'!AN80)=CONCATENATE(Q36,U38),'Matriz de riesgo residual'!A75,""),," ",IF(CONCATENATE('Matriz de riesgo residual'!AD99,'Matriz de riesgo residual'!AN99)=CONCATENATE(Q36,U38),'Matriz de riesgo residual'!A96,""),," ",IF(CONCATENATE('Matriz de riesgo residual'!AD118,'Matriz de riesgo residual'!AN118)=CONCATENATE(Q36,U38),'Matriz de riesgo residual'!A115,""),," ",IF(CONCATENATE('Matriz de riesgo residual'!AD161,'Matriz de riesgo residual'!AN161)=CONCATENATE(Q36,U38),'Matriz de riesgo residual'!A161,""))</f>
        <v xml:space="preserve">      </v>
      </c>
      <c r="V36" s="180" t="str">
        <f>CONCATENATE(IF(CONCATENATE('Matriz de riesgo residual'!AD17,'Matriz de riesgo residual'!AN17)=CONCATENATE(Q36,V38),'Matriz de riesgo residual'!A12,""),," ",IF(CONCATENATE('Matriz de riesgo residual'!AD38,'Matriz de riesgo residual'!AN38)=CONCATENATE(Q36,V38),'Matriz de riesgo residual'!A33,""),," ",IF(CONCATENATE('Matriz de riesgo residual'!AD59,'Matriz de riesgo residual'!AN59)=CONCATENATE(Q36,V38),'Matriz de riesgo residual'!A54,""),," ",IF(CONCATENATE('Matriz de riesgo residual'!AD80,'Matriz de riesgo residual'!AN80)=CONCATENATE(Q36,V38),'Matriz de riesgo residual'!A75,""),," ",IF(CONCATENATE('Matriz de riesgo residual'!AD99,'Matriz de riesgo residual'!AN99)=CONCATENATE(Q36,V38),'Matriz de riesgo residual'!A96,""),," ",IF(CONCATENATE('Matriz de riesgo residual'!AD118,'Matriz de riesgo residual'!AN118)=CONCATENATE(Q36,V38),'Matriz de riesgo residual'!A115,""),," ",IF(CONCATENATE('Matriz de riesgo residual'!AD161,'Matriz de riesgo residual'!AN161)=CONCATENATE(Q36,V38),'Matriz de riesgo residual'!A161,""))</f>
        <v xml:space="preserve">      </v>
      </c>
      <c r="X36" s="988"/>
      <c r="Y36" s="187" t="s">
        <v>283</v>
      </c>
      <c r="AC36" s="985"/>
      <c r="AD36" s="177" t="s">
        <v>1614</v>
      </c>
      <c r="AE36" s="178">
        <v>2</v>
      </c>
      <c r="AF36" s="185" t="str">
        <f>CONCATENATE(IF(CONCATENATE('Matriz de riesgo residual'!AE12,'Matriz de riesgo residual'!AK12)=CONCATENATE(AE36,AF38),'Matriz de riesgo residual'!A12,""),," ",IF(CONCATENATE('Matriz de riesgo residual'!AE33,'Matriz de riesgo residual'!AK33)=CONCATENATE(AE36,AF38),'Matriz de riesgo residual'!A33,""),," ",IF(CONCATENATE('Matriz de riesgo residual'!AE54,'Matriz de riesgo residual'!AK54)=CONCATENATE(AE36,AF38),'Matriz de riesgo residual'!A54,""),," ",IF(CONCATENATE('Matriz de riesgo residual'!AE75,'Matriz de riesgo residual'!AK75)=CONCATENATE(AE36,AF38),'Matriz de riesgo residual'!A75,""),," ",IF(CONCATENATE('Matriz de riesgo residual'!AE96,'Matriz de riesgo residual'!AK96)=CONCATENATE(AE36,AF38),'Matriz de riesgo residual'!A96,""),," ",IF(CONCATENATE('Matriz de riesgo residual'!AE115,'Matriz de riesgo residual'!AK115)=CONCATENATE(AE36,AF38),'Matriz de riesgo residual'!A115,""),," ",IF(CONCATENATE('Matriz de riesgo residual'!AE134,'Matriz de riesgo residual'!AK134)=CONCATENATE(AE36,AF38),'Matriz de riesgo residual'!A134,""),," ",IF(CONCATENATE('Matriz de riesgo residual'!AE138,'Matriz de riesgo residual'!AK138)=CONCATENATE(AE36,AF38),'Matriz de riesgo residual'!A138,""),," ",IF(CONCATENATE('Matriz de riesgo residual'!AE143,'Matriz de riesgo residual'!AK143)=CONCATENATE(AE36,AF38),'Matriz de riesgo residual'!A143,""),," ",IF(CONCATENATE('Matriz de riesgo residual'!AE148,'Matriz de riesgo residual'!AK148)=CONCATENATE(AE36,AF38),'Matriz de riesgo residual'!A148,""),," ",IF(CONCATENATE('Matriz de riesgo residual'!AE161,'Matriz de riesgo residual'!AK161)=CONCATENATE(AE36,AF38),'Matriz de riesgo residual'!A161,""),," ",IF(CONCATENATE('Matriz de riesgo residual'!AE173,'Matriz de riesgo residual'!AK173)=CONCATENATE(AE36,AF38),'Matriz de riesgo residual'!A173,""))</f>
        <v xml:space="preserve">           </v>
      </c>
      <c r="AG36" s="179" t="str">
        <f>CONCATENATE(IF(CONCATENATE('Matriz de riesgo residual'!AE12,'Matriz de riesgo residual'!AK12)=CONCATENATE(AE36,AG38),'Matriz de riesgo residual'!A12,""),," ",IF(CONCATENATE('Matriz de riesgo residual'!AE33,'Matriz de riesgo residual'!AK33)=CONCATENATE(AE36,AG38),'Matriz de riesgo residual'!A33,""),," ",IF(CONCATENATE('Matriz de riesgo residual'!AE54,'Matriz de riesgo residual'!AK54)=CONCATENATE(AE36,AG38),'Matriz de riesgo residual'!A54,""),," ",IF(CONCATENATE('Matriz de riesgo residual'!AE75,'Matriz de riesgo residual'!AK75)=CONCATENATE(AE36,AG38),'Matriz de riesgo residual'!A75,""),," ",IF(CONCATENATE('Matriz de riesgo residual'!AE96,'Matriz de riesgo residual'!AK96)=CONCATENATE(AE36,AG38),'Matriz de riesgo residual'!A96,""),," ",IF(CONCATENATE('Matriz de riesgo residual'!AE115,'Matriz de riesgo residual'!AK115)=CONCATENATE(AE36,AG38),'Matriz de riesgo residual'!A115,""),," ",IF(CONCATENATE('Matriz de riesgo residual'!AE134,'Matriz de riesgo residual'!AK134)=CONCATENATE(AE36,AG38),'Matriz de riesgo residual'!A134,""),," ",IF(CONCATENATE('Matriz de riesgo residual'!AE138,'Matriz de riesgo residual'!AK138)=CONCATENATE(AE36,AG38),'Matriz de riesgo residual'!A138,""),," ",IF(CONCATENATE('Matriz de riesgo residual'!AE143,'Matriz de riesgo residual'!AK143)=CONCATENATE(AE36,AG38),'Matriz de riesgo residual'!A143,""),," ",IF(CONCATENATE('Matriz de riesgo residual'!AE148,'Matriz de riesgo residual'!AK148)=CONCATENATE(AE36,AG38),'Matriz de riesgo residual'!A148,""),," ",IF(CONCATENATE('Matriz de riesgo residual'!AE161,'Matriz de riesgo residual'!AK161)=CONCATENATE(AE36,AG38),'Matriz de riesgo residual'!A161,""),," ",IF(CONCATENATE('Matriz de riesgo residual'!AE173,'Matriz de riesgo residual'!AK173)=CONCATENATE(AE36,AG38),'Matriz de riesgo residual'!A173,""))</f>
        <v xml:space="preserve">  R3  R5 R6    R10  </v>
      </c>
      <c r="AH36" s="179" t="str">
        <f>CONCATENATE(IF(CONCATENATE('Matriz de riesgo residual'!AE12,'Matriz de riesgo residual'!AK12)=CONCATENATE(AE36,AH38),'Matriz de riesgo residual'!A12,""),," ",IF(CONCATENATE('Matriz de riesgo residual'!AE33,'Matriz de riesgo residual'!AK33)=CONCATENATE(AE36,AH38),'Matriz de riesgo residual'!A33,""),," ",IF(CONCATENATE('Matriz de riesgo residual'!AE54,'Matriz de riesgo residual'!AK54)=CONCATENATE(AE36,AH38),'Matriz de riesgo residual'!A54,""),," ",IF(CONCATENATE('Matriz de riesgo residual'!AE75,'Matriz de riesgo residual'!AK75)=CONCATENATE(AE36,AH38),'Matriz de riesgo residual'!A75,""),," ",IF(CONCATENATE('Matriz de riesgo residual'!AE96,'Matriz de riesgo residual'!AK96)=CONCATENATE(AE36,AH38),'Matriz de riesgo residual'!A96,""),," ",IF(CONCATENATE('Matriz de riesgo residual'!AE115,'Matriz de riesgo residual'!AK115)=CONCATENATE(AE36,AH38),'Matriz de riesgo residual'!A115,""),," ",IF(CONCATENATE('Matriz de riesgo residual'!AE134,'Matriz de riesgo residual'!AK134)=CONCATENATE(AE36,AH38),'Matriz de riesgo residual'!A134,""),," ",IF(CONCATENATE('Matriz de riesgo residual'!AE138,'Matriz de riesgo residual'!AK138)=CONCATENATE(AE36,AH38),'Matriz de riesgo residual'!A138,""),," ",IF(CONCATENATE('Matriz de riesgo residual'!AE143,'Matriz de riesgo residual'!AK143)=CONCATENATE(AE36,AH38),'Matriz de riesgo residual'!A143,""),," ",IF(CONCATENATE('Matriz de riesgo residual'!AE148,'Matriz de riesgo residual'!AK148)=CONCATENATE(AE36,AH38),'Matriz de riesgo residual'!A148,""),," ",IF(CONCATENATE('Matriz de riesgo residual'!AE161,'Matriz de riesgo residual'!AK161)=CONCATENATE(AE36,AH38),'Matriz de riesgo residual'!A161,""),," ",IF(CONCATENATE('Matriz de riesgo residual'!AE173,'Matriz de riesgo residual'!AK173)=CONCATENATE(AE36,AH38),'Matriz de riesgo residual'!A173,""))</f>
        <v xml:space="preserve">           </v>
      </c>
      <c r="AI36" s="179" t="str">
        <f>CONCATENATE(IF(CONCATENATE('Matriz de riesgo residual'!AE12,'Matriz de riesgo residual'!AK12)=CONCATENATE(AE36,AI38),'Matriz de riesgo residual'!A12,""),," ",IF(CONCATENATE('Matriz de riesgo residual'!AE33,'Matriz de riesgo residual'!AK33)=CONCATENATE(AE36,AI38),'Matriz de riesgo residual'!A33,""),," ",IF(CONCATENATE('Matriz de riesgo residual'!AE54,'Matriz de riesgo residual'!AK54)=CONCATENATE(AE36,AI38),'Matriz de riesgo residual'!A54,""),," ",IF(CONCATENATE('Matriz de riesgo residual'!AE75,'Matriz de riesgo residual'!AK75)=CONCATENATE(AE36,AI38),'Matriz de riesgo residual'!A75,""),," ",IF(CONCATENATE('Matriz de riesgo residual'!AE96,'Matriz de riesgo residual'!AK96)=CONCATENATE(AE36,AI38),'Matriz de riesgo residual'!A96,""),," ",IF(CONCATENATE('Matriz de riesgo residual'!AE115,'Matriz de riesgo residual'!AK115)=CONCATENATE(AE36,AI38),'Matriz de riesgo residual'!A115,""),," ",IF(CONCATENATE('Matriz de riesgo residual'!AE134,'Matriz de riesgo residual'!AK134)=CONCATENATE(AE36,AI38),'Matriz de riesgo residual'!A134,""),," ",IF(CONCATENATE('Matriz de riesgo residual'!AE138,'Matriz de riesgo residual'!AK138)=CONCATENATE(AE36,AI38),'Matriz de riesgo residual'!A138,""),," ",IF(CONCATENATE('Matriz de riesgo residual'!AE143,'Matriz de riesgo residual'!AK143)=CONCATENATE(AE36,AI38),'Matriz de riesgo residual'!A143,""),," ",IF(CONCATENATE('Matriz de riesgo residual'!AE148,'Matriz de riesgo residual'!AK148)=CONCATENATE(AE36,AI38),'Matriz de riesgo residual'!A148,""),," ",IF(CONCATENATE('Matriz de riesgo residual'!AE161,'Matriz de riesgo residual'!AK161)=CONCATENATE(AE36,AI38),'Matriz de riesgo residual'!A161,""),," ",IF(CONCATENATE('Matriz de riesgo residual'!AE173,'Matriz de riesgo residual'!AK173)=CONCATENATE(AE36,AI38),'Matriz de riesgo residual'!A173,""))</f>
        <v xml:space="preserve">           </v>
      </c>
      <c r="AJ36" s="180" t="str">
        <f>CONCATENATE(IF(CONCATENATE('Matriz de riesgo residual'!AE12,'Matriz de riesgo residual'!AK12)=CONCATENATE(AE36,AJ38),'Matriz de riesgo residual'!A12,""),," ",IF(CONCATENATE('Matriz de riesgo residual'!AE33,'Matriz de riesgo residual'!AK33)=CONCATENATE(AE36,AJ38),'Matriz de riesgo residual'!A33,""),," ",IF(CONCATENATE('Matriz de riesgo residual'!AE54,'Matriz de riesgo residual'!AK54)=CONCATENATE(AE36,AJ38),'Matriz de riesgo residual'!A54,""),," ",IF(CONCATENATE('Matriz de riesgo residual'!AE75,'Matriz de riesgo residual'!AK75)=CONCATENATE(AE36,AJ38),'Matriz de riesgo residual'!A75,""),," ",IF(CONCATENATE('Matriz de riesgo residual'!AE96,'Matriz de riesgo residual'!AK96)=CONCATENATE(AE36,AJ38),'Matriz de riesgo residual'!A96,""),," ",IF(CONCATENATE('Matriz de riesgo residual'!AE115,'Matriz de riesgo residual'!AK115)=CONCATENATE(AE36,AJ38),'Matriz de riesgo residual'!A115,""),," ",IF(CONCATENATE('Matriz de riesgo residual'!AE134,'Matriz de riesgo residual'!AK134)=CONCATENATE(AE36,AJ38),'Matriz de riesgo residual'!A134,""),," ",IF(CONCATENATE('Matriz de riesgo residual'!AE138,'Matriz de riesgo residual'!AK138)=CONCATENATE(AE36,AJ38),'Matriz de riesgo residual'!A138,""),," ",IF(CONCATENATE('Matriz de riesgo residual'!AE143,'Matriz de riesgo residual'!AK143)=CONCATENATE(AE36,AJ38),'Matriz de riesgo residual'!A143,""),," ",IF(CONCATENATE('Matriz de riesgo residual'!AE148,'Matriz de riesgo residual'!AK148)=CONCATENATE(AE36,AJ38),'Matriz de riesgo residual'!A148,""),," ",IF(CONCATENATE('Matriz de riesgo residual'!AE161,'Matriz de riesgo residual'!AK161)=CONCATENATE(AE36,AJ38),'Matriz de riesgo residual'!A161,""),," ",IF(CONCATENATE('Matriz de riesgo residual'!AE173,'Matriz de riesgo residual'!AK173)=CONCATENATE(AE36,AJ38),'Matriz de riesgo residual'!A173,""))</f>
        <v xml:space="preserve">           </v>
      </c>
      <c r="AL36" s="988"/>
      <c r="AM36" s="187" t="s">
        <v>283</v>
      </c>
    </row>
    <row r="37" spans="15:39" ht="38.25" customHeight="1">
      <c r="O37" s="985"/>
      <c r="P37" s="177" t="s">
        <v>1611</v>
      </c>
      <c r="Q37" s="178">
        <v>1</v>
      </c>
      <c r="R37" s="185" t="str">
        <f>CONCATENATE(IF(CONCATENATE('Matriz de riesgo residual'!AD17,'Matriz de riesgo residual'!AN17)=CONCATENATE(Q37,R38),'Matriz de riesgo residual'!A12,""),," ",IF(CONCATENATE('Matriz de riesgo residual'!AD38,'Matriz de riesgo residual'!AN38)=CONCATENATE(Q37,R38),'Matriz de riesgo residual'!A33,""),," ",IF(CONCATENATE('Matriz de riesgo residual'!AD59,'Matriz de riesgo residual'!AN59)=CONCATENATE(Q37,R38),'Matriz de riesgo residual'!A54,""),," ",IF(CONCATENATE('Matriz de riesgo residual'!AD80,'Matriz de riesgo residual'!AN80)=CONCATENATE(Q37,R38),'Matriz de riesgo residual'!A75,""),," ",IF(CONCATENATE('Matriz de riesgo residual'!AD99,'Matriz de riesgo residual'!AN99)=CONCATENATE(Q37,R38),'Matriz de riesgo residual'!A96,""),," ",IF(CONCATENATE('Matriz de riesgo residual'!AD118,'Matriz de riesgo residual'!AN118)=CONCATENATE(Q37,R38),'Matriz de riesgo residual'!A115,""),," ",IF(CONCATENATE('Matriz de riesgo residual'!AD161,'Matriz de riesgo residual'!AN161)=CONCATENATE(Q37,R38),'Matriz de riesgo residual'!A161,""))</f>
        <v xml:space="preserve">   R4   </v>
      </c>
      <c r="S37" s="185" t="str">
        <f>CONCATENATE(IF(CONCATENATE('Matriz de riesgo residual'!AD17,'Matriz de riesgo residual'!AN17)=CONCATENATE(Q37,S38),'Matriz de riesgo residual'!A12,""),," ",IF(CONCATENATE('Matriz de riesgo residual'!AD38,'Matriz de riesgo residual'!AN38)=CONCATENATE(Q37,S38),'Matriz de riesgo residual'!A33,""),," ",IF(CONCATENATE('Matriz de riesgo residual'!AD59,'Matriz de riesgo residual'!AN59)=CONCATENATE(Q37,S38),'Matriz de riesgo residual'!A54,""),," ",IF(CONCATENATE('Matriz de riesgo residual'!AD80,'Matriz de riesgo residual'!AN80)=CONCATENATE(Q37,S38),'Matriz de riesgo residual'!A75,""),," ",IF(CONCATENATE('Matriz de riesgo residual'!AD99,'Matriz de riesgo residual'!AN99)=CONCATENATE(Q37,S38),'Matriz de riesgo residual'!A96,""),," ",IF(CONCATENATE('Matriz de riesgo residual'!AD118,'Matriz de riesgo residual'!AN118)=CONCATENATE(Q37,S38),'Matriz de riesgo residual'!A115,""),," ",IF(CONCATENATE('Matriz de riesgo residual'!AD161,'Matriz de riesgo residual'!AN161)=CONCATENATE(Q37,S38),'Matriz de riesgo residual'!A161,""))</f>
        <v>R1 R2 R3    R11</v>
      </c>
      <c r="T37" s="185" t="str">
        <f>CONCATENATE(IF(CONCATENATE('Matriz de riesgo residual'!AD17,'Matriz de riesgo residual'!AN17)=CONCATENATE(Q37,T38),'Matriz de riesgo residual'!A12,""),," ",IF(CONCATENATE('Matriz de riesgo residual'!AD38,'Matriz de riesgo residual'!AN38)=CONCATENATE(Q37,T38),'Matriz de riesgo residual'!A33,""),," ",IF(CONCATENATE('Matriz de riesgo residual'!AD59,'Matriz de riesgo residual'!AN59)=CONCATENATE(Q37,T38),'Matriz de riesgo residual'!A54,""),," ",IF(CONCATENATE('Matriz de riesgo residual'!AD80,'Matriz de riesgo residual'!AN80)=CONCATENATE(Q37,T38),'Matriz de riesgo residual'!A75,""),," ",IF(CONCATENATE('Matriz de riesgo residual'!AD99,'Matriz de riesgo residual'!AN99)=CONCATENATE(Q37,T38),'Matriz de riesgo residual'!A96,""),," ",IF(CONCATENATE('Matriz de riesgo residual'!AD118,'Matriz de riesgo residual'!AN118)=CONCATENATE(Q37,T38),'Matriz de riesgo residual'!A115,""),," ",IF(CONCATENATE('Matriz de riesgo residual'!AD161,'Matriz de riesgo residual'!AN161)=CONCATENATE(Q37,T38),'Matriz de riesgo residual'!A161,""))</f>
        <v xml:space="preserve">      </v>
      </c>
      <c r="U37" s="179" t="str">
        <f>CONCATENATE(IF(CONCATENATE('Matriz de riesgo residual'!AD17,'Matriz de riesgo residual'!AN17)=CONCATENATE(Q37,U38),'Matriz de riesgo residual'!A12,""),," ",IF(CONCATENATE('Matriz de riesgo residual'!AD38,'Matriz de riesgo residual'!AN38)=CONCATENATE(Q37,U38),'Matriz de riesgo residual'!A33,""),," ",IF(CONCATENATE('Matriz de riesgo residual'!AD59,'Matriz de riesgo residual'!AN59)=CONCATENATE(Q37,U38),'Matriz de riesgo residual'!A54,""),," ",IF(CONCATENATE('Matriz de riesgo residual'!AD80,'Matriz de riesgo residual'!AN80)=CONCATENATE(Q37,U38),'Matriz de riesgo residual'!A75,""),," ",IF(CONCATENATE('Matriz de riesgo residual'!AD99,'Matriz de riesgo residual'!AN99)=CONCATENATE(Q37,U38),'Matriz de riesgo residual'!A96,""),," ",IF(CONCATENATE('Matriz de riesgo residual'!AD118,'Matriz de riesgo residual'!AN118)=CONCATENATE(Q37,U38),'Matriz de riesgo residual'!A115,""),," ",IF(CONCATENATE('Matriz de riesgo residual'!AD161,'Matriz de riesgo residual'!AN161)=CONCATENATE(Q37,U38),'Matriz de riesgo residual'!A161,""))</f>
        <v xml:space="preserve">      </v>
      </c>
      <c r="V37" s="179" t="str">
        <f>CONCATENATE(IF(CONCATENATE('Matriz de riesgo residual'!AD17,'Matriz de riesgo residual'!AN17)=CONCATENATE(Q37,V38),'Matriz de riesgo residual'!A12,""),," ",IF(CONCATENATE('Matriz de riesgo residual'!AD38,'Matriz de riesgo residual'!AN38)=CONCATENATE(Q37,V38),'Matriz de riesgo residual'!A33,""),," ",IF(CONCATENATE('Matriz de riesgo residual'!AD59,'Matriz de riesgo residual'!AN59)=CONCATENATE(Q37,V38),'Matriz de riesgo residual'!A54,""),," ",IF(CONCATENATE('Matriz de riesgo residual'!AD80,'Matriz de riesgo residual'!AN80)=CONCATENATE(Q37,V38),'Matriz de riesgo residual'!A75,""),," ",IF(CONCATENATE('Matriz de riesgo residual'!AD99,'Matriz de riesgo residual'!AN99)=CONCATENATE(Q37,V38),'Matriz de riesgo residual'!A96,""),," ",IF(CONCATENATE('Matriz de riesgo residual'!AD118,'Matriz de riesgo residual'!AN118)=CONCATENATE(Q37,V38),'Matriz de riesgo residual'!A115,""),," ",IF(CONCATENATE('Matriz de riesgo residual'!AD161,'Matriz de riesgo residual'!AN161)=CONCATENATE(Q37,V38),'Matriz de riesgo residual'!A161,""))</f>
        <v xml:space="preserve">      </v>
      </c>
      <c r="AC37" s="985"/>
      <c r="AD37" s="177" t="s">
        <v>1611</v>
      </c>
      <c r="AE37" s="178">
        <v>1</v>
      </c>
      <c r="AF37" s="185" t="str">
        <f>CONCATENATE(IF(CONCATENATE('Matriz de riesgo residual'!AE12,'Matriz de riesgo residual'!AK12)=CONCATENATE(AE37,AF38),'Matriz de riesgo residual'!A12,""),," ",IF(CONCATENATE('Matriz de riesgo residual'!AE33,'Matriz de riesgo residual'!AK33)=CONCATENATE(AE37,AF38),'Matriz de riesgo residual'!A33,""),," ",IF(CONCATENATE('Matriz de riesgo residual'!AE54,'Matriz de riesgo residual'!AK54)=CONCATENATE(AE37,AF38),'Matriz de riesgo residual'!A54,""),," ",IF(CONCATENATE('Matriz de riesgo residual'!AE75,'Matriz de riesgo residual'!AK75)=CONCATENATE(AE37,AF38),'Matriz de riesgo residual'!A75,""),," ",IF(CONCATENATE('Matriz de riesgo residual'!AE96,'Matriz de riesgo residual'!AK96)=CONCATENATE(AE37,AF38),'Matriz de riesgo residual'!A96,""),," ",IF(CONCATENATE('Matriz de riesgo residual'!AE115,'Matriz de riesgo residual'!AK115)=CONCATENATE(AE37,AF38),'Matriz de riesgo residual'!A115,""),," ",IF(CONCATENATE('Matriz de riesgo residual'!AE134,'Matriz de riesgo residual'!AK134)=CONCATENATE(AE37,AF38),'Matriz de riesgo residual'!A134,""),," ",IF(CONCATENATE('Matriz de riesgo residual'!AE138,'Matriz de riesgo residual'!AK138)=CONCATENATE(AE37,AF38),'Matriz de riesgo residual'!A138,""),," ",IF(CONCATENATE('Matriz de riesgo residual'!AE143,'Matriz de riesgo residual'!AK143)=CONCATENATE(AE37,AF38),'Matriz de riesgo residual'!A143,""),," ",IF(CONCATENATE('Matriz de riesgo residual'!AE148,'Matriz de riesgo residual'!AK148)=CONCATENATE(AE37,AF38),'Matriz de riesgo residual'!A148,""),," ",IF(CONCATENATE('Matriz de riesgo residual'!AE161,'Matriz de riesgo residual'!AK161)=CONCATENATE(AE37,AF38),'Matriz de riesgo residual'!A161,""),," ",IF(CONCATENATE('Matriz de riesgo residual'!AE173,'Matriz de riesgo residual'!AK173)=CONCATENATE(AE37,AF38),'Matriz de riesgo residual'!A173,""))</f>
        <v xml:space="preserve"> R2  R4   R7 R8 R9  R11 </v>
      </c>
      <c r="AG37" s="185" t="str">
        <f>CONCATENATE(IF(CONCATENATE('Matriz de riesgo residual'!AE12,'Matriz de riesgo residual'!AK12)=CONCATENATE(AE37,AG38),'Matriz de riesgo residual'!A12,""),," ",IF(CONCATENATE('Matriz de riesgo residual'!AE33,'Matriz de riesgo residual'!AK33)=CONCATENATE(AE37,AG38),'Matriz de riesgo residual'!A33,""),," ",IF(CONCATENATE('Matriz de riesgo residual'!AE54,'Matriz de riesgo residual'!AK54)=CONCATENATE(AE37,AG38),'Matriz de riesgo residual'!A54,""),," ",IF(CONCATENATE('Matriz de riesgo residual'!AE75,'Matriz de riesgo residual'!AK75)=CONCATENATE(AE37,AG38),'Matriz de riesgo residual'!A75,""),," ",IF(CONCATENATE('Matriz de riesgo residual'!AE96,'Matriz de riesgo residual'!AK96)=CONCATENATE(AE37,AG38),'Matriz de riesgo residual'!A96,""),," ",IF(CONCATENATE('Matriz de riesgo residual'!AE115,'Matriz de riesgo residual'!AK115)=CONCATENATE(AE37,AG38),'Matriz de riesgo residual'!A115,""),," ",IF(CONCATENATE('Matriz de riesgo residual'!AE134,'Matriz de riesgo residual'!AK134)=CONCATENATE(AE37,AG38),'Matriz de riesgo residual'!A134,""),," ",IF(CONCATENATE('Matriz de riesgo residual'!AE138,'Matriz de riesgo residual'!AK138)=CONCATENATE(AE37,AG38),'Matriz de riesgo residual'!A138,""),," ",IF(CONCATENATE('Matriz de riesgo residual'!AE143,'Matriz de riesgo residual'!AK143)=CONCATENATE(AE37,AG38),'Matriz de riesgo residual'!A143,""),," ",IF(CONCATENATE('Matriz de riesgo residual'!AE148,'Matriz de riesgo residual'!AK148)=CONCATENATE(AE37,AG38),'Matriz de riesgo residual'!A148,""),," ",IF(CONCATENATE('Matriz de riesgo residual'!AE161,'Matriz de riesgo residual'!AK161)=CONCATENATE(AE37,AG38),'Matriz de riesgo residual'!A161,""),," ",IF(CONCATENATE('Matriz de riesgo residual'!AE173,'Matriz de riesgo residual'!AK173)=CONCATENATE(AE37,AG38),'Matriz de riesgo residual'!A173,""))</f>
        <v>R1           R12</v>
      </c>
      <c r="AH37" s="185" t="str">
        <f>CONCATENATE(IF(CONCATENATE('Matriz de riesgo residual'!AE12,'Matriz de riesgo residual'!AK12)=CONCATENATE(AE37,AH38),'Matriz de riesgo residual'!A12,""),," ",IF(CONCATENATE('Matriz de riesgo residual'!AE33,'Matriz de riesgo residual'!AK33)=CONCATENATE(AE37,AH38),'Matriz de riesgo residual'!A33,""),," ",IF(CONCATENATE('Matriz de riesgo residual'!AE54,'Matriz de riesgo residual'!AK54)=CONCATENATE(AE37,AH38),'Matriz de riesgo residual'!A54,""),," ",IF(CONCATENATE('Matriz de riesgo residual'!AE75,'Matriz de riesgo residual'!AK75)=CONCATENATE(AE37,AH38),'Matriz de riesgo residual'!A75,""),," ",IF(CONCATENATE('Matriz de riesgo residual'!AE96,'Matriz de riesgo residual'!AK96)=CONCATENATE(AE37,AH38),'Matriz de riesgo residual'!A96,""),," ",IF(CONCATENATE('Matriz de riesgo residual'!AE115,'Matriz de riesgo residual'!AK115)=CONCATENATE(AE37,AH38),'Matriz de riesgo residual'!A115,""),," ",IF(CONCATENATE('Matriz de riesgo residual'!AE134,'Matriz de riesgo residual'!AK134)=CONCATENATE(AE37,AH38),'Matriz de riesgo residual'!A134,""),," ",IF(CONCATENATE('Matriz de riesgo residual'!AE138,'Matriz de riesgo residual'!AK138)=CONCATENATE(AE37,AH38),'Matriz de riesgo residual'!A138,""),," ",IF(CONCATENATE('Matriz de riesgo residual'!AE143,'Matriz de riesgo residual'!AK143)=CONCATENATE(AE37,AH38),'Matriz de riesgo residual'!A143,""),," ",IF(CONCATENATE('Matriz de riesgo residual'!AE148,'Matriz de riesgo residual'!AK148)=CONCATENATE(AE37,AH38),'Matriz de riesgo residual'!A148,""),," ",IF(CONCATENATE('Matriz de riesgo residual'!AE161,'Matriz de riesgo residual'!AK161)=CONCATENATE(AE37,AH38),'Matriz de riesgo residual'!A161,""),," ",IF(CONCATENATE('Matriz de riesgo residual'!AE173,'Matriz de riesgo residual'!AK173)=CONCATENATE(AE37,AH38),'Matriz de riesgo residual'!A173,""))</f>
        <v xml:space="preserve">           </v>
      </c>
      <c r="AI37" s="179" t="str">
        <f>CONCATENATE(IF(CONCATENATE('Matriz de riesgo residual'!AE12,'Matriz de riesgo residual'!AK12)=CONCATENATE(AE37,AI38),'Matriz de riesgo residual'!A12,""),," ",IF(CONCATENATE('Matriz de riesgo residual'!AE33,'Matriz de riesgo residual'!AK33)=CONCATENATE(AE37,AI38),'Matriz de riesgo residual'!A33,""),," ",IF(CONCATENATE('Matriz de riesgo residual'!AE54,'Matriz de riesgo residual'!AK54)=CONCATENATE(AE37,AI38),'Matriz de riesgo residual'!A54,""),," ",IF(CONCATENATE('Matriz de riesgo residual'!AE75,'Matriz de riesgo residual'!AK75)=CONCATENATE(AE37,AI38),'Matriz de riesgo residual'!A75,""),," ",IF(CONCATENATE('Matriz de riesgo residual'!AE96,'Matriz de riesgo residual'!AK96)=CONCATENATE(AE37,AI38),'Matriz de riesgo residual'!A96,""),," ",IF(CONCATENATE('Matriz de riesgo residual'!AE115,'Matriz de riesgo residual'!AK115)=CONCATENATE(AE37,AI38),'Matriz de riesgo residual'!A115,""),," ",IF(CONCATENATE('Matriz de riesgo residual'!AE134,'Matriz de riesgo residual'!AK134)=CONCATENATE(AE37,AI38),'Matriz de riesgo residual'!A134,""),," ",IF(CONCATENATE('Matriz de riesgo residual'!AE138,'Matriz de riesgo residual'!AK138)=CONCATENATE(AE37,AI38),'Matriz de riesgo residual'!A138,""),," ",IF(CONCATENATE('Matriz de riesgo residual'!AE143,'Matriz de riesgo residual'!AK143)=CONCATENATE(AE37,AI38),'Matriz de riesgo residual'!A143,""),," ",IF(CONCATENATE('Matriz de riesgo residual'!AE148,'Matriz de riesgo residual'!AK148)=CONCATENATE(AE37,AI38),'Matriz de riesgo residual'!A148,""),," ",IF(CONCATENATE('Matriz de riesgo residual'!AE161,'Matriz de riesgo residual'!AK161)=CONCATENATE(AE37,AI38),'Matriz de riesgo residual'!A161,""),," ",IF(CONCATENATE('Matriz de riesgo residual'!AE173,'Matriz de riesgo residual'!AK173)=CONCATENATE(AE37,AI38),'Matriz de riesgo residual'!A173,""))</f>
        <v xml:space="preserve">           </v>
      </c>
      <c r="AJ37" s="179" t="str">
        <f>CONCATENATE(IF(CONCATENATE('Matriz de riesgo residual'!AE12,'Matriz de riesgo residual'!AK12)=CONCATENATE(AE37,AJ38),'Matriz de riesgo residual'!A12,""),," ",IF(CONCATENATE('Matriz de riesgo residual'!AE33,'Matriz de riesgo residual'!AK33)=CONCATENATE(AE37,AJ38),'Matriz de riesgo residual'!A33,""),," ",IF(CONCATENATE('Matriz de riesgo residual'!AE54,'Matriz de riesgo residual'!AK54)=CONCATENATE(AE37,AJ38),'Matriz de riesgo residual'!A54,""),," ",IF(CONCATENATE('Matriz de riesgo residual'!AE75,'Matriz de riesgo residual'!AK75)=CONCATENATE(AE37,AJ38),'Matriz de riesgo residual'!A75,""),," ",IF(CONCATENATE('Matriz de riesgo residual'!AE96,'Matriz de riesgo residual'!AK96)=CONCATENATE(AE37,AJ38),'Matriz de riesgo residual'!A96,""),," ",IF(CONCATENATE('Matriz de riesgo residual'!AE115,'Matriz de riesgo residual'!AK115)=CONCATENATE(AE37,AJ38),'Matriz de riesgo residual'!A115,""),," ",IF(CONCATENATE('Matriz de riesgo residual'!AE134,'Matriz de riesgo residual'!AK134)=CONCATENATE(AE37,AJ38),'Matriz de riesgo residual'!A134,""),," ",IF(CONCATENATE('Matriz de riesgo residual'!AE138,'Matriz de riesgo residual'!AK138)=CONCATENATE(AE37,AJ38),'Matriz de riesgo residual'!A138,""),," ",IF(CONCATENATE('Matriz de riesgo residual'!AE143,'Matriz de riesgo residual'!AK143)=CONCATENATE(AE37,AJ38),'Matriz de riesgo residual'!A143,""),," ",IF(CONCATENATE('Matriz de riesgo residual'!AE148,'Matriz de riesgo residual'!AK148)=CONCATENATE(AE37,AJ38),'Matriz de riesgo residual'!A148,""),," ",IF(CONCATENATE('Matriz de riesgo residual'!AE161,'Matriz de riesgo residual'!AK161)=CONCATENATE(AE37,AJ38),'Matriz de riesgo residual'!A161,""),," ",IF(CONCATENATE('Matriz de riesgo residual'!AE173,'Matriz de riesgo residual'!AK173)=CONCATENATE(AE37,AJ38),'Matriz de riesgo residual'!A173,""))</f>
        <v xml:space="preserve">           </v>
      </c>
    </row>
    <row r="38" spans="15:39">
      <c r="R38" s="178">
        <v>1</v>
      </c>
      <c r="S38" s="178">
        <v>2</v>
      </c>
      <c r="T38" s="178">
        <v>3</v>
      </c>
      <c r="U38" s="178">
        <v>4</v>
      </c>
      <c r="V38" s="178">
        <v>5</v>
      </c>
      <c r="W38" s="6" t="s">
        <v>1784</v>
      </c>
      <c r="AF38" s="178">
        <v>1</v>
      </c>
      <c r="AG38" s="178">
        <v>2</v>
      </c>
      <c r="AH38" s="178">
        <v>3</v>
      </c>
      <c r="AI38" s="178">
        <v>4</v>
      </c>
      <c r="AJ38" s="178">
        <v>5</v>
      </c>
      <c r="AK38" s="6" t="s">
        <v>1784</v>
      </c>
    </row>
    <row r="39" spans="15:39">
      <c r="R39" s="184" t="s">
        <v>1633</v>
      </c>
      <c r="S39" s="184" t="s">
        <v>1638</v>
      </c>
      <c r="T39" s="184" t="s">
        <v>1643</v>
      </c>
      <c r="U39" s="184" t="s">
        <v>1648</v>
      </c>
      <c r="V39" s="184" t="s">
        <v>1653</v>
      </c>
      <c r="AF39" s="184" t="s">
        <v>1633</v>
      </c>
      <c r="AG39" s="184" t="s">
        <v>1638</v>
      </c>
      <c r="AH39" s="184" t="s">
        <v>1643</v>
      </c>
      <c r="AI39" s="184" t="s">
        <v>1648</v>
      </c>
      <c r="AJ39" s="184" t="s">
        <v>1653</v>
      </c>
    </row>
    <row r="40" spans="15:39" ht="15.75">
      <c r="R40" s="467" t="s">
        <v>1673</v>
      </c>
      <c r="S40" s="467"/>
      <c r="T40" s="467"/>
      <c r="U40" s="467"/>
      <c r="V40" s="467"/>
      <c r="AF40" s="467" t="s">
        <v>1673</v>
      </c>
      <c r="AG40" s="467"/>
      <c r="AH40" s="467"/>
      <c r="AI40" s="467"/>
      <c r="AJ40" s="467"/>
    </row>
    <row r="43" spans="15:39" ht="15.75" thickBot="1">
      <c r="R43" s="984" t="s">
        <v>1961</v>
      </c>
      <c r="S43" s="984"/>
      <c r="T43" s="984"/>
      <c r="U43" s="984"/>
      <c r="V43" s="984"/>
      <c r="AF43" s="984" t="s">
        <v>1962</v>
      </c>
      <c r="AG43" s="984"/>
      <c r="AH43" s="984"/>
      <c r="AI43" s="984"/>
      <c r="AJ43" s="984"/>
    </row>
    <row r="44" spans="15:39" ht="37.5" customHeight="1">
      <c r="O44" s="985" t="s">
        <v>1781</v>
      </c>
      <c r="P44" s="177" t="s">
        <v>1623</v>
      </c>
      <c r="Q44" s="178">
        <v>5</v>
      </c>
      <c r="R44" s="179" t="str">
        <f>CONCATENATE(IF(CONCATENATE('Matriz de riesgo residual'!AD29,'Matriz de riesgo residual'!AN29)=CONCATENATE(Q44,R49),'Matriz de riesgo residual'!A12,""),," ",IF(CONCATENATE('Matriz de riesgo residual'!AD50,'Matriz de riesgo residual'!AN50)=CONCATENATE(Q44,R49),'Matriz de riesgo residual'!A33,""),," ",IF(CONCATENATE('Matriz de riesgo residual'!AD71,'Matriz de riesgo residual'!AN71)=CONCATENATE(Q44,R49),'Matriz de riesgo residual'!A54,""),," ",IF(CONCATENATE('Matriz de riesgo residual'!AD92,'Matriz de riesgo residual'!AN92)=CONCATENATE(Q44,R49),'Matriz de riesgo residual'!A75,""),," ",IF(CONCATENATE('Matriz de riesgo residual'!AD111,'Matriz de riesgo residual'!AN111)=CONCATENATE(Q44,R49),'Matriz de riesgo residual'!A96,""),," ",IF(CONCATENATE('Matriz de riesgo residual'!AD130,'Matriz de riesgo residual'!AN130)=CONCATENATE(Q44,R49),'Matriz de riesgo residual'!A115,""),," ",IF(CONCATENATE('Matriz de riesgo residual'!AD134,'Matriz de riesgo residual'!AN134)=CONCATENATE(Q44,R49),'Matriz de riesgo residual'!A134,""))</f>
        <v xml:space="preserve">      </v>
      </c>
      <c r="S44" s="180" t="str">
        <f>CONCATENATE(IF(CONCATENATE('Matriz de riesgo residual'!AD29,'Matriz de riesgo residual'!AN29)=CONCATENATE(Q44,S49),'Matriz de riesgo residual'!A12,""),," ",IF(CONCATENATE('Matriz de riesgo residual'!AD50,'Matriz de riesgo residual'!AN50)=CONCATENATE(Q44,S49),'Matriz de riesgo residual'!A33,""),," ",IF(CONCATENATE('Matriz de riesgo residual'!AD71,'Matriz de riesgo residual'!AN71)=CONCATENATE(Q44,S49),'Matriz de riesgo residual'!A54,""),," ",IF(CONCATENATE('Matriz de riesgo residual'!AD92,'Matriz de riesgo residual'!AN92)=CONCATENATE(Q44,S49),'Matriz de riesgo residual'!A75,""),," ",IF(CONCATENATE('Matriz de riesgo residual'!AD111,'Matriz de riesgo residual'!AN111)=CONCATENATE(Q44,S49),'Matriz de riesgo residual'!A96,""),," ",IF(CONCATENATE('Matriz de riesgo residual'!AD130,'Matriz de riesgo residual'!AN130)=CONCATENATE(Q44,S49),'Matriz de riesgo residual'!A115,""),," ",IF(CONCATENATE('Matriz de riesgo residual'!AD134,'Matriz de riesgo residual'!AN134)=CONCATENATE(Q44,S49),'Matriz de riesgo residual'!A134,""))</f>
        <v xml:space="preserve">      </v>
      </c>
      <c r="T44" s="180" t="str">
        <f>CONCATENATE(IF(CONCATENATE('Matriz de riesgo residual'!AD29,'Matriz de riesgo residual'!AN29)=CONCATENATE(Q44,T49),'Matriz de riesgo residual'!A12,""),," ",IF(CONCATENATE('Matriz de riesgo residual'!AD50,'Matriz de riesgo residual'!AN50)=CONCATENATE(Q44,T49),'Matriz de riesgo residual'!A33,""),," ",IF(CONCATENATE('Matriz de riesgo residual'!AD71,'Matriz de riesgo residual'!AN71)=CONCATENATE(Q44,T49),'Matriz de riesgo residual'!A54,""),," ",IF(CONCATENATE('Matriz de riesgo residual'!AD92,'Matriz de riesgo residual'!AN92)=CONCATENATE(Q44,T49),'Matriz de riesgo residual'!A75,""),," ",IF(CONCATENATE('Matriz de riesgo residual'!AD111,'Matriz de riesgo residual'!AN111)=CONCATENATE(Q44,T49),'Matriz de riesgo residual'!A96,""),," ",IF(CONCATENATE('Matriz de riesgo residual'!AD130,'Matriz de riesgo residual'!AN130)=CONCATENATE(Q44,T49),'Matriz de riesgo residual'!A115,""),," ",IF(CONCATENATE('Matriz de riesgo residual'!AD134,'Matriz de riesgo residual'!AN134)=CONCATENATE(Q44,T49),'Matriz de riesgo residual'!A134,""))</f>
        <v xml:space="preserve">      </v>
      </c>
      <c r="U44" s="181" t="str">
        <f>CONCATENATE(IF(CONCATENATE('Matriz de riesgo residual'!AD29,'Matriz de riesgo residual'!AN29)=CONCATENATE(Q44,U49),'Matriz de riesgo residual'!A12,""),," ",IF(CONCATENATE('Matriz de riesgo residual'!AD50,'Matriz de riesgo residual'!AN50)=CONCATENATE(Q44,U49),'Matriz de riesgo residual'!A33,""),," ",IF(CONCATENATE('Matriz de riesgo residual'!AD71,'Matriz de riesgo residual'!AN71)=CONCATENATE(Q44,U49),'Matriz de riesgo residual'!A54,""),," ",IF(CONCATENATE('Matriz de riesgo residual'!AD92,'Matriz de riesgo residual'!AN92)=CONCATENATE(Q44,U49),'Matriz de riesgo residual'!A75,""),," ",IF(CONCATENATE('Matriz de riesgo residual'!AD111,'Matriz de riesgo residual'!AN111)=CONCATENATE(Q44,U49),'Matriz de riesgo residual'!A96,""),," ",IF(CONCATENATE('Matriz de riesgo residual'!AD130,'Matriz de riesgo residual'!AN130)=CONCATENATE(Q44,U49),'Matriz de riesgo residual'!A115,""),," ",IF(CONCATENATE('Matriz de riesgo residual'!AD134,'Matriz de riesgo residual'!AN134)=CONCATENATE(Q44,U49),'Matriz de riesgo residual'!A134,""))</f>
        <v xml:space="preserve">      </v>
      </c>
      <c r="V44" s="181" t="str">
        <f>CONCATENATE(IF(CONCATENATE('Matriz de riesgo residual'!AD29,'Matriz de riesgo residual'!AN29)=CONCATENATE(Q44,V49),'Matriz de riesgo residual'!A12,""),," ",IF(CONCATENATE('Matriz de riesgo residual'!AD50,'Matriz de riesgo residual'!AN50)=CONCATENATE(Q44,V49),'Matriz de riesgo residual'!A33,""),," ",IF(CONCATENATE('Matriz de riesgo residual'!AD71,'Matriz de riesgo residual'!AN71)=CONCATENATE(Q44,V49),'Matriz de riesgo residual'!A54,""),," ",IF(CONCATENATE('Matriz de riesgo residual'!AD92,'Matriz de riesgo residual'!AN92)=CONCATENATE(Q44,V49),'Matriz de riesgo residual'!A75,""),," ",IF(CONCATENATE('Matriz de riesgo residual'!AD111,'Matriz de riesgo residual'!AN111)=CONCATENATE(Q44,V49),'Matriz de riesgo residual'!A96,""),," ",IF(CONCATENATE('Matriz de riesgo residual'!AD130,'Matriz de riesgo residual'!AN130)=CONCATENATE(Q44,V49),'Matriz de riesgo residual'!A115,""),," ",IF(CONCATENATE('Matriz de riesgo residual'!AD134,'Matriz de riesgo residual'!AN134)=CONCATENATE(Q44,V49),'Matriz de riesgo residual'!A134,""))</f>
        <v xml:space="preserve">      </v>
      </c>
      <c r="X44" s="986" t="s">
        <v>1782</v>
      </c>
      <c r="Y44" s="182" t="s">
        <v>284</v>
      </c>
      <c r="AC44" s="985" t="s">
        <v>1781</v>
      </c>
      <c r="AD44" s="177" t="s">
        <v>1623</v>
      </c>
      <c r="AE44" s="178">
        <v>5</v>
      </c>
      <c r="AF44" s="179" t="str">
        <f>CONCATENATE(IF(CONCATENATE('Matriz de riesgo residual'!AE12,'Matriz de riesgo residual'!AM12)=CONCATENATE(AE44,AF49),'Matriz de riesgo residual'!A12,""),," ",IF(CONCATENATE('Matriz de riesgo residual'!AE33,'Matriz de riesgo residual'!AM33)=CONCATENATE(AE44,AF49),'Matriz de riesgo residual'!A33,""),," ",IF(CONCATENATE('Matriz de riesgo residual'!AE54,'Matriz de riesgo residual'!AM54)=CONCATENATE(AE44,AF49),'Matriz de riesgo residual'!A54,""),," ",IF(CONCATENATE('Matriz de riesgo residual'!AE75,'Matriz de riesgo residual'!AM75)=CONCATENATE(AE44,AF49),'Matriz de riesgo residual'!A75,""),," ",IF(CONCATENATE('Matriz de riesgo residual'!AE96,'Matriz de riesgo residual'!AM96)=CONCATENATE(AE44,AF49),'Matriz de riesgo residual'!A96,""),," ",IF(CONCATENATE('Matriz de riesgo residual'!AE115,'Matriz de riesgo residual'!AM115)=CONCATENATE(AE44,AF49),'Matriz de riesgo residual'!A115,""),," ",IF(CONCATENATE('Matriz de riesgo residual'!AE134,'Matriz de riesgo residual'!AM134)=CONCATENATE(AE44,AF49),'Matriz de riesgo residual'!A134,""),," ",IF(CONCATENATE('Matriz de riesgo residual'!AE138,'Matriz de riesgo residual'!AM138)=CONCATENATE(AE44,AF49),'Matriz de riesgo residual'!A138,""),," ",IF(CONCATENATE('Matriz de riesgo residual'!AE143,'Matriz de riesgo residual'!AM143)=CONCATENATE(AE44,AF49),'Matriz de riesgo residual'!A143,""),," ",IF(CONCATENATE('Matriz de riesgo residual'!AE148,'Matriz de riesgo residual'!AM148)=CONCATENATE(AE44,AF49),'Matriz de riesgo residual'!A148,""),," ",IF(CONCATENATE('Matriz de riesgo residual'!AE161,'Matriz de riesgo residual'!AM161)=CONCATENATE(AE44,AF49),'Matriz de riesgo residual'!A161,""),," ",IF(CONCATENATE('Matriz de riesgo residual'!AE173,'Matriz de riesgo residual'!AM173)=CONCATENATE(AE44,AF49),'Matriz de riesgo residual'!A173,""))</f>
        <v xml:space="preserve">           </v>
      </c>
      <c r="AG44" s="180" t="str">
        <f>CONCATENATE(IF(CONCATENATE('Matriz de riesgo residual'!AE12,'Matriz de riesgo residual'!AM12)=CONCATENATE(AE44,AG49),'Matriz de riesgo residual'!A12,""),," ",IF(CONCATENATE('Matriz de riesgo residual'!AE33,'Matriz de riesgo residual'!AM33)=CONCATENATE(AE44,AG49),'Matriz de riesgo residual'!A33,""),," ",IF(CONCATENATE('Matriz de riesgo residual'!AE54,'Matriz de riesgo residual'!AM54)=CONCATENATE(AE44,AG49),'Matriz de riesgo residual'!A54,""),," ",IF(CONCATENATE('Matriz de riesgo residual'!AE75,'Matriz de riesgo residual'!AM75)=CONCATENATE(AE44,AG49),'Matriz de riesgo residual'!A75,""),," ",IF(CONCATENATE('Matriz de riesgo residual'!AE96,'Matriz de riesgo residual'!AM96)=CONCATENATE(AE44,AG49),'Matriz de riesgo residual'!A96,""),," ",IF(CONCATENATE('Matriz de riesgo residual'!AE115,'Matriz de riesgo residual'!AM115)=CONCATENATE(AE44,AG49),'Matriz de riesgo residual'!A115,""),," ",IF(CONCATENATE('Matriz de riesgo residual'!AE134,'Matriz de riesgo residual'!AM134)=CONCATENATE(AE44,AG49),'Matriz de riesgo residual'!A134,""),," ",IF(CONCATENATE('Matriz de riesgo residual'!AE138,'Matriz de riesgo residual'!AM138)=CONCATENATE(AE44,AG49),'Matriz de riesgo residual'!A138,""),," ",IF(CONCATENATE('Matriz de riesgo residual'!AE143,'Matriz de riesgo residual'!AM143)=CONCATENATE(AE44,AG49),'Matriz de riesgo residual'!A143,""),," ",IF(CONCATENATE('Matriz de riesgo residual'!AE148,'Matriz de riesgo residual'!AM148)=CONCATENATE(AE44,AG49),'Matriz de riesgo residual'!A148,""),," ",IF(CONCATENATE('Matriz de riesgo residual'!AE161,'Matriz de riesgo residual'!AM161)=CONCATENATE(AE44,AG49),'Matriz de riesgo residual'!A161,""),," ",IF(CONCATENATE('Matriz de riesgo residual'!AE173,'Matriz de riesgo residual'!AM173)=CONCATENATE(AE44,AG49),'Matriz de riesgo residual'!A173,""))</f>
        <v xml:space="preserve">           </v>
      </c>
      <c r="AH44" s="180" t="str">
        <f>CONCATENATE(IF(CONCATENATE('Matriz de riesgo residual'!AE12,'Matriz de riesgo residual'!AM12)=CONCATENATE(AE44,AH49),'Matriz de riesgo residual'!A12,""),," ",IF(CONCATENATE('Matriz de riesgo residual'!AE33,'Matriz de riesgo residual'!AM33)=CONCATENATE(AE44,AH49),'Matriz de riesgo residual'!A33,""),," ",IF(CONCATENATE('Matriz de riesgo residual'!AE54,'Matriz de riesgo residual'!AM54)=CONCATENATE(AE44,AH49),'Matriz de riesgo residual'!A54,""),," ",IF(CONCATENATE('Matriz de riesgo residual'!AE75,'Matriz de riesgo residual'!AM75)=CONCATENATE(AE44,AH49),'Matriz de riesgo residual'!A75,""),," ",IF(CONCATENATE('Matriz de riesgo residual'!AE96,'Matriz de riesgo residual'!AM96)=CONCATENATE(AE44,AH49),'Matriz de riesgo residual'!A96,""),," ",IF(CONCATENATE('Matriz de riesgo residual'!AE115,'Matriz de riesgo residual'!AM115)=CONCATENATE(AE44,AH49),'Matriz de riesgo residual'!A115,""),," ",IF(CONCATENATE('Matriz de riesgo residual'!AE134,'Matriz de riesgo residual'!AM134)=CONCATENATE(AE44,AH49),'Matriz de riesgo residual'!A134,""),," ",IF(CONCATENATE('Matriz de riesgo residual'!AE138,'Matriz de riesgo residual'!AM138)=CONCATENATE(AE44,AH49),'Matriz de riesgo residual'!A138,""),," ",IF(CONCATENATE('Matriz de riesgo residual'!AE143,'Matriz de riesgo residual'!AM143)=CONCATENATE(AE44,AH49),'Matriz de riesgo residual'!A143,""),," ",IF(CONCATENATE('Matriz de riesgo residual'!AE148,'Matriz de riesgo residual'!AM148)=CONCATENATE(AE44,AH49),'Matriz de riesgo residual'!A148,""),," ",IF(CONCATENATE('Matriz de riesgo residual'!AE161,'Matriz de riesgo residual'!AM161)=CONCATENATE(AE44,AH49),'Matriz de riesgo residual'!A161,""),," ",IF(CONCATENATE('Matriz de riesgo residual'!AE173,'Matriz de riesgo residual'!AM173)=CONCATENATE(AE44,AH49),'Matriz de riesgo residual'!A173,""))</f>
        <v xml:space="preserve">           </v>
      </c>
      <c r="AI44" s="181" t="str">
        <f>CONCATENATE(IF(CONCATENATE('Matriz de riesgo residual'!AE12,'Matriz de riesgo residual'!AM12)=CONCATENATE(AE44,AI49),'Matriz de riesgo residual'!A12,""),," ",IF(CONCATENATE('Matriz de riesgo residual'!AE33,'Matriz de riesgo residual'!AM33)=CONCATENATE(AE44,AI49),'Matriz de riesgo residual'!A33,""),," ",IF(CONCATENATE('Matriz de riesgo residual'!AE54,'Matriz de riesgo residual'!AM54)=CONCATENATE(AE44,AI49),'Matriz de riesgo residual'!A54,""),," ",IF(CONCATENATE('Matriz de riesgo residual'!AE75,'Matriz de riesgo residual'!AM75)=CONCATENATE(AE44,AI49),'Matriz de riesgo residual'!A75,""),," ",IF(CONCATENATE('Matriz de riesgo residual'!AE96,'Matriz de riesgo residual'!AM96)=CONCATENATE(AE44,AI49),'Matriz de riesgo residual'!A96,""),," ",IF(CONCATENATE('Matriz de riesgo residual'!AE115,'Matriz de riesgo residual'!AM115)=CONCATENATE(AE44,AI49),'Matriz de riesgo residual'!A115,""),," ",IF(CONCATENATE('Matriz de riesgo residual'!AE134,'Matriz de riesgo residual'!AM134)=CONCATENATE(AE44,AI49),'Matriz de riesgo residual'!A134,""),," ",IF(CONCATENATE('Matriz de riesgo residual'!AE138,'Matriz de riesgo residual'!AM138)=CONCATENATE(AE44,AI49),'Matriz de riesgo residual'!A138,""),," ",IF(CONCATENATE('Matriz de riesgo residual'!AE143,'Matriz de riesgo residual'!AM143)=CONCATENATE(AE44,AI49),'Matriz de riesgo residual'!A143,""),," ",IF(CONCATENATE('Matriz de riesgo residual'!AE148,'Matriz de riesgo residual'!AM148)=CONCATENATE(AE44,AI49),'Matriz de riesgo residual'!A148,""),," ",IF(CONCATENATE('Matriz de riesgo residual'!AE161,'Matriz de riesgo residual'!AM161)=CONCATENATE(AE44,AI49),'Matriz de riesgo residual'!A161,""),," ",IF(CONCATENATE('Matriz de riesgo residual'!AE173,'Matriz de riesgo residual'!AM173)=CONCATENATE(AE44,AI49),'Matriz de riesgo residual'!A173,""))</f>
        <v xml:space="preserve">           </v>
      </c>
      <c r="AJ44" s="181" t="str">
        <f>CONCATENATE(IF(CONCATENATE('Matriz de riesgo residual'!AE12,'Matriz de riesgo residual'!AM12)=CONCATENATE(AE44,AJ49),'Matriz de riesgo residual'!A12,""),," ",IF(CONCATENATE('Matriz de riesgo residual'!AE33,'Matriz de riesgo residual'!AM33)=CONCATENATE(AE44,AJ49),'Matriz de riesgo residual'!A33,""),," ",IF(CONCATENATE('Matriz de riesgo residual'!AE54,'Matriz de riesgo residual'!AM54)=CONCATENATE(AE44,AJ49),'Matriz de riesgo residual'!A54,""),," ",IF(CONCATENATE('Matriz de riesgo residual'!AE75,'Matriz de riesgo residual'!AM75)=CONCATENATE(AE44,AJ49),'Matriz de riesgo residual'!A75,""),," ",IF(CONCATENATE('Matriz de riesgo residual'!AE96,'Matriz de riesgo residual'!AM96)=CONCATENATE(AE44,AJ49),'Matriz de riesgo residual'!A96,""),," ",IF(CONCATENATE('Matriz de riesgo residual'!AE115,'Matriz de riesgo residual'!AM115)=CONCATENATE(AE44,AJ49),'Matriz de riesgo residual'!A115,""),," ",IF(CONCATENATE('Matriz de riesgo residual'!AE134,'Matriz de riesgo residual'!AM134)=CONCATENATE(AE44,AJ49),'Matriz de riesgo residual'!A134,""),," ",IF(CONCATENATE('Matriz de riesgo residual'!AE138,'Matriz de riesgo residual'!AM138)=CONCATENATE(AE44,AJ49),'Matriz de riesgo residual'!A138,""),," ",IF(CONCATENATE('Matriz de riesgo residual'!AE143,'Matriz de riesgo residual'!AM143)=CONCATENATE(AE44,AJ49),'Matriz de riesgo residual'!A143,""),," ",IF(CONCATENATE('Matriz de riesgo residual'!AE148,'Matriz de riesgo residual'!AM148)=CONCATENATE(AE44,AJ49),'Matriz de riesgo residual'!A148,""),," ",IF(CONCATENATE('Matriz de riesgo residual'!AE161,'Matriz de riesgo residual'!AM161)=CONCATENATE(AE44,AJ49),'Matriz de riesgo residual'!A161,""),," ",IF(CONCATENATE('Matriz de riesgo residual'!AE173,'Matriz de riesgo residual'!AM173)=CONCATENATE(AE44,AJ49),'Matriz de riesgo residual'!A173,""))</f>
        <v xml:space="preserve">           </v>
      </c>
      <c r="AL44" s="986" t="s">
        <v>1782</v>
      </c>
      <c r="AM44" s="182" t="s">
        <v>284</v>
      </c>
    </row>
    <row r="45" spans="15:39" ht="37.5" customHeight="1">
      <c r="O45" s="985"/>
      <c r="P45" s="177" t="s">
        <v>1620</v>
      </c>
      <c r="Q45" s="178">
        <v>4</v>
      </c>
      <c r="R45" s="179" t="str">
        <f>CONCATENATE(IF(CONCATENATE('Matriz de riesgo residual'!AD29,'Matriz de riesgo residual'!AN29)=CONCATENATE(Q45,R49),'Matriz de riesgo residual'!A12,""),," ",IF(CONCATENATE('Matriz de riesgo residual'!AD50,'Matriz de riesgo residual'!AN50)=CONCATENATE(Q45,R49),'Matriz de riesgo residual'!A33,""),," ",IF(CONCATENATE('Matriz de riesgo residual'!AD71,'Matriz de riesgo residual'!AN71)=CONCATENATE(Q45,R49),'Matriz de riesgo residual'!A54,""),," ",IF(CONCATENATE('Matriz de riesgo residual'!AD92,'Matriz de riesgo residual'!AN92)=CONCATENATE(Q45,R49),'Matriz de riesgo residual'!A75,""),," ",IF(CONCATENATE('Matriz de riesgo residual'!AD111,'Matriz de riesgo residual'!AN111)=CONCATENATE(Q45,R49),'Matriz de riesgo residual'!A96,""),," ",IF(CONCATENATE('Matriz de riesgo residual'!AD130,'Matriz de riesgo residual'!AN130)=CONCATENATE(Q45,R49),'Matriz de riesgo residual'!A115,""),," ",IF(CONCATENATE('Matriz de riesgo residual'!AD134,'Matriz de riesgo residual'!AN134)=CONCATENATE(Q45,R49),'Matriz de riesgo residual'!A134,""))</f>
        <v xml:space="preserve">      </v>
      </c>
      <c r="S45" s="179" t="str">
        <f>CONCATENATE(IF(CONCATENATE('Matriz de riesgo residual'!AD29,'Matriz de riesgo residual'!AN29)=CONCATENATE(Q45,S49),'Matriz de riesgo residual'!A12,""),," ",IF(CONCATENATE('Matriz de riesgo residual'!AD50,'Matriz de riesgo residual'!AN50)=CONCATENATE(Q45,S49),'Matriz de riesgo residual'!A33,""),," ",IF(CONCATENATE('Matriz de riesgo residual'!AD71,'Matriz de riesgo residual'!AN71)=CONCATENATE(Q45,S49),'Matriz de riesgo residual'!A54,""),," ",IF(CONCATENATE('Matriz de riesgo residual'!AD92,'Matriz de riesgo residual'!AN92)=CONCATENATE(Q45,S49),'Matriz de riesgo residual'!A75,""),," ",IF(CONCATENATE('Matriz de riesgo residual'!AD111,'Matriz de riesgo residual'!AN111)=CONCATENATE(Q45,S49),'Matriz de riesgo residual'!A96,""),," ",IF(CONCATENATE('Matriz de riesgo residual'!AD130,'Matriz de riesgo residual'!AN130)=CONCATENATE(Q45,S49),'Matriz de riesgo residual'!A115,""),," ",IF(CONCATENATE('Matriz de riesgo residual'!AD134,'Matriz de riesgo residual'!AN134)=CONCATENATE(Q45,S49),'Matriz de riesgo residual'!A134,""))</f>
        <v xml:space="preserve">      </v>
      </c>
      <c r="T45" s="180" t="str">
        <f>CONCATENATE(IF(CONCATENATE('Matriz de riesgo residual'!AD29,'Matriz de riesgo residual'!AN29)=CONCATENATE(Q45,T49),'Matriz de riesgo residual'!A12,""),," ",IF(CONCATENATE('Matriz de riesgo residual'!AD50,'Matriz de riesgo residual'!AN50)=CONCATENATE(Q45,T49),'Matriz de riesgo residual'!A33,""),," ",IF(CONCATENATE('Matriz de riesgo residual'!AD71,'Matriz de riesgo residual'!AN71)=CONCATENATE(Q45,T49),'Matriz de riesgo residual'!A54,""),," ",IF(CONCATENATE('Matriz de riesgo residual'!AD92,'Matriz de riesgo residual'!AN92)=CONCATENATE(Q45,T49),'Matriz de riesgo residual'!A75,""),," ",IF(CONCATENATE('Matriz de riesgo residual'!AD111,'Matriz de riesgo residual'!AN111)=CONCATENATE(Q45,T49),'Matriz de riesgo residual'!A96,""),," ",IF(CONCATENATE('Matriz de riesgo residual'!AD130,'Matriz de riesgo residual'!AN130)=CONCATENATE(Q45,T49),'Matriz de riesgo residual'!A115,""),," ",IF(CONCATENATE('Matriz de riesgo residual'!AD134,'Matriz de riesgo residual'!AN134)=CONCATENATE(Q45,T49),'Matriz de riesgo residual'!A134,""))</f>
        <v xml:space="preserve">      </v>
      </c>
      <c r="U45" s="180" t="str">
        <f>CONCATENATE(IF(CONCATENATE('Matriz de riesgo residual'!AD29,'Matriz de riesgo residual'!AN29)=CONCATENATE(Q45,U49),'Matriz de riesgo residual'!A12,""),," ",IF(CONCATENATE('Matriz de riesgo residual'!AD50,'Matriz de riesgo residual'!AN50)=CONCATENATE(Q45,U49),'Matriz de riesgo residual'!A33,""),," ",IF(CONCATENATE('Matriz de riesgo residual'!AD71,'Matriz de riesgo residual'!AN71)=CONCATENATE(Q45,U49),'Matriz de riesgo residual'!A54,""),," ",IF(CONCATENATE('Matriz de riesgo residual'!AD92,'Matriz de riesgo residual'!AN92)=CONCATENATE(Q45,U49),'Matriz de riesgo residual'!A75,""),," ",IF(CONCATENATE('Matriz de riesgo residual'!AD111,'Matriz de riesgo residual'!AN111)=CONCATENATE(Q45,U49),'Matriz de riesgo residual'!A96,""),," ",IF(CONCATENATE('Matriz de riesgo residual'!AD130,'Matriz de riesgo residual'!AN130)=CONCATENATE(Q45,U49),'Matriz de riesgo residual'!A115,""),," ",IF(CONCATENATE('Matriz de riesgo residual'!AD134,'Matriz de riesgo residual'!AN134)=CONCATENATE(Q45,U49),'Matriz de riesgo residual'!A134,""))</f>
        <v xml:space="preserve">      </v>
      </c>
      <c r="V45" s="181" t="str">
        <f>CONCATENATE(IF(CONCATENATE('Matriz de riesgo residual'!AD29,'Matriz de riesgo residual'!AN29)=CONCATENATE(Q45,V49),'Matriz de riesgo residual'!A12,""),," ",IF(CONCATENATE('Matriz de riesgo residual'!AD50,'Matriz de riesgo residual'!AN50)=CONCATENATE(Q45,V49),'Matriz de riesgo residual'!A33,""),," ",IF(CONCATENATE('Matriz de riesgo residual'!AD71,'Matriz de riesgo residual'!AN71)=CONCATENATE(Q45,V49),'Matriz de riesgo residual'!A54,""),," ",IF(CONCATENATE('Matriz de riesgo residual'!AD92,'Matriz de riesgo residual'!AN92)=CONCATENATE(Q45,V49),'Matriz de riesgo residual'!A75,""),," ",IF(CONCATENATE('Matriz de riesgo residual'!AD111,'Matriz de riesgo residual'!AN111)=CONCATENATE(Q45,V49),'Matriz de riesgo residual'!A96,""),," ",IF(CONCATENATE('Matriz de riesgo residual'!AD130,'Matriz de riesgo residual'!AN130)=CONCATENATE(Q45,V49),'Matriz de riesgo residual'!A115,""),," ",IF(CONCATENATE('Matriz de riesgo residual'!AD134,'Matriz de riesgo residual'!AN134)=CONCATENATE(Q45,V49),'Matriz de riesgo residual'!A134,""))</f>
        <v xml:space="preserve">      </v>
      </c>
      <c r="X45" s="987"/>
      <c r="Y45" s="183" t="s">
        <v>1783</v>
      </c>
      <c r="AC45" s="985"/>
      <c r="AD45" s="177" t="s">
        <v>1620</v>
      </c>
      <c r="AE45" s="178">
        <v>4</v>
      </c>
      <c r="AF45" s="179" t="str">
        <f>CONCATENATE(IF(CONCATENATE('Matriz de riesgo residual'!AE12,'Matriz de riesgo residual'!AM12)=CONCATENATE(AE45,AF49),'Matriz de riesgo residual'!A12,""),," ",IF(CONCATENATE('Matriz de riesgo residual'!AE33,'Matriz de riesgo residual'!AM33)=CONCATENATE(AE45,AF49),'Matriz de riesgo residual'!A33,""),," ",IF(CONCATENATE('Matriz de riesgo residual'!AE54,'Matriz de riesgo residual'!AM54)=CONCATENATE(AE45,AF49),'Matriz de riesgo residual'!A54,""),," ",IF(CONCATENATE('Matriz de riesgo residual'!AE75,'Matriz de riesgo residual'!AM75)=CONCATENATE(AE45,AF49),'Matriz de riesgo residual'!A75,""),," ",IF(CONCATENATE('Matriz de riesgo residual'!AE96,'Matriz de riesgo residual'!AM96)=CONCATENATE(AE45,AF49),'Matriz de riesgo residual'!A96,""),," ",IF(CONCATENATE('Matriz de riesgo residual'!AE115,'Matriz de riesgo residual'!AM115)=CONCATENATE(AE45,AF49),'Matriz de riesgo residual'!A115,""),," ",IF(CONCATENATE('Matriz de riesgo residual'!AE134,'Matriz de riesgo residual'!AM134)=CONCATENATE(AE45,AF49),'Matriz de riesgo residual'!A134,""),," ",IF(CONCATENATE('Matriz de riesgo residual'!AE138,'Matriz de riesgo residual'!AM138)=CONCATENATE(AE45,AF49),'Matriz de riesgo residual'!A138,""),," ",IF(CONCATENATE('Matriz de riesgo residual'!AE143,'Matriz de riesgo residual'!AM143)=CONCATENATE(AE45,AF49),'Matriz de riesgo residual'!A143,""),," ",IF(CONCATENATE('Matriz de riesgo residual'!AE148,'Matriz de riesgo residual'!AM148)=CONCATENATE(AE45,AF49),'Matriz de riesgo residual'!A148,""),," ",IF(CONCATENATE('Matriz de riesgo residual'!AE161,'Matriz de riesgo residual'!AM161)=CONCATENATE(AE45,AF49),'Matriz de riesgo residual'!A161,""),," ",IF(CONCATENATE('Matriz de riesgo residual'!AE173,'Matriz de riesgo residual'!AM173)=CONCATENATE(AE45,AF49),'Matriz de riesgo residual'!A173,""))</f>
        <v xml:space="preserve">           </v>
      </c>
      <c r="AG45" s="179" t="str">
        <f>CONCATENATE(IF(CONCATENATE('Matriz de riesgo residual'!AE12,'Matriz de riesgo residual'!AM12)=CONCATENATE(AE45,AG49),'Matriz de riesgo residual'!A12,""),," ",IF(CONCATENATE('Matriz de riesgo residual'!AE33,'Matriz de riesgo residual'!AM33)=CONCATENATE(AE45,AG49),'Matriz de riesgo residual'!A33,""),," ",IF(CONCATENATE('Matriz de riesgo residual'!AE54,'Matriz de riesgo residual'!AM54)=CONCATENATE(AE45,AG49),'Matriz de riesgo residual'!A54,""),," ",IF(CONCATENATE('Matriz de riesgo residual'!AE75,'Matriz de riesgo residual'!AM75)=CONCATENATE(AE45,AG49),'Matriz de riesgo residual'!A75,""),," ",IF(CONCATENATE('Matriz de riesgo residual'!AE96,'Matriz de riesgo residual'!AM96)=CONCATENATE(AE45,AG49),'Matriz de riesgo residual'!A96,""),," ",IF(CONCATENATE('Matriz de riesgo residual'!AE115,'Matriz de riesgo residual'!AM115)=CONCATENATE(AE45,AG49),'Matriz de riesgo residual'!A115,""),," ",IF(CONCATENATE('Matriz de riesgo residual'!AE134,'Matriz de riesgo residual'!AM134)=CONCATENATE(AE45,AG49),'Matriz de riesgo residual'!A134,""),," ",IF(CONCATENATE('Matriz de riesgo residual'!AE138,'Matriz de riesgo residual'!AM138)=CONCATENATE(AE45,AG49),'Matriz de riesgo residual'!A138,""),," ",IF(CONCATENATE('Matriz de riesgo residual'!AE143,'Matriz de riesgo residual'!AM143)=CONCATENATE(AE45,AG49),'Matriz de riesgo residual'!A143,""),," ",IF(CONCATENATE('Matriz de riesgo residual'!AE148,'Matriz de riesgo residual'!AM148)=CONCATENATE(AE45,AG49),'Matriz de riesgo residual'!A148,""),," ",IF(CONCATENATE('Matriz de riesgo residual'!AE161,'Matriz de riesgo residual'!AM161)=CONCATENATE(AE45,AG49),'Matriz de riesgo residual'!A161,""),," ",IF(CONCATENATE('Matriz de riesgo residual'!AE173,'Matriz de riesgo residual'!AM173)=CONCATENATE(AE45,AG49),'Matriz de riesgo residual'!A173,""))</f>
        <v xml:space="preserve">           </v>
      </c>
      <c r="AH45" s="180" t="str">
        <f>CONCATENATE(IF(CONCATENATE('Matriz de riesgo residual'!AE12,'Matriz de riesgo residual'!AM12)=CONCATENATE(AE45,AH49),'Matriz de riesgo residual'!A12,""),," ",IF(CONCATENATE('Matriz de riesgo residual'!AE33,'Matriz de riesgo residual'!AM33)=CONCATENATE(AE45,AH49),'Matriz de riesgo residual'!A33,""),," ",IF(CONCATENATE('Matriz de riesgo residual'!AE54,'Matriz de riesgo residual'!AM54)=CONCATENATE(AE45,AH49),'Matriz de riesgo residual'!A54,""),," ",IF(CONCATENATE('Matriz de riesgo residual'!AE75,'Matriz de riesgo residual'!AM75)=CONCATENATE(AE45,AH49),'Matriz de riesgo residual'!A75,""),," ",IF(CONCATENATE('Matriz de riesgo residual'!AE96,'Matriz de riesgo residual'!AM96)=CONCATENATE(AE45,AH49),'Matriz de riesgo residual'!A96,""),," ",IF(CONCATENATE('Matriz de riesgo residual'!AE115,'Matriz de riesgo residual'!AM115)=CONCATENATE(AE45,AH49),'Matriz de riesgo residual'!A115,""),," ",IF(CONCATENATE('Matriz de riesgo residual'!AE134,'Matriz de riesgo residual'!AM134)=CONCATENATE(AE45,AH49),'Matriz de riesgo residual'!A134,""),," ",IF(CONCATENATE('Matriz de riesgo residual'!AE138,'Matriz de riesgo residual'!AM138)=CONCATENATE(AE45,AH49),'Matriz de riesgo residual'!A138,""),," ",IF(CONCATENATE('Matriz de riesgo residual'!AE143,'Matriz de riesgo residual'!AM143)=CONCATENATE(AE45,AH49),'Matriz de riesgo residual'!A143,""),," ",IF(CONCATENATE('Matriz de riesgo residual'!AE148,'Matriz de riesgo residual'!AM148)=CONCATENATE(AE45,AH49),'Matriz de riesgo residual'!A148,""),," ",IF(CONCATENATE('Matriz de riesgo residual'!AE161,'Matriz de riesgo residual'!AM161)=CONCATENATE(AE45,AH49),'Matriz de riesgo residual'!A161,""),," ",IF(CONCATENATE('Matriz de riesgo residual'!AE173,'Matriz de riesgo residual'!AM173)=CONCATENATE(AE45,AH49),'Matriz de riesgo residual'!A173,""))</f>
        <v xml:space="preserve">           </v>
      </c>
      <c r="AI45" s="180" t="str">
        <f>CONCATENATE(IF(CONCATENATE('Matriz de riesgo residual'!AE12,'Matriz de riesgo residual'!AM12)=CONCATENATE(AE45,AI49),'Matriz de riesgo residual'!A12,""),," ",IF(CONCATENATE('Matriz de riesgo residual'!AE33,'Matriz de riesgo residual'!AM33)=CONCATENATE(AE45,AI49),'Matriz de riesgo residual'!A33,""),," ",IF(CONCATENATE('Matriz de riesgo residual'!AE54,'Matriz de riesgo residual'!AM54)=CONCATENATE(AE45,AI49),'Matriz de riesgo residual'!A54,""),," ",IF(CONCATENATE('Matriz de riesgo residual'!AE75,'Matriz de riesgo residual'!AM75)=CONCATENATE(AE45,AI49),'Matriz de riesgo residual'!A75,""),," ",IF(CONCATENATE('Matriz de riesgo residual'!AE96,'Matriz de riesgo residual'!AM96)=CONCATENATE(AE45,AI49),'Matriz de riesgo residual'!A96,""),," ",IF(CONCATENATE('Matriz de riesgo residual'!AE115,'Matriz de riesgo residual'!AM115)=CONCATENATE(AE45,AI49),'Matriz de riesgo residual'!A115,""),," ",IF(CONCATENATE('Matriz de riesgo residual'!AE134,'Matriz de riesgo residual'!AM134)=CONCATENATE(AE45,AI49),'Matriz de riesgo residual'!A134,""),," ",IF(CONCATENATE('Matriz de riesgo residual'!AE138,'Matriz de riesgo residual'!AM138)=CONCATENATE(AE45,AI49),'Matriz de riesgo residual'!A138,""),," ",IF(CONCATENATE('Matriz de riesgo residual'!AE143,'Matriz de riesgo residual'!AM143)=CONCATENATE(AE45,AI49),'Matriz de riesgo residual'!A143,""),," ",IF(CONCATENATE('Matriz de riesgo residual'!AE148,'Matriz de riesgo residual'!AM148)=CONCATENATE(AE45,AI49),'Matriz de riesgo residual'!A148,""),," ",IF(CONCATENATE('Matriz de riesgo residual'!AE161,'Matriz de riesgo residual'!AM161)=CONCATENATE(AE45,AI49),'Matriz de riesgo residual'!A161,""),," ",IF(CONCATENATE('Matriz de riesgo residual'!AE173,'Matriz de riesgo residual'!AM173)=CONCATENATE(AE45,AI49),'Matriz de riesgo residual'!A173,""))</f>
        <v xml:space="preserve">           </v>
      </c>
      <c r="AJ45" s="181" t="str">
        <f>CONCATENATE(IF(CONCATENATE('Matriz de riesgo residual'!AE12,'Matriz de riesgo residual'!AM12)=CONCATENATE(AE45,AJ49),'Matriz de riesgo residual'!A12,""),," ",IF(CONCATENATE('Matriz de riesgo residual'!AE33,'Matriz de riesgo residual'!AM33)=CONCATENATE(AE45,AJ49),'Matriz de riesgo residual'!A33,""),," ",IF(CONCATENATE('Matriz de riesgo residual'!AE54,'Matriz de riesgo residual'!AM54)=CONCATENATE(AE45,AJ49),'Matriz de riesgo residual'!A54,""),," ",IF(CONCATENATE('Matriz de riesgo residual'!AE75,'Matriz de riesgo residual'!AM75)=CONCATENATE(AE45,AJ49),'Matriz de riesgo residual'!A75,""),," ",IF(CONCATENATE('Matriz de riesgo residual'!AE96,'Matriz de riesgo residual'!AM96)=CONCATENATE(AE45,AJ49),'Matriz de riesgo residual'!A96,""),," ",IF(CONCATENATE('Matriz de riesgo residual'!AE115,'Matriz de riesgo residual'!AM115)=CONCATENATE(AE45,AJ49),'Matriz de riesgo residual'!A115,""),," ",IF(CONCATENATE('Matriz de riesgo residual'!AE134,'Matriz de riesgo residual'!AM134)=CONCATENATE(AE45,AJ49),'Matriz de riesgo residual'!A134,""),," ",IF(CONCATENATE('Matriz de riesgo residual'!AE138,'Matriz de riesgo residual'!AM138)=CONCATENATE(AE45,AJ49),'Matriz de riesgo residual'!A138,""),," ",IF(CONCATENATE('Matriz de riesgo residual'!AE143,'Matriz de riesgo residual'!AM143)=CONCATENATE(AE45,AJ49),'Matriz de riesgo residual'!A143,""),," ",IF(CONCATENATE('Matriz de riesgo residual'!AE148,'Matriz de riesgo residual'!AM148)=CONCATENATE(AE45,AJ49),'Matriz de riesgo residual'!A148,""),," ",IF(CONCATENATE('Matriz de riesgo residual'!AE161,'Matriz de riesgo residual'!AM161)=CONCATENATE(AE45,AJ49),'Matriz de riesgo residual'!A161,""),," ",IF(CONCATENATE('Matriz de riesgo residual'!AE173,'Matriz de riesgo residual'!AM173)=CONCATENATE(AE45,AJ49),'Matriz de riesgo residual'!A173,""))</f>
        <v xml:space="preserve">           </v>
      </c>
      <c r="AL45" s="987"/>
      <c r="AM45" s="183" t="s">
        <v>1783</v>
      </c>
    </row>
    <row r="46" spans="15:39" ht="37.5" customHeight="1">
      <c r="O46" s="985"/>
      <c r="P46" s="184" t="s">
        <v>1617</v>
      </c>
      <c r="Q46" s="178">
        <v>3</v>
      </c>
      <c r="R46" s="185" t="str">
        <f>CONCATENATE(IF(CONCATENATE('Matriz de riesgo residual'!AD29,'Matriz de riesgo residual'!AN29)=CONCATENATE(Q46,R49),'Matriz de riesgo residual'!A12,""),," ",IF(CONCATENATE('Matriz de riesgo residual'!AD50,'Matriz de riesgo residual'!AN50)=CONCATENATE(Q46,R49),'Matriz de riesgo residual'!A33,""),," ",IF(CONCATENATE('Matriz de riesgo residual'!AD71,'Matriz de riesgo residual'!AN71)=CONCATENATE(Q46,R49),'Matriz de riesgo residual'!A54,""),," ",IF(CONCATENATE('Matriz de riesgo residual'!AD92,'Matriz de riesgo residual'!AN92)=CONCATENATE(Q46,R49),'Matriz de riesgo residual'!A75,""),," ",IF(CONCATENATE('Matriz de riesgo residual'!AD111,'Matriz de riesgo residual'!AN111)=CONCATENATE(Q46,R49),'Matriz de riesgo residual'!A96,""),," ",IF(CONCATENATE('Matriz de riesgo residual'!AD130,'Matriz de riesgo residual'!AN130)=CONCATENATE(Q46,R49),'Matriz de riesgo residual'!A115,""),," ",IF(CONCATENATE('Matriz de riesgo residual'!AD134,'Matriz de riesgo residual'!AN134)=CONCATENATE(Q46,R49),'Matriz de riesgo residual'!A134,""))</f>
        <v xml:space="preserve">      </v>
      </c>
      <c r="S46" s="179" t="str">
        <f>CONCATENATE(IF(CONCATENATE('Matriz de riesgo residual'!AD29,'Matriz de riesgo residual'!AN29)=CONCATENATE(Q46,S49),'Matriz de riesgo residual'!A12,""),," ",IF(CONCATENATE('Matriz de riesgo residual'!AD50,'Matriz de riesgo residual'!AN50)=CONCATENATE(Q46,S49),'Matriz de riesgo residual'!A33,""),," ",IF(CONCATENATE('Matriz de riesgo residual'!AD71,'Matriz de riesgo residual'!AN71)=CONCATENATE(Q46,S49),'Matriz de riesgo residual'!A54,""),," ",IF(CONCATENATE('Matriz de riesgo residual'!AD92,'Matriz de riesgo residual'!AN92)=CONCATENATE(Q46,S49),'Matriz de riesgo residual'!A75,""),," ",IF(CONCATENATE('Matriz de riesgo residual'!AD111,'Matriz de riesgo residual'!AN111)=CONCATENATE(Q46,S49),'Matriz de riesgo residual'!A96,""),," ",IF(CONCATENATE('Matriz de riesgo residual'!AD130,'Matriz de riesgo residual'!AN130)=CONCATENATE(Q46,S49),'Matriz de riesgo residual'!A115,""),," ",IF(CONCATENATE('Matriz de riesgo residual'!AD134,'Matriz de riesgo residual'!AN134)=CONCATENATE(Q46,S49),'Matriz de riesgo residual'!A134,""))</f>
        <v xml:space="preserve">      </v>
      </c>
      <c r="T46" s="179" t="str">
        <f>CONCATENATE(IF(CONCATENATE('Matriz de riesgo residual'!AD29,'Matriz de riesgo residual'!AN29)=CONCATENATE(Q46,T49),'Matriz de riesgo residual'!A12,""),," ",IF(CONCATENATE('Matriz de riesgo residual'!AD50,'Matriz de riesgo residual'!AN50)=CONCATENATE(Q46,T49),'Matriz de riesgo residual'!A33,""),," ",IF(CONCATENATE('Matriz de riesgo residual'!AD71,'Matriz de riesgo residual'!AN71)=CONCATENATE(Q46,T49),'Matriz de riesgo residual'!A54,""),," ",IF(CONCATENATE('Matriz de riesgo residual'!AD92,'Matriz de riesgo residual'!AN92)=CONCATENATE(Q46,T49),'Matriz de riesgo residual'!A75,""),," ",IF(CONCATENATE('Matriz de riesgo residual'!AD111,'Matriz de riesgo residual'!AN111)=CONCATENATE(Q46,T49),'Matriz de riesgo residual'!A96,""),," ",IF(CONCATENATE('Matriz de riesgo residual'!AD130,'Matriz de riesgo residual'!AN130)=CONCATENATE(Q46,T49),'Matriz de riesgo residual'!A115,""),," ",IF(CONCATENATE('Matriz de riesgo residual'!AD134,'Matriz de riesgo residual'!AN134)=CONCATENATE(Q46,T49),'Matriz de riesgo residual'!A134,""))</f>
        <v xml:space="preserve">      </v>
      </c>
      <c r="U46" s="180" t="str">
        <f>CONCATENATE(IF(CONCATENATE('Matriz de riesgo residual'!AD29,'Matriz de riesgo residual'!AN29)=CONCATENATE(Q46,U49),'Matriz de riesgo residual'!A12,""),," ",IF(CONCATENATE('Matriz de riesgo residual'!AD50,'Matriz de riesgo residual'!AN50)=CONCATENATE(Q46,U49),'Matriz de riesgo residual'!A33,""),," ",IF(CONCATENATE('Matriz de riesgo residual'!AD71,'Matriz de riesgo residual'!AN71)=CONCATENATE(Q46,U49),'Matriz de riesgo residual'!A54,""),," ",IF(CONCATENATE('Matriz de riesgo residual'!AD92,'Matriz de riesgo residual'!AN92)=CONCATENATE(Q46,U49),'Matriz de riesgo residual'!A75,""),," ",IF(CONCATENATE('Matriz de riesgo residual'!AD111,'Matriz de riesgo residual'!AN111)=CONCATENATE(Q46,U49),'Matriz de riesgo residual'!A96,""),," ",IF(CONCATENATE('Matriz de riesgo residual'!AD130,'Matriz de riesgo residual'!AN130)=CONCATENATE(Q46,U49),'Matriz de riesgo residual'!A115,""),," ",IF(CONCATENATE('Matriz de riesgo residual'!AD134,'Matriz de riesgo residual'!AN134)=CONCATENATE(Q46,U49),'Matriz de riesgo residual'!A134,""))</f>
        <v xml:space="preserve">      </v>
      </c>
      <c r="V46" s="180" t="str">
        <f>CONCATENATE(IF(CONCATENATE('Matriz de riesgo residual'!AD29,'Matriz de riesgo residual'!AN29)=CONCATENATE(Q46,V49),'Matriz de riesgo residual'!A12,""),," ",IF(CONCATENATE('Matriz de riesgo residual'!AD50,'Matriz de riesgo residual'!AN50)=CONCATENATE(Q46,V49),'Matriz de riesgo residual'!A33,""),," ",IF(CONCATENATE('Matriz de riesgo residual'!AD71,'Matriz de riesgo residual'!AN71)=CONCATENATE(Q46,V49),'Matriz de riesgo residual'!A54,""),," ",IF(CONCATENATE('Matriz de riesgo residual'!AD92,'Matriz de riesgo residual'!AN92)=CONCATENATE(Q46,V49),'Matriz de riesgo residual'!A75,""),," ",IF(CONCATENATE('Matriz de riesgo residual'!AD111,'Matriz de riesgo residual'!AN111)=CONCATENATE(Q46,V49),'Matriz de riesgo residual'!A96,""),," ",IF(CONCATENATE('Matriz de riesgo residual'!AD130,'Matriz de riesgo residual'!AN130)=CONCATENATE(Q46,V49),'Matriz de riesgo residual'!A115,""),," ",IF(CONCATENATE('Matriz de riesgo residual'!AD134,'Matriz de riesgo residual'!AN134)=CONCATENATE(Q46,V49),'Matriz de riesgo residual'!A134,""))</f>
        <v xml:space="preserve">      </v>
      </c>
      <c r="X46" s="987"/>
      <c r="Y46" s="186" t="s">
        <v>287</v>
      </c>
      <c r="AC46" s="985"/>
      <c r="AD46" s="184" t="s">
        <v>1617</v>
      </c>
      <c r="AE46" s="178">
        <v>3</v>
      </c>
      <c r="AF46" s="185" t="str">
        <f>CONCATENATE(IF(CONCATENATE('Matriz de riesgo residual'!AE12,'Matriz de riesgo residual'!AM12)=CONCATENATE(AE46,AF49),'Matriz de riesgo residual'!A12,""),," ",IF(CONCATENATE('Matriz de riesgo residual'!AE33,'Matriz de riesgo residual'!AM33)=CONCATENATE(AE46,AF49),'Matriz de riesgo residual'!A33,""),," ",IF(CONCATENATE('Matriz de riesgo residual'!AE54,'Matriz de riesgo residual'!AM54)=CONCATENATE(AE46,AF49),'Matriz de riesgo residual'!A54,""),," ",IF(CONCATENATE('Matriz de riesgo residual'!AE75,'Matriz de riesgo residual'!AM75)=CONCATENATE(AE46,AF49),'Matriz de riesgo residual'!A75,""),," ",IF(CONCATENATE('Matriz de riesgo residual'!AE96,'Matriz de riesgo residual'!AM96)=CONCATENATE(AE46,AF49),'Matriz de riesgo residual'!A96,""),," ",IF(CONCATENATE('Matriz de riesgo residual'!AE115,'Matriz de riesgo residual'!AM115)=CONCATENATE(AE46,AF49),'Matriz de riesgo residual'!A115,""),," ",IF(CONCATENATE('Matriz de riesgo residual'!AE134,'Matriz de riesgo residual'!AM134)=CONCATENATE(AE46,AF49),'Matriz de riesgo residual'!A134,""),," ",IF(CONCATENATE('Matriz de riesgo residual'!AE138,'Matriz de riesgo residual'!AM138)=CONCATENATE(AE46,AF49),'Matriz de riesgo residual'!A138,""),," ",IF(CONCATENATE('Matriz de riesgo residual'!AE143,'Matriz de riesgo residual'!AM143)=CONCATENATE(AE46,AF49),'Matriz de riesgo residual'!A143,""),," ",IF(CONCATENATE('Matriz de riesgo residual'!AE148,'Matriz de riesgo residual'!AM148)=CONCATENATE(AE46,AF49),'Matriz de riesgo residual'!A148,""),," ",IF(CONCATENATE('Matriz de riesgo residual'!AE161,'Matriz de riesgo residual'!AM161)=CONCATENATE(AE46,AF49),'Matriz de riesgo residual'!A161,""),," ",IF(CONCATENATE('Matriz de riesgo residual'!AE173,'Matriz de riesgo residual'!AM173)=CONCATENATE(AE46,AF49),'Matriz de riesgo residual'!A173,""))</f>
        <v xml:space="preserve">           </v>
      </c>
      <c r="AG46" s="179" t="str">
        <f>CONCATENATE(IF(CONCATENATE('Matriz de riesgo residual'!AE12,'Matriz de riesgo residual'!AM12)=CONCATENATE(AE46,AG49),'Matriz de riesgo residual'!A12,""),," ",IF(CONCATENATE('Matriz de riesgo residual'!AE33,'Matriz de riesgo residual'!AM33)=CONCATENATE(AE46,AG49),'Matriz de riesgo residual'!A33,""),," ",IF(CONCATENATE('Matriz de riesgo residual'!AE54,'Matriz de riesgo residual'!AM54)=CONCATENATE(AE46,AG49),'Matriz de riesgo residual'!A54,""),," ",IF(CONCATENATE('Matriz de riesgo residual'!AE75,'Matriz de riesgo residual'!AM75)=CONCATENATE(AE46,AG49),'Matriz de riesgo residual'!A75,""),," ",IF(CONCATENATE('Matriz de riesgo residual'!AE96,'Matriz de riesgo residual'!AM96)=CONCATENATE(AE46,AG49),'Matriz de riesgo residual'!A96,""),," ",IF(CONCATENATE('Matriz de riesgo residual'!AE115,'Matriz de riesgo residual'!AM115)=CONCATENATE(AE46,AG49),'Matriz de riesgo residual'!A115,""),," ",IF(CONCATENATE('Matriz de riesgo residual'!AE134,'Matriz de riesgo residual'!AM134)=CONCATENATE(AE46,AG49),'Matriz de riesgo residual'!A134,""),," ",IF(CONCATENATE('Matriz de riesgo residual'!AE138,'Matriz de riesgo residual'!AM138)=CONCATENATE(AE46,AG49),'Matriz de riesgo residual'!A138,""),," ",IF(CONCATENATE('Matriz de riesgo residual'!AE143,'Matriz de riesgo residual'!AM143)=CONCATENATE(AE46,AG49),'Matriz de riesgo residual'!A143,""),," ",IF(CONCATENATE('Matriz de riesgo residual'!AE148,'Matriz de riesgo residual'!AM148)=CONCATENATE(AE46,AG49),'Matriz de riesgo residual'!A148,""),," ",IF(CONCATENATE('Matriz de riesgo residual'!AE161,'Matriz de riesgo residual'!AM161)=CONCATENATE(AE46,AG49),'Matriz de riesgo residual'!A161,""),," ",IF(CONCATENATE('Matriz de riesgo residual'!AE173,'Matriz de riesgo residual'!AM173)=CONCATENATE(AE46,AG49),'Matriz de riesgo residual'!A173,""))</f>
        <v xml:space="preserve">           </v>
      </c>
      <c r="AH46" s="179" t="str">
        <f>CONCATENATE(IF(CONCATENATE('Matriz de riesgo residual'!AE12,'Matriz de riesgo residual'!AM12)=CONCATENATE(AE46,AH49),'Matriz de riesgo residual'!A12,""),," ",IF(CONCATENATE('Matriz de riesgo residual'!AE33,'Matriz de riesgo residual'!AM33)=CONCATENATE(AE46,AH49),'Matriz de riesgo residual'!A33,""),," ",IF(CONCATENATE('Matriz de riesgo residual'!AE54,'Matriz de riesgo residual'!AM54)=CONCATENATE(AE46,AH49),'Matriz de riesgo residual'!A54,""),," ",IF(CONCATENATE('Matriz de riesgo residual'!AE75,'Matriz de riesgo residual'!AM75)=CONCATENATE(AE46,AH49),'Matriz de riesgo residual'!A75,""),," ",IF(CONCATENATE('Matriz de riesgo residual'!AE96,'Matriz de riesgo residual'!AM96)=CONCATENATE(AE46,AH49),'Matriz de riesgo residual'!A96,""),," ",IF(CONCATENATE('Matriz de riesgo residual'!AE115,'Matriz de riesgo residual'!AM115)=CONCATENATE(AE46,AH49),'Matriz de riesgo residual'!A115,""),," ",IF(CONCATENATE('Matriz de riesgo residual'!AE134,'Matriz de riesgo residual'!AM134)=CONCATENATE(AE46,AH49),'Matriz de riesgo residual'!A134,""),," ",IF(CONCATENATE('Matriz de riesgo residual'!AE138,'Matriz de riesgo residual'!AM138)=CONCATENATE(AE46,AH49),'Matriz de riesgo residual'!A138,""),," ",IF(CONCATENATE('Matriz de riesgo residual'!AE143,'Matriz de riesgo residual'!AM143)=CONCATENATE(AE46,AH49),'Matriz de riesgo residual'!A143,""),," ",IF(CONCATENATE('Matriz de riesgo residual'!AE148,'Matriz de riesgo residual'!AM148)=CONCATENATE(AE46,AH49),'Matriz de riesgo residual'!A148,""),," ",IF(CONCATENATE('Matriz de riesgo residual'!AE161,'Matriz de riesgo residual'!AM161)=CONCATENATE(AE46,AH49),'Matriz de riesgo residual'!A161,""),," ",IF(CONCATENATE('Matriz de riesgo residual'!AE173,'Matriz de riesgo residual'!AM173)=CONCATENATE(AE46,AH49),'Matriz de riesgo residual'!A173,""))</f>
        <v xml:space="preserve">           </v>
      </c>
      <c r="AI46" s="180" t="str">
        <f>CONCATENATE(IF(CONCATENATE('Matriz de riesgo residual'!AE12,'Matriz de riesgo residual'!AM12)=CONCATENATE(AE46,AI49),'Matriz de riesgo residual'!A12,""),," ",IF(CONCATENATE('Matriz de riesgo residual'!AE33,'Matriz de riesgo residual'!AM33)=CONCATENATE(AE46,AI49),'Matriz de riesgo residual'!A33,""),," ",IF(CONCATENATE('Matriz de riesgo residual'!AE54,'Matriz de riesgo residual'!AM54)=CONCATENATE(AE46,AI49),'Matriz de riesgo residual'!A54,""),," ",IF(CONCATENATE('Matriz de riesgo residual'!AE75,'Matriz de riesgo residual'!AM75)=CONCATENATE(AE46,AI49),'Matriz de riesgo residual'!A75,""),," ",IF(CONCATENATE('Matriz de riesgo residual'!AE96,'Matriz de riesgo residual'!AM96)=CONCATENATE(AE46,AI49),'Matriz de riesgo residual'!A96,""),," ",IF(CONCATENATE('Matriz de riesgo residual'!AE115,'Matriz de riesgo residual'!AM115)=CONCATENATE(AE46,AI49),'Matriz de riesgo residual'!A115,""),," ",IF(CONCATENATE('Matriz de riesgo residual'!AE134,'Matriz de riesgo residual'!AM134)=CONCATENATE(AE46,AI49),'Matriz de riesgo residual'!A134,""),," ",IF(CONCATENATE('Matriz de riesgo residual'!AE138,'Matriz de riesgo residual'!AM138)=CONCATENATE(AE46,AI49),'Matriz de riesgo residual'!A138,""),," ",IF(CONCATENATE('Matriz de riesgo residual'!AE143,'Matriz de riesgo residual'!AM143)=CONCATENATE(AE46,AI49),'Matriz de riesgo residual'!A143,""),," ",IF(CONCATENATE('Matriz de riesgo residual'!AE148,'Matriz de riesgo residual'!AM148)=CONCATENATE(AE46,AI49),'Matriz de riesgo residual'!A148,""),," ",IF(CONCATENATE('Matriz de riesgo residual'!AE161,'Matriz de riesgo residual'!AM161)=CONCATENATE(AE46,AI49),'Matriz de riesgo residual'!A161,""),," ",IF(CONCATENATE('Matriz de riesgo residual'!AE173,'Matriz de riesgo residual'!AM173)=CONCATENATE(AE46,AI49),'Matriz de riesgo residual'!A173,""))</f>
        <v xml:space="preserve">           </v>
      </c>
      <c r="AJ46" s="180" t="str">
        <f>CONCATENATE(IF(CONCATENATE('Matriz de riesgo residual'!AE12,'Matriz de riesgo residual'!AM12)=CONCATENATE(AE46,AJ49),'Matriz de riesgo residual'!A12,""),," ",IF(CONCATENATE('Matriz de riesgo residual'!AE33,'Matriz de riesgo residual'!AM33)=CONCATENATE(AE46,AJ49),'Matriz de riesgo residual'!A33,""),," ",IF(CONCATENATE('Matriz de riesgo residual'!AE54,'Matriz de riesgo residual'!AM54)=CONCATENATE(AE46,AJ49),'Matriz de riesgo residual'!A54,""),," ",IF(CONCATENATE('Matriz de riesgo residual'!AE75,'Matriz de riesgo residual'!AM75)=CONCATENATE(AE46,AJ49),'Matriz de riesgo residual'!A75,""),," ",IF(CONCATENATE('Matriz de riesgo residual'!AE96,'Matriz de riesgo residual'!AM96)=CONCATENATE(AE46,AJ49),'Matriz de riesgo residual'!A96,""),," ",IF(CONCATENATE('Matriz de riesgo residual'!AE115,'Matriz de riesgo residual'!AM115)=CONCATENATE(AE46,AJ49),'Matriz de riesgo residual'!A115,""),," ",IF(CONCATENATE('Matriz de riesgo residual'!AE134,'Matriz de riesgo residual'!AM134)=CONCATENATE(AE46,AJ49),'Matriz de riesgo residual'!A134,""),," ",IF(CONCATENATE('Matriz de riesgo residual'!AE138,'Matriz de riesgo residual'!AM138)=CONCATENATE(AE46,AJ49),'Matriz de riesgo residual'!A138,""),," ",IF(CONCATENATE('Matriz de riesgo residual'!AE143,'Matriz de riesgo residual'!AM143)=CONCATENATE(AE46,AJ49),'Matriz de riesgo residual'!A143,""),," ",IF(CONCATENATE('Matriz de riesgo residual'!AE148,'Matriz de riesgo residual'!AM148)=CONCATENATE(AE46,AJ49),'Matriz de riesgo residual'!A148,""),," ",IF(CONCATENATE('Matriz de riesgo residual'!AE161,'Matriz de riesgo residual'!AM161)=CONCATENATE(AE46,AJ49),'Matriz de riesgo residual'!A161,""),," ",IF(CONCATENATE('Matriz de riesgo residual'!AE173,'Matriz de riesgo residual'!AM173)=CONCATENATE(AE46,AJ49),'Matriz de riesgo residual'!A173,""))</f>
        <v xml:space="preserve">           </v>
      </c>
      <c r="AL46" s="987"/>
      <c r="AM46" s="186" t="s">
        <v>287</v>
      </c>
    </row>
    <row r="47" spans="15:39" ht="37.5" customHeight="1" thickBot="1">
      <c r="O47" s="985"/>
      <c r="P47" s="177" t="s">
        <v>1614</v>
      </c>
      <c r="Q47" s="178">
        <v>2</v>
      </c>
      <c r="R47" s="185" t="str">
        <f>CONCATENATE(IF(CONCATENATE('Matriz de riesgo residual'!AD29,'Matriz de riesgo residual'!AN29)=CONCATENATE(Q47,R49),'Matriz de riesgo residual'!A12,""),," ",IF(CONCATENATE('Matriz de riesgo residual'!AD50,'Matriz de riesgo residual'!AN50)=CONCATENATE(Q47,R49),'Matriz de riesgo residual'!A33,""),," ",IF(CONCATENATE('Matriz de riesgo residual'!AD71,'Matriz de riesgo residual'!AN71)=CONCATENATE(Q47,R49),'Matriz de riesgo residual'!A54,""),," ",IF(CONCATENATE('Matriz de riesgo residual'!AD92,'Matriz de riesgo residual'!AN92)=CONCATENATE(Q47,R49),'Matriz de riesgo residual'!A75,""),," ",IF(CONCATENATE('Matriz de riesgo residual'!AD111,'Matriz de riesgo residual'!AN111)=CONCATENATE(Q47,R49),'Matriz de riesgo residual'!A96,""),," ",IF(CONCATENATE('Matriz de riesgo residual'!AD130,'Matriz de riesgo residual'!AN130)=CONCATENATE(Q47,R49),'Matriz de riesgo residual'!A115,""),," ",IF(CONCATENATE('Matriz de riesgo residual'!AD134,'Matriz de riesgo residual'!AN134)=CONCATENATE(Q47,R49),'Matriz de riesgo residual'!A134,""))</f>
        <v xml:space="preserve">      </v>
      </c>
      <c r="S47" s="179" t="str">
        <f>CONCATENATE(IF(CONCATENATE('Matriz de riesgo residual'!AD29,'Matriz de riesgo residual'!AN29)=CONCATENATE(Q47,S49),'Matriz de riesgo residual'!A12,""),," ",IF(CONCATENATE('Matriz de riesgo residual'!AD50,'Matriz de riesgo residual'!AN50)=CONCATENATE(Q47,S49),'Matriz de riesgo residual'!A33,""),," ",IF(CONCATENATE('Matriz de riesgo residual'!AD71,'Matriz de riesgo residual'!AN71)=CONCATENATE(Q47,S49),'Matriz de riesgo residual'!A54,""),," ",IF(CONCATENATE('Matriz de riesgo residual'!AD92,'Matriz de riesgo residual'!AN92)=CONCATENATE(Q47,S49),'Matriz de riesgo residual'!A75,""),," ",IF(CONCATENATE('Matriz de riesgo residual'!AD111,'Matriz de riesgo residual'!AN111)=CONCATENATE(Q47,S49),'Matriz de riesgo residual'!A96,""),," ",IF(CONCATENATE('Matriz de riesgo residual'!AD130,'Matriz de riesgo residual'!AN130)=CONCATENATE(Q47,S49),'Matriz de riesgo residual'!A115,""),," ",IF(CONCATENATE('Matriz de riesgo residual'!AD134,'Matriz de riesgo residual'!AN134)=CONCATENATE(Q47,S49),'Matriz de riesgo residual'!A134,""))</f>
        <v xml:space="preserve">      </v>
      </c>
      <c r="T47" s="179" t="str">
        <f>CONCATENATE(IF(CONCATENATE('Matriz de riesgo residual'!AD29,'Matriz de riesgo residual'!AN29)=CONCATENATE(Q47,T49),'Matriz de riesgo residual'!A12,""),," ",IF(CONCATENATE('Matriz de riesgo residual'!AD50,'Matriz de riesgo residual'!AN50)=CONCATENATE(Q47,T49),'Matriz de riesgo residual'!A33,""),," ",IF(CONCATENATE('Matriz de riesgo residual'!AD71,'Matriz de riesgo residual'!AN71)=CONCATENATE(Q47,T49),'Matriz de riesgo residual'!A54,""),," ",IF(CONCATENATE('Matriz de riesgo residual'!AD92,'Matriz de riesgo residual'!AN92)=CONCATENATE(Q47,T49),'Matriz de riesgo residual'!A75,""),," ",IF(CONCATENATE('Matriz de riesgo residual'!AD111,'Matriz de riesgo residual'!AN111)=CONCATENATE(Q47,T49),'Matriz de riesgo residual'!A96,""),," ",IF(CONCATENATE('Matriz de riesgo residual'!AD130,'Matriz de riesgo residual'!AN130)=CONCATENATE(Q47,T49),'Matriz de riesgo residual'!A115,""),," ",IF(CONCATENATE('Matriz de riesgo residual'!AD134,'Matriz de riesgo residual'!AN134)=CONCATENATE(Q47,T49),'Matriz de riesgo residual'!A134,""))</f>
        <v xml:space="preserve">      </v>
      </c>
      <c r="U47" s="179" t="str">
        <f>CONCATENATE(IF(CONCATENATE('Matriz de riesgo residual'!AD29,'Matriz de riesgo residual'!AN29)=CONCATENATE(Q47,U49),'Matriz de riesgo residual'!A12,""),," ",IF(CONCATENATE('Matriz de riesgo residual'!AD50,'Matriz de riesgo residual'!AN50)=CONCATENATE(Q47,U49),'Matriz de riesgo residual'!A33,""),," ",IF(CONCATENATE('Matriz de riesgo residual'!AD71,'Matriz de riesgo residual'!AN71)=CONCATENATE(Q47,U49),'Matriz de riesgo residual'!A54,""),," ",IF(CONCATENATE('Matriz de riesgo residual'!AD92,'Matriz de riesgo residual'!AN92)=CONCATENATE(Q47,U49),'Matriz de riesgo residual'!A75,""),," ",IF(CONCATENATE('Matriz de riesgo residual'!AD111,'Matriz de riesgo residual'!AN111)=CONCATENATE(Q47,U49),'Matriz de riesgo residual'!A96,""),," ",IF(CONCATENATE('Matriz de riesgo residual'!AD130,'Matriz de riesgo residual'!AN130)=CONCATENATE(Q47,U49),'Matriz de riesgo residual'!A115,""),," ",IF(CONCATENATE('Matriz de riesgo residual'!AD134,'Matriz de riesgo residual'!AN134)=CONCATENATE(Q47,U49),'Matriz de riesgo residual'!A134,""))</f>
        <v xml:space="preserve">      </v>
      </c>
      <c r="V47" s="180" t="str">
        <f>CONCATENATE(IF(CONCATENATE('Matriz de riesgo residual'!AD29,'Matriz de riesgo residual'!AN29)=CONCATENATE(Q47,V49),'Matriz de riesgo residual'!A12,""),," ",IF(CONCATENATE('Matriz de riesgo residual'!AD50,'Matriz de riesgo residual'!AN50)=CONCATENATE(Q47,V49),'Matriz de riesgo residual'!A33,""),," ",IF(CONCATENATE('Matriz de riesgo residual'!AD71,'Matriz de riesgo residual'!AN71)=CONCATENATE(Q47,V49),'Matriz de riesgo residual'!A54,""),," ",IF(CONCATENATE('Matriz de riesgo residual'!AD92,'Matriz de riesgo residual'!AN92)=CONCATENATE(Q47,V49),'Matriz de riesgo residual'!A75,""),," ",IF(CONCATENATE('Matriz de riesgo residual'!AD111,'Matriz de riesgo residual'!AN111)=CONCATENATE(Q47,V49),'Matriz de riesgo residual'!A96,""),," ",IF(CONCATENATE('Matriz de riesgo residual'!AD130,'Matriz de riesgo residual'!AN130)=CONCATENATE(Q47,V49),'Matriz de riesgo residual'!A115,""),," ",IF(CONCATENATE('Matriz de riesgo residual'!AD134,'Matriz de riesgo residual'!AN134)=CONCATENATE(Q47,V49),'Matriz de riesgo residual'!A134,""))</f>
        <v xml:space="preserve">      </v>
      </c>
      <c r="X47" s="988"/>
      <c r="Y47" s="187" t="s">
        <v>283</v>
      </c>
      <c r="AC47" s="985"/>
      <c r="AD47" s="177" t="s">
        <v>1614</v>
      </c>
      <c r="AE47" s="178">
        <v>2</v>
      </c>
      <c r="AF47" s="185" t="str">
        <f>CONCATENATE(IF(CONCATENATE('Matriz de riesgo residual'!AE12,'Matriz de riesgo residual'!AM12)=CONCATENATE(AE47,AF49),'Matriz de riesgo residual'!A12,""),," ",IF(CONCATENATE('Matriz de riesgo residual'!AE33,'Matriz de riesgo residual'!AM33)=CONCATENATE(AE47,AF49),'Matriz de riesgo residual'!A33,""),," ",IF(CONCATENATE('Matriz de riesgo residual'!AE54,'Matriz de riesgo residual'!AM54)=CONCATENATE(AE47,AF49),'Matriz de riesgo residual'!A54,""),," ",IF(CONCATENATE('Matriz de riesgo residual'!AE75,'Matriz de riesgo residual'!AM75)=CONCATENATE(AE47,AF49),'Matriz de riesgo residual'!A75,""),," ",IF(CONCATENATE('Matriz de riesgo residual'!AE96,'Matriz de riesgo residual'!AM96)=CONCATENATE(AE47,AF49),'Matriz de riesgo residual'!A96,""),," ",IF(CONCATENATE('Matriz de riesgo residual'!AE115,'Matriz de riesgo residual'!AM115)=CONCATENATE(AE47,AF49),'Matriz de riesgo residual'!A115,""),," ",IF(CONCATENATE('Matriz de riesgo residual'!AE134,'Matriz de riesgo residual'!AM134)=CONCATENATE(AE47,AF49),'Matriz de riesgo residual'!A134,""),," ",IF(CONCATENATE('Matriz de riesgo residual'!AE138,'Matriz de riesgo residual'!AM138)=CONCATENATE(AE47,AF49),'Matriz de riesgo residual'!A138,""),," ",IF(CONCATENATE('Matriz de riesgo residual'!AE143,'Matriz de riesgo residual'!AM143)=CONCATENATE(AE47,AF49),'Matriz de riesgo residual'!A143,""),," ",IF(CONCATENATE('Matriz de riesgo residual'!AE148,'Matriz de riesgo residual'!AM148)=CONCATENATE(AE47,AF49),'Matriz de riesgo residual'!A148,""),," ",IF(CONCATENATE('Matriz de riesgo residual'!AE161,'Matriz de riesgo residual'!AM161)=CONCATENATE(AE47,AF49),'Matriz de riesgo residual'!A161,""),," ",IF(CONCATENATE('Matriz de riesgo residual'!AE173,'Matriz de riesgo residual'!AM173)=CONCATENATE(AE47,AF49),'Matriz de riesgo residual'!A173,""))</f>
        <v xml:space="preserve">  R3  R5 R6    R10  </v>
      </c>
      <c r="AG47" s="179" t="str">
        <f>CONCATENATE(IF(CONCATENATE('Matriz de riesgo residual'!AE12,'Matriz de riesgo residual'!AM12)=CONCATENATE(AE47,AG49),'Matriz de riesgo residual'!A12,""),," ",IF(CONCATENATE('Matriz de riesgo residual'!AE33,'Matriz de riesgo residual'!AM33)=CONCATENATE(AE47,AG49),'Matriz de riesgo residual'!A33,""),," ",IF(CONCATENATE('Matriz de riesgo residual'!AE54,'Matriz de riesgo residual'!AM54)=CONCATENATE(AE47,AG49),'Matriz de riesgo residual'!A54,""),," ",IF(CONCATENATE('Matriz de riesgo residual'!AE75,'Matriz de riesgo residual'!AM75)=CONCATENATE(AE47,AG49),'Matriz de riesgo residual'!A75,""),," ",IF(CONCATENATE('Matriz de riesgo residual'!AE96,'Matriz de riesgo residual'!AM96)=CONCATENATE(AE47,AG49),'Matriz de riesgo residual'!A96,""),," ",IF(CONCATENATE('Matriz de riesgo residual'!AE115,'Matriz de riesgo residual'!AM115)=CONCATENATE(AE47,AG49),'Matriz de riesgo residual'!A115,""),," ",IF(CONCATENATE('Matriz de riesgo residual'!AE134,'Matriz de riesgo residual'!AM134)=CONCATENATE(AE47,AG49),'Matriz de riesgo residual'!A134,""),," ",IF(CONCATENATE('Matriz de riesgo residual'!AE138,'Matriz de riesgo residual'!AM138)=CONCATENATE(AE47,AG49),'Matriz de riesgo residual'!A138,""),," ",IF(CONCATENATE('Matriz de riesgo residual'!AE143,'Matriz de riesgo residual'!AM143)=CONCATENATE(AE47,AG49),'Matriz de riesgo residual'!A143,""),," ",IF(CONCATENATE('Matriz de riesgo residual'!AE148,'Matriz de riesgo residual'!AM148)=CONCATENATE(AE47,AG49),'Matriz de riesgo residual'!A148,""),," ",IF(CONCATENATE('Matriz de riesgo residual'!AE161,'Matriz de riesgo residual'!AM161)=CONCATENATE(AE47,AG49),'Matriz de riesgo residual'!A161,""),," ",IF(CONCATENATE('Matriz de riesgo residual'!AE173,'Matriz de riesgo residual'!AM173)=CONCATENATE(AE47,AG49),'Matriz de riesgo residual'!A173,""))</f>
        <v xml:space="preserve">           </v>
      </c>
      <c r="AH47" s="179" t="str">
        <f>CONCATENATE(IF(CONCATENATE('Matriz de riesgo residual'!AE12,'Matriz de riesgo residual'!AM12)=CONCATENATE(AE47,AH49),'Matriz de riesgo residual'!A12,""),," ",IF(CONCATENATE('Matriz de riesgo residual'!AE33,'Matriz de riesgo residual'!AM33)=CONCATENATE(AE47,AH49),'Matriz de riesgo residual'!A33,""),," ",IF(CONCATENATE('Matriz de riesgo residual'!AE54,'Matriz de riesgo residual'!AM54)=CONCATENATE(AE47,AH49),'Matriz de riesgo residual'!A54,""),," ",IF(CONCATENATE('Matriz de riesgo residual'!AE75,'Matriz de riesgo residual'!AM75)=CONCATENATE(AE47,AH49),'Matriz de riesgo residual'!A75,""),," ",IF(CONCATENATE('Matriz de riesgo residual'!AE96,'Matriz de riesgo residual'!AM96)=CONCATENATE(AE47,AH49),'Matriz de riesgo residual'!A96,""),," ",IF(CONCATENATE('Matriz de riesgo residual'!AE115,'Matriz de riesgo residual'!AM115)=CONCATENATE(AE47,AH49),'Matriz de riesgo residual'!A115,""),," ",IF(CONCATENATE('Matriz de riesgo residual'!AE134,'Matriz de riesgo residual'!AM134)=CONCATENATE(AE47,AH49),'Matriz de riesgo residual'!A134,""),," ",IF(CONCATENATE('Matriz de riesgo residual'!AE138,'Matriz de riesgo residual'!AM138)=CONCATENATE(AE47,AH49),'Matriz de riesgo residual'!A138,""),," ",IF(CONCATENATE('Matriz de riesgo residual'!AE143,'Matriz de riesgo residual'!AM143)=CONCATENATE(AE47,AH49),'Matriz de riesgo residual'!A143,""),," ",IF(CONCATENATE('Matriz de riesgo residual'!AE148,'Matriz de riesgo residual'!AM148)=CONCATENATE(AE47,AH49),'Matriz de riesgo residual'!A148,""),," ",IF(CONCATENATE('Matriz de riesgo residual'!AE161,'Matriz de riesgo residual'!AM161)=CONCATENATE(AE47,AH49),'Matriz de riesgo residual'!A161,""),," ",IF(CONCATENATE('Matriz de riesgo residual'!AE173,'Matriz de riesgo residual'!AM173)=CONCATENATE(AE47,AH49),'Matriz de riesgo residual'!A173,""))</f>
        <v xml:space="preserve">           </v>
      </c>
      <c r="AI47" s="179" t="str">
        <f>CONCATENATE(IF(CONCATENATE('Matriz de riesgo residual'!AE12,'Matriz de riesgo residual'!AM12)=CONCATENATE(AE47,AI49),'Matriz de riesgo residual'!A12,""),," ",IF(CONCATENATE('Matriz de riesgo residual'!AE33,'Matriz de riesgo residual'!AM33)=CONCATENATE(AE47,AI49),'Matriz de riesgo residual'!A33,""),," ",IF(CONCATENATE('Matriz de riesgo residual'!AE54,'Matriz de riesgo residual'!AM54)=CONCATENATE(AE47,AI49),'Matriz de riesgo residual'!A54,""),," ",IF(CONCATENATE('Matriz de riesgo residual'!AE75,'Matriz de riesgo residual'!AM75)=CONCATENATE(AE47,AI49),'Matriz de riesgo residual'!A75,""),," ",IF(CONCATENATE('Matriz de riesgo residual'!AE96,'Matriz de riesgo residual'!AM96)=CONCATENATE(AE47,AI49),'Matriz de riesgo residual'!A96,""),," ",IF(CONCATENATE('Matriz de riesgo residual'!AE115,'Matriz de riesgo residual'!AM115)=CONCATENATE(AE47,AI49),'Matriz de riesgo residual'!A115,""),," ",IF(CONCATENATE('Matriz de riesgo residual'!AE134,'Matriz de riesgo residual'!AM134)=CONCATENATE(AE47,AI49),'Matriz de riesgo residual'!A134,""),," ",IF(CONCATENATE('Matriz de riesgo residual'!AE138,'Matriz de riesgo residual'!AM138)=CONCATENATE(AE47,AI49),'Matriz de riesgo residual'!A138,""),," ",IF(CONCATENATE('Matriz de riesgo residual'!AE143,'Matriz de riesgo residual'!AM143)=CONCATENATE(AE47,AI49),'Matriz de riesgo residual'!A143,""),," ",IF(CONCATENATE('Matriz de riesgo residual'!AE148,'Matriz de riesgo residual'!AM148)=CONCATENATE(AE47,AI49),'Matriz de riesgo residual'!A148,""),," ",IF(CONCATENATE('Matriz de riesgo residual'!AE161,'Matriz de riesgo residual'!AM161)=CONCATENATE(AE47,AI49),'Matriz de riesgo residual'!A161,""),," ",IF(CONCATENATE('Matriz de riesgo residual'!AE173,'Matriz de riesgo residual'!AM173)=CONCATENATE(AE47,AI49),'Matriz de riesgo residual'!A173,""))</f>
        <v xml:space="preserve">           </v>
      </c>
      <c r="AJ47" s="180" t="str">
        <f>CONCATENATE(IF(CONCATENATE('Matriz de riesgo residual'!AE12,'Matriz de riesgo residual'!AM12)=CONCATENATE(AE47,AJ49),'Matriz de riesgo residual'!A12,""),," ",IF(CONCATENATE('Matriz de riesgo residual'!AE33,'Matriz de riesgo residual'!AM33)=CONCATENATE(AE47,AJ49),'Matriz de riesgo residual'!A33,""),," ",IF(CONCATENATE('Matriz de riesgo residual'!AE54,'Matriz de riesgo residual'!AM54)=CONCATENATE(AE47,AJ49),'Matriz de riesgo residual'!A54,""),," ",IF(CONCATENATE('Matriz de riesgo residual'!AE75,'Matriz de riesgo residual'!AM75)=CONCATENATE(AE47,AJ49),'Matriz de riesgo residual'!A75,""),," ",IF(CONCATENATE('Matriz de riesgo residual'!AE96,'Matriz de riesgo residual'!AM96)=CONCATENATE(AE47,AJ49),'Matriz de riesgo residual'!A96,""),," ",IF(CONCATENATE('Matriz de riesgo residual'!AE115,'Matriz de riesgo residual'!AM115)=CONCATENATE(AE47,AJ49),'Matriz de riesgo residual'!A115,""),," ",IF(CONCATENATE('Matriz de riesgo residual'!AE134,'Matriz de riesgo residual'!AM134)=CONCATENATE(AE47,AJ49),'Matriz de riesgo residual'!A134,""),," ",IF(CONCATENATE('Matriz de riesgo residual'!AE138,'Matriz de riesgo residual'!AM138)=CONCATENATE(AE47,AJ49),'Matriz de riesgo residual'!A138,""),," ",IF(CONCATENATE('Matriz de riesgo residual'!AE143,'Matriz de riesgo residual'!AM143)=CONCATENATE(AE47,AJ49),'Matriz de riesgo residual'!A143,""),," ",IF(CONCATENATE('Matriz de riesgo residual'!AE148,'Matriz de riesgo residual'!AM148)=CONCATENATE(AE47,AJ49),'Matriz de riesgo residual'!A148,""),," ",IF(CONCATENATE('Matriz de riesgo residual'!AE161,'Matriz de riesgo residual'!AM161)=CONCATENATE(AE47,AJ49),'Matriz de riesgo residual'!A161,""),," ",IF(CONCATENATE('Matriz de riesgo residual'!AE173,'Matriz de riesgo residual'!AM173)=CONCATENATE(AE47,AJ49),'Matriz de riesgo residual'!A173,""))</f>
        <v xml:space="preserve">           </v>
      </c>
      <c r="AL47" s="988"/>
      <c r="AM47" s="187" t="s">
        <v>283</v>
      </c>
    </row>
    <row r="48" spans="15:39" ht="37.5" customHeight="1">
      <c r="O48" s="985"/>
      <c r="P48" s="177" t="s">
        <v>1611</v>
      </c>
      <c r="Q48" s="178">
        <v>1</v>
      </c>
      <c r="R48" s="185" t="str">
        <f>CONCATENATE(IF(CONCATENATE('Matriz de riesgo residual'!AD29,'Matriz de riesgo residual'!AN29)=CONCATENATE(Q48,R49),'Matriz de riesgo residual'!A12,""),," ",IF(CONCATENATE('Matriz de riesgo residual'!AD50,'Matriz de riesgo residual'!AN50)=CONCATENATE(Q48,R49),'Matriz de riesgo residual'!A33,""),," ",IF(CONCATENATE('Matriz de riesgo residual'!AD71,'Matriz de riesgo residual'!AN71)=CONCATENATE(Q48,R49),'Matriz de riesgo residual'!A54,""),," ",IF(CONCATENATE('Matriz de riesgo residual'!AD92,'Matriz de riesgo residual'!AN92)=CONCATENATE(Q48,R49),'Matriz de riesgo residual'!A75,""),," ",IF(CONCATENATE('Matriz de riesgo residual'!AD111,'Matriz de riesgo residual'!AN111)=CONCATENATE(Q48,R49),'Matriz de riesgo residual'!A96,""),," ",IF(CONCATENATE('Matriz de riesgo residual'!AD130,'Matriz de riesgo residual'!AN130)=CONCATENATE(Q48,R49),'Matriz de riesgo residual'!A115,""),," ",IF(CONCATENATE('Matriz de riesgo residual'!AD134,'Matriz de riesgo residual'!AN134)=CONCATENATE(Q48,R49),'Matriz de riesgo residual'!A134,""))</f>
        <v xml:space="preserve">      </v>
      </c>
      <c r="S48" s="185" t="str">
        <f>CONCATENATE(IF(CONCATENATE('Matriz de riesgo residual'!AD29,'Matriz de riesgo residual'!AN29)=CONCATENATE(Q48,S49),'Matriz de riesgo residual'!A12,""),," ",IF(CONCATENATE('Matriz de riesgo residual'!AD50,'Matriz de riesgo residual'!AN50)=CONCATENATE(Q48,S49),'Matriz de riesgo residual'!A33,""),," ",IF(CONCATENATE('Matriz de riesgo residual'!AD71,'Matriz de riesgo residual'!AN71)=CONCATENATE(Q48,S49),'Matriz de riesgo residual'!A54,""),," ",IF(CONCATENATE('Matriz de riesgo residual'!AD92,'Matriz de riesgo residual'!AN92)=CONCATENATE(Q48,S49),'Matriz de riesgo residual'!A75,""),," ",IF(CONCATENATE('Matriz de riesgo residual'!AD111,'Matriz de riesgo residual'!AN111)=CONCATENATE(Q48,S49),'Matriz de riesgo residual'!A96,""),," ",IF(CONCATENATE('Matriz de riesgo residual'!AD130,'Matriz de riesgo residual'!AN130)=CONCATENATE(Q48,S49),'Matriz de riesgo residual'!A115,""),," ",IF(CONCATENATE('Matriz de riesgo residual'!AD134,'Matriz de riesgo residual'!AN134)=CONCATENATE(Q48,S49),'Matriz de riesgo residual'!A134,""))</f>
        <v>R1 R2 R3 R4 R5 R6 R7</v>
      </c>
      <c r="T48" s="185" t="str">
        <f>CONCATENATE(IF(CONCATENATE('Matriz de riesgo residual'!AD29,'Matriz de riesgo residual'!AN29)=CONCATENATE(Q48,T49),'Matriz de riesgo residual'!A12,""),," ",IF(CONCATENATE('Matriz de riesgo residual'!AD50,'Matriz de riesgo residual'!AN50)=CONCATENATE(Q48,T49),'Matriz de riesgo residual'!A33,""),," ",IF(CONCATENATE('Matriz de riesgo residual'!AD71,'Matriz de riesgo residual'!AN71)=CONCATENATE(Q48,T49),'Matriz de riesgo residual'!A54,""),," ",IF(CONCATENATE('Matriz de riesgo residual'!AD92,'Matriz de riesgo residual'!AN92)=CONCATENATE(Q48,T49),'Matriz de riesgo residual'!A75,""),," ",IF(CONCATENATE('Matriz de riesgo residual'!AD111,'Matriz de riesgo residual'!AN111)=CONCATENATE(Q48,T49),'Matriz de riesgo residual'!A96,""),," ",IF(CONCATENATE('Matriz de riesgo residual'!AD130,'Matriz de riesgo residual'!AN130)=CONCATENATE(Q48,T49),'Matriz de riesgo residual'!A115,""),," ",IF(CONCATENATE('Matriz de riesgo residual'!AD134,'Matriz de riesgo residual'!AN134)=CONCATENATE(Q48,T49),'Matriz de riesgo residual'!A134,""))</f>
        <v xml:space="preserve">      </v>
      </c>
      <c r="U48" s="179" t="str">
        <f>CONCATENATE(IF(CONCATENATE('Matriz de riesgo residual'!AD29,'Matriz de riesgo residual'!AN29)=CONCATENATE(Q48,U49),'Matriz de riesgo residual'!A12,""),," ",IF(CONCATENATE('Matriz de riesgo residual'!AD50,'Matriz de riesgo residual'!AN50)=CONCATENATE(Q48,U49),'Matriz de riesgo residual'!A33,""),," ",IF(CONCATENATE('Matriz de riesgo residual'!AD71,'Matriz de riesgo residual'!AN71)=CONCATENATE(Q48,U49),'Matriz de riesgo residual'!A54,""),," ",IF(CONCATENATE('Matriz de riesgo residual'!AD92,'Matriz de riesgo residual'!AN92)=CONCATENATE(Q48,U49),'Matriz de riesgo residual'!A75,""),," ",IF(CONCATENATE('Matriz de riesgo residual'!AD111,'Matriz de riesgo residual'!AN111)=CONCATENATE(Q48,U49),'Matriz de riesgo residual'!A96,""),," ",IF(CONCATENATE('Matriz de riesgo residual'!AD130,'Matriz de riesgo residual'!AN130)=CONCATENATE(Q48,U49),'Matriz de riesgo residual'!A115,""),," ",IF(CONCATENATE('Matriz de riesgo residual'!AD134,'Matriz de riesgo residual'!AN134)=CONCATENATE(Q48,U49),'Matriz de riesgo residual'!A134,""))</f>
        <v xml:space="preserve">      </v>
      </c>
      <c r="V48" s="179" t="str">
        <f>CONCATENATE(IF(CONCATENATE('Matriz de riesgo residual'!AD29,'Matriz de riesgo residual'!AN29)=CONCATENATE(Q48,V49),'Matriz de riesgo residual'!A12,""),," ",IF(CONCATENATE('Matriz de riesgo residual'!AD50,'Matriz de riesgo residual'!AN50)=CONCATENATE(Q48,V49),'Matriz de riesgo residual'!A33,""),," ",IF(CONCATENATE('Matriz de riesgo residual'!AD71,'Matriz de riesgo residual'!AN71)=CONCATENATE(Q48,V49),'Matriz de riesgo residual'!A54,""),," ",IF(CONCATENATE('Matriz de riesgo residual'!AD92,'Matriz de riesgo residual'!AN92)=CONCATENATE(Q48,V49),'Matriz de riesgo residual'!A75,""),," ",IF(CONCATENATE('Matriz de riesgo residual'!AD111,'Matriz de riesgo residual'!AN111)=CONCATENATE(Q48,V49),'Matriz de riesgo residual'!A96,""),," ",IF(CONCATENATE('Matriz de riesgo residual'!AD130,'Matriz de riesgo residual'!AN130)=CONCATENATE(Q48,V49),'Matriz de riesgo residual'!A115,""),," ",IF(CONCATENATE('Matriz de riesgo residual'!AD134,'Matriz de riesgo residual'!AN134)=CONCATENATE(Q48,V49),'Matriz de riesgo residual'!A134,""))</f>
        <v xml:space="preserve">      </v>
      </c>
      <c r="AC48" s="985"/>
      <c r="AD48" s="177" t="s">
        <v>1611</v>
      </c>
      <c r="AE48" s="178">
        <v>1</v>
      </c>
      <c r="AF48" s="185" t="str">
        <f>CONCATENATE(IF(CONCATENATE('Matriz de riesgo residual'!AE12,'Matriz de riesgo residual'!AM12)=CONCATENATE(AE48,AF49),'Matriz de riesgo residual'!A12,""),," ",IF(CONCATENATE('Matriz de riesgo residual'!AE33,'Matriz de riesgo residual'!AM33)=CONCATENATE(AE48,AF49),'Matriz de riesgo residual'!A33,""),," ",IF(CONCATENATE('Matriz de riesgo residual'!AE54,'Matriz de riesgo residual'!AM54)=CONCATENATE(AE48,AF49),'Matriz de riesgo residual'!A54,""),," ",IF(CONCATENATE('Matriz de riesgo residual'!AE75,'Matriz de riesgo residual'!AM75)=CONCATENATE(AE48,AF49),'Matriz de riesgo residual'!A75,""),," ",IF(CONCATENATE('Matriz de riesgo residual'!AE96,'Matriz de riesgo residual'!AM96)=CONCATENATE(AE48,AF49),'Matriz de riesgo residual'!A96,""),," ",IF(CONCATENATE('Matriz de riesgo residual'!AE115,'Matriz de riesgo residual'!AM115)=CONCATENATE(AE48,AF49),'Matriz de riesgo residual'!A115,""),," ",IF(CONCATENATE('Matriz de riesgo residual'!AE134,'Matriz de riesgo residual'!AM134)=CONCATENATE(AE48,AF49),'Matriz de riesgo residual'!A134,""),," ",IF(CONCATENATE('Matriz de riesgo residual'!AE138,'Matriz de riesgo residual'!AM138)=CONCATENATE(AE48,AF49),'Matriz de riesgo residual'!A138,""),," ",IF(CONCATENATE('Matriz de riesgo residual'!AE143,'Matriz de riesgo residual'!AM143)=CONCATENATE(AE48,AF49),'Matriz de riesgo residual'!A143,""),," ",IF(CONCATENATE('Matriz de riesgo residual'!AE148,'Matriz de riesgo residual'!AM148)=CONCATENATE(AE48,AF49),'Matriz de riesgo residual'!A148,""),," ",IF(CONCATENATE('Matriz de riesgo residual'!AE161,'Matriz de riesgo residual'!AM161)=CONCATENATE(AE48,AF49),'Matriz de riesgo residual'!A161,""),," ",IF(CONCATENATE('Matriz de riesgo residual'!AE173,'Matriz de riesgo residual'!AM173)=CONCATENATE(AE48,AF49),'Matriz de riesgo residual'!A173,""))</f>
        <v>R1 R2  R4   R7 R8 R9  R11 R12</v>
      </c>
      <c r="AG48" s="185" t="str">
        <f>CONCATENATE(IF(CONCATENATE('Matriz de riesgo residual'!AE12,'Matriz de riesgo residual'!AM12)=CONCATENATE(AE48,AG49),'Matriz de riesgo residual'!A12,""),," ",IF(CONCATENATE('Matriz de riesgo residual'!AE33,'Matriz de riesgo residual'!AM33)=CONCATENATE(AE48,AG49),'Matriz de riesgo residual'!A33,""),," ",IF(CONCATENATE('Matriz de riesgo residual'!AE54,'Matriz de riesgo residual'!AM54)=CONCATENATE(AE48,AG49),'Matriz de riesgo residual'!A54,""),," ",IF(CONCATENATE('Matriz de riesgo residual'!AE75,'Matriz de riesgo residual'!AM75)=CONCATENATE(AE48,AG49),'Matriz de riesgo residual'!A75,""),," ",IF(CONCATENATE('Matriz de riesgo residual'!AE96,'Matriz de riesgo residual'!AM96)=CONCATENATE(AE48,AG49),'Matriz de riesgo residual'!A96,""),," ",IF(CONCATENATE('Matriz de riesgo residual'!AE115,'Matriz de riesgo residual'!AM115)=CONCATENATE(AE48,AG49),'Matriz de riesgo residual'!A115,""),," ",IF(CONCATENATE('Matriz de riesgo residual'!AE134,'Matriz de riesgo residual'!AM134)=CONCATENATE(AE48,AG49),'Matriz de riesgo residual'!A134,""),," ",IF(CONCATENATE('Matriz de riesgo residual'!AE138,'Matriz de riesgo residual'!AM138)=CONCATENATE(AE48,AG49),'Matriz de riesgo residual'!A138,""),," ",IF(CONCATENATE('Matriz de riesgo residual'!AE143,'Matriz de riesgo residual'!AM143)=CONCATENATE(AE48,AG49),'Matriz de riesgo residual'!A143,""),," ",IF(CONCATENATE('Matriz de riesgo residual'!AE148,'Matriz de riesgo residual'!AM148)=CONCATENATE(AE48,AG49),'Matriz de riesgo residual'!A148,""),," ",IF(CONCATENATE('Matriz de riesgo residual'!AE161,'Matriz de riesgo residual'!AM161)=CONCATENATE(AE48,AG49),'Matriz de riesgo residual'!A161,""),," ",IF(CONCATENATE('Matriz de riesgo residual'!AE173,'Matriz de riesgo residual'!AM173)=CONCATENATE(AE48,AG49),'Matriz de riesgo residual'!A173,""))</f>
        <v xml:space="preserve">           </v>
      </c>
      <c r="AH48" s="185" t="str">
        <f>CONCATENATE(IF(CONCATENATE('Matriz de riesgo residual'!AE12,'Matriz de riesgo residual'!AM12)=CONCATENATE(AE48,AH49),'Matriz de riesgo residual'!A12,""),," ",IF(CONCATENATE('Matriz de riesgo residual'!AE33,'Matriz de riesgo residual'!AM33)=CONCATENATE(AE48,AH49),'Matriz de riesgo residual'!A33,""),," ",IF(CONCATENATE('Matriz de riesgo residual'!AE54,'Matriz de riesgo residual'!AM54)=CONCATENATE(AE48,AH49),'Matriz de riesgo residual'!A54,""),," ",IF(CONCATENATE('Matriz de riesgo residual'!AE75,'Matriz de riesgo residual'!AM75)=CONCATENATE(AE48,AH49),'Matriz de riesgo residual'!A75,""),," ",IF(CONCATENATE('Matriz de riesgo residual'!AE96,'Matriz de riesgo residual'!AM96)=CONCATENATE(AE48,AH49),'Matriz de riesgo residual'!A96,""),," ",IF(CONCATENATE('Matriz de riesgo residual'!AE115,'Matriz de riesgo residual'!AM115)=CONCATENATE(AE48,AH49),'Matriz de riesgo residual'!A115,""),," ",IF(CONCATENATE('Matriz de riesgo residual'!AE134,'Matriz de riesgo residual'!AM134)=CONCATENATE(AE48,AH49),'Matriz de riesgo residual'!A134,""),," ",IF(CONCATENATE('Matriz de riesgo residual'!AE138,'Matriz de riesgo residual'!AM138)=CONCATENATE(AE48,AH49),'Matriz de riesgo residual'!A138,""),," ",IF(CONCATENATE('Matriz de riesgo residual'!AE143,'Matriz de riesgo residual'!AM143)=CONCATENATE(AE48,AH49),'Matriz de riesgo residual'!A143,""),," ",IF(CONCATENATE('Matriz de riesgo residual'!AE148,'Matriz de riesgo residual'!AM148)=CONCATENATE(AE48,AH49),'Matriz de riesgo residual'!A148,""),," ",IF(CONCATENATE('Matriz de riesgo residual'!AE161,'Matriz de riesgo residual'!AM161)=CONCATENATE(AE48,AH49),'Matriz de riesgo residual'!A161,""),," ",IF(CONCATENATE('Matriz de riesgo residual'!AE173,'Matriz de riesgo residual'!AM173)=CONCATENATE(AE48,AH49),'Matriz de riesgo residual'!A173,""))</f>
        <v xml:space="preserve">           </v>
      </c>
      <c r="AI48" s="179" t="str">
        <f>CONCATENATE(IF(CONCATENATE('Matriz de riesgo residual'!AE12,'Matriz de riesgo residual'!AM12)=CONCATENATE(AE48,AI49),'Matriz de riesgo residual'!A12,""),," ",IF(CONCATENATE('Matriz de riesgo residual'!AE33,'Matriz de riesgo residual'!AM33)=CONCATENATE(AE48,AI49),'Matriz de riesgo residual'!A33,""),," ",IF(CONCATENATE('Matriz de riesgo residual'!AE54,'Matriz de riesgo residual'!AM54)=CONCATENATE(AE48,AI49),'Matriz de riesgo residual'!A54,""),," ",IF(CONCATENATE('Matriz de riesgo residual'!AE75,'Matriz de riesgo residual'!AM75)=CONCATENATE(AE48,AI49),'Matriz de riesgo residual'!A75,""),," ",IF(CONCATENATE('Matriz de riesgo residual'!AE96,'Matriz de riesgo residual'!AM96)=CONCATENATE(AE48,AI49),'Matriz de riesgo residual'!A96,""),," ",IF(CONCATENATE('Matriz de riesgo residual'!AE115,'Matriz de riesgo residual'!AM115)=CONCATENATE(AE48,AI49),'Matriz de riesgo residual'!A115,""),," ",IF(CONCATENATE('Matriz de riesgo residual'!AE134,'Matriz de riesgo residual'!AM134)=CONCATENATE(AE48,AI49),'Matriz de riesgo residual'!A134,""),," ",IF(CONCATENATE('Matriz de riesgo residual'!AE138,'Matriz de riesgo residual'!AM138)=CONCATENATE(AE48,AI49),'Matriz de riesgo residual'!A138,""),," ",IF(CONCATENATE('Matriz de riesgo residual'!AE143,'Matriz de riesgo residual'!AM143)=CONCATENATE(AE48,AI49),'Matriz de riesgo residual'!A143,""),," ",IF(CONCATENATE('Matriz de riesgo residual'!AE148,'Matriz de riesgo residual'!AM148)=CONCATENATE(AE48,AI49),'Matriz de riesgo residual'!A148,""),," ",IF(CONCATENATE('Matriz de riesgo residual'!AE161,'Matriz de riesgo residual'!AM161)=CONCATENATE(AE48,AI49),'Matriz de riesgo residual'!A161,""),," ",IF(CONCATENATE('Matriz de riesgo residual'!AE173,'Matriz de riesgo residual'!AM173)=CONCATENATE(AE48,AI49),'Matriz de riesgo residual'!A173,""))</f>
        <v xml:space="preserve">           </v>
      </c>
      <c r="AJ48" s="179" t="str">
        <f>CONCATENATE(IF(CONCATENATE('Matriz de riesgo residual'!AE12,'Matriz de riesgo residual'!AM12)=CONCATENATE(AE48,AJ49),'Matriz de riesgo residual'!A12,""),," ",IF(CONCATENATE('Matriz de riesgo residual'!AE33,'Matriz de riesgo residual'!AM33)=CONCATENATE(AE48,AJ49),'Matriz de riesgo residual'!A33,""),," ",IF(CONCATENATE('Matriz de riesgo residual'!AE54,'Matriz de riesgo residual'!AM54)=CONCATENATE(AE48,AJ49),'Matriz de riesgo residual'!A54,""),," ",IF(CONCATENATE('Matriz de riesgo residual'!AE75,'Matriz de riesgo residual'!AM75)=CONCATENATE(AE48,AJ49),'Matriz de riesgo residual'!A75,""),," ",IF(CONCATENATE('Matriz de riesgo residual'!AE96,'Matriz de riesgo residual'!AM96)=CONCATENATE(AE48,AJ49),'Matriz de riesgo residual'!A96,""),," ",IF(CONCATENATE('Matriz de riesgo residual'!AE115,'Matriz de riesgo residual'!AM115)=CONCATENATE(AE48,AJ49),'Matriz de riesgo residual'!A115,""),," ",IF(CONCATENATE('Matriz de riesgo residual'!AE134,'Matriz de riesgo residual'!AM134)=CONCATENATE(AE48,AJ49),'Matriz de riesgo residual'!A134,""),," ",IF(CONCATENATE('Matriz de riesgo residual'!AE138,'Matriz de riesgo residual'!AM138)=CONCATENATE(AE48,AJ49),'Matriz de riesgo residual'!A138,""),," ",IF(CONCATENATE('Matriz de riesgo residual'!AE143,'Matriz de riesgo residual'!AM143)=CONCATENATE(AE48,AJ49),'Matriz de riesgo residual'!A143,""),," ",IF(CONCATENATE('Matriz de riesgo residual'!AE148,'Matriz de riesgo residual'!AM148)=CONCATENATE(AE48,AJ49),'Matriz de riesgo residual'!A148,""),," ",IF(CONCATENATE('Matriz de riesgo residual'!AE161,'Matriz de riesgo residual'!AM161)=CONCATENATE(AE48,AJ49),'Matriz de riesgo residual'!A161,""),," ",IF(CONCATENATE('Matriz de riesgo residual'!AE173,'Matriz de riesgo residual'!AM173)=CONCATENATE(AE48,AJ49),'Matriz de riesgo residual'!A173,""))</f>
        <v xml:space="preserve">           </v>
      </c>
    </row>
    <row r="49" spans="15:37">
      <c r="R49" s="178">
        <v>1</v>
      </c>
      <c r="S49" s="178">
        <v>2</v>
      </c>
      <c r="T49" s="178">
        <v>3</v>
      </c>
      <c r="U49" s="178">
        <v>4</v>
      </c>
      <c r="V49" s="178">
        <v>5</v>
      </c>
      <c r="W49" s="6" t="s">
        <v>1784</v>
      </c>
      <c r="AF49" s="178">
        <v>1</v>
      </c>
      <c r="AG49" s="178">
        <v>2</v>
      </c>
      <c r="AH49" s="178">
        <v>3</v>
      </c>
      <c r="AI49" s="178">
        <v>4</v>
      </c>
      <c r="AJ49" s="178">
        <v>5</v>
      </c>
      <c r="AK49" s="6" t="s">
        <v>1784</v>
      </c>
    </row>
    <row r="50" spans="15:37">
      <c r="R50" s="184" t="s">
        <v>1633</v>
      </c>
      <c r="S50" s="184" t="s">
        <v>1638</v>
      </c>
      <c r="T50" s="184" t="s">
        <v>1643</v>
      </c>
      <c r="U50" s="184" t="s">
        <v>1648</v>
      </c>
      <c r="V50" s="184" t="s">
        <v>1653</v>
      </c>
      <c r="AF50" s="184" t="s">
        <v>1633</v>
      </c>
      <c r="AG50" s="184" t="s">
        <v>1638</v>
      </c>
      <c r="AH50" s="184" t="s">
        <v>1643</v>
      </c>
      <c r="AI50" s="184" t="s">
        <v>1648</v>
      </c>
      <c r="AJ50" s="184" t="s">
        <v>1653</v>
      </c>
    </row>
    <row r="51" spans="15:37" ht="15.75">
      <c r="Q51" s="189"/>
      <c r="R51" s="467" t="s">
        <v>1673</v>
      </c>
      <c r="S51" s="467"/>
      <c r="T51" s="467"/>
      <c r="U51" s="467"/>
      <c r="V51" s="467"/>
      <c r="AF51" s="467" t="s">
        <v>1673</v>
      </c>
      <c r="AG51" s="467"/>
      <c r="AH51" s="467"/>
      <c r="AI51" s="467"/>
      <c r="AJ51" s="467"/>
    </row>
    <row r="54" spans="15:37" ht="15.75" thickBot="1">
      <c r="R54" s="984" t="s">
        <v>1963</v>
      </c>
      <c r="S54" s="984"/>
      <c r="T54" s="984"/>
      <c r="U54" s="984"/>
      <c r="V54" s="984"/>
    </row>
    <row r="55" spans="15:37" ht="37.5" customHeight="1">
      <c r="O55" s="985" t="s">
        <v>1781</v>
      </c>
      <c r="P55" s="177" t="s">
        <v>1623</v>
      </c>
      <c r="Q55" s="178">
        <v>5</v>
      </c>
      <c r="R55" s="179" t="str">
        <f>CONCATENATE(IF(CONCATENATE('Matriz de riesgo residual'!AD30,'Matriz de riesgo residual'!AN30)=CONCATENATE(Q55,R60),'Matriz de riesgo residual'!A12,""),," ",IF(CONCATENATE('Matriz de riesgo residual'!AD51,'Matriz de riesgo residual'!AN51)=CONCATENATE(Q55,R60),'Matriz de riesgo residual'!A33,""),," ",IF(CONCATENATE('Matriz de riesgo residual'!AD72,'Matriz de riesgo residual'!AN72)=CONCATENATE(Q55,R60),'Matriz de riesgo residual'!A54,""),," ",IF(CONCATENATE('Matriz de riesgo residual'!AD93,'Matriz de riesgo residual'!AN93)=CONCATENATE(Q55,R60),'Matriz de riesgo residual'!A75,""),," ",IF(CONCATENATE('Matriz de riesgo residual'!AD112,'Matriz de riesgo residual'!AN112)=CONCATENATE(Q55,R60),'Matriz de riesgo residual'!A96,""),," ",IF(CONCATENATE('Matriz de riesgo residual'!AD131,'Matriz de riesgo residual'!AN131)=CONCATENATE(Q55,R60),'Matriz de riesgo residual'!A115,""),," ",IF(CONCATENATE('Matriz de riesgo residual'!AD135,'Matriz de riesgo residual'!AN135)=CONCATENATE(Q55,R60),'Matriz de riesgo residual'!A134,""),," ",IF(CONCATENATE('Matriz de riesgo residual'!AD148,'Matriz de riesgo residual'!AN148)=CONCATENATE(Q55,R60),'Matriz de riesgo residual'!A148,""))</f>
        <v xml:space="preserve">       </v>
      </c>
      <c r="S55" s="180" t="str">
        <f>CONCATENATE(IF(CONCATENATE('Matriz de riesgo residual'!AD30,'Matriz de riesgo residual'!AN30)=CONCATENATE(Q55,S60),'Matriz de riesgo residual'!A12,""),," ",IF(CONCATENATE('Matriz de riesgo residual'!AD51,'Matriz de riesgo residual'!AN51)=CONCATENATE(Q55,S60),'Matriz de riesgo residual'!A33,""),," ",IF(CONCATENATE('Matriz de riesgo residual'!AD72,'Matriz de riesgo residual'!AN72)=CONCATENATE(Q55,S60),'Matriz de riesgo residual'!A54,""),," ",IF(CONCATENATE('Matriz de riesgo residual'!AD93,'Matriz de riesgo residual'!AN93)=CONCATENATE(Q55,S60),'Matriz de riesgo residual'!A75,""),," ",IF(CONCATENATE('Matriz de riesgo residual'!AD112,'Matriz de riesgo residual'!AN112)=CONCATENATE(Q55,S60),'Matriz de riesgo residual'!A96,""),," ",IF(CONCATENATE('Matriz de riesgo residual'!AD131,'Matriz de riesgo residual'!AN131)=CONCATENATE(Q55,S60),'Matriz de riesgo residual'!A115,""),," ",IF(CONCATENATE('Matriz de riesgo residual'!AD135,'Matriz de riesgo residual'!AN135)=CONCATENATE(Q55,S60),'Matriz de riesgo residual'!A134,""),," ",IF(CONCATENATE('Matriz de riesgo residual'!AD148,'Matriz de riesgo residual'!AN148)=CONCATENATE(Q55,S60),'Matriz de riesgo residual'!A148,""))</f>
        <v xml:space="preserve">       </v>
      </c>
      <c r="T55" s="180" t="str">
        <f>CONCATENATE(IF(CONCATENATE('Matriz de riesgo residual'!AD30,'Matriz de riesgo residual'!AN30)=CONCATENATE(Q55,T60),'Matriz de riesgo residual'!A12,""),," ",IF(CONCATENATE('Matriz de riesgo residual'!AD51,'Matriz de riesgo residual'!AN51)=CONCATENATE(Q55,T60),'Matriz de riesgo residual'!A33,""),," ",IF(CONCATENATE('Matriz de riesgo residual'!AD72,'Matriz de riesgo residual'!AN72)=CONCATENATE(Q55,T60),'Matriz de riesgo residual'!A54,""),," ",IF(CONCATENATE('Matriz de riesgo residual'!AD93,'Matriz de riesgo residual'!AN93)=CONCATENATE(Q55,T60),'Matriz de riesgo residual'!A75,""),," ",IF(CONCATENATE('Matriz de riesgo residual'!AD112,'Matriz de riesgo residual'!AN112)=CONCATENATE(Q55,T60),'Matriz de riesgo residual'!A96,""),," ",IF(CONCATENATE('Matriz de riesgo residual'!AD131,'Matriz de riesgo residual'!AN131)=CONCATENATE(Q55,T60),'Matriz de riesgo residual'!A115,""),," ",IF(CONCATENATE('Matriz de riesgo residual'!AD135,'Matriz de riesgo residual'!AN135)=CONCATENATE(Q55,T60),'Matriz de riesgo residual'!A134,""),," ",IF(CONCATENATE('Matriz de riesgo residual'!AD148,'Matriz de riesgo residual'!AN148)=CONCATENATE(Q55,T60),'Matriz de riesgo residual'!A148,""))</f>
        <v xml:space="preserve">       </v>
      </c>
      <c r="U55" s="181" t="str">
        <f>CONCATENATE(IF(CONCATENATE('Matriz de riesgo residual'!AD30,'Matriz de riesgo residual'!AN30)=CONCATENATE(Q55,U60),'Matriz de riesgo residual'!A12,""),," ",IF(CONCATENATE('Matriz de riesgo residual'!AD51,'Matriz de riesgo residual'!AN51)=CONCATENATE(Q55,U60),'Matriz de riesgo residual'!A33,""),," ",IF(CONCATENATE('Matriz de riesgo residual'!AD72,'Matriz de riesgo residual'!AN72)=CONCATENATE(Q55,U60),'Matriz de riesgo residual'!A54,""),," ",IF(CONCATENATE('Matriz de riesgo residual'!AD93,'Matriz de riesgo residual'!AN93)=CONCATENATE(Q55,U60),'Matriz de riesgo residual'!A75,""),," ",IF(CONCATENATE('Matriz de riesgo residual'!AD112,'Matriz de riesgo residual'!AN112)=CONCATENATE(Q55,U60),'Matriz de riesgo residual'!A96,""),," ",IF(CONCATENATE('Matriz de riesgo residual'!AD131,'Matriz de riesgo residual'!AN131)=CONCATENATE(Q55,U60),'Matriz de riesgo residual'!A115,""),," ",IF(CONCATENATE('Matriz de riesgo residual'!AD135,'Matriz de riesgo residual'!AN135)=CONCATENATE(Q55,U60),'Matriz de riesgo residual'!A134,""),," ",IF(CONCATENATE('Matriz de riesgo residual'!AD148,'Matriz de riesgo residual'!AN148)=CONCATENATE(Q55,U60),'Matriz de riesgo residual'!A148,""))</f>
        <v xml:space="preserve">       </v>
      </c>
      <c r="V55" s="181" t="str">
        <f>CONCATENATE(IF(CONCATENATE('Matriz de riesgo residual'!AD30,'Matriz de riesgo residual'!AN30)=CONCATENATE(Q55,V60),'Matriz de riesgo residual'!A12,""),," ",IF(CONCATENATE('Matriz de riesgo residual'!AD51,'Matriz de riesgo residual'!AN51)=CONCATENATE(Q55,V60),'Matriz de riesgo residual'!A33,""),," ",IF(CONCATENATE('Matriz de riesgo residual'!AD72,'Matriz de riesgo residual'!AN72)=CONCATENATE(Q55,V60),'Matriz de riesgo residual'!A54,""),," ",IF(CONCATENATE('Matriz de riesgo residual'!AD93,'Matriz de riesgo residual'!AN93)=CONCATENATE(Q55,V60),'Matriz de riesgo residual'!A75,""),," ",IF(CONCATENATE('Matriz de riesgo residual'!AD112,'Matriz de riesgo residual'!AN112)=CONCATENATE(Q55,V60),'Matriz de riesgo residual'!A96,""),," ",IF(CONCATENATE('Matriz de riesgo residual'!AD131,'Matriz de riesgo residual'!AN131)=CONCATENATE(Q55,V60),'Matriz de riesgo residual'!A115,""),," ",IF(CONCATENATE('Matriz de riesgo residual'!AD135,'Matriz de riesgo residual'!AN135)=CONCATENATE(Q55,V60),'Matriz de riesgo residual'!A134,""),," ",IF(CONCATENATE('Matriz de riesgo residual'!AD148,'Matriz de riesgo residual'!AN148)=CONCATENATE(Q55,V60),'Matriz de riesgo residual'!A148,""))</f>
        <v xml:space="preserve">       </v>
      </c>
      <c r="X55" s="986" t="s">
        <v>1782</v>
      </c>
      <c r="Y55" s="182" t="s">
        <v>284</v>
      </c>
    </row>
    <row r="56" spans="15:37" ht="37.5" customHeight="1">
      <c r="O56" s="985"/>
      <c r="P56" s="177" t="s">
        <v>1620</v>
      </c>
      <c r="Q56" s="178">
        <v>4</v>
      </c>
      <c r="R56" s="179" t="str">
        <f>CONCATENATE(IF(CONCATENATE('Matriz de riesgo residual'!AD30,'Matriz de riesgo residual'!AN30)=CONCATENATE(Q56,R60),'Matriz de riesgo residual'!A12,""),," ",IF(CONCATENATE('Matriz de riesgo residual'!AD51,'Matriz de riesgo residual'!AN51)=CONCATENATE(Q56,R60),'Matriz de riesgo residual'!A33,""),," ",IF(CONCATENATE('Matriz de riesgo residual'!AD72,'Matriz de riesgo residual'!AN72)=CONCATENATE(Q56,R60),'Matriz de riesgo residual'!A54,""),," ",IF(CONCATENATE('Matriz de riesgo residual'!AD93,'Matriz de riesgo residual'!AN93)=CONCATENATE(Q56,R60),'Matriz de riesgo residual'!A75,""),," ",IF(CONCATENATE('Matriz de riesgo residual'!AD112,'Matriz de riesgo residual'!AN112)=CONCATENATE(Q56,R60),'Matriz de riesgo residual'!A96,""),," ",IF(CONCATENATE('Matriz de riesgo residual'!AD131,'Matriz de riesgo residual'!AN131)=CONCATENATE(Q56,R60),'Matriz de riesgo residual'!A115,""),," ",IF(CONCATENATE('Matriz de riesgo residual'!AD135,'Matriz de riesgo residual'!AN135)=CONCATENATE(Q56,R60),'Matriz de riesgo residual'!A134,""),," ",IF(CONCATENATE('Matriz de riesgo residual'!AD148,'Matriz de riesgo residual'!AN148)=CONCATENATE(Q56,R60),'Matriz de riesgo residual'!A148,""))</f>
        <v xml:space="preserve">       </v>
      </c>
      <c r="S56" s="179" t="str">
        <f>CONCATENATE(IF(CONCATENATE('Matriz de riesgo residual'!AD30,'Matriz de riesgo residual'!AN30)=CONCATENATE(Q56,S60),'Matriz de riesgo residual'!A12,""),," ",IF(CONCATENATE('Matriz de riesgo residual'!AD51,'Matriz de riesgo residual'!AN51)=CONCATENATE(Q56,S60),'Matriz de riesgo residual'!A33,""),," ",IF(CONCATENATE('Matriz de riesgo residual'!AD72,'Matriz de riesgo residual'!AN72)=CONCATENATE(Q56,S60),'Matriz de riesgo residual'!A54,""),," ",IF(CONCATENATE('Matriz de riesgo residual'!AD93,'Matriz de riesgo residual'!AN93)=CONCATENATE(Q56,S60),'Matriz de riesgo residual'!A75,""),," ",IF(CONCATENATE('Matriz de riesgo residual'!AD112,'Matriz de riesgo residual'!AN112)=CONCATENATE(Q56,S60),'Matriz de riesgo residual'!A96,""),," ",IF(CONCATENATE('Matriz de riesgo residual'!AD131,'Matriz de riesgo residual'!AN131)=CONCATENATE(Q56,S60),'Matriz de riesgo residual'!A115,""),," ",IF(CONCATENATE('Matriz de riesgo residual'!AD135,'Matriz de riesgo residual'!AN135)=CONCATENATE(Q56,S60),'Matriz de riesgo residual'!A134,""),," ",IF(CONCATENATE('Matriz de riesgo residual'!AD148,'Matriz de riesgo residual'!AN148)=CONCATENATE(Q56,S60),'Matriz de riesgo residual'!A148,""))</f>
        <v xml:space="preserve">       </v>
      </c>
      <c r="T56" s="180" t="str">
        <f>CONCATENATE(IF(CONCATENATE('Matriz de riesgo residual'!AD30,'Matriz de riesgo residual'!AN30)=CONCATENATE(Q56,T60),'Matriz de riesgo residual'!A12,""),," ",IF(CONCATENATE('Matriz de riesgo residual'!AD51,'Matriz de riesgo residual'!AN51)=CONCATENATE(Q56,T60),'Matriz de riesgo residual'!A33,""),," ",IF(CONCATENATE('Matriz de riesgo residual'!AD72,'Matriz de riesgo residual'!AN72)=CONCATENATE(Q56,T60),'Matriz de riesgo residual'!A54,""),," ",IF(CONCATENATE('Matriz de riesgo residual'!AD93,'Matriz de riesgo residual'!AN93)=CONCATENATE(Q56,T60),'Matriz de riesgo residual'!A75,""),," ",IF(CONCATENATE('Matriz de riesgo residual'!AD112,'Matriz de riesgo residual'!AN112)=CONCATENATE(Q56,T60),'Matriz de riesgo residual'!A96,""),," ",IF(CONCATENATE('Matriz de riesgo residual'!AD131,'Matriz de riesgo residual'!AN131)=CONCATENATE(Q56,T60),'Matriz de riesgo residual'!A115,""),," ",IF(CONCATENATE('Matriz de riesgo residual'!AD135,'Matriz de riesgo residual'!AN135)=CONCATENATE(Q56,T60),'Matriz de riesgo residual'!A134,""),," ",IF(CONCATENATE('Matriz de riesgo residual'!AD148,'Matriz de riesgo residual'!AN148)=CONCATENATE(Q56,T60),'Matriz de riesgo residual'!A148,""))</f>
        <v xml:space="preserve">       </v>
      </c>
      <c r="U56" s="180" t="str">
        <f>CONCATENATE(IF(CONCATENATE('Matriz de riesgo residual'!AD30,'Matriz de riesgo residual'!AN30)=CONCATENATE(Q56,U60),'Matriz de riesgo residual'!A12,""),," ",IF(CONCATENATE('Matriz de riesgo residual'!AD51,'Matriz de riesgo residual'!AN51)=CONCATENATE(Q56,U60),'Matriz de riesgo residual'!A33,""),," ",IF(CONCATENATE('Matriz de riesgo residual'!AD72,'Matriz de riesgo residual'!AN72)=CONCATENATE(Q56,U60),'Matriz de riesgo residual'!A54,""),," ",IF(CONCATENATE('Matriz de riesgo residual'!AD93,'Matriz de riesgo residual'!AN93)=CONCATENATE(Q56,U60),'Matriz de riesgo residual'!A75,""),," ",IF(CONCATENATE('Matriz de riesgo residual'!AD112,'Matriz de riesgo residual'!AN112)=CONCATENATE(Q56,U60),'Matriz de riesgo residual'!A96,""),," ",IF(CONCATENATE('Matriz de riesgo residual'!AD131,'Matriz de riesgo residual'!AN131)=CONCATENATE(Q56,U60),'Matriz de riesgo residual'!A115,""),," ",IF(CONCATENATE('Matriz de riesgo residual'!AD135,'Matriz de riesgo residual'!AN135)=CONCATENATE(Q56,U60),'Matriz de riesgo residual'!A134,""),," ",IF(CONCATENATE('Matriz de riesgo residual'!AD148,'Matriz de riesgo residual'!AN148)=CONCATENATE(Q56,U60),'Matriz de riesgo residual'!A148,""))</f>
        <v xml:space="preserve">       </v>
      </c>
      <c r="V56" s="181" t="str">
        <f>CONCATENATE(IF(CONCATENATE('Matriz de riesgo residual'!AD30,'Matriz de riesgo residual'!AN30)=CONCATENATE(Q56,V60),'Matriz de riesgo residual'!A12,""),," ",IF(CONCATENATE('Matriz de riesgo residual'!AD51,'Matriz de riesgo residual'!AN51)=CONCATENATE(Q56,V60),'Matriz de riesgo residual'!A33,""),," ",IF(CONCATENATE('Matriz de riesgo residual'!AD72,'Matriz de riesgo residual'!AN72)=CONCATENATE(Q56,V60),'Matriz de riesgo residual'!A54,""),," ",IF(CONCATENATE('Matriz de riesgo residual'!AD93,'Matriz de riesgo residual'!AN93)=CONCATENATE(Q56,V60),'Matriz de riesgo residual'!A75,""),," ",IF(CONCATENATE('Matriz de riesgo residual'!AD112,'Matriz de riesgo residual'!AN112)=CONCATENATE(Q56,V60),'Matriz de riesgo residual'!A96,""),," ",IF(CONCATENATE('Matriz de riesgo residual'!AD131,'Matriz de riesgo residual'!AN131)=CONCATENATE(Q56,V60),'Matriz de riesgo residual'!A115,""),," ",IF(CONCATENATE('Matriz de riesgo residual'!AD135,'Matriz de riesgo residual'!AN135)=CONCATENATE(Q56,V60),'Matriz de riesgo residual'!A134,""),," ",IF(CONCATENATE('Matriz de riesgo residual'!AD148,'Matriz de riesgo residual'!AN148)=CONCATENATE(Q56,V60),'Matriz de riesgo residual'!A148,""))</f>
        <v xml:space="preserve">       </v>
      </c>
      <c r="X56" s="987"/>
      <c r="Y56" s="183" t="s">
        <v>1783</v>
      </c>
    </row>
    <row r="57" spans="15:37" ht="37.5" customHeight="1">
      <c r="O57" s="985"/>
      <c r="P57" s="184" t="s">
        <v>1617</v>
      </c>
      <c r="Q57" s="178">
        <v>3</v>
      </c>
      <c r="R57" s="185" t="str">
        <f>CONCATENATE(IF(CONCATENATE('Matriz de riesgo residual'!AD30,'Matriz de riesgo residual'!AN30)=CONCATENATE(Q57,R60),'Matriz de riesgo residual'!A12,""),," ",IF(CONCATENATE('Matriz de riesgo residual'!AD51,'Matriz de riesgo residual'!AN51)=CONCATENATE(Q57,R60),'Matriz de riesgo residual'!A33,""),," ",IF(CONCATENATE('Matriz de riesgo residual'!AD72,'Matriz de riesgo residual'!AN72)=CONCATENATE(Q57,R60),'Matriz de riesgo residual'!A54,""),," ",IF(CONCATENATE('Matriz de riesgo residual'!AD93,'Matriz de riesgo residual'!AN93)=CONCATENATE(Q57,R60),'Matriz de riesgo residual'!A75,""),," ",IF(CONCATENATE('Matriz de riesgo residual'!AD112,'Matriz de riesgo residual'!AN112)=CONCATENATE(Q57,R60),'Matriz de riesgo residual'!A96,""),," ",IF(CONCATENATE('Matriz de riesgo residual'!AD131,'Matriz de riesgo residual'!AN131)=CONCATENATE(Q57,R60),'Matriz de riesgo residual'!A115,""),," ",IF(CONCATENATE('Matriz de riesgo residual'!AD135,'Matriz de riesgo residual'!AN135)=CONCATENATE(Q57,R60),'Matriz de riesgo residual'!A134,""),," ",IF(CONCATENATE('Matriz de riesgo residual'!AD148,'Matriz de riesgo residual'!AN148)=CONCATENATE(Q57,R60),'Matriz de riesgo residual'!A148,""))</f>
        <v xml:space="preserve">       </v>
      </c>
      <c r="S57" s="179" t="str">
        <f>CONCATENATE(IF(CONCATENATE('Matriz de riesgo residual'!AD30,'Matriz de riesgo residual'!AN30)=CONCATENATE(Q57,S60),'Matriz de riesgo residual'!A12,""),," ",IF(CONCATENATE('Matriz de riesgo residual'!AD51,'Matriz de riesgo residual'!AN51)=CONCATENATE(Q57,S60),'Matriz de riesgo residual'!A33,""),," ",IF(CONCATENATE('Matriz de riesgo residual'!AD72,'Matriz de riesgo residual'!AN72)=CONCATENATE(Q57,S60),'Matriz de riesgo residual'!A54,""),," ",IF(CONCATENATE('Matriz de riesgo residual'!AD93,'Matriz de riesgo residual'!AN93)=CONCATENATE(Q57,S60),'Matriz de riesgo residual'!A75,""),," ",IF(CONCATENATE('Matriz de riesgo residual'!AD112,'Matriz de riesgo residual'!AN112)=CONCATENATE(Q57,S60),'Matriz de riesgo residual'!A96,""),," ",IF(CONCATENATE('Matriz de riesgo residual'!AD131,'Matriz de riesgo residual'!AN131)=CONCATENATE(Q57,S60),'Matriz de riesgo residual'!A115,""),," ",IF(CONCATENATE('Matriz de riesgo residual'!AD135,'Matriz de riesgo residual'!AN135)=CONCATENATE(Q57,S60),'Matriz de riesgo residual'!A134,""),," ",IF(CONCATENATE('Matriz de riesgo residual'!AD148,'Matriz de riesgo residual'!AN148)=CONCATENATE(Q57,S60),'Matriz de riesgo residual'!A148,""))</f>
        <v xml:space="preserve">       </v>
      </c>
      <c r="T57" s="179" t="str">
        <f>CONCATENATE(IF(CONCATENATE('Matriz de riesgo residual'!AD30,'Matriz de riesgo residual'!AN30)=CONCATENATE(Q57,T60),'Matriz de riesgo residual'!A12,""),," ",IF(CONCATENATE('Matriz de riesgo residual'!AD51,'Matriz de riesgo residual'!AN51)=CONCATENATE(Q57,T60),'Matriz de riesgo residual'!A33,""),," ",IF(CONCATENATE('Matriz de riesgo residual'!AD72,'Matriz de riesgo residual'!AN72)=CONCATENATE(Q57,T60),'Matriz de riesgo residual'!A54,""),," ",IF(CONCATENATE('Matriz de riesgo residual'!AD93,'Matriz de riesgo residual'!AN93)=CONCATENATE(Q57,T60),'Matriz de riesgo residual'!A75,""),," ",IF(CONCATENATE('Matriz de riesgo residual'!AD112,'Matriz de riesgo residual'!AN112)=CONCATENATE(Q57,T60),'Matriz de riesgo residual'!A96,""),," ",IF(CONCATENATE('Matriz de riesgo residual'!AD131,'Matriz de riesgo residual'!AN131)=CONCATENATE(Q57,T60),'Matriz de riesgo residual'!A115,""),," ",IF(CONCATENATE('Matriz de riesgo residual'!AD135,'Matriz de riesgo residual'!AN135)=CONCATENATE(Q57,T60),'Matriz de riesgo residual'!A134,""),," ",IF(CONCATENATE('Matriz de riesgo residual'!AD148,'Matriz de riesgo residual'!AN148)=CONCATENATE(Q57,T60),'Matriz de riesgo residual'!A148,""))</f>
        <v xml:space="preserve">       </v>
      </c>
      <c r="U57" s="180" t="str">
        <f>CONCATENATE(IF(CONCATENATE('Matriz de riesgo residual'!AD30,'Matriz de riesgo residual'!AN30)=CONCATENATE(Q57,U60),'Matriz de riesgo residual'!A12,""),," ",IF(CONCATENATE('Matriz de riesgo residual'!AD51,'Matriz de riesgo residual'!AN51)=CONCATENATE(Q57,U60),'Matriz de riesgo residual'!A33,""),," ",IF(CONCATENATE('Matriz de riesgo residual'!AD72,'Matriz de riesgo residual'!AN72)=CONCATENATE(Q57,U60),'Matriz de riesgo residual'!A54,""),," ",IF(CONCATENATE('Matriz de riesgo residual'!AD93,'Matriz de riesgo residual'!AN93)=CONCATENATE(Q57,U60),'Matriz de riesgo residual'!A75,""),," ",IF(CONCATENATE('Matriz de riesgo residual'!AD112,'Matriz de riesgo residual'!AN112)=CONCATENATE(Q57,U60),'Matriz de riesgo residual'!A96,""),," ",IF(CONCATENATE('Matriz de riesgo residual'!AD131,'Matriz de riesgo residual'!AN131)=CONCATENATE(Q57,U60),'Matriz de riesgo residual'!A115,""),," ",IF(CONCATENATE('Matriz de riesgo residual'!AD135,'Matriz de riesgo residual'!AN135)=CONCATENATE(Q57,U60),'Matriz de riesgo residual'!A134,""),," ",IF(CONCATENATE('Matriz de riesgo residual'!AD148,'Matriz de riesgo residual'!AN148)=CONCATENATE(Q57,U60),'Matriz de riesgo residual'!A148,""))</f>
        <v xml:space="preserve">       </v>
      </c>
      <c r="V57" s="180" t="str">
        <f>CONCATENATE(IF(CONCATENATE('Matriz de riesgo residual'!AD30,'Matriz de riesgo residual'!AN30)=CONCATENATE(Q57,V60),'Matriz de riesgo residual'!A12,""),," ",IF(CONCATENATE('Matriz de riesgo residual'!AD51,'Matriz de riesgo residual'!AN51)=CONCATENATE(Q57,V60),'Matriz de riesgo residual'!A33,""),," ",IF(CONCATENATE('Matriz de riesgo residual'!AD72,'Matriz de riesgo residual'!AN72)=CONCATENATE(Q57,V60),'Matriz de riesgo residual'!A54,""),," ",IF(CONCATENATE('Matriz de riesgo residual'!AD93,'Matriz de riesgo residual'!AN93)=CONCATENATE(Q57,V60),'Matriz de riesgo residual'!A75,""),," ",IF(CONCATENATE('Matriz de riesgo residual'!AD112,'Matriz de riesgo residual'!AN112)=CONCATENATE(Q57,V60),'Matriz de riesgo residual'!A96,""),," ",IF(CONCATENATE('Matriz de riesgo residual'!AD131,'Matriz de riesgo residual'!AN131)=CONCATENATE(Q57,V60),'Matriz de riesgo residual'!A115,""),," ",IF(CONCATENATE('Matriz de riesgo residual'!AD135,'Matriz de riesgo residual'!AN135)=CONCATENATE(Q57,V60),'Matriz de riesgo residual'!A134,""),," ",IF(CONCATENATE('Matriz de riesgo residual'!AD148,'Matriz de riesgo residual'!AN148)=CONCATENATE(Q57,V60),'Matriz de riesgo residual'!A148,""))</f>
        <v xml:space="preserve">       </v>
      </c>
      <c r="X57" s="987"/>
      <c r="Y57" s="186" t="s">
        <v>287</v>
      </c>
    </row>
    <row r="58" spans="15:37" ht="37.5" customHeight="1" thickBot="1">
      <c r="O58" s="985"/>
      <c r="P58" s="177" t="s">
        <v>1614</v>
      </c>
      <c r="Q58" s="178">
        <v>2</v>
      </c>
      <c r="R58" s="185" t="str">
        <f>CONCATENATE(IF(CONCATENATE('Matriz de riesgo residual'!AD30,'Matriz de riesgo residual'!AN30)=CONCATENATE(Q58,R60),'Matriz de riesgo residual'!A12,""),," ",IF(CONCATENATE('Matriz de riesgo residual'!AD51,'Matriz de riesgo residual'!AN51)=CONCATENATE(Q58,R60),'Matriz de riesgo residual'!A33,""),," ",IF(CONCATENATE('Matriz de riesgo residual'!AD72,'Matriz de riesgo residual'!AN72)=CONCATENATE(Q58,R60),'Matriz de riesgo residual'!A54,""),," ",IF(CONCATENATE('Matriz de riesgo residual'!AD93,'Matriz de riesgo residual'!AN93)=CONCATENATE(Q58,R60),'Matriz de riesgo residual'!A75,""),," ",IF(CONCATENATE('Matriz de riesgo residual'!AD112,'Matriz de riesgo residual'!AN112)=CONCATENATE(Q58,R60),'Matriz de riesgo residual'!A96,""),," ",IF(CONCATENATE('Matriz de riesgo residual'!AD131,'Matriz de riesgo residual'!AN131)=CONCATENATE(Q58,R60),'Matriz de riesgo residual'!A115,""),," ",IF(CONCATENATE('Matriz de riesgo residual'!AD135,'Matriz de riesgo residual'!AN135)=CONCATENATE(Q58,R60),'Matriz de riesgo residual'!A134,""),," ",IF(CONCATENATE('Matriz de riesgo residual'!AD148,'Matriz de riesgo residual'!AN148)=CONCATENATE(Q58,R60),'Matriz de riesgo residual'!A148,""))</f>
        <v xml:space="preserve">       </v>
      </c>
      <c r="S58" s="179" t="str">
        <f>CONCATENATE(IF(CONCATENATE('Matriz de riesgo residual'!AD30,'Matriz de riesgo residual'!AN30)=CONCATENATE(Q58,S60),'Matriz de riesgo residual'!A12,""),," ",IF(CONCATENATE('Matriz de riesgo residual'!AD51,'Matriz de riesgo residual'!AN51)=CONCATENATE(Q58,S60),'Matriz de riesgo residual'!A33,""),," ",IF(CONCATENATE('Matriz de riesgo residual'!AD72,'Matriz de riesgo residual'!AN72)=CONCATENATE(Q58,S60),'Matriz de riesgo residual'!A54,""),," ",IF(CONCATENATE('Matriz de riesgo residual'!AD93,'Matriz de riesgo residual'!AN93)=CONCATENATE(Q58,S60),'Matriz de riesgo residual'!A75,""),," ",IF(CONCATENATE('Matriz de riesgo residual'!AD112,'Matriz de riesgo residual'!AN112)=CONCATENATE(Q58,S60),'Matriz de riesgo residual'!A96,""),," ",IF(CONCATENATE('Matriz de riesgo residual'!AD131,'Matriz de riesgo residual'!AN131)=CONCATENATE(Q58,S60),'Matriz de riesgo residual'!A115,""),," ",IF(CONCATENATE('Matriz de riesgo residual'!AD135,'Matriz de riesgo residual'!AN135)=CONCATENATE(Q58,S60),'Matriz de riesgo residual'!A134,""),," ",IF(CONCATENATE('Matriz de riesgo residual'!AD148,'Matriz de riesgo residual'!AN148)=CONCATENATE(Q58,S60),'Matriz de riesgo residual'!A148,""))</f>
        <v>R1 R2 R3 R4 R5 R6 R7 R10</v>
      </c>
      <c r="T58" s="179" t="str">
        <f>CONCATENATE(IF(CONCATENATE('Matriz de riesgo residual'!AD30,'Matriz de riesgo residual'!AN30)=CONCATENATE(Q58,T60),'Matriz de riesgo residual'!A12,""),," ",IF(CONCATENATE('Matriz de riesgo residual'!AD51,'Matriz de riesgo residual'!AN51)=CONCATENATE(Q58,T60),'Matriz de riesgo residual'!A33,""),," ",IF(CONCATENATE('Matriz de riesgo residual'!AD72,'Matriz de riesgo residual'!AN72)=CONCATENATE(Q58,T60),'Matriz de riesgo residual'!A54,""),," ",IF(CONCATENATE('Matriz de riesgo residual'!AD93,'Matriz de riesgo residual'!AN93)=CONCATENATE(Q58,T60),'Matriz de riesgo residual'!A75,""),," ",IF(CONCATENATE('Matriz de riesgo residual'!AD112,'Matriz de riesgo residual'!AN112)=CONCATENATE(Q58,T60),'Matriz de riesgo residual'!A96,""),," ",IF(CONCATENATE('Matriz de riesgo residual'!AD131,'Matriz de riesgo residual'!AN131)=CONCATENATE(Q58,T60),'Matriz de riesgo residual'!A115,""),," ",IF(CONCATENATE('Matriz de riesgo residual'!AD135,'Matriz de riesgo residual'!AN135)=CONCATENATE(Q58,T60),'Matriz de riesgo residual'!A134,""),," ",IF(CONCATENATE('Matriz de riesgo residual'!AD148,'Matriz de riesgo residual'!AN148)=CONCATENATE(Q58,T60),'Matriz de riesgo residual'!A148,""))</f>
        <v xml:space="preserve">       </v>
      </c>
      <c r="U58" s="179" t="str">
        <f>CONCATENATE(IF(CONCATENATE('Matriz de riesgo residual'!AD30,'Matriz de riesgo residual'!AN30)=CONCATENATE(Q58,U60),'Matriz de riesgo residual'!A12,""),," ",IF(CONCATENATE('Matriz de riesgo residual'!AD51,'Matriz de riesgo residual'!AN51)=CONCATENATE(Q58,U60),'Matriz de riesgo residual'!A33,""),," ",IF(CONCATENATE('Matriz de riesgo residual'!AD72,'Matriz de riesgo residual'!AN72)=CONCATENATE(Q58,U60),'Matriz de riesgo residual'!A54,""),," ",IF(CONCATENATE('Matriz de riesgo residual'!AD93,'Matriz de riesgo residual'!AN93)=CONCATENATE(Q58,U60),'Matriz de riesgo residual'!A75,""),," ",IF(CONCATENATE('Matriz de riesgo residual'!AD112,'Matriz de riesgo residual'!AN112)=CONCATENATE(Q58,U60),'Matriz de riesgo residual'!A96,""),," ",IF(CONCATENATE('Matriz de riesgo residual'!AD131,'Matriz de riesgo residual'!AN131)=CONCATENATE(Q58,U60),'Matriz de riesgo residual'!A115,""),," ",IF(CONCATENATE('Matriz de riesgo residual'!AD135,'Matriz de riesgo residual'!AN135)=CONCATENATE(Q58,U60),'Matriz de riesgo residual'!A134,""),," ",IF(CONCATENATE('Matriz de riesgo residual'!AD148,'Matriz de riesgo residual'!AN148)=CONCATENATE(Q58,U60),'Matriz de riesgo residual'!A148,""))</f>
        <v xml:space="preserve">       </v>
      </c>
      <c r="V58" s="180" t="str">
        <f>CONCATENATE(IF(CONCATENATE('Matriz de riesgo residual'!AD30,'Matriz de riesgo residual'!AN30)=CONCATENATE(Q58,V60),'Matriz de riesgo residual'!A12,""),," ",IF(CONCATENATE('Matriz de riesgo residual'!AD51,'Matriz de riesgo residual'!AN51)=CONCATENATE(Q58,V60),'Matriz de riesgo residual'!A33,""),," ",IF(CONCATENATE('Matriz de riesgo residual'!AD72,'Matriz de riesgo residual'!AN72)=CONCATENATE(Q58,V60),'Matriz de riesgo residual'!A54,""),," ",IF(CONCATENATE('Matriz de riesgo residual'!AD93,'Matriz de riesgo residual'!AN93)=CONCATENATE(Q58,V60),'Matriz de riesgo residual'!A75,""),," ",IF(CONCATENATE('Matriz de riesgo residual'!AD112,'Matriz de riesgo residual'!AN112)=CONCATENATE(Q58,V60),'Matriz de riesgo residual'!A96,""),," ",IF(CONCATENATE('Matriz de riesgo residual'!AD131,'Matriz de riesgo residual'!AN131)=CONCATENATE(Q58,V60),'Matriz de riesgo residual'!A115,""),," ",IF(CONCATENATE('Matriz de riesgo residual'!AD135,'Matriz de riesgo residual'!AN135)=CONCATENATE(Q58,V60),'Matriz de riesgo residual'!A134,""),," ",IF(CONCATENATE('Matriz de riesgo residual'!AD148,'Matriz de riesgo residual'!AN148)=CONCATENATE(Q58,V60),'Matriz de riesgo residual'!A148,""))</f>
        <v xml:space="preserve">       </v>
      </c>
      <c r="X58" s="988"/>
      <c r="Y58" s="187" t="s">
        <v>283</v>
      </c>
    </row>
    <row r="59" spans="15:37" ht="37.5" customHeight="1">
      <c r="O59" s="985"/>
      <c r="P59" s="177" t="s">
        <v>1611</v>
      </c>
      <c r="Q59" s="178">
        <v>1</v>
      </c>
      <c r="R59" s="185" t="str">
        <f>CONCATENATE(IF(CONCATENATE('Matriz de riesgo residual'!AD30,'Matriz de riesgo residual'!AN30)=CONCATENATE(Q59,R60),'Matriz de riesgo residual'!A12,""),," ",IF(CONCATENATE('Matriz de riesgo residual'!AD51,'Matriz de riesgo residual'!AN51)=CONCATENATE(Q59,R60),'Matriz de riesgo residual'!A33,""),," ",IF(CONCATENATE('Matriz de riesgo residual'!AD72,'Matriz de riesgo residual'!AN72)=CONCATENATE(Q59,R60),'Matriz de riesgo residual'!A54,""),," ",IF(CONCATENATE('Matriz de riesgo residual'!AD93,'Matriz de riesgo residual'!AN93)=CONCATENATE(Q59,R60),'Matriz de riesgo residual'!A75,""),," ",IF(CONCATENATE('Matriz de riesgo residual'!AD112,'Matriz de riesgo residual'!AN112)=CONCATENATE(Q59,R60),'Matriz de riesgo residual'!A96,""),," ",IF(CONCATENATE('Matriz de riesgo residual'!AD131,'Matriz de riesgo residual'!AN131)=CONCATENATE(Q59,R60),'Matriz de riesgo residual'!A115,""),," ",IF(CONCATENATE('Matriz de riesgo residual'!AD135,'Matriz de riesgo residual'!AN135)=CONCATENATE(Q59,R60),'Matriz de riesgo residual'!A134,""),," ",IF(CONCATENATE('Matriz de riesgo residual'!AD148,'Matriz de riesgo residual'!AN148)=CONCATENATE(Q59,R60),'Matriz de riesgo residual'!A148,""))</f>
        <v xml:space="preserve">       </v>
      </c>
      <c r="S59" s="185" t="str">
        <f>CONCATENATE(IF(CONCATENATE('Matriz de riesgo residual'!AD30,'Matriz de riesgo residual'!AN30)=CONCATENATE(Q59,S60),'Matriz de riesgo residual'!A12,""),," ",IF(CONCATENATE('Matriz de riesgo residual'!AD51,'Matriz de riesgo residual'!AN51)=CONCATENATE(Q59,S60),'Matriz de riesgo residual'!A33,""),," ",IF(CONCATENATE('Matriz de riesgo residual'!AD72,'Matriz de riesgo residual'!AN72)=CONCATENATE(Q59,S60),'Matriz de riesgo residual'!A54,""),," ",IF(CONCATENATE('Matriz de riesgo residual'!AD93,'Matriz de riesgo residual'!AN93)=CONCATENATE(Q59,S60),'Matriz de riesgo residual'!A75,""),," ",IF(CONCATENATE('Matriz de riesgo residual'!AD112,'Matriz de riesgo residual'!AN112)=CONCATENATE(Q59,S60),'Matriz de riesgo residual'!A96,""),," ",IF(CONCATENATE('Matriz de riesgo residual'!AD131,'Matriz de riesgo residual'!AN131)=CONCATENATE(Q59,S60),'Matriz de riesgo residual'!A115,""),," ",IF(CONCATENATE('Matriz de riesgo residual'!AD135,'Matriz de riesgo residual'!AN135)=CONCATENATE(Q59,S60),'Matriz de riesgo residual'!A134,""),," ",IF(CONCATENATE('Matriz de riesgo residual'!AD148,'Matriz de riesgo residual'!AN148)=CONCATENATE(Q59,S60),'Matriz de riesgo residual'!A148,""))</f>
        <v xml:space="preserve">       </v>
      </c>
      <c r="T59" s="185" t="str">
        <f>CONCATENATE(IF(CONCATENATE('Matriz de riesgo residual'!AD30,'Matriz de riesgo residual'!AN30)=CONCATENATE(Q59,T60),'Matriz de riesgo residual'!A12,""),," ",IF(CONCATENATE('Matriz de riesgo residual'!AD51,'Matriz de riesgo residual'!AN51)=CONCATENATE(Q59,T60),'Matriz de riesgo residual'!A33,""),," ",IF(CONCATENATE('Matriz de riesgo residual'!AD72,'Matriz de riesgo residual'!AN72)=CONCATENATE(Q59,T60),'Matriz de riesgo residual'!A54,""),," ",IF(CONCATENATE('Matriz de riesgo residual'!AD93,'Matriz de riesgo residual'!AN93)=CONCATENATE(Q59,T60),'Matriz de riesgo residual'!A75,""),," ",IF(CONCATENATE('Matriz de riesgo residual'!AD112,'Matriz de riesgo residual'!AN112)=CONCATENATE(Q59,T60),'Matriz de riesgo residual'!A96,""),," ",IF(CONCATENATE('Matriz de riesgo residual'!AD131,'Matriz de riesgo residual'!AN131)=CONCATENATE(Q59,T60),'Matriz de riesgo residual'!A115,""),," ",IF(CONCATENATE('Matriz de riesgo residual'!AD135,'Matriz de riesgo residual'!AN135)=CONCATENATE(Q59,T60),'Matriz de riesgo residual'!A134,""),," ",IF(CONCATENATE('Matriz de riesgo residual'!AD148,'Matriz de riesgo residual'!AN148)=CONCATENATE(Q59,T60),'Matriz de riesgo residual'!A148,""))</f>
        <v xml:space="preserve">       </v>
      </c>
      <c r="U59" s="179" t="str">
        <f>CONCATENATE(IF(CONCATENATE('Matriz de riesgo residual'!AD30,'Matriz de riesgo residual'!AN30)=CONCATENATE(Q59,U60),'Matriz de riesgo residual'!A12,""),," ",IF(CONCATENATE('Matriz de riesgo residual'!AD51,'Matriz de riesgo residual'!AN51)=CONCATENATE(Q59,U60),'Matriz de riesgo residual'!A33,""),," ",IF(CONCATENATE('Matriz de riesgo residual'!AD72,'Matriz de riesgo residual'!AN72)=CONCATENATE(Q59,U60),'Matriz de riesgo residual'!A54,""),," ",IF(CONCATENATE('Matriz de riesgo residual'!AD93,'Matriz de riesgo residual'!AN93)=CONCATENATE(Q59,U60),'Matriz de riesgo residual'!A75,""),," ",IF(CONCATENATE('Matriz de riesgo residual'!AD112,'Matriz de riesgo residual'!AN112)=CONCATENATE(Q59,U60),'Matriz de riesgo residual'!A96,""),," ",IF(CONCATENATE('Matriz de riesgo residual'!AD131,'Matriz de riesgo residual'!AN131)=CONCATENATE(Q59,U60),'Matriz de riesgo residual'!A115,""),," ",IF(CONCATENATE('Matriz de riesgo residual'!AD135,'Matriz de riesgo residual'!AN135)=CONCATENATE(Q59,U60),'Matriz de riesgo residual'!A134,""),," ",IF(CONCATENATE('Matriz de riesgo residual'!AD148,'Matriz de riesgo residual'!AN148)=CONCATENATE(Q59,U60),'Matriz de riesgo residual'!A148,""))</f>
        <v xml:space="preserve">       </v>
      </c>
      <c r="V59" s="179" t="str">
        <f>CONCATENATE(IF(CONCATENATE('Matriz de riesgo residual'!AD30,'Matriz de riesgo residual'!AN30)=CONCATENATE(Q59,V60),'Matriz de riesgo residual'!A12,""),," ",IF(CONCATENATE('Matriz de riesgo residual'!AD51,'Matriz de riesgo residual'!AN51)=CONCATENATE(Q59,V60),'Matriz de riesgo residual'!A33,""),," ",IF(CONCATENATE('Matriz de riesgo residual'!AD72,'Matriz de riesgo residual'!AN72)=CONCATENATE(Q59,V60),'Matriz de riesgo residual'!A54,""),," ",IF(CONCATENATE('Matriz de riesgo residual'!AD93,'Matriz de riesgo residual'!AN93)=CONCATENATE(Q59,V60),'Matriz de riesgo residual'!A75,""),," ",IF(CONCATENATE('Matriz de riesgo residual'!AD112,'Matriz de riesgo residual'!AN112)=CONCATENATE(Q59,V60),'Matriz de riesgo residual'!A96,""),," ",IF(CONCATENATE('Matriz de riesgo residual'!AD131,'Matriz de riesgo residual'!AN131)=CONCATENATE(Q59,V60),'Matriz de riesgo residual'!A115,""),," ",IF(CONCATENATE('Matriz de riesgo residual'!AD135,'Matriz de riesgo residual'!AN135)=CONCATENATE(Q59,V60),'Matriz de riesgo residual'!A134,""),," ",IF(CONCATENATE('Matriz de riesgo residual'!AD148,'Matriz de riesgo residual'!AN148)=CONCATENATE(Q59,V60),'Matriz de riesgo residual'!A148,""))</f>
        <v xml:space="preserve">       </v>
      </c>
    </row>
    <row r="60" spans="15:37">
      <c r="R60" s="178">
        <v>1</v>
      </c>
      <c r="S60" s="178">
        <v>2</v>
      </c>
      <c r="T60" s="178">
        <v>3</v>
      </c>
      <c r="U60" s="178">
        <v>4</v>
      </c>
      <c r="V60" s="178">
        <v>5</v>
      </c>
      <c r="W60" s="6" t="s">
        <v>1784</v>
      </c>
    </row>
    <row r="61" spans="15:37">
      <c r="R61" s="184" t="s">
        <v>1633</v>
      </c>
      <c r="S61" s="184" t="s">
        <v>1638</v>
      </c>
      <c r="T61" s="184" t="s">
        <v>1643</v>
      </c>
      <c r="U61" s="184" t="s">
        <v>1648</v>
      </c>
      <c r="V61" s="184" t="s">
        <v>1653</v>
      </c>
    </row>
    <row r="62" spans="15:37" ht="15.75">
      <c r="Q62" s="189"/>
      <c r="R62" s="467" t="s">
        <v>1673</v>
      </c>
      <c r="S62" s="467"/>
      <c r="T62" s="467"/>
      <c r="U62" s="467"/>
      <c r="V62" s="467"/>
    </row>
    <row r="65" spans="15:25" ht="15.75" thickBot="1">
      <c r="R65" s="984" t="s">
        <v>1964</v>
      </c>
      <c r="S65" s="984"/>
      <c r="T65" s="984"/>
      <c r="U65" s="984"/>
      <c r="V65" s="984"/>
    </row>
    <row r="66" spans="15:25" ht="37.5" customHeight="1">
      <c r="O66" s="985" t="s">
        <v>1781</v>
      </c>
      <c r="P66" s="177" t="s">
        <v>1623</v>
      </c>
      <c r="Q66" s="178">
        <v>5</v>
      </c>
      <c r="R66" s="179" t="str">
        <f>CONCATENATE(IF(CONCATENATE('Matriz de riesgo residual'!AD31,'Matriz de riesgo residual'!AN31)=CONCATENATE(Q66,R71),'Matriz de riesgo residual'!A12,""),," ",IF(CONCATENATE('Matriz de riesgo residual'!AD52,'Matriz de riesgo residual'!AN52)=CONCATENATE(Q66,R71),'Matriz de riesgo residual'!A33,""),," ",IF(CONCATENATE('Matriz de riesgo residual'!AD73,'Matriz de riesgo residual'!AN73)=CONCATENATE(Q66,R71),'Matriz de riesgo residual'!A54,""),," ",IF(CONCATENATE('Matriz de riesgo residual'!AD94,'Matriz de riesgo residual'!AN94)=CONCATENATE(Q66,R71),'Matriz de riesgo residual'!A75,""),," ",IF(CONCATENATE('Matriz de riesgo residual'!AD113,'Matriz de riesgo residual'!AN113)=CONCATENATE(Q66,R71),'Matriz de riesgo residual'!A96,""),," ",IF(CONCATENATE('Matriz de riesgo residual'!AD132,'Matriz de riesgo residual'!AN132)=CONCATENATE(Q66,R71),'Matriz de riesgo residual'!A115,""),," ",IF(CONCATENATE('Matriz de riesgo residual'!AD136,'Matriz de riesgo residual'!AN136)=CONCATENATE(Q66,R71),'Matriz de riesgo residual'!A134,""))</f>
        <v xml:space="preserve">      </v>
      </c>
      <c r="S66" s="180" t="str">
        <f>CONCATENATE(IF(CONCATENATE('Matriz de riesgo residual'!AD31,'Matriz de riesgo residual'!AN31)=CONCATENATE(Q66,S71),'Matriz de riesgo residual'!A12,""),," ",IF(CONCATENATE('Matriz de riesgo residual'!AD52,'Matriz de riesgo residual'!AN52)=CONCATENATE(Q66,S71),'Matriz de riesgo residual'!A33,""),," ",IF(CONCATENATE('Matriz de riesgo residual'!AD73,'Matriz de riesgo residual'!AN73)=CONCATENATE(Q66,S71),'Matriz de riesgo residual'!A54,""),," ",IF(CONCATENATE('Matriz de riesgo residual'!AD94,'Matriz de riesgo residual'!AN94)=CONCATENATE(Q66,S71),'Matriz de riesgo residual'!A75,""),," ",IF(CONCATENATE('Matriz de riesgo residual'!AD113,'Matriz de riesgo residual'!AN113)=CONCATENATE(Q66,S71),'Matriz de riesgo residual'!A96,""),," ",IF(CONCATENATE('Matriz de riesgo residual'!AD132,'Matriz de riesgo residual'!AN132)=CONCATENATE(Q66,S71),'Matriz de riesgo residual'!A115,""),," ",IF(CONCATENATE('Matriz de riesgo residual'!AD136,'Matriz de riesgo residual'!AN136)=CONCATENATE(Q66,S71),'Matriz de riesgo residual'!A134,""))</f>
        <v xml:space="preserve">      </v>
      </c>
      <c r="T66" s="180" t="str">
        <f>CONCATENATE(IF(CONCATENATE('Matriz de riesgo residual'!AD31,'Matriz de riesgo residual'!AN31)=CONCATENATE(Q66,T71),'Matriz de riesgo residual'!A12,""),," ",IF(CONCATENATE('Matriz de riesgo residual'!AD52,'Matriz de riesgo residual'!AN52)=CONCATENATE(Q66,T71),'Matriz de riesgo residual'!A33,""),," ",IF(CONCATENATE('Matriz de riesgo residual'!AD73,'Matriz de riesgo residual'!AN73)=CONCATENATE(Q66,T71),'Matriz de riesgo residual'!A54,""),," ",IF(CONCATENATE('Matriz de riesgo residual'!AD94,'Matriz de riesgo residual'!AN94)=CONCATENATE(Q66,T71),'Matriz de riesgo residual'!A75,""),," ",IF(CONCATENATE('Matriz de riesgo residual'!AD113,'Matriz de riesgo residual'!AN113)=CONCATENATE(Q66,T71),'Matriz de riesgo residual'!A96,""),," ",IF(CONCATENATE('Matriz de riesgo residual'!AD132,'Matriz de riesgo residual'!AN132)=CONCATENATE(Q66,T71),'Matriz de riesgo residual'!A115,""),," ",IF(CONCATENATE('Matriz de riesgo residual'!AD136,'Matriz de riesgo residual'!AN136)=CONCATENATE(Q66,T71),'Matriz de riesgo residual'!A134,""))</f>
        <v xml:space="preserve">      </v>
      </c>
      <c r="U66" s="181" t="str">
        <f>CONCATENATE(IF(CONCATENATE('Matriz de riesgo residual'!AD31,'Matriz de riesgo residual'!AN31)=CONCATENATE(Q66,U71),'Matriz de riesgo residual'!A12,""),," ",IF(CONCATENATE('Matriz de riesgo residual'!AD52,'Matriz de riesgo residual'!AN52)=CONCATENATE(Q66,U71),'Matriz de riesgo residual'!A33,""),," ",IF(CONCATENATE('Matriz de riesgo residual'!AD73,'Matriz de riesgo residual'!AN73)=CONCATENATE(Q66,U71),'Matriz de riesgo residual'!A54,""),," ",IF(CONCATENATE('Matriz de riesgo residual'!AD94,'Matriz de riesgo residual'!AN94)=CONCATENATE(Q66,U71),'Matriz de riesgo residual'!A75,""),," ",IF(CONCATENATE('Matriz de riesgo residual'!AD113,'Matriz de riesgo residual'!AN113)=CONCATENATE(Q66,U71),'Matriz de riesgo residual'!A96,""),," ",IF(CONCATENATE('Matriz de riesgo residual'!AD132,'Matriz de riesgo residual'!AN132)=CONCATENATE(Q66,U71),'Matriz de riesgo residual'!A115,""),," ",IF(CONCATENATE('Matriz de riesgo residual'!AD136,'Matriz de riesgo residual'!AN136)=CONCATENATE(Q66,U71),'Matriz de riesgo residual'!A134,""))</f>
        <v xml:space="preserve">      </v>
      </c>
      <c r="V66" s="181" t="str">
        <f>CONCATENATE(IF(CONCATENATE('Matriz de riesgo residual'!AD31,'Matriz de riesgo residual'!AN31)=CONCATENATE(Q66,V71),'Matriz de riesgo residual'!A12,""),," ",IF(CONCATENATE('Matriz de riesgo residual'!AD52,'Matriz de riesgo residual'!AN52)=CONCATENATE(Q66,V71),'Matriz de riesgo residual'!A33,""),," ",IF(CONCATENATE('Matriz de riesgo residual'!AD73,'Matriz de riesgo residual'!AN73)=CONCATENATE(Q66,V71),'Matriz de riesgo residual'!A54,""),," ",IF(CONCATENATE('Matriz de riesgo residual'!AD94,'Matriz de riesgo residual'!AN94)=CONCATENATE(Q66,V71),'Matriz de riesgo residual'!A75,""),," ",IF(CONCATENATE('Matriz de riesgo residual'!AD113,'Matriz de riesgo residual'!AN113)=CONCATENATE(Q66,V71),'Matriz de riesgo residual'!A96,""),," ",IF(CONCATENATE('Matriz de riesgo residual'!AD132,'Matriz de riesgo residual'!AN132)=CONCATENATE(Q66,V71),'Matriz de riesgo residual'!A115,""),," ",IF(CONCATENATE('Matriz de riesgo residual'!AD136,'Matriz de riesgo residual'!AN136)=CONCATENATE(Q66,V71),'Matriz de riesgo residual'!A134,""))</f>
        <v xml:space="preserve">      </v>
      </c>
      <c r="X66" s="986" t="s">
        <v>1782</v>
      </c>
      <c r="Y66" s="182" t="s">
        <v>284</v>
      </c>
    </row>
    <row r="67" spans="15:25" ht="37.5" customHeight="1">
      <c r="O67" s="985"/>
      <c r="P67" s="177" t="s">
        <v>1620</v>
      </c>
      <c r="Q67" s="178">
        <v>4</v>
      </c>
      <c r="R67" s="179" t="str">
        <f>CONCATENATE(IF(CONCATENATE('Matriz de riesgo residual'!AD31,'Matriz de riesgo residual'!AN31)=CONCATENATE(Q67,R71),'Matriz de riesgo residual'!A12,""),," ",IF(CONCATENATE('Matriz de riesgo residual'!AD52,'Matriz de riesgo residual'!AN52)=CONCATENATE(Q67,R71),'Matriz de riesgo residual'!A33,""),," ",IF(CONCATENATE('Matriz de riesgo residual'!AD73,'Matriz de riesgo residual'!AN73)=CONCATENATE(Q67,R71),'Matriz de riesgo residual'!A54,""),," ",IF(CONCATENATE('Matriz de riesgo residual'!AD94,'Matriz de riesgo residual'!AN94)=CONCATENATE(Q67,R71),'Matriz de riesgo residual'!A75,""),," ",IF(CONCATENATE('Matriz de riesgo residual'!AD113,'Matriz de riesgo residual'!AN113)=CONCATENATE(Q67,R71),'Matriz de riesgo residual'!A96,""),," ",IF(CONCATENATE('Matriz de riesgo residual'!AD132,'Matriz de riesgo residual'!AN132)=CONCATENATE(Q67,R71),'Matriz de riesgo residual'!A115,""),," ",IF(CONCATENATE('Matriz de riesgo residual'!AD136,'Matriz de riesgo residual'!AN136)=CONCATENATE(Q67,R71),'Matriz de riesgo residual'!A134,""))</f>
        <v xml:space="preserve">      </v>
      </c>
      <c r="S67" s="179" t="str">
        <f>CONCATENATE(IF(CONCATENATE('Matriz de riesgo residual'!AD31,'Matriz de riesgo residual'!AN31)=CONCATENATE(Q67,S71),'Matriz de riesgo residual'!A12,""),," ",IF(CONCATENATE('Matriz de riesgo residual'!AD52,'Matriz de riesgo residual'!AN52)=CONCATENATE(Q67,S71),'Matriz de riesgo residual'!A33,""),," ",IF(CONCATENATE('Matriz de riesgo residual'!AD73,'Matriz de riesgo residual'!AN73)=CONCATENATE(Q67,S71),'Matriz de riesgo residual'!A54,""),," ",IF(CONCATENATE('Matriz de riesgo residual'!AD94,'Matriz de riesgo residual'!AN94)=CONCATENATE(Q67,S71),'Matriz de riesgo residual'!A75,""),," ",IF(CONCATENATE('Matriz de riesgo residual'!AD113,'Matriz de riesgo residual'!AN113)=CONCATENATE(Q67,S71),'Matriz de riesgo residual'!A96,""),," ",IF(CONCATENATE('Matriz de riesgo residual'!AD132,'Matriz de riesgo residual'!AN132)=CONCATENATE(Q67,S71),'Matriz de riesgo residual'!A115,""),," ",IF(CONCATENATE('Matriz de riesgo residual'!AD136,'Matriz de riesgo residual'!AN136)=CONCATENATE(Q67,S71),'Matriz de riesgo residual'!A134,""))</f>
        <v xml:space="preserve">      </v>
      </c>
      <c r="T67" s="180" t="str">
        <f>CONCATENATE(IF(CONCATENATE('Matriz de riesgo residual'!AD31,'Matriz de riesgo residual'!AN31)=CONCATENATE(Q67,T71),'Matriz de riesgo residual'!A12,""),," ",IF(CONCATENATE('Matriz de riesgo residual'!AD52,'Matriz de riesgo residual'!AN52)=CONCATENATE(Q67,T71),'Matriz de riesgo residual'!A33,""),," ",IF(CONCATENATE('Matriz de riesgo residual'!AD73,'Matriz de riesgo residual'!AN73)=CONCATENATE(Q67,T71),'Matriz de riesgo residual'!A54,""),," ",IF(CONCATENATE('Matriz de riesgo residual'!AD94,'Matriz de riesgo residual'!AN94)=CONCATENATE(Q67,T71),'Matriz de riesgo residual'!A75,""),," ",IF(CONCATENATE('Matriz de riesgo residual'!AD113,'Matriz de riesgo residual'!AN113)=CONCATENATE(Q67,T71),'Matriz de riesgo residual'!A96,""),," ",IF(CONCATENATE('Matriz de riesgo residual'!AD132,'Matriz de riesgo residual'!AN132)=CONCATENATE(Q67,T71),'Matriz de riesgo residual'!A115,""),," ",IF(CONCATENATE('Matriz de riesgo residual'!AD136,'Matriz de riesgo residual'!AN136)=CONCATENATE(Q67,T71),'Matriz de riesgo residual'!A134,""))</f>
        <v xml:space="preserve">      </v>
      </c>
      <c r="U67" s="180" t="str">
        <f>CONCATENATE(IF(CONCATENATE('Matriz de riesgo residual'!AD31,'Matriz de riesgo residual'!AN31)=CONCATENATE(Q67,U71),'Matriz de riesgo residual'!A12,""),," ",IF(CONCATENATE('Matriz de riesgo residual'!AD52,'Matriz de riesgo residual'!AN52)=CONCATENATE(Q67,U71),'Matriz de riesgo residual'!A33,""),," ",IF(CONCATENATE('Matriz de riesgo residual'!AD73,'Matriz de riesgo residual'!AN73)=CONCATENATE(Q67,U71),'Matriz de riesgo residual'!A54,""),," ",IF(CONCATENATE('Matriz de riesgo residual'!AD94,'Matriz de riesgo residual'!AN94)=CONCATENATE(Q67,U71),'Matriz de riesgo residual'!A75,""),," ",IF(CONCATENATE('Matriz de riesgo residual'!AD113,'Matriz de riesgo residual'!AN113)=CONCATENATE(Q67,U71),'Matriz de riesgo residual'!A96,""),," ",IF(CONCATENATE('Matriz de riesgo residual'!AD132,'Matriz de riesgo residual'!AN132)=CONCATENATE(Q67,U71),'Matriz de riesgo residual'!A115,""),," ",IF(CONCATENATE('Matriz de riesgo residual'!AD136,'Matriz de riesgo residual'!AN136)=CONCATENATE(Q67,U71),'Matriz de riesgo residual'!A134,""))</f>
        <v xml:space="preserve">      </v>
      </c>
      <c r="V67" s="181" t="str">
        <f>CONCATENATE(IF(CONCATENATE('Matriz de riesgo residual'!AD31,'Matriz de riesgo residual'!AN31)=CONCATENATE(Q67,V71),'Matriz de riesgo residual'!A12,""),," ",IF(CONCATENATE('Matriz de riesgo residual'!AD52,'Matriz de riesgo residual'!AN52)=CONCATENATE(Q67,V71),'Matriz de riesgo residual'!A33,""),," ",IF(CONCATENATE('Matriz de riesgo residual'!AD73,'Matriz de riesgo residual'!AN73)=CONCATENATE(Q67,V71),'Matriz de riesgo residual'!A54,""),," ",IF(CONCATENATE('Matriz de riesgo residual'!AD94,'Matriz de riesgo residual'!AN94)=CONCATENATE(Q67,V71),'Matriz de riesgo residual'!A75,""),," ",IF(CONCATENATE('Matriz de riesgo residual'!AD113,'Matriz de riesgo residual'!AN113)=CONCATENATE(Q67,V71),'Matriz de riesgo residual'!A96,""),," ",IF(CONCATENATE('Matriz de riesgo residual'!AD132,'Matriz de riesgo residual'!AN132)=CONCATENATE(Q67,V71),'Matriz de riesgo residual'!A115,""),," ",IF(CONCATENATE('Matriz de riesgo residual'!AD136,'Matriz de riesgo residual'!AN136)=CONCATENATE(Q67,V71),'Matriz de riesgo residual'!A134,""))</f>
        <v xml:space="preserve">      </v>
      </c>
      <c r="X67" s="987"/>
      <c r="Y67" s="183" t="s">
        <v>1783</v>
      </c>
    </row>
    <row r="68" spans="15:25" ht="37.5" customHeight="1">
      <c r="O68" s="985"/>
      <c r="P68" s="184" t="s">
        <v>1617</v>
      </c>
      <c r="Q68" s="178">
        <v>3</v>
      </c>
      <c r="R68" s="185" t="str">
        <f>CONCATENATE(IF(CONCATENATE('Matriz de riesgo residual'!AD31,'Matriz de riesgo residual'!AN31)=CONCATENATE(Q68,R71),'Matriz de riesgo residual'!A12,""),," ",IF(CONCATENATE('Matriz de riesgo residual'!AD52,'Matriz de riesgo residual'!AN52)=CONCATENATE(Q68,R71),'Matriz de riesgo residual'!A33,""),," ",IF(CONCATENATE('Matriz de riesgo residual'!AD73,'Matriz de riesgo residual'!AN73)=CONCATENATE(Q68,R71),'Matriz de riesgo residual'!A54,""),," ",IF(CONCATENATE('Matriz de riesgo residual'!AD94,'Matriz de riesgo residual'!AN94)=CONCATENATE(Q68,R71),'Matriz de riesgo residual'!A75,""),," ",IF(CONCATENATE('Matriz de riesgo residual'!AD113,'Matriz de riesgo residual'!AN113)=CONCATENATE(Q68,R71),'Matriz de riesgo residual'!A96,""),," ",IF(CONCATENATE('Matriz de riesgo residual'!AD132,'Matriz de riesgo residual'!AN132)=CONCATENATE(Q68,R71),'Matriz de riesgo residual'!A115,""),," ",IF(CONCATENATE('Matriz de riesgo residual'!AD136,'Matriz de riesgo residual'!AN136)=CONCATENATE(Q68,R71),'Matriz de riesgo residual'!A134,""))</f>
        <v xml:space="preserve">      </v>
      </c>
      <c r="S68" s="179" t="str">
        <f>CONCATENATE(IF(CONCATENATE('Matriz de riesgo residual'!AD31,'Matriz de riesgo residual'!AN31)=CONCATENATE(Q68,S71),'Matriz de riesgo residual'!A12,""),," ",IF(CONCATENATE('Matriz de riesgo residual'!AD52,'Matriz de riesgo residual'!AN52)=CONCATENATE(Q68,S71),'Matriz de riesgo residual'!A33,""),," ",IF(CONCATENATE('Matriz de riesgo residual'!AD73,'Matriz de riesgo residual'!AN73)=CONCATENATE(Q68,S71),'Matriz de riesgo residual'!A54,""),," ",IF(CONCATENATE('Matriz de riesgo residual'!AD94,'Matriz de riesgo residual'!AN94)=CONCATENATE(Q68,S71),'Matriz de riesgo residual'!A75,""),," ",IF(CONCATENATE('Matriz de riesgo residual'!AD113,'Matriz de riesgo residual'!AN113)=CONCATENATE(Q68,S71),'Matriz de riesgo residual'!A96,""),," ",IF(CONCATENATE('Matriz de riesgo residual'!AD132,'Matriz de riesgo residual'!AN132)=CONCATENATE(Q68,S71),'Matriz de riesgo residual'!A115,""),," ",IF(CONCATENATE('Matriz de riesgo residual'!AD136,'Matriz de riesgo residual'!AN136)=CONCATENATE(Q68,S71),'Matriz de riesgo residual'!A134,""))</f>
        <v xml:space="preserve">      </v>
      </c>
      <c r="T68" s="179" t="str">
        <f>CONCATENATE(IF(CONCATENATE('Matriz de riesgo residual'!AD31,'Matriz de riesgo residual'!AN31)=CONCATENATE(Q68,T71),'Matriz de riesgo residual'!A12,""),," ",IF(CONCATENATE('Matriz de riesgo residual'!AD52,'Matriz de riesgo residual'!AN52)=CONCATENATE(Q68,T71),'Matriz de riesgo residual'!A33,""),," ",IF(CONCATENATE('Matriz de riesgo residual'!AD73,'Matriz de riesgo residual'!AN73)=CONCATENATE(Q68,T71),'Matriz de riesgo residual'!A54,""),," ",IF(CONCATENATE('Matriz de riesgo residual'!AD94,'Matriz de riesgo residual'!AN94)=CONCATENATE(Q68,T71),'Matriz de riesgo residual'!A75,""),," ",IF(CONCATENATE('Matriz de riesgo residual'!AD113,'Matriz de riesgo residual'!AN113)=CONCATENATE(Q68,T71),'Matriz de riesgo residual'!A96,""),," ",IF(CONCATENATE('Matriz de riesgo residual'!AD132,'Matriz de riesgo residual'!AN132)=CONCATENATE(Q68,T71),'Matriz de riesgo residual'!A115,""),," ",IF(CONCATENATE('Matriz de riesgo residual'!AD136,'Matriz de riesgo residual'!AN136)=CONCATENATE(Q68,T71),'Matriz de riesgo residual'!A134,""))</f>
        <v xml:space="preserve">      </v>
      </c>
      <c r="U68" s="180" t="str">
        <f>CONCATENATE(IF(CONCATENATE('Matriz de riesgo residual'!AD31,'Matriz de riesgo residual'!AN31)=CONCATENATE(Q68,U71),'Matriz de riesgo residual'!A12,""),," ",IF(CONCATENATE('Matriz de riesgo residual'!AD52,'Matriz de riesgo residual'!AN52)=CONCATENATE(Q68,U71),'Matriz de riesgo residual'!A33,""),," ",IF(CONCATENATE('Matriz de riesgo residual'!AD73,'Matriz de riesgo residual'!AN73)=CONCATENATE(Q68,U71),'Matriz de riesgo residual'!A54,""),," ",IF(CONCATENATE('Matriz de riesgo residual'!AD94,'Matriz de riesgo residual'!AN94)=CONCATENATE(Q68,U71),'Matriz de riesgo residual'!A75,""),," ",IF(CONCATENATE('Matriz de riesgo residual'!AD113,'Matriz de riesgo residual'!AN113)=CONCATENATE(Q68,U71),'Matriz de riesgo residual'!A96,""),," ",IF(CONCATENATE('Matriz de riesgo residual'!AD132,'Matriz de riesgo residual'!AN132)=CONCATENATE(Q68,U71),'Matriz de riesgo residual'!A115,""),," ",IF(CONCATENATE('Matriz de riesgo residual'!AD136,'Matriz de riesgo residual'!AN136)=CONCATENATE(Q68,U71),'Matriz de riesgo residual'!A134,""))</f>
        <v xml:space="preserve">      </v>
      </c>
      <c r="V68" s="180" t="str">
        <f>CONCATENATE(IF(CONCATENATE('Matriz de riesgo residual'!AD31,'Matriz de riesgo residual'!AN31)=CONCATENATE(Q68,V71),'Matriz de riesgo residual'!A12,""),," ",IF(CONCATENATE('Matriz de riesgo residual'!AD52,'Matriz de riesgo residual'!AN52)=CONCATENATE(Q68,V71),'Matriz de riesgo residual'!A33,""),," ",IF(CONCATENATE('Matriz de riesgo residual'!AD73,'Matriz de riesgo residual'!AN73)=CONCATENATE(Q68,V71),'Matriz de riesgo residual'!A54,""),," ",IF(CONCATENATE('Matriz de riesgo residual'!AD94,'Matriz de riesgo residual'!AN94)=CONCATENATE(Q68,V71),'Matriz de riesgo residual'!A75,""),," ",IF(CONCATENATE('Matriz de riesgo residual'!AD113,'Matriz de riesgo residual'!AN113)=CONCATENATE(Q68,V71),'Matriz de riesgo residual'!A96,""),," ",IF(CONCATENATE('Matriz de riesgo residual'!AD132,'Matriz de riesgo residual'!AN132)=CONCATENATE(Q68,V71),'Matriz de riesgo residual'!A115,""),," ",IF(CONCATENATE('Matriz de riesgo residual'!AD136,'Matriz de riesgo residual'!AN136)=CONCATENATE(Q68,V71),'Matriz de riesgo residual'!A134,""))</f>
        <v xml:space="preserve">      </v>
      </c>
      <c r="X68" s="987"/>
      <c r="Y68" s="186" t="s">
        <v>287</v>
      </c>
    </row>
    <row r="69" spans="15:25" ht="37.5" customHeight="1" thickBot="1">
      <c r="O69" s="985"/>
      <c r="P69" s="177" t="s">
        <v>1614</v>
      </c>
      <c r="Q69" s="178">
        <v>2</v>
      </c>
      <c r="R69" s="185" t="str">
        <f>CONCATENATE(IF(CONCATENATE('Matriz de riesgo residual'!AD31,'Matriz de riesgo residual'!AN31)=CONCATENATE(Q69,R71),'Matriz de riesgo residual'!A12,""),," ",IF(CONCATENATE('Matriz de riesgo residual'!AD52,'Matriz de riesgo residual'!AN52)=CONCATENATE(Q69,R71),'Matriz de riesgo residual'!A33,""),," ",IF(CONCATENATE('Matriz de riesgo residual'!AD73,'Matriz de riesgo residual'!AN73)=CONCATENATE(Q69,R71),'Matriz de riesgo residual'!A54,""),," ",IF(CONCATENATE('Matriz de riesgo residual'!AD94,'Matriz de riesgo residual'!AN94)=CONCATENATE(Q69,R71),'Matriz de riesgo residual'!A75,""),," ",IF(CONCATENATE('Matriz de riesgo residual'!AD113,'Matriz de riesgo residual'!AN113)=CONCATENATE(Q69,R71),'Matriz de riesgo residual'!A96,""),," ",IF(CONCATENATE('Matriz de riesgo residual'!AD132,'Matriz de riesgo residual'!AN132)=CONCATENATE(Q69,R71),'Matriz de riesgo residual'!A115,""),," ",IF(CONCATENATE('Matriz de riesgo residual'!AD136,'Matriz de riesgo residual'!AN136)=CONCATENATE(Q69,R71),'Matriz de riesgo residual'!A134,""))</f>
        <v xml:space="preserve">      </v>
      </c>
      <c r="S69" s="179" t="str">
        <f>CONCATENATE(IF(CONCATENATE('Matriz de riesgo residual'!AD31,'Matriz de riesgo residual'!AN31)=CONCATENATE(Q69,S71),'Matriz de riesgo residual'!A12,""),," ",IF(CONCATENATE('Matriz de riesgo residual'!AD52,'Matriz de riesgo residual'!AN52)=CONCATENATE(Q69,S71),'Matriz de riesgo residual'!A33,""),," ",IF(CONCATENATE('Matriz de riesgo residual'!AD73,'Matriz de riesgo residual'!AN73)=CONCATENATE(Q69,S71),'Matriz de riesgo residual'!A54,""),," ",IF(CONCATENATE('Matriz de riesgo residual'!AD94,'Matriz de riesgo residual'!AN94)=CONCATENATE(Q69,S71),'Matriz de riesgo residual'!A75,""),," ",IF(CONCATENATE('Matriz de riesgo residual'!AD113,'Matriz de riesgo residual'!AN113)=CONCATENATE(Q69,S71),'Matriz de riesgo residual'!A96,""),," ",IF(CONCATENATE('Matriz de riesgo residual'!AD132,'Matriz de riesgo residual'!AN132)=CONCATENATE(Q69,S71),'Matriz de riesgo residual'!A115,""),," ",IF(CONCATENATE('Matriz de riesgo residual'!AD136,'Matriz de riesgo residual'!AN136)=CONCATENATE(Q69,S71),'Matriz de riesgo residual'!A134,""))</f>
        <v xml:space="preserve">      </v>
      </c>
      <c r="T69" s="179" t="str">
        <f>CONCATENATE(IF(CONCATENATE('Matriz de riesgo residual'!AD31,'Matriz de riesgo residual'!AN31)=CONCATENATE(Q69,T71),'Matriz de riesgo residual'!A12,""),," ",IF(CONCATENATE('Matriz de riesgo residual'!AD52,'Matriz de riesgo residual'!AN52)=CONCATENATE(Q69,T71),'Matriz de riesgo residual'!A33,""),," ",IF(CONCATENATE('Matriz de riesgo residual'!AD73,'Matriz de riesgo residual'!AN73)=CONCATENATE(Q69,T71),'Matriz de riesgo residual'!A54,""),," ",IF(CONCATENATE('Matriz de riesgo residual'!AD94,'Matriz de riesgo residual'!AN94)=CONCATENATE(Q69,T71),'Matriz de riesgo residual'!A75,""),," ",IF(CONCATENATE('Matriz de riesgo residual'!AD113,'Matriz de riesgo residual'!AN113)=CONCATENATE(Q69,T71),'Matriz de riesgo residual'!A96,""),," ",IF(CONCATENATE('Matriz de riesgo residual'!AD132,'Matriz de riesgo residual'!AN132)=CONCATENATE(Q69,T71),'Matriz de riesgo residual'!A115,""),," ",IF(CONCATENATE('Matriz de riesgo residual'!AD136,'Matriz de riesgo residual'!AN136)=CONCATENATE(Q69,T71),'Matriz de riesgo residual'!A134,""))</f>
        <v xml:space="preserve">      </v>
      </c>
      <c r="U69" s="179" t="str">
        <f>CONCATENATE(IF(CONCATENATE('Matriz de riesgo residual'!AD31,'Matriz de riesgo residual'!AN31)=CONCATENATE(Q69,U71),'Matriz de riesgo residual'!A12,""),," ",IF(CONCATENATE('Matriz de riesgo residual'!AD52,'Matriz de riesgo residual'!AN52)=CONCATENATE(Q69,U71),'Matriz de riesgo residual'!A33,""),," ",IF(CONCATENATE('Matriz de riesgo residual'!AD73,'Matriz de riesgo residual'!AN73)=CONCATENATE(Q69,U71),'Matriz de riesgo residual'!A54,""),," ",IF(CONCATENATE('Matriz de riesgo residual'!AD94,'Matriz de riesgo residual'!AN94)=CONCATENATE(Q69,U71),'Matriz de riesgo residual'!A75,""),," ",IF(CONCATENATE('Matriz de riesgo residual'!AD113,'Matriz de riesgo residual'!AN113)=CONCATENATE(Q69,U71),'Matriz de riesgo residual'!A96,""),," ",IF(CONCATENATE('Matriz de riesgo residual'!AD132,'Matriz de riesgo residual'!AN132)=CONCATENATE(Q69,U71),'Matriz de riesgo residual'!A115,""),," ",IF(CONCATENATE('Matriz de riesgo residual'!AD136,'Matriz de riesgo residual'!AN136)=CONCATENATE(Q69,U71),'Matriz de riesgo residual'!A134,""))</f>
        <v xml:space="preserve">      </v>
      </c>
      <c r="V69" s="180" t="str">
        <f>CONCATENATE(IF(CONCATENATE('Matriz de riesgo residual'!AD31,'Matriz de riesgo residual'!AN31)=CONCATENATE(Q69,V71),'Matriz de riesgo residual'!A12,""),," ",IF(CONCATENATE('Matriz de riesgo residual'!AD52,'Matriz de riesgo residual'!AN52)=CONCATENATE(Q69,V71),'Matriz de riesgo residual'!A33,""),," ",IF(CONCATENATE('Matriz de riesgo residual'!AD73,'Matriz de riesgo residual'!AN73)=CONCATENATE(Q69,V71),'Matriz de riesgo residual'!A54,""),," ",IF(CONCATENATE('Matriz de riesgo residual'!AD94,'Matriz de riesgo residual'!AN94)=CONCATENATE(Q69,V71),'Matriz de riesgo residual'!A75,""),," ",IF(CONCATENATE('Matriz de riesgo residual'!AD113,'Matriz de riesgo residual'!AN113)=CONCATENATE(Q69,V71),'Matriz de riesgo residual'!A96,""),," ",IF(CONCATENATE('Matriz de riesgo residual'!AD132,'Matriz de riesgo residual'!AN132)=CONCATENATE(Q69,V71),'Matriz de riesgo residual'!A115,""),," ",IF(CONCATENATE('Matriz de riesgo residual'!AD136,'Matriz de riesgo residual'!AN136)=CONCATENATE(Q69,V71),'Matriz de riesgo residual'!A134,""))</f>
        <v xml:space="preserve">      </v>
      </c>
      <c r="X69" s="988"/>
      <c r="Y69" s="187" t="s">
        <v>283</v>
      </c>
    </row>
    <row r="70" spans="15:25" ht="37.5" customHeight="1">
      <c r="O70" s="985"/>
      <c r="P70" s="177" t="s">
        <v>1611</v>
      </c>
      <c r="Q70" s="178">
        <v>1</v>
      </c>
      <c r="R70" s="185" t="str">
        <f>CONCATENATE(IF(CONCATENATE('Matriz de riesgo residual'!AD31,'Matriz de riesgo residual'!AN31)=CONCATENATE(Q70,R71),'Matriz de riesgo residual'!A12,""),," ",IF(CONCATENATE('Matriz de riesgo residual'!AD52,'Matriz de riesgo residual'!AN52)=CONCATENATE(Q70,R71),'Matriz de riesgo residual'!A33,""),," ",IF(CONCATENATE('Matriz de riesgo residual'!AD73,'Matriz de riesgo residual'!AN73)=CONCATENATE(Q70,R71),'Matriz de riesgo residual'!A54,""),," ",IF(CONCATENATE('Matriz de riesgo residual'!AD94,'Matriz de riesgo residual'!AN94)=CONCATENATE(Q70,R71),'Matriz de riesgo residual'!A75,""),," ",IF(CONCATENATE('Matriz de riesgo residual'!AD113,'Matriz de riesgo residual'!AN113)=CONCATENATE(Q70,R71),'Matriz de riesgo residual'!A96,""),," ",IF(CONCATENATE('Matriz de riesgo residual'!AD132,'Matriz de riesgo residual'!AN132)=CONCATENATE(Q70,R71),'Matriz de riesgo residual'!A115,""),," ",IF(CONCATENATE('Matriz de riesgo residual'!AD136,'Matriz de riesgo residual'!AN136)=CONCATENATE(Q70,R71),'Matriz de riesgo residual'!A134,""))</f>
        <v xml:space="preserve">      </v>
      </c>
      <c r="S70" s="185" t="str">
        <f>CONCATENATE(IF(CONCATENATE('Matriz de riesgo residual'!AD31,'Matriz de riesgo residual'!AN31)=CONCATENATE(Q70,S71),'Matriz de riesgo residual'!A12,""),," ",IF(CONCATENATE('Matriz de riesgo residual'!AD52,'Matriz de riesgo residual'!AN52)=CONCATENATE(Q70,S71),'Matriz de riesgo residual'!A33,""),," ",IF(CONCATENATE('Matriz de riesgo residual'!AD73,'Matriz de riesgo residual'!AN73)=CONCATENATE(Q70,S71),'Matriz de riesgo residual'!A54,""),," ",IF(CONCATENATE('Matriz de riesgo residual'!AD94,'Matriz de riesgo residual'!AN94)=CONCATENATE(Q70,S71),'Matriz de riesgo residual'!A75,""),," ",IF(CONCATENATE('Matriz de riesgo residual'!AD113,'Matriz de riesgo residual'!AN113)=CONCATENATE(Q70,S71),'Matriz de riesgo residual'!A96,""),," ",IF(CONCATENATE('Matriz de riesgo residual'!AD132,'Matriz de riesgo residual'!AN132)=CONCATENATE(Q70,S71),'Matriz de riesgo residual'!A115,""),," ",IF(CONCATENATE('Matriz de riesgo residual'!AD136,'Matriz de riesgo residual'!AN136)=CONCATENATE(Q70,S71),'Matriz de riesgo residual'!A134,""))</f>
        <v>R1 R2 R3 R4 R5 R6 R7</v>
      </c>
      <c r="T70" s="185" t="str">
        <f>CONCATENATE(IF(CONCATENATE('Matriz de riesgo residual'!AD31,'Matriz de riesgo residual'!AN31)=CONCATENATE(Q70,T71),'Matriz de riesgo residual'!A12,""),," ",IF(CONCATENATE('Matriz de riesgo residual'!AD52,'Matriz de riesgo residual'!AN52)=CONCATENATE(Q70,T71),'Matriz de riesgo residual'!A33,""),," ",IF(CONCATENATE('Matriz de riesgo residual'!AD73,'Matriz de riesgo residual'!AN73)=CONCATENATE(Q70,T71),'Matriz de riesgo residual'!A54,""),," ",IF(CONCATENATE('Matriz de riesgo residual'!AD94,'Matriz de riesgo residual'!AN94)=CONCATENATE(Q70,T71),'Matriz de riesgo residual'!A75,""),," ",IF(CONCATENATE('Matriz de riesgo residual'!AD113,'Matriz de riesgo residual'!AN113)=CONCATENATE(Q70,T71),'Matriz de riesgo residual'!A96,""),," ",IF(CONCATENATE('Matriz de riesgo residual'!AD132,'Matriz de riesgo residual'!AN132)=CONCATENATE(Q70,T71),'Matriz de riesgo residual'!A115,""),," ",IF(CONCATENATE('Matriz de riesgo residual'!AD136,'Matriz de riesgo residual'!AN136)=CONCATENATE(Q70,T71),'Matriz de riesgo residual'!A134,""))</f>
        <v xml:space="preserve">      </v>
      </c>
      <c r="U70" s="179" t="str">
        <f>CONCATENATE(IF(CONCATENATE('Matriz de riesgo residual'!AD31,'Matriz de riesgo residual'!AN31)=CONCATENATE(Q70,U71),'Matriz de riesgo residual'!A12,""),," ",IF(CONCATENATE('Matriz de riesgo residual'!AD52,'Matriz de riesgo residual'!AN52)=CONCATENATE(Q70,U71),'Matriz de riesgo residual'!A33,""),," ",IF(CONCATENATE('Matriz de riesgo residual'!AD73,'Matriz de riesgo residual'!AN73)=CONCATENATE(Q70,U71),'Matriz de riesgo residual'!A54,""),," ",IF(CONCATENATE('Matriz de riesgo residual'!AD94,'Matriz de riesgo residual'!AN94)=CONCATENATE(Q70,U71),'Matriz de riesgo residual'!A75,""),," ",IF(CONCATENATE('Matriz de riesgo residual'!AD113,'Matriz de riesgo residual'!AN113)=CONCATENATE(Q70,U71),'Matriz de riesgo residual'!A96,""),," ",IF(CONCATENATE('Matriz de riesgo residual'!AD132,'Matriz de riesgo residual'!AN132)=CONCATENATE(Q70,U71),'Matriz de riesgo residual'!A115,""),," ",IF(CONCATENATE('Matriz de riesgo residual'!AD136,'Matriz de riesgo residual'!AN136)=CONCATENATE(Q70,U71),'Matriz de riesgo residual'!A134,""))</f>
        <v xml:space="preserve">      </v>
      </c>
      <c r="V70" s="179" t="str">
        <f>CONCATENATE(IF(CONCATENATE('Matriz de riesgo residual'!AD31,'Matriz de riesgo residual'!AN31)=CONCATENATE(Q70,V71),'Matriz de riesgo residual'!A12,""),," ",IF(CONCATENATE('Matriz de riesgo residual'!AD52,'Matriz de riesgo residual'!AN52)=CONCATENATE(Q70,V71),'Matriz de riesgo residual'!A33,""),," ",IF(CONCATENATE('Matriz de riesgo residual'!AD73,'Matriz de riesgo residual'!AN73)=CONCATENATE(Q70,V71),'Matriz de riesgo residual'!A54,""),," ",IF(CONCATENATE('Matriz de riesgo residual'!AD94,'Matriz de riesgo residual'!AN94)=CONCATENATE(Q70,V71),'Matriz de riesgo residual'!A75,""),," ",IF(CONCATENATE('Matriz de riesgo residual'!AD113,'Matriz de riesgo residual'!AN113)=CONCATENATE(Q70,V71),'Matriz de riesgo residual'!A96,""),," ",IF(CONCATENATE('Matriz de riesgo residual'!AD132,'Matriz de riesgo residual'!AN132)=CONCATENATE(Q70,V71),'Matriz de riesgo residual'!A115,""),," ",IF(CONCATENATE('Matriz de riesgo residual'!AD136,'Matriz de riesgo residual'!AN136)=CONCATENATE(Q70,V71),'Matriz de riesgo residual'!A134,""))</f>
        <v xml:space="preserve">      </v>
      </c>
    </row>
    <row r="71" spans="15:25">
      <c r="R71" s="178">
        <v>1</v>
      </c>
      <c r="S71" s="178">
        <v>2</v>
      </c>
      <c r="T71" s="178">
        <v>3</v>
      </c>
      <c r="U71" s="178">
        <v>4</v>
      </c>
      <c r="V71" s="178">
        <v>5</v>
      </c>
      <c r="W71" s="6" t="s">
        <v>1784</v>
      </c>
    </row>
    <row r="72" spans="15:25">
      <c r="R72" s="184" t="s">
        <v>1633</v>
      </c>
      <c r="S72" s="184" t="s">
        <v>1638</v>
      </c>
      <c r="T72" s="184" t="s">
        <v>1643</v>
      </c>
      <c r="U72" s="184" t="s">
        <v>1648</v>
      </c>
      <c r="V72" s="184" t="s">
        <v>1653</v>
      </c>
    </row>
    <row r="73" spans="15:25" ht="15.75">
      <c r="R73" s="467" t="s">
        <v>1673</v>
      </c>
      <c r="S73" s="467"/>
      <c r="T73" s="467"/>
      <c r="U73" s="467"/>
      <c r="V73" s="467"/>
    </row>
    <row r="74" spans="15:25" ht="15.75">
      <c r="R74" s="188"/>
      <c r="S74" s="188"/>
      <c r="T74" s="188"/>
      <c r="U74" s="188"/>
      <c r="V74" s="188"/>
    </row>
    <row r="75" spans="15:25" ht="15.75">
      <c r="R75" s="188"/>
      <c r="S75" s="188"/>
      <c r="T75" s="188"/>
      <c r="U75" s="188"/>
      <c r="V75" s="188"/>
    </row>
    <row r="76" spans="15:25" ht="15.75" thickBot="1">
      <c r="R76" s="984" t="s">
        <v>1965</v>
      </c>
      <c r="S76" s="984"/>
      <c r="T76" s="984"/>
      <c r="U76" s="984"/>
      <c r="V76" s="984"/>
    </row>
    <row r="77" spans="15:25" ht="37.5" customHeight="1">
      <c r="O77" s="985" t="s">
        <v>1781</v>
      </c>
      <c r="P77" s="177" t="s">
        <v>1623</v>
      </c>
      <c r="Q77" s="178">
        <v>5</v>
      </c>
      <c r="R77" s="179" t="str">
        <f>CONCATENATE(IF(CONCATENATE('Matriz de riesgo residual'!AD138,'Matriz de riesgo residual'!AN138)=CONCATENATE(Q77,R82),'Matriz de riesgo residual'!A138,""),," ",IF(CONCATENATE('Matriz de riesgo residual'!AD143,'Matriz de riesgo residual'!AN143)=CONCATENATE(Q77,R82),'Matriz de riesgo residual'!A143,""),," ",IF(CONCATENATE('Matriz de riesgo residual'!AD156,'Matriz de riesgo residual'!AN156)=CONCATENATE(Q77,R82),'Matriz de riesgo residual'!A148,""))</f>
        <v xml:space="preserve">  </v>
      </c>
      <c r="S77" s="180" t="str">
        <f>CONCATENATE(IF(CONCATENATE('Matriz de riesgo residual'!AD138,'Matriz de riesgo residual'!AN138)=CONCATENATE(Q77,S82),'Matriz de riesgo residual'!A138,""),," ",IF(CONCATENATE('Matriz de riesgo residual'!AD143,'Matriz de riesgo residual'!AN143)=CONCATENATE(Q77,S82),'Matriz de riesgo residual'!A143,""),," ",IF(CONCATENATE('Matriz de riesgo residual'!AD156,'Matriz de riesgo residual'!AN156)=CONCATENATE(Q77,S82),'Matriz de riesgo residual'!A148,""))</f>
        <v xml:space="preserve">  </v>
      </c>
      <c r="T77" s="180" t="str">
        <f>CONCATENATE(IF(CONCATENATE('Matriz de riesgo residual'!AD138,'Matriz de riesgo residual'!AN138)=CONCATENATE(Q77,T82),'Matriz de riesgo residual'!A138,""),," ",IF(CONCATENATE('Matriz de riesgo residual'!AD143,'Matriz de riesgo residual'!AN143)=CONCATENATE(Q77,T82),'Matriz de riesgo residual'!A143,""),," ",IF(CONCATENATE('Matriz de riesgo residual'!AD156,'Matriz de riesgo residual'!AN156)=CONCATENATE(Q77,T82),'Matriz de riesgo residual'!A148,""))</f>
        <v xml:space="preserve">  </v>
      </c>
      <c r="U77" s="181" t="str">
        <f>CONCATENATE(IF(CONCATENATE('Matriz de riesgo residual'!AD138,'Matriz de riesgo residual'!AN138)=CONCATENATE(Q77,U82),'Matriz de riesgo residual'!A138,""),," ",IF(CONCATENATE('Matriz de riesgo residual'!AD143,'Matriz de riesgo residual'!AN143)=CONCATENATE(Q77,U82),'Matriz de riesgo residual'!A143,""),," ",IF(CONCATENATE('Matriz de riesgo residual'!AD156,'Matriz de riesgo residual'!AN156)=CONCATENATE(Q77,U82),'Matriz de riesgo residual'!A148,""))</f>
        <v xml:space="preserve">  </v>
      </c>
      <c r="V77" s="181" t="str">
        <f>CONCATENATE(IF(CONCATENATE('Matriz de riesgo residual'!AD138,'Matriz de riesgo residual'!AN138)=CONCATENATE(Q77,V82),'Matriz de riesgo residual'!A138,""),," ",IF(CONCATENATE('Matriz de riesgo residual'!AD143,'Matriz de riesgo residual'!AN143)=CONCATENATE(Q77,V82),'Matriz de riesgo residual'!A143,""),," ",IF(CONCATENATE('Matriz de riesgo residual'!AD156,'Matriz de riesgo residual'!AN156)=CONCATENATE(Q77,V82),'Matriz de riesgo residual'!A148,""))</f>
        <v xml:space="preserve">  </v>
      </c>
      <c r="X77" s="986" t="s">
        <v>1782</v>
      </c>
      <c r="Y77" s="182" t="s">
        <v>284</v>
      </c>
    </row>
    <row r="78" spans="15:25" ht="37.5" customHeight="1">
      <c r="O78" s="985"/>
      <c r="P78" s="177" t="s">
        <v>1620</v>
      </c>
      <c r="Q78" s="178">
        <v>4</v>
      </c>
      <c r="R78" s="179" t="str">
        <f>CONCATENATE(IF(CONCATENATE('Matriz de riesgo residual'!AD138,'Matriz de riesgo residual'!AN138)=CONCATENATE(Q78,R82),'Matriz de riesgo residual'!A138,""),," ",IF(CONCATENATE('Matriz de riesgo residual'!AD143,'Matriz de riesgo residual'!AN143)=CONCATENATE(Q78,R82),'Matriz de riesgo residual'!A143,""),," ",IF(CONCATENATE('Matriz de riesgo residual'!AD156,'Matriz de riesgo residual'!AN156)=CONCATENATE(Q78,R82),'Matriz de riesgo residual'!A148,""))</f>
        <v xml:space="preserve">  </v>
      </c>
      <c r="S78" s="179" t="str">
        <f>CONCATENATE(IF(CONCATENATE('Matriz de riesgo residual'!AD138,'Matriz de riesgo residual'!AN138)=CONCATENATE(Q78,S82),'Matriz de riesgo residual'!A138,""),," ",IF(CONCATENATE('Matriz de riesgo residual'!AD143,'Matriz de riesgo residual'!AN143)=CONCATENATE(Q78,S82),'Matriz de riesgo residual'!A143,""),," ",IF(CONCATENATE('Matriz de riesgo residual'!AD156,'Matriz de riesgo residual'!AN156)=CONCATENATE(Q78,S82),'Matriz de riesgo residual'!A148,""))</f>
        <v xml:space="preserve">  </v>
      </c>
      <c r="T78" s="180" t="str">
        <f>CONCATENATE(IF(CONCATENATE('Matriz de riesgo residual'!AD138,'Matriz de riesgo residual'!AN138)=CONCATENATE(Q78,T82),'Matriz de riesgo residual'!A138,""),," ",IF(CONCATENATE('Matriz de riesgo residual'!AD143,'Matriz de riesgo residual'!AN143)=CONCATENATE(Q78,T82),'Matriz de riesgo residual'!A143,""),," ",IF(CONCATENATE('Matriz de riesgo residual'!AD156,'Matriz de riesgo residual'!AN156)=CONCATENATE(Q78,T82),'Matriz de riesgo residual'!A148,""))</f>
        <v xml:space="preserve">  </v>
      </c>
      <c r="U78" s="180" t="str">
        <f>CONCATENATE(IF(CONCATENATE('Matriz de riesgo residual'!AD138,'Matriz de riesgo residual'!AN138)=CONCATENATE(Q78,U82),'Matriz de riesgo residual'!A138,""),," ",IF(CONCATENATE('Matriz de riesgo residual'!AD143,'Matriz de riesgo residual'!AN143)=CONCATENATE(Q78,U82),'Matriz de riesgo residual'!A143,""),," ",IF(CONCATENATE('Matriz de riesgo residual'!AD156,'Matriz de riesgo residual'!AN156)=CONCATENATE(Q78,U82),'Matriz de riesgo residual'!A148,""))</f>
        <v xml:space="preserve">  </v>
      </c>
      <c r="V78" s="181" t="str">
        <f>CONCATENATE(IF(CONCATENATE('Matriz de riesgo residual'!AD138,'Matriz de riesgo residual'!AN138)=CONCATENATE(Q78,V82),'Matriz de riesgo residual'!A138,""),," ",IF(CONCATENATE('Matriz de riesgo residual'!AD143,'Matriz de riesgo residual'!AN143)=CONCATENATE(Q78,V82),'Matriz de riesgo residual'!A143,""),," ",IF(CONCATENATE('Matriz de riesgo residual'!AD156,'Matriz de riesgo residual'!AN156)=CONCATENATE(Q78,V82),'Matriz de riesgo residual'!A148,""))</f>
        <v xml:space="preserve">  </v>
      </c>
      <c r="X78" s="987"/>
      <c r="Y78" s="183" t="s">
        <v>1783</v>
      </c>
    </row>
    <row r="79" spans="15:25" ht="37.5" customHeight="1">
      <c r="O79" s="985"/>
      <c r="P79" s="184" t="s">
        <v>1617</v>
      </c>
      <c r="Q79" s="178">
        <v>3</v>
      </c>
      <c r="R79" s="185" t="str">
        <f>CONCATENATE(IF(CONCATENATE('Matriz de riesgo residual'!AD138,'Matriz de riesgo residual'!AN138)=CONCATENATE(Q79,R82),'Matriz de riesgo residual'!A138,""),," ",IF(CONCATENATE('Matriz de riesgo residual'!AD143,'Matriz de riesgo residual'!AN143)=CONCATENATE(Q79,R82),'Matriz de riesgo residual'!A143,""),," ",IF(CONCATENATE('Matriz de riesgo residual'!AD156,'Matriz de riesgo residual'!AN156)=CONCATENATE(Q79,R82),'Matriz de riesgo residual'!A148,""))</f>
        <v xml:space="preserve">  </v>
      </c>
      <c r="S79" s="179" t="str">
        <f>CONCATENATE(IF(CONCATENATE('Matriz de riesgo residual'!AD138,'Matriz de riesgo residual'!AN138)=CONCATENATE(Q79,S82),'Matriz de riesgo residual'!A138,""),," ",IF(CONCATENATE('Matriz de riesgo residual'!AD143,'Matriz de riesgo residual'!AN143)=CONCATENATE(Q79,S82),'Matriz de riesgo residual'!A143,""),," ",IF(CONCATENATE('Matriz de riesgo residual'!AD156,'Matriz de riesgo residual'!AN156)=CONCATENATE(Q79,S82),'Matriz de riesgo residual'!A148,""))</f>
        <v xml:space="preserve">  </v>
      </c>
      <c r="T79" s="179" t="str">
        <f>CONCATENATE(IF(CONCATENATE('Matriz de riesgo residual'!AD138,'Matriz de riesgo residual'!AN138)=CONCATENATE(Q79,T82),'Matriz de riesgo residual'!A138,""),," ",IF(CONCATENATE('Matriz de riesgo residual'!AD143,'Matriz de riesgo residual'!AN143)=CONCATENATE(Q79,T82),'Matriz de riesgo residual'!A143,""),," ",IF(CONCATENATE('Matriz de riesgo residual'!AD156,'Matriz de riesgo residual'!AN156)=CONCATENATE(Q79,T82),'Matriz de riesgo residual'!A148,""))</f>
        <v xml:space="preserve">  </v>
      </c>
      <c r="U79" s="180" t="str">
        <f>CONCATENATE(IF(CONCATENATE('Matriz de riesgo residual'!AD138,'Matriz de riesgo residual'!AN138)=CONCATENATE(Q79,U82),'Matriz de riesgo residual'!A138,""),," ",IF(CONCATENATE('Matriz de riesgo residual'!AD143,'Matriz de riesgo residual'!AN143)=CONCATENATE(Q79,U82),'Matriz de riesgo residual'!A143,""),," ",IF(CONCATENATE('Matriz de riesgo residual'!AD156,'Matriz de riesgo residual'!AN156)=CONCATENATE(Q79,U82),'Matriz de riesgo residual'!A148,""))</f>
        <v xml:space="preserve">  </v>
      </c>
      <c r="V79" s="180" t="str">
        <f>CONCATENATE(IF(CONCATENATE('Matriz de riesgo residual'!AD138,'Matriz de riesgo residual'!AN138)=CONCATENATE(Q79,V82),'Matriz de riesgo residual'!A138,""),," ",IF(CONCATENATE('Matriz de riesgo residual'!AD143,'Matriz de riesgo residual'!AN143)=CONCATENATE(Q79,V82),'Matriz de riesgo residual'!A143,""),," ",IF(CONCATENATE('Matriz de riesgo residual'!AD156,'Matriz de riesgo residual'!AN156)=CONCATENATE(Q79,V82),'Matriz de riesgo residual'!A148,""))</f>
        <v xml:space="preserve">  </v>
      </c>
      <c r="X79" s="987"/>
      <c r="Y79" s="186" t="s">
        <v>287</v>
      </c>
    </row>
    <row r="80" spans="15:25" ht="37.5" customHeight="1" thickBot="1">
      <c r="O80" s="985"/>
      <c r="P80" s="177" t="s">
        <v>1614</v>
      </c>
      <c r="Q80" s="178">
        <v>2</v>
      </c>
      <c r="R80" s="185" t="str">
        <f>CONCATENATE(IF(CONCATENATE('Matriz de riesgo residual'!AD138,'Matriz de riesgo residual'!AN138)=CONCATENATE(Q80,R82),'Matriz de riesgo residual'!A138,""),," ",IF(CONCATENATE('Matriz de riesgo residual'!AD143,'Matriz de riesgo residual'!AN143)=CONCATENATE(Q80,R82),'Matriz de riesgo residual'!A143,""),," ",IF(CONCATENATE('Matriz de riesgo residual'!AD156,'Matriz de riesgo residual'!AN156)=CONCATENATE(Q80,R82),'Matriz de riesgo residual'!A148,""))</f>
        <v xml:space="preserve">  </v>
      </c>
      <c r="S80" s="179" t="str">
        <f>CONCATENATE(IF(CONCATENATE('Matriz de riesgo residual'!AD138,'Matriz de riesgo residual'!AN138)=CONCATENATE(Q80,S82),'Matriz de riesgo residual'!A138,""),," ",IF(CONCATENATE('Matriz de riesgo residual'!AD143,'Matriz de riesgo residual'!AN143)=CONCATENATE(Q80,S82),'Matriz de riesgo residual'!A143,""),," ",IF(CONCATENATE('Matriz de riesgo residual'!AD156,'Matriz de riesgo residual'!AN156)=CONCATENATE(Q80,S82),'Matriz de riesgo residual'!A148,""))</f>
        <v xml:space="preserve">  R10</v>
      </c>
      <c r="T80" s="179" t="str">
        <f>CONCATENATE(IF(CONCATENATE('Matriz de riesgo residual'!AD138,'Matriz de riesgo residual'!AN138)=CONCATENATE(Q80,T82),'Matriz de riesgo residual'!A138,""),," ",IF(CONCATENATE('Matriz de riesgo residual'!AD143,'Matriz de riesgo residual'!AN143)=CONCATENATE(Q80,T82),'Matriz de riesgo residual'!A143,""),," ",IF(CONCATENATE('Matriz de riesgo residual'!AD156,'Matriz de riesgo residual'!AN156)=CONCATENATE(Q80,T82),'Matriz de riesgo residual'!A148,""))</f>
        <v xml:space="preserve">  </v>
      </c>
      <c r="U80" s="179" t="str">
        <f>CONCATENATE(IF(CONCATENATE('Matriz de riesgo residual'!AD138,'Matriz de riesgo residual'!AN138)=CONCATENATE(Q80,U82),'Matriz de riesgo residual'!A138,""),," ",IF(CONCATENATE('Matriz de riesgo residual'!AD143,'Matriz de riesgo residual'!AN143)=CONCATENATE(Q80,U82),'Matriz de riesgo residual'!A143,""),," ",IF(CONCATENATE('Matriz de riesgo residual'!AD156,'Matriz de riesgo residual'!AN156)=CONCATENATE(Q80,U82),'Matriz de riesgo residual'!A148,""))</f>
        <v xml:space="preserve">  </v>
      </c>
      <c r="V80" s="180" t="str">
        <f>CONCATENATE(IF(CONCATENATE('Matriz de riesgo residual'!AD138,'Matriz de riesgo residual'!AN138)=CONCATENATE(Q80,V82),'Matriz de riesgo residual'!A138,""),," ",IF(CONCATENATE('Matriz de riesgo residual'!AD143,'Matriz de riesgo residual'!AN143)=CONCATENATE(Q80,V82),'Matriz de riesgo residual'!A143,""),," ",IF(CONCATENATE('Matriz de riesgo residual'!AD156,'Matriz de riesgo residual'!AN156)=CONCATENATE(Q80,V82),'Matriz de riesgo residual'!A148,""))</f>
        <v xml:space="preserve">  </v>
      </c>
      <c r="X80" s="988"/>
      <c r="Y80" s="187" t="s">
        <v>283</v>
      </c>
    </row>
    <row r="81" spans="15:25" ht="37.5" customHeight="1">
      <c r="O81" s="985"/>
      <c r="P81" s="177" t="s">
        <v>1611</v>
      </c>
      <c r="Q81" s="178">
        <v>1</v>
      </c>
      <c r="R81" s="185" t="str">
        <f>CONCATENATE(IF(CONCATENATE('Matriz de riesgo residual'!AD138,'Matriz de riesgo residual'!AN138)=CONCATENATE(Q81,R82),'Matriz de riesgo residual'!A138,""),," ",IF(CONCATENATE('Matriz de riesgo residual'!AD143,'Matriz de riesgo residual'!AN143)=CONCATENATE(Q81,R82),'Matriz de riesgo residual'!A143,""),," ",IF(CONCATENATE('Matriz de riesgo residual'!AD156,'Matriz de riesgo residual'!AN156)=CONCATENATE(Q81,R82),'Matriz de riesgo residual'!A148,""))</f>
        <v xml:space="preserve">  </v>
      </c>
      <c r="S81" s="185" t="str">
        <f>CONCATENATE(IF(CONCATENATE('Matriz de riesgo residual'!AD138,'Matriz de riesgo residual'!AN138)=CONCATENATE(Q81,S82),'Matriz de riesgo residual'!A138,""),," ",IF(CONCATENATE('Matriz de riesgo residual'!AD143,'Matriz de riesgo residual'!AN143)=CONCATENATE(Q81,S82),'Matriz de riesgo residual'!A143,""),," ",IF(CONCATENATE('Matriz de riesgo residual'!AD156,'Matriz de riesgo residual'!AN156)=CONCATENATE(Q81,S82),'Matriz de riesgo residual'!A148,""))</f>
        <v xml:space="preserve">R8 R9 </v>
      </c>
      <c r="T81" s="185" t="str">
        <f>CONCATENATE(IF(CONCATENATE('Matriz de riesgo residual'!AD138,'Matriz de riesgo residual'!AN138)=CONCATENATE(Q81,T82),'Matriz de riesgo residual'!A138,""),," ",IF(CONCATENATE('Matriz de riesgo residual'!AD143,'Matriz de riesgo residual'!AN143)=CONCATENATE(Q81,T82),'Matriz de riesgo residual'!A143,""),," ",IF(CONCATENATE('Matriz de riesgo residual'!AD156,'Matriz de riesgo residual'!AN156)=CONCATENATE(Q81,T82),'Matriz de riesgo residual'!A148,""))</f>
        <v xml:space="preserve">  </v>
      </c>
      <c r="U81" s="179" t="str">
        <f>CONCATENATE(IF(CONCATENATE('Matriz de riesgo residual'!AD138,'Matriz de riesgo residual'!AN138)=CONCATENATE(Q81,U82),'Matriz de riesgo residual'!A138,""),," ",IF(CONCATENATE('Matriz de riesgo residual'!AD143,'Matriz de riesgo residual'!AN143)=CONCATENATE(Q81,U82),'Matriz de riesgo residual'!A143,""),," ",IF(CONCATENATE('Matriz de riesgo residual'!AD156,'Matriz de riesgo residual'!AN156)=CONCATENATE(Q81,U82),'Matriz de riesgo residual'!A148,""))</f>
        <v xml:space="preserve">  </v>
      </c>
      <c r="V81" s="179" t="str">
        <f>CONCATENATE(IF(CONCATENATE('Matriz de riesgo residual'!AD138,'Matriz de riesgo residual'!AN138)=CONCATENATE(Q81,V82),'Matriz de riesgo residual'!A138,""),," ",IF(CONCATENATE('Matriz de riesgo residual'!AD143,'Matriz de riesgo residual'!AN143)=CONCATENATE(Q81,V82),'Matriz de riesgo residual'!A143,""),," ",IF(CONCATENATE('Matriz de riesgo residual'!AD156,'Matriz de riesgo residual'!AN156)=CONCATENATE(Q81,V82),'Matriz de riesgo residual'!A148,""))</f>
        <v xml:space="preserve">  </v>
      </c>
    </row>
    <row r="82" spans="15:25">
      <c r="R82" s="178">
        <v>1</v>
      </c>
      <c r="S82" s="178">
        <v>2</v>
      </c>
      <c r="T82" s="178">
        <v>3</v>
      </c>
      <c r="U82" s="178">
        <v>4</v>
      </c>
      <c r="V82" s="178">
        <v>5</v>
      </c>
      <c r="W82" s="6" t="s">
        <v>1784</v>
      </c>
    </row>
    <row r="83" spans="15:25">
      <c r="R83" s="184" t="s">
        <v>1633</v>
      </c>
      <c r="S83" s="184" t="s">
        <v>1638</v>
      </c>
      <c r="T83" s="184" t="s">
        <v>1643</v>
      </c>
      <c r="U83" s="184" t="s">
        <v>1648</v>
      </c>
      <c r="V83" s="184" t="s">
        <v>1653</v>
      </c>
    </row>
    <row r="84" spans="15:25" ht="15.75">
      <c r="R84" s="467" t="s">
        <v>1673</v>
      </c>
      <c r="S84" s="467"/>
      <c r="T84" s="467"/>
      <c r="U84" s="467"/>
      <c r="V84" s="467"/>
    </row>
    <row r="87" spans="15:25" ht="15.75" thickBot="1">
      <c r="R87" s="984" t="s">
        <v>1966</v>
      </c>
      <c r="S87" s="984"/>
      <c r="T87" s="984"/>
      <c r="U87" s="984"/>
      <c r="V87" s="984"/>
    </row>
    <row r="88" spans="15:25" ht="38.25" customHeight="1">
      <c r="O88" s="985" t="s">
        <v>1781</v>
      </c>
      <c r="P88" s="177" t="s">
        <v>1623</v>
      </c>
      <c r="Q88" s="178">
        <v>5</v>
      </c>
      <c r="R88" s="179" t="str">
        <f>CONCATENATE(IF(CONCATENATE('Matriz de riesgo residual'!AD149,'Matriz de riesgo residual'!AN149)=CONCATENATE(Q88,R93),'Matriz de riesgo residual'!A148,""))</f>
        <v/>
      </c>
      <c r="S88" s="180" t="str">
        <f>CONCATENATE(IF(CONCATENATE('Matriz de riesgo residual'!AD149,'Matriz de riesgo residual'!AN149)=CONCATENATE(Q88,S93),'Matriz de riesgo residual'!A148,""))</f>
        <v/>
      </c>
      <c r="T88" s="180" t="str">
        <f>CONCATENATE(IF(CONCATENATE('Matriz de riesgo residual'!AD149,'Matriz de riesgo residual'!AN149)=CONCATENATE(Q88,T93),'Matriz de riesgo residual'!A148,""))</f>
        <v/>
      </c>
      <c r="U88" s="181" t="str">
        <f>CONCATENATE(IF(CONCATENATE('Matriz de riesgo residual'!AD149,'Matriz de riesgo residual'!AN149)=CONCATENATE(Q88,U93),'Matriz de riesgo residual'!A148,""))</f>
        <v/>
      </c>
      <c r="V88" s="181" t="str">
        <f>CONCATENATE(IF(CONCATENATE('Matriz de riesgo residual'!AD149,'Matriz de riesgo residual'!AN149)=CONCATENATE(Q88,V93),'Matriz de riesgo residual'!A148,""))</f>
        <v/>
      </c>
      <c r="X88" s="986" t="s">
        <v>1782</v>
      </c>
      <c r="Y88" s="182" t="s">
        <v>284</v>
      </c>
    </row>
    <row r="89" spans="15:25" ht="38.25" customHeight="1">
      <c r="O89" s="985"/>
      <c r="P89" s="177" t="s">
        <v>1620</v>
      </c>
      <c r="Q89" s="178">
        <v>4</v>
      </c>
      <c r="R89" s="179" t="str">
        <f>CONCATENATE(IF(CONCATENATE('Matriz de riesgo residual'!AD149,'Matriz de riesgo residual'!AN149)=CONCATENATE(Q89,R93),'Matriz de riesgo residual'!A148,""))</f>
        <v/>
      </c>
      <c r="S89" s="179" t="str">
        <f>CONCATENATE(IF(CONCATENATE('Matriz de riesgo residual'!AD149,'Matriz de riesgo residual'!AN149)=CONCATENATE(Q89,S93),'Matriz de riesgo residual'!A148,""))</f>
        <v/>
      </c>
      <c r="T89" s="180" t="str">
        <f>CONCATENATE(IF(CONCATENATE('Matriz de riesgo residual'!AD149,'Matriz de riesgo residual'!AN149)=CONCATENATE(Q89,T93),'Matriz de riesgo residual'!A148,""))</f>
        <v/>
      </c>
      <c r="U89" s="180" t="str">
        <f>CONCATENATE(IF(CONCATENATE('Matriz de riesgo residual'!AD149,'Matriz de riesgo residual'!AN149)=CONCATENATE(Q89,U93),'Matriz de riesgo residual'!A148,""))</f>
        <v/>
      </c>
      <c r="V89" s="181" t="str">
        <f>CONCATENATE(IF(CONCATENATE('Matriz de riesgo residual'!AD149,'Matriz de riesgo residual'!AN149)=CONCATENATE(Q89,V93),'Matriz de riesgo residual'!A148,""))</f>
        <v/>
      </c>
      <c r="X89" s="987"/>
      <c r="Y89" s="183" t="s">
        <v>1783</v>
      </c>
    </row>
    <row r="90" spans="15:25" ht="38.25" customHeight="1">
      <c r="O90" s="985"/>
      <c r="P90" s="184" t="s">
        <v>1617</v>
      </c>
      <c r="Q90" s="178">
        <v>3</v>
      </c>
      <c r="R90" s="185" t="str">
        <f>CONCATENATE(IF(CONCATENATE('Matriz de riesgo residual'!AD149,'Matriz de riesgo residual'!AN149)=CONCATENATE(Q90,R93),'Matriz de riesgo residual'!A148,""))</f>
        <v/>
      </c>
      <c r="S90" s="179" t="str">
        <f>CONCATENATE(IF(CONCATENATE('Matriz de riesgo residual'!AD149,'Matriz de riesgo residual'!AN149)=CONCATENATE(Q90,S93),'Matriz de riesgo residual'!A148,""))</f>
        <v/>
      </c>
      <c r="T90" s="179" t="str">
        <f>CONCATENATE(IF(CONCATENATE('Matriz de riesgo residual'!AD149,'Matriz de riesgo residual'!AN149)=CONCATENATE(Q90,T93),'Matriz de riesgo residual'!A148,""))</f>
        <v/>
      </c>
      <c r="U90" s="180" t="str">
        <f>CONCATENATE(IF(CONCATENATE('Matriz de riesgo residual'!AD149,'Matriz de riesgo residual'!AN149)=CONCATENATE(Q90,U93),'Matriz de riesgo residual'!A148,""))</f>
        <v/>
      </c>
      <c r="V90" s="180" t="str">
        <f>CONCATENATE(IF(CONCATENATE('Matriz de riesgo residual'!AD149,'Matriz de riesgo residual'!AN149)=CONCATENATE(Q90,V93),'Matriz de riesgo residual'!A148,""))</f>
        <v/>
      </c>
      <c r="X90" s="987"/>
      <c r="Y90" s="186" t="s">
        <v>287</v>
      </c>
    </row>
    <row r="91" spans="15:25" ht="38.25" customHeight="1" thickBot="1">
      <c r="O91" s="985"/>
      <c r="P91" s="177" t="s">
        <v>1614</v>
      </c>
      <c r="Q91" s="178">
        <v>2</v>
      </c>
      <c r="R91" s="185" t="str">
        <f>CONCATENATE(IF(CONCATENATE('Matriz de riesgo residual'!AD149,'Matriz de riesgo residual'!AN149)=CONCATENATE(Q91,R93),'Matriz de riesgo residual'!A148,""))</f>
        <v/>
      </c>
      <c r="S91" s="179" t="str">
        <f>CONCATENATE(IF(CONCATENATE('Matriz de riesgo residual'!AD149,'Matriz de riesgo residual'!AN149)=CONCATENATE(Q91,S93),'Matriz de riesgo residual'!A148,""))</f>
        <v/>
      </c>
      <c r="T91" s="179" t="str">
        <f>CONCATENATE(IF(CONCATENATE('Matriz de riesgo residual'!AD149,'Matriz de riesgo residual'!AN149)=CONCATENATE(Q91,T93),'Matriz de riesgo residual'!A148,""))</f>
        <v/>
      </c>
      <c r="U91" s="179" t="str">
        <f>CONCATENATE(IF(CONCATENATE('Matriz de riesgo residual'!AD149,'Matriz de riesgo residual'!AN149)=CONCATENATE(Q91,U93),'Matriz de riesgo residual'!A148,""))</f>
        <v/>
      </c>
      <c r="V91" s="180" t="str">
        <f>CONCATENATE(IF(CONCATENATE('Matriz de riesgo residual'!AD149,'Matriz de riesgo residual'!AN149)=CONCATENATE(Q91,V93),'Matriz de riesgo residual'!A148,""))</f>
        <v/>
      </c>
      <c r="X91" s="988"/>
      <c r="Y91" s="187" t="s">
        <v>283</v>
      </c>
    </row>
    <row r="92" spans="15:25" ht="38.25" customHeight="1">
      <c r="O92" s="985"/>
      <c r="P92" s="177" t="s">
        <v>1611</v>
      </c>
      <c r="Q92" s="178">
        <v>1</v>
      </c>
      <c r="R92" s="185" t="str">
        <f>CONCATENATE(IF(CONCATENATE('Matriz de riesgo residual'!AD149,'Matriz de riesgo residual'!AN149)=CONCATENATE(Q92,R93),'Matriz de riesgo residual'!A148,""))</f>
        <v/>
      </c>
      <c r="S92" s="185" t="str">
        <f>CONCATENATE(IF(CONCATENATE('Matriz de riesgo residual'!AD149,'Matriz de riesgo residual'!AN149)=CONCATENATE(Q92,S93),'Matriz de riesgo residual'!A148,""))</f>
        <v/>
      </c>
      <c r="T92" s="185" t="str">
        <f>CONCATENATE(IF(CONCATENATE('Matriz de riesgo residual'!AD149,'Matriz de riesgo residual'!AN149)=CONCATENATE(Q92,T93),'Matriz de riesgo residual'!A148,""))</f>
        <v>R10</v>
      </c>
      <c r="U92" s="179" t="str">
        <f>CONCATENATE(IF(CONCATENATE('Matriz de riesgo residual'!AD149,'Matriz de riesgo residual'!AN149)=CONCATENATE(Q92,U93),'Matriz de riesgo residual'!A148,""))</f>
        <v/>
      </c>
      <c r="V92" s="179" t="str">
        <f>CONCATENATE(IF(CONCATENATE('Matriz de riesgo residual'!AD149,'Matriz de riesgo residual'!AN149)=CONCATENATE(Q92,V93),'Matriz de riesgo residual'!A148,""))</f>
        <v/>
      </c>
    </row>
    <row r="93" spans="15:25">
      <c r="R93" s="178">
        <v>1</v>
      </c>
      <c r="S93" s="178">
        <v>2</v>
      </c>
      <c r="T93" s="178">
        <v>3</v>
      </c>
      <c r="U93" s="178">
        <v>4</v>
      </c>
      <c r="V93" s="178">
        <v>5</v>
      </c>
      <c r="W93" s="6" t="s">
        <v>1784</v>
      </c>
    </row>
    <row r="94" spans="15:25">
      <c r="R94" s="184" t="s">
        <v>1633</v>
      </c>
      <c r="S94" s="184" t="s">
        <v>1638</v>
      </c>
      <c r="T94" s="184" t="s">
        <v>1643</v>
      </c>
      <c r="U94" s="184" t="s">
        <v>1648</v>
      </c>
      <c r="V94" s="184" t="s">
        <v>1653</v>
      </c>
    </row>
    <row r="95" spans="15:25" ht="15.75">
      <c r="R95" s="467" t="s">
        <v>1673</v>
      </c>
      <c r="S95" s="467"/>
      <c r="T95" s="467"/>
      <c r="U95" s="467"/>
      <c r="V95" s="467"/>
    </row>
    <row r="97" spans="15:25" ht="15" customHeight="1"/>
    <row r="98" spans="15:25" ht="15" customHeight="1" thickBot="1">
      <c r="R98" s="984" t="s">
        <v>1967</v>
      </c>
      <c r="S98" s="984"/>
      <c r="T98" s="984"/>
      <c r="U98" s="984"/>
      <c r="V98" s="984"/>
    </row>
    <row r="99" spans="15:25" ht="38.1" customHeight="1">
      <c r="O99" s="985" t="s">
        <v>1781</v>
      </c>
      <c r="P99" s="177" t="s">
        <v>1623</v>
      </c>
      <c r="Q99" s="178">
        <v>5</v>
      </c>
      <c r="R99" s="179" t="str">
        <f>CONCATENATE(IF(CONCATENATE('Matriz de riesgo residual'!AD173,'Matriz de riesgo residual'!AN173)=CONCATENATE(Q99,R104),'Matriz de riesgo residual'!A173,""))</f>
        <v/>
      </c>
      <c r="S99" s="180" t="str">
        <f>CONCATENATE(IF(CONCATENATE('Matriz de riesgo residual'!AD173,'Matriz de riesgo residual'!AN173)=CONCATENATE(Q99,S104),'Matriz de riesgo residual'!A173,""))</f>
        <v/>
      </c>
      <c r="T99" s="180" t="str">
        <f>CONCATENATE(IF(CONCATENATE('Matriz de riesgo residual'!AD173,'Matriz de riesgo residual'!AN173)=CONCATENATE(Q99,T104),'Matriz de riesgo residual'!A173,""))</f>
        <v/>
      </c>
      <c r="U99" s="181" t="str">
        <f>CONCATENATE(IF(CONCATENATE('Matriz de riesgo residual'!AD173,'Matriz de riesgo residual'!AN173)=CONCATENATE(Q99,U104),'Matriz de riesgo residual'!A173,""))</f>
        <v/>
      </c>
      <c r="V99" s="181" t="str">
        <f>CONCATENATE(IF(CONCATENATE('Matriz de riesgo residual'!AD173,'Matriz de riesgo residual'!AN173)=CONCATENATE(Q99,V104),'Matriz de riesgo residual'!A173,""))</f>
        <v/>
      </c>
      <c r="X99" s="986" t="s">
        <v>1782</v>
      </c>
      <c r="Y99" s="182" t="s">
        <v>284</v>
      </c>
    </row>
    <row r="100" spans="15:25" ht="38.1" customHeight="1">
      <c r="O100" s="985"/>
      <c r="P100" s="177" t="s">
        <v>1620</v>
      </c>
      <c r="Q100" s="178">
        <v>4</v>
      </c>
      <c r="R100" s="179" t="str">
        <f>CONCATENATE(IF(CONCATENATE('Matriz de riesgo residual'!AD173,'Matriz de riesgo residual'!AN173)=CONCATENATE(Q100,R104),'Matriz de riesgo residual'!A173,""))</f>
        <v/>
      </c>
      <c r="S100" s="179" t="str">
        <f>CONCATENATE(IF(CONCATENATE('Matriz de riesgo residual'!AD173,'Matriz de riesgo residual'!AN173)=CONCATENATE(Q100,S104),'Matriz de riesgo residual'!A173,""))</f>
        <v/>
      </c>
      <c r="T100" s="180" t="str">
        <f>CONCATENATE(IF(CONCATENATE('Matriz de riesgo residual'!AD173,'Matriz de riesgo residual'!AN173)=CONCATENATE(Q100,T104),'Matriz de riesgo residual'!A173,""))</f>
        <v/>
      </c>
      <c r="U100" s="180" t="str">
        <f>CONCATENATE(IF(CONCATENATE('Matriz de riesgo residual'!AD173,'Matriz de riesgo residual'!AN173)=CONCATENATE(Q100,U104),'Matriz de riesgo residual'!A173,""))</f>
        <v/>
      </c>
      <c r="V100" s="181" t="str">
        <f>CONCATENATE(IF(CONCATENATE('Matriz de riesgo residual'!AD173,'Matriz de riesgo residual'!AN173)=CONCATENATE(Q100,V104),'Matriz de riesgo residual'!A173,""))</f>
        <v/>
      </c>
      <c r="X100" s="987"/>
      <c r="Y100" s="183" t="s">
        <v>1783</v>
      </c>
    </row>
    <row r="101" spans="15:25" ht="38.1" customHeight="1">
      <c r="O101" s="985"/>
      <c r="P101" s="184" t="s">
        <v>1617</v>
      </c>
      <c r="Q101" s="178">
        <v>3</v>
      </c>
      <c r="R101" s="185" t="str">
        <f>CONCATENATE(IF(CONCATENATE('Matriz de riesgo residual'!AD173,'Matriz de riesgo residual'!AN173)=CONCATENATE(Q101,R104),'Matriz de riesgo residual'!A173,""))</f>
        <v/>
      </c>
      <c r="S101" s="179" t="str">
        <f>CONCATENATE(IF(CONCATENATE('Matriz de riesgo residual'!AD173,'Matriz de riesgo residual'!AN173)=CONCATENATE(Q101,S104),'Matriz de riesgo residual'!A173,""))</f>
        <v/>
      </c>
      <c r="T101" s="179" t="str">
        <f>CONCATENATE(IF(CONCATENATE('Matriz de riesgo residual'!AD173,'Matriz de riesgo residual'!AN173)=CONCATENATE(Q101,T104),'Matriz de riesgo residual'!A173,""))</f>
        <v/>
      </c>
      <c r="U101" s="180" t="str">
        <f>CONCATENATE(IF(CONCATENATE('Matriz de riesgo residual'!AD173,'Matriz de riesgo residual'!AN173)=CONCATENATE(Q101,U104),'Matriz de riesgo residual'!A173,""))</f>
        <v/>
      </c>
      <c r="V101" s="180" t="str">
        <f>CONCATENATE(IF(CONCATENATE('Matriz de riesgo residual'!AD173,'Matriz de riesgo residual'!AN173)=CONCATENATE(Q101,V104),'Matriz de riesgo residual'!A173,""))</f>
        <v/>
      </c>
      <c r="X101" s="987"/>
      <c r="Y101" s="186" t="s">
        <v>287</v>
      </c>
    </row>
    <row r="102" spans="15:25" ht="38.1" customHeight="1" thickBot="1">
      <c r="O102" s="985"/>
      <c r="P102" s="177" t="s">
        <v>1614</v>
      </c>
      <c r="Q102" s="178">
        <v>2</v>
      </c>
      <c r="R102" s="185" t="str">
        <f>CONCATENATE(IF(CONCATENATE('Matriz de riesgo residual'!AD173,'Matriz de riesgo residual'!AN173)=CONCATENATE(Q102,R104),'Matriz de riesgo residual'!A173,""))</f>
        <v/>
      </c>
      <c r="S102" s="179" t="str">
        <f>CONCATENATE(IF(CONCATENATE('Matriz de riesgo residual'!AD173,'Matriz de riesgo residual'!AN173)=CONCATENATE(Q102,S104),'Matriz de riesgo residual'!A173,""))</f>
        <v/>
      </c>
      <c r="T102" s="179" t="str">
        <f>CONCATENATE(IF(CONCATENATE('Matriz de riesgo residual'!AD173,'Matriz de riesgo residual'!AN173)=CONCATENATE(Q102,T104),'Matriz de riesgo residual'!A173,""))</f>
        <v/>
      </c>
      <c r="U102" s="179" t="str">
        <f>CONCATENATE(IF(CONCATENATE('Matriz de riesgo residual'!AD173,'Matriz de riesgo residual'!AN173)=CONCATENATE(Q102,U104),'Matriz de riesgo residual'!A173,""))</f>
        <v/>
      </c>
      <c r="V102" s="180" t="str">
        <f>CONCATENATE(IF(CONCATENATE('Matriz de riesgo residual'!AD173,'Matriz de riesgo residual'!AN173)=CONCATENATE(Q102,V104),'Matriz de riesgo residual'!A173,""))</f>
        <v/>
      </c>
      <c r="X102" s="988"/>
      <c r="Y102" s="187" t="s">
        <v>283</v>
      </c>
    </row>
    <row r="103" spans="15:25" ht="38.1" customHeight="1">
      <c r="O103" s="985"/>
      <c r="P103" s="177" t="s">
        <v>1611</v>
      </c>
      <c r="Q103" s="178">
        <v>1</v>
      </c>
      <c r="R103" s="185" t="str">
        <f>CONCATENATE(IF(CONCATENATE('Matriz de riesgo residual'!AD173,'Matriz de riesgo residual'!AN173)=CONCATENATE(Q103,R104),'Matriz de riesgo residual'!A173,""))</f>
        <v/>
      </c>
      <c r="S103" s="185" t="str">
        <f>CONCATENATE(IF(CONCATENATE('Matriz de riesgo residual'!AD173,'Matriz de riesgo residual'!AN173)=CONCATENATE(Q103,S104),'Matriz de riesgo residual'!A173,""))</f>
        <v>R12</v>
      </c>
      <c r="T103" s="185" t="str">
        <f>CONCATENATE(IF(CONCATENATE('Matriz de riesgo residual'!AD173,'Matriz de riesgo residual'!AN173)=CONCATENATE(Q103,T104),'Matriz de riesgo residual'!A173,""))</f>
        <v/>
      </c>
      <c r="U103" s="179" t="str">
        <f>CONCATENATE(IF(CONCATENATE('Matriz de riesgo residual'!AD173,'Matriz de riesgo residual'!AN173)=CONCATENATE(Q103,U104),'Matriz de riesgo residual'!A173,""))</f>
        <v/>
      </c>
      <c r="V103" s="179" t="str">
        <f>CONCATENATE(IF(CONCATENATE('Matriz de riesgo residual'!AD173,'Matriz de riesgo residual'!AN173)=CONCATENATE(Q103,V104),'Matriz de riesgo residual'!A173,""))</f>
        <v/>
      </c>
    </row>
    <row r="104" spans="15:25">
      <c r="R104" s="178">
        <v>1</v>
      </c>
      <c r="S104" s="178">
        <v>2</v>
      </c>
      <c r="T104" s="178">
        <v>3</v>
      </c>
      <c r="U104" s="178">
        <v>4</v>
      </c>
      <c r="V104" s="178">
        <v>5</v>
      </c>
      <c r="W104" s="6" t="s">
        <v>1784</v>
      </c>
    </row>
    <row r="105" spans="15:25">
      <c r="R105" s="184" t="s">
        <v>1633</v>
      </c>
      <c r="S105" s="184" t="s">
        <v>1638</v>
      </c>
      <c r="T105" s="184" t="s">
        <v>1643</v>
      </c>
      <c r="U105" s="184" t="s">
        <v>1648</v>
      </c>
      <c r="V105" s="184" t="s">
        <v>1653</v>
      </c>
    </row>
    <row r="106" spans="15:25" ht="15.75">
      <c r="R106" s="467" t="s">
        <v>1673</v>
      </c>
      <c r="S106" s="467"/>
      <c r="T106" s="467"/>
      <c r="U106" s="467"/>
      <c r="V106" s="467"/>
    </row>
  </sheetData>
  <mergeCells count="58">
    <mergeCell ref="AF10:AJ10"/>
    <mergeCell ref="B11:B15"/>
    <mergeCell ref="K11:K14"/>
    <mergeCell ref="O11:O15"/>
    <mergeCell ref="X11:X14"/>
    <mergeCell ref="AC11:AC15"/>
    <mergeCell ref="AL11:AL14"/>
    <mergeCell ref="E18:I18"/>
    <mergeCell ref="R18:V18"/>
    <mergeCell ref="AF18:AJ18"/>
    <mergeCell ref="R21:V21"/>
    <mergeCell ref="AF21:AJ21"/>
    <mergeCell ref="AL33:AL36"/>
    <mergeCell ref="O22:O26"/>
    <mergeCell ref="X22:X25"/>
    <mergeCell ref="AC22:AC26"/>
    <mergeCell ref="AL22:AL25"/>
    <mergeCell ref="R29:V29"/>
    <mergeCell ref="AF29:AJ29"/>
    <mergeCell ref="R32:V32"/>
    <mergeCell ref="AF32:AJ32"/>
    <mergeCell ref="O33:O37"/>
    <mergeCell ref="X33:X36"/>
    <mergeCell ref="AC33:AC37"/>
    <mergeCell ref="AF40:AJ40"/>
    <mergeCell ref="R43:V43"/>
    <mergeCell ref="AF43:AJ43"/>
    <mergeCell ref="O44:O48"/>
    <mergeCell ref="X44:X47"/>
    <mergeCell ref="AC44:AC48"/>
    <mergeCell ref="AL44:AL47"/>
    <mergeCell ref="R51:V51"/>
    <mergeCell ref="AF51:AJ51"/>
    <mergeCell ref="R54:V54"/>
    <mergeCell ref="R62:V62"/>
    <mergeCell ref="X55:X58"/>
    <mergeCell ref="R106:V106"/>
    <mergeCell ref="R84:V84"/>
    <mergeCell ref="R87:V87"/>
    <mergeCell ref="O88:O92"/>
    <mergeCell ref="X88:X91"/>
    <mergeCell ref="R95:V95"/>
    <mergeCell ref="A1:A3"/>
    <mergeCell ref="B1:J3"/>
    <mergeCell ref="R98:V98"/>
    <mergeCell ref="O99:O103"/>
    <mergeCell ref="X99:X102"/>
    <mergeCell ref="O66:O70"/>
    <mergeCell ref="X66:X69"/>
    <mergeCell ref="R73:V73"/>
    <mergeCell ref="O77:O81"/>
    <mergeCell ref="X77:X80"/>
    <mergeCell ref="R76:V76"/>
    <mergeCell ref="R65:V65"/>
    <mergeCell ref="O55:O59"/>
    <mergeCell ref="R40:V40"/>
    <mergeCell ref="E10:I10"/>
    <mergeCell ref="R10:V10"/>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31"/>
  <sheetViews>
    <sheetView showGridLines="0" tabSelected="1" topLeftCell="H1" workbookViewId="0">
      <selection activeCell="L13" sqref="L13"/>
    </sheetView>
  </sheetViews>
  <sheetFormatPr baseColWidth="10" defaultColWidth="11.42578125" defaultRowHeight="15"/>
  <cols>
    <col min="1" max="1" width="24.42578125" customWidth="1"/>
    <col min="2" max="2" width="17.140625" bestFit="1" customWidth="1"/>
    <col min="3" max="3" width="20.42578125" customWidth="1"/>
    <col min="4" max="4" width="21.5703125" customWidth="1"/>
    <col min="5" max="5" width="50.5703125" customWidth="1"/>
    <col min="6" max="6" width="34.140625" style="38" customWidth="1"/>
    <col min="7" max="7" width="64.5703125" customWidth="1"/>
    <col min="8" max="8" width="20.85546875" customWidth="1"/>
    <col min="9" max="9" width="12.5703125" customWidth="1"/>
    <col min="10" max="10" width="27.5703125" customWidth="1"/>
    <col min="11" max="11" width="47.85546875" customWidth="1"/>
    <col min="12" max="12" width="20.85546875" customWidth="1"/>
  </cols>
  <sheetData>
    <row r="1" spans="1:29">
      <c r="A1" s="881"/>
      <c r="B1" s="587" t="s">
        <v>2597</v>
      </c>
      <c r="C1" s="588"/>
      <c r="D1" s="588"/>
      <c r="E1" s="588"/>
      <c r="F1" s="588"/>
      <c r="G1" s="588"/>
      <c r="H1" s="588"/>
      <c r="I1" s="588"/>
      <c r="J1" s="589"/>
      <c r="K1" s="451" t="s">
        <v>2591</v>
      </c>
      <c r="L1" s="27" t="s">
        <v>2595</v>
      </c>
    </row>
    <row r="2" spans="1:29">
      <c r="A2" s="882"/>
      <c r="B2" s="590"/>
      <c r="C2" s="591"/>
      <c r="D2" s="591"/>
      <c r="E2" s="591"/>
      <c r="F2" s="591"/>
      <c r="G2" s="591"/>
      <c r="H2" s="591"/>
      <c r="I2" s="591"/>
      <c r="J2" s="592"/>
      <c r="K2" s="451" t="s">
        <v>2592</v>
      </c>
      <c r="L2" s="27">
        <v>0</v>
      </c>
    </row>
    <row r="3" spans="1:29">
      <c r="A3" s="925"/>
      <c r="B3" s="593"/>
      <c r="C3" s="594"/>
      <c r="D3" s="594"/>
      <c r="E3" s="594"/>
      <c r="F3" s="594"/>
      <c r="G3" s="594"/>
      <c r="H3" s="594"/>
      <c r="I3" s="594"/>
      <c r="J3" s="595"/>
      <c r="K3" s="451" t="s">
        <v>2593</v>
      </c>
      <c r="L3" s="27" t="s">
        <v>2598</v>
      </c>
    </row>
    <row r="4" spans="1:29" ht="21">
      <c r="A4" s="35" t="str">
        <f>Inicio!A5</f>
        <v>CÁMARA DE COMERCIO DE FACATATIVA</v>
      </c>
      <c r="H4" s="6"/>
      <c r="I4" s="6"/>
      <c r="J4" s="6"/>
      <c r="K4" s="6"/>
      <c r="L4" s="6"/>
      <c r="M4" s="6"/>
      <c r="N4" s="6"/>
      <c r="O4" s="6"/>
      <c r="Y4" s="3"/>
      <c r="Z4" s="3"/>
      <c r="AA4" s="3"/>
      <c r="AB4" s="3"/>
      <c r="AC4" s="3"/>
    </row>
    <row r="5" spans="1:29" ht="18.75">
      <c r="A5" s="2" t="str">
        <f>Inicio!A6</f>
        <v>Sistema de Autocontrol y Gestión del Riesgo Integral de LA/FT/FPADM - RMM del SAGRILAFT</v>
      </c>
      <c r="H5" s="6"/>
      <c r="I5" s="6"/>
      <c r="J5" s="6"/>
      <c r="K5" s="6"/>
      <c r="L5" s="6"/>
      <c r="M5" s="6"/>
      <c r="N5" s="6"/>
      <c r="O5" s="6"/>
      <c r="Y5" s="3"/>
      <c r="Z5" s="3"/>
      <c r="AA5" s="3"/>
      <c r="AB5" s="3"/>
      <c r="AC5" s="3"/>
    </row>
    <row r="6" spans="1:29" ht="15.75">
      <c r="A6" s="76" t="s">
        <v>1968</v>
      </c>
      <c r="H6" s="6"/>
      <c r="I6" s="6"/>
      <c r="J6" s="6"/>
      <c r="K6" s="6"/>
      <c r="L6" s="6"/>
      <c r="M6" s="6"/>
      <c r="N6" s="6"/>
      <c r="O6" s="6"/>
      <c r="Y6" s="3"/>
      <c r="Z6" s="3"/>
      <c r="AA6" s="3"/>
      <c r="AB6" s="3"/>
      <c r="AC6" s="3"/>
    </row>
    <row r="7" spans="1:29">
      <c r="A7" s="1"/>
      <c r="H7" s="6"/>
      <c r="I7" s="6"/>
      <c r="J7" s="6"/>
      <c r="K7" s="6"/>
      <c r="L7" s="6"/>
      <c r="M7" s="6"/>
      <c r="N7" s="6"/>
      <c r="O7" s="6"/>
      <c r="Y7" s="3"/>
      <c r="Z7" s="3"/>
      <c r="AA7" s="3"/>
      <c r="AB7" s="3"/>
      <c r="AC7" s="3"/>
    </row>
    <row r="9" spans="1:29">
      <c r="A9" s="1" t="s">
        <v>1969</v>
      </c>
    </row>
    <row r="11" spans="1:29" ht="30">
      <c r="A11" s="246" t="s">
        <v>1970</v>
      </c>
      <c r="B11" s="246" t="s">
        <v>1971</v>
      </c>
      <c r="C11" s="246" t="s">
        <v>1972</v>
      </c>
      <c r="D11" s="246" t="s">
        <v>1973</v>
      </c>
      <c r="E11" s="246" t="s">
        <v>1839</v>
      </c>
      <c r="F11" s="246" t="s">
        <v>1974</v>
      </c>
      <c r="G11" s="246" t="s">
        <v>1975</v>
      </c>
      <c r="H11" s="246" t="s">
        <v>1976</v>
      </c>
      <c r="I11" s="246" t="s">
        <v>1977</v>
      </c>
      <c r="J11" s="246" t="s">
        <v>1978</v>
      </c>
      <c r="K11" s="246" t="s">
        <v>1337</v>
      </c>
    </row>
    <row r="12" spans="1:29" ht="31.5">
      <c r="A12" s="247">
        <v>1</v>
      </c>
      <c r="B12" s="247" t="s">
        <v>1979</v>
      </c>
      <c r="C12" s="248" t="s">
        <v>1980</v>
      </c>
      <c r="D12" s="248" t="s">
        <v>1980</v>
      </c>
      <c r="E12" s="249" t="s">
        <v>1981</v>
      </c>
      <c r="F12" s="248" t="s">
        <v>1982</v>
      </c>
      <c r="G12" s="248" t="s">
        <v>2292</v>
      </c>
      <c r="H12" s="248" t="s">
        <v>1341</v>
      </c>
      <c r="I12" s="248" t="s">
        <v>1341</v>
      </c>
      <c r="J12" s="250" t="s">
        <v>1615</v>
      </c>
      <c r="K12" s="251" t="s">
        <v>2372</v>
      </c>
    </row>
    <row r="13" spans="1:29" ht="47.25">
      <c r="A13" s="247">
        <v>2</v>
      </c>
      <c r="B13" s="247" t="s">
        <v>1979</v>
      </c>
      <c r="C13" s="248" t="s">
        <v>1983</v>
      </c>
      <c r="D13" s="248" t="s">
        <v>1983</v>
      </c>
      <c r="E13" s="249" t="s">
        <v>1984</v>
      </c>
      <c r="F13" s="248" t="s">
        <v>1989</v>
      </c>
      <c r="G13" s="248" t="s">
        <v>1985</v>
      </c>
      <c r="H13" s="252">
        <v>1</v>
      </c>
      <c r="I13" s="248" t="s">
        <v>1341</v>
      </c>
      <c r="J13" s="250" t="s">
        <v>1907</v>
      </c>
      <c r="K13" s="251" t="s">
        <v>1986</v>
      </c>
    </row>
    <row r="14" spans="1:29" ht="31.5">
      <c r="A14" s="247">
        <v>3</v>
      </c>
      <c r="B14" s="247" t="s">
        <v>1979</v>
      </c>
      <c r="C14" s="248" t="s">
        <v>1987</v>
      </c>
      <c r="D14" s="253" t="s">
        <v>1987</v>
      </c>
      <c r="E14" s="249" t="s">
        <v>1988</v>
      </c>
      <c r="F14" s="248" t="s">
        <v>1989</v>
      </c>
      <c r="G14" s="248" t="s">
        <v>1990</v>
      </c>
      <c r="H14" s="252">
        <v>1</v>
      </c>
      <c r="I14" s="248" t="s">
        <v>1341</v>
      </c>
      <c r="J14" s="250" t="s">
        <v>1615</v>
      </c>
      <c r="K14" s="251" t="s">
        <v>1992</v>
      </c>
    </row>
    <row r="15" spans="1:29" ht="47.25">
      <c r="A15" s="247">
        <v>4</v>
      </c>
      <c r="B15" s="247" t="s">
        <v>1979</v>
      </c>
      <c r="C15" s="248" t="s">
        <v>1987</v>
      </c>
      <c r="D15" s="253" t="s">
        <v>1987</v>
      </c>
      <c r="E15" s="249" t="s">
        <v>1993</v>
      </c>
      <c r="F15" s="248" t="s">
        <v>1994</v>
      </c>
      <c r="G15" s="248" t="s">
        <v>1995</v>
      </c>
      <c r="H15" s="252">
        <v>1</v>
      </c>
      <c r="I15" s="248" t="s">
        <v>1991</v>
      </c>
      <c r="J15" s="250" t="s">
        <v>1615</v>
      </c>
      <c r="K15" s="251" t="s">
        <v>1996</v>
      </c>
    </row>
    <row r="16" spans="1:29" ht="15.75">
      <c r="A16" s="254" t="s">
        <v>1997</v>
      </c>
      <c r="B16" s="248"/>
      <c r="C16" s="248"/>
      <c r="D16" s="253"/>
      <c r="E16" s="249"/>
      <c r="F16" s="248"/>
      <c r="G16" s="248"/>
      <c r="H16" s="248"/>
      <c r="I16" s="248"/>
      <c r="J16" s="250"/>
      <c r="K16" s="251"/>
    </row>
    <row r="17" spans="1:12" ht="110.25">
      <c r="A17" s="247">
        <v>5</v>
      </c>
      <c r="B17" s="247" t="s">
        <v>1979</v>
      </c>
      <c r="C17" s="248" t="s">
        <v>1998</v>
      </c>
      <c r="D17" s="253" t="s">
        <v>1998</v>
      </c>
      <c r="E17" s="249" t="s">
        <v>1999</v>
      </c>
      <c r="F17" s="248" t="s">
        <v>2000</v>
      </c>
      <c r="G17" s="248" t="s">
        <v>2001</v>
      </c>
      <c r="H17" s="248" t="s">
        <v>1341</v>
      </c>
      <c r="I17" s="248" t="s">
        <v>1341</v>
      </c>
      <c r="J17" s="253" t="s">
        <v>1615</v>
      </c>
      <c r="K17" s="251" t="s">
        <v>2002</v>
      </c>
    </row>
    <row r="18" spans="1:12" ht="78.75">
      <c r="A18" s="247">
        <v>6</v>
      </c>
      <c r="B18" s="247" t="s">
        <v>1979</v>
      </c>
      <c r="C18" s="248" t="s">
        <v>1998</v>
      </c>
      <c r="D18" s="253" t="s">
        <v>1998</v>
      </c>
      <c r="E18" s="249" t="s">
        <v>2003</v>
      </c>
      <c r="F18" s="248" t="s">
        <v>2004</v>
      </c>
      <c r="G18" s="248" t="s">
        <v>2005</v>
      </c>
      <c r="H18" s="248" t="s">
        <v>1341</v>
      </c>
      <c r="I18" s="248" t="s">
        <v>1341</v>
      </c>
      <c r="J18" s="253" t="s">
        <v>1615</v>
      </c>
      <c r="K18" s="251" t="s">
        <v>2006</v>
      </c>
    </row>
    <row r="19" spans="1:12" ht="15.75">
      <c r="L19" s="255"/>
    </row>
    <row r="20" spans="1:12" ht="15.75">
      <c r="L20" s="255"/>
    </row>
    <row r="21" spans="1:12" ht="15.75">
      <c r="A21" s="1" t="s">
        <v>2007</v>
      </c>
      <c r="L21" s="255"/>
    </row>
    <row r="22" spans="1:12" ht="15.75">
      <c r="L22" s="255"/>
    </row>
    <row r="23" spans="1:12" ht="30">
      <c r="A23" s="246" t="s">
        <v>1970</v>
      </c>
      <c r="B23" s="246" t="s">
        <v>1971</v>
      </c>
      <c r="C23" s="246" t="s">
        <v>1972</v>
      </c>
      <c r="D23" s="246" t="s">
        <v>1973</v>
      </c>
      <c r="E23" s="246" t="s">
        <v>1839</v>
      </c>
      <c r="F23" s="246" t="s">
        <v>1974</v>
      </c>
      <c r="G23" s="246" t="s">
        <v>1975</v>
      </c>
      <c r="H23" s="246" t="s">
        <v>1976</v>
      </c>
      <c r="I23" s="246" t="s">
        <v>1977</v>
      </c>
      <c r="J23" s="246" t="s">
        <v>1978</v>
      </c>
      <c r="K23" s="246" t="s">
        <v>1337</v>
      </c>
    </row>
    <row r="24" spans="1:12" ht="31.5">
      <c r="A24" s="247">
        <v>7</v>
      </c>
      <c r="B24" s="247" t="s">
        <v>2008</v>
      </c>
      <c r="C24" s="247" t="s">
        <v>1509</v>
      </c>
      <c r="D24" s="247" t="s">
        <v>1509</v>
      </c>
      <c r="E24" s="256" t="s">
        <v>2009</v>
      </c>
      <c r="F24" s="247" t="s">
        <v>2010</v>
      </c>
      <c r="G24" s="247" t="s">
        <v>2011</v>
      </c>
      <c r="H24" s="257">
        <v>1</v>
      </c>
      <c r="I24" s="257" t="s">
        <v>2012</v>
      </c>
      <c r="J24" s="247" t="s">
        <v>1615</v>
      </c>
      <c r="K24" s="258" t="s">
        <v>2373</v>
      </c>
      <c r="L24" s="255"/>
    </row>
    <row r="25" spans="1:12" ht="78.75">
      <c r="A25" s="247">
        <v>8</v>
      </c>
      <c r="B25" s="247" t="s">
        <v>2008</v>
      </c>
      <c r="C25" s="248" t="s">
        <v>2013</v>
      </c>
      <c r="D25" s="248" t="s">
        <v>2014</v>
      </c>
      <c r="E25" s="259" t="s">
        <v>2015</v>
      </c>
      <c r="F25" s="248" t="s">
        <v>2293</v>
      </c>
      <c r="G25" s="248" t="s">
        <v>2016</v>
      </c>
      <c r="H25" s="252">
        <v>1</v>
      </c>
      <c r="I25" s="248" t="s">
        <v>2294</v>
      </c>
      <c r="J25" s="248" t="s">
        <v>1621</v>
      </c>
      <c r="K25" s="260" t="s">
        <v>2374</v>
      </c>
      <c r="L25" s="255"/>
    </row>
    <row r="26" spans="1:12" ht="78.75">
      <c r="A26" s="247">
        <v>9</v>
      </c>
      <c r="B26" s="247" t="s">
        <v>2008</v>
      </c>
      <c r="C26" s="248" t="s">
        <v>2013</v>
      </c>
      <c r="D26" s="248" t="s">
        <v>2017</v>
      </c>
      <c r="E26" s="259" t="s">
        <v>2375</v>
      </c>
      <c r="F26" s="248" t="s">
        <v>2018</v>
      </c>
      <c r="G26" s="248" t="s">
        <v>2019</v>
      </c>
      <c r="H26" s="252">
        <v>1</v>
      </c>
      <c r="I26" s="252" t="s">
        <v>2295</v>
      </c>
      <c r="J26" s="248" t="s">
        <v>1621</v>
      </c>
      <c r="K26" s="251" t="s">
        <v>2020</v>
      </c>
    </row>
    <row r="27" spans="1:12" ht="31.5">
      <c r="A27" s="247">
        <v>10</v>
      </c>
      <c r="B27" s="247" t="s">
        <v>2008</v>
      </c>
      <c r="C27" s="248" t="s">
        <v>2013</v>
      </c>
      <c r="D27" s="248" t="s">
        <v>2296</v>
      </c>
      <c r="E27" s="251" t="s">
        <v>2297</v>
      </c>
      <c r="F27" s="248" t="s">
        <v>2298</v>
      </c>
      <c r="G27" s="409" t="s">
        <v>2299</v>
      </c>
      <c r="H27" s="410" t="s">
        <v>1341</v>
      </c>
      <c r="I27" s="252" t="s">
        <v>1341</v>
      </c>
      <c r="J27" s="248" t="s">
        <v>1621</v>
      </c>
      <c r="K27" s="251" t="s">
        <v>2300</v>
      </c>
    </row>
    <row r="28" spans="1:12" ht="31.5">
      <c r="A28" s="247">
        <v>11</v>
      </c>
      <c r="B28" s="247" t="s">
        <v>2008</v>
      </c>
      <c r="C28" s="248" t="s">
        <v>2021</v>
      </c>
      <c r="D28" s="248" t="s">
        <v>2022</v>
      </c>
      <c r="E28" s="259" t="s">
        <v>2023</v>
      </c>
      <c r="F28" s="248" t="s">
        <v>2024</v>
      </c>
      <c r="G28" s="248" t="s">
        <v>2025</v>
      </c>
      <c r="H28" s="252">
        <v>1</v>
      </c>
      <c r="I28" s="252">
        <v>1</v>
      </c>
      <c r="J28" s="248" t="s">
        <v>1624</v>
      </c>
      <c r="K28" s="258" t="s">
        <v>2301</v>
      </c>
    </row>
    <row r="29" spans="1:12" ht="63">
      <c r="A29" s="247">
        <v>12</v>
      </c>
      <c r="B29" s="247" t="s">
        <v>2008</v>
      </c>
      <c r="C29" s="248" t="s">
        <v>2026</v>
      </c>
      <c r="D29" s="248" t="s">
        <v>2027</v>
      </c>
      <c r="E29" s="258" t="s">
        <v>2302</v>
      </c>
      <c r="F29" s="248" t="s">
        <v>2028</v>
      </c>
      <c r="G29" s="248" t="s">
        <v>2303</v>
      </c>
      <c r="H29" s="252">
        <v>1</v>
      </c>
      <c r="I29" s="252">
        <v>1</v>
      </c>
      <c r="J29" s="261" t="s">
        <v>1621</v>
      </c>
      <c r="K29" s="411" t="s">
        <v>2304</v>
      </c>
    </row>
    <row r="30" spans="1:12" ht="63">
      <c r="A30" s="247">
        <v>13</v>
      </c>
      <c r="B30" s="247" t="s">
        <v>2008</v>
      </c>
      <c r="C30" s="248" t="s">
        <v>2026</v>
      </c>
      <c r="D30" s="248" t="s">
        <v>2029</v>
      </c>
      <c r="E30" s="258" t="s">
        <v>2305</v>
      </c>
      <c r="F30" s="248" t="s">
        <v>2030</v>
      </c>
      <c r="G30" s="248" t="s">
        <v>2306</v>
      </c>
      <c r="H30" s="252">
        <v>1</v>
      </c>
      <c r="I30" s="252">
        <v>1</v>
      </c>
      <c r="J30" s="261" t="s">
        <v>1624</v>
      </c>
      <c r="K30" s="411" t="s">
        <v>2307</v>
      </c>
    </row>
    <row r="31" spans="1:12" ht="47.25">
      <c r="A31" s="247">
        <v>14</v>
      </c>
      <c r="B31" s="247" t="s">
        <v>2008</v>
      </c>
      <c r="C31" s="248" t="s">
        <v>2026</v>
      </c>
      <c r="D31" s="248" t="s">
        <v>2031</v>
      </c>
      <c r="E31" s="258" t="s">
        <v>2032</v>
      </c>
      <c r="F31" s="248" t="s">
        <v>2033</v>
      </c>
      <c r="G31" s="248" t="s">
        <v>2308</v>
      </c>
      <c r="H31" s="252">
        <v>1</v>
      </c>
      <c r="I31" s="252">
        <v>1</v>
      </c>
      <c r="J31" s="248" t="s">
        <v>1624</v>
      </c>
      <c r="K31" s="258" t="s">
        <v>2034</v>
      </c>
    </row>
  </sheetData>
  <mergeCells count="2">
    <mergeCell ref="A1:A3"/>
    <mergeCell ref="B1:J3"/>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4"/>
  <sheetViews>
    <sheetView showGridLines="0" zoomScale="90" zoomScaleNormal="90" workbookViewId="0">
      <selection activeCell="E7" sqref="E7"/>
    </sheetView>
  </sheetViews>
  <sheetFormatPr baseColWidth="10" defaultColWidth="14.42578125" defaultRowHeight="15"/>
  <cols>
    <col min="1" max="1" width="1.85546875" customWidth="1"/>
    <col min="2" max="2" width="60" customWidth="1"/>
    <col min="3" max="3" width="85" style="38" customWidth="1"/>
    <col min="4" max="4" width="22.42578125" style="38" customWidth="1"/>
    <col min="5" max="5" width="20.85546875" customWidth="1"/>
    <col min="6" max="6" width="23" customWidth="1"/>
    <col min="7" max="7" width="19.85546875" customWidth="1"/>
    <col min="8" max="27" width="11.42578125" customWidth="1"/>
  </cols>
  <sheetData>
    <row r="1" spans="1:27" ht="15" customHeight="1">
      <c r="B1" s="476"/>
      <c r="C1" s="477" t="s">
        <v>2596</v>
      </c>
      <c r="D1" s="451" t="s">
        <v>2591</v>
      </c>
      <c r="E1" s="27" t="s">
        <v>2595</v>
      </c>
      <c r="F1" s="452"/>
      <c r="G1" s="453"/>
      <c r="H1" s="453"/>
    </row>
    <row r="2" spans="1:27" ht="15" customHeight="1">
      <c r="B2" s="476"/>
      <c r="C2" s="478"/>
      <c r="D2" s="451" t="s">
        <v>2592</v>
      </c>
      <c r="E2" s="27">
        <v>0</v>
      </c>
      <c r="F2" s="452"/>
      <c r="G2" s="453"/>
      <c r="H2" s="453"/>
    </row>
    <row r="3" spans="1:27" ht="15" customHeight="1">
      <c r="B3" s="476"/>
      <c r="C3" s="479"/>
      <c r="D3" s="451" t="s">
        <v>2593</v>
      </c>
      <c r="E3" s="27" t="s">
        <v>2598</v>
      </c>
      <c r="F3" s="452"/>
      <c r="G3" s="453"/>
      <c r="H3" s="453"/>
    </row>
    <row r="5" spans="1:27" ht="21">
      <c r="A5" s="72"/>
      <c r="B5" s="4" t="str">
        <f>Inicio!A5</f>
        <v>CÁMARA DE COMERCIO DE FACATATIVA</v>
      </c>
      <c r="C5" s="338"/>
      <c r="D5" s="338"/>
      <c r="E5" s="72"/>
      <c r="F5" s="72"/>
      <c r="G5" s="72"/>
      <c r="H5" s="72"/>
      <c r="I5" s="72"/>
      <c r="J5" s="72"/>
      <c r="K5" s="72"/>
      <c r="L5" s="72"/>
      <c r="M5" s="72"/>
      <c r="N5" s="72"/>
      <c r="O5" s="72"/>
      <c r="P5" s="72"/>
      <c r="Q5" s="72"/>
      <c r="R5" s="72"/>
      <c r="S5" s="72"/>
      <c r="T5" s="72"/>
      <c r="U5" s="72"/>
      <c r="V5" s="72"/>
      <c r="W5" s="72"/>
      <c r="X5" s="72"/>
      <c r="Y5" s="72"/>
      <c r="Z5" s="72"/>
      <c r="AA5" s="72"/>
    </row>
    <row r="6" spans="1:27" ht="20.25">
      <c r="A6" s="72"/>
      <c r="B6" s="2" t="str">
        <f>Inicio!A6</f>
        <v>Sistema de Autocontrol y Gestión del Riesgo Integral de LA/FT/FPADM - RMM del SAGRILAFT</v>
      </c>
      <c r="C6" s="338"/>
      <c r="D6" s="338"/>
      <c r="E6" s="72"/>
      <c r="F6" s="72"/>
      <c r="G6" s="72"/>
      <c r="H6" s="72"/>
      <c r="I6" s="72"/>
      <c r="J6" s="72"/>
      <c r="K6" s="72"/>
      <c r="L6" s="72"/>
      <c r="M6" s="72"/>
      <c r="N6" s="72"/>
      <c r="O6" s="72"/>
      <c r="P6" s="72"/>
      <c r="Q6" s="72"/>
      <c r="R6" s="72"/>
      <c r="S6" s="72"/>
      <c r="T6" s="72"/>
      <c r="U6" s="72"/>
      <c r="V6" s="72"/>
      <c r="W6" s="72"/>
      <c r="X6" s="72"/>
      <c r="Y6" s="72"/>
      <c r="Z6" s="72"/>
      <c r="AA6" s="72"/>
    </row>
    <row r="7" spans="1:27" ht="15.75">
      <c r="A7" s="73"/>
      <c r="B7" s="39" t="s">
        <v>9</v>
      </c>
      <c r="C7" s="339"/>
      <c r="D7" s="339"/>
      <c r="E7" s="73"/>
      <c r="F7" s="73"/>
      <c r="G7" s="73"/>
      <c r="H7" s="72"/>
      <c r="I7" s="73"/>
      <c r="J7" s="73"/>
      <c r="K7" s="73"/>
      <c r="L7" s="73"/>
      <c r="M7" s="73"/>
      <c r="N7" s="73"/>
      <c r="O7" s="73"/>
      <c r="P7" s="73"/>
      <c r="Q7" s="73"/>
      <c r="R7" s="73"/>
      <c r="S7" s="73"/>
      <c r="T7" s="73"/>
      <c r="U7" s="73"/>
      <c r="V7" s="73"/>
      <c r="W7" s="73"/>
      <c r="X7" s="73"/>
      <c r="Y7" s="73"/>
      <c r="Z7" s="73"/>
      <c r="AA7" s="73"/>
    </row>
    <row r="8" spans="1:27" ht="30">
      <c r="A8" s="72"/>
      <c r="B8" s="74" t="s">
        <v>18</v>
      </c>
      <c r="C8" s="98"/>
      <c r="D8" s="99"/>
      <c r="E8" s="72"/>
      <c r="F8" s="72"/>
      <c r="G8" s="72"/>
      <c r="H8" s="72"/>
      <c r="I8" s="72"/>
      <c r="J8" s="72"/>
      <c r="K8" s="72"/>
      <c r="L8" s="72"/>
      <c r="M8" s="72"/>
      <c r="N8" s="72"/>
      <c r="O8" s="72"/>
      <c r="P8" s="72"/>
      <c r="Q8" s="72"/>
      <c r="R8" s="72"/>
      <c r="S8" s="72"/>
      <c r="T8" s="72"/>
      <c r="U8" s="72"/>
      <c r="V8" s="72"/>
      <c r="W8" s="72"/>
      <c r="X8" s="72"/>
      <c r="Y8" s="72"/>
      <c r="Z8" s="72"/>
      <c r="AA8" s="72"/>
    </row>
    <row r="9" spans="1:27" ht="7.5" customHeight="1">
      <c r="A9" s="72"/>
      <c r="B9" s="74"/>
      <c r="C9" s="98"/>
      <c r="D9" s="99"/>
      <c r="E9" s="72"/>
      <c r="F9" s="72"/>
      <c r="G9" s="72"/>
      <c r="H9" s="72"/>
      <c r="I9" s="72"/>
      <c r="J9" s="72"/>
      <c r="K9" s="72"/>
      <c r="L9" s="72"/>
      <c r="M9" s="72"/>
      <c r="N9" s="72"/>
      <c r="O9" s="72"/>
      <c r="P9" s="72"/>
      <c r="Q9" s="72"/>
      <c r="R9" s="72"/>
      <c r="S9" s="72"/>
      <c r="T9" s="72"/>
      <c r="U9" s="72"/>
      <c r="V9" s="72"/>
      <c r="W9" s="72"/>
      <c r="X9" s="72"/>
      <c r="Y9" s="72"/>
      <c r="Z9" s="72"/>
      <c r="AA9" s="72"/>
    </row>
    <row r="10" spans="1:27" ht="36">
      <c r="A10" s="72"/>
      <c r="B10" s="372" t="s">
        <v>19</v>
      </c>
      <c r="C10" s="100" t="s">
        <v>2050</v>
      </c>
      <c r="D10" s="99"/>
      <c r="E10" s="72"/>
      <c r="G10" s="72"/>
      <c r="H10" s="72"/>
      <c r="I10" s="72"/>
      <c r="J10" s="72"/>
      <c r="K10" s="72"/>
      <c r="L10" s="72"/>
      <c r="M10" s="72"/>
      <c r="N10" s="72"/>
      <c r="O10" s="72"/>
      <c r="P10" s="72"/>
      <c r="Q10" s="72"/>
      <c r="R10" s="72"/>
      <c r="S10" s="72"/>
      <c r="T10" s="72"/>
      <c r="U10" s="72"/>
      <c r="V10" s="72"/>
      <c r="W10" s="72"/>
      <c r="X10" s="72"/>
      <c r="Y10" s="72"/>
      <c r="Z10" s="72"/>
      <c r="AA10" s="72"/>
    </row>
    <row r="11" spans="1:27" ht="36">
      <c r="A11" s="72"/>
      <c r="B11" s="482" t="s">
        <v>20</v>
      </c>
      <c r="C11" s="481"/>
      <c r="D11" s="101" t="s">
        <v>21</v>
      </c>
      <c r="E11" s="102" t="s">
        <v>22</v>
      </c>
      <c r="F11" s="102" t="s">
        <v>22</v>
      </c>
      <c r="G11" s="102" t="s">
        <v>22</v>
      </c>
      <c r="H11" s="72"/>
      <c r="I11" s="72"/>
      <c r="J11" s="72"/>
      <c r="K11" s="72"/>
      <c r="L11" s="72"/>
      <c r="M11" s="72"/>
      <c r="N11" s="72"/>
      <c r="O11" s="72"/>
      <c r="P11" s="72"/>
      <c r="Q11" s="72"/>
      <c r="R11" s="72"/>
      <c r="S11" s="72"/>
      <c r="T11" s="72"/>
      <c r="U11" s="72"/>
      <c r="V11" s="72"/>
      <c r="W11" s="72"/>
      <c r="X11" s="72"/>
      <c r="Y11" s="72"/>
      <c r="Z11" s="72"/>
      <c r="AA11" s="72"/>
    </row>
    <row r="12" spans="1:27" ht="18">
      <c r="A12" s="72"/>
      <c r="B12" s="88" t="s">
        <v>23</v>
      </c>
      <c r="C12" s="88" t="s">
        <v>24</v>
      </c>
      <c r="D12" s="90"/>
      <c r="E12" s="72"/>
      <c r="F12" s="72"/>
      <c r="G12" s="72"/>
      <c r="H12" s="72"/>
      <c r="I12" s="72"/>
      <c r="J12" s="72"/>
      <c r="K12" s="72"/>
      <c r="L12" s="72"/>
      <c r="M12" s="72"/>
      <c r="N12" s="72"/>
      <c r="O12" s="72"/>
      <c r="P12" s="72"/>
      <c r="Q12" s="72"/>
      <c r="R12" s="72"/>
      <c r="S12" s="72"/>
      <c r="T12" s="72"/>
      <c r="U12" s="72"/>
      <c r="V12" s="72"/>
      <c r="W12" s="72"/>
      <c r="X12" s="72"/>
      <c r="Y12" s="72"/>
      <c r="Z12" s="72"/>
      <c r="AA12" s="72"/>
    </row>
    <row r="13" spans="1:27" ht="72">
      <c r="A13" s="75"/>
      <c r="B13" s="89" t="s">
        <v>25</v>
      </c>
      <c r="C13" s="357" t="s">
        <v>2035</v>
      </c>
      <c r="D13" s="90"/>
      <c r="E13" s="103" t="s">
        <v>26</v>
      </c>
      <c r="F13" s="104"/>
      <c r="G13" s="104"/>
      <c r="H13" s="72"/>
      <c r="I13" s="72"/>
      <c r="J13" s="72"/>
      <c r="K13" s="72"/>
      <c r="L13" s="72"/>
      <c r="M13" s="72"/>
      <c r="N13" s="72"/>
      <c r="O13" s="72"/>
      <c r="P13" s="72"/>
      <c r="Q13" s="72"/>
      <c r="R13" s="72"/>
      <c r="S13" s="72"/>
      <c r="T13" s="72"/>
      <c r="U13" s="72"/>
      <c r="V13" s="72"/>
      <c r="W13" s="72"/>
      <c r="X13" s="72"/>
      <c r="Y13" s="72"/>
      <c r="Z13" s="72"/>
      <c r="AA13" s="72"/>
    </row>
    <row r="14" spans="1:27">
      <c r="A14" s="75"/>
      <c r="B14" s="486" t="s">
        <v>27</v>
      </c>
      <c r="C14" s="487"/>
      <c r="D14" s="105"/>
      <c r="E14" s="72"/>
      <c r="F14" s="72"/>
      <c r="G14" s="72"/>
      <c r="H14" s="72"/>
      <c r="I14" s="72"/>
      <c r="J14" s="72"/>
      <c r="K14" s="72"/>
      <c r="L14" s="72"/>
      <c r="M14" s="72"/>
      <c r="N14" s="72"/>
      <c r="O14" s="72"/>
      <c r="P14" s="72"/>
      <c r="Q14" s="72"/>
      <c r="R14" s="72"/>
      <c r="S14" s="72"/>
      <c r="T14" s="72"/>
      <c r="U14" s="72"/>
      <c r="V14" s="72"/>
      <c r="W14" s="72"/>
      <c r="X14" s="72"/>
      <c r="Y14" s="72"/>
      <c r="Z14" s="72"/>
      <c r="AA14" s="72"/>
    </row>
    <row r="15" spans="1:27" ht="129.94999999999999" customHeight="1">
      <c r="A15" s="75"/>
      <c r="B15" s="90" t="s">
        <v>28</v>
      </c>
      <c r="C15" s="358" t="s">
        <v>2051</v>
      </c>
      <c r="D15" s="90"/>
      <c r="E15" s="350"/>
      <c r="F15" s="104"/>
      <c r="G15" s="104"/>
      <c r="H15" s="72"/>
      <c r="I15" s="72"/>
      <c r="J15" s="72"/>
      <c r="K15" s="72"/>
      <c r="L15" s="72"/>
      <c r="M15" s="72"/>
      <c r="N15" s="72"/>
      <c r="O15" s="72"/>
      <c r="P15" s="72"/>
      <c r="Q15" s="72"/>
      <c r="R15" s="72"/>
      <c r="S15" s="72"/>
      <c r="T15" s="72"/>
      <c r="U15" s="72"/>
      <c r="V15" s="72"/>
      <c r="W15" s="72"/>
      <c r="X15" s="72"/>
      <c r="Y15" s="72"/>
      <c r="Z15" s="72"/>
      <c r="AA15" s="72"/>
    </row>
    <row r="16" spans="1:27" ht="171">
      <c r="A16" s="75"/>
      <c r="B16" s="106" t="s">
        <v>29</v>
      </c>
      <c r="C16" s="366" t="s">
        <v>2052</v>
      </c>
      <c r="D16" s="90"/>
      <c r="E16" s="351"/>
      <c r="F16" s="103" t="s">
        <v>30</v>
      </c>
      <c r="G16" s="104"/>
      <c r="H16" s="72"/>
      <c r="I16" s="72"/>
      <c r="J16" s="72"/>
      <c r="K16" s="72"/>
      <c r="L16" s="72"/>
      <c r="M16" s="72"/>
      <c r="N16" s="72"/>
      <c r="O16" s="72"/>
      <c r="P16" s="72"/>
      <c r="Q16" s="72"/>
      <c r="R16" s="72"/>
      <c r="S16" s="72"/>
      <c r="T16" s="72"/>
      <c r="U16" s="72"/>
      <c r="V16" s="72"/>
      <c r="W16" s="72"/>
      <c r="X16" s="72"/>
      <c r="Y16" s="72"/>
      <c r="Z16" s="72"/>
      <c r="AA16" s="72"/>
    </row>
    <row r="17" spans="1:27" ht="42.75">
      <c r="A17" s="75"/>
      <c r="B17" s="90" t="s">
        <v>31</v>
      </c>
      <c r="C17" s="373" t="s">
        <v>32</v>
      </c>
      <c r="D17" s="90"/>
      <c r="E17" s="103"/>
      <c r="F17" s="107" t="s">
        <v>33</v>
      </c>
      <c r="G17" s="104"/>
      <c r="H17" s="72"/>
      <c r="I17" s="72"/>
      <c r="J17" s="72"/>
      <c r="K17" s="72"/>
      <c r="L17" s="72"/>
      <c r="M17" s="72"/>
      <c r="N17" s="72"/>
      <c r="O17" s="72"/>
      <c r="P17" s="72"/>
      <c r="Q17" s="72"/>
      <c r="R17" s="72"/>
      <c r="S17" s="72"/>
      <c r="T17" s="72"/>
      <c r="U17" s="72"/>
      <c r="V17" s="72"/>
      <c r="W17" s="72"/>
      <c r="X17" s="72"/>
      <c r="Y17" s="72"/>
      <c r="Z17" s="72"/>
      <c r="AA17" s="72"/>
    </row>
    <row r="18" spans="1:27" ht="57">
      <c r="A18" s="75"/>
      <c r="B18" s="90" t="s">
        <v>34</v>
      </c>
      <c r="C18" s="359" t="s">
        <v>35</v>
      </c>
      <c r="D18" s="90"/>
      <c r="E18" s="103"/>
      <c r="F18" s="103" t="s">
        <v>36</v>
      </c>
      <c r="G18" s="104"/>
      <c r="H18" s="72"/>
      <c r="I18" s="72"/>
      <c r="J18" s="72"/>
      <c r="K18" s="72"/>
      <c r="L18" s="72"/>
      <c r="M18" s="72"/>
      <c r="N18" s="72"/>
      <c r="O18" s="72"/>
      <c r="P18" s="72"/>
      <c r="Q18" s="72"/>
      <c r="R18" s="72"/>
      <c r="S18" s="72"/>
      <c r="T18" s="72"/>
      <c r="U18" s="72"/>
      <c r="V18" s="72"/>
      <c r="W18" s="72"/>
      <c r="X18" s="72"/>
      <c r="Y18" s="72"/>
      <c r="Z18" s="72"/>
      <c r="AA18" s="72"/>
    </row>
    <row r="19" spans="1:27">
      <c r="A19" s="75"/>
      <c r="B19" s="486" t="s">
        <v>37</v>
      </c>
      <c r="C19" s="487"/>
      <c r="D19" s="105"/>
      <c r="E19" s="108"/>
      <c r="F19" s="108"/>
      <c r="G19" s="108"/>
      <c r="H19" s="72"/>
      <c r="I19" s="72"/>
      <c r="J19" s="72"/>
      <c r="K19" s="72"/>
      <c r="L19" s="72"/>
      <c r="M19" s="72"/>
      <c r="N19" s="72"/>
      <c r="O19" s="72"/>
      <c r="P19" s="72"/>
      <c r="Q19" s="72"/>
      <c r="R19" s="72"/>
      <c r="S19" s="72"/>
      <c r="T19" s="72"/>
      <c r="U19" s="72"/>
      <c r="V19" s="72"/>
      <c r="W19" s="72"/>
      <c r="X19" s="72"/>
      <c r="Y19" s="72"/>
      <c r="Z19" s="72"/>
      <c r="AA19" s="72"/>
    </row>
    <row r="20" spans="1:27" ht="57">
      <c r="A20" s="75"/>
      <c r="B20" s="90" t="s">
        <v>38</v>
      </c>
      <c r="C20" s="359" t="s">
        <v>39</v>
      </c>
      <c r="D20" s="359" t="s">
        <v>2036</v>
      </c>
      <c r="E20" s="103" t="s">
        <v>40</v>
      </c>
      <c r="F20" s="103" t="s">
        <v>36</v>
      </c>
      <c r="G20" s="104"/>
      <c r="H20" s="72"/>
      <c r="I20" s="72"/>
      <c r="J20" s="72"/>
      <c r="K20" s="72"/>
      <c r="L20" s="72"/>
      <c r="M20" s="72"/>
      <c r="N20" s="72"/>
      <c r="O20" s="72"/>
      <c r="P20" s="72"/>
      <c r="Q20" s="72"/>
      <c r="R20" s="72"/>
      <c r="S20" s="72"/>
      <c r="T20" s="72"/>
      <c r="U20" s="72"/>
      <c r="V20" s="72"/>
      <c r="W20" s="72"/>
      <c r="X20" s="72"/>
      <c r="Y20" s="72"/>
      <c r="Z20" s="72"/>
      <c r="AA20" s="72"/>
    </row>
    <row r="21" spans="1:27" ht="28.5">
      <c r="A21" s="75"/>
      <c r="B21" s="90" t="s">
        <v>41</v>
      </c>
      <c r="C21" s="359" t="s">
        <v>42</v>
      </c>
      <c r="D21" s="359"/>
      <c r="E21" s="103" t="s">
        <v>40</v>
      </c>
      <c r="F21" s="103" t="s">
        <v>36</v>
      </c>
      <c r="G21" s="104"/>
      <c r="H21" s="72"/>
      <c r="I21" s="72"/>
      <c r="J21" s="72"/>
      <c r="K21" s="72"/>
      <c r="L21" s="72"/>
      <c r="M21" s="72"/>
      <c r="N21" s="72"/>
      <c r="O21" s="72"/>
      <c r="P21" s="72"/>
      <c r="Q21" s="72"/>
      <c r="R21" s="72"/>
      <c r="S21" s="72"/>
      <c r="T21" s="72"/>
      <c r="U21" s="72"/>
      <c r="V21" s="72"/>
      <c r="W21" s="72"/>
      <c r="X21" s="72"/>
      <c r="Y21" s="72"/>
      <c r="Z21" s="72"/>
      <c r="AA21" s="72"/>
    </row>
    <row r="22" spans="1:27" ht="409.5">
      <c r="A22" s="75"/>
      <c r="B22" s="90" t="s">
        <v>43</v>
      </c>
      <c r="C22" s="360" t="s">
        <v>44</v>
      </c>
      <c r="D22" s="359"/>
      <c r="E22" s="103" t="s">
        <v>40</v>
      </c>
      <c r="F22" s="103" t="s">
        <v>36</v>
      </c>
      <c r="G22" s="104"/>
      <c r="H22" s="72"/>
      <c r="I22" s="72"/>
      <c r="J22" s="72"/>
      <c r="K22" s="72"/>
      <c r="L22" s="72"/>
      <c r="M22" s="72"/>
      <c r="N22" s="72"/>
      <c r="O22" s="72"/>
      <c r="P22" s="72"/>
      <c r="Q22" s="72"/>
      <c r="R22" s="72"/>
      <c r="S22" s="72"/>
      <c r="T22" s="72"/>
      <c r="U22" s="72"/>
      <c r="V22" s="72"/>
      <c r="W22" s="72"/>
      <c r="X22" s="72"/>
      <c r="Y22" s="72"/>
      <c r="Z22" s="72"/>
      <c r="AA22" s="72"/>
    </row>
    <row r="23" spans="1:27">
      <c r="A23" s="75"/>
      <c r="B23" s="484" t="s">
        <v>45</v>
      </c>
      <c r="C23" s="481"/>
      <c r="D23" s="105"/>
      <c r="E23" s="72"/>
      <c r="F23" s="72"/>
      <c r="G23" s="72"/>
      <c r="H23" s="72"/>
      <c r="I23" s="72"/>
      <c r="J23" s="72"/>
      <c r="K23" s="72"/>
      <c r="L23" s="72"/>
      <c r="M23" s="72"/>
      <c r="N23" s="72"/>
      <c r="O23" s="72"/>
      <c r="P23" s="72"/>
      <c r="Q23" s="72"/>
      <c r="R23" s="72"/>
      <c r="S23" s="72"/>
      <c r="T23" s="72"/>
      <c r="U23" s="72"/>
      <c r="V23" s="72"/>
      <c r="W23" s="72"/>
      <c r="X23" s="72"/>
      <c r="Y23" s="72"/>
      <c r="Z23" s="72"/>
      <c r="AA23" s="72"/>
    </row>
    <row r="24" spans="1:27" ht="72">
      <c r="A24" s="75"/>
      <c r="B24" s="90" t="s">
        <v>46</v>
      </c>
      <c r="C24" s="361" t="s">
        <v>2037</v>
      </c>
      <c r="D24" s="90"/>
      <c r="E24" s="103" t="s">
        <v>26</v>
      </c>
      <c r="F24" s="104"/>
      <c r="G24" s="104"/>
      <c r="H24" s="72"/>
      <c r="I24" s="72"/>
      <c r="J24" s="72"/>
      <c r="K24" s="72"/>
      <c r="L24" s="72"/>
      <c r="M24" s="72"/>
      <c r="N24" s="72"/>
      <c r="O24" s="72"/>
      <c r="P24" s="72"/>
      <c r="Q24" s="72"/>
      <c r="R24" s="72"/>
      <c r="S24" s="72"/>
      <c r="T24" s="72"/>
      <c r="U24" s="72"/>
      <c r="V24" s="72"/>
      <c r="W24" s="72"/>
      <c r="X24" s="72"/>
      <c r="Y24" s="72"/>
      <c r="Z24" s="72"/>
      <c r="AA24" s="72"/>
    </row>
    <row r="25" spans="1:27" ht="60">
      <c r="A25" s="75"/>
      <c r="B25" s="90" t="s">
        <v>47</v>
      </c>
      <c r="C25" s="361" t="s">
        <v>48</v>
      </c>
      <c r="D25" s="90"/>
      <c r="E25" s="103" t="s">
        <v>26</v>
      </c>
      <c r="F25" s="104"/>
      <c r="G25" s="104"/>
      <c r="H25" s="72"/>
      <c r="I25" s="72"/>
      <c r="J25" s="72"/>
      <c r="K25" s="72"/>
      <c r="L25" s="72"/>
      <c r="M25" s="72"/>
      <c r="N25" s="72"/>
      <c r="O25" s="72"/>
      <c r="P25" s="72"/>
      <c r="Q25" s="72"/>
      <c r="R25" s="72"/>
      <c r="S25" s="72"/>
      <c r="T25" s="72"/>
      <c r="U25" s="72"/>
      <c r="V25" s="72"/>
      <c r="W25" s="72"/>
      <c r="X25" s="72"/>
      <c r="Y25" s="72"/>
      <c r="Z25" s="72"/>
      <c r="AA25" s="72"/>
    </row>
    <row r="26" spans="1:27">
      <c r="A26" s="72"/>
      <c r="B26" s="72"/>
      <c r="C26" s="109"/>
      <c r="D26" s="99"/>
      <c r="E26" s="72"/>
      <c r="F26" s="72"/>
      <c r="G26" s="72"/>
      <c r="H26" s="72"/>
      <c r="I26" s="72"/>
      <c r="J26" s="72"/>
      <c r="K26" s="72"/>
      <c r="L26" s="72"/>
      <c r="M26" s="72"/>
      <c r="N26" s="72"/>
      <c r="O26" s="72"/>
      <c r="P26" s="72"/>
      <c r="Q26" s="72"/>
      <c r="R26" s="72"/>
      <c r="S26" s="72"/>
      <c r="T26" s="72"/>
      <c r="U26" s="72"/>
      <c r="V26" s="72"/>
      <c r="W26" s="72"/>
      <c r="X26" s="72"/>
      <c r="Y26" s="72"/>
      <c r="Z26" s="72"/>
      <c r="AA26" s="72"/>
    </row>
    <row r="27" spans="1:27" ht="18">
      <c r="A27" s="72"/>
      <c r="B27" s="482" t="s">
        <v>49</v>
      </c>
      <c r="C27" s="481"/>
      <c r="D27" s="101" t="s">
        <v>21</v>
      </c>
      <c r="E27" s="72"/>
      <c r="F27" s="72"/>
      <c r="G27" s="72"/>
      <c r="H27" s="72"/>
      <c r="I27" s="72"/>
      <c r="J27" s="72"/>
      <c r="K27" s="72"/>
      <c r="L27" s="72"/>
      <c r="M27" s="72"/>
      <c r="N27" s="72"/>
      <c r="O27" s="72"/>
      <c r="P27" s="72"/>
      <c r="Q27" s="72"/>
      <c r="R27" s="72"/>
      <c r="S27" s="72"/>
      <c r="T27" s="72"/>
      <c r="U27" s="72"/>
      <c r="V27" s="72"/>
      <c r="W27" s="72"/>
      <c r="X27" s="72"/>
      <c r="Y27" s="72"/>
      <c r="Z27" s="72"/>
      <c r="AA27" s="72"/>
    </row>
    <row r="28" spans="1:27" ht="18">
      <c r="A28" s="72"/>
      <c r="B28" s="88" t="s">
        <v>23</v>
      </c>
      <c r="C28" s="88" t="s">
        <v>24</v>
      </c>
      <c r="D28" s="90"/>
      <c r="E28" s="72"/>
      <c r="F28" s="72"/>
      <c r="G28" s="72"/>
      <c r="H28" s="72"/>
      <c r="I28" s="72"/>
      <c r="J28" s="72"/>
      <c r="K28" s="72"/>
      <c r="L28" s="72"/>
      <c r="M28" s="72"/>
      <c r="N28" s="72"/>
      <c r="O28" s="72"/>
      <c r="P28" s="72"/>
      <c r="Q28" s="72"/>
      <c r="R28" s="72"/>
      <c r="S28" s="72"/>
      <c r="T28" s="72"/>
      <c r="U28" s="72"/>
      <c r="V28" s="72"/>
      <c r="W28" s="72"/>
      <c r="X28" s="72"/>
      <c r="Y28" s="72"/>
      <c r="Z28" s="72"/>
      <c r="AA28" s="72"/>
    </row>
    <row r="29" spans="1:27" ht="60">
      <c r="A29" s="72"/>
      <c r="B29" s="91" t="s">
        <v>50</v>
      </c>
      <c r="C29" s="362" t="s">
        <v>2038</v>
      </c>
      <c r="D29" s="359"/>
      <c r="E29" s="103"/>
      <c r="F29" s="104"/>
      <c r="G29" s="104"/>
      <c r="H29" s="72"/>
      <c r="I29" s="72"/>
      <c r="J29" s="72"/>
      <c r="K29" s="72"/>
      <c r="L29" s="72"/>
      <c r="M29" s="72"/>
      <c r="N29" s="72"/>
      <c r="O29" s="72"/>
      <c r="P29" s="72"/>
      <c r="Q29" s="72"/>
      <c r="R29" s="72"/>
      <c r="S29" s="72"/>
      <c r="T29" s="72"/>
      <c r="U29" s="72"/>
      <c r="V29" s="72"/>
      <c r="W29" s="72"/>
      <c r="X29" s="72"/>
      <c r="Y29" s="72"/>
      <c r="Z29" s="72"/>
      <c r="AA29" s="72"/>
    </row>
    <row r="30" spans="1:27" ht="48">
      <c r="A30" s="72"/>
      <c r="B30" s="91" t="s">
        <v>51</v>
      </c>
      <c r="C30" s="362" t="s">
        <v>2039</v>
      </c>
      <c r="D30" s="359"/>
      <c r="E30" s="103"/>
      <c r="F30" s="104"/>
      <c r="G30" s="104"/>
      <c r="H30" s="72"/>
      <c r="I30" s="72"/>
      <c r="J30" s="72"/>
      <c r="K30" s="72"/>
      <c r="L30" s="72"/>
      <c r="M30" s="72"/>
      <c r="N30" s="72"/>
      <c r="O30" s="72"/>
      <c r="P30" s="72"/>
      <c r="Q30" s="72"/>
      <c r="R30" s="72"/>
      <c r="S30" s="72"/>
      <c r="T30" s="72"/>
      <c r="U30" s="72"/>
      <c r="V30" s="72"/>
      <c r="W30" s="72"/>
      <c r="X30" s="72"/>
      <c r="Y30" s="72"/>
      <c r="Z30" s="72"/>
      <c r="AA30" s="72"/>
    </row>
    <row r="31" spans="1:27" ht="192">
      <c r="A31" s="72"/>
      <c r="B31" s="91" t="s">
        <v>52</v>
      </c>
      <c r="C31" s="363" t="s">
        <v>2040</v>
      </c>
      <c r="D31" s="359"/>
      <c r="E31" s="103"/>
      <c r="F31" s="104"/>
      <c r="G31" s="104"/>
      <c r="H31" s="72"/>
      <c r="I31" s="72"/>
      <c r="J31" s="72"/>
      <c r="K31" s="72"/>
      <c r="L31" s="72"/>
      <c r="M31" s="72"/>
      <c r="N31" s="72"/>
      <c r="O31" s="72"/>
      <c r="P31" s="72"/>
      <c r="Q31" s="72"/>
      <c r="R31" s="72"/>
      <c r="S31" s="72"/>
      <c r="T31" s="72"/>
      <c r="U31" s="72"/>
      <c r="V31" s="72"/>
      <c r="W31" s="72"/>
      <c r="X31" s="72"/>
      <c r="Y31" s="72"/>
      <c r="Z31" s="72"/>
      <c r="AA31" s="72"/>
    </row>
    <row r="32" spans="1:27" ht="28.5">
      <c r="A32" s="72"/>
      <c r="B32" s="92" t="s">
        <v>53</v>
      </c>
      <c r="C32" s="364" t="s">
        <v>54</v>
      </c>
      <c r="D32" s="357"/>
      <c r="E32" s="350"/>
      <c r="F32" s="104"/>
      <c r="G32" s="104"/>
      <c r="H32" s="72"/>
      <c r="I32" s="72"/>
      <c r="J32" s="72"/>
      <c r="K32" s="72"/>
      <c r="L32" s="72"/>
      <c r="M32" s="72"/>
      <c r="N32" s="72"/>
      <c r="O32" s="72"/>
      <c r="P32" s="72"/>
      <c r="Q32" s="72"/>
      <c r="R32" s="72"/>
      <c r="S32" s="72"/>
      <c r="T32" s="72"/>
      <c r="U32" s="72"/>
      <c r="V32" s="72"/>
      <c r="W32" s="72"/>
      <c r="X32" s="72"/>
      <c r="Y32" s="72"/>
      <c r="Z32" s="72"/>
      <c r="AA32" s="72"/>
    </row>
    <row r="33" spans="1:27" ht="28.5">
      <c r="A33" s="72"/>
      <c r="B33" s="90" t="s">
        <v>55</v>
      </c>
      <c r="C33" s="364" t="s">
        <v>56</v>
      </c>
      <c r="D33" s="357"/>
      <c r="E33" s="103"/>
      <c r="F33" s="104"/>
      <c r="G33" s="104"/>
      <c r="H33" s="72"/>
      <c r="I33" s="72"/>
      <c r="J33" s="72"/>
      <c r="K33" s="72"/>
      <c r="L33" s="72"/>
      <c r="M33" s="72"/>
      <c r="N33" s="72"/>
      <c r="O33" s="72"/>
      <c r="P33" s="72"/>
      <c r="Q33" s="72"/>
      <c r="R33" s="72"/>
      <c r="S33" s="72"/>
      <c r="T33" s="72"/>
      <c r="U33" s="72"/>
      <c r="V33" s="72"/>
      <c r="W33" s="72"/>
      <c r="X33" s="72"/>
      <c r="Y33" s="72"/>
      <c r="Z33" s="72"/>
      <c r="AA33" s="72"/>
    </row>
    <row r="34" spans="1:27" ht="42.75">
      <c r="A34" s="72"/>
      <c r="B34" s="90" t="s">
        <v>57</v>
      </c>
      <c r="C34" s="365" t="s">
        <v>58</v>
      </c>
      <c r="D34" s="359"/>
      <c r="E34" s="103"/>
      <c r="F34" s="104"/>
      <c r="G34" s="104"/>
      <c r="H34" s="72"/>
      <c r="I34" s="72"/>
      <c r="J34" s="72"/>
      <c r="K34" s="72"/>
      <c r="L34" s="72"/>
      <c r="M34" s="72"/>
      <c r="N34" s="72"/>
      <c r="O34" s="72"/>
      <c r="P34" s="72"/>
      <c r="Q34" s="72"/>
      <c r="R34" s="72"/>
      <c r="S34" s="72"/>
      <c r="T34" s="72"/>
      <c r="U34" s="72"/>
      <c r="V34" s="72"/>
      <c r="W34" s="72"/>
      <c r="X34" s="72"/>
      <c r="Y34" s="72"/>
      <c r="Z34" s="72"/>
      <c r="AA34" s="72"/>
    </row>
    <row r="35" spans="1:27" ht="48">
      <c r="A35" s="72"/>
      <c r="B35" s="90" t="s">
        <v>59</v>
      </c>
      <c r="C35" s="364" t="s">
        <v>60</v>
      </c>
      <c r="D35" s="359"/>
      <c r="E35" s="103"/>
      <c r="F35" s="104"/>
      <c r="G35" s="104"/>
      <c r="H35" s="72"/>
      <c r="I35" s="72"/>
      <c r="J35" s="72"/>
      <c r="K35" s="72"/>
      <c r="L35" s="72"/>
      <c r="M35" s="72"/>
      <c r="N35" s="72"/>
      <c r="O35" s="72"/>
      <c r="P35" s="72"/>
      <c r="Q35" s="72"/>
      <c r="R35" s="72"/>
      <c r="S35" s="72"/>
      <c r="T35" s="72"/>
      <c r="U35" s="72"/>
      <c r="V35" s="72"/>
      <c r="W35" s="72"/>
      <c r="X35" s="72"/>
      <c r="Y35" s="72"/>
      <c r="Z35" s="72"/>
      <c r="AA35" s="72"/>
    </row>
    <row r="36" spans="1:27" ht="71.25">
      <c r="A36" s="72"/>
      <c r="B36" s="90" t="s">
        <v>61</v>
      </c>
      <c r="C36" s="366" t="s">
        <v>62</v>
      </c>
      <c r="D36" s="90"/>
      <c r="E36" s="350"/>
      <c r="F36" s="104"/>
      <c r="G36" s="104"/>
      <c r="H36" s="72"/>
      <c r="I36" s="72"/>
      <c r="J36" s="72"/>
      <c r="K36" s="72"/>
      <c r="L36" s="72"/>
      <c r="M36" s="72"/>
      <c r="N36" s="72"/>
      <c r="O36" s="72"/>
      <c r="P36" s="72"/>
      <c r="Q36" s="72"/>
      <c r="R36" s="72"/>
      <c r="S36" s="72"/>
      <c r="T36" s="72"/>
      <c r="U36" s="72"/>
      <c r="V36" s="72"/>
      <c r="W36" s="72"/>
      <c r="X36" s="72"/>
      <c r="Y36" s="72"/>
      <c r="Z36" s="72"/>
      <c r="AA36" s="72"/>
    </row>
    <row r="37" spans="1:27">
      <c r="A37" s="72"/>
      <c r="B37" s="483" t="s">
        <v>63</v>
      </c>
      <c r="C37" s="481"/>
      <c r="D37" s="105"/>
      <c r="E37" s="110"/>
      <c r="F37" s="110"/>
      <c r="G37" s="110"/>
      <c r="H37" s="72"/>
      <c r="I37" s="72"/>
      <c r="J37" s="72"/>
      <c r="K37" s="72"/>
      <c r="L37" s="72"/>
      <c r="M37" s="72"/>
      <c r="N37" s="72"/>
      <c r="O37" s="72"/>
      <c r="P37" s="72"/>
      <c r="Q37" s="72"/>
      <c r="R37" s="72"/>
      <c r="S37" s="72"/>
      <c r="T37" s="72"/>
      <c r="U37" s="72"/>
      <c r="V37" s="72"/>
      <c r="W37" s="72"/>
      <c r="X37" s="72"/>
      <c r="Y37" s="72"/>
      <c r="Z37" s="72"/>
      <c r="AA37" s="72"/>
    </row>
    <row r="38" spans="1:27" ht="360">
      <c r="A38" s="72"/>
      <c r="B38" s="89" t="s">
        <v>64</v>
      </c>
      <c r="C38" s="367" t="s">
        <v>2041</v>
      </c>
      <c r="D38" s="90"/>
      <c r="E38" s="111" t="s">
        <v>30</v>
      </c>
      <c r="F38" s="107" t="s">
        <v>65</v>
      </c>
      <c r="G38" s="104" t="s">
        <v>66</v>
      </c>
      <c r="H38" s="72"/>
      <c r="I38" s="72"/>
      <c r="J38" s="72"/>
      <c r="K38" s="72"/>
      <c r="L38" s="72"/>
      <c r="M38" s="72"/>
      <c r="N38" s="72"/>
      <c r="O38" s="72"/>
      <c r="P38" s="72"/>
      <c r="Q38" s="72"/>
      <c r="R38" s="72"/>
      <c r="S38" s="72"/>
      <c r="T38" s="72"/>
      <c r="U38" s="72"/>
      <c r="V38" s="72"/>
      <c r="W38" s="72"/>
      <c r="X38" s="72"/>
      <c r="Y38" s="72"/>
      <c r="Z38" s="72"/>
      <c r="AA38" s="72"/>
    </row>
    <row r="39" spans="1:27">
      <c r="A39" s="72"/>
      <c r="B39" s="484" t="s">
        <v>67</v>
      </c>
      <c r="C39" s="481"/>
      <c r="D39" s="105"/>
      <c r="E39" s="110"/>
      <c r="F39" s="110"/>
      <c r="G39" s="110"/>
      <c r="H39" s="72"/>
      <c r="I39" s="72"/>
      <c r="J39" s="72"/>
      <c r="K39" s="72"/>
      <c r="L39" s="72"/>
      <c r="M39" s="72"/>
      <c r="N39" s="72"/>
      <c r="O39" s="72"/>
      <c r="P39" s="72"/>
      <c r="Q39" s="72"/>
      <c r="R39" s="72"/>
      <c r="S39" s="72"/>
      <c r="T39" s="72"/>
      <c r="U39" s="72"/>
      <c r="V39" s="72"/>
      <c r="W39" s="72"/>
      <c r="X39" s="72"/>
      <c r="Y39" s="72"/>
      <c r="Z39" s="72"/>
      <c r="AA39" s="72"/>
    </row>
    <row r="40" spans="1:27" ht="132">
      <c r="A40" s="72"/>
      <c r="B40" s="89" t="s">
        <v>68</v>
      </c>
      <c r="C40" s="367" t="s">
        <v>2042</v>
      </c>
      <c r="D40" s="90"/>
      <c r="E40" s="107" t="s">
        <v>30</v>
      </c>
      <c r="F40" s="107" t="s">
        <v>65</v>
      </c>
      <c r="G40" s="104" t="s">
        <v>66</v>
      </c>
      <c r="H40" s="72"/>
      <c r="I40" s="72"/>
      <c r="J40" s="72"/>
      <c r="K40" s="72"/>
      <c r="L40" s="72"/>
      <c r="M40" s="72"/>
      <c r="N40" s="72"/>
      <c r="O40" s="72"/>
      <c r="P40" s="72"/>
      <c r="Q40" s="72"/>
      <c r="R40" s="72"/>
      <c r="S40" s="72"/>
      <c r="T40" s="72"/>
      <c r="U40" s="72"/>
      <c r="V40" s="72"/>
      <c r="W40" s="72"/>
      <c r="X40" s="72"/>
      <c r="Y40" s="72"/>
      <c r="Z40" s="72"/>
      <c r="AA40" s="72"/>
    </row>
    <row r="41" spans="1:27" ht="409.5">
      <c r="A41" s="72"/>
      <c r="B41" s="89" t="s">
        <v>69</v>
      </c>
      <c r="C41" s="367" t="s">
        <v>2043</v>
      </c>
      <c r="D41" s="90"/>
      <c r="E41" s="107" t="s">
        <v>30</v>
      </c>
      <c r="F41" s="107" t="s">
        <v>65</v>
      </c>
      <c r="G41" s="104" t="s">
        <v>66</v>
      </c>
      <c r="H41" s="72"/>
      <c r="I41" s="72"/>
      <c r="J41" s="72"/>
      <c r="K41" s="72"/>
      <c r="L41" s="72"/>
      <c r="M41" s="72"/>
      <c r="N41" s="72"/>
      <c r="O41" s="72"/>
      <c r="P41" s="72"/>
      <c r="Q41" s="72"/>
      <c r="R41" s="72"/>
      <c r="S41" s="72"/>
      <c r="T41" s="72"/>
      <c r="U41" s="72"/>
      <c r="V41" s="72"/>
      <c r="W41" s="72"/>
      <c r="X41" s="72"/>
      <c r="Y41" s="72"/>
      <c r="Z41" s="72"/>
      <c r="AA41" s="72"/>
    </row>
    <row r="42" spans="1:27" ht="156">
      <c r="A42" s="72"/>
      <c r="B42" s="89" t="s">
        <v>70</v>
      </c>
      <c r="C42" s="362" t="s">
        <v>2044</v>
      </c>
      <c r="D42" s="90"/>
      <c r="E42" s="107" t="s">
        <v>30</v>
      </c>
      <c r="F42" s="107" t="s">
        <v>65</v>
      </c>
      <c r="G42" s="104" t="s">
        <v>66</v>
      </c>
      <c r="H42" s="72"/>
      <c r="I42" s="72"/>
      <c r="J42" s="72"/>
      <c r="K42" s="72"/>
      <c r="L42" s="72"/>
      <c r="M42" s="72"/>
      <c r="N42" s="72"/>
      <c r="O42" s="72"/>
      <c r="P42" s="72"/>
      <c r="Q42" s="72"/>
      <c r="R42" s="72"/>
      <c r="S42" s="72"/>
      <c r="T42" s="72"/>
      <c r="U42" s="72"/>
      <c r="V42" s="72"/>
      <c r="W42" s="72"/>
      <c r="X42" s="72"/>
      <c r="Y42" s="72"/>
      <c r="Z42" s="72"/>
      <c r="AA42" s="72"/>
    </row>
    <row r="43" spans="1:27" ht="57">
      <c r="A43" s="72"/>
      <c r="B43" s="89" t="s">
        <v>71</v>
      </c>
      <c r="C43" s="368" t="s">
        <v>72</v>
      </c>
      <c r="D43" s="90"/>
      <c r="E43" s="107" t="s">
        <v>30</v>
      </c>
      <c r="F43" s="107" t="s">
        <v>65</v>
      </c>
      <c r="G43" s="104" t="s">
        <v>66</v>
      </c>
      <c r="H43" s="72"/>
      <c r="I43" s="72"/>
      <c r="J43" s="72"/>
      <c r="K43" s="72"/>
      <c r="L43" s="72"/>
      <c r="M43" s="72"/>
      <c r="N43" s="72"/>
      <c r="O43" s="72"/>
      <c r="P43" s="72"/>
      <c r="Q43" s="72"/>
      <c r="R43" s="72"/>
      <c r="S43" s="72"/>
      <c r="T43" s="72"/>
      <c r="U43" s="72"/>
      <c r="V43" s="72"/>
      <c r="W43" s="72"/>
      <c r="X43" s="72"/>
      <c r="Y43" s="72"/>
      <c r="Z43" s="72"/>
      <c r="AA43" s="72"/>
    </row>
    <row r="44" spans="1:27">
      <c r="A44" s="72"/>
      <c r="B44" s="484" t="s">
        <v>73</v>
      </c>
      <c r="C44" s="481"/>
      <c r="D44" s="105"/>
      <c r="E44" s="110"/>
      <c r="F44" s="110"/>
      <c r="G44" s="110"/>
      <c r="H44" s="72"/>
      <c r="I44" s="72"/>
      <c r="J44" s="72"/>
      <c r="K44" s="72"/>
      <c r="L44" s="72"/>
      <c r="M44" s="72"/>
      <c r="N44" s="72"/>
      <c r="O44" s="72"/>
      <c r="P44" s="72"/>
      <c r="Q44" s="72"/>
      <c r="R44" s="72"/>
      <c r="S44" s="72"/>
      <c r="T44" s="72"/>
      <c r="U44" s="72"/>
      <c r="V44" s="72"/>
      <c r="W44" s="72"/>
      <c r="X44" s="72"/>
      <c r="Y44" s="72"/>
      <c r="Z44" s="72"/>
      <c r="AA44" s="72"/>
    </row>
    <row r="45" spans="1:27" ht="360">
      <c r="A45" s="72"/>
      <c r="B45" s="89" t="s">
        <v>74</v>
      </c>
      <c r="C45" s="367" t="s">
        <v>2045</v>
      </c>
      <c r="D45" s="90"/>
      <c r="E45" s="107" t="s">
        <v>75</v>
      </c>
      <c r="F45" s="107" t="s">
        <v>76</v>
      </c>
      <c r="G45" s="104"/>
      <c r="H45" s="72"/>
      <c r="I45" s="72"/>
      <c r="J45" s="72"/>
      <c r="K45" s="72"/>
      <c r="L45" s="72"/>
      <c r="M45" s="72"/>
      <c r="N45" s="72"/>
      <c r="O45" s="72"/>
      <c r="P45" s="72"/>
      <c r="Q45" s="72"/>
      <c r="R45" s="72"/>
      <c r="S45" s="72"/>
      <c r="T45" s="72"/>
      <c r="U45" s="72"/>
      <c r="V45" s="72"/>
      <c r="W45" s="72"/>
      <c r="X45" s="72"/>
      <c r="Y45" s="72"/>
      <c r="Z45" s="72"/>
      <c r="AA45" s="72"/>
    </row>
    <row r="46" spans="1:27" ht="144">
      <c r="A46" s="72"/>
      <c r="B46" s="89" t="s">
        <v>77</v>
      </c>
      <c r="C46" s="369" t="s">
        <v>2046</v>
      </c>
      <c r="D46" s="90"/>
      <c r="E46" s="107" t="s">
        <v>75</v>
      </c>
      <c r="F46" s="107" t="s">
        <v>76</v>
      </c>
      <c r="G46" s="104"/>
      <c r="H46" s="72"/>
      <c r="I46" s="72"/>
      <c r="J46" s="72"/>
      <c r="K46" s="72"/>
      <c r="L46" s="72"/>
      <c r="M46" s="72"/>
      <c r="N46" s="72"/>
      <c r="O46" s="72"/>
      <c r="P46" s="72"/>
      <c r="Q46" s="72"/>
      <c r="R46" s="72"/>
      <c r="S46" s="72"/>
      <c r="T46" s="72"/>
      <c r="U46" s="72"/>
      <c r="V46" s="72"/>
      <c r="W46" s="72"/>
      <c r="X46" s="72"/>
      <c r="Y46" s="72"/>
      <c r="Z46" s="72"/>
      <c r="AA46" s="72"/>
    </row>
    <row r="47" spans="1:27" ht="72">
      <c r="A47" s="72"/>
      <c r="B47" s="89" t="s">
        <v>78</v>
      </c>
      <c r="C47" s="369" t="s">
        <v>79</v>
      </c>
      <c r="D47" s="90"/>
      <c r="E47" s="107" t="s">
        <v>75</v>
      </c>
      <c r="F47" s="107" t="s">
        <v>76</v>
      </c>
      <c r="G47" s="104"/>
      <c r="H47" s="72"/>
      <c r="I47" s="72"/>
      <c r="J47" s="72"/>
      <c r="K47" s="72"/>
      <c r="L47" s="72"/>
      <c r="M47" s="72"/>
      <c r="N47" s="72"/>
      <c r="O47" s="72"/>
      <c r="P47" s="72"/>
      <c r="Q47" s="72"/>
      <c r="R47" s="72"/>
      <c r="S47" s="72"/>
      <c r="T47" s="72"/>
      <c r="U47" s="72"/>
      <c r="V47" s="72"/>
      <c r="W47" s="72"/>
      <c r="X47" s="72"/>
      <c r="Y47" s="72"/>
      <c r="Z47" s="72"/>
      <c r="AA47" s="72"/>
    </row>
    <row r="48" spans="1:27" ht="120">
      <c r="A48" s="72"/>
      <c r="B48" s="89" t="s">
        <v>80</v>
      </c>
      <c r="C48" s="367" t="s">
        <v>81</v>
      </c>
      <c r="D48" s="90"/>
      <c r="E48" s="107" t="s">
        <v>75</v>
      </c>
      <c r="F48" s="107" t="s">
        <v>76</v>
      </c>
      <c r="G48" s="104"/>
      <c r="H48" s="72"/>
      <c r="I48" s="72"/>
      <c r="J48" s="72"/>
      <c r="K48" s="72"/>
      <c r="L48" s="72"/>
      <c r="M48" s="72"/>
      <c r="N48" s="72"/>
      <c r="O48" s="72"/>
      <c r="P48" s="72"/>
      <c r="Q48" s="72"/>
      <c r="R48" s="72"/>
      <c r="S48" s="72"/>
      <c r="T48" s="72"/>
      <c r="U48" s="72"/>
      <c r="V48" s="72"/>
      <c r="W48" s="72"/>
      <c r="X48" s="72"/>
      <c r="Y48" s="72"/>
      <c r="Z48" s="72"/>
      <c r="AA48" s="72"/>
    </row>
    <row r="49" spans="1:27">
      <c r="A49" s="72"/>
      <c r="B49" s="484" t="s">
        <v>82</v>
      </c>
      <c r="C49" s="481"/>
      <c r="D49" s="105"/>
      <c r="E49" s="110"/>
      <c r="F49" s="110"/>
      <c r="G49" s="110"/>
      <c r="H49" s="72"/>
      <c r="I49" s="72"/>
      <c r="J49" s="72"/>
      <c r="K49" s="72"/>
      <c r="L49" s="72"/>
      <c r="M49" s="72"/>
      <c r="N49" s="72"/>
      <c r="O49" s="72"/>
      <c r="P49" s="72"/>
      <c r="Q49" s="72"/>
      <c r="R49" s="72"/>
      <c r="S49" s="72"/>
      <c r="T49" s="72"/>
      <c r="U49" s="72"/>
      <c r="V49" s="72"/>
      <c r="W49" s="72"/>
      <c r="X49" s="72"/>
      <c r="Y49" s="72"/>
      <c r="Z49" s="72"/>
      <c r="AA49" s="72"/>
    </row>
    <row r="50" spans="1:27" ht="42.75">
      <c r="A50" s="72"/>
      <c r="B50" s="89" t="s">
        <v>83</v>
      </c>
      <c r="C50" s="340" t="s">
        <v>84</v>
      </c>
      <c r="D50" s="90"/>
      <c r="E50" s="107" t="s">
        <v>26</v>
      </c>
      <c r="F50" s="104"/>
      <c r="G50" s="104"/>
      <c r="H50" s="72"/>
      <c r="I50" s="72"/>
      <c r="J50" s="72"/>
      <c r="K50" s="72"/>
      <c r="L50" s="72"/>
      <c r="M50" s="72"/>
      <c r="N50" s="72"/>
      <c r="O50" s="72"/>
      <c r="P50" s="72"/>
      <c r="Q50" s="72"/>
      <c r="R50" s="72"/>
      <c r="S50" s="72"/>
      <c r="T50" s="72"/>
      <c r="U50" s="72"/>
      <c r="V50" s="72"/>
      <c r="W50" s="72"/>
      <c r="X50" s="72"/>
      <c r="Y50" s="72"/>
      <c r="Z50" s="72"/>
      <c r="AA50" s="72"/>
    </row>
    <row r="51" spans="1:27" ht="99.75">
      <c r="A51" s="72"/>
      <c r="B51" s="89" t="s">
        <v>85</v>
      </c>
      <c r="C51" s="341" t="s">
        <v>86</v>
      </c>
      <c r="D51" s="90"/>
      <c r="E51" s="107" t="s">
        <v>26</v>
      </c>
      <c r="F51" s="104"/>
      <c r="G51" s="104"/>
      <c r="H51" s="72"/>
      <c r="I51" s="72"/>
      <c r="J51" s="72"/>
      <c r="K51" s="72"/>
      <c r="L51" s="72"/>
      <c r="M51" s="72"/>
      <c r="N51" s="72"/>
      <c r="O51" s="72"/>
      <c r="P51" s="72"/>
      <c r="Q51" s="72"/>
      <c r="R51" s="72"/>
      <c r="S51" s="72"/>
      <c r="T51" s="72"/>
      <c r="U51" s="72"/>
      <c r="V51" s="72"/>
      <c r="W51" s="72"/>
      <c r="X51" s="72"/>
      <c r="Y51" s="72"/>
      <c r="Z51" s="72"/>
      <c r="AA51" s="72"/>
    </row>
    <row r="52" spans="1:27" ht="28.5">
      <c r="A52" s="72"/>
      <c r="B52" s="89" t="s">
        <v>87</v>
      </c>
      <c r="C52" s="340" t="s">
        <v>88</v>
      </c>
      <c r="D52" s="90"/>
      <c r="E52" s="103" t="s">
        <v>40</v>
      </c>
      <c r="F52" s="104"/>
      <c r="G52" s="104"/>
      <c r="H52" s="72"/>
      <c r="I52" s="72"/>
      <c r="J52" s="72"/>
      <c r="K52" s="72"/>
      <c r="L52" s="72"/>
      <c r="M52" s="72"/>
      <c r="N52" s="72"/>
      <c r="O52" s="72"/>
      <c r="P52" s="72"/>
      <c r="Q52" s="72"/>
      <c r="R52" s="72"/>
      <c r="S52" s="72"/>
      <c r="T52" s="72"/>
      <c r="U52" s="72"/>
      <c r="V52" s="72"/>
      <c r="W52" s="72"/>
      <c r="X52" s="72"/>
      <c r="Y52" s="72"/>
      <c r="Z52" s="72"/>
      <c r="AA52" s="72"/>
    </row>
    <row r="53" spans="1:27" ht="28.5">
      <c r="A53" s="72"/>
      <c r="B53" s="89" t="s">
        <v>89</v>
      </c>
      <c r="C53" s="341" t="s">
        <v>90</v>
      </c>
      <c r="D53" s="90"/>
      <c r="E53" s="103" t="s">
        <v>40</v>
      </c>
      <c r="F53" s="104"/>
      <c r="G53" s="104"/>
      <c r="H53" s="72"/>
      <c r="I53" s="72"/>
      <c r="J53" s="72"/>
      <c r="K53" s="72"/>
      <c r="L53" s="72"/>
      <c r="M53" s="72"/>
      <c r="N53" s="72"/>
      <c r="O53" s="72"/>
      <c r="P53" s="72"/>
      <c r="Q53" s="72"/>
      <c r="R53" s="72"/>
      <c r="S53" s="72"/>
      <c r="T53" s="72"/>
      <c r="U53" s="72"/>
      <c r="V53" s="72"/>
      <c r="W53" s="72"/>
      <c r="X53" s="72"/>
      <c r="Y53" s="72"/>
      <c r="Z53" s="72"/>
      <c r="AA53" s="72"/>
    </row>
    <row r="54" spans="1:27" ht="42.75">
      <c r="A54" s="72"/>
      <c r="B54" s="89" t="s">
        <v>91</v>
      </c>
      <c r="C54" s="340" t="s">
        <v>92</v>
      </c>
      <c r="D54" s="90"/>
      <c r="E54" s="107" t="s">
        <v>26</v>
      </c>
      <c r="F54" s="104"/>
      <c r="G54" s="104"/>
      <c r="H54" s="72"/>
      <c r="I54" s="72"/>
      <c r="J54" s="72"/>
      <c r="K54" s="72"/>
      <c r="L54" s="72"/>
      <c r="M54" s="72"/>
      <c r="N54" s="72"/>
      <c r="O54" s="72"/>
      <c r="P54" s="72"/>
      <c r="Q54" s="72"/>
      <c r="R54" s="72"/>
      <c r="S54" s="72"/>
      <c r="T54" s="72"/>
      <c r="U54" s="72"/>
      <c r="V54" s="72"/>
      <c r="W54" s="72"/>
      <c r="X54" s="72"/>
      <c r="Y54" s="72"/>
      <c r="Z54" s="72"/>
      <c r="AA54" s="72"/>
    </row>
    <row r="55" spans="1:27">
      <c r="A55" s="72"/>
      <c r="B55" s="484" t="s">
        <v>93</v>
      </c>
      <c r="C55" s="481"/>
      <c r="D55" s="105"/>
      <c r="E55" s="110"/>
      <c r="F55" s="110"/>
      <c r="G55" s="110"/>
      <c r="H55" s="72"/>
      <c r="I55" s="72"/>
      <c r="J55" s="72"/>
      <c r="K55" s="72"/>
      <c r="L55" s="72"/>
      <c r="M55" s="72"/>
      <c r="N55" s="72"/>
      <c r="O55" s="72"/>
      <c r="P55" s="72"/>
      <c r="Q55" s="72"/>
      <c r="R55" s="72"/>
      <c r="S55" s="72"/>
      <c r="T55" s="72"/>
      <c r="U55" s="72"/>
      <c r="V55" s="72"/>
      <c r="W55" s="72"/>
      <c r="X55" s="72"/>
      <c r="Y55" s="72"/>
      <c r="Z55" s="72"/>
      <c r="AA55" s="72"/>
    </row>
    <row r="56" spans="1:27" ht="57">
      <c r="A56" s="72"/>
      <c r="B56" s="89" t="s">
        <v>94</v>
      </c>
      <c r="C56" s="341" t="s">
        <v>95</v>
      </c>
      <c r="D56" s="90"/>
      <c r="E56" s="107" t="s">
        <v>26</v>
      </c>
      <c r="F56" s="104"/>
      <c r="G56" s="104"/>
      <c r="H56" s="72"/>
      <c r="I56" s="72"/>
      <c r="J56" s="72"/>
      <c r="K56" s="72"/>
      <c r="L56" s="72"/>
      <c r="M56" s="72"/>
      <c r="N56" s="72"/>
      <c r="O56" s="72"/>
      <c r="P56" s="72"/>
      <c r="Q56" s="72"/>
      <c r="R56" s="72"/>
      <c r="S56" s="72"/>
      <c r="T56" s="72"/>
      <c r="U56" s="72"/>
      <c r="V56" s="72"/>
      <c r="W56" s="72"/>
      <c r="X56" s="72"/>
      <c r="Y56" s="72"/>
      <c r="Z56" s="72"/>
      <c r="AA56" s="72"/>
    </row>
    <row r="57" spans="1:27" ht="42.75">
      <c r="A57" s="72"/>
      <c r="B57" s="89" t="s">
        <v>96</v>
      </c>
      <c r="C57" s="342" t="s">
        <v>97</v>
      </c>
      <c r="D57" s="90"/>
      <c r="E57" s="107" t="s">
        <v>26</v>
      </c>
      <c r="F57" s="104"/>
      <c r="G57" s="104"/>
      <c r="H57" s="72"/>
      <c r="I57" s="72"/>
      <c r="J57" s="72"/>
      <c r="K57" s="72"/>
      <c r="L57" s="72"/>
      <c r="M57" s="72"/>
      <c r="N57" s="72"/>
      <c r="O57" s="72"/>
      <c r="P57" s="72"/>
      <c r="Q57" s="72"/>
      <c r="R57" s="72"/>
      <c r="S57" s="72"/>
      <c r="T57" s="72"/>
      <c r="U57" s="72"/>
      <c r="V57" s="72"/>
      <c r="W57" s="72"/>
      <c r="X57" s="72"/>
      <c r="Y57" s="72"/>
      <c r="Z57" s="72"/>
      <c r="AA57" s="72"/>
    </row>
    <row r="58" spans="1:27">
      <c r="A58" s="72"/>
      <c r="B58" s="72"/>
      <c r="C58" s="109"/>
      <c r="D58" s="99"/>
      <c r="E58" s="110"/>
      <c r="F58" s="110"/>
      <c r="G58" s="110"/>
      <c r="H58" s="72"/>
      <c r="I58" s="72"/>
      <c r="J58" s="72"/>
      <c r="K58" s="72"/>
      <c r="L58" s="72"/>
      <c r="M58" s="72"/>
      <c r="N58" s="72"/>
      <c r="O58" s="72"/>
      <c r="P58" s="72"/>
      <c r="Q58" s="72"/>
      <c r="R58" s="72"/>
      <c r="S58" s="72"/>
      <c r="T58" s="72"/>
      <c r="U58" s="72"/>
      <c r="V58" s="72"/>
      <c r="W58" s="72"/>
      <c r="X58" s="72"/>
      <c r="Y58" s="72"/>
      <c r="Z58" s="72"/>
      <c r="AA58" s="72"/>
    </row>
    <row r="59" spans="1:27" ht="18">
      <c r="A59" s="72"/>
      <c r="B59" s="482" t="s">
        <v>98</v>
      </c>
      <c r="C59" s="481"/>
      <c r="D59" s="101" t="s">
        <v>21</v>
      </c>
      <c r="E59" s="110"/>
      <c r="F59" s="110"/>
      <c r="G59" s="110"/>
      <c r="H59" s="72"/>
      <c r="I59" s="72"/>
      <c r="J59" s="72"/>
      <c r="K59" s="72"/>
      <c r="L59" s="72"/>
      <c r="M59" s="72"/>
      <c r="N59" s="72"/>
      <c r="O59" s="72"/>
      <c r="P59" s="72"/>
      <c r="Q59" s="72"/>
      <c r="R59" s="72"/>
      <c r="S59" s="72"/>
      <c r="T59" s="72"/>
      <c r="U59" s="72"/>
      <c r="V59" s="72"/>
      <c r="W59" s="72"/>
      <c r="X59" s="72"/>
      <c r="Y59" s="72"/>
      <c r="Z59" s="72"/>
      <c r="AA59" s="72"/>
    </row>
    <row r="60" spans="1:27" ht="18">
      <c r="A60" s="72"/>
      <c r="B60" s="480" t="s">
        <v>99</v>
      </c>
      <c r="C60" s="481"/>
      <c r="D60" s="90"/>
      <c r="E60" s="110"/>
      <c r="F60" s="110"/>
      <c r="G60" s="110"/>
      <c r="H60" s="72"/>
      <c r="I60" s="72"/>
      <c r="J60" s="72"/>
      <c r="K60" s="72"/>
      <c r="L60" s="72"/>
      <c r="M60" s="72"/>
      <c r="N60" s="72"/>
      <c r="O60" s="72"/>
      <c r="P60" s="72"/>
      <c r="Q60" s="72"/>
      <c r="R60" s="72"/>
      <c r="S60" s="72"/>
      <c r="T60" s="72"/>
      <c r="U60" s="72"/>
      <c r="V60" s="72"/>
      <c r="W60" s="72"/>
      <c r="X60" s="72"/>
      <c r="Y60" s="72"/>
      <c r="Z60" s="72"/>
      <c r="AA60" s="72"/>
    </row>
    <row r="61" spans="1:27" ht="18">
      <c r="A61" s="72"/>
      <c r="B61" s="88" t="s">
        <v>23</v>
      </c>
      <c r="C61" s="88" t="s">
        <v>24</v>
      </c>
      <c r="D61" s="90"/>
      <c r="E61" s="110"/>
      <c r="F61" s="110"/>
      <c r="G61" s="110"/>
      <c r="H61" s="72"/>
      <c r="I61" s="72"/>
      <c r="J61" s="72"/>
      <c r="K61" s="72"/>
      <c r="L61" s="72"/>
      <c r="M61" s="72"/>
      <c r="N61" s="72"/>
      <c r="O61" s="72"/>
      <c r="P61" s="72"/>
      <c r="Q61" s="72"/>
      <c r="R61" s="72"/>
      <c r="S61" s="72"/>
      <c r="T61" s="72"/>
      <c r="U61" s="72"/>
      <c r="V61" s="72"/>
      <c r="W61" s="72"/>
      <c r="X61" s="72"/>
      <c r="Y61" s="72"/>
      <c r="Z61" s="72"/>
      <c r="AA61" s="72"/>
    </row>
    <row r="62" spans="1:27" ht="28.5">
      <c r="A62" s="72"/>
      <c r="B62" s="89" t="s">
        <v>100</v>
      </c>
      <c r="C62" s="343" t="s">
        <v>101</v>
      </c>
      <c r="D62" s="90"/>
      <c r="E62" s="107" t="s">
        <v>26</v>
      </c>
      <c r="F62" s="104"/>
      <c r="G62" s="104"/>
      <c r="H62" s="72"/>
      <c r="I62" s="72"/>
      <c r="J62" s="72"/>
      <c r="K62" s="72"/>
      <c r="L62" s="72"/>
      <c r="M62" s="72"/>
      <c r="N62" s="72"/>
      <c r="O62" s="72"/>
      <c r="P62" s="72"/>
      <c r="Q62" s="72"/>
      <c r="R62" s="72"/>
      <c r="S62" s="72"/>
      <c r="T62" s="72"/>
      <c r="U62" s="72"/>
      <c r="V62" s="72"/>
      <c r="W62" s="72"/>
      <c r="X62" s="72"/>
      <c r="Y62" s="72"/>
      <c r="Z62" s="72"/>
      <c r="AA62" s="72"/>
    </row>
    <row r="63" spans="1:27" ht="57">
      <c r="A63" s="72"/>
      <c r="B63" s="89" t="s">
        <v>102</v>
      </c>
      <c r="C63" s="343" t="s">
        <v>97</v>
      </c>
      <c r="D63" s="90"/>
      <c r="E63" s="107" t="s">
        <v>26</v>
      </c>
      <c r="F63" s="104"/>
      <c r="G63" s="104"/>
      <c r="H63" s="72"/>
      <c r="I63" s="72"/>
      <c r="J63" s="72"/>
      <c r="K63" s="72"/>
      <c r="L63" s="72"/>
      <c r="M63" s="72"/>
      <c r="N63" s="72"/>
      <c r="O63" s="72"/>
      <c r="P63" s="72"/>
      <c r="Q63" s="72"/>
      <c r="R63" s="72"/>
      <c r="S63" s="72"/>
      <c r="T63" s="72"/>
      <c r="U63" s="72"/>
      <c r="V63" s="72"/>
      <c r="W63" s="72"/>
      <c r="X63" s="72"/>
      <c r="Y63" s="72"/>
      <c r="Z63" s="72"/>
      <c r="AA63" s="72"/>
    </row>
    <row r="64" spans="1:27" ht="42.75">
      <c r="A64" s="72"/>
      <c r="B64" s="89" t="s">
        <v>103</v>
      </c>
      <c r="C64" s="343" t="s">
        <v>97</v>
      </c>
      <c r="D64" s="90"/>
      <c r="E64" s="107" t="s">
        <v>26</v>
      </c>
      <c r="F64" s="104"/>
      <c r="G64" s="104"/>
      <c r="H64" s="72"/>
      <c r="I64" s="72"/>
      <c r="J64" s="72"/>
      <c r="K64" s="72"/>
      <c r="L64" s="72"/>
      <c r="M64" s="72"/>
      <c r="N64" s="72"/>
      <c r="O64" s="72"/>
      <c r="P64" s="72"/>
      <c r="Q64" s="72"/>
      <c r="R64" s="72"/>
      <c r="S64" s="72"/>
      <c r="T64" s="72"/>
      <c r="U64" s="72"/>
      <c r="V64" s="72"/>
      <c r="W64" s="72"/>
      <c r="X64" s="72"/>
      <c r="Y64" s="72"/>
      <c r="Z64" s="72"/>
      <c r="AA64" s="72"/>
    </row>
    <row r="65" spans="1:27" ht="28.5">
      <c r="A65" s="72"/>
      <c r="B65" s="95" t="s">
        <v>104</v>
      </c>
      <c r="C65" s="344" t="s">
        <v>97</v>
      </c>
      <c r="D65" s="90"/>
      <c r="E65" s="107" t="s">
        <v>26</v>
      </c>
      <c r="F65" s="104"/>
      <c r="G65" s="104"/>
      <c r="H65" s="72"/>
      <c r="I65" s="72"/>
      <c r="J65" s="72"/>
      <c r="K65" s="72"/>
      <c r="L65" s="72"/>
      <c r="M65" s="72"/>
      <c r="N65" s="72"/>
      <c r="O65" s="72"/>
      <c r="P65" s="72"/>
      <c r="Q65" s="72"/>
      <c r="R65" s="72"/>
      <c r="S65" s="72"/>
      <c r="T65" s="72"/>
      <c r="U65" s="72"/>
      <c r="V65" s="72"/>
      <c r="W65" s="72"/>
      <c r="X65" s="72"/>
      <c r="Y65" s="72"/>
      <c r="Z65" s="72"/>
      <c r="AA65" s="72"/>
    </row>
    <row r="66" spans="1:27" ht="85.5">
      <c r="A66" s="72"/>
      <c r="B66" s="89" t="s">
        <v>105</v>
      </c>
      <c r="C66" s="345" t="s">
        <v>106</v>
      </c>
      <c r="D66" s="90"/>
      <c r="E66" s="107" t="s">
        <v>26</v>
      </c>
      <c r="F66" s="104"/>
      <c r="G66" s="104"/>
      <c r="H66" s="72"/>
      <c r="I66" s="72"/>
      <c r="J66" s="72"/>
      <c r="K66" s="72"/>
      <c r="L66" s="72"/>
      <c r="M66" s="72"/>
      <c r="N66" s="72"/>
      <c r="O66" s="72"/>
      <c r="P66" s="72"/>
      <c r="Q66" s="72"/>
      <c r="R66" s="72"/>
      <c r="S66" s="72"/>
      <c r="T66" s="72"/>
      <c r="U66" s="72"/>
      <c r="V66" s="72"/>
      <c r="W66" s="72"/>
      <c r="X66" s="72"/>
      <c r="Y66" s="72"/>
      <c r="Z66" s="72"/>
      <c r="AA66" s="72"/>
    </row>
    <row r="67" spans="1:27" ht="99.75">
      <c r="A67" s="72"/>
      <c r="B67" s="89" t="s">
        <v>107</v>
      </c>
      <c r="C67" s="345" t="s">
        <v>97</v>
      </c>
      <c r="D67" s="90"/>
      <c r="E67" s="107" t="s">
        <v>26</v>
      </c>
      <c r="F67" s="104"/>
      <c r="G67" s="104"/>
      <c r="H67" s="72"/>
      <c r="I67" s="72"/>
      <c r="J67" s="72"/>
      <c r="K67" s="72"/>
      <c r="L67" s="72"/>
      <c r="M67" s="72"/>
      <c r="N67" s="72"/>
      <c r="O67" s="72"/>
      <c r="P67" s="72"/>
      <c r="Q67" s="72"/>
      <c r="R67" s="72"/>
      <c r="S67" s="72"/>
      <c r="T67" s="72"/>
      <c r="U67" s="72"/>
      <c r="V67" s="72"/>
      <c r="W67" s="72"/>
      <c r="X67" s="72"/>
      <c r="Y67" s="72"/>
      <c r="Z67" s="72"/>
      <c r="AA67" s="72"/>
    </row>
    <row r="68" spans="1:27" ht="99.75">
      <c r="A68" s="72"/>
      <c r="B68" s="89" t="s">
        <v>108</v>
      </c>
      <c r="C68" s="345" t="s">
        <v>109</v>
      </c>
      <c r="D68" s="90"/>
      <c r="E68" s="107" t="s">
        <v>26</v>
      </c>
      <c r="F68" s="104"/>
      <c r="G68" s="104"/>
      <c r="H68" s="72"/>
      <c r="I68" s="72"/>
      <c r="J68" s="72"/>
      <c r="K68" s="72"/>
      <c r="L68" s="72"/>
      <c r="M68" s="72"/>
      <c r="N68" s="72"/>
      <c r="O68" s="72"/>
      <c r="P68" s="72"/>
      <c r="Q68" s="72"/>
      <c r="R68" s="72"/>
      <c r="S68" s="72"/>
      <c r="T68" s="72"/>
      <c r="U68" s="72"/>
      <c r="V68" s="72"/>
      <c r="W68" s="72"/>
      <c r="X68" s="72"/>
      <c r="Y68" s="72"/>
      <c r="Z68" s="72"/>
      <c r="AA68" s="72"/>
    </row>
    <row r="69" spans="1:27" ht="71.25">
      <c r="A69" s="72"/>
      <c r="B69" s="89" t="s">
        <v>110</v>
      </c>
      <c r="C69" s="345" t="s">
        <v>111</v>
      </c>
      <c r="D69" s="90"/>
      <c r="E69" s="107" t="s">
        <v>26</v>
      </c>
      <c r="F69" s="104"/>
      <c r="G69" s="104"/>
      <c r="H69" s="72"/>
      <c r="I69" s="72"/>
      <c r="J69" s="72"/>
      <c r="K69" s="72"/>
      <c r="L69" s="72"/>
      <c r="M69" s="72"/>
      <c r="N69" s="72"/>
      <c r="O69" s="72"/>
      <c r="P69" s="72"/>
      <c r="Q69" s="72"/>
      <c r="R69" s="72"/>
      <c r="S69" s="72"/>
      <c r="T69" s="72"/>
      <c r="U69" s="72"/>
      <c r="V69" s="72"/>
      <c r="W69" s="72"/>
      <c r="X69" s="72"/>
      <c r="Y69" s="72"/>
      <c r="Z69" s="72"/>
      <c r="AA69" s="72"/>
    </row>
    <row r="70" spans="1:27">
      <c r="A70" s="72"/>
      <c r="B70" s="72"/>
      <c r="C70" s="109"/>
      <c r="D70" s="99"/>
      <c r="E70" s="110"/>
      <c r="F70" s="110"/>
      <c r="G70" s="110"/>
      <c r="H70" s="72"/>
      <c r="I70" s="72"/>
      <c r="J70" s="72"/>
      <c r="K70" s="72"/>
      <c r="L70" s="72"/>
      <c r="M70" s="72"/>
      <c r="N70" s="72"/>
      <c r="O70" s="72"/>
      <c r="P70" s="72"/>
      <c r="Q70" s="72"/>
      <c r="R70" s="72"/>
      <c r="S70" s="72"/>
      <c r="T70" s="72"/>
      <c r="U70" s="72"/>
      <c r="V70" s="72"/>
      <c r="W70" s="72"/>
      <c r="X70" s="72"/>
      <c r="Y70" s="72"/>
      <c r="Z70" s="72"/>
      <c r="AA70" s="72"/>
    </row>
    <row r="71" spans="1:27" ht="18">
      <c r="A71" s="72"/>
      <c r="B71" s="482" t="s">
        <v>112</v>
      </c>
      <c r="C71" s="481"/>
      <c r="D71" s="101" t="s">
        <v>21</v>
      </c>
      <c r="E71" s="110"/>
      <c r="F71" s="110"/>
      <c r="G71" s="110"/>
      <c r="H71" s="72"/>
      <c r="I71" s="72"/>
      <c r="J71" s="72"/>
      <c r="K71" s="72"/>
      <c r="L71" s="72"/>
      <c r="M71" s="72"/>
      <c r="N71" s="72"/>
      <c r="O71" s="72"/>
      <c r="P71" s="72"/>
      <c r="Q71" s="72"/>
      <c r="R71" s="72"/>
      <c r="S71" s="72"/>
      <c r="T71" s="72"/>
      <c r="U71" s="72"/>
      <c r="V71" s="72"/>
      <c r="W71" s="72"/>
      <c r="X71" s="72"/>
      <c r="Y71" s="72"/>
      <c r="Z71" s="72"/>
      <c r="AA71" s="72"/>
    </row>
    <row r="72" spans="1:27" ht="18">
      <c r="A72" s="72"/>
      <c r="B72" s="480" t="s">
        <v>99</v>
      </c>
      <c r="C72" s="481"/>
      <c r="D72" s="90"/>
      <c r="E72" s="110"/>
      <c r="F72" s="110"/>
      <c r="G72" s="110"/>
      <c r="H72" s="72"/>
      <c r="I72" s="72"/>
      <c r="J72" s="72"/>
      <c r="K72" s="72"/>
      <c r="L72" s="72"/>
      <c r="M72" s="72"/>
      <c r="N72" s="72"/>
      <c r="O72" s="72"/>
      <c r="P72" s="72"/>
      <c r="Q72" s="72"/>
      <c r="R72" s="72"/>
      <c r="S72" s="72"/>
      <c r="T72" s="72"/>
      <c r="U72" s="72"/>
      <c r="V72" s="72"/>
      <c r="W72" s="72"/>
      <c r="X72" s="72"/>
      <c r="Y72" s="72"/>
      <c r="Z72" s="72"/>
      <c r="AA72" s="72"/>
    </row>
    <row r="73" spans="1:27" ht="18">
      <c r="A73" s="72"/>
      <c r="B73" s="88" t="s">
        <v>23</v>
      </c>
      <c r="C73" s="88" t="s">
        <v>24</v>
      </c>
      <c r="D73" s="90"/>
      <c r="E73" s="110"/>
      <c r="F73" s="110"/>
      <c r="G73" s="110"/>
      <c r="H73" s="72"/>
      <c r="I73" s="72"/>
      <c r="J73" s="72"/>
      <c r="K73" s="72"/>
      <c r="L73" s="72"/>
      <c r="M73" s="72"/>
      <c r="N73" s="72"/>
      <c r="O73" s="72"/>
      <c r="P73" s="72"/>
      <c r="Q73" s="72"/>
      <c r="R73" s="72"/>
      <c r="S73" s="72"/>
      <c r="T73" s="72"/>
      <c r="U73" s="72"/>
      <c r="V73" s="72"/>
      <c r="W73" s="72"/>
      <c r="X73" s="72"/>
      <c r="Y73" s="72"/>
      <c r="Z73" s="72"/>
      <c r="AA73" s="72"/>
    </row>
    <row r="74" spans="1:27" ht="57">
      <c r="A74" s="72"/>
      <c r="B74" s="89" t="s">
        <v>113</v>
      </c>
      <c r="C74" s="346" t="s">
        <v>97</v>
      </c>
      <c r="D74" s="90"/>
      <c r="E74" s="107"/>
      <c r="F74" s="104"/>
      <c r="G74" s="104"/>
      <c r="H74" s="72"/>
      <c r="I74" s="72"/>
      <c r="J74" s="72"/>
      <c r="K74" s="72"/>
      <c r="L74" s="72"/>
      <c r="M74" s="72"/>
      <c r="N74" s="72"/>
      <c r="O74" s="72"/>
      <c r="P74" s="72"/>
      <c r="Q74" s="72"/>
      <c r="R74" s="72"/>
      <c r="S74" s="72"/>
      <c r="T74" s="72"/>
      <c r="U74" s="72"/>
      <c r="V74" s="72"/>
      <c r="W74" s="72"/>
      <c r="X74" s="72"/>
      <c r="Y74" s="72"/>
      <c r="Z74" s="72"/>
      <c r="AA74" s="72"/>
    </row>
    <row r="75" spans="1:27" ht="57">
      <c r="A75" s="72"/>
      <c r="B75" s="96" t="s">
        <v>114</v>
      </c>
      <c r="C75" s="346" t="s">
        <v>115</v>
      </c>
      <c r="D75" s="90"/>
      <c r="E75" s="107"/>
      <c r="F75" s="104"/>
      <c r="G75" s="104"/>
      <c r="H75" s="72"/>
      <c r="I75" s="72"/>
      <c r="J75" s="72"/>
      <c r="K75" s="72"/>
      <c r="L75" s="72"/>
      <c r="M75" s="72"/>
      <c r="N75" s="72"/>
      <c r="O75" s="72"/>
      <c r="P75" s="72"/>
      <c r="Q75" s="72"/>
      <c r="R75" s="72"/>
      <c r="S75" s="72"/>
      <c r="T75" s="72"/>
      <c r="U75" s="72"/>
      <c r="V75" s="72"/>
      <c r="W75" s="72"/>
      <c r="X75" s="72"/>
      <c r="Y75" s="72"/>
      <c r="Z75" s="72"/>
      <c r="AA75" s="72"/>
    </row>
    <row r="76" spans="1:27" ht="71.25">
      <c r="A76" s="72"/>
      <c r="B76" s="90" t="s">
        <v>116</v>
      </c>
      <c r="C76" s="342" t="s">
        <v>97</v>
      </c>
      <c r="D76" s="90"/>
      <c r="E76" s="107"/>
      <c r="F76" s="104"/>
      <c r="G76" s="104"/>
      <c r="H76" s="72"/>
      <c r="I76" s="72"/>
      <c r="J76" s="72"/>
      <c r="K76" s="72"/>
      <c r="L76" s="72"/>
      <c r="M76" s="72"/>
      <c r="N76" s="72"/>
      <c r="O76" s="72"/>
      <c r="P76" s="72"/>
      <c r="Q76" s="72"/>
      <c r="R76" s="72"/>
      <c r="S76" s="72"/>
      <c r="T76" s="72"/>
      <c r="U76" s="72"/>
      <c r="V76" s="72"/>
      <c r="W76" s="72"/>
      <c r="X76" s="72"/>
      <c r="Y76" s="72"/>
      <c r="Z76" s="72"/>
      <c r="AA76" s="72"/>
    </row>
    <row r="77" spans="1:27" ht="114">
      <c r="A77" s="72"/>
      <c r="B77" s="89" t="s">
        <v>117</v>
      </c>
      <c r="C77" s="346" t="s">
        <v>115</v>
      </c>
      <c r="D77" s="90"/>
      <c r="E77" s="107"/>
      <c r="F77" s="104"/>
      <c r="G77" s="104"/>
      <c r="H77" s="72"/>
      <c r="I77" s="72"/>
      <c r="J77" s="72"/>
      <c r="K77" s="72"/>
      <c r="L77" s="72"/>
      <c r="M77" s="72"/>
      <c r="N77" s="72"/>
      <c r="O77" s="72"/>
      <c r="P77" s="72"/>
      <c r="Q77" s="72"/>
      <c r="R77" s="72"/>
      <c r="S77" s="72"/>
      <c r="T77" s="72"/>
      <c r="U77" s="72"/>
      <c r="V77" s="72"/>
      <c r="W77" s="72"/>
      <c r="X77" s="72"/>
      <c r="Y77" s="72"/>
      <c r="Z77" s="72"/>
      <c r="AA77" s="72"/>
    </row>
    <row r="78" spans="1:27" ht="85.5">
      <c r="A78" s="72"/>
      <c r="B78" s="89" t="s">
        <v>118</v>
      </c>
      <c r="C78" s="346" t="s">
        <v>115</v>
      </c>
      <c r="D78" s="90"/>
      <c r="E78" s="107"/>
      <c r="F78" s="104"/>
      <c r="G78" s="104"/>
      <c r="H78" s="72"/>
      <c r="I78" s="72"/>
      <c r="J78" s="72"/>
      <c r="K78" s="72"/>
      <c r="L78" s="72"/>
      <c r="M78" s="72"/>
      <c r="N78" s="72"/>
      <c r="O78" s="72"/>
      <c r="P78" s="72"/>
      <c r="Q78" s="72"/>
      <c r="R78" s="72"/>
      <c r="S78" s="72"/>
      <c r="T78" s="72"/>
      <c r="U78" s="72"/>
      <c r="V78" s="72"/>
      <c r="W78" s="72"/>
      <c r="X78" s="72"/>
      <c r="Y78" s="72"/>
      <c r="Z78" s="72"/>
      <c r="AA78" s="72"/>
    </row>
    <row r="79" spans="1:27" ht="99.75">
      <c r="A79" s="72"/>
      <c r="B79" s="89" t="s">
        <v>119</v>
      </c>
      <c r="C79" s="346" t="s">
        <v>97</v>
      </c>
      <c r="D79" s="90"/>
      <c r="E79" s="107"/>
      <c r="F79" s="104"/>
      <c r="G79" s="104"/>
      <c r="H79" s="72"/>
      <c r="I79" s="72"/>
      <c r="J79" s="72"/>
      <c r="K79" s="72"/>
      <c r="L79" s="72"/>
      <c r="M79" s="72"/>
      <c r="N79" s="72"/>
      <c r="O79" s="72"/>
      <c r="P79" s="72"/>
      <c r="Q79" s="72"/>
      <c r="R79" s="72"/>
      <c r="S79" s="72"/>
      <c r="T79" s="72"/>
      <c r="U79" s="72"/>
      <c r="V79" s="72"/>
      <c r="W79" s="72"/>
      <c r="X79" s="72"/>
      <c r="Y79" s="72"/>
      <c r="Z79" s="72"/>
      <c r="AA79" s="72"/>
    </row>
    <row r="80" spans="1:27" ht="99.75">
      <c r="A80" s="72"/>
      <c r="B80" s="89" t="s">
        <v>120</v>
      </c>
      <c r="C80" s="346" t="s">
        <v>97</v>
      </c>
      <c r="D80" s="90"/>
      <c r="E80" s="107"/>
      <c r="F80" s="104"/>
      <c r="G80" s="104"/>
      <c r="H80" s="72"/>
      <c r="I80" s="72"/>
      <c r="J80" s="72"/>
      <c r="K80" s="72"/>
      <c r="L80" s="72"/>
      <c r="M80" s="72"/>
      <c r="N80" s="72"/>
      <c r="O80" s="72"/>
      <c r="P80" s="72"/>
      <c r="Q80" s="72"/>
      <c r="R80" s="72"/>
      <c r="S80" s="72"/>
      <c r="T80" s="72"/>
      <c r="U80" s="72"/>
      <c r="V80" s="72"/>
      <c r="W80" s="72"/>
      <c r="X80" s="72"/>
      <c r="Y80" s="72"/>
      <c r="Z80" s="72"/>
      <c r="AA80" s="72"/>
    </row>
    <row r="81" spans="1:27" ht="71.25">
      <c r="A81" s="72"/>
      <c r="B81" s="89" t="s">
        <v>121</v>
      </c>
      <c r="C81" s="346" t="s">
        <v>97</v>
      </c>
      <c r="D81" s="90"/>
      <c r="E81" s="107"/>
      <c r="F81" s="104"/>
      <c r="G81" s="104"/>
      <c r="H81" s="72"/>
      <c r="I81" s="72"/>
      <c r="J81" s="72"/>
      <c r="K81" s="72"/>
      <c r="L81" s="72"/>
      <c r="M81" s="72"/>
      <c r="N81" s="72"/>
      <c r="O81" s="72"/>
      <c r="P81" s="72"/>
      <c r="Q81" s="72"/>
      <c r="R81" s="72"/>
      <c r="S81" s="72"/>
      <c r="T81" s="72"/>
      <c r="U81" s="72"/>
      <c r="V81" s="72"/>
      <c r="W81" s="72"/>
      <c r="X81" s="72"/>
      <c r="Y81" s="72"/>
      <c r="Z81" s="72"/>
      <c r="AA81" s="72"/>
    </row>
    <row r="82" spans="1:27" ht="114">
      <c r="A82" s="72"/>
      <c r="B82" s="89" t="s">
        <v>122</v>
      </c>
      <c r="C82" s="346" t="s">
        <v>115</v>
      </c>
      <c r="D82" s="90"/>
      <c r="E82" s="107"/>
      <c r="F82" s="104"/>
      <c r="G82" s="104"/>
      <c r="H82" s="72"/>
      <c r="I82" s="72"/>
      <c r="J82" s="72"/>
      <c r="K82" s="72"/>
      <c r="L82" s="72"/>
      <c r="M82" s="72"/>
      <c r="N82" s="72"/>
      <c r="O82" s="72"/>
      <c r="P82" s="72"/>
      <c r="Q82" s="72"/>
      <c r="R82" s="72"/>
      <c r="S82" s="72"/>
      <c r="T82" s="72"/>
      <c r="U82" s="72"/>
      <c r="V82" s="72"/>
      <c r="W82" s="72"/>
      <c r="X82" s="72"/>
      <c r="Y82" s="72"/>
      <c r="Z82" s="72"/>
      <c r="AA82" s="72"/>
    </row>
    <row r="83" spans="1:27" ht="71.25">
      <c r="A83" s="72"/>
      <c r="B83" s="89" t="s">
        <v>123</v>
      </c>
      <c r="C83" s="346" t="s">
        <v>115</v>
      </c>
      <c r="D83" s="90"/>
      <c r="E83" s="107"/>
      <c r="F83" s="104"/>
      <c r="G83" s="104"/>
      <c r="H83" s="72"/>
      <c r="I83" s="72"/>
      <c r="J83" s="72"/>
      <c r="K83" s="72"/>
      <c r="L83" s="72"/>
      <c r="M83" s="72"/>
      <c r="N83" s="72"/>
      <c r="O83" s="72"/>
      <c r="P83" s="72"/>
      <c r="Q83" s="72"/>
      <c r="R83" s="72"/>
      <c r="S83" s="72"/>
      <c r="T83" s="72"/>
      <c r="U83" s="72"/>
      <c r="V83" s="72"/>
      <c r="W83" s="72"/>
      <c r="X83" s="72"/>
      <c r="Y83" s="72"/>
      <c r="Z83" s="72"/>
      <c r="AA83" s="72"/>
    </row>
    <row r="84" spans="1:27" ht="99.75">
      <c r="A84" s="72"/>
      <c r="B84" s="89" t="s">
        <v>124</v>
      </c>
      <c r="C84" s="346" t="s">
        <v>97</v>
      </c>
      <c r="D84" s="90"/>
      <c r="E84" s="107"/>
      <c r="F84" s="104"/>
      <c r="G84" s="104"/>
      <c r="H84" s="72"/>
      <c r="I84" s="72"/>
      <c r="J84" s="72"/>
      <c r="K84" s="72"/>
      <c r="L84" s="72"/>
      <c r="M84" s="72"/>
      <c r="N84" s="72"/>
      <c r="O84" s="72"/>
      <c r="P84" s="72"/>
      <c r="Q84" s="72"/>
      <c r="R84" s="72"/>
      <c r="S84" s="72"/>
      <c r="T84" s="72"/>
      <c r="U84" s="72"/>
      <c r="V84" s="72"/>
      <c r="W84" s="72"/>
      <c r="X84" s="72"/>
      <c r="Y84" s="72"/>
      <c r="Z84" s="72"/>
      <c r="AA84" s="72"/>
    </row>
    <row r="85" spans="1:27">
      <c r="A85" s="72"/>
      <c r="B85" s="485" t="s">
        <v>125</v>
      </c>
      <c r="C85" s="481"/>
      <c r="D85" s="90"/>
      <c r="E85" s="110"/>
      <c r="F85" s="110"/>
      <c r="G85" s="110"/>
      <c r="H85" s="72"/>
      <c r="I85" s="72"/>
      <c r="J85" s="72"/>
      <c r="K85" s="72"/>
      <c r="L85" s="72"/>
      <c r="M85" s="72"/>
      <c r="N85" s="72"/>
      <c r="O85" s="72"/>
      <c r="P85" s="72"/>
      <c r="Q85" s="72"/>
      <c r="R85" s="72"/>
      <c r="S85" s="72"/>
      <c r="T85" s="72"/>
      <c r="U85" s="72"/>
      <c r="V85" s="72"/>
      <c r="W85" s="72"/>
      <c r="X85" s="72"/>
      <c r="Y85" s="72"/>
      <c r="Z85" s="72"/>
      <c r="AA85" s="72"/>
    </row>
    <row r="86" spans="1:27" ht="28.5">
      <c r="A86" s="72"/>
      <c r="B86" s="89" t="s">
        <v>126</v>
      </c>
      <c r="C86" s="342" t="s">
        <v>127</v>
      </c>
      <c r="D86" s="90"/>
      <c r="E86" s="103"/>
      <c r="F86" s="107"/>
      <c r="G86" s="104"/>
      <c r="H86" s="72"/>
      <c r="I86" s="72"/>
      <c r="J86" s="72"/>
      <c r="K86" s="72"/>
      <c r="L86" s="72"/>
      <c r="M86" s="72"/>
      <c r="N86" s="72"/>
      <c r="O86" s="72"/>
      <c r="P86" s="72"/>
      <c r="Q86" s="72"/>
      <c r="R86" s="72"/>
      <c r="S86" s="72"/>
      <c r="T86" s="72"/>
      <c r="U86" s="72"/>
      <c r="V86" s="72"/>
      <c r="W86" s="72"/>
      <c r="X86" s="72"/>
      <c r="Y86" s="72"/>
      <c r="Z86" s="72"/>
      <c r="AA86" s="72"/>
    </row>
    <row r="87" spans="1:27" ht="28.5">
      <c r="A87" s="72"/>
      <c r="B87" s="89" t="s">
        <v>128</v>
      </c>
      <c r="C87" s="346" t="s">
        <v>97</v>
      </c>
      <c r="D87" s="90"/>
      <c r="E87" s="103"/>
      <c r="F87" s="107"/>
      <c r="G87" s="104"/>
      <c r="H87" s="72"/>
      <c r="I87" s="72"/>
      <c r="J87" s="72"/>
      <c r="K87" s="72"/>
      <c r="L87" s="72"/>
      <c r="M87" s="72"/>
      <c r="N87" s="72"/>
      <c r="O87" s="72"/>
      <c r="P87" s="72"/>
      <c r="Q87" s="72"/>
      <c r="R87" s="72"/>
      <c r="S87" s="72"/>
      <c r="T87" s="72"/>
      <c r="U87" s="72"/>
      <c r="V87" s="72"/>
      <c r="W87" s="72"/>
      <c r="X87" s="72"/>
      <c r="Y87" s="72"/>
      <c r="Z87" s="72"/>
      <c r="AA87" s="72"/>
    </row>
    <row r="88" spans="1:27" ht="28.5">
      <c r="A88" s="72"/>
      <c r="B88" s="89" t="s">
        <v>129</v>
      </c>
      <c r="C88" s="346" t="s">
        <v>97</v>
      </c>
      <c r="D88" s="90"/>
      <c r="E88" s="103"/>
      <c r="F88" s="107"/>
      <c r="G88" s="104"/>
      <c r="H88" s="72"/>
      <c r="I88" s="72"/>
      <c r="J88" s="72"/>
      <c r="K88" s="72"/>
      <c r="L88" s="72"/>
      <c r="M88" s="72"/>
      <c r="N88" s="72"/>
      <c r="O88" s="72"/>
      <c r="P88" s="72"/>
      <c r="Q88" s="72"/>
      <c r="R88" s="72"/>
      <c r="S88" s="72"/>
      <c r="T88" s="72"/>
      <c r="U88" s="72"/>
      <c r="V88" s="72"/>
      <c r="W88" s="72"/>
      <c r="X88" s="72"/>
      <c r="Y88" s="72"/>
      <c r="Z88" s="72"/>
      <c r="AA88" s="72"/>
    </row>
    <row r="89" spans="1:27">
      <c r="A89" s="72"/>
      <c r="B89" s="485" t="s">
        <v>130</v>
      </c>
      <c r="C89" s="481"/>
      <c r="D89" s="90"/>
      <c r="E89" s="104"/>
      <c r="F89" s="104"/>
      <c r="G89" s="104"/>
      <c r="H89" s="72"/>
      <c r="I89" s="72"/>
      <c r="J89" s="72"/>
      <c r="K89" s="72"/>
      <c r="L89" s="72"/>
      <c r="M89" s="72"/>
      <c r="N89" s="72"/>
      <c r="O89" s="72"/>
      <c r="P89" s="72"/>
      <c r="Q89" s="72"/>
      <c r="R89" s="72"/>
      <c r="S89" s="72"/>
      <c r="T89" s="72"/>
      <c r="U89" s="72"/>
      <c r="V89" s="72"/>
      <c r="W89" s="72"/>
      <c r="X89" s="72"/>
      <c r="Y89" s="72"/>
      <c r="Z89" s="72"/>
      <c r="AA89" s="72"/>
    </row>
    <row r="90" spans="1:27">
      <c r="A90" s="72"/>
      <c r="B90" s="93" t="s">
        <v>131</v>
      </c>
      <c r="C90" s="346" t="s">
        <v>97</v>
      </c>
      <c r="D90" s="90"/>
      <c r="E90" s="107"/>
      <c r="F90" s="104"/>
      <c r="G90" s="104"/>
      <c r="H90" s="72"/>
      <c r="I90" s="72"/>
      <c r="J90" s="72"/>
      <c r="K90" s="72"/>
      <c r="L90" s="72"/>
      <c r="M90" s="72"/>
      <c r="N90" s="72"/>
      <c r="O90" s="72"/>
      <c r="P90" s="72"/>
      <c r="Q90" s="72"/>
      <c r="R90" s="72"/>
      <c r="S90" s="72"/>
      <c r="T90" s="72"/>
      <c r="U90" s="72"/>
      <c r="V90" s="72"/>
      <c r="W90" s="72"/>
      <c r="X90" s="72"/>
      <c r="Y90" s="72"/>
      <c r="Z90" s="72"/>
      <c r="AA90" s="72"/>
    </row>
    <row r="91" spans="1:27">
      <c r="A91" s="72"/>
      <c r="B91" s="93" t="s">
        <v>132</v>
      </c>
      <c r="C91" s="346" t="s">
        <v>97</v>
      </c>
      <c r="D91" s="90"/>
      <c r="E91" s="107"/>
      <c r="F91" s="104"/>
      <c r="G91" s="104"/>
      <c r="H91" s="72"/>
      <c r="I91" s="72"/>
      <c r="J91" s="72"/>
      <c r="K91" s="72"/>
      <c r="L91" s="72"/>
      <c r="M91" s="72"/>
      <c r="N91" s="72"/>
      <c r="O91" s="72"/>
      <c r="P91" s="72"/>
      <c r="Q91" s="72"/>
      <c r="R91" s="72"/>
      <c r="S91" s="72"/>
      <c r="T91" s="72"/>
      <c r="U91" s="72"/>
      <c r="V91" s="72"/>
      <c r="W91" s="72"/>
      <c r="X91" s="72"/>
      <c r="Y91" s="72"/>
      <c r="Z91" s="72"/>
      <c r="AA91" s="72"/>
    </row>
    <row r="92" spans="1:27">
      <c r="A92" s="72"/>
      <c r="B92" s="93" t="s">
        <v>133</v>
      </c>
      <c r="C92" s="346" t="s">
        <v>115</v>
      </c>
      <c r="D92" s="90"/>
      <c r="E92" s="107"/>
      <c r="F92" s="104"/>
      <c r="G92" s="104"/>
      <c r="H92" s="72"/>
      <c r="I92" s="72"/>
      <c r="J92" s="72"/>
      <c r="K92" s="72"/>
      <c r="L92" s="72"/>
      <c r="M92" s="72"/>
      <c r="N92" s="72"/>
      <c r="O92" s="72"/>
      <c r="P92" s="72"/>
      <c r="Q92" s="72"/>
      <c r="R92" s="72"/>
      <c r="S92" s="72"/>
      <c r="T92" s="72"/>
      <c r="U92" s="72"/>
      <c r="V92" s="72"/>
      <c r="W92" s="72"/>
      <c r="X92" s="72"/>
      <c r="Y92" s="72"/>
      <c r="Z92" s="72"/>
      <c r="AA92" s="72"/>
    </row>
    <row r="93" spans="1:27" ht="28.5">
      <c r="A93" s="72"/>
      <c r="B93" s="89" t="s">
        <v>134</v>
      </c>
      <c r="C93" s="346" t="s">
        <v>97</v>
      </c>
      <c r="D93" s="90"/>
      <c r="E93" s="107"/>
      <c r="F93" s="104"/>
      <c r="G93" s="104"/>
      <c r="H93" s="72"/>
      <c r="I93" s="72"/>
      <c r="J93" s="72"/>
      <c r="K93" s="72"/>
      <c r="L93" s="72"/>
      <c r="M93" s="72"/>
      <c r="N93" s="72"/>
      <c r="O93" s="72"/>
      <c r="P93" s="72"/>
      <c r="Q93" s="72"/>
      <c r="R93" s="72"/>
      <c r="S93" s="72"/>
      <c r="T93" s="72"/>
      <c r="U93" s="72"/>
      <c r="V93" s="72"/>
      <c r="W93" s="72"/>
      <c r="X93" s="72"/>
      <c r="Y93" s="72"/>
      <c r="Z93" s="72"/>
      <c r="AA93" s="72"/>
    </row>
    <row r="94" spans="1:27">
      <c r="A94" s="72"/>
      <c r="B94" s="93" t="s">
        <v>135</v>
      </c>
      <c r="C94" s="346" t="s">
        <v>97</v>
      </c>
      <c r="D94" s="90"/>
      <c r="E94" s="107"/>
      <c r="F94" s="104"/>
      <c r="G94" s="104"/>
      <c r="H94" s="72"/>
      <c r="I94" s="72"/>
      <c r="J94" s="72"/>
      <c r="K94" s="72"/>
      <c r="L94" s="72"/>
      <c r="M94" s="72"/>
      <c r="N94" s="72"/>
      <c r="O94" s="72"/>
      <c r="P94" s="72"/>
      <c r="Q94" s="72"/>
      <c r="R94" s="72"/>
      <c r="S94" s="72"/>
      <c r="T94" s="72"/>
      <c r="U94" s="72"/>
      <c r="V94" s="72"/>
      <c r="W94" s="72"/>
      <c r="X94" s="72"/>
      <c r="Y94" s="72"/>
      <c r="Z94" s="72"/>
      <c r="AA94" s="72"/>
    </row>
    <row r="95" spans="1:27">
      <c r="A95" s="72"/>
      <c r="B95" s="93" t="s">
        <v>136</v>
      </c>
      <c r="C95" s="346" t="s">
        <v>97</v>
      </c>
      <c r="D95" s="90"/>
      <c r="E95" s="107"/>
      <c r="F95" s="104"/>
      <c r="G95" s="104"/>
      <c r="H95" s="72"/>
      <c r="I95" s="72"/>
      <c r="J95" s="72"/>
      <c r="K95" s="72"/>
      <c r="L95" s="72"/>
      <c r="M95" s="72"/>
      <c r="N95" s="72"/>
      <c r="O95" s="72"/>
      <c r="P95" s="72"/>
      <c r="Q95" s="72"/>
      <c r="R95" s="72"/>
      <c r="S95" s="72"/>
      <c r="T95" s="72"/>
      <c r="U95" s="72"/>
      <c r="V95" s="72"/>
      <c r="W95" s="72"/>
      <c r="X95" s="72"/>
      <c r="Y95" s="72"/>
      <c r="Z95" s="72"/>
      <c r="AA95" s="72"/>
    </row>
    <row r="96" spans="1:27">
      <c r="A96" s="72"/>
      <c r="B96" s="93" t="s">
        <v>137</v>
      </c>
      <c r="C96" s="346" t="s">
        <v>97</v>
      </c>
      <c r="D96" s="90"/>
      <c r="E96" s="107"/>
      <c r="F96" s="104"/>
      <c r="G96" s="104"/>
      <c r="H96" s="72"/>
      <c r="I96" s="72"/>
      <c r="J96" s="72"/>
      <c r="K96" s="72"/>
      <c r="L96" s="72"/>
      <c r="M96" s="72"/>
      <c r="N96" s="72"/>
      <c r="O96" s="72"/>
      <c r="P96" s="72"/>
      <c r="Q96" s="72"/>
      <c r="R96" s="72"/>
      <c r="S96" s="72"/>
      <c r="T96" s="72"/>
      <c r="U96" s="72"/>
      <c r="V96" s="72"/>
      <c r="W96" s="72"/>
      <c r="X96" s="72"/>
      <c r="Y96" s="72"/>
      <c r="Z96" s="72"/>
      <c r="AA96" s="72"/>
    </row>
    <row r="97" spans="1:27">
      <c r="A97" s="72"/>
      <c r="B97" s="93" t="s">
        <v>138</v>
      </c>
      <c r="C97" s="346" t="s">
        <v>97</v>
      </c>
      <c r="D97" s="90"/>
      <c r="E97" s="107"/>
      <c r="F97" s="104"/>
      <c r="G97" s="104"/>
      <c r="H97" s="72"/>
      <c r="I97" s="72"/>
      <c r="J97" s="72"/>
      <c r="K97" s="72"/>
      <c r="L97" s="72"/>
      <c r="M97" s="72"/>
      <c r="N97" s="72"/>
      <c r="O97" s="72"/>
      <c r="P97" s="72"/>
      <c r="Q97" s="72"/>
      <c r="R97" s="72"/>
      <c r="S97" s="72"/>
      <c r="T97" s="72"/>
      <c r="U97" s="72"/>
      <c r="V97" s="72"/>
      <c r="W97" s="72"/>
      <c r="X97" s="72"/>
      <c r="Y97" s="72"/>
      <c r="Z97" s="72"/>
      <c r="AA97" s="72"/>
    </row>
    <row r="98" spans="1:27">
      <c r="A98" s="72"/>
      <c r="B98" s="93" t="s">
        <v>139</v>
      </c>
      <c r="C98" s="346" t="s">
        <v>97</v>
      </c>
      <c r="D98" s="90"/>
      <c r="E98" s="107"/>
      <c r="F98" s="104"/>
      <c r="G98" s="104"/>
      <c r="H98" s="72"/>
      <c r="I98" s="72"/>
      <c r="J98" s="72"/>
      <c r="K98" s="72"/>
      <c r="L98" s="72"/>
      <c r="M98" s="72"/>
      <c r="N98" s="72"/>
      <c r="O98" s="72"/>
      <c r="P98" s="72"/>
      <c r="Q98" s="72"/>
      <c r="R98" s="72"/>
      <c r="S98" s="72"/>
      <c r="T98" s="72"/>
      <c r="U98" s="72"/>
      <c r="V98" s="72"/>
      <c r="W98" s="72"/>
      <c r="X98" s="72"/>
      <c r="Y98" s="72"/>
      <c r="Z98" s="72"/>
      <c r="AA98" s="72"/>
    </row>
    <row r="99" spans="1:27">
      <c r="A99" s="72"/>
      <c r="B99" s="93" t="s">
        <v>140</v>
      </c>
      <c r="C99" s="346" t="s">
        <v>97</v>
      </c>
      <c r="D99" s="90"/>
      <c r="E99" s="107"/>
      <c r="F99" s="104"/>
      <c r="G99" s="104"/>
      <c r="H99" s="72"/>
      <c r="I99" s="72"/>
      <c r="J99" s="72"/>
      <c r="K99" s="72"/>
      <c r="L99" s="72"/>
      <c r="M99" s="72"/>
      <c r="N99" s="72"/>
      <c r="O99" s="72"/>
      <c r="P99" s="72"/>
      <c r="Q99" s="72"/>
      <c r="R99" s="72"/>
      <c r="S99" s="72"/>
      <c r="T99" s="72"/>
      <c r="U99" s="72"/>
      <c r="V99" s="72"/>
      <c r="W99" s="72"/>
      <c r="X99" s="72"/>
      <c r="Y99" s="72"/>
      <c r="Z99" s="72"/>
      <c r="AA99" s="72"/>
    </row>
    <row r="100" spans="1:27">
      <c r="A100" s="72"/>
      <c r="B100" s="93" t="s">
        <v>141</v>
      </c>
      <c r="C100" s="346" t="s">
        <v>97</v>
      </c>
      <c r="D100" s="90"/>
      <c r="E100" s="107"/>
      <c r="F100" s="104"/>
      <c r="G100" s="104"/>
      <c r="H100" s="72"/>
      <c r="I100" s="72"/>
      <c r="J100" s="72"/>
      <c r="K100" s="72"/>
      <c r="L100" s="72"/>
      <c r="M100" s="72"/>
      <c r="N100" s="72"/>
      <c r="O100" s="72"/>
      <c r="P100" s="72"/>
      <c r="Q100" s="72"/>
      <c r="R100" s="72"/>
      <c r="S100" s="72"/>
      <c r="T100" s="72"/>
      <c r="U100" s="72"/>
      <c r="V100" s="72"/>
      <c r="W100" s="72"/>
      <c r="X100" s="72"/>
      <c r="Y100" s="72"/>
      <c r="Z100" s="72"/>
      <c r="AA100" s="72"/>
    </row>
    <row r="101" spans="1:27">
      <c r="A101" s="72"/>
      <c r="B101" s="93" t="s">
        <v>142</v>
      </c>
      <c r="C101" s="346" t="s">
        <v>97</v>
      </c>
      <c r="D101" s="90"/>
      <c r="E101" s="107"/>
      <c r="F101" s="104"/>
      <c r="G101" s="104"/>
      <c r="H101" s="72"/>
      <c r="I101" s="72"/>
      <c r="J101" s="72"/>
      <c r="K101" s="72"/>
      <c r="L101" s="72"/>
      <c r="M101" s="72"/>
      <c r="N101" s="72"/>
      <c r="O101" s="72"/>
      <c r="P101" s="72"/>
      <c r="Q101" s="72"/>
      <c r="R101" s="72"/>
      <c r="S101" s="72"/>
      <c r="T101" s="72"/>
      <c r="U101" s="72"/>
      <c r="V101" s="72"/>
      <c r="W101" s="72"/>
      <c r="X101" s="72"/>
      <c r="Y101" s="72"/>
      <c r="Z101" s="72"/>
      <c r="AA101" s="72"/>
    </row>
    <row r="102" spans="1:27">
      <c r="A102" s="72"/>
      <c r="B102" s="93" t="s">
        <v>143</v>
      </c>
      <c r="C102" s="346" t="s">
        <v>97</v>
      </c>
      <c r="D102" s="90"/>
      <c r="E102" s="107"/>
      <c r="F102" s="104"/>
      <c r="G102" s="104"/>
      <c r="H102" s="72"/>
      <c r="I102" s="72"/>
      <c r="J102" s="72"/>
      <c r="K102" s="72"/>
      <c r="L102" s="72"/>
      <c r="M102" s="72"/>
      <c r="N102" s="72"/>
      <c r="O102" s="72"/>
      <c r="P102" s="72"/>
      <c r="Q102" s="72"/>
      <c r="R102" s="72"/>
      <c r="S102" s="72"/>
      <c r="T102" s="72"/>
      <c r="U102" s="72"/>
      <c r="V102" s="72"/>
      <c r="W102" s="72"/>
      <c r="X102" s="72"/>
      <c r="Y102" s="72"/>
      <c r="Z102" s="72"/>
      <c r="AA102" s="72"/>
    </row>
    <row r="103" spans="1:27">
      <c r="A103" s="72"/>
      <c r="B103" s="93" t="s">
        <v>144</v>
      </c>
      <c r="C103" s="346" t="s">
        <v>97</v>
      </c>
      <c r="D103" s="90"/>
      <c r="E103" s="107"/>
      <c r="F103" s="104"/>
      <c r="G103" s="104"/>
      <c r="H103" s="72"/>
      <c r="I103" s="72"/>
      <c r="J103" s="72"/>
      <c r="K103" s="72"/>
      <c r="L103" s="72"/>
      <c r="M103" s="72"/>
      <c r="N103" s="72"/>
      <c r="O103" s="72"/>
      <c r="P103" s="72"/>
      <c r="Q103" s="72"/>
      <c r="R103" s="72"/>
      <c r="S103" s="72"/>
      <c r="T103" s="72"/>
      <c r="U103" s="72"/>
      <c r="V103" s="72"/>
      <c r="W103" s="72"/>
      <c r="X103" s="72"/>
      <c r="Y103" s="72"/>
      <c r="Z103" s="72"/>
      <c r="AA103" s="72"/>
    </row>
    <row r="104" spans="1:27">
      <c r="A104" s="72"/>
      <c r="B104" s="93" t="s">
        <v>145</v>
      </c>
      <c r="C104" s="346" t="s">
        <v>97</v>
      </c>
      <c r="D104" s="90"/>
      <c r="E104" s="107"/>
      <c r="F104" s="104"/>
      <c r="G104" s="104"/>
      <c r="H104" s="72"/>
      <c r="I104" s="72"/>
      <c r="J104" s="72"/>
      <c r="K104" s="72"/>
      <c r="L104" s="72"/>
      <c r="M104" s="72"/>
      <c r="N104" s="72"/>
      <c r="O104" s="72"/>
      <c r="P104" s="72"/>
      <c r="Q104" s="72"/>
      <c r="R104" s="72"/>
      <c r="S104" s="72"/>
      <c r="T104" s="72"/>
      <c r="U104" s="72"/>
      <c r="V104" s="72"/>
      <c r="W104" s="72"/>
      <c r="X104" s="72"/>
      <c r="Y104" s="72"/>
      <c r="Z104" s="72"/>
      <c r="AA104" s="72"/>
    </row>
    <row r="105" spans="1:27">
      <c r="A105" s="72"/>
      <c r="B105" s="93" t="s">
        <v>146</v>
      </c>
      <c r="C105" s="346" t="s">
        <v>97</v>
      </c>
      <c r="D105" s="90"/>
      <c r="E105" s="107"/>
      <c r="F105" s="104"/>
      <c r="G105" s="104"/>
      <c r="H105" s="72"/>
      <c r="I105" s="72"/>
      <c r="J105" s="72"/>
      <c r="K105" s="72"/>
      <c r="L105" s="72"/>
      <c r="M105" s="72"/>
      <c r="N105" s="72"/>
      <c r="O105" s="72"/>
      <c r="P105" s="72"/>
      <c r="Q105" s="72"/>
      <c r="R105" s="72"/>
      <c r="S105" s="72"/>
      <c r="T105" s="72"/>
      <c r="U105" s="72"/>
      <c r="V105" s="72"/>
      <c r="W105" s="72"/>
      <c r="X105" s="72"/>
      <c r="Y105" s="72"/>
      <c r="Z105" s="72"/>
      <c r="AA105" s="72"/>
    </row>
    <row r="106" spans="1:27">
      <c r="A106" s="72"/>
      <c r="B106" s="93" t="s">
        <v>147</v>
      </c>
      <c r="C106" s="346" t="s">
        <v>97</v>
      </c>
      <c r="D106" s="90"/>
      <c r="E106" s="107"/>
      <c r="F106" s="104"/>
      <c r="G106" s="104"/>
      <c r="H106" s="72"/>
      <c r="I106" s="72"/>
      <c r="J106" s="72"/>
      <c r="K106" s="72"/>
      <c r="L106" s="72"/>
      <c r="M106" s="72"/>
      <c r="N106" s="72"/>
      <c r="O106" s="72"/>
      <c r="P106" s="72"/>
      <c r="Q106" s="72"/>
      <c r="R106" s="72"/>
      <c r="S106" s="72"/>
      <c r="T106" s="72"/>
      <c r="U106" s="72"/>
      <c r="V106" s="72"/>
      <c r="W106" s="72"/>
      <c r="X106" s="72"/>
      <c r="Y106" s="72"/>
      <c r="Z106" s="72"/>
      <c r="AA106" s="72"/>
    </row>
    <row r="107" spans="1:27">
      <c r="A107" s="72"/>
      <c r="B107" s="93" t="s">
        <v>148</v>
      </c>
      <c r="C107" s="346" t="s">
        <v>97</v>
      </c>
      <c r="D107" s="90"/>
      <c r="E107" s="107"/>
      <c r="F107" s="104"/>
      <c r="G107" s="104"/>
      <c r="H107" s="72"/>
      <c r="I107" s="72"/>
      <c r="J107" s="72"/>
      <c r="K107" s="72"/>
      <c r="L107" s="72"/>
      <c r="M107" s="72"/>
      <c r="N107" s="72"/>
      <c r="O107" s="72"/>
      <c r="P107" s="72"/>
      <c r="Q107" s="72"/>
      <c r="R107" s="72"/>
      <c r="S107" s="72"/>
      <c r="T107" s="72"/>
      <c r="U107" s="72"/>
      <c r="V107" s="72"/>
      <c r="W107" s="72"/>
      <c r="X107" s="72"/>
      <c r="Y107" s="72"/>
      <c r="Z107" s="72"/>
      <c r="AA107" s="72"/>
    </row>
    <row r="108" spans="1:27">
      <c r="A108" s="72"/>
      <c r="B108" s="93" t="s">
        <v>149</v>
      </c>
      <c r="C108" s="346" t="s">
        <v>97</v>
      </c>
      <c r="D108" s="90"/>
      <c r="E108" s="107"/>
      <c r="F108" s="104"/>
      <c r="G108" s="104"/>
      <c r="H108" s="72"/>
      <c r="I108" s="72"/>
      <c r="J108" s="72"/>
      <c r="K108" s="72"/>
      <c r="L108" s="72"/>
      <c r="M108" s="72"/>
      <c r="N108" s="72"/>
      <c r="O108" s="72"/>
      <c r="P108" s="72"/>
      <c r="Q108" s="72"/>
      <c r="R108" s="72"/>
      <c r="S108" s="72"/>
      <c r="T108" s="72"/>
      <c r="U108" s="72"/>
      <c r="V108" s="72"/>
      <c r="W108" s="72"/>
      <c r="X108" s="72"/>
      <c r="Y108" s="72"/>
      <c r="Z108" s="72"/>
      <c r="AA108" s="72"/>
    </row>
    <row r="109" spans="1:27">
      <c r="A109" s="72"/>
      <c r="B109" s="93" t="s">
        <v>150</v>
      </c>
      <c r="C109" s="346" t="s">
        <v>97</v>
      </c>
      <c r="D109" s="90"/>
      <c r="E109" s="107"/>
      <c r="F109" s="104"/>
      <c r="G109" s="104"/>
      <c r="H109" s="72"/>
      <c r="I109" s="72"/>
      <c r="J109" s="72"/>
      <c r="K109" s="72"/>
      <c r="L109" s="72"/>
      <c r="M109" s="72"/>
      <c r="N109" s="72"/>
      <c r="O109" s="72"/>
      <c r="P109" s="72"/>
      <c r="Q109" s="72"/>
      <c r="R109" s="72"/>
      <c r="S109" s="72"/>
      <c r="T109" s="72"/>
      <c r="U109" s="72"/>
      <c r="V109" s="72"/>
      <c r="W109" s="72"/>
      <c r="X109" s="72"/>
      <c r="Y109" s="72"/>
      <c r="Z109" s="72"/>
      <c r="AA109" s="72"/>
    </row>
    <row r="110" spans="1:27">
      <c r="A110" s="72"/>
      <c r="B110" s="72"/>
      <c r="C110" s="109"/>
      <c r="D110" s="99"/>
      <c r="E110" s="110"/>
      <c r="F110" s="110"/>
      <c r="G110" s="110"/>
      <c r="H110" s="72"/>
      <c r="I110" s="72"/>
      <c r="J110" s="72"/>
      <c r="K110" s="72"/>
      <c r="L110" s="72"/>
      <c r="M110" s="72"/>
      <c r="N110" s="72"/>
      <c r="O110" s="72"/>
      <c r="P110" s="72"/>
      <c r="Q110" s="72"/>
      <c r="R110" s="72"/>
      <c r="S110" s="72"/>
      <c r="T110" s="72"/>
      <c r="U110" s="72"/>
      <c r="V110" s="72"/>
      <c r="W110" s="72"/>
      <c r="X110" s="72"/>
      <c r="Y110" s="72"/>
      <c r="Z110" s="72"/>
      <c r="AA110" s="72"/>
    </row>
    <row r="111" spans="1:27" ht="18">
      <c r="A111" s="72"/>
      <c r="B111" s="482" t="s">
        <v>151</v>
      </c>
      <c r="C111" s="481"/>
      <c r="D111" s="101" t="s">
        <v>21</v>
      </c>
      <c r="E111" s="110"/>
      <c r="F111" s="110"/>
      <c r="G111" s="110"/>
      <c r="H111" s="72"/>
      <c r="I111" s="72"/>
      <c r="J111" s="72"/>
      <c r="K111" s="72"/>
      <c r="L111" s="72"/>
      <c r="M111" s="72"/>
      <c r="N111" s="72"/>
      <c r="O111" s="72"/>
      <c r="P111" s="72"/>
      <c r="Q111" s="72"/>
      <c r="R111" s="72"/>
      <c r="S111" s="72"/>
      <c r="T111" s="72"/>
      <c r="U111" s="72"/>
      <c r="V111" s="72"/>
      <c r="W111" s="72"/>
      <c r="X111" s="72"/>
      <c r="Y111" s="72"/>
      <c r="Z111" s="72"/>
      <c r="AA111" s="72"/>
    </row>
    <row r="112" spans="1:27" ht="18">
      <c r="A112" s="72"/>
      <c r="B112" s="480" t="s">
        <v>99</v>
      </c>
      <c r="C112" s="481"/>
      <c r="D112" s="90"/>
      <c r="E112" s="110"/>
      <c r="F112" s="110"/>
      <c r="G112" s="110"/>
      <c r="H112" s="72"/>
      <c r="I112" s="72"/>
      <c r="J112" s="72"/>
      <c r="K112" s="72"/>
      <c r="L112" s="72"/>
      <c r="M112" s="72"/>
      <c r="N112" s="72"/>
      <c r="O112" s="72"/>
      <c r="P112" s="72"/>
      <c r="Q112" s="72"/>
      <c r="R112" s="72"/>
      <c r="S112" s="72"/>
      <c r="T112" s="72"/>
      <c r="U112" s="72"/>
      <c r="V112" s="72"/>
      <c r="W112" s="72"/>
      <c r="X112" s="72"/>
      <c r="Y112" s="72"/>
      <c r="Z112" s="72"/>
      <c r="AA112" s="72"/>
    </row>
    <row r="113" spans="1:27" ht="18">
      <c r="A113" s="72"/>
      <c r="B113" s="88" t="s">
        <v>23</v>
      </c>
      <c r="C113" s="88" t="s">
        <v>24</v>
      </c>
      <c r="D113" s="90"/>
      <c r="E113" s="110"/>
      <c r="F113" s="110"/>
      <c r="G113" s="110"/>
      <c r="H113" s="72"/>
      <c r="I113" s="72"/>
      <c r="J113" s="72"/>
      <c r="K113" s="72"/>
      <c r="L113" s="72"/>
      <c r="M113" s="72"/>
      <c r="N113" s="72"/>
      <c r="O113" s="72"/>
      <c r="P113" s="72"/>
      <c r="Q113" s="72"/>
      <c r="R113" s="72"/>
      <c r="S113" s="72"/>
      <c r="T113" s="72"/>
      <c r="U113" s="72"/>
      <c r="V113" s="72"/>
      <c r="W113" s="72"/>
      <c r="X113" s="72"/>
      <c r="Y113" s="72"/>
      <c r="Z113" s="72"/>
      <c r="AA113" s="72"/>
    </row>
    <row r="114" spans="1:27" ht="57">
      <c r="A114" s="72"/>
      <c r="B114" s="89" t="s">
        <v>152</v>
      </c>
      <c r="C114" s="346" t="s">
        <v>153</v>
      </c>
      <c r="D114" s="90"/>
      <c r="E114" s="103"/>
      <c r="F114" s="107"/>
      <c r="G114" s="104"/>
      <c r="H114" s="72"/>
      <c r="I114" s="72"/>
      <c r="J114" s="72"/>
      <c r="K114" s="72"/>
      <c r="L114" s="72"/>
      <c r="M114" s="72"/>
      <c r="N114" s="72"/>
      <c r="O114" s="72"/>
      <c r="P114" s="72"/>
      <c r="Q114" s="72"/>
      <c r="R114" s="72"/>
      <c r="S114" s="72"/>
      <c r="T114" s="72"/>
      <c r="U114" s="72"/>
      <c r="V114" s="72"/>
      <c r="W114" s="72"/>
      <c r="X114" s="72"/>
      <c r="Y114" s="72"/>
      <c r="Z114" s="72"/>
      <c r="AA114" s="72"/>
    </row>
    <row r="115" spans="1:27" ht="57">
      <c r="A115" s="72"/>
      <c r="B115" s="89" t="s">
        <v>154</v>
      </c>
      <c r="C115" s="342" t="s">
        <v>97</v>
      </c>
      <c r="D115" s="90"/>
      <c r="E115" s="103"/>
      <c r="F115" s="107"/>
      <c r="G115" s="104"/>
      <c r="H115" s="72"/>
      <c r="I115" s="72"/>
      <c r="J115" s="72"/>
      <c r="K115" s="72"/>
      <c r="L115" s="72"/>
      <c r="M115" s="72"/>
      <c r="N115" s="72"/>
      <c r="O115" s="72"/>
      <c r="P115" s="72"/>
      <c r="Q115" s="72"/>
      <c r="R115" s="72"/>
      <c r="S115" s="72"/>
      <c r="T115" s="72"/>
      <c r="U115" s="72"/>
      <c r="V115" s="72"/>
      <c r="W115" s="72"/>
      <c r="X115" s="72"/>
      <c r="Y115" s="72"/>
      <c r="Z115" s="72"/>
      <c r="AA115" s="72"/>
    </row>
    <row r="116" spans="1:27" ht="99.75">
      <c r="A116" s="72"/>
      <c r="B116" s="89" t="s">
        <v>155</v>
      </c>
      <c r="C116" s="347" t="s">
        <v>97</v>
      </c>
      <c r="D116" s="90"/>
      <c r="E116" s="103"/>
      <c r="F116" s="107"/>
      <c r="G116" s="104"/>
      <c r="H116" s="72"/>
      <c r="I116" s="72"/>
      <c r="J116" s="72"/>
      <c r="K116" s="72"/>
      <c r="L116" s="72"/>
      <c r="M116" s="72"/>
      <c r="N116" s="72"/>
      <c r="O116" s="72"/>
      <c r="P116" s="72"/>
      <c r="Q116" s="72"/>
      <c r="R116" s="72"/>
      <c r="S116" s="72"/>
      <c r="T116" s="72"/>
      <c r="U116" s="72"/>
      <c r="V116" s="72"/>
      <c r="W116" s="72"/>
      <c r="X116" s="72"/>
      <c r="Y116" s="72"/>
      <c r="Z116" s="72"/>
      <c r="AA116" s="72"/>
    </row>
    <row r="117" spans="1:27" ht="71.25">
      <c r="A117" s="72"/>
      <c r="B117" s="89" t="s">
        <v>156</v>
      </c>
      <c r="C117" s="348" t="s">
        <v>157</v>
      </c>
      <c r="D117" s="90"/>
      <c r="E117" s="103"/>
      <c r="F117" s="107"/>
      <c r="G117" s="104"/>
      <c r="H117" s="72"/>
      <c r="I117" s="72"/>
      <c r="J117" s="72"/>
      <c r="K117" s="72"/>
      <c r="L117" s="72"/>
      <c r="M117" s="72"/>
      <c r="N117" s="72"/>
      <c r="O117" s="72"/>
      <c r="P117" s="72"/>
      <c r="Q117" s="72"/>
      <c r="R117" s="72"/>
      <c r="S117" s="72"/>
      <c r="T117" s="72"/>
      <c r="U117" s="72"/>
      <c r="V117" s="72"/>
      <c r="W117" s="72"/>
      <c r="X117" s="72"/>
      <c r="Y117" s="72"/>
      <c r="Z117" s="72"/>
      <c r="AA117" s="72"/>
    </row>
    <row r="118" spans="1:27" ht="71.25">
      <c r="A118" s="72"/>
      <c r="B118" s="89" t="s">
        <v>158</v>
      </c>
      <c r="C118" s="348" t="s">
        <v>159</v>
      </c>
      <c r="D118" s="90"/>
      <c r="E118" s="103"/>
      <c r="F118" s="107"/>
      <c r="G118" s="104"/>
      <c r="H118" s="72"/>
      <c r="I118" s="72"/>
      <c r="J118" s="72"/>
      <c r="K118" s="72"/>
      <c r="L118" s="72"/>
      <c r="M118" s="72"/>
      <c r="N118" s="72"/>
      <c r="O118" s="72"/>
      <c r="P118" s="72"/>
      <c r="Q118" s="72"/>
      <c r="R118" s="72"/>
      <c r="S118" s="72"/>
      <c r="T118" s="72"/>
      <c r="U118" s="72"/>
      <c r="V118" s="72"/>
      <c r="W118" s="72"/>
      <c r="X118" s="72"/>
      <c r="Y118" s="72"/>
      <c r="Z118" s="72"/>
      <c r="AA118" s="72"/>
    </row>
    <row r="119" spans="1:27" ht="85.5">
      <c r="A119" s="72"/>
      <c r="B119" s="89" t="s">
        <v>160</v>
      </c>
      <c r="C119" s="348" t="s">
        <v>115</v>
      </c>
      <c r="D119" s="90"/>
      <c r="E119" s="103"/>
      <c r="F119" s="107"/>
      <c r="G119" s="104"/>
      <c r="H119" s="72"/>
      <c r="I119" s="72"/>
      <c r="J119" s="72"/>
      <c r="K119" s="72"/>
      <c r="L119" s="72"/>
      <c r="M119" s="72"/>
      <c r="N119" s="72"/>
      <c r="O119" s="72"/>
      <c r="P119" s="72"/>
      <c r="Q119" s="72"/>
      <c r="R119" s="72"/>
      <c r="S119" s="72"/>
      <c r="T119" s="72"/>
      <c r="U119" s="72"/>
      <c r="V119" s="72"/>
      <c r="W119" s="72"/>
      <c r="X119" s="72"/>
      <c r="Y119" s="72"/>
      <c r="Z119" s="72"/>
      <c r="AA119" s="72"/>
    </row>
    <row r="120" spans="1:27" ht="85.5">
      <c r="A120" s="72"/>
      <c r="B120" s="89" t="s">
        <v>161</v>
      </c>
      <c r="C120" s="348" t="s">
        <v>97</v>
      </c>
      <c r="D120" s="90"/>
      <c r="E120" s="103"/>
      <c r="F120" s="107"/>
      <c r="G120" s="104"/>
      <c r="H120" s="72"/>
      <c r="I120" s="72"/>
      <c r="J120" s="72"/>
      <c r="K120" s="72"/>
      <c r="L120" s="72"/>
      <c r="M120" s="72"/>
      <c r="N120" s="72"/>
      <c r="O120" s="72"/>
      <c r="P120" s="72"/>
      <c r="Q120" s="72"/>
      <c r="R120" s="72"/>
      <c r="S120" s="72"/>
      <c r="T120" s="72"/>
      <c r="U120" s="72"/>
      <c r="V120" s="72"/>
      <c r="W120" s="72"/>
      <c r="X120" s="72"/>
      <c r="Y120" s="72"/>
      <c r="Z120" s="72"/>
      <c r="AA120" s="72"/>
    </row>
    <row r="121" spans="1:27" ht="85.5">
      <c r="A121" s="72"/>
      <c r="B121" s="89" t="s">
        <v>162</v>
      </c>
      <c r="C121" s="348" t="s">
        <v>115</v>
      </c>
      <c r="D121" s="90"/>
      <c r="E121" s="103"/>
      <c r="F121" s="107"/>
      <c r="G121" s="104"/>
      <c r="H121" s="72"/>
      <c r="I121" s="72"/>
      <c r="J121" s="72"/>
      <c r="K121" s="72"/>
      <c r="L121" s="72"/>
      <c r="M121" s="72"/>
      <c r="N121" s="72"/>
      <c r="O121" s="72"/>
      <c r="P121" s="72"/>
      <c r="Q121" s="72"/>
      <c r="R121" s="72"/>
      <c r="S121" s="72"/>
      <c r="T121" s="72"/>
      <c r="U121" s="72"/>
      <c r="V121" s="72"/>
      <c r="W121" s="72"/>
      <c r="X121" s="72"/>
      <c r="Y121" s="72"/>
      <c r="Z121" s="72"/>
      <c r="AA121" s="72"/>
    </row>
    <row r="122" spans="1:27">
      <c r="A122" s="72"/>
      <c r="B122" s="485" t="s">
        <v>163</v>
      </c>
      <c r="C122" s="481"/>
      <c r="D122" s="90"/>
      <c r="E122" s="72"/>
      <c r="F122" s="72"/>
      <c r="G122" s="72"/>
      <c r="H122" s="72"/>
      <c r="I122" s="72"/>
      <c r="J122" s="72"/>
      <c r="K122" s="72"/>
      <c r="L122" s="72"/>
      <c r="M122" s="72"/>
      <c r="N122" s="72"/>
      <c r="O122" s="72"/>
      <c r="P122" s="72"/>
      <c r="Q122" s="72"/>
      <c r="R122" s="72"/>
      <c r="S122" s="72"/>
      <c r="T122" s="72"/>
      <c r="U122" s="72"/>
      <c r="V122" s="72"/>
      <c r="W122" s="72"/>
      <c r="X122" s="72"/>
      <c r="Y122" s="72"/>
      <c r="Z122" s="72"/>
      <c r="AA122" s="72"/>
    </row>
    <row r="123" spans="1:27" ht="42.75">
      <c r="A123" s="72"/>
      <c r="B123" s="89" t="s">
        <v>164</v>
      </c>
      <c r="C123" s="348" t="s">
        <v>127</v>
      </c>
      <c r="D123" s="90"/>
      <c r="E123" s="103" t="s">
        <v>40</v>
      </c>
      <c r="F123" s="107" t="s">
        <v>36</v>
      </c>
      <c r="G123" s="104"/>
      <c r="H123" s="72"/>
      <c r="I123" s="72"/>
      <c r="J123" s="72"/>
      <c r="K123" s="72"/>
      <c r="L123" s="72"/>
      <c r="M123" s="72"/>
      <c r="N123" s="72"/>
      <c r="O123" s="72"/>
      <c r="P123" s="72"/>
      <c r="Q123" s="72"/>
      <c r="R123" s="72"/>
      <c r="S123" s="72"/>
      <c r="T123" s="72"/>
      <c r="U123" s="72"/>
      <c r="V123" s="72"/>
      <c r="W123" s="72"/>
      <c r="X123" s="72"/>
      <c r="Y123" s="72"/>
      <c r="Z123" s="72"/>
      <c r="AA123" s="72"/>
    </row>
    <row r="124" spans="1:27" ht="28.5">
      <c r="A124" s="72"/>
      <c r="B124" s="89" t="s">
        <v>165</v>
      </c>
      <c r="C124" s="348" t="s">
        <v>97</v>
      </c>
      <c r="D124" s="90"/>
      <c r="E124" s="103" t="s">
        <v>40</v>
      </c>
      <c r="F124" s="107" t="s">
        <v>36</v>
      </c>
      <c r="G124" s="104"/>
      <c r="H124" s="72"/>
      <c r="I124" s="72"/>
      <c r="J124" s="72"/>
      <c r="K124" s="72"/>
      <c r="L124" s="72"/>
      <c r="M124" s="72"/>
      <c r="N124" s="72"/>
      <c r="O124" s="72"/>
      <c r="P124" s="72"/>
      <c r="Q124" s="72"/>
      <c r="R124" s="72"/>
      <c r="S124" s="72"/>
      <c r="T124" s="72"/>
      <c r="U124" s="72"/>
      <c r="V124" s="72"/>
      <c r="W124" s="72"/>
      <c r="X124" s="72"/>
      <c r="Y124" s="72"/>
      <c r="Z124" s="72"/>
      <c r="AA124" s="72"/>
    </row>
    <row r="125" spans="1:27" ht="28.5">
      <c r="A125" s="72"/>
      <c r="B125" s="89" t="s">
        <v>166</v>
      </c>
      <c r="C125" s="348" t="s">
        <v>101</v>
      </c>
      <c r="D125" s="90"/>
      <c r="E125" s="103" t="s">
        <v>40</v>
      </c>
      <c r="F125" s="107" t="s">
        <v>36</v>
      </c>
      <c r="G125" s="104"/>
      <c r="H125" s="72"/>
      <c r="I125" s="72"/>
      <c r="J125" s="72"/>
      <c r="K125" s="72"/>
      <c r="L125" s="72"/>
      <c r="M125" s="72"/>
      <c r="N125" s="72"/>
      <c r="O125" s="72"/>
      <c r="P125" s="72"/>
      <c r="Q125" s="72"/>
      <c r="R125" s="72"/>
      <c r="S125" s="72"/>
      <c r="T125" s="72"/>
      <c r="U125" s="72"/>
      <c r="V125" s="72"/>
      <c r="W125" s="72"/>
      <c r="X125" s="72"/>
      <c r="Y125" s="72"/>
      <c r="Z125" s="72"/>
      <c r="AA125" s="72"/>
    </row>
    <row r="126" spans="1:27">
      <c r="A126" s="72"/>
      <c r="B126" s="485" t="s">
        <v>167</v>
      </c>
      <c r="C126" s="481"/>
      <c r="D126" s="90"/>
      <c r="E126" s="107"/>
      <c r="F126" s="110"/>
      <c r="G126" s="110"/>
      <c r="H126" s="72"/>
      <c r="I126" s="72"/>
      <c r="J126" s="72"/>
      <c r="K126" s="72"/>
      <c r="L126" s="72"/>
      <c r="M126" s="72"/>
      <c r="N126" s="72"/>
      <c r="O126" s="72"/>
      <c r="P126" s="72"/>
      <c r="Q126" s="72"/>
      <c r="R126" s="72"/>
      <c r="S126" s="72"/>
      <c r="T126" s="72"/>
      <c r="U126" s="72"/>
      <c r="V126" s="72"/>
      <c r="W126" s="72"/>
      <c r="X126" s="72"/>
      <c r="Y126" s="72"/>
      <c r="Z126" s="72"/>
      <c r="AA126" s="72"/>
    </row>
    <row r="127" spans="1:27">
      <c r="A127" s="72"/>
      <c r="B127" s="93" t="s">
        <v>168</v>
      </c>
      <c r="C127" s="346" t="s">
        <v>97</v>
      </c>
      <c r="D127" s="90"/>
      <c r="E127" s="103" t="s">
        <v>40</v>
      </c>
      <c r="F127" s="107" t="s">
        <v>36</v>
      </c>
      <c r="G127" s="104"/>
      <c r="H127" s="72"/>
      <c r="I127" s="72"/>
      <c r="J127" s="72"/>
      <c r="K127" s="72"/>
      <c r="L127" s="72"/>
      <c r="M127" s="72"/>
      <c r="N127" s="72"/>
      <c r="O127" s="72"/>
      <c r="P127" s="72"/>
      <c r="Q127" s="72"/>
      <c r="R127" s="72"/>
      <c r="S127" s="72"/>
      <c r="T127" s="72"/>
      <c r="U127" s="72"/>
      <c r="V127" s="72"/>
      <c r="W127" s="72"/>
      <c r="X127" s="72"/>
      <c r="Y127" s="72"/>
      <c r="Z127" s="72"/>
      <c r="AA127" s="72"/>
    </row>
    <row r="128" spans="1:27">
      <c r="A128" s="72"/>
      <c r="B128" s="93" t="s">
        <v>132</v>
      </c>
      <c r="C128" s="346" t="s">
        <v>97</v>
      </c>
      <c r="D128" s="90"/>
      <c r="E128" s="103" t="s">
        <v>40</v>
      </c>
      <c r="F128" s="107" t="s">
        <v>36</v>
      </c>
      <c r="G128" s="104"/>
      <c r="H128" s="72"/>
      <c r="I128" s="72"/>
      <c r="J128" s="72"/>
      <c r="K128" s="72"/>
      <c r="L128" s="72"/>
      <c r="M128" s="72"/>
      <c r="N128" s="72"/>
      <c r="O128" s="72"/>
      <c r="P128" s="72"/>
      <c r="Q128" s="72"/>
      <c r="R128" s="72"/>
      <c r="S128" s="72"/>
      <c r="T128" s="72"/>
      <c r="U128" s="72"/>
      <c r="V128" s="72"/>
      <c r="W128" s="72"/>
      <c r="X128" s="72"/>
      <c r="Y128" s="72"/>
      <c r="Z128" s="72"/>
      <c r="AA128" s="72"/>
    </row>
    <row r="129" spans="1:27">
      <c r="A129" s="72"/>
      <c r="B129" s="93" t="s">
        <v>133</v>
      </c>
      <c r="C129" s="346" t="s">
        <v>97</v>
      </c>
      <c r="D129" s="90"/>
      <c r="E129" s="103" t="s">
        <v>40</v>
      </c>
      <c r="F129" s="107" t="s">
        <v>36</v>
      </c>
      <c r="G129" s="104"/>
      <c r="H129" s="72"/>
      <c r="I129" s="72"/>
      <c r="J129" s="72"/>
      <c r="K129" s="72"/>
      <c r="L129" s="72"/>
      <c r="M129" s="72"/>
      <c r="N129" s="72"/>
      <c r="O129" s="72"/>
      <c r="P129" s="72"/>
      <c r="Q129" s="72"/>
      <c r="R129" s="72"/>
      <c r="S129" s="72"/>
      <c r="T129" s="72"/>
      <c r="U129" s="72"/>
      <c r="V129" s="72"/>
      <c r="W129" s="72"/>
      <c r="X129" s="72"/>
      <c r="Y129" s="72"/>
      <c r="Z129" s="72"/>
      <c r="AA129" s="72"/>
    </row>
    <row r="130" spans="1:27" ht="28.5">
      <c r="A130" s="72"/>
      <c r="B130" s="89" t="s">
        <v>134</v>
      </c>
      <c r="C130" s="346" t="s">
        <v>97</v>
      </c>
      <c r="D130" s="90"/>
      <c r="E130" s="103" t="s">
        <v>40</v>
      </c>
      <c r="F130" s="107" t="s">
        <v>36</v>
      </c>
      <c r="G130" s="104"/>
      <c r="H130" s="72"/>
      <c r="I130" s="72"/>
      <c r="J130" s="72"/>
      <c r="K130" s="72"/>
      <c r="L130" s="72"/>
      <c r="M130" s="72"/>
      <c r="N130" s="72"/>
      <c r="O130" s="72"/>
      <c r="P130" s="72"/>
      <c r="Q130" s="72"/>
      <c r="R130" s="72"/>
      <c r="S130" s="72"/>
      <c r="T130" s="72"/>
      <c r="U130" s="72"/>
      <c r="V130" s="72"/>
      <c r="W130" s="72"/>
      <c r="X130" s="72"/>
      <c r="Y130" s="72"/>
      <c r="Z130" s="72"/>
      <c r="AA130" s="72"/>
    </row>
    <row r="131" spans="1:27">
      <c r="A131" s="72"/>
      <c r="B131" s="93" t="s">
        <v>135</v>
      </c>
      <c r="C131" s="346" t="s">
        <v>97</v>
      </c>
      <c r="D131" s="90"/>
      <c r="E131" s="103" t="s">
        <v>40</v>
      </c>
      <c r="F131" s="107" t="s">
        <v>36</v>
      </c>
      <c r="G131" s="104"/>
      <c r="H131" s="72"/>
      <c r="I131" s="72"/>
      <c r="J131" s="72"/>
      <c r="K131" s="72"/>
      <c r="L131" s="72"/>
      <c r="M131" s="72"/>
      <c r="N131" s="72"/>
      <c r="O131" s="72"/>
      <c r="P131" s="72"/>
      <c r="Q131" s="72"/>
      <c r="R131" s="72"/>
      <c r="S131" s="72"/>
      <c r="T131" s="72"/>
      <c r="U131" s="72"/>
      <c r="V131" s="72"/>
      <c r="W131" s="72"/>
      <c r="X131" s="72"/>
      <c r="Y131" s="72"/>
      <c r="Z131" s="72"/>
      <c r="AA131" s="72"/>
    </row>
    <row r="132" spans="1:27">
      <c r="A132" s="72"/>
      <c r="B132" s="93" t="s">
        <v>136</v>
      </c>
      <c r="C132" s="346" t="s">
        <v>101</v>
      </c>
      <c r="D132" s="90"/>
      <c r="E132" s="103" t="s">
        <v>40</v>
      </c>
      <c r="F132" s="107" t="s">
        <v>36</v>
      </c>
      <c r="G132" s="104"/>
      <c r="H132" s="72"/>
      <c r="I132" s="72"/>
      <c r="J132" s="72"/>
      <c r="K132" s="72"/>
      <c r="L132" s="72"/>
      <c r="M132" s="72"/>
      <c r="N132" s="72"/>
      <c r="O132" s="72"/>
      <c r="P132" s="72"/>
      <c r="Q132" s="72"/>
      <c r="R132" s="72"/>
      <c r="S132" s="72"/>
      <c r="T132" s="72"/>
      <c r="U132" s="72"/>
      <c r="V132" s="72"/>
      <c r="W132" s="72"/>
      <c r="X132" s="72"/>
      <c r="Y132" s="72"/>
      <c r="Z132" s="72"/>
      <c r="AA132" s="72"/>
    </row>
    <row r="133" spans="1:27">
      <c r="A133" s="72"/>
      <c r="B133" s="93" t="s">
        <v>137</v>
      </c>
      <c r="C133" s="346" t="s">
        <v>97</v>
      </c>
      <c r="D133" s="90"/>
      <c r="E133" s="103" t="s">
        <v>40</v>
      </c>
      <c r="F133" s="107" t="s">
        <v>36</v>
      </c>
      <c r="G133" s="104"/>
      <c r="H133" s="72"/>
      <c r="I133" s="72"/>
      <c r="J133" s="72"/>
      <c r="K133" s="72"/>
      <c r="L133" s="72"/>
      <c r="M133" s="72"/>
      <c r="N133" s="72"/>
      <c r="O133" s="72"/>
      <c r="P133" s="72"/>
      <c r="Q133" s="72"/>
      <c r="R133" s="72"/>
      <c r="S133" s="72"/>
      <c r="T133" s="72"/>
      <c r="U133" s="72"/>
      <c r="V133" s="72"/>
      <c r="W133" s="72"/>
      <c r="X133" s="72"/>
      <c r="Y133" s="72"/>
      <c r="Z133" s="72"/>
      <c r="AA133" s="72"/>
    </row>
    <row r="134" spans="1:27">
      <c r="A134" s="72"/>
      <c r="B134" s="93" t="s">
        <v>138</v>
      </c>
      <c r="C134" s="346" t="s">
        <v>97</v>
      </c>
      <c r="D134" s="90"/>
      <c r="E134" s="103" t="s">
        <v>40</v>
      </c>
      <c r="F134" s="107" t="s">
        <v>36</v>
      </c>
      <c r="G134" s="104"/>
      <c r="H134" s="72"/>
      <c r="I134" s="72"/>
      <c r="J134" s="72"/>
      <c r="K134" s="72"/>
      <c r="L134" s="72"/>
      <c r="M134" s="72"/>
      <c r="N134" s="72"/>
      <c r="O134" s="72"/>
      <c r="P134" s="72"/>
      <c r="Q134" s="72"/>
      <c r="R134" s="72"/>
      <c r="S134" s="72"/>
      <c r="T134" s="72"/>
      <c r="U134" s="72"/>
      <c r="V134" s="72"/>
      <c r="W134" s="72"/>
      <c r="X134" s="72"/>
      <c r="Y134" s="72"/>
      <c r="Z134" s="72"/>
      <c r="AA134" s="72"/>
    </row>
    <row r="135" spans="1:27">
      <c r="A135" s="72"/>
      <c r="B135" s="93" t="s">
        <v>139</v>
      </c>
      <c r="C135" s="346" t="s">
        <v>101</v>
      </c>
      <c r="D135" s="90"/>
      <c r="E135" s="103" t="s">
        <v>40</v>
      </c>
      <c r="F135" s="107" t="s">
        <v>36</v>
      </c>
      <c r="G135" s="104"/>
      <c r="H135" s="72"/>
      <c r="I135" s="72"/>
      <c r="J135" s="72"/>
      <c r="K135" s="72"/>
      <c r="L135" s="72"/>
      <c r="M135" s="72"/>
      <c r="N135" s="72"/>
      <c r="O135" s="72"/>
      <c r="P135" s="72"/>
      <c r="Q135" s="72"/>
      <c r="R135" s="72"/>
      <c r="S135" s="72"/>
      <c r="T135" s="72"/>
      <c r="U135" s="72"/>
      <c r="V135" s="72"/>
      <c r="W135" s="72"/>
      <c r="X135" s="72"/>
      <c r="Y135" s="72"/>
      <c r="Z135" s="72"/>
      <c r="AA135" s="72"/>
    </row>
    <row r="136" spans="1:27">
      <c r="A136" s="72"/>
      <c r="B136" s="93" t="s">
        <v>140</v>
      </c>
      <c r="C136" s="346" t="s">
        <v>97</v>
      </c>
      <c r="D136" s="90"/>
      <c r="E136" s="103" t="s">
        <v>40</v>
      </c>
      <c r="F136" s="107" t="s">
        <v>36</v>
      </c>
      <c r="G136" s="104"/>
      <c r="H136" s="72"/>
      <c r="I136" s="72"/>
      <c r="J136" s="72"/>
      <c r="K136" s="72"/>
      <c r="L136" s="72"/>
      <c r="M136" s="72"/>
      <c r="N136" s="72"/>
      <c r="O136" s="72"/>
      <c r="P136" s="72"/>
      <c r="Q136" s="72"/>
      <c r="R136" s="72"/>
      <c r="S136" s="72"/>
      <c r="T136" s="72"/>
      <c r="U136" s="72"/>
      <c r="V136" s="72"/>
      <c r="W136" s="72"/>
      <c r="X136" s="72"/>
      <c r="Y136" s="72"/>
      <c r="Z136" s="72"/>
      <c r="AA136" s="72"/>
    </row>
    <row r="137" spans="1:27">
      <c r="A137" s="72"/>
      <c r="B137" s="93" t="s">
        <v>141</v>
      </c>
      <c r="C137" s="346" t="s">
        <v>97</v>
      </c>
      <c r="D137" s="90"/>
      <c r="E137" s="103" t="s">
        <v>40</v>
      </c>
      <c r="F137" s="107" t="s">
        <v>36</v>
      </c>
      <c r="G137" s="104"/>
      <c r="H137" s="72"/>
      <c r="I137" s="72"/>
      <c r="J137" s="72"/>
      <c r="K137" s="72"/>
      <c r="L137" s="72"/>
      <c r="M137" s="72"/>
      <c r="N137" s="72"/>
      <c r="O137" s="72"/>
      <c r="P137" s="72"/>
      <c r="Q137" s="72"/>
      <c r="R137" s="72"/>
      <c r="S137" s="72"/>
      <c r="T137" s="72"/>
      <c r="U137" s="72"/>
      <c r="V137" s="72"/>
      <c r="W137" s="72"/>
      <c r="X137" s="72"/>
      <c r="Y137" s="72"/>
      <c r="Z137" s="72"/>
      <c r="AA137" s="72"/>
    </row>
    <row r="138" spans="1:27">
      <c r="A138" s="72"/>
      <c r="B138" s="93" t="s">
        <v>142</v>
      </c>
      <c r="C138" s="346" t="s">
        <v>101</v>
      </c>
      <c r="D138" s="90"/>
      <c r="E138" s="103" t="s">
        <v>40</v>
      </c>
      <c r="F138" s="107" t="s">
        <v>36</v>
      </c>
      <c r="G138" s="104"/>
      <c r="H138" s="72"/>
      <c r="I138" s="72"/>
      <c r="J138" s="72"/>
      <c r="K138" s="72"/>
      <c r="L138" s="72"/>
      <c r="M138" s="72"/>
      <c r="N138" s="72"/>
      <c r="O138" s="72"/>
      <c r="P138" s="72"/>
      <c r="Q138" s="72"/>
      <c r="R138" s="72"/>
      <c r="S138" s="72"/>
      <c r="T138" s="72"/>
      <c r="U138" s="72"/>
      <c r="V138" s="72"/>
      <c r="W138" s="72"/>
      <c r="X138" s="72"/>
      <c r="Y138" s="72"/>
      <c r="Z138" s="72"/>
      <c r="AA138" s="72"/>
    </row>
    <row r="139" spans="1:27">
      <c r="A139" s="72"/>
      <c r="B139" s="93" t="s">
        <v>143</v>
      </c>
      <c r="C139" s="346" t="s">
        <v>97</v>
      </c>
      <c r="D139" s="90"/>
      <c r="E139" s="103" t="s">
        <v>40</v>
      </c>
      <c r="F139" s="107" t="s">
        <v>36</v>
      </c>
      <c r="G139" s="104"/>
      <c r="H139" s="72"/>
      <c r="I139" s="72"/>
      <c r="J139" s="72"/>
      <c r="K139" s="72"/>
      <c r="L139" s="72"/>
      <c r="M139" s="72"/>
      <c r="N139" s="72"/>
      <c r="O139" s="72"/>
      <c r="P139" s="72"/>
      <c r="Q139" s="72"/>
      <c r="R139" s="72"/>
      <c r="S139" s="72"/>
      <c r="T139" s="72"/>
      <c r="U139" s="72"/>
      <c r="V139" s="72"/>
      <c r="W139" s="72"/>
      <c r="X139" s="72"/>
      <c r="Y139" s="72"/>
      <c r="Z139" s="72"/>
      <c r="AA139" s="72"/>
    </row>
    <row r="140" spans="1:27">
      <c r="A140" s="72"/>
      <c r="B140" s="93" t="s">
        <v>144</v>
      </c>
      <c r="C140" s="346" t="s">
        <v>101</v>
      </c>
      <c r="D140" s="90"/>
      <c r="E140" s="103" t="s">
        <v>40</v>
      </c>
      <c r="F140" s="107" t="s">
        <v>36</v>
      </c>
      <c r="G140" s="104"/>
      <c r="H140" s="72"/>
      <c r="I140" s="72"/>
      <c r="J140" s="72"/>
      <c r="K140" s="72"/>
      <c r="L140" s="72"/>
      <c r="M140" s="72"/>
      <c r="N140" s="72"/>
      <c r="O140" s="72"/>
      <c r="P140" s="72"/>
      <c r="Q140" s="72"/>
      <c r="R140" s="72"/>
      <c r="S140" s="72"/>
      <c r="T140" s="72"/>
      <c r="U140" s="72"/>
      <c r="V140" s="72"/>
      <c r="W140" s="72"/>
      <c r="X140" s="72"/>
      <c r="Y140" s="72"/>
      <c r="Z140" s="72"/>
      <c r="AA140" s="72"/>
    </row>
    <row r="141" spans="1:27">
      <c r="A141" s="72"/>
      <c r="B141" s="93" t="s">
        <v>145</v>
      </c>
      <c r="C141" s="346" t="s">
        <v>101</v>
      </c>
      <c r="D141" s="90"/>
      <c r="E141" s="103" t="s">
        <v>40</v>
      </c>
      <c r="F141" s="107" t="s">
        <v>36</v>
      </c>
      <c r="G141" s="104"/>
      <c r="H141" s="72"/>
      <c r="I141" s="72"/>
      <c r="J141" s="72"/>
      <c r="K141" s="72"/>
      <c r="L141" s="72"/>
      <c r="M141" s="72"/>
      <c r="N141" s="72"/>
      <c r="O141" s="72"/>
      <c r="P141" s="72"/>
      <c r="Q141" s="72"/>
      <c r="R141" s="72"/>
      <c r="S141" s="72"/>
      <c r="T141" s="72"/>
      <c r="U141" s="72"/>
      <c r="V141" s="72"/>
      <c r="W141" s="72"/>
      <c r="X141" s="72"/>
      <c r="Y141" s="72"/>
      <c r="Z141" s="72"/>
      <c r="AA141" s="72"/>
    </row>
    <row r="142" spans="1:27">
      <c r="A142" s="72"/>
      <c r="B142" s="93" t="s">
        <v>146</v>
      </c>
      <c r="C142" s="346" t="s">
        <v>97</v>
      </c>
      <c r="D142" s="90"/>
      <c r="E142" s="103" t="s">
        <v>40</v>
      </c>
      <c r="F142" s="107" t="s">
        <v>36</v>
      </c>
      <c r="G142" s="104"/>
      <c r="H142" s="72"/>
      <c r="I142" s="72"/>
      <c r="J142" s="72"/>
      <c r="K142" s="72"/>
      <c r="L142" s="72"/>
      <c r="M142" s="72"/>
      <c r="N142" s="72"/>
      <c r="O142" s="72"/>
      <c r="P142" s="72"/>
      <c r="Q142" s="72"/>
      <c r="R142" s="72"/>
      <c r="S142" s="72"/>
      <c r="T142" s="72"/>
      <c r="U142" s="72"/>
      <c r="V142" s="72"/>
      <c r="W142" s="72"/>
      <c r="X142" s="72"/>
      <c r="Y142" s="72"/>
      <c r="Z142" s="72"/>
      <c r="AA142" s="72"/>
    </row>
    <row r="143" spans="1:27">
      <c r="A143" s="72"/>
      <c r="B143" s="93" t="s">
        <v>147</v>
      </c>
      <c r="C143" s="346" t="s">
        <v>97</v>
      </c>
      <c r="D143" s="90"/>
      <c r="E143" s="103" t="s">
        <v>40</v>
      </c>
      <c r="F143" s="107" t="s">
        <v>36</v>
      </c>
      <c r="G143" s="104"/>
      <c r="H143" s="72"/>
      <c r="I143" s="72"/>
      <c r="J143" s="72"/>
      <c r="K143" s="72"/>
      <c r="L143" s="72"/>
      <c r="M143" s="72"/>
      <c r="N143" s="72"/>
      <c r="O143" s="72"/>
      <c r="P143" s="72"/>
      <c r="Q143" s="72"/>
      <c r="R143" s="72"/>
      <c r="S143" s="72"/>
      <c r="T143" s="72"/>
      <c r="U143" s="72"/>
      <c r="V143" s="72"/>
      <c r="W143" s="72"/>
      <c r="X143" s="72"/>
      <c r="Y143" s="72"/>
      <c r="Z143" s="72"/>
      <c r="AA143" s="72"/>
    </row>
    <row r="144" spans="1:27">
      <c r="A144" s="72"/>
      <c r="B144" s="93" t="s">
        <v>148</v>
      </c>
      <c r="C144" s="346" t="s">
        <v>97</v>
      </c>
      <c r="D144" s="90"/>
      <c r="E144" s="103" t="s">
        <v>40</v>
      </c>
      <c r="F144" s="107" t="s">
        <v>36</v>
      </c>
      <c r="G144" s="104"/>
      <c r="H144" s="72"/>
      <c r="I144" s="72"/>
      <c r="J144" s="72"/>
      <c r="K144" s="72"/>
      <c r="L144" s="72"/>
      <c r="M144" s="72"/>
      <c r="N144" s="72"/>
      <c r="O144" s="72"/>
      <c r="P144" s="72"/>
      <c r="Q144" s="72"/>
      <c r="R144" s="72"/>
      <c r="S144" s="72"/>
      <c r="T144" s="72"/>
      <c r="U144" s="72"/>
      <c r="V144" s="72"/>
      <c r="W144" s="72"/>
      <c r="X144" s="72"/>
      <c r="Y144" s="72"/>
      <c r="Z144" s="72"/>
      <c r="AA144" s="72"/>
    </row>
    <row r="145" spans="1:27">
      <c r="A145" s="72"/>
      <c r="B145" s="93" t="s">
        <v>149</v>
      </c>
      <c r="C145" s="346" t="s">
        <v>101</v>
      </c>
      <c r="D145" s="90"/>
      <c r="E145" s="103" t="s">
        <v>40</v>
      </c>
      <c r="F145" s="107" t="s">
        <v>36</v>
      </c>
      <c r="G145" s="104"/>
      <c r="H145" s="72"/>
      <c r="I145" s="72"/>
      <c r="J145" s="72"/>
      <c r="K145" s="72"/>
      <c r="L145" s="72"/>
      <c r="M145" s="72"/>
      <c r="N145" s="72"/>
      <c r="O145" s="72"/>
      <c r="P145" s="72"/>
      <c r="Q145" s="72"/>
      <c r="R145" s="72"/>
      <c r="S145" s="72"/>
      <c r="T145" s="72"/>
      <c r="U145" s="72"/>
      <c r="V145" s="72"/>
      <c r="W145" s="72"/>
      <c r="X145" s="72"/>
      <c r="Y145" s="72"/>
      <c r="Z145" s="72"/>
      <c r="AA145" s="72"/>
    </row>
    <row r="146" spans="1:27">
      <c r="A146" s="72"/>
      <c r="B146" s="93" t="s">
        <v>150</v>
      </c>
      <c r="C146" s="346" t="s">
        <v>97</v>
      </c>
      <c r="D146" s="90"/>
      <c r="E146" s="103" t="s">
        <v>40</v>
      </c>
      <c r="F146" s="107" t="s">
        <v>36</v>
      </c>
      <c r="G146" s="104"/>
      <c r="H146" s="72"/>
      <c r="I146" s="72"/>
      <c r="J146" s="72"/>
      <c r="K146" s="72"/>
      <c r="L146" s="72"/>
      <c r="M146" s="72"/>
      <c r="N146" s="72"/>
      <c r="O146" s="72"/>
      <c r="P146" s="72"/>
      <c r="Q146" s="72"/>
      <c r="R146" s="72"/>
      <c r="S146" s="72"/>
      <c r="T146" s="72"/>
      <c r="U146" s="72"/>
      <c r="V146" s="72"/>
      <c r="W146" s="72"/>
      <c r="X146" s="72"/>
      <c r="Y146" s="72"/>
      <c r="Z146" s="72"/>
      <c r="AA146" s="72"/>
    </row>
    <row r="147" spans="1:27">
      <c r="A147" s="72"/>
      <c r="B147" s="72"/>
      <c r="C147" s="109"/>
      <c r="D147" s="99"/>
      <c r="E147" s="110"/>
      <c r="F147" s="110"/>
      <c r="G147" s="110"/>
      <c r="H147" s="72"/>
      <c r="I147" s="72"/>
      <c r="J147" s="72"/>
      <c r="K147" s="72"/>
      <c r="L147" s="72"/>
      <c r="M147" s="72"/>
      <c r="N147" s="72"/>
      <c r="O147" s="72"/>
      <c r="P147" s="72"/>
      <c r="Q147" s="72"/>
      <c r="R147" s="72"/>
      <c r="S147" s="72"/>
      <c r="T147" s="72"/>
      <c r="U147" s="72"/>
      <c r="V147" s="72"/>
      <c r="W147" s="72"/>
      <c r="X147" s="72"/>
      <c r="Y147" s="72"/>
      <c r="Z147" s="72"/>
      <c r="AA147" s="72"/>
    </row>
    <row r="148" spans="1:27" ht="18">
      <c r="A148" s="72"/>
      <c r="B148" s="482" t="s">
        <v>169</v>
      </c>
      <c r="C148" s="481"/>
      <c r="D148" s="101" t="s">
        <v>21</v>
      </c>
      <c r="E148" s="110"/>
      <c r="F148" s="110"/>
      <c r="G148" s="110"/>
      <c r="H148" s="72"/>
      <c r="I148" s="72"/>
      <c r="J148" s="72"/>
      <c r="K148" s="72"/>
      <c r="L148" s="72"/>
      <c r="M148" s="72"/>
      <c r="N148" s="72"/>
      <c r="O148" s="72"/>
      <c r="P148" s="72"/>
      <c r="Q148" s="72"/>
      <c r="R148" s="72"/>
      <c r="S148" s="72"/>
      <c r="T148" s="72"/>
      <c r="U148" s="72"/>
      <c r="V148" s="72"/>
      <c r="W148" s="72"/>
      <c r="X148" s="72"/>
      <c r="Y148" s="72"/>
      <c r="Z148" s="72"/>
      <c r="AA148" s="72"/>
    </row>
    <row r="149" spans="1:27" ht="18">
      <c r="A149" s="72"/>
      <c r="B149" s="480" t="s">
        <v>99</v>
      </c>
      <c r="C149" s="481"/>
      <c r="D149" s="90"/>
      <c r="E149" s="110"/>
      <c r="F149" s="110"/>
      <c r="G149" s="110"/>
      <c r="H149" s="72"/>
      <c r="I149" s="72"/>
      <c r="J149" s="72"/>
      <c r="K149" s="72"/>
      <c r="L149" s="72"/>
      <c r="M149" s="72"/>
      <c r="N149" s="72"/>
      <c r="O149" s="72"/>
      <c r="P149" s="72"/>
      <c r="Q149" s="72"/>
      <c r="R149" s="72"/>
      <c r="S149" s="72"/>
      <c r="T149" s="72"/>
      <c r="U149" s="72"/>
      <c r="V149" s="72"/>
      <c r="W149" s="72"/>
      <c r="X149" s="72"/>
      <c r="Y149" s="72"/>
      <c r="Z149" s="72"/>
      <c r="AA149" s="72"/>
    </row>
    <row r="150" spans="1:27" ht="18">
      <c r="A150" s="72"/>
      <c r="B150" s="88" t="s">
        <v>23</v>
      </c>
      <c r="C150" s="88" t="s">
        <v>24</v>
      </c>
      <c r="D150" s="90"/>
      <c r="E150" s="110"/>
      <c r="F150" s="110"/>
      <c r="G150" s="110"/>
      <c r="H150" s="72"/>
      <c r="I150" s="72"/>
      <c r="J150" s="72"/>
      <c r="K150" s="72"/>
      <c r="L150" s="72"/>
      <c r="M150" s="72"/>
      <c r="N150" s="72"/>
      <c r="O150" s="72"/>
      <c r="P150" s="72"/>
      <c r="Q150" s="72"/>
      <c r="R150" s="72"/>
      <c r="S150" s="72"/>
      <c r="T150" s="72"/>
      <c r="U150" s="72"/>
      <c r="V150" s="72"/>
      <c r="W150" s="72"/>
      <c r="X150" s="72"/>
      <c r="Y150" s="72"/>
      <c r="Z150" s="72"/>
      <c r="AA150" s="72"/>
    </row>
    <row r="151" spans="1:27" ht="57">
      <c r="A151" s="72"/>
      <c r="B151" s="89" t="s">
        <v>170</v>
      </c>
      <c r="C151" s="346" t="s">
        <v>171</v>
      </c>
      <c r="D151" s="90"/>
      <c r="E151" s="107" t="s">
        <v>172</v>
      </c>
      <c r="F151" s="107" t="s">
        <v>173</v>
      </c>
      <c r="G151" s="104"/>
      <c r="H151" s="72"/>
      <c r="I151" s="72"/>
      <c r="J151" s="72"/>
      <c r="K151" s="72"/>
      <c r="L151" s="72"/>
      <c r="M151" s="72"/>
      <c r="N151" s="72"/>
      <c r="O151" s="72"/>
      <c r="P151" s="72"/>
      <c r="Q151" s="72"/>
      <c r="R151" s="72"/>
      <c r="S151" s="72"/>
      <c r="T151" s="72"/>
      <c r="U151" s="72"/>
      <c r="V151" s="72"/>
      <c r="W151" s="72"/>
      <c r="X151" s="72"/>
      <c r="Y151" s="72"/>
      <c r="Z151" s="72"/>
      <c r="AA151" s="72"/>
    </row>
    <row r="152" spans="1:27" ht="142.5">
      <c r="A152" s="72"/>
      <c r="B152" s="89" t="s">
        <v>174</v>
      </c>
      <c r="C152" s="346" t="s">
        <v>175</v>
      </c>
      <c r="D152" s="90"/>
      <c r="E152" s="107" t="s">
        <v>172</v>
      </c>
      <c r="F152" s="107" t="s">
        <v>173</v>
      </c>
      <c r="G152" s="107" t="s">
        <v>26</v>
      </c>
      <c r="H152" s="72"/>
      <c r="I152" s="72"/>
      <c r="J152" s="72"/>
      <c r="K152" s="72"/>
      <c r="L152" s="72"/>
      <c r="M152" s="72"/>
      <c r="N152" s="72"/>
      <c r="O152" s="72"/>
      <c r="P152" s="72"/>
      <c r="Q152" s="72"/>
      <c r="R152" s="72"/>
      <c r="S152" s="72"/>
      <c r="T152" s="72"/>
      <c r="U152" s="72"/>
      <c r="V152" s="72"/>
      <c r="W152" s="72"/>
      <c r="X152" s="72"/>
      <c r="Y152" s="72"/>
      <c r="Z152" s="72"/>
      <c r="AA152" s="72"/>
    </row>
    <row r="153" spans="1:27" ht="85.5">
      <c r="A153" s="72"/>
      <c r="B153" s="89" t="s">
        <v>176</v>
      </c>
      <c r="C153" s="346" t="s">
        <v>177</v>
      </c>
      <c r="D153" s="90"/>
      <c r="E153" s="107" t="s">
        <v>172</v>
      </c>
      <c r="F153" s="107" t="s">
        <v>173</v>
      </c>
      <c r="G153" s="104"/>
      <c r="H153" s="72"/>
      <c r="I153" s="72"/>
      <c r="J153" s="72"/>
      <c r="K153" s="72"/>
      <c r="L153" s="72"/>
      <c r="M153" s="72"/>
      <c r="N153" s="72"/>
      <c r="O153" s="72"/>
      <c r="P153" s="72"/>
      <c r="Q153" s="72"/>
      <c r="R153" s="72"/>
      <c r="S153" s="72"/>
      <c r="T153" s="72"/>
      <c r="U153" s="72"/>
      <c r="V153" s="72"/>
      <c r="W153" s="72"/>
      <c r="X153" s="72"/>
      <c r="Y153" s="72"/>
      <c r="Z153" s="72"/>
      <c r="AA153" s="72"/>
    </row>
    <row r="154" spans="1:27" ht="71.25">
      <c r="A154" s="72"/>
      <c r="B154" s="89" t="s">
        <v>178</v>
      </c>
      <c r="C154" s="346" t="s">
        <v>179</v>
      </c>
      <c r="D154" s="90"/>
      <c r="E154" s="107" t="s">
        <v>172</v>
      </c>
      <c r="F154" s="107" t="s">
        <v>173</v>
      </c>
      <c r="G154" s="104"/>
      <c r="H154" s="72"/>
      <c r="I154" s="72"/>
      <c r="J154" s="72"/>
      <c r="K154" s="72"/>
      <c r="L154" s="72"/>
      <c r="M154" s="72"/>
      <c r="N154" s="72"/>
      <c r="O154" s="72"/>
      <c r="P154" s="72"/>
      <c r="Q154" s="72"/>
      <c r="R154" s="72"/>
      <c r="S154" s="72"/>
      <c r="T154" s="72"/>
      <c r="U154" s="72"/>
      <c r="V154" s="72"/>
      <c r="W154" s="72"/>
      <c r="X154" s="72"/>
      <c r="Y154" s="72"/>
      <c r="Z154" s="72"/>
      <c r="AA154" s="72"/>
    </row>
    <row r="155" spans="1:27" ht="42.75">
      <c r="A155" s="72"/>
      <c r="B155" s="89" t="s">
        <v>180</v>
      </c>
      <c r="C155" s="346" t="s">
        <v>181</v>
      </c>
      <c r="D155" s="90"/>
      <c r="E155" s="107" t="s">
        <v>172</v>
      </c>
      <c r="F155" s="107" t="s">
        <v>173</v>
      </c>
      <c r="G155" s="104"/>
      <c r="H155" s="72"/>
      <c r="I155" s="72"/>
      <c r="J155" s="72"/>
      <c r="K155" s="72"/>
      <c r="L155" s="72"/>
      <c r="M155" s="72"/>
      <c r="N155" s="72"/>
      <c r="O155" s="72"/>
      <c r="P155" s="72"/>
      <c r="Q155" s="72"/>
      <c r="R155" s="72"/>
      <c r="S155" s="72"/>
      <c r="T155" s="72"/>
      <c r="U155" s="72"/>
      <c r="V155" s="72"/>
      <c r="W155" s="72"/>
      <c r="X155" s="72"/>
      <c r="Y155" s="72"/>
      <c r="Z155" s="72"/>
      <c r="AA155" s="72"/>
    </row>
    <row r="156" spans="1:27" ht="57">
      <c r="A156" s="72"/>
      <c r="B156" s="89" t="s">
        <v>182</v>
      </c>
      <c r="C156" s="346" t="s">
        <v>183</v>
      </c>
      <c r="D156" s="90"/>
      <c r="E156" s="107" t="s">
        <v>172</v>
      </c>
      <c r="F156" s="107" t="s">
        <v>173</v>
      </c>
      <c r="G156" s="104"/>
      <c r="H156" s="72"/>
      <c r="I156" s="72"/>
      <c r="J156" s="72"/>
      <c r="K156" s="72"/>
      <c r="L156" s="72"/>
      <c r="M156" s="72"/>
      <c r="N156" s="72"/>
      <c r="O156" s="72"/>
      <c r="P156" s="72"/>
      <c r="Q156" s="72"/>
      <c r="R156" s="72"/>
      <c r="S156" s="72"/>
      <c r="T156" s="72"/>
      <c r="U156" s="72"/>
      <c r="V156" s="72"/>
      <c r="W156" s="72"/>
      <c r="X156" s="72"/>
      <c r="Y156" s="72"/>
      <c r="Z156" s="72"/>
      <c r="AA156" s="72"/>
    </row>
    <row r="157" spans="1:27" ht="71.25">
      <c r="A157" s="72"/>
      <c r="B157" s="89" t="s">
        <v>184</v>
      </c>
      <c r="C157" s="346" t="s">
        <v>185</v>
      </c>
      <c r="D157" s="90"/>
      <c r="E157" s="107" t="s">
        <v>172</v>
      </c>
      <c r="F157" s="107" t="s">
        <v>173</v>
      </c>
      <c r="G157" s="104"/>
      <c r="H157" s="72"/>
      <c r="I157" s="72"/>
      <c r="J157" s="72"/>
      <c r="K157" s="72"/>
      <c r="L157" s="72"/>
      <c r="M157" s="72"/>
      <c r="N157" s="72"/>
      <c r="O157" s="72"/>
      <c r="P157" s="72"/>
      <c r="Q157" s="72"/>
      <c r="R157" s="72"/>
      <c r="S157" s="72"/>
      <c r="T157" s="72"/>
      <c r="U157" s="72"/>
      <c r="V157" s="72"/>
      <c r="W157" s="72"/>
      <c r="X157" s="72"/>
      <c r="Y157" s="72"/>
      <c r="Z157" s="72"/>
      <c r="AA157" s="72"/>
    </row>
    <row r="158" spans="1:27" ht="57">
      <c r="A158" s="72"/>
      <c r="B158" s="89" t="s">
        <v>186</v>
      </c>
      <c r="C158" s="346" t="s">
        <v>101</v>
      </c>
      <c r="D158" s="90"/>
      <c r="E158" s="107" t="s">
        <v>172</v>
      </c>
      <c r="F158" s="107" t="s">
        <v>173</v>
      </c>
      <c r="G158" s="104"/>
      <c r="H158" s="72"/>
      <c r="I158" s="72"/>
      <c r="J158" s="72"/>
      <c r="K158" s="72"/>
      <c r="L158" s="72"/>
      <c r="M158" s="72"/>
      <c r="N158" s="72"/>
      <c r="O158" s="72"/>
      <c r="P158" s="72"/>
      <c r="Q158" s="72"/>
      <c r="R158" s="72"/>
      <c r="S158" s="72"/>
      <c r="T158" s="72"/>
      <c r="U158" s="72"/>
      <c r="V158" s="72"/>
      <c r="W158" s="72"/>
      <c r="X158" s="72"/>
      <c r="Y158" s="72"/>
      <c r="Z158" s="72"/>
      <c r="AA158" s="72"/>
    </row>
    <row r="159" spans="1:27">
      <c r="A159" s="72"/>
      <c r="B159" s="72"/>
      <c r="C159" s="109"/>
      <c r="D159" s="99"/>
      <c r="E159" s="110"/>
      <c r="F159" s="110"/>
      <c r="G159" s="110"/>
      <c r="H159" s="72"/>
      <c r="I159" s="72"/>
      <c r="J159" s="72"/>
      <c r="K159" s="72"/>
      <c r="L159" s="72"/>
      <c r="M159" s="72"/>
      <c r="N159" s="72"/>
      <c r="O159" s="72"/>
      <c r="P159" s="72"/>
      <c r="Q159" s="72"/>
      <c r="R159" s="72"/>
      <c r="S159" s="72"/>
      <c r="T159" s="72"/>
      <c r="U159" s="72"/>
      <c r="V159" s="72"/>
      <c r="W159" s="72"/>
      <c r="X159" s="72"/>
      <c r="Y159" s="72"/>
      <c r="Z159" s="72"/>
      <c r="AA159" s="72"/>
    </row>
    <row r="160" spans="1:27" ht="18">
      <c r="A160" s="72"/>
      <c r="B160" s="482" t="s">
        <v>187</v>
      </c>
      <c r="C160" s="481"/>
      <c r="D160" s="101" t="s">
        <v>21</v>
      </c>
      <c r="E160" s="110"/>
      <c r="F160" s="110"/>
      <c r="G160" s="110"/>
      <c r="H160" s="72"/>
      <c r="I160" s="72"/>
      <c r="J160" s="72"/>
      <c r="K160" s="72"/>
      <c r="L160" s="72"/>
      <c r="M160" s="72"/>
      <c r="N160" s="72"/>
      <c r="O160" s="72"/>
      <c r="P160" s="72"/>
      <c r="Q160" s="72"/>
      <c r="R160" s="72"/>
      <c r="S160" s="72"/>
      <c r="T160" s="72"/>
      <c r="U160" s="72"/>
      <c r="V160" s="72"/>
      <c r="W160" s="72"/>
      <c r="X160" s="72"/>
      <c r="Y160" s="72"/>
      <c r="Z160" s="72"/>
      <c r="AA160" s="72"/>
    </row>
    <row r="161" spans="1:27" ht="18">
      <c r="A161" s="72"/>
      <c r="B161" s="480" t="s">
        <v>99</v>
      </c>
      <c r="C161" s="481"/>
      <c r="D161" s="90"/>
      <c r="E161" s="110"/>
      <c r="F161" s="110"/>
      <c r="G161" s="110"/>
      <c r="H161" s="72"/>
      <c r="I161" s="72"/>
      <c r="J161" s="72"/>
      <c r="K161" s="72"/>
      <c r="L161" s="72"/>
      <c r="M161" s="72"/>
      <c r="N161" s="72"/>
      <c r="O161" s="72"/>
      <c r="P161" s="72"/>
      <c r="Q161" s="72"/>
      <c r="R161" s="72"/>
      <c r="S161" s="72"/>
      <c r="T161" s="72"/>
      <c r="U161" s="72"/>
      <c r="V161" s="72"/>
      <c r="W161" s="72"/>
      <c r="X161" s="72"/>
      <c r="Y161" s="72"/>
      <c r="Z161" s="72"/>
      <c r="AA161" s="72"/>
    </row>
    <row r="162" spans="1:27" ht="18">
      <c r="A162" s="72"/>
      <c r="B162" s="88" t="s">
        <v>23</v>
      </c>
      <c r="C162" s="88" t="s">
        <v>24</v>
      </c>
      <c r="D162" s="90"/>
      <c r="E162" s="110"/>
      <c r="F162" s="110"/>
      <c r="G162" s="110"/>
      <c r="H162" s="72"/>
      <c r="I162" s="72"/>
      <c r="J162" s="72"/>
      <c r="K162" s="72"/>
      <c r="L162" s="72"/>
      <c r="M162" s="72"/>
      <c r="N162" s="72"/>
      <c r="O162" s="72"/>
      <c r="P162" s="72"/>
      <c r="Q162" s="72"/>
      <c r="R162" s="72"/>
      <c r="S162" s="72"/>
      <c r="T162" s="72"/>
      <c r="U162" s="72"/>
      <c r="V162" s="72"/>
      <c r="W162" s="72"/>
      <c r="X162" s="72"/>
      <c r="Y162" s="72"/>
      <c r="Z162" s="72"/>
      <c r="AA162" s="72"/>
    </row>
    <row r="163" spans="1:27" ht="57">
      <c r="A163" s="72"/>
      <c r="B163" s="89" t="s">
        <v>188</v>
      </c>
      <c r="C163" s="340" t="s">
        <v>189</v>
      </c>
      <c r="D163" s="90"/>
      <c r="E163" s="104"/>
      <c r="F163" s="104"/>
      <c r="G163" s="104"/>
      <c r="H163" s="72"/>
      <c r="I163" s="72"/>
      <c r="J163" s="72"/>
      <c r="K163" s="72"/>
      <c r="L163" s="72"/>
      <c r="M163" s="72"/>
      <c r="N163" s="72"/>
      <c r="O163" s="72"/>
      <c r="P163" s="72"/>
      <c r="Q163" s="72"/>
      <c r="R163" s="72"/>
      <c r="S163" s="72"/>
      <c r="T163" s="72"/>
      <c r="U163" s="72"/>
      <c r="V163" s="72"/>
      <c r="W163" s="72"/>
      <c r="X163" s="72"/>
      <c r="Y163" s="72"/>
      <c r="Z163" s="72"/>
      <c r="AA163" s="72"/>
    </row>
    <row r="164" spans="1:27" ht="128.25">
      <c r="A164" s="72"/>
      <c r="B164" s="89" t="s">
        <v>190</v>
      </c>
      <c r="C164" s="340" t="s">
        <v>191</v>
      </c>
      <c r="D164" s="90"/>
      <c r="E164" s="104"/>
      <c r="F164" s="104"/>
      <c r="G164" s="104"/>
      <c r="H164" s="72"/>
      <c r="I164" s="72"/>
      <c r="J164" s="72"/>
      <c r="K164" s="72"/>
      <c r="L164" s="72"/>
      <c r="M164" s="72"/>
      <c r="N164" s="72"/>
      <c r="O164" s="72"/>
      <c r="P164" s="72"/>
      <c r="Q164" s="72"/>
      <c r="R164" s="72"/>
      <c r="S164" s="72"/>
      <c r="T164" s="72"/>
      <c r="U164" s="72"/>
      <c r="V164" s="72"/>
      <c r="W164" s="72"/>
      <c r="X164" s="72"/>
      <c r="Y164" s="72"/>
      <c r="Z164" s="72"/>
      <c r="AA164" s="72"/>
    </row>
    <row r="165" spans="1:27" ht="71.25">
      <c r="A165" s="72"/>
      <c r="B165" s="89" t="s">
        <v>192</v>
      </c>
      <c r="C165" s="340" t="s">
        <v>193</v>
      </c>
      <c r="D165" s="90"/>
      <c r="E165" s="104"/>
      <c r="F165" s="104"/>
      <c r="G165" s="104"/>
      <c r="H165" s="72"/>
      <c r="I165" s="72"/>
      <c r="J165" s="72"/>
      <c r="K165" s="72"/>
      <c r="L165" s="72"/>
      <c r="M165" s="72"/>
      <c r="N165" s="72"/>
      <c r="O165" s="72"/>
      <c r="P165" s="72"/>
      <c r="Q165" s="72"/>
      <c r="R165" s="72"/>
      <c r="S165" s="72"/>
      <c r="T165" s="72"/>
      <c r="U165" s="72"/>
      <c r="V165" s="72"/>
      <c r="W165" s="72"/>
      <c r="X165" s="72"/>
      <c r="Y165" s="72"/>
      <c r="Z165" s="72"/>
      <c r="AA165" s="72"/>
    </row>
    <row r="166" spans="1:27">
      <c r="A166" s="72"/>
      <c r="B166" s="72"/>
      <c r="C166" s="109"/>
      <c r="D166" s="99"/>
      <c r="E166" s="108"/>
      <c r="F166" s="108"/>
      <c r="G166" s="108"/>
      <c r="H166" s="72"/>
      <c r="I166" s="72"/>
      <c r="J166" s="72"/>
      <c r="K166" s="72"/>
      <c r="L166" s="72"/>
      <c r="M166" s="72"/>
      <c r="N166" s="72"/>
      <c r="O166" s="72"/>
      <c r="P166" s="72"/>
      <c r="Q166" s="72"/>
      <c r="R166" s="72"/>
      <c r="S166" s="72"/>
      <c r="T166" s="72"/>
      <c r="U166" s="72"/>
      <c r="V166" s="72"/>
      <c r="W166" s="72"/>
      <c r="X166" s="72"/>
      <c r="Y166" s="72"/>
      <c r="Z166" s="72"/>
      <c r="AA166" s="72"/>
    </row>
    <row r="167" spans="1:27" ht="18">
      <c r="A167" s="72"/>
      <c r="B167" s="482" t="s">
        <v>194</v>
      </c>
      <c r="C167" s="481"/>
      <c r="D167" s="101" t="s">
        <v>21</v>
      </c>
      <c r="E167" s="108"/>
      <c r="F167" s="108"/>
      <c r="G167" s="108"/>
      <c r="H167" s="72"/>
      <c r="I167" s="72"/>
      <c r="J167" s="72"/>
      <c r="K167" s="72"/>
      <c r="L167" s="72"/>
      <c r="M167" s="72"/>
      <c r="N167" s="72"/>
      <c r="O167" s="72"/>
      <c r="P167" s="72"/>
      <c r="Q167" s="72"/>
      <c r="R167" s="72"/>
      <c r="S167" s="72"/>
      <c r="T167" s="72"/>
      <c r="U167" s="72"/>
      <c r="V167" s="72"/>
      <c r="W167" s="72"/>
      <c r="X167" s="72"/>
      <c r="Y167" s="72"/>
      <c r="Z167" s="72"/>
      <c r="AA167" s="72"/>
    </row>
    <row r="168" spans="1:27" ht="18">
      <c r="A168" s="72"/>
      <c r="B168" s="480" t="s">
        <v>99</v>
      </c>
      <c r="C168" s="481"/>
      <c r="D168" s="90"/>
      <c r="E168" s="108"/>
      <c r="F168" s="108"/>
      <c r="G168" s="108"/>
      <c r="H168" s="72"/>
      <c r="I168" s="72"/>
      <c r="J168" s="72"/>
      <c r="K168" s="72"/>
      <c r="L168" s="72"/>
      <c r="M168" s="72"/>
      <c r="N168" s="72"/>
      <c r="O168" s="72"/>
      <c r="P168" s="72"/>
      <c r="Q168" s="72"/>
      <c r="R168" s="72"/>
      <c r="S168" s="72"/>
      <c r="T168" s="72"/>
      <c r="U168" s="72"/>
      <c r="V168" s="72"/>
      <c r="W168" s="72"/>
      <c r="X168" s="72"/>
      <c r="Y168" s="72"/>
      <c r="Z168" s="72"/>
      <c r="AA168" s="72"/>
    </row>
    <row r="169" spans="1:27" ht="18">
      <c r="A169" s="72"/>
      <c r="B169" s="88" t="s">
        <v>23</v>
      </c>
      <c r="C169" s="88" t="s">
        <v>24</v>
      </c>
      <c r="D169" s="90"/>
      <c r="E169" s="108"/>
      <c r="F169" s="108"/>
      <c r="G169" s="108"/>
      <c r="H169" s="72"/>
      <c r="I169" s="72"/>
      <c r="J169" s="72"/>
      <c r="K169" s="72"/>
      <c r="L169" s="72"/>
      <c r="M169" s="72"/>
      <c r="N169" s="72"/>
      <c r="O169" s="72"/>
      <c r="P169" s="72"/>
      <c r="Q169" s="72"/>
      <c r="R169" s="72"/>
      <c r="S169" s="72"/>
      <c r="T169" s="72"/>
      <c r="U169" s="72"/>
      <c r="V169" s="72"/>
      <c r="W169" s="72"/>
      <c r="X169" s="72"/>
      <c r="Y169" s="72"/>
      <c r="Z169" s="72"/>
      <c r="AA169" s="72"/>
    </row>
    <row r="170" spans="1:27" ht="57">
      <c r="A170" s="72"/>
      <c r="B170" s="90" t="s">
        <v>195</v>
      </c>
      <c r="C170" s="346" t="s">
        <v>97</v>
      </c>
      <c r="D170" s="90"/>
      <c r="E170" s="107" t="s">
        <v>172</v>
      </c>
      <c r="F170" s="107" t="s">
        <v>196</v>
      </c>
      <c r="G170" s="104" t="s">
        <v>197</v>
      </c>
      <c r="H170" s="72"/>
      <c r="I170" s="72"/>
      <c r="J170" s="72"/>
      <c r="K170" s="72"/>
      <c r="L170" s="72"/>
      <c r="M170" s="72"/>
      <c r="N170" s="72"/>
      <c r="O170" s="72"/>
      <c r="P170" s="72"/>
      <c r="Q170" s="72"/>
      <c r="R170" s="72"/>
      <c r="S170" s="72"/>
      <c r="T170" s="72"/>
      <c r="U170" s="72"/>
      <c r="V170" s="72"/>
      <c r="W170" s="72"/>
      <c r="X170" s="72"/>
      <c r="Y170" s="72"/>
      <c r="Z170" s="72"/>
      <c r="AA170" s="72"/>
    </row>
    <row r="171" spans="1:27" ht="28.5">
      <c r="A171" s="72"/>
      <c r="B171" s="89" t="s">
        <v>198</v>
      </c>
      <c r="C171" s="346" t="s">
        <v>199</v>
      </c>
      <c r="D171" s="90"/>
      <c r="E171" s="107" t="s">
        <v>172</v>
      </c>
      <c r="F171" s="107" t="s">
        <v>196</v>
      </c>
      <c r="G171" s="104" t="s">
        <v>197</v>
      </c>
      <c r="H171" s="72"/>
      <c r="I171" s="72"/>
      <c r="J171" s="72"/>
      <c r="K171" s="72"/>
      <c r="L171" s="72"/>
      <c r="M171" s="72"/>
      <c r="N171" s="72"/>
      <c r="O171" s="72"/>
      <c r="P171" s="72"/>
      <c r="Q171" s="72"/>
      <c r="R171" s="72"/>
      <c r="S171" s="72"/>
      <c r="T171" s="72"/>
      <c r="U171" s="72"/>
      <c r="V171" s="72"/>
      <c r="W171" s="72"/>
      <c r="X171" s="72"/>
      <c r="Y171" s="72"/>
      <c r="Z171" s="72"/>
      <c r="AA171" s="72"/>
    </row>
    <row r="172" spans="1:27" ht="71.25">
      <c r="A172" s="72"/>
      <c r="B172" s="89" t="s">
        <v>200</v>
      </c>
      <c r="C172" s="346" t="s">
        <v>97</v>
      </c>
      <c r="D172" s="90"/>
      <c r="E172" s="107" t="s">
        <v>172</v>
      </c>
      <c r="F172" s="107" t="s">
        <v>196</v>
      </c>
      <c r="G172" s="104" t="s">
        <v>197</v>
      </c>
      <c r="H172" s="72"/>
      <c r="I172" s="72"/>
      <c r="J172" s="72"/>
      <c r="K172" s="72"/>
      <c r="L172" s="72"/>
      <c r="M172" s="72"/>
      <c r="N172" s="72"/>
      <c r="O172" s="72"/>
      <c r="P172" s="72"/>
      <c r="Q172" s="72"/>
      <c r="R172" s="72"/>
      <c r="S172" s="72"/>
      <c r="T172" s="72"/>
      <c r="U172" s="72"/>
      <c r="V172" s="72"/>
      <c r="W172" s="72"/>
      <c r="X172" s="72"/>
      <c r="Y172" s="72"/>
      <c r="Z172" s="72"/>
      <c r="AA172" s="72"/>
    </row>
    <row r="173" spans="1:27" ht="28.5">
      <c r="A173" s="72"/>
      <c r="B173" s="89" t="s">
        <v>201</v>
      </c>
      <c r="C173" s="346" t="s">
        <v>101</v>
      </c>
      <c r="D173" s="90"/>
      <c r="E173" s="107" t="s">
        <v>172</v>
      </c>
      <c r="F173" s="107" t="s">
        <v>196</v>
      </c>
      <c r="G173" s="104" t="s">
        <v>197</v>
      </c>
      <c r="H173" s="72"/>
      <c r="I173" s="72"/>
      <c r="J173" s="72"/>
      <c r="K173" s="72"/>
      <c r="L173" s="72"/>
      <c r="M173" s="72"/>
      <c r="N173" s="72"/>
      <c r="O173" s="72"/>
      <c r="P173" s="72"/>
      <c r="Q173" s="72"/>
      <c r="R173" s="72"/>
      <c r="S173" s="72"/>
      <c r="T173" s="72"/>
      <c r="U173" s="72"/>
      <c r="V173" s="72"/>
      <c r="W173" s="72"/>
      <c r="X173" s="72"/>
      <c r="Y173" s="72"/>
      <c r="Z173" s="72"/>
      <c r="AA173" s="72"/>
    </row>
    <row r="174" spans="1:27" ht="57">
      <c r="A174" s="72"/>
      <c r="B174" s="89" t="s">
        <v>202</v>
      </c>
      <c r="C174" s="346" t="s">
        <v>101</v>
      </c>
      <c r="D174" s="90"/>
      <c r="E174" s="107" t="s">
        <v>172</v>
      </c>
      <c r="F174" s="107" t="s">
        <v>196</v>
      </c>
      <c r="G174" s="104" t="s">
        <v>197</v>
      </c>
      <c r="H174" s="72"/>
      <c r="I174" s="72"/>
      <c r="J174" s="72"/>
      <c r="K174" s="72"/>
      <c r="L174" s="72"/>
      <c r="M174" s="72"/>
      <c r="N174" s="72"/>
      <c r="O174" s="72"/>
      <c r="P174" s="72"/>
      <c r="Q174" s="72"/>
      <c r="R174" s="72"/>
      <c r="S174" s="72"/>
      <c r="T174" s="72"/>
      <c r="U174" s="72"/>
      <c r="V174" s="72"/>
      <c r="W174" s="72"/>
      <c r="X174" s="72"/>
      <c r="Y174" s="72"/>
      <c r="Z174" s="72"/>
      <c r="AA174" s="72"/>
    </row>
    <row r="175" spans="1:27" ht="57">
      <c r="A175" s="72"/>
      <c r="B175" s="89" t="s">
        <v>203</v>
      </c>
      <c r="C175" s="346" t="s">
        <v>101</v>
      </c>
      <c r="D175" s="90"/>
      <c r="E175" s="107" t="s">
        <v>172</v>
      </c>
      <c r="F175" s="107" t="s">
        <v>196</v>
      </c>
      <c r="G175" s="104" t="s">
        <v>197</v>
      </c>
      <c r="H175" s="72"/>
      <c r="I175" s="72"/>
      <c r="J175" s="72"/>
      <c r="K175" s="72"/>
      <c r="L175" s="72"/>
      <c r="M175" s="72"/>
      <c r="N175" s="72"/>
      <c r="O175" s="72"/>
      <c r="P175" s="72"/>
      <c r="Q175" s="72"/>
      <c r="R175" s="72"/>
      <c r="S175" s="72"/>
      <c r="T175" s="72"/>
      <c r="U175" s="72"/>
      <c r="V175" s="72"/>
      <c r="W175" s="72"/>
      <c r="X175" s="72"/>
      <c r="Y175" s="72"/>
      <c r="Z175" s="72"/>
      <c r="AA175" s="72"/>
    </row>
    <row r="176" spans="1:27" ht="42.75">
      <c r="A176" s="72"/>
      <c r="B176" s="89" t="s">
        <v>204</v>
      </c>
      <c r="C176" s="346" t="s">
        <v>205</v>
      </c>
      <c r="D176" s="90"/>
      <c r="E176" s="107" t="s">
        <v>172</v>
      </c>
      <c r="F176" s="107" t="s">
        <v>196</v>
      </c>
      <c r="G176" s="104" t="s">
        <v>197</v>
      </c>
      <c r="H176" s="72"/>
      <c r="I176" s="72"/>
      <c r="J176" s="72"/>
      <c r="K176" s="72"/>
      <c r="L176" s="72"/>
      <c r="M176" s="72"/>
      <c r="N176" s="72"/>
      <c r="O176" s="72"/>
      <c r="P176" s="72"/>
      <c r="Q176" s="72"/>
      <c r="R176" s="72"/>
      <c r="S176" s="72"/>
      <c r="T176" s="72"/>
      <c r="U176" s="72"/>
      <c r="V176" s="72"/>
      <c r="W176" s="72"/>
      <c r="X176" s="72"/>
      <c r="Y176" s="72"/>
      <c r="Z176" s="72"/>
      <c r="AA176" s="72"/>
    </row>
    <row r="177" spans="1:27" ht="57">
      <c r="A177" s="72"/>
      <c r="B177" s="96" t="s">
        <v>206</v>
      </c>
      <c r="C177" s="346" t="s">
        <v>97</v>
      </c>
      <c r="D177" s="90"/>
      <c r="E177" s="107" t="s">
        <v>172</v>
      </c>
      <c r="F177" s="107" t="s">
        <v>196</v>
      </c>
      <c r="G177" s="104" t="s">
        <v>197</v>
      </c>
      <c r="H177" s="72"/>
      <c r="I177" s="72"/>
      <c r="J177" s="72"/>
      <c r="K177" s="72"/>
      <c r="L177" s="72"/>
      <c r="M177" s="72"/>
      <c r="N177" s="72"/>
      <c r="O177" s="72"/>
      <c r="P177" s="72"/>
      <c r="Q177" s="72"/>
      <c r="R177" s="72"/>
      <c r="S177" s="72"/>
      <c r="T177" s="72"/>
      <c r="U177" s="72"/>
      <c r="V177" s="72"/>
      <c r="W177" s="72"/>
      <c r="X177" s="72"/>
      <c r="Y177" s="72"/>
      <c r="Z177" s="72"/>
      <c r="AA177" s="72"/>
    </row>
    <row r="178" spans="1:27" ht="57">
      <c r="A178" s="72"/>
      <c r="B178" s="96" t="s">
        <v>207</v>
      </c>
      <c r="C178" s="346" t="s">
        <v>97</v>
      </c>
      <c r="D178" s="90"/>
      <c r="E178" s="107" t="s">
        <v>172</v>
      </c>
      <c r="F178" s="107" t="s">
        <v>196</v>
      </c>
      <c r="G178" s="104" t="s">
        <v>197</v>
      </c>
      <c r="H178" s="72"/>
      <c r="I178" s="72"/>
      <c r="J178" s="72"/>
      <c r="K178" s="72"/>
      <c r="L178" s="72"/>
      <c r="M178" s="72"/>
      <c r="N178" s="72"/>
      <c r="O178" s="72"/>
      <c r="P178" s="72"/>
      <c r="Q178" s="72"/>
      <c r="R178" s="72"/>
      <c r="S178" s="72"/>
      <c r="T178" s="72"/>
      <c r="U178" s="72"/>
      <c r="V178" s="72"/>
      <c r="W178" s="72"/>
      <c r="X178" s="72"/>
      <c r="Y178" s="72"/>
      <c r="Z178" s="72"/>
      <c r="AA178" s="72"/>
    </row>
    <row r="179" spans="1:27">
      <c r="A179" s="72"/>
      <c r="B179" s="72"/>
      <c r="C179" s="109"/>
      <c r="D179" s="99"/>
      <c r="E179" s="108"/>
      <c r="F179" s="108"/>
      <c r="G179" s="108"/>
      <c r="H179" s="72"/>
      <c r="I179" s="72"/>
      <c r="J179" s="72"/>
      <c r="K179" s="72"/>
      <c r="L179" s="72"/>
      <c r="M179" s="72"/>
      <c r="N179" s="72"/>
      <c r="O179" s="72"/>
      <c r="P179" s="72"/>
      <c r="Q179" s="72"/>
      <c r="R179" s="72"/>
      <c r="S179" s="72"/>
      <c r="T179" s="72"/>
      <c r="U179" s="72"/>
      <c r="V179" s="72"/>
      <c r="W179" s="72"/>
      <c r="X179" s="72"/>
      <c r="Y179" s="72"/>
      <c r="Z179" s="72"/>
      <c r="AA179" s="72"/>
    </row>
    <row r="180" spans="1:27" ht="18">
      <c r="A180" s="72"/>
      <c r="B180" s="482" t="s">
        <v>208</v>
      </c>
      <c r="C180" s="481"/>
      <c r="D180" s="101" t="s">
        <v>21</v>
      </c>
      <c r="E180" s="108"/>
      <c r="F180" s="108"/>
      <c r="G180" s="108"/>
      <c r="H180" s="72"/>
      <c r="I180" s="72"/>
      <c r="J180" s="72"/>
      <c r="K180" s="72"/>
      <c r="L180" s="72"/>
      <c r="M180" s="72"/>
      <c r="N180" s="72"/>
      <c r="O180" s="72"/>
      <c r="P180" s="72"/>
      <c r="Q180" s="72"/>
      <c r="R180" s="72"/>
      <c r="S180" s="72"/>
      <c r="T180" s="72"/>
      <c r="U180" s="72"/>
      <c r="V180" s="72"/>
      <c r="W180" s="72"/>
      <c r="X180" s="72"/>
      <c r="Y180" s="72"/>
      <c r="Z180" s="72"/>
      <c r="AA180" s="72"/>
    </row>
    <row r="181" spans="1:27" ht="18">
      <c r="A181" s="72"/>
      <c r="B181" s="480" t="s">
        <v>99</v>
      </c>
      <c r="C181" s="481"/>
      <c r="D181" s="90"/>
      <c r="E181" s="108"/>
      <c r="F181" s="108"/>
      <c r="G181" s="108"/>
      <c r="H181" s="72"/>
      <c r="I181" s="72"/>
      <c r="J181" s="72"/>
      <c r="K181" s="72"/>
      <c r="L181" s="72"/>
      <c r="M181" s="72"/>
      <c r="N181" s="72"/>
      <c r="O181" s="72"/>
      <c r="P181" s="72"/>
      <c r="Q181" s="72"/>
      <c r="R181" s="72"/>
      <c r="S181" s="72"/>
      <c r="T181" s="72"/>
      <c r="U181" s="72"/>
      <c r="V181" s="72"/>
      <c r="W181" s="72"/>
      <c r="X181" s="72"/>
      <c r="Y181" s="72"/>
      <c r="Z181" s="72"/>
      <c r="AA181" s="72"/>
    </row>
    <row r="182" spans="1:27" ht="18">
      <c r="A182" s="72"/>
      <c r="B182" s="88" t="s">
        <v>23</v>
      </c>
      <c r="C182" s="88" t="s">
        <v>24</v>
      </c>
      <c r="D182" s="90"/>
      <c r="E182" s="112"/>
      <c r="F182" s="108"/>
      <c r="G182" s="108"/>
      <c r="H182" s="72"/>
      <c r="I182" s="72"/>
      <c r="J182" s="72"/>
      <c r="K182" s="72"/>
      <c r="L182" s="72"/>
      <c r="M182" s="72"/>
      <c r="N182" s="72"/>
      <c r="O182" s="72"/>
      <c r="P182" s="72"/>
      <c r="Q182" s="72"/>
      <c r="R182" s="72"/>
      <c r="S182" s="72"/>
      <c r="T182" s="72"/>
      <c r="U182" s="72"/>
      <c r="V182" s="72"/>
      <c r="W182" s="72"/>
      <c r="X182" s="72"/>
      <c r="Y182" s="72"/>
      <c r="Z182" s="72"/>
      <c r="AA182" s="72"/>
    </row>
    <row r="183" spans="1:27" ht="28.5">
      <c r="A183" s="72"/>
      <c r="B183" s="89" t="s">
        <v>209</v>
      </c>
      <c r="C183" s="94" t="s">
        <v>97</v>
      </c>
      <c r="D183" s="90"/>
      <c r="E183" s="112" t="s">
        <v>210</v>
      </c>
      <c r="F183" s="104"/>
      <c r="G183" s="104"/>
      <c r="H183" s="72"/>
      <c r="I183" s="72"/>
      <c r="J183" s="72"/>
      <c r="K183" s="72"/>
      <c r="L183" s="72"/>
      <c r="M183" s="72"/>
      <c r="N183" s="72"/>
      <c r="O183" s="72"/>
      <c r="P183" s="72"/>
      <c r="Q183" s="72"/>
      <c r="R183" s="72"/>
      <c r="S183" s="72"/>
      <c r="T183" s="72"/>
      <c r="U183" s="72"/>
      <c r="V183" s="72"/>
      <c r="W183" s="72"/>
      <c r="X183" s="72"/>
      <c r="Y183" s="72"/>
      <c r="Z183" s="72"/>
      <c r="AA183" s="72"/>
    </row>
    <row r="184" spans="1:27" ht="71.25">
      <c r="A184" s="72"/>
      <c r="B184" s="89" t="s">
        <v>211</v>
      </c>
      <c r="C184" s="90" t="s">
        <v>97</v>
      </c>
      <c r="D184" s="90"/>
      <c r="E184" s="112"/>
      <c r="F184" s="104"/>
      <c r="G184" s="104"/>
      <c r="H184" s="72"/>
      <c r="I184" s="72"/>
      <c r="J184" s="72"/>
      <c r="K184" s="72"/>
      <c r="L184" s="72"/>
      <c r="M184" s="72"/>
      <c r="N184" s="72"/>
      <c r="O184" s="72"/>
      <c r="P184" s="72"/>
      <c r="Q184" s="72"/>
      <c r="R184" s="72"/>
      <c r="S184" s="72"/>
      <c r="T184" s="72"/>
      <c r="U184" s="72"/>
      <c r="V184" s="72"/>
      <c r="W184" s="72"/>
      <c r="X184" s="72"/>
      <c r="Y184" s="72"/>
      <c r="Z184" s="72"/>
      <c r="AA184" s="72"/>
    </row>
    <row r="185" spans="1:27" ht="114">
      <c r="A185" s="72"/>
      <c r="B185" s="89" t="s">
        <v>212</v>
      </c>
      <c r="C185" s="90" t="s">
        <v>97</v>
      </c>
      <c r="D185" s="90"/>
      <c r="E185" s="112"/>
      <c r="F185" s="104"/>
      <c r="G185" s="104"/>
      <c r="H185" s="72"/>
      <c r="I185" s="72"/>
      <c r="J185" s="72"/>
      <c r="K185" s="72"/>
      <c r="L185" s="72"/>
      <c r="M185" s="72"/>
      <c r="N185" s="72"/>
      <c r="O185" s="72"/>
      <c r="P185" s="72"/>
      <c r="Q185" s="72"/>
      <c r="R185" s="72"/>
      <c r="S185" s="72"/>
      <c r="T185" s="72"/>
      <c r="U185" s="72"/>
      <c r="V185" s="72"/>
      <c r="W185" s="72"/>
      <c r="X185" s="72"/>
      <c r="Y185" s="72"/>
      <c r="Z185" s="72"/>
      <c r="AA185" s="72"/>
    </row>
    <row r="186" spans="1:27" ht="28.5">
      <c r="A186" s="72"/>
      <c r="B186" s="89" t="s">
        <v>213</v>
      </c>
      <c r="C186" s="90" t="s">
        <v>97</v>
      </c>
      <c r="D186" s="90"/>
      <c r="E186" s="112"/>
      <c r="F186" s="104"/>
      <c r="G186" s="104"/>
      <c r="H186" s="72"/>
      <c r="I186" s="72"/>
      <c r="J186" s="72"/>
      <c r="K186" s="72"/>
      <c r="L186" s="72"/>
      <c r="M186" s="72"/>
      <c r="N186" s="72"/>
      <c r="O186" s="72"/>
      <c r="P186" s="72"/>
      <c r="Q186" s="72"/>
      <c r="R186" s="72"/>
      <c r="S186" s="72"/>
      <c r="T186" s="72"/>
      <c r="U186" s="72"/>
      <c r="V186" s="72"/>
      <c r="W186" s="72"/>
      <c r="X186" s="72"/>
      <c r="Y186" s="72"/>
      <c r="Z186" s="72"/>
      <c r="AA186" s="72"/>
    </row>
    <row r="187" spans="1:27" ht="42.75">
      <c r="A187" s="72"/>
      <c r="B187" s="89" t="s">
        <v>214</v>
      </c>
      <c r="C187" s="90" t="s">
        <v>97</v>
      </c>
      <c r="D187" s="90"/>
      <c r="E187" s="112"/>
      <c r="F187" s="104"/>
      <c r="G187" s="104"/>
      <c r="H187" s="72"/>
      <c r="I187" s="72"/>
      <c r="J187" s="72"/>
      <c r="K187" s="72"/>
      <c r="L187" s="72"/>
      <c r="M187" s="72"/>
      <c r="N187" s="72"/>
      <c r="O187" s="72"/>
      <c r="P187" s="72"/>
      <c r="Q187" s="72"/>
      <c r="R187" s="72"/>
      <c r="S187" s="72"/>
      <c r="T187" s="72"/>
      <c r="U187" s="72"/>
      <c r="V187" s="72"/>
      <c r="W187" s="72"/>
      <c r="X187" s="72"/>
      <c r="Y187" s="72"/>
      <c r="Z187" s="72"/>
      <c r="AA187" s="72"/>
    </row>
    <row r="188" spans="1:27" ht="42.75">
      <c r="A188" s="72"/>
      <c r="B188" s="89" t="s">
        <v>215</v>
      </c>
      <c r="C188" s="90" t="s">
        <v>97</v>
      </c>
      <c r="D188" s="90"/>
      <c r="E188" s="112"/>
      <c r="F188" s="104"/>
      <c r="G188" s="104"/>
      <c r="H188" s="72"/>
      <c r="I188" s="72"/>
      <c r="J188" s="72"/>
      <c r="K188" s="72"/>
      <c r="L188" s="72"/>
      <c r="M188" s="72"/>
      <c r="N188" s="72"/>
      <c r="O188" s="72"/>
      <c r="P188" s="72"/>
      <c r="Q188" s="72"/>
      <c r="R188" s="72"/>
      <c r="S188" s="72"/>
      <c r="T188" s="72"/>
      <c r="U188" s="72"/>
      <c r="V188" s="72"/>
      <c r="W188" s="72"/>
      <c r="X188" s="72"/>
      <c r="Y188" s="72"/>
      <c r="Z188" s="72"/>
      <c r="AA188" s="72"/>
    </row>
    <row r="189" spans="1:27" ht="42.75">
      <c r="A189" s="72"/>
      <c r="B189" s="89" t="s">
        <v>216</v>
      </c>
      <c r="C189" s="90" t="s">
        <v>97</v>
      </c>
      <c r="D189" s="90"/>
      <c r="E189" s="112"/>
      <c r="F189" s="104"/>
      <c r="G189" s="104"/>
      <c r="H189" s="72"/>
      <c r="I189" s="72"/>
      <c r="J189" s="72"/>
      <c r="K189" s="72"/>
      <c r="L189" s="72"/>
      <c r="M189" s="72"/>
      <c r="N189" s="72"/>
      <c r="O189" s="72"/>
      <c r="P189" s="72"/>
      <c r="Q189" s="72"/>
      <c r="R189" s="72"/>
      <c r="S189" s="72"/>
      <c r="T189" s="72"/>
      <c r="U189" s="72"/>
      <c r="V189" s="72"/>
      <c r="W189" s="72"/>
      <c r="X189" s="72"/>
      <c r="Y189" s="72"/>
      <c r="Z189" s="72"/>
      <c r="AA189" s="72"/>
    </row>
    <row r="190" spans="1:27" ht="42.75">
      <c r="A190" s="72"/>
      <c r="B190" s="89" t="s">
        <v>217</v>
      </c>
      <c r="C190" s="90" t="s">
        <v>97</v>
      </c>
      <c r="D190" s="90"/>
      <c r="E190" s="112"/>
      <c r="F190" s="104"/>
      <c r="G190" s="104"/>
      <c r="H190" s="72"/>
      <c r="I190" s="72"/>
      <c r="J190" s="72"/>
      <c r="K190" s="72"/>
      <c r="L190" s="72"/>
      <c r="M190" s="72"/>
      <c r="N190" s="72"/>
      <c r="O190" s="72"/>
      <c r="P190" s="72"/>
      <c r="Q190" s="72"/>
      <c r="R190" s="72"/>
      <c r="S190" s="72"/>
      <c r="T190" s="72"/>
      <c r="U190" s="72"/>
      <c r="V190" s="72"/>
      <c r="W190" s="72"/>
      <c r="X190" s="72"/>
      <c r="Y190" s="72"/>
      <c r="Z190" s="72"/>
      <c r="AA190" s="72"/>
    </row>
    <row r="191" spans="1:27" ht="42.75">
      <c r="A191" s="72"/>
      <c r="B191" s="96" t="s">
        <v>218</v>
      </c>
      <c r="C191" s="90" t="s">
        <v>97</v>
      </c>
      <c r="D191" s="90"/>
      <c r="E191" s="112"/>
      <c r="F191" s="104"/>
      <c r="G191" s="104"/>
      <c r="H191" s="72"/>
      <c r="I191" s="72"/>
      <c r="J191" s="72"/>
      <c r="K191" s="72"/>
      <c r="L191" s="72"/>
      <c r="M191" s="72"/>
      <c r="N191" s="72"/>
      <c r="O191" s="72"/>
      <c r="P191" s="72"/>
      <c r="Q191" s="72"/>
      <c r="R191" s="72"/>
      <c r="S191" s="72"/>
      <c r="T191" s="72"/>
      <c r="U191" s="72"/>
      <c r="V191" s="72"/>
      <c r="W191" s="72"/>
      <c r="X191" s="72"/>
      <c r="Y191" s="72"/>
      <c r="Z191" s="72"/>
      <c r="AA191" s="72"/>
    </row>
    <row r="192" spans="1:27">
      <c r="A192" s="72"/>
      <c r="B192" s="72"/>
      <c r="C192" s="109"/>
      <c r="D192" s="99"/>
      <c r="E192" s="110"/>
      <c r="F192" s="110"/>
      <c r="G192" s="110"/>
      <c r="H192" s="72"/>
      <c r="I192" s="72"/>
      <c r="J192" s="72"/>
      <c r="K192" s="72"/>
      <c r="L192" s="72"/>
      <c r="M192" s="72"/>
      <c r="N192" s="72"/>
      <c r="O192" s="72"/>
      <c r="P192" s="72"/>
      <c r="Q192" s="72"/>
      <c r="R192" s="72"/>
      <c r="S192" s="72"/>
      <c r="T192" s="72"/>
      <c r="U192" s="72"/>
      <c r="V192" s="72"/>
      <c r="W192" s="72"/>
      <c r="X192" s="72"/>
      <c r="Y192" s="72"/>
      <c r="Z192" s="72"/>
      <c r="AA192" s="72"/>
    </row>
    <row r="193" spans="1:27" ht="18">
      <c r="A193" s="72"/>
      <c r="B193" s="482" t="s">
        <v>219</v>
      </c>
      <c r="C193" s="481"/>
      <c r="D193" s="101" t="s">
        <v>21</v>
      </c>
      <c r="E193" s="110"/>
      <c r="F193" s="110"/>
      <c r="G193" s="110"/>
      <c r="H193" s="72"/>
      <c r="I193" s="72"/>
      <c r="J193" s="72"/>
      <c r="K193" s="72"/>
      <c r="L193" s="72"/>
      <c r="M193" s="72"/>
      <c r="N193" s="72"/>
      <c r="O193" s="72"/>
      <c r="P193" s="72"/>
      <c r="Q193" s="72"/>
      <c r="R193" s="72"/>
      <c r="S193" s="72"/>
      <c r="T193" s="72"/>
      <c r="U193" s="72"/>
      <c r="V193" s="72"/>
      <c r="W193" s="72"/>
      <c r="X193" s="72"/>
      <c r="Y193" s="72"/>
      <c r="Z193" s="72"/>
      <c r="AA193" s="72"/>
    </row>
    <row r="194" spans="1:27" ht="18">
      <c r="A194" s="72"/>
      <c r="B194" s="480" t="s">
        <v>99</v>
      </c>
      <c r="C194" s="481"/>
      <c r="D194" s="90"/>
      <c r="E194" s="110"/>
      <c r="F194" s="110"/>
      <c r="G194" s="110"/>
      <c r="H194" s="72"/>
      <c r="I194" s="72"/>
      <c r="J194" s="72"/>
      <c r="K194" s="72"/>
      <c r="L194" s="72"/>
      <c r="M194" s="72"/>
      <c r="N194" s="72"/>
      <c r="O194" s="72"/>
      <c r="P194" s="72"/>
      <c r="Q194" s="72"/>
      <c r="R194" s="72"/>
      <c r="S194" s="72"/>
      <c r="T194" s="72"/>
      <c r="U194" s="72"/>
      <c r="V194" s="72"/>
      <c r="W194" s="72"/>
      <c r="X194" s="72"/>
      <c r="Y194" s="72"/>
      <c r="Z194" s="72"/>
      <c r="AA194" s="72"/>
    </row>
    <row r="195" spans="1:27" ht="18">
      <c r="A195" s="72"/>
      <c r="B195" s="88" t="s">
        <v>23</v>
      </c>
      <c r="C195" s="88" t="s">
        <v>24</v>
      </c>
      <c r="D195" s="90"/>
      <c r="E195" s="110"/>
      <c r="F195" s="110"/>
      <c r="G195" s="110"/>
      <c r="H195" s="72"/>
      <c r="I195" s="72"/>
      <c r="J195" s="72"/>
      <c r="K195" s="72"/>
      <c r="L195" s="72"/>
      <c r="M195" s="72"/>
      <c r="N195" s="72"/>
      <c r="O195" s="72"/>
      <c r="P195" s="72"/>
      <c r="Q195" s="72"/>
      <c r="R195" s="72"/>
      <c r="S195" s="72"/>
      <c r="T195" s="72"/>
      <c r="U195" s="72"/>
      <c r="V195" s="72"/>
      <c r="W195" s="72"/>
      <c r="X195" s="72"/>
      <c r="Y195" s="72"/>
      <c r="Z195" s="72"/>
      <c r="AA195" s="72"/>
    </row>
    <row r="196" spans="1:27">
      <c r="A196" s="72"/>
      <c r="B196" s="97" t="s">
        <v>220</v>
      </c>
      <c r="C196" s="97" t="s">
        <v>221</v>
      </c>
      <c r="D196" s="90"/>
      <c r="E196" s="110"/>
      <c r="F196" s="110"/>
      <c r="G196" s="110"/>
      <c r="H196" s="72"/>
      <c r="I196" s="72"/>
      <c r="J196" s="72"/>
      <c r="K196" s="72"/>
      <c r="L196" s="72"/>
      <c r="M196" s="72"/>
      <c r="N196" s="72"/>
      <c r="O196" s="72"/>
      <c r="P196" s="72"/>
      <c r="Q196" s="72"/>
      <c r="R196" s="72"/>
      <c r="S196" s="72"/>
      <c r="T196" s="72"/>
      <c r="U196" s="72"/>
      <c r="V196" s="72"/>
      <c r="W196" s="72"/>
      <c r="X196" s="72"/>
      <c r="Y196" s="72"/>
      <c r="Z196" s="72"/>
      <c r="AA196" s="72"/>
    </row>
    <row r="197" spans="1:27" ht="42.75">
      <c r="A197" s="72"/>
      <c r="B197" s="89" t="s">
        <v>222</v>
      </c>
      <c r="C197" s="349" t="s">
        <v>223</v>
      </c>
      <c r="D197" s="90"/>
      <c r="E197" s="107" t="s">
        <v>172</v>
      </c>
      <c r="F197" s="113" t="s">
        <v>76</v>
      </c>
      <c r="G197" s="104"/>
      <c r="H197" s="72"/>
      <c r="I197" s="72"/>
      <c r="J197" s="72"/>
      <c r="K197" s="72"/>
      <c r="L197" s="72"/>
      <c r="M197" s="72"/>
      <c r="N197" s="72"/>
      <c r="O197" s="72"/>
      <c r="P197" s="72"/>
      <c r="Q197" s="72"/>
      <c r="R197" s="72"/>
      <c r="S197" s="72"/>
      <c r="T197" s="72"/>
      <c r="U197" s="72"/>
      <c r="V197" s="72"/>
      <c r="W197" s="72"/>
      <c r="X197" s="72"/>
      <c r="Y197" s="72"/>
      <c r="Z197" s="72"/>
      <c r="AA197" s="72"/>
    </row>
    <row r="198" spans="1:27" ht="42.75">
      <c r="A198" s="72"/>
      <c r="B198" s="90" t="s">
        <v>224</v>
      </c>
      <c r="C198" s="349" t="s">
        <v>223</v>
      </c>
      <c r="D198" s="90"/>
      <c r="E198" s="107" t="s">
        <v>172</v>
      </c>
      <c r="F198" s="113" t="s">
        <v>76</v>
      </c>
      <c r="G198" s="104"/>
      <c r="H198" s="72"/>
      <c r="I198" s="72"/>
      <c r="J198" s="72"/>
      <c r="K198" s="72"/>
      <c r="L198" s="72"/>
      <c r="M198" s="72"/>
      <c r="N198" s="72"/>
      <c r="O198" s="72"/>
      <c r="P198" s="72"/>
      <c r="Q198" s="72"/>
      <c r="R198" s="72"/>
      <c r="S198" s="72"/>
      <c r="T198" s="72"/>
      <c r="U198" s="72"/>
      <c r="V198" s="72"/>
      <c r="W198" s="72"/>
      <c r="X198" s="72"/>
      <c r="Y198" s="72"/>
      <c r="Z198" s="72"/>
      <c r="AA198" s="72"/>
    </row>
    <row r="199" spans="1:27" ht="42.75">
      <c r="A199" s="72"/>
      <c r="B199" s="90" t="s">
        <v>225</v>
      </c>
      <c r="C199" s="349" t="s">
        <v>226</v>
      </c>
      <c r="D199" s="90"/>
      <c r="E199" s="107" t="s">
        <v>172</v>
      </c>
      <c r="F199" s="113" t="s">
        <v>76</v>
      </c>
      <c r="G199" s="104"/>
      <c r="H199" s="72"/>
      <c r="I199" s="72"/>
      <c r="J199" s="72"/>
      <c r="K199" s="72"/>
      <c r="L199" s="72"/>
      <c r="M199" s="72"/>
      <c r="N199" s="72"/>
      <c r="O199" s="72"/>
      <c r="P199" s="72"/>
      <c r="Q199" s="72"/>
      <c r="R199" s="72"/>
      <c r="S199" s="72"/>
      <c r="T199" s="72"/>
      <c r="U199" s="72"/>
      <c r="V199" s="72"/>
      <c r="W199" s="72"/>
      <c r="X199" s="72"/>
      <c r="Y199" s="72"/>
      <c r="Z199" s="72"/>
      <c r="AA199" s="72"/>
    </row>
    <row r="200" spans="1:27" ht="28.5">
      <c r="A200" s="72"/>
      <c r="B200" s="89" t="s">
        <v>227</v>
      </c>
      <c r="C200" s="349" t="s">
        <v>228</v>
      </c>
      <c r="D200" s="90"/>
      <c r="E200" s="107" t="s">
        <v>172</v>
      </c>
      <c r="F200" s="113" t="s">
        <v>76</v>
      </c>
      <c r="G200" s="104"/>
      <c r="H200" s="72"/>
      <c r="I200" s="72"/>
      <c r="J200" s="72"/>
      <c r="K200" s="72"/>
      <c r="L200" s="72"/>
      <c r="M200" s="72"/>
      <c r="N200" s="72"/>
      <c r="O200" s="72"/>
      <c r="P200" s="72"/>
      <c r="Q200" s="72"/>
      <c r="R200" s="72"/>
      <c r="S200" s="72"/>
      <c r="T200" s="72"/>
      <c r="U200" s="72"/>
      <c r="V200" s="72"/>
      <c r="W200" s="72"/>
      <c r="X200" s="72"/>
      <c r="Y200" s="72"/>
      <c r="Z200" s="72"/>
      <c r="AA200" s="72"/>
    </row>
    <row r="201" spans="1:27" ht="28.5">
      <c r="A201" s="72"/>
      <c r="B201" s="89" t="s">
        <v>229</v>
      </c>
      <c r="C201" s="349" t="s">
        <v>230</v>
      </c>
      <c r="D201" s="90"/>
      <c r="E201" s="107" t="s">
        <v>172</v>
      </c>
      <c r="F201" s="113" t="s">
        <v>76</v>
      </c>
      <c r="G201" s="104"/>
      <c r="H201" s="72"/>
      <c r="I201" s="72"/>
      <c r="J201" s="72"/>
      <c r="K201" s="72"/>
      <c r="L201" s="72"/>
      <c r="M201" s="72"/>
      <c r="N201" s="72"/>
      <c r="O201" s="72"/>
      <c r="P201" s="72"/>
      <c r="Q201" s="72"/>
      <c r="R201" s="72"/>
      <c r="S201" s="72"/>
      <c r="T201" s="72"/>
      <c r="U201" s="72"/>
      <c r="V201" s="72"/>
      <c r="W201" s="72"/>
      <c r="X201" s="72"/>
      <c r="Y201" s="72"/>
      <c r="Z201" s="72"/>
      <c r="AA201" s="72"/>
    </row>
    <row r="202" spans="1:27" ht="28.5">
      <c r="A202" s="72"/>
      <c r="B202" s="89" t="s">
        <v>231</v>
      </c>
      <c r="C202" s="349" t="s">
        <v>232</v>
      </c>
      <c r="D202" s="90"/>
      <c r="E202" s="107" t="s">
        <v>172</v>
      </c>
      <c r="F202" s="113" t="s">
        <v>76</v>
      </c>
      <c r="G202" s="104"/>
      <c r="H202" s="72"/>
      <c r="I202" s="72"/>
      <c r="J202" s="72"/>
      <c r="K202" s="72"/>
      <c r="L202" s="72"/>
      <c r="M202" s="72"/>
      <c r="N202" s="72"/>
      <c r="O202" s="72"/>
      <c r="P202" s="72"/>
      <c r="Q202" s="72"/>
      <c r="R202" s="72"/>
      <c r="S202" s="72"/>
      <c r="T202" s="72"/>
      <c r="U202" s="72"/>
      <c r="V202" s="72"/>
      <c r="W202" s="72"/>
      <c r="X202" s="72"/>
      <c r="Y202" s="72"/>
      <c r="Z202" s="72"/>
      <c r="AA202" s="72"/>
    </row>
    <row r="203" spans="1:27" ht="28.5">
      <c r="A203" s="72"/>
      <c r="B203" s="89" t="s">
        <v>233</v>
      </c>
      <c r="C203" s="349" t="s">
        <v>232</v>
      </c>
      <c r="D203" s="90"/>
      <c r="E203" s="107" t="s">
        <v>172</v>
      </c>
      <c r="F203" s="113" t="s">
        <v>76</v>
      </c>
      <c r="G203" s="104"/>
      <c r="H203" s="72"/>
      <c r="I203" s="72"/>
      <c r="J203" s="72"/>
      <c r="K203" s="72"/>
      <c r="L203" s="72"/>
      <c r="M203" s="72"/>
      <c r="N203" s="72"/>
      <c r="O203" s="72"/>
      <c r="P203" s="72"/>
      <c r="Q203" s="72"/>
      <c r="R203" s="72"/>
      <c r="S203" s="72"/>
      <c r="T203" s="72"/>
      <c r="U203" s="72"/>
      <c r="V203" s="72"/>
      <c r="W203" s="72"/>
      <c r="X203" s="72"/>
      <c r="Y203" s="72"/>
      <c r="Z203" s="72"/>
      <c r="AA203" s="72"/>
    </row>
    <row r="204" spans="1:27" ht="28.5">
      <c r="A204" s="72"/>
      <c r="B204" s="89" t="s">
        <v>234</v>
      </c>
      <c r="C204" s="349" t="s">
        <v>232</v>
      </c>
      <c r="D204" s="90"/>
      <c r="E204" s="107" t="s">
        <v>172</v>
      </c>
      <c r="F204" s="113" t="s">
        <v>76</v>
      </c>
      <c r="G204" s="104"/>
      <c r="H204" s="72"/>
      <c r="I204" s="72"/>
      <c r="J204" s="72"/>
      <c r="K204" s="72"/>
      <c r="L204" s="72"/>
      <c r="M204" s="72"/>
      <c r="N204" s="72"/>
      <c r="O204" s="72"/>
      <c r="P204" s="72"/>
      <c r="Q204" s="72"/>
      <c r="R204" s="72"/>
      <c r="S204" s="72"/>
      <c r="T204" s="72"/>
      <c r="U204" s="72"/>
      <c r="V204" s="72"/>
      <c r="W204" s="72"/>
      <c r="X204" s="72"/>
      <c r="Y204" s="72"/>
      <c r="Z204" s="72"/>
      <c r="AA204" s="72"/>
    </row>
    <row r="205" spans="1:27" ht="28.5">
      <c r="A205" s="72"/>
      <c r="B205" s="89" t="s">
        <v>235</v>
      </c>
      <c r="C205" s="349" t="s">
        <v>232</v>
      </c>
      <c r="D205" s="90"/>
      <c r="E205" s="107" t="s">
        <v>172</v>
      </c>
      <c r="F205" s="113" t="s">
        <v>76</v>
      </c>
      <c r="G205" s="104"/>
      <c r="H205" s="72"/>
      <c r="I205" s="72"/>
      <c r="J205" s="72"/>
      <c r="K205" s="72"/>
      <c r="L205" s="72"/>
      <c r="M205" s="72"/>
      <c r="N205" s="72"/>
      <c r="O205" s="72"/>
      <c r="P205" s="72"/>
      <c r="Q205" s="72"/>
      <c r="R205" s="72"/>
      <c r="S205" s="72"/>
      <c r="T205" s="72"/>
      <c r="U205" s="72"/>
      <c r="V205" s="72"/>
      <c r="W205" s="72"/>
      <c r="X205" s="72"/>
      <c r="Y205" s="72"/>
      <c r="Z205" s="72"/>
      <c r="AA205" s="72"/>
    </row>
    <row r="206" spans="1:27" ht="42.75">
      <c r="A206" s="72"/>
      <c r="B206" s="89" t="s">
        <v>236</v>
      </c>
      <c r="C206" s="349" t="s">
        <v>97</v>
      </c>
      <c r="D206" s="90"/>
      <c r="E206" s="107" t="s">
        <v>172</v>
      </c>
      <c r="F206" s="113" t="s">
        <v>76</v>
      </c>
      <c r="G206" s="107" t="s">
        <v>26</v>
      </c>
      <c r="H206" s="72"/>
      <c r="I206" s="72"/>
      <c r="J206" s="72"/>
      <c r="K206" s="72"/>
      <c r="L206" s="72"/>
      <c r="M206" s="72"/>
      <c r="N206" s="72"/>
      <c r="O206" s="72"/>
      <c r="P206" s="72"/>
      <c r="Q206" s="72"/>
      <c r="R206" s="72"/>
      <c r="S206" s="72"/>
      <c r="T206" s="72"/>
      <c r="U206" s="72"/>
      <c r="V206" s="72"/>
      <c r="W206" s="72"/>
      <c r="X206" s="72"/>
      <c r="Y206" s="72"/>
      <c r="Z206" s="72"/>
      <c r="AA206" s="72"/>
    </row>
    <row r="207" spans="1:27" ht="57">
      <c r="A207" s="72"/>
      <c r="B207" s="89" t="s">
        <v>237</v>
      </c>
      <c r="C207" s="349" t="s">
        <v>97</v>
      </c>
      <c r="D207" s="90"/>
      <c r="E207" s="107" t="s">
        <v>172</v>
      </c>
      <c r="F207" s="113" t="s">
        <v>76</v>
      </c>
      <c r="G207" s="104"/>
      <c r="H207" s="72"/>
      <c r="I207" s="72"/>
      <c r="J207" s="72"/>
      <c r="K207" s="72"/>
      <c r="L207" s="72"/>
      <c r="M207" s="72"/>
      <c r="N207" s="72"/>
      <c r="O207" s="72"/>
      <c r="P207" s="72"/>
      <c r="Q207" s="72"/>
      <c r="R207" s="72"/>
      <c r="S207" s="72"/>
      <c r="T207" s="72"/>
      <c r="U207" s="72"/>
      <c r="V207" s="72"/>
      <c r="W207" s="72"/>
      <c r="X207" s="72"/>
      <c r="Y207" s="72"/>
      <c r="Z207" s="72"/>
      <c r="AA207" s="72"/>
    </row>
    <row r="208" spans="1:27">
      <c r="A208" s="72"/>
      <c r="B208" s="72"/>
      <c r="C208" s="109"/>
      <c r="D208" s="99"/>
      <c r="E208" s="72"/>
      <c r="F208" s="72"/>
      <c r="G208" s="72"/>
      <c r="H208" s="72"/>
      <c r="I208" s="72"/>
      <c r="J208" s="72"/>
      <c r="K208" s="72"/>
      <c r="L208" s="72"/>
      <c r="M208" s="72"/>
      <c r="N208" s="72"/>
      <c r="O208" s="72"/>
      <c r="P208" s="72"/>
      <c r="Q208" s="72"/>
      <c r="R208" s="72"/>
      <c r="S208" s="72"/>
      <c r="T208" s="72"/>
      <c r="U208" s="72"/>
      <c r="V208" s="72"/>
      <c r="W208" s="72"/>
      <c r="X208" s="72"/>
      <c r="Y208" s="72"/>
      <c r="Z208" s="72"/>
      <c r="AA208" s="72"/>
    </row>
    <row r="209" spans="1:27">
      <c r="A209" s="72"/>
      <c r="B209" s="72"/>
      <c r="C209" s="109"/>
      <c r="D209" s="99"/>
      <c r="E209" s="72"/>
      <c r="F209" s="72"/>
      <c r="G209" s="72"/>
      <c r="H209" s="72"/>
      <c r="I209" s="72"/>
      <c r="J209" s="72"/>
      <c r="K209" s="72"/>
      <c r="L209" s="72"/>
      <c r="M209" s="72"/>
      <c r="N209" s="72"/>
      <c r="O209" s="72"/>
      <c r="P209" s="72"/>
      <c r="Q209" s="72"/>
      <c r="R209" s="72"/>
      <c r="S209" s="72"/>
      <c r="T209" s="72"/>
      <c r="U209" s="72"/>
      <c r="V209" s="72"/>
      <c r="W209" s="72"/>
      <c r="X209" s="72"/>
      <c r="Y209" s="72"/>
      <c r="Z209" s="72"/>
      <c r="AA209" s="72"/>
    </row>
    <row r="210" spans="1:27">
      <c r="A210" s="72"/>
      <c r="B210" s="72"/>
      <c r="C210" s="109"/>
      <c r="D210" s="99"/>
      <c r="E210" s="72"/>
      <c r="F210" s="72"/>
      <c r="G210" s="72"/>
      <c r="H210" s="72"/>
      <c r="I210" s="72"/>
      <c r="J210" s="72"/>
      <c r="K210" s="72"/>
      <c r="L210" s="72"/>
      <c r="M210" s="72"/>
      <c r="N210" s="72"/>
      <c r="O210" s="72"/>
      <c r="P210" s="72"/>
      <c r="Q210" s="72"/>
      <c r="R210" s="72"/>
      <c r="S210" s="72"/>
      <c r="T210" s="72"/>
      <c r="U210" s="72"/>
      <c r="V210" s="72"/>
      <c r="W210" s="72"/>
      <c r="X210" s="72"/>
      <c r="Y210" s="72"/>
      <c r="Z210" s="72"/>
      <c r="AA210" s="72"/>
    </row>
    <row r="211" spans="1:27">
      <c r="A211" s="72"/>
      <c r="B211" s="72"/>
      <c r="C211" s="109"/>
      <c r="D211" s="99"/>
      <c r="E211" s="72"/>
      <c r="F211" s="72"/>
      <c r="G211" s="72"/>
      <c r="H211" s="72"/>
      <c r="I211" s="72"/>
      <c r="J211" s="72"/>
      <c r="K211" s="72"/>
      <c r="L211" s="72"/>
      <c r="M211" s="72"/>
      <c r="N211" s="72"/>
      <c r="O211" s="72"/>
      <c r="P211" s="72"/>
      <c r="Q211" s="72"/>
      <c r="R211" s="72"/>
      <c r="S211" s="72"/>
      <c r="T211" s="72"/>
      <c r="U211" s="72"/>
      <c r="V211" s="72"/>
      <c r="W211" s="72"/>
      <c r="X211" s="72"/>
      <c r="Y211" s="72"/>
      <c r="Z211" s="72"/>
      <c r="AA211" s="72"/>
    </row>
    <row r="212" spans="1:27">
      <c r="A212" s="72"/>
      <c r="B212" s="72"/>
      <c r="C212" s="109"/>
      <c r="D212" s="99"/>
      <c r="E212" s="72"/>
      <c r="F212" s="72"/>
      <c r="G212" s="72"/>
      <c r="H212" s="72"/>
      <c r="I212" s="72"/>
      <c r="J212" s="72"/>
      <c r="K212" s="72"/>
      <c r="L212" s="72"/>
      <c r="M212" s="72"/>
      <c r="N212" s="72"/>
      <c r="O212" s="72"/>
      <c r="P212" s="72"/>
      <c r="Q212" s="72"/>
      <c r="R212" s="72"/>
      <c r="S212" s="72"/>
      <c r="T212" s="72"/>
      <c r="U212" s="72"/>
      <c r="V212" s="72"/>
      <c r="W212" s="72"/>
      <c r="X212" s="72"/>
      <c r="Y212" s="72"/>
      <c r="Z212" s="72"/>
      <c r="AA212" s="72"/>
    </row>
    <row r="213" spans="1:27">
      <c r="A213" s="72"/>
      <c r="B213" s="72"/>
      <c r="C213" s="109"/>
      <c r="D213" s="99"/>
      <c r="E213" s="72"/>
      <c r="F213" s="72"/>
      <c r="G213" s="72"/>
      <c r="H213" s="72"/>
      <c r="I213" s="72"/>
      <c r="J213" s="72"/>
      <c r="K213" s="72"/>
      <c r="L213" s="72"/>
      <c r="M213" s="72"/>
      <c r="N213" s="72"/>
      <c r="O213" s="72"/>
      <c r="P213" s="72"/>
      <c r="Q213" s="72"/>
      <c r="R213" s="72"/>
      <c r="S213" s="72"/>
      <c r="T213" s="72"/>
      <c r="U213" s="72"/>
      <c r="V213" s="72"/>
      <c r="W213" s="72"/>
      <c r="X213" s="72"/>
      <c r="Y213" s="72"/>
      <c r="Z213" s="72"/>
      <c r="AA213" s="72"/>
    </row>
    <row r="214" spans="1:27">
      <c r="A214" s="72"/>
      <c r="B214" s="72"/>
      <c r="C214" s="109"/>
      <c r="D214" s="99"/>
      <c r="E214" s="72"/>
      <c r="F214" s="72"/>
      <c r="G214" s="72"/>
      <c r="H214" s="72"/>
      <c r="I214" s="72"/>
      <c r="J214" s="72"/>
      <c r="K214" s="72"/>
      <c r="L214" s="72"/>
      <c r="M214" s="72"/>
      <c r="N214" s="72"/>
      <c r="O214" s="72"/>
      <c r="P214" s="72"/>
      <c r="Q214" s="72"/>
      <c r="R214" s="72"/>
      <c r="S214" s="72"/>
      <c r="T214" s="72"/>
      <c r="U214" s="72"/>
      <c r="V214" s="72"/>
      <c r="W214" s="72"/>
      <c r="X214" s="72"/>
      <c r="Y214" s="72"/>
      <c r="Z214" s="72"/>
      <c r="AA214" s="72"/>
    </row>
    <row r="215" spans="1:27">
      <c r="A215" s="72"/>
      <c r="B215" s="72"/>
      <c r="C215" s="109"/>
      <c r="D215" s="99"/>
      <c r="E215" s="72"/>
      <c r="F215" s="72"/>
      <c r="G215" s="72"/>
      <c r="H215" s="72"/>
      <c r="I215" s="72"/>
      <c r="J215" s="72"/>
      <c r="K215" s="72"/>
      <c r="L215" s="72"/>
      <c r="M215" s="72"/>
      <c r="N215" s="72"/>
      <c r="O215" s="72"/>
      <c r="P215" s="72"/>
      <c r="Q215" s="72"/>
      <c r="R215" s="72"/>
      <c r="S215" s="72"/>
      <c r="T215" s="72"/>
      <c r="U215" s="72"/>
      <c r="V215" s="72"/>
      <c r="W215" s="72"/>
      <c r="X215" s="72"/>
      <c r="Y215" s="72"/>
      <c r="Z215" s="72"/>
      <c r="AA215" s="72"/>
    </row>
    <row r="216" spans="1:27">
      <c r="A216" s="72"/>
      <c r="B216" s="72"/>
      <c r="C216" s="109"/>
      <c r="D216" s="99"/>
      <c r="E216" s="72"/>
      <c r="F216" s="72"/>
      <c r="G216" s="72"/>
      <c r="H216" s="72"/>
      <c r="I216" s="72"/>
      <c r="J216" s="72"/>
      <c r="K216" s="72"/>
      <c r="L216" s="72"/>
      <c r="M216" s="72"/>
      <c r="N216" s="72"/>
      <c r="O216" s="72"/>
      <c r="P216" s="72"/>
      <c r="Q216" s="72"/>
      <c r="R216" s="72"/>
      <c r="S216" s="72"/>
      <c r="T216" s="72"/>
      <c r="U216" s="72"/>
      <c r="V216" s="72"/>
      <c r="W216" s="72"/>
      <c r="X216" s="72"/>
      <c r="Y216" s="72"/>
      <c r="Z216" s="72"/>
      <c r="AA216" s="72"/>
    </row>
    <row r="217" spans="1:27">
      <c r="A217" s="72"/>
      <c r="B217" s="72"/>
      <c r="C217" s="109"/>
      <c r="D217" s="99"/>
      <c r="E217" s="72"/>
      <c r="F217" s="72"/>
      <c r="G217" s="72"/>
      <c r="H217" s="72"/>
      <c r="I217" s="72"/>
      <c r="J217" s="72"/>
      <c r="K217" s="72"/>
      <c r="L217" s="72"/>
      <c r="M217" s="72"/>
      <c r="N217" s="72"/>
      <c r="O217" s="72"/>
      <c r="P217" s="72"/>
      <c r="Q217" s="72"/>
      <c r="R217" s="72"/>
      <c r="S217" s="72"/>
      <c r="T217" s="72"/>
      <c r="U217" s="72"/>
      <c r="V217" s="72"/>
      <c r="W217" s="72"/>
      <c r="X217" s="72"/>
      <c r="Y217" s="72"/>
      <c r="Z217" s="72"/>
      <c r="AA217" s="72"/>
    </row>
    <row r="218" spans="1:27">
      <c r="A218" s="72"/>
      <c r="B218" s="72"/>
      <c r="C218" s="109"/>
      <c r="D218" s="99"/>
      <c r="E218" s="72"/>
      <c r="F218" s="72"/>
      <c r="G218" s="72"/>
      <c r="H218" s="72"/>
      <c r="I218" s="72"/>
      <c r="J218" s="72"/>
      <c r="K218" s="72"/>
      <c r="L218" s="72"/>
      <c r="M218" s="72"/>
      <c r="N218" s="72"/>
      <c r="O218" s="72"/>
      <c r="P218" s="72"/>
      <c r="Q218" s="72"/>
      <c r="R218" s="72"/>
      <c r="S218" s="72"/>
      <c r="T218" s="72"/>
      <c r="U218" s="72"/>
      <c r="V218" s="72"/>
      <c r="W218" s="72"/>
      <c r="X218" s="72"/>
      <c r="Y218" s="72"/>
      <c r="Z218" s="72"/>
      <c r="AA218" s="72"/>
    </row>
    <row r="219" spans="1:27">
      <c r="A219" s="72"/>
      <c r="B219" s="72"/>
      <c r="C219" s="109"/>
      <c r="D219" s="99"/>
      <c r="E219" s="72"/>
      <c r="F219" s="72"/>
      <c r="G219" s="72"/>
      <c r="H219" s="72"/>
      <c r="I219" s="72"/>
      <c r="J219" s="72"/>
      <c r="K219" s="72"/>
      <c r="L219" s="72"/>
      <c r="M219" s="72"/>
      <c r="N219" s="72"/>
      <c r="O219" s="72"/>
      <c r="P219" s="72"/>
      <c r="Q219" s="72"/>
      <c r="R219" s="72"/>
      <c r="S219" s="72"/>
      <c r="T219" s="72"/>
      <c r="U219" s="72"/>
      <c r="V219" s="72"/>
      <c r="W219" s="72"/>
      <c r="X219" s="72"/>
      <c r="Y219" s="72"/>
      <c r="Z219" s="72"/>
      <c r="AA219" s="72"/>
    </row>
    <row r="220" spans="1:27">
      <c r="A220" s="72"/>
      <c r="B220" s="72"/>
      <c r="C220" s="109"/>
      <c r="D220" s="99"/>
      <c r="E220" s="72"/>
      <c r="F220" s="72"/>
      <c r="G220" s="72"/>
      <c r="H220" s="72"/>
      <c r="I220" s="72"/>
      <c r="J220" s="72"/>
      <c r="K220" s="72"/>
      <c r="L220" s="72"/>
      <c r="M220" s="72"/>
      <c r="N220" s="72"/>
      <c r="O220" s="72"/>
      <c r="P220" s="72"/>
      <c r="Q220" s="72"/>
      <c r="R220" s="72"/>
      <c r="S220" s="72"/>
      <c r="T220" s="72"/>
      <c r="U220" s="72"/>
      <c r="V220" s="72"/>
      <c r="W220" s="72"/>
      <c r="X220" s="72"/>
      <c r="Y220" s="72"/>
      <c r="Z220" s="72"/>
      <c r="AA220" s="72"/>
    </row>
    <row r="221" spans="1:27">
      <c r="A221" s="72"/>
      <c r="B221" s="72"/>
      <c r="C221" s="109"/>
      <c r="D221" s="99"/>
      <c r="E221" s="72"/>
      <c r="F221" s="72"/>
      <c r="G221" s="72"/>
      <c r="H221" s="72"/>
      <c r="I221" s="72"/>
      <c r="J221" s="72"/>
      <c r="K221" s="72"/>
      <c r="L221" s="72"/>
      <c r="M221" s="72"/>
      <c r="N221" s="72"/>
      <c r="O221" s="72"/>
      <c r="P221" s="72"/>
      <c r="Q221" s="72"/>
      <c r="R221" s="72"/>
      <c r="S221" s="72"/>
      <c r="T221" s="72"/>
      <c r="U221" s="72"/>
      <c r="V221" s="72"/>
      <c r="W221" s="72"/>
      <c r="X221" s="72"/>
      <c r="Y221" s="72"/>
      <c r="Z221" s="72"/>
      <c r="AA221" s="72"/>
    </row>
    <row r="222" spans="1:27">
      <c r="A222" s="72"/>
      <c r="B222" s="72"/>
      <c r="C222" s="109"/>
      <c r="D222" s="99"/>
      <c r="E222" s="72"/>
      <c r="F222" s="72"/>
      <c r="G222" s="72"/>
      <c r="H222" s="72"/>
      <c r="I222" s="72"/>
      <c r="J222" s="72"/>
      <c r="K222" s="72"/>
      <c r="L222" s="72"/>
      <c r="M222" s="72"/>
      <c r="N222" s="72"/>
      <c r="O222" s="72"/>
      <c r="P222" s="72"/>
      <c r="Q222" s="72"/>
      <c r="R222" s="72"/>
      <c r="S222" s="72"/>
      <c r="T222" s="72"/>
      <c r="U222" s="72"/>
      <c r="V222" s="72"/>
      <c r="W222" s="72"/>
      <c r="X222" s="72"/>
      <c r="Y222" s="72"/>
      <c r="Z222" s="72"/>
      <c r="AA222" s="72"/>
    </row>
    <row r="223" spans="1:27">
      <c r="A223" s="72"/>
      <c r="B223" s="72"/>
      <c r="C223" s="109"/>
      <c r="D223" s="99"/>
      <c r="E223" s="72"/>
      <c r="F223" s="72"/>
      <c r="G223" s="72"/>
      <c r="H223" s="72"/>
      <c r="I223" s="72"/>
      <c r="J223" s="72"/>
      <c r="K223" s="72"/>
      <c r="L223" s="72"/>
      <c r="M223" s="72"/>
      <c r="N223" s="72"/>
      <c r="O223" s="72"/>
      <c r="P223" s="72"/>
      <c r="Q223" s="72"/>
      <c r="R223" s="72"/>
      <c r="S223" s="72"/>
      <c r="T223" s="72"/>
      <c r="U223" s="72"/>
      <c r="V223" s="72"/>
      <c r="W223" s="72"/>
      <c r="X223" s="72"/>
      <c r="Y223" s="72"/>
      <c r="Z223" s="72"/>
      <c r="AA223" s="72"/>
    </row>
    <row r="224" spans="1:27">
      <c r="A224" s="72"/>
      <c r="B224" s="72"/>
      <c r="C224" s="109"/>
      <c r="D224" s="99"/>
      <c r="E224" s="72"/>
      <c r="F224" s="72"/>
      <c r="G224" s="72"/>
      <c r="H224" s="72"/>
      <c r="I224" s="72"/>
      <c r="J224" s="72"/>
      <c r="K224" s="72"/>
      <c r="L224" s="72"/>
      <c r="M224" s="72"/>
      <c r="N224" s="72"/>
      <c r="O224" s="72"/>
      <c r="P224" s="72"/>
      <c r="Q224" s="72"/>
      <c r="R224" s="72"/>
      <c r="S224" s="72"/>
      <c r="T224" s="72"/>
      <c r="U224" s="72"/>
      <c r="V224" s="72"/>
      <c r="W224" s="72"/>
      <c r="X224" s="72"/>
      <c r="Y224" s="72"/>
      <c r="Z224" s="72"/>
      <c r="AA224" s="72"/>
    </row>
    <row r="225" spans="1:27">
      <c r="A225" s="72"/>
      <c r="B225" s="72"/>
      <c r="C225" s="109"/>
      <c r="D225" s="99"/>
      <c r="E225" s="72"/>
      <c r="F225" s="72"/>
      <c r="G225" s="72"/>
      <c r="H225" s="72"/>
      <c r="I225" s="72"/>
      <c r="J225" s="72"/>
      <c r="K225" s="72"/>
      <c r="L225" s="72"/>
      <c r="M225" s="72"/>
      <c r="N225" s="72"/>
      <c r="O225" s="72"/>
      <c r="P225" s="72"/>
      <c r="Q225" s="72"/>
      <c r="R225" s="72"/>
      <c r="S225" s="72"/>
      <c r="T225" s="72"/>
      <c r="U225" s="72"/>
      <c r="V225" s="72"/>
      <c r="W225" s="72"/>
      <c r="X225" s="72"/>
      <c r="Y225" s="72"/>
      <c r="Z225" s="72"/>
      <c r="AA225" s="72"/>
    </row>
    <row r="226" spans="1:27">
      <c r="A226" s="72"/>
      <c r="B226" s="72"/>
      <c r="C226" s="109"/>
      <c r="D226" s="99"/>
      <c r="E226" s="72"/>
      <c r="F226" s="72"/>
      <c r="G226" s="72"/>
      <c r="H226" s="72"/>
      <c r="I226" s="72"/>
      <c r="J226" s="72"/>
      <c r="K226" s="72"/>
      <c r="L226" s="72"/>
      <c r="M226" s="72"/>
      <c r="N226" s="72"/>
      <c r="O226" s="72"/>
      <c r="P226" s="72"/>
      <c r="Q226" s="72"/>
      <c r="R226" s="72"/>
      <c r="S226" s="72"/>
      <c r="T226" s="72"/>
      <c r="U226" s="72"/>
      <c r="V226" s="72"/>
      <c r="W226" s="72"/>
      <c r="X226" s="72"/>
      <c r="Y226" s="72"/>
      <c r="Z226" s="72"/>
      <c r="AA226" s="72"/>
    </row>
    <row r="227" spans="1:27">
      <c r="A227" s="72"/>
      <c r="B227" s="72"/>
      <c r="C227" s="109"/>
      <c r="D227" s="99"/>
      <c r="E227" s="72"/>
      <c r="F227" s="72"/>
      <c r="G227" s="72"/>
      <c r="H227" s="72"/>
      <c r="I227" s="72"/>
      <c r="J227" s="72"/>
      <c r="K227" s="72"/>
      <c r="L227" s="72"/>
      <c r="M227" s="72"/>
      <c r="N227" s="72"/>
      <c r="O227" s="72"/>
      <c r="P227" s="72"/>
      <c r="Q227" s="72"/>
      <c r="R227" s="72"/>
      <c r="S227" s="72"/>
      <c r="T227" s="72"/>
      <c r="U227" s="72"/>
      <c r="V227" s="72"/>
      <c r="W227" s="72"/>
      <c r="X227" s="72"/>
      <c r="Y227" s="72"/>
      <c r="Z227" s="72"/>
      <c r="AA227" s="72"/>
    </row>
    <row r="228" spans="1:27">
      <c r="A228" s="72"/>
      <c r="B228" s="72"/>
      <c r="C228" s="109"/>
      <c r="D228" s="99"/>
      <c r="E228" s="72"/>
      <c r="F228" s="72"/>
      <c r="G228" s="72"/>
      <c r="H228" s="72"/>
      <c r="I228" s="72"/>
      <c r="J228" s="72"/>
      <c r="K228" s="72"/>
      <c r="L228" s="72"/>
      <c r="M228" s="72"/>
      <c r="N228" s="72"/>
      <c r="O228" s="72"/>
      <c r="P228" s="72"/>
      <c r="Q228" s="72"/>
      <c r="R228" s="72"/>
      <c r="S228" s="72"/>
      <c r="T228" s="72"/>
      <c r="U228" s="72"/>
      <c r="V228" s="72"/>
      <c r="W228" s="72"/>
      <c r="X228" s="72"/>
      <c r="Y228" s="72"/>
      <c r="Z228" s="72"/>
      <c r="AA228" s="72"/>
    </row>
    <row r="229" spans="1:27">
      <c r="A229" s="72"/>
      <c r="B229" s="72"/>
      <c r="C229" s="109"/>
      <c r="D229" s="99"/>
      <c r="E229" s="72"/>
      <c r="F229" s="72"/>
      <c r="G229" s="72"/>
      <c r="H229" s="72"/>
      <c r="I229" s="72"/>
      <c r="J229" s="72"/>
      <c r="K229" s="72"/>
      <c r="L229" s="72"/>
      <c r="M229" s="72"/>
      <c r="N229" s="72"/>
      <c r="O229" s="72"/>
      <c r="P229" s="72"/>
      <c r="Q229" s="72"/>
      <c r="R229" s="72"/>
      <c r="S229" s="72"/>
      <c r="T229" s="72"/>
      <c r="U229" s="72"/>
      <c r="V229" s="72"/>
      <c r="W229" s="72"/>
      <c r="X229" s="72"/>
      <c r="Y229" s="72"/>
      <c r="Z229" s="72"/>
      <c r="AA229" s="72"/>
    </row>
    <row r="230" spans="1:27">
      <c r="A230" s="72"/>
      <c r="B230" s="72"/>
      <c r="C230" s="109"/>
      <c r="D230" s="99"/>
      <c r="E230" s="72"/>
      <c r="F230" s="72"/>
      <c r="G230" s="72"/>
      <c r="H230" s="72"/>
      <c r="I230" s="72"/>
      <c r="J230" s="72"/>
      <c r="K230" s="72"/>
      <c r="L230" s="72"/>
      <c r="M230" s="72"/>
      <c r="N230" s="72"/>
      <c r="O230" s="72"/>
      <c r="P230" s="72"/>
      <c r="Q230" s="72"/>
      <c r="R230" s="72"/>
      <c r="S230" s="72"/>
      <c r="T230" s="72"/>
      <c r="U230" s="72"/>
      <c r="V230" s="72"/>
      <c r="W230" s="72"/>
      <c r="X230" s="72"/>
      <c r="Y230" s="72"/>
      <c r="Z230" s="72"/>
      <c r="AA230" s="72"/>
    </row>
    <row r="231" spans="1:27">
      <c r="A231" s="72"/>
      <c r="B231" s="72"/>
      <c r="C231" s="109"/>
      <c r="D231" s="99"/>
      <c r="E231" s="72"/>
      <c r="F231" s="72"/>
      <c r="G231" s="72"/>
      <c r="H231" s="72"/>
      <c r="I231" s="72"/>
      <c r="J231" s="72"/>
      <c r="K231" s="72"/>
      <c r="L231" s="72"/>
      <c r="M231" s="72"/>
      <c r="N231" s="72"/>
      <c r="O231" s="72"/>
      <c r="P231" s="72"/>
      <c r="Q231" s="72"/>
      <c r="R231" s="72"/>
      <c r="S231" s="72"/>
      <c r="T231" s="72"/>
      <c r="U231" s="72"/>
      <c r="V231" s="72"/>
      <c r="W231" s="72"/>
      <c r="X231" s="72"/>
      <c r="Y231" s="72"/>
      <c r="Z231" s="72"/>
      <c r="AA231" s="72"/>
    </row>
    <row r="232" spans="1:27">
      <c r="A232" s="72"/>
      <c r="B232" s="72"/>
      <c r="C232" s="109"/>
      <c r="D232" s="99"/>
      <c r="E232" s="72"/>
      <c r="F232" s="72"/>
      <c r="G232" s="72"/>
      <c r="H232" s="72"/>
      <c r="I232" s="72"/>
      <c r="J232" s="72"/>
      <c r="K232" s="72"/>
      <c r="L232" s="72"/>
      <c r="M232" s="72"/>
      <c r="N232" s="72"/>
      <c r="O232" s="72"/>
      <c r="P232" s="72"/>
      <c r="Q232" s="72"/>
      <c r="R232" s="72"/>
      <c r="S232" s="72"/>
      <c r="T232" s="72"/>
      <c r="U232" s="72"/>
      <c r="V232" s="72"/>
      <c r="W232" s="72"/>
      <c r="X232" s="72"/>
      <c r="Y232" s="72"/>
      <c r="Z232" s="72"/>
      <c r="AA232" s="72"/>
    </row>
    <row r="233" spans="1:27">
      <c r="A233" s="72"/>
      <c r="B233" s="72"/>
      <c r="C233" s="109"/>
      <c r="D233" s="99"/>
      <c r="E233" s="72"/>
      <c r="F233" s="72"/>
      <c r="G233" s="72"/>
      <c r="H233" s="72"/>
      <c r="I233" s="72"/>
      <c r="J233" s="72"/>
      <c r="K233" s="72"/>
      <c r="L233" s="72"/>
      <c r="M233" s="72"/>
      <c r="N233" s="72"/>
      <c r="O233" s="72"/>
      <c r="P233" s="72"/>
      <c r="Q233" s="72"/>
      <c r="R233" s="72"/>
      <c r="S233" s="72"/>
      <c r="T233" s="72"/>
      <c r="U233" s="72"/>
      <c r="V233" s="72"/>
      <c r="W233" s="72"/>
      <c r="X233" s="72"/>
      <c r="Y233" s="72"/>
      <c r="Z233" s="72"/>
      <c r="AA233" s="72"/>
    </row>
    <row r="234" spans="1:27">
      <c r="A234" s="72"/>
      <c r="B234" s="72"/>
      <c r="C234" s="109"/>
      <c r="D234" s="99"/>
      <c r="E234" s="72"/>
      <c r="F234" s="72"/>
      <c r="G234" s="72"/>
      <c r="H234" s="72"/>
      <c r="I234" s="72"/>
      <c r="J234" s="72"/>
      <c r="K234" s="72"/>
      <c r="L234" s="72"/>
      <c r="M234" s="72"/>
      <c r="N234" s="72"/>
      <c r="O234" s="72"/>
      <c r="P234" s="72"/>
      <c r="Q234" s="72"/>
      <c r="R234" s="72"/>
      <c r="S234" s="72"/>
      <c r="T234" s="72"/>
      <c r="U234" s="72"/>
      <c r="V234" s="72"/>
      <c r="W234" s="72"/>
      <c r="X234" s="72"/>
      <c r="Y234" s="72"/>
      <c r="Z234" s="72"/>
      <c r="AA234" s="72"/>
    </row>
    <row r="235" spans="1:27">
      <c r="A235" s="72"/>
      <c r="B235" s="72"/>
      <c r="C235" s="109"/>
      <c r="D235" s="99"/>
      <c r="E235" s="72"/>
      <c r="F235" s="72"/>
      <c r="G235" s="72"/>
      <c r="H235" s="72"/>
      <c r="I235" s="72"/>
      <c r="J235" s="72"/>
      <c r="K235" s="72"/>
      <c r="L235" s="72"/>
      <c r="M235" s="72"/>
      <c r="N235" s="72"/>
      <c r="O235" s="72"/>
      <c r="P235" s="72"/>
      <c r="Q235" s="72"/>
      <c r="R235" s="72"/>
      <c r="S235" s="72"/>
      <c r="T235" s="72"/>
      <c r="U235" s="72"/>
      <c r="V235" s="72"/>
      <c r="W235" s="72"/>
      <c r="X235" s="72"/>
      <c r="Y235" s="72"/>
      <c r="Z235" s="72"/>
      <c r="AA235" s="72"/>
    </row>
    <row r="236" spans="1:27">
      <c r="A236" s="72"/>
      <c r="B236" s="72"/>
      <c r="C236" s="109"/>
      <c r="D236" s="99"/>
      <c r="E236" s="72"/>
      <c r="F236" s="72"/>
      <c r="G236" s="72"/>
      <c r="H236" s="72"/>
      <c r="I236" s="72"/>
      <c r="J236" s="72"/>
      <c r="K236" s="72"/>
      <c r="L236" s="72"/>
      <c r="M236" s="72"/>
      <c r="N236" s="72"/>
      <c r="O236" s="72"/>
      <c r="P236" s="72"/>
      <c r="Q236" s="72"/>
      <c r="R236" s="72"/>
      <c r="S236" s="72"/>
      <c r="T236" s="72"/>
      <c r="U236" s="72"/>
      <c r="V236" s="72"/>
      <c r="W236" s="72"/>
      <c r="X236" s="72"/>
      <c r="Y236" s="72"/>
      <c r="Z236" s="72"/>
      <c r="AA236" s="72"/>
    </row>
    <row r="237" spans="1:27">
      <c r="A237" s="72"/>
      <c r="B237" s="72"/>
      <c r="C237" s="109"/>
      <c r="D237" s="99"/>
      <c r="E237" s="72"/>
      <c r="F237" s="72"/>
      <c r="G237" s="72"/>
      <c r="H237" s="72"/>
      <c r="I237" s="72"/>
      <c r="J237" s="72"/>
      <c r="K237" s="72"/>
      <c r="L237" s="72"/>
      <c r="M237" s="72"/>
      <c r="N237" s="72"/>
      <c r="O237" s="72"/>
      <c r="P237" s="72"/>
      <c r="Q237" s="72"/>
      <c r="R237" s="72"/>
      <c r="S237" s="72"/>
      <c r="T237" s="72"/>
      <c r="U237" s="72"/>
      <c r="V237" s="72"/>
      <c r="W237" s="72"/>
      <c r="X237" s="72"/>
      <c r="Y237" s="72"/>
      <c r="Z237" s="72"/>
      <c r="AA237" s="72"/>
    </row>
    <row r="238" spans="1:27">
      <c r="A238" s="72"/>
      <c r="B238" s="72"/>
      <c r="C238" s="109"/>
      <c r="D238" s="99"/>
      <c r="E238" s="72"/>
      <c r="F238" s="72"/>
      <c r="G238" s="72"/>
      <c r="H238" s="72"/>
      <c r="I238" s="72"/>
      <c r="J238" s="72"/>
      <c r="K238" s="72"/>
      <c r="L238" s="72"/>
      <c r="M238" s="72"/>
      <c r="N238" s="72"/>
      <c r="O238" s="72"/>
      <c r="P238" s="72"/>
      <c r="Q238" s="72"/>
      <c r="R238" s="72"/>
      <c r="S238" s="72"/>
      <c r="T238" s="72"/>
      <c r="U238" s="72"/>
      <c r="V238" s="72"/>
      <c r="W238" s="72"/>
      <c r="X238" s="72"/>
      <c r="Y238" s="72"/>
      <c r="Z238" s="72"/>
      <c r="AA238" s="72"/>
    </row>
    <row r="239" spans="1:27">
      <c r="A239" s="72"/>
      <c r="B239" s="72"/>
      <c r="C239" s="109"/>
      <c r="D239" s="99"/>
      <c r="E239" s="72"/>
      <c r="F239" s="72"/>
      <c r="G239" s="72"/>
      <c r="H239" s="72"/>
      <c r="I239" s="72"/>
      <c r="J239" s="72"/>
      <c r="K239" s="72"/>
      <c r="L239" s="72"/>
      <c r="M239" s="72"/>
      <c r="N239" s="72"/>
      <c r="O239" s="72"/>
      <c r="P239" s="72"/>
      <c r="Q239" s="72"/>
      <c r="R239" s="72"/>
      <c r="S239" s="72"/>
      <c r="T239" s="72"/>
      <c r="U239" s="72"/>
      <c r="V239" s="72"/>
      <c r="W239" s="72"/>
      <c r="X239" s="72"/>
      <c r="Y239" s="72"/>
      <c r="Z239" s="72"/>
      <c r="AA239" s="72"/>
    </row>
    <row r="240" spans="1:27">
      <c r="A240" s="72"/>
      <c r="B240" s="72"/>
      <c r="C240" s="109"/>
      <c r="D240" s="99"/>
      <c r="E240" s="72"/>
      <c r="F240" s="72"/>
      <c r="G240" s="72"/>
      <c r="H240" s="72"/>
      <c r="I240" s="72"/>
      <c r="J240" s="72"/>
      <c r="K240" s="72"/>
      <c r="L240" s="72"/>
      <c r="M240" s="72"/>
      <c r="N240" s="72"/>
      <c r="O240" s="72"/>
      <c r="P240" s="72"/>
      <c r="Q240" s="72"/>
      <c r="R240" s="72"/>
      <c r="S240" s="72"/>
      <c r="T240" s="72"/>
      <c r="U240" s="72"/>
      <c r="V240" s="72"/>
      <c r="W240" s="72"/>
      <c r="X240" s="72"/>
      <c r="Y240" s="72"/>
      <c r="Z240" s="72"/>
      <c r="AA240" s="72"/>
    </row>
    <row r="241" spans="1:27">
      <c r="A241" s="72"/>
      <c r="B241" s="72"/>
      <c r="C241" s="109"/>
      <c r="D241" s="99"/>
      <c r="E241" s="72"/>
      <c r="F241" s="72"/>
      <c r="G241" s="72"/>
      <c r="H241" s="72"/>
      <c r="I241" s="72"/>
      <c r="J241" s="72"/>
      <c r="K241" s="72"/>
      <c r="L241" s="72"/>
      <c r="M241" s="72"/>
      <c r="N241" s="72"/>
      <c r="O241" s="72"/>
      <c r="P241" s="72"/>
      <c r="Q241" s="72"/>
      <c r="R241" s="72"/>
      <c r="S241" s="72"/>
      <c r="T241" s="72"/>
      <c r="U241" s="72"/>
      <c r="V241" s="72"/>
      <c r="W241" s="72"/>
      <c r="X241" s="72"/>
      <c r="Y241" s="72"/>
      <c r="Z241" s="72"/>
      <c r="AA241" s="72"/>
    </row>
    <row r="242" spans="1:27">
      <c r="A242" s="72"/>
      <c r="B242" s="72"/>
      <c r="C242" s="109"/>
      <c r="D242" s="99"/>
      <c r="E242" s="72"/>
      <c r="F242" s="72"/>
      <c r="G242" s="72"/>
      <c r="H242" s="72"/>
      <c r="I242" s="72"/>
      <c r="J242" s="72"/>
      <c r="K242" s="72"/>
      <c r="L242" s="72"/>
      <c r="M242" s="72"/>
      <c r="N242" s="72"/>
      <c r="O242" s="72"/>
      <c r="P242" s="72"/>
      <c r="Q242" s="72"/>
      <c r="R242" s="72"/>
      <c r="S242" s="72"/>
      <c r="T242" s="72"/>
      <c r="U242" s="72"/>
      <c r="V242" s="72"/>
      <c r="W242" s="72"/>
      <c r="X242" s="72"/>
      <c r="Y242" s="72"/>
      <c r="Z242" s="72"/>
      <c r="AA242" s="72"/>
    </row>
    <row r="243" spans="1:27">
      <c r="A243" s="72"/>
      <c r="B243" s="72"/>
      <c r="C243" s="109"/>
      <c r="D243" s="99"/>
      <c r="E243" s="72"/>
      <c r="F243" s="72"/>
      <c r="G243" s="72"/>
      <c r="H243" s="72"/>
      <c r="I243" s="72"/>
      <c r="J243" s="72"/>
      <c r="K243" s="72"/>
      <c r="L243" s="72"/>
      <c r="M243" s="72"/>
      <c r="N243" s="72"/>
      <c r="O243" s="72"/>
      <c r="P243" s="72"/>
      <c r="Q243" s="72"/>
      <c r="R243" s="72"/>
      <c r="S243" s="72"/>
      <c r="T243" s="72"/>
      <c r="U243" s="72"/>
      <c r="V243" s="72"/>
      <c r="W243" s="72"/>
      <c r="X243" s="72"/>
      <c r="Y243" s="72"/>
      <c r="Z243" s="72"/>
      <c r="AA243" s="72"/>
    </row>
    <row r="244" spans="1:27">
      <c r="A244" s="72"/>
      <c r="B244" s="72"/>
      <c r="C244" s="109"/>
      <c r="D244" s="99"/>
      <c r="E244" s="72"/>
      <c r="F244" s="72"/>
      <c r="G244" s="72"/>
      <c r="H244" s="72"/>
      <c r="I244" s="72"/>
      <c r="J244" s="72"/>
      <c r="K244" s="72"/>
      <c r="L244" s="72"/>
      <c r="M244" s="72"/>
      <c r="N244" s="72"/>
      <c r="O244" s="72"/>
      <c r="P244" s="72"/>
      <c r="Q244" s="72"/>
      <c r="R244" s="72"/>
      <c r="S244" s="72"/>
      <c r="T244" s="72"/>
      <c r="U244" s="72"/>
      <c r="V244" s="72"/>
      <c r="W244" s="72"/>
      <c r="X244" s="72"/>
      <c r="Y244" s="72"/>
      <c r="Z244" s="72"/>
      <c r="AA244" s="72"/>
    </row>
    <row r="245" spans="1:27">
      <c r="A245" s="72"/>
      <c r="B245" s="72"/>
      <c r="C245" s="109"/>
      <c r="D245" s="99"/>
      <c r="E245" s="72"/>
      <c r="F245" s="72"/>
      <c r="G245" s="72"/>
      <c r="H245" s="72"/>
      <c r="I245" s="72"/>
      <c r="J245" s="72"/>
      <c r="K245" s="72"/>
      <c r="L245" s="72"/>
      <c r="M245" s="72"/>
      <c r="N245" s="72"/>
      <c r="O245" s="72"/>
      <c r="P245" s="72"/>
      <c r="Q245" s="72"/>
      <c r="R245" s="72"/>
      <c r="S245" s="72"/>
      <c r="T245" s="72"/>
      <c r="U245" s="72"/>
      <c r="V245" s="72"/>
      <c r="W245" s="72"/>
      <c r="X245" s="72"/>
      <c r="Y245" s="72"/>
      <c r="Z245" s="72"/>
      <c r="AA245" s="72"/>
    </row>
    <row r="246" spans="1:27">
      <c r="A246" s="72"/>
      <c r="B246" s="72"/>
      <c r="C246" s="109"/>
      <c r="D246" s="99"/>
      <c r="E246" s="72"/>
      <c r="F246" s="72"/>
      <c r="G246" s="72"/>
      <c r="H246" s="72"/>
      <c r="I246" s="72"/>
      <c r="J246" s="72"/>
      <c r="K246" s="72"/>
      <c r="L246" s="72"/>
      <c r="M246" s="72"/>
      <c r="N246" s="72"/>
      <c r="O246" s="72"/>
      <c r="P246" s="72"/>
      <c r="Q246" s="72"/>
      <c r="R246" s="72"/>
      <c r="S246" s="72"/>
      <c r="T246" s="72"/>
      <c r="U246" s="72"/>
      <c r="V246" s="72"/>
      <c r="W246" s="72"/>
      <c r="X246" s="72"/>
      <c r="Y246" s="72"/>
      <c r="Z246" s="72"/>
      <c r="AA246" s="72"/>
    </row>
    <row r="247" spans="1:27">
      <c r="A247" s="72"/>
      <c r="B247" s="72"/>
      <c r="C247" s="109"/>
      <c r="D247" s="99"/>
      <c r="E247" s="72"/>
      <c r="F247" s="72"/>
      <c r="G247" s="72"/>
      <c r="H247" s="72"/>
      <c r="I247" s="72"/>
      <c r="J247" s="72"/>
      <c r="K247" s="72"/>
      <c r="L247" s="72"/>
      <c r="M247" s="72"/>
      <c r="N247" s="72"/>
      <c r="O247" s="72"/>
      <c r="P247" s="72"/>
      <c r="Q247" s="72"/>
      <c r="R247" s="72"/>
      <c r="S247" s="72"/>
      <c r="T247" s="72"/>
      <c r="U247" s="72"/>
      <c r="V247" s="72"/>
      <c r="W247" s="72"/>
      <c r="X247" s="72"/>
      <c r="Y247" s="72"/>
      <c r="Z247" s="72"/>
      <c r="AA247" s="72"/>
    </row>
    <row r="248" spans="1:27">
      <c r="A248" s="72"/>
      <c r="B248" s="72"/>
      <c r="C248" s="109"/>
      <c r="D248" s="99"/>
      <c r="E248" s="72"/>
      <c r="F248" s="72"/>
      <c r="G248" s="72"/>
      <c r="H248" s="72"/>
      <c r="I248" s="72"/>
      <c r="J248" s="72"/>
      <c r="K248" s="72"/>
      <c r="L248" s="72"/>
      <c r="M248" s="72"/>
      <c r="N248" s="72"/>
      <c r="O248" s="72"/>
      <c r="P248" s="72"/>
      <c r="Q248" s="72"/>
      <c r="R248" s="72"/>
      <c r="S248" s="72"/>
      <c r="T248" s="72"/>
      <c r="U248" s="72"/>
      <c r="V248" s="72"/>
      <c r="W248" s="72"/>
      <c r="X248" s="72"/>
      <c r="Y248" s="72"/>
      <c r="Z248" s="72"/>
      <c r="AA248" s="72"/>
    </row>
    <row r="249" spans="1:27">
      <c r="A249" s="72"/>
      <c r="B249" s="72"/>
      <c r="C249" s="109"/>
      <c r="D249" s="99"/>
      <c r="E249" s="72"/>
      <c r="F249" s="72"/>
      <c r="G249" s="72"/>
      <c r="H249" s="72"/>
      <c r="I249" s="72"/>
      <c r="J249" s="72"/>
      <c r="K249" s="72"/>
      <c r="L249" s="72"/>
      <c r="M249" s="72"/>
      <c r="N249" s="72"/>
      <c r="O249" s="72"/>
      <c r="P249" s="72"/>
      <c r="Q249" s="72"/>
      <c r="R249" s="72"/>
      <c r="S249" s="72"/>
      <c r="T249" s="72"/>
      <c r="U249" s="72"/>
      <c r="V249" s="72"/>
      <c r="W249" s="72"/>
      <c r="X249" s="72"/>
      <c r="Y249" s="72"/>
      <c r="Z249" s="72"/>
      <c r="AA249" s="72"/>
    </row>
    <row r="250" spans="1:27">
      <c r="A250" s="72"/>
      <c r="B250" s="72"/>
      <c r="C250" s="109"/>
      <c r="D250" s="99"/>
      <c r="E250" s="72"/>
      <c r="F250" s="72"/>
      <c r="G250" s="72"/>
      <c r="H250" s="72"/>
      <c r="I250" s="72"/>
      <c r="J250" s="72"/>
      <c r="K250" s="72"/>
      <c r="L250" s="72"/>
      <c r="M250" s="72"/>
      <c r="N250" s="72"/>
      <c r="O250" s="72"/>
      <c r="P250" s="72"/>
      <c r="Q250" s="72"/>
      <c r="R250" s="72"/>
      <c r="S250" s="72"/>
      <c r="T250" s="72"/>
      <c r="U250" s="72"/>
      <c r="V250" s="72"/>
      <c r="W250" s="72"/>
      <c r="X250" s="72"/>
      <c r="Y250" s="72"/>
      <c r="Z250" s="72"/>
      <c r="AA250" s="72"/>
    </row>
    <row r="251" spans="1:27">
      <c r="A251" s="72"/>
      <c r="B251" s="72"/>
      <c r="C251" s="109"/>
      <c r="D251" s="99"/>
      <c r="E251" s="72"/>
      <c r="F251" s="72"/>
      <c r="G251" s="72"/>
      <c r="H251" s="72"/>
      <c r="I251" s="72"/>
      <c r="J251" s="72"/>
      <c r="K251" s="72"/>
      <c r="L251" s="72"/>
      <c r="M251" s="72"/>
      <c r="N251" s="72"/>
      <c r="O251" s="72"/>
      <c r="P251" s="72"/>
      <c r="Q251" s="72"/>
      <c r="R251" s="72"/>
      <c r="S251" s="72"/>
      <c r="T251" s="72"/>
      <c r="U251" s="72"/>
      <c r="V251" s="72"/>
      <c r="W251" s="72"/>
      <c r="X251" s="72"/>
      <c r="Y251" s="72"/>
      <c r="Z251" s="72"/>
      <c r="AA251" s="72"/>
    </row>
    <row r="252" spans="1:27">
      <c r="A252" s="72"/>
      <c r="B252" s="72"/>
      <c r="C252" s="109"/>
      <c r="D252" s="99"/>
      <c r="E252" s="72"/>
      <c r="F252" s="72"/>
      <c r="G252" s="72"/>
      <c r="H252" s="72"/>
      <c r="I252" s="72"/>
      <c r="J252" s="72"/>
      <c r="K252" s="72"/>
      <c r="L252" s="72"/>
      <c r="M252" s="72"/>
      <c r="N252" s="72"/>
      <c r="O252" s="72"/>
      <c r="P252" s="72"/>
      <c r="Q252" s="72"/>
      <c r="R252" s="72"/>
      <c r="S252" s="72"/>
      <c r="T252" s="72"/>
      <c r="U252" s="72"/>
      <c r="V252" s="72"/>
      <c r="W252" s="72"/>
      <c r="X252" s="72"/>
      <c r="Y252" s="72"/>
      <c r="Z252" s="72"/>
      <c r="AA252" s="72"/>
    </row>
    <row r="253" spans="1:27">
      <c r="A253" s="72"/>
      <c r="B253" s="72"/>
      <c r="C253" s="109"/>
      <c r="D253" s="99"/>
      <c r="E253" s="72"/>
      <c r="F253" s="72"/>
      <c r="G253" s="72"/>
      <c r="H253" s="72"/>
      <c r="I253" s="72"/>
      <c r="J253" s="72"/>
      <c r="K253" s="72"/>
      <c r="L253" s="72"/>
      <c r="M253" s="72"/>
      <c r="N253" s="72"/>
      <c r="O253" s="72"/>
      <c r="P253" s="72"/>
      <c r="Q253" s="72"/>
      <c r="R253" s="72"/>
      <c r="S253" s="72"/>
      <c r="T253" s="72"/>
      <c r="U253" s="72"/>
      <c r="V253" s="72"/>
      <c r="W253" s="72"/>
      <c r="X253" s="72"/>
      <c r="Y253" s="72"/>
      <c r="Z253" s="72"/>
      <c r="AA253" s="72"/>
    </row>
    <row r="254" spans="1:27">
      <c r="A254" s="72"/>
      <c r="B254" s="72"/>
      <c r="C254" s="109"/>
      <c r="D254" s="99"/>
      <c r="E254" s="72"/>
      <c r="F254" s="72"/>
      <c r="G254" s="72"/>
      <c r="H254" s="72"/>
      <c r="I254" s="72"/>
      <c r="J254" s="72"/>
      <c r="K254" s="72"/>
      <c r="L254" s="72"/>
      <c r="M254" s="72"/>
      <c r="N254" s="72"/>
      <c r="O254" s="72"/>
      <c r="P254" s="72"/>
      <c r="Q254" s="72"/>
      <c r="R254" s="72"/>
      <c r="S254" s="72"/>
      <c r="T254" s="72"/>
      <c r="U254" s="72"/>
      <c r="V254" s="72"/>
      <c r="W254" s="72"/>
      <c r="X254" s="72"/>
      <c r="Y254" s="72"/>
      <c r="Z254" s="72"/>
      <c r="AA254" s="72"/>
    </row>
    <row r="255" spans="1:27">
      <c r="A255" s="72"/>
      <c r="B255" s="72"/>
      <c r="C255" s="109"/>
      <c r="D255" s="99"/>
      <c r="E255" s="72"/>
      <c r="F255" s="72"/>
      <c r="G255" s="72"/>
      <c r="H255" s="72"/>
      <c r="I255" s="72"/>
      <c r="J255" s="72"/>
      <c r="K255" s="72"/>
      <c r="L255" s="72"/>
      <c r="M255" s="72"/>
      <c r="N255" s="72"/>
      <c r="O255" s="72"/>
      <c r="P255" s="72"/>
      <c r="Q255" s="72"/>
      <c r="R255" s="72"/>
      <c r="S255" s="72"/>
      <c r="T255" s="72"/>
      <c r="U255" s="72"/>
      <c r="V255" s="72"/>
      <c r="W255" s="72"/>
      <c r="X255" s="72"/>
      <c r="Y255" s="72"/>
      <c r="Z255" s="72"/>
      <c r="AA255" s="72"/>
    </row>
    <row r="256" spans="1:27">
      <c r="A256" s="72"/>
      <c r="B256" s="72"/>
      <c r="C256" s="109"/>
      <c r="D256" s="99"/>
      <c r="E256" s="72"/>
      <c r="F256" s="72"/>
      <c r="G256" s="72"/>
      <c r="H256" s="72"/>
      <c r="I256" s="72"/>
      <c r="J256" s="72"/>
      <c r="K256" s="72"/>
      <c r="L256" s="72"/>
      <c r="M256" s="72"/>
      <c r="N256" s="72"/>
      <c r="O256" s="72"/>
      <c r="P256" s="72"/>
      <c r="Q256" s="72"/>
      <c r="R256" s="72"/>
      <c r="S256" s="72"/>
      <c r="T256" s="72"/>
      <c r="U256" s="72"/>
      <c r="V256" s="72"/>
      <c r="W256" s="72"/>
      <c r="X256" s="72"/>
      <c r="Y256" s="72"/>
      <c r="Z256" s="72"/>
      <c r="AA256" s="72"/>
    </row>
    <row r="257" spans="1:27">
      <c r="A257" s="72"/>
      <c r="B257" s="72"/>
      <c r="C257" s="109"/>
      <c r="D257" s="99"/>
      <c r="E257" s="72"/>
      <c r="F257" s="72"/>
      <c r="G257" s="72"/>
      <c r="H257" s="72"/>
      <c r="I257" s="72"/>
      <c r="J257" s="72"/>
      <c r="K257" s="72"/>
      <c r="L257" s="72"/>
      <c r="M257" s="72"/>
      <c r="N257" s="72"/>
      <c r="O257" s="72"/>
      <c r="P257" s="72"/>
      <c r="Q257" s="72"/>
      <c r="R257" s="72"/>
      <c r="S257" s="72"/>
      <c r="T257" s="72"/>
      <c r="U257" s="72"/>
      <c r="V257" s="72"/>
      <c r="W257" s="72"/>
      <c r="X257" s="72"/>
      <c r="Y257" s="72"/>
      <c r="Z257" s="72"/>
      <c r="AA257" s="72"/>
    </row>
    <row r="258" spans="1:27">
      <c r="A258" s="72"/>
      <c r="B258" s="72"/>
      <c r="C258" s="109"/>
      <c r="D258" s="99"/>
      <c r="E258" s="72"/>
      <c r="F258" s="72"/>
      <c r="G258" s="72"/>
      <c r="H258" s="72"/>
      <c r="I258" s="72"/>
      <c r="J258" s="72"/>
      <c r="K258" s="72"/>
      <c r="L258" s="72"/>
      <c r="M258" s="72"/>
      <c r="N258" s="72"/>
      <c r="O258" s="72"/>
      <c r="P258" s="72"/>
      <c r="Q258" s="72"/>
      <c r="R258" s="72"/>
      <c r="S258" s="72"/>
      <c r="T258" s="72"/>
      <c r="U258" s="72"/>
      <c r="V258" s="72"/>
      <c r="W258" s="72"/>
      <c r="X258" s="72"/>
      <c r="Y258" s="72"/>
      <c r="Z258" s="72"/>
      <c r="AA258" s="72"/>
    </row>
    <row r="259" spans="1:27">
      <c r="A259" s="72"/>
      <c r="B259" s="72"/>
      <c r="C259" s="109"/>
      <c r="D259" s="99"/>
      <c r="E259" s="72"/>
      <c r="F259" s="72"/>
      <c r="G259" s="72"/>
      <c r="H259" s="72"/>
      <c r="I259" s="72"/>
      <c r="J259" s="72"/>
      <c r="K259" s="72"/>
      <c r="L259" s="72"/>
      <c r="M259" s="72"/>
      <c r="N259" s="72"/>
      <c r="O259" s="72"/>
      <c r="P259" s="72"/>
      <c r="Q259" s="72"/>
      <c r="R259" s="72"/>
      <c r="S259" s="72"/>
      <c r="T259" s="72"/>
      <c r="U259" s="72"/>
      <c r="V259" s="72"/>
      <c r="W259" s="72"/>
      <c r="X259" s="72"/>
      <c r="Y259" s="72"/>
      <c r="Z259" s="72"/>
      <c r="AA259" s="72"/>
    </row>
    <row r="260" spans="1:27">
      <c r="A260" s="72"/>
      <c r="B260" s="72"/>
      <c r="C260" s="109"/>
      <c r="D260" s="99"/>
      <c r="E260" s="72"/>
      <c r="F260" s="72"/>
      <c r="G260" s="72"/>
      <c r="H260" s="72"/>
      <c r="I260" s="72"/>
      <c r="J260" s="72"/>
      <c r="K260" s="72"/>
      <c r="L260" s="72"/>
      <c r="M260" s="72"/>
      <c r="N260" s="72"/>
      <c r="O260" s="72"/>
      <c r="P260" s="72"/>
      <c r="Q260" s="72"/>
      <c r="R260" s="72"/>
      <c r="S260" s="72"/>
      <c r="T260" s="72"/>
      <c r="U260" s="72"/>
      <c r="V260" s="72"/>
      <c r="W260" s="72"/>
      <c r="X260" s="72"/>
      <c r="Y260" s="72"/>
      <c r="Z260" s="72"/>
      <c r="AA260" s="72"/>
    </row>
    <row r="261" spans="1:27">
      <c r="A261" s="72"/>
      <c r="B261" s="72"/>
      <c r="C261" s="109"/>
      <c r="D261" s="99"/>
      <c r="E261" s="72"/>
      <c r="F261" s="72"/>
      <c r="G261" s="72"/>
      <c r="H261" s="72"/>
      <c r="I261" s="72"/>
      <c r="J261" s="72"/>
      <c r="K261" s="72"/>
      <c r="L261" s="72"/>
      <c r="M261" s="72"/>
      <c r="N261" s="72"/>
      <c r="O261" s="72"/>
      <c r="P261" s="72"/>
      <c r="Q261" s="72"/>
      <c r="R261" s="72"/>
      <c r="S261" s="72"/>
      <c r="T261" s="72"/>
      <c r="U261" s="72"/>
      <c r="V261" s="72"/>
      <c r="W261" s="72"/>
      <c r="X261" s="72"/>
      <c r="Y261" s="72"/>
      <c r="Z261" s="72"/>
      <c r="AA261" s="72"/>
    </row>
    <row r="262" spans="1:27">
      <c r="A262" s="72"/>
      <c r="B262" s="72"/>
      <c r="C262" s="109"/>
      <c r="D262" s="99"/>
      <c r="E262" s="72"/>
      <c r="F262" s="72"/>
      <c r="G262" s="72"/>
      <c r="H262" s="72"/>
      <c r="I262" s="72"/>
      <c r="J262" s="72"/>
      <c r="K262" s="72"/>
      <c r="L262" s="72"/>
      <c r="M262" s="72"/>
      <c r="N262" s="72"/>
      <c r="O262" s="72"/>
      <c r="P262" s="72"/>
      <c r="Q262" s="72"/>
      <c r="R262" s="72"/>
      <c r="S262" s="72"/>
      <c r="T262" s="72"/>
      <c r="U262" s="72"/>
      <c r="V262" s="72"/>
      <c r="W262" s="72"/>
      <c r="X262" s="72"/>
      <c r="Y262" s="72"/>
      <c r="Z262" s="72"/>
      <c r="AA262" s="72"/>
    </row>
    <row r="263" spans="1:27">
      <c r="A263" s="72"/>
      <c r="B263" s="72"/>
      <c r="C263" s="109"/>
      <c r="D263" s="99"/>
      <c r="E263" s="72"/>
      <c r="F263" s="72"/>
      <c r="G263" s="72"/>
      <c r="H263" s="72"/>
      <c r="I263" s="72"/>
      <c r="J263" s="72"/>
      <c r="K263" s="72"/>
      <c r="L263" s="72"/>
      <c r="M263" s="72"/>
      <c r="N263" s="72"/>
      <c r="O263" s="72"/>
      <c r="P263" s="72"/>
      <c r="Q263" s="72"/>
      <c r="R263" s="72"/>
      <c r="S263" s="72"/>
      <c r="T263" s="72"/>
      <c r="U263" s="72"/>
      <c r="V263" s="72"/>
      <c r="W263" s="72"/>
      <c r="X263" s="72"/>
      <c r="Y263" s="72"/>
      <c r="Z263" s="72"/>
      <c r="AA263" s="72"/>
    </row>
    <row r="264" spans="1:27">
      <c r="A264" s="72"/>
      <c r="B264" s="72"/>
      <c r="C264" s="109"/>
      <c r="D264" s="99"/>
      <c r="E264" s="72"/>
      <c r="F264" s="72"/>
      <c r="G264" s="72"/>
      <c r="H264" s="72"/>
      <c r="I264" s="72"/>
      <c r="J264" s="72"/>
      <c r="K264" s="72"/>
      <c r="L264" s="72"/>
      <c r="M264" s="72"/>
      <c r="N264" s="72"/>
      <c r="O264" s="72"/>
      <c r="P264" s="72"/>
      <c r="Q264" s="72"/>
      <c r="R264" s="72"/>
      <c r="S264" s="72"/>
      <c r="T264" s="72"/>
      <c r="U264" s="72"/>
      <c r="V264" s="72"/>
      <c r="W264" s="72"/>
      <c r="X264" s="72"/>
      <c r="Y264" s="72"/>
      <c r="Z264" s="72"/>
      <c r="AA264" s="72"/>
    </row>
    <row r="265" spans="1:27">
      <c r="A265" s="72"/>
      <c r="B265" s="72"/>
      <c r="C265" s="109"/>
      <c r="D265" s="99"/>
      <c r="E265" s="72"/>
      <c r="F265" s="72"/>
      <c r="G265" s="72"/>
      <c r="H265" s="72"/>
      <c r="I265" s="72"/>
      <c r="J265" s="72"/>
      <c r="K265" s="72"/>
      <c r="L265" s="72"/>
      <c r="M265" s="72"/>
      <c r="N265" s="72"/>
      <c r="O265" s="72"/>
      <c r="P265" s="72"/>
      <c r="Q265" s="72"/>
      <c r="R265" s="72"/>
      <c r="S265" s="72"/>
      <c r="T265" s="72"/>
      <c r="U265" s="72"/>
      <c r="V265" s="72"/>
      <c r="W265" s="72"/>
      <c r="X265" s="72"/>
      <c r="Y265" s="72"/>
      <c r="Z265" s="72"/>
      <c r="AA265" s="72"/>
    </row>
    <row r="266" spans="1:27">
      <c r="A266" s="72"/>
      <c r="B266" s="72"/>
      <c r="C266" s="109"/>
      <c r="D266" s="99"/>
      <c r="E266" s="72"/>
      <c r="F266" s="72"/>
      <c r="G266" s="72"/>
      <c r="H266" s="72"/>
      <c r="I266" s="72"/>
      <c r="J266" s="72"/>
      <c r="K266" s="72"/>
      <c r="L266" s="72"/>
      <c r="M266" s="72"/>
      <c r="N266" s="72"/>
      <c r="O266" s="72"/>
      <c r="P266" s="72"/>
      <c r="Q266" s="72"/>
      <c r="R266" s="72"/>
      <c r="S266" s="72"/>
      <c r="T266" s="72"/>
      <c r="U266" s="72"/>
      <c r="V266" s="72"/>
      <c r="W266" s="72"/>
      <c r="X266" s="72"/>
      <c r="Y266" s="72"/>
      <c r="Z266" s="72"/>
      <c r="AA266" s="72"/>
    </row>
    <row r="267" spans="1:27">
      <c r="A267" s="72"/>
      <c r="B267" s="72"/>
      <c r="C267" s="109"/>
      <c r="D267" s="99"/>
      <c r="E267" s="72"/>
      <c r="F267" s="72"/>
      <c r="G267" s="72"/>
      <c r="H267" s="72"/>
      <c r="I267" s="72"/>
      <c r="J267" s="72"/>
      <c r="K267" s="72"/>
      <c r="L267" s="72"/>
      <c r="M267" s="72"/>
      <c r="N267" s="72"/>
      <c r="O267" s="72"/>
      <c r="P267" s="72"/>
      <c r="Q267" s="72"/>
      <c r="R267" s="72"/>
      <c r="S267" s="72"/>
      <c r="T267" s="72"/>
      <c r="U267" s="72"/>
      <c r="V267" s="72"/>
      <c r="W267" s="72"/>
      <c r="X267" s="72"/>
      <c r="Y267" s="72"/>
      <c r="Z267" s="72"/>
      <c r="AA267" s="72"/>
    </row>
    <row r="268" spans="1:27">
      <c r="A268" s="72"/>
      <c r="B268" s="72"/>
      <c r="C268" s="109"/>
      <c r="D268" s="99"/>
      <c r="E268" s="72"/>
      <c r="F268" s="72"/>
      <c r="G268" s="72"/>
      <c r="H268" s="72"/>
      <c r="I268" s="72"/>
      <c r="J268" s="72"/>
      <c r="K268" s="72"/>
      <c r="L268" s="72"/>
      <c r="M268" s="72"/>
      <c r="N268" s="72"/>
      <c r="O268" s="72"/>
      <c r="P268" s="72"/>
      <c r="Q268" s="72"/>
      <c r="R268" s="72"/>
      <c r="S268" s="72"/>
      <c r="T268" s="72"/>
      <c r="U268" s="72"/>
      <c r="V268" s="72"/>
      <c r="W268" s="72"/>
      <c r="X268" s="72"/>
      <c r="Y268" s="72"/>
      <c r="Z268" s="72"/>
      <c r="AA268" s="72"/>
    </row>
    <row r="269" spans="1:27">
      <c r="A269" s="72"/>
      <c r="B269" s="72"/>
      <c r="C269" s="109"/>
      <c r="D269" s="99"/>
      <c r="E269" s="72"/>
      <c r="F269" s="72"/>
      <c r="G269" s="72"/>
      <c r="H269" s="72"/>
      <c r="I269" s="72"/>
      <c r="J269" s="72"/>
      <c r="K269" s="72"/>
      <c r="L269" s="72"/>
      <c r="M269" s="72"/>
      <c r="N269" s="72"/>
      <c r="O269" s="72"/>
      <c r="P269" s="72"/>
      <c r="Q269" s="72"/>
      <c r="R269" s="72"/>
      <c r="S269" s="72"/>
      <c r="T269" s="72"/>
      <c r="U269" s="72"/>
      <c r="V269" s="72"/>
      <c r="W269" s="72"/>
      <c r="X269" s="72"/>
      <c r="Y269" s="72"/>
      <c r="Z269" s="72"/>
      <c r="AA269" s="72"/>
    </row>
    <row r="270" spans="1:27">
      <c r="A270" s="72"/>
      <c r="B270" s="72"/>
      <c r="C270" s="109"/>
      <c r="D270" s="99"/>
      <c r="E270" s="72"/>
      <c r="F270" s="72"/>
      <c r="G270" s="72"/>
      <c r="H270" s="72"/>
      <c r="I270" s="72"/>
      <c r="J270" s="72"/>
      <c r="K270" s="72"/>
      <c r="L270" s="72"/>
      <c r="M270" s="72"/>
      <c r="N270" s="72"/>
      <c r="O270" s="72"/>
      <c r="P270" s="72"/>
      <c r="Q270" s="72"/>
      <c r="R270" s="72"/>
      <c r="S270" s="72"/>
      <c r="T270" s="72"/>
      <c r="U270" s="72"/>
      <c r="V270" s="72"/>
      <c r="W270" s="72"/>
      <c r="X270" s="72"/>
      <c r="Y270" s="72"/>
      <c r="Z270" s="72"/>
      <c r="AA270" s="72"/>
    </row>
    <row r="271" spans="1:27">
      <c r="A271" s="72"/>
      <c r="B271" s="72"/>
      <c r="C271" s="109"/>
      <c r="D271" s="99"/>
      <c r="E271" s="72"/>
      <c r="F271" s="72"/>
      <c r="G271" s="72"/>
      <c r="H271" s="72"/>
      <c r="I271" s="72"/>
      <c r="J271" s="72"/>
      <c r="K271" s="72"/>
      <c r="L271" s="72"/>
      <c r="M271" s="72"/>
      <c r="N271" s="72"/>
      <c r="O271" s="72"/>
      <c r="P271" s="72"/>
      <c r="Q271" s="72"/>
      <c r="R271" s="72"/>
      <c r="S271" s="72"/>
      <c r="T271" s="72"/>
      <c r="U271" s="72"/>
      <c r="V271" s="72"/>
      <c r="W271" s="72"/>
      <c r="X271" s="72"/>
      <c r="Y271" s="72"/>
      <c r="Z271" s="72"/>
      <c r="AA271" s="72"/>
    </row>
    <row r="272" spans="1:27">
      <c r="A272" s="72"/>
      <c r="B272" s="72"/>
      <c r="C272" s="109"/>
      <c r="D272" s="99"/>
      <c r="E272" s="72"/>
      <c r="F272" s="72"/>
      <c r="G272" s="72"/>
      <c r="H272" s="72"/>
      <c r="I272" s="72"/>
      <c r="J272" s="72"/>
      <c r="K272" s="72"/>
      <c r="L272" s="72"/>
      <c r="M272" s="72"/>
      <c r="N272" s="72"/>
      <c r="O272" s="72"/>
      <c r="P272" s="72"/>
      <c r="Q272" s="72"/>
      <c r="R272" s="72"/>
      <c r="S272" s="72"/>
      <c r="T272" s="72"/>
      <c r="U272" s="72"/>
      <c r="V272" s="72"/>
      <c r="W272" s="72"/>
      <c r="X272" s="72"/>
      <c r="Y272" s="72"/>
      <c r="Z272" s="72"/>
      <c r="AA272" s="72"/>
    </row>
    <row r="273" spans="1:27">
      <c r="A273" s="72"/>
      <c r="B273" s="72"/>
      <c r="C273" s="109"/>
      <c r="D273" s="99"/>
      <c r="E273" s="72"/>
      <c r="F273" s="72"/>
      <c r="G273" s="72"/>
      <c r="H273" s="72"/>
      <c r="I273" s="72"/>
      <c r="J273" s="72"/>
      <c r="K273" s="72"/>
      <c r="L273" s="72"/>
      <c r="M273" s="72"/>
      <c r="N273" s="72"/>
      <c r="O273" s="72"/>
      <c r="P273" s="72"/>
      <c r="Q273" s="72"/>
      <c r="R273" s="72"/>
      <c r="S273" s="72"/>
      <c r="T273" s="72"/>
      <c r="U273" s="72"/>
      <c r="V273" s="72"/>
      <c r="W273" s="72"/>
      <c r="X273" s="72"/>
      <c r="Y273" s="72"/>
      <c r="Z273" s="72"/>
      <c r="AA273" s="72"/>
    </row>
    <row r="274" spans="1:27">
      <c r="A274" s="72"/>
      <c r="B274" s="72"/>
      <c r="C274" s="109"/>
      <c r="D274" s="99"/>
      <c r="E274" s="72"/>
      <c r="F274" s="72"/>
      <c r="G274" s="72"/>
      <c r="H274" s="72"/>
      <c r="I274" s="72"/>
      <c r="J274" s="72"/>
      <c r="K274" s="72"/>
      <c r="L274" s="72"/>
      <c r="M274" s="72"/>
      <c r="N274" s="72"/>
      <c r="O274" s="72"/>
      <c r="P274" s="72"/>
      <c r="Q274" s="72"/>
      <c r="R274" s="72"/>
      <c r="S274" s="72"/>
      <c r="T274" s="72"/>
      <c r="U274" s="72"/>
      <c r="V274" s="72"/>
      <c r="W274" s="72"/>
      <c r="X274" s="72"/>
      <c r="Y274" s="72"/>
      <c r="Z274" s="72"/>
      <c r="AA274" s="72"/>
    </row>
    <row r="275" spans="1:27">
      <c r="A275" s="72"/>
      <c r="B275" s="72"/>
      <c r="C275" s="109"/>
      <c r="D275" s="99"/>
      <c r="E275" s="72"/>
      <c r="F275" s="72"/>
      <c r="G275" s="72"/>
      <c r="H275" s="72"/>
      <c r="I275" s="72"/>
      <c r="J275" s="72"/>
      <c r="K275" s="72"/>
      <c r="L275" s="72"/>
      <c r="M275" s="72"/>
      <c r="N275" s="72"/>
      <c r="O275" s="72"/>
      <c r="P275" s="72"/>
      <c r="Q275" s="72"/>
      <c r="R275" s="72"/>
      <c r="S275" s="72"/>
      <c r="T275" s="72"/>
      <c r="U275" s="72"/>
      <c r="V275" s="72"/>
      <c r="W275" s="72"/>
      <c r="X275" s="72"/>
      <c r="Y275" s="72"/>
      <c r="Z275" s="72"/>
      <c r="AA275" s="72"/>
    </row>
    <row r="276" spans="1:27">
      <c r="A276" s="72"/>
      <c r="B276" s="72"/>
      <c r="C276" s="109"/>
      <c r="D276" s="99"/>
      <c r="E276" s="72"/>
      <c r="F276" s="72"/>
      <c r="G276" s="72"/>
      <c r="H276" s="72"/>
      <c r="I276" s="72"/>
      <c r="J276" s="72"/>
      <c r="K276" s="72"/>
      <c r="L276" s="72"/>
      <c r="M276" s="72"/>
      <c r="N276" s="72"/>
      <c r="O276" s="72"/>
      <c r="P276" s="72"/>
      <c r="Q276" s="72"/>
      <c r="R276" s="72"/>
      <c r="S276" s="72"/>
      <c r="T276" s="72"/>
      <c r="U276" s="72"/>
      <c r="V276" s="72"/>
      <c r="W276" s="72"/>
      <c r="X276" s="72"/>
      <c r="Y276" s="72"/>
      <c r="Z276" s="72"/>
      <c r="AA276" s="72"/>
    </row>
    <row r="277" spans="1:27">
      <c r="A277" s="72"/>
      <c r="B277" s="72"/>
      <c r="C277" s="109"/>
      <c r="D277" s="99"/>
      <c r="E277" s="72"/>
      <c r="F277" s="72"/>
      <c r="G277" s="72"/>
      <c r="H277" s="72"/>
      <c r="I277" s="72"/>
      <c r="J277" s="72"/>
      <c r="K277" s="72"/>
      <c r="L277" s="72"/>
      <c r="M277" s="72"/>
      <c r="N277" s="72"/>
      <c r="O277" s="72"/>
      <c r="P277" s="72"/>
      <c r="Q277" s="72"/>
      <c r="R277" s="72"/>
      <c r="S277" s="72"/>
      <c r="T277" s="72"/>
      <c r="U277" s="72"/>
      <c r="V277" s="72"/>
      <c r="W277" s="72"/>
      <c r="X277" s="72"/>
      <c r="Y277" s="72"/>
      <c r="Z277" s="72"/>
      <c r="AA277" s="72"/>
    </row>
    <row r="278" spans="1:27">
      <c r="A278" s="72"/>
      <c r="B278" s="72"/>
      <c r="C278" s="109"/>
      <c r="D278" s="99"/>
      <c r="E278" s="72"/>
      <c r="F278" s="72"/>
      <c r="G278" s="72"/>
      <c r="H278" s="72"/>
      <c r="I278" s="72"/>
      <c r="J278" s="72"/>
      <c r="K278" s="72"/>
      <c r="L278" s="72"/>
      <c r="M278" s="72"/>
      <c r="N278" s="72"/>
      <c r="O278" s="72"/>
      <c r="P278" s="72"/>
      <c r="Q278" s="72"/>
      <c r="R278" s="72"/>
      <c r="S278" s="72"/>
      <c r="T278" s="72"/>
      <c r="U278" s="72"/>
      <c r="V278" s="72"/>
      <c r="W278" s="72"/>
      <c r="X278" s="72"/>
      <c r="Y278" s="72"/>
      <c r="Z278" s="72"/>
      <c r="AA278" s="72"/>
    </row>
    <row r="279" spans="1:27">
      <c r="A279" s="72"/>
      <c r="B279" s="72"/>
      <c r="C279" s="109"/>
      <c r="D279" s="99"/>
      <c r="E279" s="72"/>
      <c r="F279" s="72"/>
      <c r="G279" s="72"/>
      <c r="H279" s="72"/>
      <c r="I279" s="72"/>
      <c r="J279" s="72"/>
      <c r="K279" s="72"/>
      <c r="L279" s="72"/>
      <c r="M279" s="72"/>
      <c r="N279" s="72"/>
      <c r="O279" s="72"/>
      <c r="P279" s="72"/>
      <c r="Q279" s="72"/>
      <c r="R279" s="72"/>
      <c r="S279" s="72"/>
      <c r="T279" s="72"/>
      <c r="U279" s="72"/>
      <c r="V279" s="72"/>
      <c r="W279" s="72"/>
      <c r="X279" s="72"/>
      <c r="Y279" s="72"/>
      <c r="Z279" s="72"/>
      <c r="AA279" s="72"/>
    </row>
    <row r="280" spans="1:27">
      <c r="A280" s="72"/>
      <c r="B280" s="72"/>
      <c r="C280" s="109"/>
      <c r="D280" s="99"/>
      <c r="E280" s="72"/>
      <c r="F280" s="72"/>
      <c r="G280" s="72"/>
      <c r="H280" s="72"/>
      <c r="I280" s="72"/>
      <c r="J280" s="72"/>
      <c r="K280" s="72"/>
      <c r="L280" s="72"/>
      <c r="M280" s="72"/>
      <c r="N280" s="72"/>
      <c r="O280" s="72"/>
      <c r="P280" s="72"/>
      <c r="Q280" s="72"/>
      <c r="R280" s="72"/>
      <c r="S280" s="72"/>
      <c r="T280" s="72"/>
      <c r="U280" s="72"/>
      <c r="V280" s="72"/>
      <c r="W280" s="72"/>
      <c r="X280" s="72"/>
      <c r="Y280" s="72"/>
      <c r="Z280" s="72"/>
      <c r="AA280" s="72"/>
    </row>
    <row r="281" spans="1:27">
      <c r="A281" s="72"/>
      <c r="B281" s="72"/>
      <c r="C281" s="109"/>
      <c r="D281" s="99"/>
      <c r="E281" s="72"/>
      <c r="F281" s="72"/>
      <c r="G281" s="72"/>
      <c r="H281" s="72"/>
      <c r="I281" s="72"/>
      <c r="J281" s="72"/>
      <c r="K281" s="72"/>
      <c r="L281" s="72"/>
      <c r="M281" s="72"/>
      <c r="N281" s="72"/>
      <c r="O281" s="72"/>
      <c r="P281" s="72"/>
      <c r="Q281" s="72"/>
      <c r="R281" s="72"/>
      <c r="S281" s="72"/>
      <c r="T281" s="72"/>
      <c r="U281" s="72"/>
      <c r="V281" s="72"/>
      <c r="W281" s="72"/>
      <c r="X281" s="72"/>
      <c r="Y281" s="72"/>
      <c r="Z281" s="72"/>
      <c r="AA281" s="72"/>
    </row>
    <row r="282" spans="1:27">
      <c r="A282" s="72"/>
      <c r="B282" s="72"/>
      <c r="C282" s="109"/>
      <c r="D282" s="99"/>
      <c r="E282" s="72"/>
      <c r="F282" s="72"/>
      <c r="G282" s="72"/>
      <c r="H282" s="72"/>
      <c r="I282" s="72"/>
      <c r="J282" s="72"/>
      <c r="K282" s="72"/>
      <c r="L282" s="72"/>
      <c r="M282" s="72"/>
      <c r="N282" s="72"/>
      <c r="O282" s="72"/>
      <c r="P282" s="72"/>
      <c r="Q282" s="72"/>
      <c r="R282" s="72"/>
      <c r="S282" s="72"/>
      <c r="T282" s="72"/>
      <c r="U282" s="72"/>
      <c r="V282" s="72"/>
      <c r="W282" s="72"/>
      <c r="X282" s="72"/>
      <c r="Y282" s="72"/>
      <c r="Z282" s="72"/>
      <c r="AA282" s="72"/>
    </row>
    <row r="283" spans="1:27">
      <c r="A283" s="72"/>
      <c r="B283" s="72"/>
      <c r="C283" s="109"/>
      <c r="D283" s="99"/>
      <c r="E283" s="72"/>
      <c r="F283" s="72"/>
      <c r="G283" s="72"/>
      <c r="H283" s="72"/>
      <c r="I283" s="72"/>
      <c r="J283" s="72"/>
      <c r="K283" s="72"/>
      <c r="L283" s="72"/>
      <c r="M283" s="72"/>
      <c r="N283" s="72"/>
      <c r="O283" s="72"/>
      <c r="P283" s="72"/>
      <c r="Q283" s="72"/>
      <c r="R283" s="72"/>
      <c r="S283" s="72"/>
      <c r="T283" s="72"/>
      <c r="U283" s="72"/>
      <c r="V283" s="72"/>
      <c r="W283" s="72"/>
      <c r="X283" s="72"/>
      <c r="Y283" s="72"/>
      <c r="Z283" s="72"/>
      <c r="AA283" s="72"/>
    </row>
    <row r="284" spans="1:27">
      <c r="A284" s="72"/>
      <c r="B284" s="72"/>
      <c r="C284" s="109"/>
      <c r="D284" s="99"/>
      <c r="E284" s="72"/>
      <c r="F284" s="72"/>
      <c r="G284" s="72"/>
      <c r="H284" s="72"/>
      <c r="I284" s="72"/>
      <c r="J284" s="72"/>
      <c r="K284" s="72"/>
      <c r="L284" s="72"/>
      <c r="M284" s="72"/>
      <c r="N284" s="72"/>
      <c r="O284" s="72"/>
      <c r="P284" s="72"/>
      <c r="Q284" s="72"/>
      <c r="R284" s="72"/>
      <c r="S284" s="72"/>
      <c r="T284" s="72"/>
      <c r="U284" s="72"/>
      <c r="V284" s="72"/>
      <c r="W284" s="72"/>
      <c r="X284" s="72"/>
      <c r="Y284" s="72"/>
      <c r="Z284" s="72"/>
      <c r="AA284" s="72"/>
    </row>
    <row r="285" spans="1:27">
      <c r="A285" s="72"/>
      <c r="B285" s="72"/>
      <c r="C285" s="109"/>
      <c r="D285" s="99"/>
      <c r="E285" s="72"/>
      <c r="F285" s="72"/>
      <c r="G285" s="72"/>
      <c r="H285" s="72"/>
      <c r="I285" s="72"/>
      <c r="J285" s="72"/>
      <c r="K285" s="72"/>
      <c r="L285" s="72"/>
      <c r="M285" s="72"/>
      <c r="N285" s="72"/>
      <c r="O285" s="72"/>
      <c r="P285" s="72"/>
      <c r="Q285" s="72"/>
      <c r="R285" s="72"/>
      <c r="S285" s="72"/>
      <c r="T285" s="72"/>
      <c r="U285" s="72"/>
      <c r="V285" s="72"/>
      <c r="W285" s="72"/>
      <c r="X285" s="72"/>
      <c r="Y285" s="72"/>
      <c r="Z285" s="72"/>
      <c r="AA285" s="72"/>
    </row>
    <row r="286" spans="1:27">
      <c r="A286" s="72"/>
      <c r="B286" s="72"/>
      <c r="C286" s="109"/>
      <c r="D286" s="99"/>
      <c r="E286" s="72"/>
      <c r="F286" s="72"/>
      <c r="G286" s="72"/>
      <c r="H286" s="72"/>
      <c r="I286" s="72"/>
      <c r="J286" s="72"/>
      <c r="K286" s="72"/>
      <c r="L286" s="72"/>
      <c r="M286" s="72"/>
      <c r="N286" s="72"/>
      <c r="O286" s="72"/>
      <c r="P286" s="72"/>
      <c r="Q286" s="72"/>
      <c r="R286" s="72"/>
      <c r="S286" s="72"/>
      <c r="T286" s="72"/>
      <c r="U286" s="72"/>
      <c r="V286" s="72"/>
      <c r="W286" s="72"/>
      <c r="X286" s="72"/>
      <c r="Y286" s="72"/>
      <c r="Z286" s="72"/>
      <c r="AA286" s="72"/>
    </row>
    <row r="287" spans="1:27">
      <c r="A287" s="72"/>
      <c r="B287" s="72"/>
      <c r="C287" s="109"/>
      <c r="D287" s="99"/>
      <c r="E287" s="72"/>
      <c r="F287" s="72"/>
      <c r="G287" s="72"/>
      <c r="H287" s="72"/>
      <c r="I287" s="72"/>
      <c r="J287" s="72"/>
      <c r="K287" s="72"/>
      <c r="L287" s="72"/>
      <c r="M287" s="72"/>
      <c r="N287" s="72"/>
      <c r="O287" s="72"/>
      <c r="P287" s="72"/>
      <c r="Q287" s="72"/>
      <c r="R287" s="72"/>
      <c r="S287" s="72"/>
      <c r="T287" s="72"/>
      <c r="U287" s="72"/>
      <c r="V287" s="72"/>
      <c r="W287" s="72"/>
      <c r="X287" s="72"/>
      <c r="Y287" s="72"/>
      <c r="Z287" s="72"/>
      <c r="AA287" s="72"/>
    </row>
    <row r="288" spans="1:27">
      <c r="A288" s="72"/>
      <c r="B288" s="72"/>
      <c r="C288" s="109"/>
      <c r="D288" s="99"/>
      <c r="E288" s="72"/>
      <c r="F288" s="72"/>
      <c r="G288" s="72"/>
      <c r="H288" s="72"/>
      <c r="I288" s="72"/>
      <c r="J288" s="72"/>
      <c r="K288" s="72"/>
      <c r="L288" s="72"/>
      <c r="M288" s="72"/>
      <c r="N288" s="72"/>
      <c r="O288" s="72"/>
      <c r="P288" s="72"/>
      <c r="Q288" s="72"/>
      <c r="R288" s="72"/>
      <c r="S288" s="72"/>
      <c r="T288" s="72"/>
      <c r="U288" s="72"/>
      <c r="V288" s="72"/>
      <c r="W288" s="72"/>
      <c r="X288" s="72"/>
      <c r="Y288" s="72"/>
      <c r="Z288" s="72"/>
      <c r="AA288" s="72"/>
    </row>
    <row r="289" spans="1:27">
      <c r="A289" s="72"/>
      <c r="B289" s="72"/>
      <c r="C289" s="109"/>
      <c r="D289" s="99"/>
      <c r="E289" s="72"/>
      <c r="F289" s="72"/>
      <c r="G289" s="72"/>
      <c r="H289" s="72"/>
      <c r="I289" s="72"/>
      <c r="J289" s="72"/>
      <c r="K289" s="72"/>
      <c r="L289" s="72"/>
      <c r="M289" s="72"/>
      <c r="N289" s="72"/>
      <c r="O289" s="72"/>
      <c r="P289" s="72"/>
      <c r="Q289" s="72"/>
      <c r="R289" s="72"/>
      <c r="S289" s="72"/>
      <c r="T289" s="72"/>
      <c r="U289" s="72"/>
      <c r="V289" s="72"/>
      <c r="W289" s="72"/>
      <c r="X289" s="72"/>
      <c r="Y289" s="72"/>
      <c r="Z289" s="72"/>
      <c r="AA289" s="72"/>
    </row>
    <row r="290" spans="1:27">
      <c r="A290" s="72"/>
      <c r="B290" s="72"/>
      <c r="C290" s="109"/>
      <c r="D290" s="99"/>
      <c r="E290" s="72"/>
      <c r="F290" s="72"/>
      <c r="G290" s="72"/>
      <c r="H290" s="72"/>
      <c r="I290" s="72"/>
      <c r="J290" s="72"/>
      <c r="K290" s="72"/>
      <c r="L290" s="72"/>
      <c r="M290" s="72"/>
      <c r="N290" s="72"/>
      <c r="O290" s="72"/>
      <c r="P290" s="72"/>
      <c r="Q290" s="72"/>
      <c r="R290" s="72"/>
      <c r="S290" s="72"/>
      <c r="T290" s="72"/>
      <c r="U290" s="72"/>
      <c r="V290" s="72"/>
      <c r="W290" s="72"/>
      <c r="X290" s="72"/>
      <c r="Y290" s="72"/>
      <c r="Z290" s="72"/>
      <c r="AA290" s="72"/>
    </row>
    <row r="291" spans="1:27">
      <c r="A291" s="72"/>
      <c r="B291" s="72"/>
      <c r="C291" s="109"/>
      <c r="D291" s="99"/>
      <c r="E291" s="72"/>
      <c r="F291" s="72"/>
      <c r="G291" s="72"/>
      <c r="H291" s="72"/>
      <c r="I291" s="72"/>
      <c r="J291" s="72"/>
      <c r="K291" s="72"/>
      <c r="L291" s="72"/>
      <c r="M291" s="72"/>
      <c r="N291" s="72"/>
      <c r="O291" s="72"/>
      <c r="P291" s="72"/>
      <c r="Q291" s="72"/>
      <c r="R291" s="72"/>
      <c r="S291" s="72"/>
      <c r="T291" s="72"/>
      <c r="U291" s="72"/>
      <c r="V291" s="72"/>
      <c r="W291" s="72"/>
      <c r="X291" s="72"/>
      <c r="Y291" s="72"/>
      <c r="Z291" s="72"/>
      <c r="AA291" s="72"/>
    </row>
    <row r="292" spans="1:27">
      <c r="A292" s="72"/>
      <c r="B292" s="72"/>
      <c r="C292" s="109"/>
      <c r="D292" s="99"/>
      <c r="E292" s="72"/>
      <c r="F292" s="72"/>
      <c r="G292" s="72"/>
      <c r="H292" s="72"/>
      <c r="I292" s="72"/>
      <c r="J292" s="72"/>
      <c r="K292" s="72"/>
      <c r="L292" s="72"/>
      <c r="M292" s="72"/>
      <c r="N292" s="72"/>
      <c r="O292" s="72"/>
      <c r="P292" s="72"/>
      <c r="Q292" s="72"/>
      <c r="R292" s="72"/>
      <c r="S292" s="72"/>
      <c r="T292" s="72"/>
      <c r="U292" s="72"/>
      <c r="V292" s="72"/>
      <c r="W292" s="72"/>
      <c r="X292" s="72"/>
      <c r="Y292" s="72"/>
      <c r="Z292" s="72"/>
      <c r="AA292" s="72"/>
    </row>
    <row r="293" spans="1:27">
      <c r="A293" s="72"/>
      <c r="B293" s="72"/>
      <c r="C293" s="109"/>
      <c r="D293" s="99"/>
      <c r="E293" s="72"/>
      <c r="F293" s="72"/>
      <c r="G293" s="72"/>
      <c r="H293" s="72"/>
      <c r="I293" s="72"/>
      <c r="J293" s="72"/>
      <c r="K293" s="72"/>
      <c r="L293" s="72"/>
      <c r="M293" s="72"/>
      <c r="N293" s="72"/>
      <c r="O293" s="72"/>
      <c r="P293" s="72"/>
      <c r="Q293" s="72"/>
      <c r="R293" s="72"/>
      <c r="S293" s="72"/>
      <c r="T293" s="72"/>
      <c r="U293" s="72"/>
      <c r="V293" s="72"/>
      <c r="W293" s="72"/>
      <c r="X293" s="72"/>
      <c r="Y293" s="72"/>
      <c r="Z293" s="72"/>
      <c r="AA293" s="72"/>
    </row>
    <row r="294" spans="1:27">
      <c r="A294" s="72"/>
      <c r="B294" s="72"/>
      <c r="C294" s="109"/>
      <c r="D294" s="99"/>
      <c r="E294" s="72"/>
      <c r="F294" s="72"/>
      <c r="G294" s="72"/>
      <c r="H294" s="72"/>
      <c r="I294" s="72"/>
      <c r="J294" s="72"/>
      <c r="K294" s="72"/>
      <c r="L294" s="72"/>
      <c r="M294" s="72"/>
      <c r="N294" s="72"/>
      <c r="O294" s="72"/>
      <c r="P294" s="72"/>
      <c r="Q294" s="72"/>
      <c r="R294" s="72"/>
      <c r="S294" s="72"/>
      <c r="T294" s="72"/>
      <c r="U294" s="72"/>
      <c r="V294" s="72"/>
      <c r="W294" s="72"/>
      <c r="X294" s="72"/>
      <c r="Y294" s="72"/>
      <c r="Z294" s="72"/>
      <c r="AA294" s="72"/>
    </row>
    <row r="295" spans="1:27">
      <c r="A295" s="72"/>
      <c r="B295" s="72"/>
      <c r="C295" s="109"/>
      <c r="D295" s="99"/>
      <c r="E295" s="72"/>
      <c r="F295" s="72"/>
      <c r="G295" s="72"/>
      <c r="H295" s="72"/>
      <c r="I295" s="72"/>
      <c r="J295" s="72"/>
      <c r="K295" s="72"/>
      <c r="L295" s="72"/>
      <c r="M295" s="72"/>
      <c r="N295" s="72"/>
      <c r="O295" s="72"/>
      <c r="P295" s="72"/>
      <c r="Q295" s="72"/>
      <c r="R295" s="72"/>
      <c r="S295" s="72"/>
      <c r="T295" s="72"/>
      <c r="U295" s="72"/>
      <c r="V295" s="72"/>
      <c r="W295" s="72"/>
      <c r="X295" s="72"/>
      <c r="Y295" s="72"/>
      <c r="Z295" s="72"/>
      <c r="AA295" s="72"/>
    </row>
    <row r="296" spans="1:27">
      <c r="A296" s="72"/>
      <c r="B296" s="72"/>
      <c r="C296" s="109"/>
      <c r="D296" s="99"/>
      <c r="E296" s="72"/>
      <c r="F296" s="72"/>
      <c r="G296" s="72"/>
      <c r="H296" s="72"/>
      <c r="I296" s="72"/>
      <c r="J296" s="72"/>
      <c r="K296" s="72"/>
      <c r="L296" s="72"/>
      <c r="M296" s="72"/>
      <c r="N296" s="72"/>
      <c r="O296" s="72"/>
      <c r="P296" s="72"/>
      <c r="Q296" s="72"/>
      <c r="R296" s="72"/>
      <c r="S296" s="72"/>
      <c r="T296" s="72"/>
      <c r="U296" s="72"/>
      <c r="V296" s="72"/>
      <c r="W296" s="72"/>
      <c r="X296" s="72"/>
      <c r="Y296" s="72"/>
      <c r="Z296" s="72"/>
      <c r="AA296" s="72"/>
    </row>
    <row r="297" spans="1:27">
      <c r="A297" s="72"/>
      <c r="B297" s="72"/>
      <c r="C297" s="109"/>
      <c r="D297" s="99"/>
      <c r="E297" s="72"/>
      <c r="F297" s="72"/>
      <c r="G297" s="72"/>
      <c r="H297" s="72"/>
      <c r="I297" s="72"/>
      <c r="J297" s="72"/>
      <c r="K297" s="72"/>
      <c r="L297" s="72"/>
      <c r="M297" s="72"/>
      <c r="N297" s="72"/>
      <c r="O297" s="72"/>
      <c r="P297" s="72"/>
      <c r="Q297" s="72"/>
      <c r="R297" s="72"/>
      <c r="S297" s="72"/>
      <c r="T297" s="72"/>
      <c r="U297" s="72"/>
      <c r="V297" s="72"/>
      <c r="W297" s="72"/>
      <c r="X297" s="72"/>
      <c r="Y297" s="72"/>
      <c r="Z297" s="72"/>
      <c r="AA297" s="72"/>
    </row>
    <row r="298" spans="1:27">
      <c r="A298" s="72"/>
      <c r="B298" s="72"/>
      <c r="C298" s="109"/>
      <c r="D298" s="99"/>
      <c r="E298" s="72"/>
      <c r="F298" s="72"/>
      <c r="G298" s="72"/>
      <c r="H298" s="72"/>
      <c r="I298" s="72"/>
      <c r="J298" s="72"/>
      <c r="K298" s="72"/>
      <c r="L298" s="72"/>
      <c r="M298" s="72"/>
      <c r="N298" s="72"/>
      <c r="O298" s="72"/>
      <c r="P298" s="72"/>
      <c r="Q298" s="72"/>
      <c r="R298" s="72"/>
      <c r="S298" s="72"/>
      <c r="T298" s="72"/>
      <c r="U298" s="72"/>
      <c r="V298" s="72"/>
      <c r="W298" s="72"/>
      <c r="X298" s="72"/>
      <c r="Y298" s="72"/>
      <c r="Z298" s="72"/>
      <c r="AA298" s="72"/>
    </row>
    <row r="299" spans="1:27">
      <c r="A299" s="72"/>
      <c r="B299" s="72"/>
      <c r="C299" s="109"/>
      <c r="D299" s="99"/>
      <c r="E299" s="72"/>
      <c r="F299" s="72"/>
      <c r="G299" s="72"/>
      <c r="H299" s="72"/>
      <c r="I299" s="72"/>
      <c r="J299" s="72"/>
      <c r="K299" s="72"/>
      <c r="L299" s="72"/>
      <c r="M299" s="72"/>
      <c r="N299" s="72"/>
      <c r="O299" s="72"/>
      <c r="P299" s="72"/>
      <c r="Q299" s="72"/>
      <c r="R299" s="72"/>
      <c r="S299" s="72"/>
      <c r="T299" s="72"/>
      <c r="U299" s="72"/>
      <c r="V299" s="72"/>
      <c r="W299" s="72"/>
      <c r="X299" s="72"/>
      <c r="Y299" s="72"/>
      <c r="Z299" s="72"/>
      <c r="AA299" s="72"/>
    </row>
    <row r="300" spans="1:27">
      <c r="A300" s="72"/>
      <c r="B300" s="72"/>
      <c r="C300" s="109"/>
      <c r="D300" s="99"/>
      <c r="E300" s="72"/>
      <c r="F300" s="72"/>
      <c r="G300" s="72"/>
      <c r="H300" s="72"/>
      <c r="I300" s="72"/>
      <c r="J300" s="72"/>
      <c r="K300" s="72"/>
      <c r="L300" s="72"/>
      <c r="M300" s="72"/>
      <c r="N300" s="72"/>
      <c r="O300" s="72"/>
      <c r="P300" s="72"/>
      <c r="Q300" s="72"/>
      <c r="R300" s="72"/>
      <c r="S300" s="72"/>
      <c r="T300" s="72"/>
      <c r="U300" s="72"/>
      <c r="V300" s="72"/>
      <c r="W300" s="72"/>
      <c r="X300" s="72"/>
      <c r="Y300" s="72"/>
      <c r="Z300" s="72"/>
      <c r="AA300" s="72"/>
    </row>
    <row r="301" spans="1:27">
      <c r="A301" s="72"/>
      <c r="B301" s="72"/>
      <c r="C301" s="109"/>
      <c r="D301" s="99"/>
      <c r="E301" s="72"/>
      <c r="F301" s="72"/>
      <c r="G301" s="72"/>
      <c r="H301" s="72"/>
      <c r="I301" s="72"/>
      <c r="J301" s="72"/>
      <c r="K301" s="72"/>
      <c r="L301" s="72"/>
      <c r="M301" s="72"/>
      <c r="N301" s="72"/>
      <c r="O301" s="72"/>
      <c r="P301" s="72"/>
      <c r="Q301" s="72"/>
      <c r="R301" s="72"/>
      <c r="S301" s="72"/>
      <c r="T301" s="72"/>
      <c r="U301" s="72"/>
      <c r="V301" s="72"/>
      <c r="W301" s="72"/>
      <c r="X301" s="72"/>
      <c r="Y301" s="72"/>
      <c r="Z301" s="72"/>
      <c r="AA301" s="72"/>
    </row>
    <row r="302" spans="1:27">
      <c r="A302" s="72"/>
      <c r="B302" s="72"/>
      <c r="C302" s="109"/>
      <c r="D302" s="99"/>
      <c r="E302" s="72"/>
      <c r="F302" s="72"/>
      <c r="G302" s="72"/>
      <c r="H302" s="72"/>
      <c r="I302" s="72"/>
      <c r="J302" s="72"/>
      <c r="K302" s="72"/>
      <c r="L302" s="72"/>
      <c r="M302" s="72"/>
      <c r="N302" s="72"/>
      <c r="O302" s="72"/>
      <c r="P302" s="72"/>
      <c r="Q302" s="72"/>
      <c r="R302" s="72"/>
      <c r="S302" s="72"/>
      <c r="T302" s="72"/>
      <c r="U302" s="72"/>
      <c r="V302" s="72"/>
      <c r="W302" s="72"/>
      <c r="X302" s="72"/>
      <c r="Y302" s="72"/>
      <c r="Z302" s="72"/>
      <c r="AA302" s="72"/>
    </row>
    <row r="303" spans="1:27">
      <c r="A303" s="72"/>
      <c r="B303" s="72"/>
      <c r="C303" s="109"/>
      <c r="D303" s="99"/>
      <c r="E303" s="72"/>
      <c r="F303" s="72"/>
      <c r="G303" s="72"/>
      <c r="H303" s="72"/>
      <c r="I303" s="72"/>
      <c r="J303" s="72"/>
      <c r="K303" s="72"/>
      <c r="L303" s="72"/>
      <c r="M303" s="72"/>
      <c r="N303" s="72"/>
      <c r="O303" s="72"/>
      <c r="P303" s="72"/>
      <c r="Q303" s="72"/>
      <c r="R303" s="72"/>
      <c r="S303" s="72"/>
      <c r="T303" s="72"/>
      <c r="U303" s="72"/>
      <c r="V303" s="72"/>
      <c r="W303" s="72"/>
      <c r="X303" s="72"/>
      <c r="Y303" s="72"/>
      <c r="Z303" s="72"/>
      <c r="AA303" s="72"/>
    </row>
    <row r="304" spans="1:27">
      <c r="A304" s="72"/>
      <c r="B304" s="72"/>
      <c r="C304" s="109"/>
      <c r="D304" s="99"/>
      <c r="E304" s="72"/>
      <c r="F304" s="72"/>
      <c r="G304" s="72"/>
      <c r="H304" s="72"/>
      <c r="I304" s="72"/>
      <c r="J304" s="72"/>
      <c r="K304" s="72"/>
      <c r="L304" s="72"/>
      <c r="M304" s="72"/>
      <c r="N304" s="72"/>
      <c r="O304" s="72"/>
      <c r="P304" s="72"/>
      <c r="Q304" s="72"/>
      <c r="R304" s="72"/>
      <c r="S304" s="72"/>
      <c r="T304" s="72"/>
      <c r="U304" s="72"/>
      <c r="V304" s="72"/>
      <c r="W304" s="72"/>
      <c r="X304" s="72"/>
      <c r="Y304" s="72"/>
      <c r="Z304" s="72"/>
      <c r="AA304" s="72"/>
    </row>
    <row r="305" spans="1:27">
      <c r="A305" s="72"/>
      <c r="B305" s="72"/>
      <c r="C305" s="109"/>
      <c r="D305" s="99"/>
      <c r="E305" s="72"/>
      <c r="F305" s="72"/>
      <c r="G305" s="72"/>
      <c r="H305" s="72"/>
      <c r="I305" s="72"/>
      <c r="J305" s="72"/>
      <c r="K305" s="72"/>
      <c r="L305" s="72"/>
      <c r="M305" s="72"/>
      <c r="N305" s="72"/>
      <c r="O305" s="72"/>
      <c r="P305" s="72"/>
      <c r="Q305" s="72"/>
      <c r="R305" s="72"/>
      <c r="S305" s="72"/>
      <c r="T305" s="72"/>
      <c r="U305" s="72"/>
      <c r="V305" s="72"/>
      <c r="W305" s="72"/>
      <c r="X305" s="72"/>
      <c r="Y305" s="72"/>
      <c r="Z305" s="72"/>
      <c r="AA305" s="72"/>
    </row>
    <row r="306" spans="1:27">
      <c r="A306" s="72"/>
      <c r="B306" s="72"/>
      <c r="C306" s="109"/>
      <c r="D306" s="99"/>
      <c r="E306" s="72"/>
      <c r="F306" s="72"/>
      <c r="G306" s="72"/>
      <c r="H306" s="72"/>
      <c r="I306" s="72"/>
      <c r="J306" s="72"/>
      <c r="K306" s="72"/>
      <c r="L306" s="72"/>
      <c r="M306" s="72"/>
      <c r="N306" s="72"/>
      <c r="O306" s="72"/>
      <c r="P306" s="72"/>
      <c r="Q306" s="72"/>
      <c r="R306" s="72"/>
      <c r="S306" s="72"/>
      <c r="T306" s="72"/>
      <c r="U306" s="72"/>
      <c r="V306" s="72"/>
      <c r="W306" s="72"/>
      <c r="X306" s="72"/>
      <c r="Y306" s="72"/>
      <c r="Z306" s="72"/>
      <c r="AA306" s="72"/>
    </row>
    <row r="307" spans="1:27">
      <c r="A307" s="72"/>
      <c r="B307" s="72"/>
      <c r="C307" s="109"/>
      <c r="D307" s="99"/>
      <c r="E307" s="72"/>
      <c r="F307" s="72"/>
      <c r="G307" s="72"/>
      <c r="H307" s="72"/>
      <c r="I307" s="72"/>
      <c r="J307" s="72"/>
      <c r="K307" s="72"/>
      <c r="L307" s="72"/>
      <c r="M307" s="72"/>
      <c r="N307" s="72"/>
      <c r="O307" s="72"/>
      <c r="P307" s="72"/>
      <c r="Q307" s="72"/>
      <c r="R307" s="72"/>
      <c r="S307" s="72"/>
      <c r="T307" s="72"/>
      <c r="U307" s="72"/>
      <c r="V307" s="72"/>
      <c r="W307" s="72"/>
      <c r="X307" s="72"/>
      <c r="Y307" s="72"/>
      <c r="Z307" s="72"/>
      <c r="AA307" s="72"/>
    </row>
    <row r="308" spans="1:27">
      <c r="A308" s="72"/>
      <c r="B308" s="72"/>
      <c r="C308" s="109"/>
      <c r="D308" s="99"/>
      <c r="E308" s="72"/>
      <c r="F308" s="72"/>
      <c r="G308" s="72"/>
      <c r="H308" s="72"/>
      <c r="I308" s="72"/>
      <c r="J308" s="72"/>
      <c r="K308" s="72"/>
      <c r="L308" s="72"/>
      <c r="M308" s="72"/>
      <c r="N308" s="72"/>
      <c r="O308" s="72"/>
      <c r="P308" s="72"/>
      <c r="Q308" s="72"/>
      <c r="R308" s="72"/>
      <c r="S308" s="72"/>
      <c r="T308" s="72"/>
      <c r="U308" s="72"/>
      <c r="V308" s="72"/>
      <c r="W308" s="72"/>
      <c r="X308" s="72"/>
      <c r="Y308" s="72"/>
      <c r="Z308" s="72"/>
      <c r="AA308" s="72"/>
    </row>
    <row r="309" spans="1:27">
      <c r="A309" s="72"/>
      <c r="B309" s="72"/>
      <c r="C309" s="109"/>
      <c r="D309" s="99"/>
      <c r="E309" s="72"/>
      <c r="F309" s="72"/>
      <c r="G309" s="72"/>
      <c r="H309" s="72"/>
      <c r="I309" s="72"/>
      <c r="J309" s="72"/>
      <c r="K309" s="72"/>
      <c r="L309" s="72"/>
      <c r="M309" s="72"/>
      <c r="N309" s="72"/>
      <c r="O309" s="72"/>
      <c r="P309" s="72"/>
      <c r="Q309" s="72"/>
      <c r="R309" s="72"/>
      <c r="S309" s="72"/>
      <c r="T309" s="72"/>
      <c r="U309" s="72"/>
      <c r="V309" s="72"/>
      <c r="W309" s="72"/>
      <c r="X309" s="72"/>
      <c r="Y309" s="72"/>
      <c r="Z309" s="72"/>
      <c r="AA309" s="72"/>
    </row>
    <row r="310" spans="1:27">
      <c r="A310" s="72"/>
      <c r="B310" s="72"/>
      <c r="C310" s="109"/>
      <c r="D310" s="99"/>
      <c r="E310" s="72"/>
      <c r="F310" s="72"/>
      <c r="G310" s="72"/>
      <c r="H310" s="72"/>
      <c r="I310" s="72"/>
      <c r="J310" s="72"/>
      <c r="K310" s="72"/>
      <c r="L310" s="72"/>
      <c r="M310" s="72"/>
      <c r="N310" s="72"/>
      <c r="O310" s="72"/>
      <c r="P310" s="72"/>
      <c r="Q310" s="72"/>
      <c r="R310" s="72"/>
      <c r="S310" s="72"/>
      <c r="T310" s="72"/>
      <c r="U310" s="72"/>
      <c r="V310" s="72"/>
      <c r="W310" s="72"/>
      <c r="X310" s="72"/>
      <c r="Y310" s="72"/>
      <c r="Z310" s="72"/>
      <c r="AA310" s="72"/>
    </row>
    <row r="311" spans="1:27">
      <c r="A311" s="72"/>
      <c r="B311" s="72"/>
      <c r="C311" s="109"/>
      <c r="D311" s="99"/>
      <c r="E311" s="72"/>
      <c r="F311" s="72"/>
      <c r="G311" s="72"/>
      <c r="H311" s="72"/>
      <c r="I311" s="72"/>
      <c r="J311" s="72"/>
      <c r="K311" s="72"/>
      <c r="L311" s="72"/>
      <c r="M311" s="72"/>
      <c r="N311" s="72"/>
      <c r="O311" s="72"/>
      <c r="P311" s="72"/>
      <c r="Q311" s="72"/>
      <c r="R311" s="72"/>
      <c r="S311" s="72"/>
      <c r="T311" s="72"/>
      <c r="U311" s="72"/>
      <c r="V311" s="72"/>
      <c r="W311" s="72"/>
      <c r="X311" s="72"/>
      <c r="Y311" s="72"/>
      <c r="Z311" s="72"/>
      <c r="AA311" s="72"/>
    </row>
    <row r="312" spans="1:27">
      <c r="A312" s="72"/>
      <c r="B312" s="72"/>
      <c r="C312" s="109"/>
      <c r="D312" s="99"/>
      <c r="E312" s="72"/>
      <c r="F312" s="72"/>
      <c r="G312" s="72"/>
      <c r="H312" s="72"/>
      <c r="I312" s="72"/>
      <c r="J312" s="72"/>
      <c r="K312" s="72"/>
      <c r="L312" s="72"/>
      <c r="M312" s="72"/>
      <c r="N312" s="72"/>
      <c r="O312" s="72"/>
      <c r="P312" s="72"/>
      <c r="Q312" s="72"/>
      <c r="R312" s="72"/>
      <c r="S312" s="72"/>
      <c r="T312" s="72"/>
      <c r="U312" s="72"/>
      <c r="V312" s="72"/>
      <c r="W312" s="72"/>
      <c r="X312" s="72"/>
      <c r="Y312" s="72"/>
      <c r="Z312" s="72"/>
      <c r="AA312" s="72"/>
    </row>
    <row r="313" spans="1:27">
      <c r="A313" s="72"/>
      <c r="B313" s="72"/>
      <c r="C313" s="109"/>
      <c r="D313" s="99"/>
      <c r="E313" s="72"/>
      <c r="F313" s="72"/>
      <c r="G313" s="72"/>
      <c r="H313" s="72"/>
      <c r="I313" s="72"/>
      <c r="J313" s="72"/>
      <c r="K313" s="72"/>
      <c r="L313" s="72"/>
      <c r="M313" s="72"/>
      <c r="N313" s="72"/>
      <c r="O313" s="72"/>
      <c r="P313" s="72"/>
      <c r="Q313" s="72"/>
      <c r="R313" s="72"/>
      <c r="S313" s="72"/>
      <c r="T313" s="72"/>
      <c r="U313" s="72"/>
      <c r="V313" s="72"/>
      <c r="W313" s="72"/>
      <c r="X313" s="72"/>
      <c r="Y313" s="72"/>
      <c r="Z313" s="72"/>
      <c r="AA313" s="72"/>
    </row>
    <row r="314" spans="1:27">
      <c r="A314" s="72"/>
      <c r="B314" s="72"/>
      <c r="C314" s="109"/>
      <c r="D314" s="99"/>
      <c r="E314" s="72"/>
      <c r="F314" s="72"/>
      <c r="G314" s="72"/>
      <c r="H314" s="72"/>
      <c r="I314" s="72"/>
      <c r="J314" s="72"/>
      <c r="K314" s="72"/>
      <c r="L314" s="72"/>
      <c r="M314" s="72"/>
      <c r="N314" s="72"/>
      <c r="O314" s="72"/>
      <c r="P314" s="72"/>
      <c r="Q314" s="72"/>
      <c r="R314" s="72"/>
      <c r="S314" s="72"/>
      <c r="T314" s="72"/>
      <c r="U314" s="72"/>
      <c r="V314" s="72"/>
      <c r="W314" s="72"/>
      <c r="X314" s="72"/>
      <c r="Y314" s="72"/>
      <c r="Z314" s="72"/>
      <c r="AA314" s="72"/>
    </row>
    <row r="315" spans="1:27">
      <c r="A315" s="72"/>
      <c r="B315" s="72"/>
      <c r="C315" s="109"/>
      <c r="D315" s="99"/>
      <c r="E315" s="72"/>
      <c r="F315" s="72"/>
      <c r="G315" s="72"/>
      <c r="H315" s="72"/>
      <c r="I315" s="72"/>
      <c r="J315" s="72"/>
      <c r="K315" s="72"/>
      <c r="L315" s="72"/>
      <c r="M315" s="72"/>
      <c r="N315" s="72"/>
      <c r="O315" s="72"/>
      <c r="P315" s="72"/>
      <c r="Q315" s="72"/>
      <c r="R315" s="72"/>
      <c r="S315" s="72"/>
      <c r="T315" s="72"/>
      <c r="U315" s="72"/>
      <c r="V315" s="72"/>
      <c r="W315" s="72"/>
      <c r="X315" s="72"/>
      <c r="Y315" s="72"/>
      <c r="Z315" s="72"/>
      <c r="AA315" s="72"/>
    </row>
    <row r="316" spans="1:27">
      <c r="A316" s="72"/>
      <c r="B316" s="72"/>
      <c r="C316" s="109"/>
      <c r="D316" s="99"/>
      <c r="E316" s="72"/>
      <c r="F316" s="72"/>
      <c r="G316" s="72"/>
      <c r="H316" s="72"/>
      <c r="I316" s="72"/>
      <c r="J316" s="72"/>
      <c r="K316" s="72"/>
      <c r="L316" s="72"/>
      <c r="M316" s="72"/>
      <c r="N316" s="72"/>
      <c r="O316" s="72"/>
      <c r="P316" s="72"/>
      <c r="Q316" s="72"/>
      <c r="R316" s="72"/>
      <c r="S316" s="72"/>
      <c r="T316" s="72"/>
      <c r="U316" s="72"/>
      <c r="V316" s="72"/>
      <c r="W316" s="72"/>
      <c r="X316" s="72"/>
      <c r="Y316" s="72"/>
      <c r="Z316" s="72"/>
      <c r="AA316" s="72"/>
    </row>
    <row r="317" spans="1:27">
      <c r="A317" s="72"/>
      <c r="B317" s="72"/>
      <c r="C317" s="109"/>
      <c r="D317" s="99"/>
      <c r="E317" s="72"/>
      <c r="F317" s="72"/>
      <c r="G317" s="72"/>
      <c r="H317" s="72"/>
      <c r="I317" s="72"/>
      <c r="J317" s="72"/>
      <c r="K317" s="72"/>
      <c r="L317" s="72"/>
      <c r="M317" s="72"/>
      <c r="N317" s="72"/>
      <c r="O317" s="72"/>
      <c r="P317" s="72"/>
      <c r="Q317" s="72"/>
      <c r="R317" s="72"/>
      <c r="S317" s="72"/>
      <c r="T317" s="72"/>
      <c r="U317" s="72"/>
      <c r="V317" s="72"/>
      <c r="W317" s="72"/>
      <c r="X317" s="72"/>
      <c r="Y317" s="72"/>
      <c r="Z317" s="72"/>
      <c r="AA317" s="72"/>
    </row>
    <row r="318" spans="1:27">
      <c r="A318" s="72"/>
      <c r="B318" s="72"/>
      <c r="C318" s="109"/>
      <c r="D318" s="99"/>
      <c r="E318" s="72"/>
      <c r="F318" s="72"/>
      <c r="G318" s="72"/>
      <c r="H318" s="72"/>
      <c r="I318" s="72"/>
      <c r="J318" s="72"/>
      <c r="K318" s="72"/>
      <c r="L318" s="72"/>
      <c r="M318" s="72"/>
      <c r="N318" s="72"/>
      <c r="O318" s="72"/>
      <c r="P318" s="72"/>
      <c r="Q318" s="72"/>
      <c r="R318" s="72"/>
      <c r="S318" s="72"/>
      <c r="T318" s="72"/>
      <c r="U318" s="72"/>
      <c r="V318" s="72"/>
      <c r="W318" s="72"/>
      <c r="X318" s="72"/>
      <c r="Y318" s="72"/>
      <c r="Z318" s="72"/>
      <c r="AA318" s="72"/>
    </row>
    <row r="319" spans="1:27">
      <c r="A319" s="72"/>
      <c r="B319" s="72"/>
      <c r="C319" s="109"/>
      <c r="D319" s="99"/>
      <c r="E319" s="72"/>
      <c r="F319" s="72"/>
      <c r="G319" s="72"/>
      <c r="H319" s="72"/>
      <c r="I319" s="72"/>
      <c r="J319" s="72"/>
      <c r="K319" s="72"/>
      <c r="L319" s="72"/>
      <c r="M319" s="72"/>
      <c r="N319" s="72"/>
      <c r="O319" s="72"/>
      <c r="P319" s="72"/>
      <c r="Q319" s="72"/>
      <c r="R319" s="72"/>
      <c r="S319" s="72"/>
      <c r="T319" s="72"/>
      <c r="U319" s="72"/>
      <c r="V319" s="72"/>
      <c r="W319" s="72"/>
      <c r="X319" s="72"/>
      <c r="Y319" s="72"/>
      <c r="Z319" s="72"/>
      <c r="AA319" s="72"/>
    </row>
    <row r="320" spans="1:27">
      <c r="A320" s="72"/>
      <c r="B320" s="72"/>
      <c r="C320" s="109"/>
      <c r="D320" s="99"/>
      <c r="E320" s="72"/>
      <c r="F320" s="72"/>
      <c r="G320" s="72"/>
      <c r="H320" s="72"/>
      <c r="I320" s="72"/>
      <c r="J320" s="72"/>
      <c r="K320" s="72"/>
      <c r="L320" s="72"/>
      <c r="M320" s="72"/>
      <c r="N320" s="72"/>
      <c r="O320" s="72"/>
      <c r="P320" s="72"/>
      <c r="Q320" s="72"/>
      <c r="R320" s="72"/>
      <c r="S320" s="72"/>
      <c r="T320" s="72"/>
      <c r="U320" s="72"/>
      <c r="V320" s="72"/>
      <c r="W320" s="72"/>
      <c r="X320" s="72"/>
      <c r="Y320" s="72"/>
      <c r="Z320" s="72"/>
      <c r="AA320" s="72"/>
    </row>
    <row r="321" spans="1:27">
      <c r="A321" s="72"/>
      <c r="B321" s="72"/>
      <c r="C321" s="109"/>
      <c r="D321" s="99"/>
      <c r="E321" s="72"/>
      <c r="F321" s="72"/>
      <c r="G321" s="72"/>
      <c r="H321" s="72"/>
      <c r="I321" s="72"/>
      <c r="J321" s="72"/>
      <c r="K321" s="72"/>
      <c r="L321" s="72"/>
      <c r="M321" s="72"/>
      <c r="N321" s="72"/>
      <c r="O321" s="72"/>
      <c r="P321" s="72"/>
      <c r="Q321" s="72"/>
      <c r="R321" s="72"/>
      <c r="S321" s="72"/>
      <c r="T321" s="72"/>
      <c r="U321" s="72"/>
      <c r="V321" s="72"/>
      <c r="W321" s="72"/>
      <c r="X321" s="72"/>
      <c r="Y321" s="72"/>
      <c r="Z321" s="72"/>
      <c r="AA321" s="72"/>
    </row>
    <row r="322" spans="1:27">
      <c r="A322" s="72"/>
      <c r="B322" s="72"/>
      <c r="C322" s="109"/>
      <c r="D322" s="99"/>
      <c r="E322" s="72"/>
      <c r="F322" s="72"/>
      <c r="G322" s="72"/>
      <c r="H322" s="72"/>
      <c r="I322" s="72"/>
      <c r="J322" s="72"/>
      <c r="K322" s="72"/>
      <c r="L322" s="72"/>
      <c r="M322" s="72"/>
      <c r="N322" s="72"/>
      <c r="O322" s="72"/>
      <c r="P322" s="72"/>
      <c r="Q322" s="72"/>
      <c r="R322" s="72"/>
      <c r="S322" s="72"/>
      <c r="T322" s="72"/>
      <c r="U322" s="72"/>
      <c r="V322" s="72"/>
      <c r="W322" s="72"/>
      <c r="X322" s="72"/>
      <c r="Y322" s="72"/>
      <c r="Z322" s="72"/>
      <c r="AA322" s="72"/>
    </row>
    <row r="323" spans="1:27">
      <c r="A323" s="72"/>
      <c r="B323" s="72"/>
      <c r="C323" s="109"/>
      <c r="D323" s="99"/>
      <c r="E323" s="72"/>
      <c r="F323" s="72"/>
      <c r="G323" s="72"/>
      <c r="H323" s="72"/>
      <c r="I323" s="72"/>
      <c r="J323" s="72"/>
      <c r="K323" s="72"/>
      <c r="L323" s="72"/>
      <c r="M323" s="72"/>
      <c r="N323" s="72"/>
      <c r="O323" s="72"/>
      <c r="P323" s="72"/>
      <c r="Q323" s="72"/>
      <c r="R323" s="72"/>
      <c r="S323" s="72"/>
      <c r="T323" s="72"/>
      <c r="U323" s="72"/>
      <c r="V323" s="72"/>
      <c r="W323" s="72"/>
      <c r="X323" s="72"/>
      <c r="Y323" s="72"/>
      <c r="Z323" s="72"/>
      <c r="AA323" s="72"/>
    </row>
    <row r="324" spans="1:27">
      <c r="A324" s="72"/>
      <c r="B324" s="72"/>
      <c r="C324" s="109"/>
      <c r="D324" s="99"/>
      <c r="E324" s="72"/>
      <c r="F324" s="72"/>
      <c r="G324" s="72"/>
      <c r="H324" s="72"/>
      <c r="I324" s="72"/>
      <c r="J324" s="72"/>
      <c r="K324" s="72"/>
      <c r="L324" s="72"/>
      <c r="M324" s="72"/>
      <c r="N324" s="72"/>
      <c r="O324" s="72"/>
      <c r="P324" s="72"/>
      <c r="Q324" s="72"/>
      <c r="R324" s="72"/>
      <c r="S324" s="72"/>
      <c r="T324" s="72"/>
      <c r="U324" s="72"/>
      <c r="V324" s="72"/>
      <c r="W324" s="72"/>
      <c r="X324" s="72"/>
      <c r="Y324" s="72"/>
      <c r="Z324" s="72"/>
      <c r="AA324" s="72"/>
    </row>
    <row r="325" spans="1:27">
      <c r="A325" s="72"/>
      <c r="B325" s="72"/>
      <c r="C325" s="109"/>
      <c r="D325" s="99"/>
      <c r="E325" s="72"/>
      <c r="F325" s="72"/>
      <c r="G325" s="72"/>
      <c r="H325" s="72"/>
      <c r="I325" s="72"/>
      <c r="J325" s="72"/>
      <c r="K325" s="72"/>
      <c r="L325" s="72"/>
      <c r="M325" s="72"/>
      <c r="N325" s="72"/>
      <c r="O325" s="72"/>
      <c r="P325" s="72"/>
      <c r="Q325" s="72"/>
      <c r="R325" s="72"/>
      <c r="S325" s="72"/>
      <c r="T325" s="72"/>
      <c r="U325" s="72"/>
      <c r="V325" s="72"/>
      <c r="W325" s="72"/>
      <c r="X325" s="72"/>
      <c r="Y325" s="72"/>
      <c r="Z325" s="72"/>
      <c r="AA325" s="72"/>
    </row>
    <row r="326" spans="1:27">
      <c r="A326" s="72"/>
      <c r="B326" s="72"/>
      <c r="C326" s="109"/>
      <c r="D326" s="99"/>
      <c r="E326" s="72"/>
      <c r="F326" s="72"/>
      <c r="G326" s="72"/>
      <c r="H326" s="72"/>
      <c r="I326" s="72"/>
      <c r="J326" s="72"/>
      <c r="K326" s="72"/>
      <c r="L326" s="72"/>
      <c r="M326" s="72"/>
      <c r="N326" s="72"/>
      <c r="O326" s="72"/>
      <c r="P326" s="72"/>
      <c r="Q326" s="72"/>
      <c r="R326" s="72"/>
      <c r="S326" s="72"/>
      <c r="T326" s="72"/>
      <c r="U326" s="72"/>
      <c r="V326" s="72"/>
      <c r="W326" s="72"/>
      <c r="X326" s="72"/>
      <c r="Y326" s="72"/>
      <c r="Z326" s="72"/>
      <c r="AA326" s="72"/>
    </row>
    <row r="327" spans="1:27">
      <c r="A327" s="72"/>
      <c r="B327" s="72"/>
      <c r="C327" s="109"/>
      <c r="D327" s="99"/>
      <c r="E327" s="72"/>
      <c r="F327" s="72"/>
      <c r="G327" s="72"/>
      <c r="H327" s="72"/>
      <c r="I327" s="72"/>
      <c r="J327" s="72"/>
      <c r="K327" s="72"/>
      <c r="L327" s="72"/>
      <c r="M327" s="72"/>
      <c r="N327" s="72"/>
      <c r="O327" s="72"/>
      <c r="P327" s="72"/>
      <c r="Q327" s="72"/>
      <c r="R327" s="72"/>
      <c r="S327" s="72"/>
      <c r="T327" s="72"/>
      <c r="U327" s="72"/>
      <c r="V327" s="72"/>
      <c r="W327" s="72"/>
      <c r="X327" s="72"/>
      <c r="Y327" s="72"/>
      <c r="Z327" s="72"/>
      <c r="AA327" s="72"/>
    </row>
    <row r="328" spans="1:27">
      <c r="A328" s="72"/>
      <c r="B328" s="72"/>
      <c r="C328" s="109"/>
      <c r="D328" s="99"/>
      <c r="E328" s="72"/>
      <c r="F328" s="72"/>
      <c r="G328" s="72"/>
      <c r="H328" s="72"/>
      <c r="I328" s="72"/>
      <c r="J328" s="72"/>
      <c r="K328" s="72"/>
      <c r="L328" s="72"/>
      <c r="M328" s="72"/>
      <c r="N328" s="72"/>
      <c r="O328" s="72"/>
      <c r="P328" s="72"/>
      <c r="Q328" s="72"/>
      <c r="R328" s="72"/>
      <c r="S328" s="72"/>
      <c r="T328" s="72"/>
      <c r="U328" s="72"/>
      <c r="V328" s="72"/>
      <c r="W328" s="72"/>
      <c r="X328" s="72"/>
      <c r="Y328" s="72"/>
      <c r="Z328" s="72"/>
      <c r="AA328" s="72"/>
    </row>
    <row r="329" spans="1:27">
      <c r="A329" s="72"/>
      <c r="B329" s="72"/>
      <c r="C329" s="109"/>
      <c r="D329" s="99"/>
      <c r="E329" s="72"/>
      <c r="F329" s="72"/>
      <c r="G329" s="72"/>
      <c r="H329" s="72"/>
      <c r="I329" s="72"/>
      <c r="J329" s="72"/>
      <c r="K329" s="72"/>
      <c r="L329" s="72"/>
      <c r="M329" s="72"/>
      <c r="N329" s="72"/>
      <c r="O329" s="72"/>
      <c r="P329" s="72"/>
      <c r="Q329" s="72"/>
      <c r="R329" s="72"/>
      <c r="S329" s="72"/>
      <c r="T329" s="72"/>
      <c r="U329" s="72"/>
      <c r="V329" s="72"/>
      <c r="W329" s="72"/>
      <c r="X329" s="72"/>
      <c r="Y329" s="72"/>
      <c r="Z329" s="72"/>
      <c r="AA329" s="72"/>
    </row>
    <row r="330" spans="1:27">
      <c r="A330" s="72"/>
      <c r="B330" s="72"/>
      <c r="C330" s="109"/>
      <c r="D330" s="99"/>
      <c r="E330" s="72"/>
      <c r="F330" s="72"/>
      <c r="G330" s="72"/>
      <c r="H330" s="72"/>
      <c r="I330" s="72"/>
      <c r="J330" s="72"/>
      <c r="K330" s="72"/>
      <c r="L330" s="72"/>
      <c r="M330" s="72"/>
      <c r="N330" s="72"/>
      <c r="O330" s="72"/>
      <c r="P330" s="72"/>
      <c r="Q330" s="72"/>
      <c r="R330" s="72"/>
      <c r="S330" s="72"/>
      <c r="T330" s="72"/>
      <c r="U330" s="72"/>
      <c r="V330" s="72"/>
      <c r="W330" s="72"/>
      <c r="X330" s="72"/>
      <c r="Y330" s="72"/>
      <c r="Z330" s="72"/>
      <c r="AA330" s="72"/>
    </row>
    <row r="331" spans="1:27">
      <c r="A331" s="72"/>
      <c r="B331" s="72"/>
      <c r="C331" s="109"/>
      <c r="D331" s="99"/>
      <c r="E331" s="72"/>
      <c r="F331" s="72"/>
      <c r="G331" s="72"/>
      <c r="H331" s="72"/>
      <c r="I331" s="72"/>
      <c r="J331" s="72"/>
      <c r="K331" s="72"/>
      <c r="L331" s="72"/>
      <c r="M331" s="72"/>
      <c r="N331" s="72"/>
      <c r="O331" s="72"/>
      <c r="P331" s="72"/>
      <c r="Q331" s="72"/>
      <c r="R331" s="72"/>
      <c r="S331" s="72"/>
      <c r="T331" s="72"/>
      <c r="U331" s="72"/>
      <c r="V331" s="72"/>
      <c r="W331" s="72"/>
      <c r="X331" s="72"/>
      <c r="Y331" s="72"/>
      <c r="Z331" s="72"/>
      <c r="AA331" s="72"/>
    </row>
    <row r="332" spans="1:27">
      <c r="A332" s="72"/>
      <c r="B332" s="72"/>
      <c r="C332" s="109"/>
      <c r="D332" s="99"/>
      <c r="E332" s="72"/>
      <c r="F332" s="72"/>
      <c r="G332" s="72"/>
      <c r="H332" s="72"/>
      <c r="I332" s="72"/>
      <c r="J332" s="72"/>
      <c r="K332" s="72"/>
      <c r="L332" s="72"/>
      <c r="M332" s="72"/>
      <c r="N332" s="72"/>
      <c r="O332" s="72"/>
      <c r="P332" s="72"/>
      <c r="Q332" s="72"/>
      <c r="R332" s="72"/>
      <c r="S332" s="72"/>
      <c r="T332" s="72"/>
      <c r="U332" s="72"/>
      <c r="V332" s="72"/>
      <c r="W332" s="72"/>
      <c r="X332" s="72"/>
      <c r="Y332" s="72"/>
      <c r="Z332" s="72"/>
      <c r="AA332" s="72"/>
    </row>
    <row r="333" spans="1:27">
      <c r="A333" s="72"/>
      <c r="B333" s="72"/>
      <c r="C333" s="109"/>
      <c r="D333" s="99"/>
      <c r="E333" s="72"/>
      <c r="F333" s="72"/>
      <c r="G333" s="72"/>
      <c r="H333" s="72"/>
      <c r="I333" s="72"/>
      <c r="J333" s="72"/>
      <c r="K333" s="72"/>
      <c r="L333" s="72"/>
      <c r="M333" s="72"/>
      <c r="N333" s="72"/>
      <c r="O333" s="72"/>
      <c r="P333" s="72"/>
      <c r="Q333" s="72"/>
      <c r="R333" s="72"/>
      <c r="S333" s="72"/>
      <c r="T333" s="72"/>
      <c r="U333" s="72"/>
      <c r="V333" s="72"/>
      <c r="W333" s="72"/>
      <c r="X333" s="72"/>
      <c r="Y333" s="72"/>
      <c r="Z333" s="72"/>
      <c r="AA333" s="72"/>
    </row>
    <row r="334" spans="1:27">
      <c r="A334" s="72"/>
      <c r="B334" s="72"/>
      <c r="C334" s="109"/>
      <c r="D334" s="99"/>
      <c r="E334" s="72"/>
      <c r="F334" s="72"/>
      <c r="G334" s="72"/>
      <c r="H334" s="72"/>
      <c r="I334" s="72"/>
      <c r="J334" s="72"/>
      <c r="K334" s="72"/>
      <c r="L334" s="72"/>
      <c r="M334" s="72"/>
      <c r="N334" s="72"/>
      <c r="O334" s="72"/>
      <c r="P334" s="72"/>
      <c r="Q334" s="72"/>
      <c r="R334" s="72"/>
      <c r="S334" s="72"/>
      <c r="T334" s="72"/>
      <c r="U334" s="72"/>
      <c r="V334" s="72"/>
      <c r="W334" s="72"/>
      <c r="X334" s="72"/>
      <c r="Y334" s="72"/>
      <c r="Z334" s="72"/>
      <c r="AA334" s="72"/>
    </row>
    <row r="335" spans="1:27">
      <c r="A335" s="72"/>
      <c r="B335" s="72"/>
      <c r="C335" s="109"/>
      <c r="D335" s="99"/>
      <c r="E335" s="72"/>
      <c r="F335" s="72"/>
      <c r="G335" s="72"/>
      <c r="H335" s="72"/>
      <c r="I335" s="72"/>
      <c r="J335" s="72"/>
      <c r="K335" s="72"/>
      <c r="L335" s="72"/>
      <c r="M335" s="72"/>
      <c r="N335" s="72"/>
      <c r="O335" s="72"/>
      <c r="P335" s="72"/>
      <c r="Q335" s="72"/>
      <c r="R335" s="72"/>
      <c r="S335" s="72"/>
      <c r="T335" s="72"/>
      <c r="U335" s="72"/>
      <c r="V335" s="72"/>
      <c r="W335" s="72"/>
      <c r="X335" s="72"/>
      <c r="Y335" s="72"/>
      <c r="Z335" s="72"/>
      <c r="AA335" s="72"/>
    </row>
    <row r="336" spans="1:27">
      <c r="A336" s="72"/>
      <c r="B336" s="72"/>
      <c r="C336" s="109"/>
      <c r="D336" s="99"/>
      <c r="E336" s="72"/>
      <c r="F336" s="72"/>
      <c r="G336" s="72"/>
      <c r="H336" s="72"/>
      <c r="I336" s="72"/>
      <c r="J336" s="72"/>
      <c r="K336" s="72"/>
      <c r="L336" s="72"/>
      <c r="M336" s="72"/>
      <c r="N336" s="72"/>
      <c r="O336" s="72"/>
      <c r="P336" s="72"/>
      <c r="Q336" s="72"/>
      <c r="R336" s="72"/>
      <c r="S336" s="72"/>
      <c r="T336" s="72"/>
      <c r="U336" s="72"/>
      <c r="V336" s="72"/>
      <c r="W336" s="72"/>
      <c r="X336" s="72"/>
      <c r="Y336" s="72"/>
      <c r="Z336" s="72"/>
      <c r="AA336" s="72"/>
    </row>
    <row r="337" spans="1:27">
      <c r="A337" s="72"/>
      <c r="B337" s="72"/>
      <c r="C337" s="109"/>
      <c r="D337" s="99"/>
      <c r="E337" s="72"/>
      <c r="F337" s="72"/>
      <c r="G337" s="72"/>
      <c r="H337" s="72"/>
      <c r="I337" s="72"/>
      <c r="J337" s="72"/>
      <c r="K337" s="72"/>
      <c r="L337" s="72"/>
      <c r="M337" s="72"/>
      <c r="N337" s="72"/>
      <c r="O337" s="72"/>
      <c r="P337" s="72"/>
      <c r="Q337" s="72"/>
      <c r="R337" s="72"/>
      <c r="S337" s="72"/>
      <c r="T337" s="72"/>
      <c r="U337" s="72"/>
      <c r="V337" s="72"/>
      <c r="W337" s="72"/>
      <c r="X337" s="72"/>
      <c r="Y337" s="72"/>
      <c r="Z337" s="72"/>
      <c r="AA337" s="72"/>
    </row>
    <row r="338" spans="1:27">
      <c r="A338" s="72"/>
      <c r="B338" s="72"/>
      <c r="C338" s="109"/>
      <c r="D338" s="99"/>
      <c r="E338" s="72"/>
      <c r="F338" s="72"/>
      <c r="G338" s="72"/>
      <c r="H338" s="72"/>
      <c r="I338" s="72"/>
      <c r="J338" s="72"/>
      <c r="K338" s="72"/>
      <c r="L338" s="72"/>
      <c r="M338" s="72"/>
      <c r="N338" s="72"/>
      <c r="O338" s="72"/>
      <c r="P338" s="72"/>
      <c r="Q338" s="72"/>
      <c r="R338" s="72"/>
      <c r="S338" s="72"/>
      <c r="T338" s="72"/>
      <c r="U338" s="72"/>
      <c r="V338" s="72"/>
      <c r="W338" s="72"/>
      <c r="X338" s="72"/>
      <c r="Y338" s="72"/>
      <c r="Z338" s="72"/>
      <c r="AA338" s="72"/>
    </row>
    <row r="339" spans="1:27">
      <c r="A339" s="72"/>
      <c r="B339" s="72"/>
      <c r="C339" s="109"/>
      <c r="D339" s="99"/>
      <c r="E339" s="72"/>
      <c r="F339" s="72"/>
      <c r="G339" s="72"/>
      <c r="H339" s="72"/>
      <c r="I339" s="72"/>
      <c r="J339" s="72"/>
      <c r="K339" s="72"/>
      <c r="L339" s="72"/>
      <c r="M339" s="72"/>
      <c r="N339" s="72"/>
      <c r="O339" s="72"/>
      <c r="P339" s="72"/>
      <c r="Q339" s="72"/>
      <c r="R339" s="72"/>
      <c r="S339" s="72"/>
      <c r="T339" s="72"/>
      <c r="U339" s="72"/>
      <c r="V339" s="72"/>
      <c r="W339" s="72"/>
      <c r="X339" s="72"/>
      <c r="Y339" s="72"/>
      <c r="Z339" s="72"/>
      <c r="AA339" s="72"/>
    </row>
    <row r="340" spans="1:27">
      <c r="A340" s="72"/>
      <c r="B340" s="72"/>
      <c r="C340" s="109"/>
      <c r="D340" s="99"/>
      <c r="E340" s="72"/>
      <c r="F340" s="72"/>
      <c r="G340" s="72"/>
      <c r="H340" s="72"/>
      <c r="I340" s="72"/>
      <c r="J340" s="72"/>
      <c r="K340" s="72"/>
      <c r="L340" s="72"/>
      <c r="M340" s="72"/>
      <c r="N340" s="72"/>
      <c r="O340" s="72"/>
      <c r="P340" s="72"/>
      <c r="Q340" s="72"/>
      <c r="R340" s="72"/>
      <c r="S340" s="72"/>
      <c r="T340" s="72"/>
      <c r="U340" s="72"/>
      <c r="V340" s="72"/>
      <c r="W340" s="72"/>
      <c r="X340" s="72"/>
      <c r="Y340" s="72"/>
      <c r="Z340" s="72"/>
      <c r="AA340" s="72"/>
    </row>
    <row r="341" spans="1:27">
      <c r="A341" s="72"/>
      <c r="B341" s="72"/>
      <c r="C341" s="109"/>
      <c r="D341" s="99"/>
      <c r="E341" s="72"/>
      <c r="F341" s="72"/>
      <c r="G341" s="72"/>
      <c r="H341" s="72"/>
      <c r="I341" s="72"/>
      <c r="J341" s="72"/>
      <c r="K341" s="72"/>
      <c r="L341" s="72"/>
      <c r="M341" s="72"/>
      <c r="N341" s="72"/>
      <c r="O341" s="72"/>
      <c r="P341" s="72"/>
      <c r="Q341" s="72"/>
      <c r="R341" s="72"/>
      <c r="S341" s="72"/>
      <c r="T341" s="72"/>
      <c r="U341" s="72"/>
      <c r="V341" s="72"/>
      <c r="W341" s="72"/>
      <c r="X341" s="72"/>
      <c r="Y341" s="72"/>
      <c r="Z341" s="72"/>
      <c r="AA341" s="72"/>
    </row>
    <row r="342" spans="1:27">
      <c r="A342" s="72"/>
      <c r="B342" s="72"/>
      <c r="C342" s="109"/>
      <c r="D342" s="99"/>
      <c r="E342" s="72"/>
      <c r="F342" s="72"/>
      <c r="G342" s="72"/>
      <c r="H342" s="72"/>
      <c r="I342" s="72"/>
      <c r="J342" s="72"/>
      <c r="K342" s="72"/>
      <c r="L342" s="72"/>
      <c r="M342" s="72"/>
      <c r="N342" s="72"/>
      <c r="O342" s="72"/>
      <c r="P342" s="72"/>
      <c r="Q342" s="72"/>
      <c r="R342" s="72"/>
      <c r="S342" s="72"/>
      <c r="T342" s="72"/>
      <c r="U342" s="72"/>
      <c r="V342" s="72"/>
      <c r="W342" s="72"/>
      <c r="X342" s="72"/>
      <c r="Y342" s="72"/>
      <c r="Z342" s="72"/>
      <c r="AA342" s="72"/>
    </row>
    <row r="343" spans="1:27">
      <c r="A343" s="72"/>
      <c r="B343" s="72"/>
      <c r="C343" s="109"/>
      <c r="D343" s="99"/>
      <c r="E343" s="72"/>
      <c r="F343" s="72"/>
      <c r="G343" s="72"/>
      <c r="H343" s="72"/>
      <c r="I343" s="72"/>
      <c r="J343" s="72"/>
      <c r="K343" s="72"/>
      <c r="L343" s="72"/>
      <c r="M343" s="72"/>
      <c r="N343" s="72"/>
      <c r="O343" s="72"/>
      <c r="P343" s="72"/>
      <c r="Q343" s="72"/>
      <c r="R343" s="72"/>
      <c r="S343" s="72"/>
      <c r="T343" s="72"/>
      <c r="U343" s="72"/>
      <c r="V343" s="72"/>
      <c r="W343" s="72"/>
      <c r="X343" s="72"/>
      <c r="Y343" s="72"/>
      <c r="Z343" s="72"/>
      <c r="AA343" s="72"/>
    </row>
    <row r="344" spans="1:27">
      <c r="A344" s="72"/>
      <c r="B344" s="72"/>
      <c r="C344" s="109"/>
      <c r="D344" s="99"/>
      <c r="E344" s="72"/>
      <c r="F344" s="72"/>
      <c r="G344" s="72"/>
      <c r="H344" s="72"/>
      <c r="I344" s="72"/>
      <c r="J344" s="72"/>
      <c r="K344" s="72"/>
      <c r="L344" s="72"/>
      <c r="M344" s="72"/>
      <c r="N344" s="72"/>
      <c r="O344" s="72"/>
      <c r="P344" s="72"/>
      <c r="Q344" s="72"/>
      <c r="R344" s="72"/>
      <c r="S344" s="72"/>
      <c r="T344" s="72"/>
      <c r="U344" s="72"/>
      <c r="V344" s="72"/>
      <c r="W344" s="72"/>
      <c r="X344" s="72"/>
      <c r="Y344" s="72"/>
      <c r="Z344" s="72"/>
      <c r="AA344" s="72"/>
    </row>
    <row r="345" spans="1:27">
      <c r="A345" s="72"/>
      <c r="B345" s="72"/>
      <c r="C345" s="109"/>
      <c r="D345" s="99"/>
      <c r="E345" s="72"/>
      <c r="F345" s="72"/>
      <c r="G345" s="72"/>
      <c r="H345" s="72"/>
      <c r="I345" s="72"/>
      <c r="J345" s="72"/>
      <c r="K345" s="72"/>
      <c r="L345" s="72"/>
      <c r="M345" s="72"/>
      <c r="N345" s="72"/>
      <c r="O345" s="72"/>
      <c r="P345" s="72"/>
      <c r="Q345" s="72"/>
      <c r="R345" s="72"/>
      <c r="S345" s="72"/>
      <c r="T345" s="72"/>
      <c r="U345" s="72"/>
      <c r="V345" s="72"/>
      <c r="W345" s="72"/>
      <c r="X345" s="72"/>
      <c r="Y345" s="72"/>
      <c r="Z345" s="72"/>
      <c r="AA345" s="72"/>
    </row>
    <row r="346" spans="1:27">
      <c r="A346" s="72"/>
      <c r="B346" s="72"/>
      <c r="C346" s="109"/>
      <c r="D346" s="99"/>
      <c r="E346" s="72"/>
      <c r="F346" s="72"/>
      <c r="G346" s="72"/>
      <c r="H346" s="72"/>
      <c r="I346" s="72"/>
      <c r="J346" s="72"/>
      <c r="K346" s="72"/>
      <c r="L346" s="72"/>
      <c r="M346" s="72"/>
      <c r="N346" s="72"/>
      <c r="O346" s="72"/>
      <c r="P346" s="72"/>
      <c r="Q346" s="72"/>
      <c r="R346" s="72"/>
      <c r="S346" s="72"/>
      <c r="T346" s="72"/>
      <c r="U346" s="72"/>
      <c r="V346" s="72"/>
      <c r="W346" s="72"/>
      <c r="X346" s="72"/>
      <c r="Y346" s="72"/>
      <c r="Z346" s="72"/>
      <c r="AA346" s="72"/>
    </row>
    <row r="347" spans="1:27">
      <c r="A347" s="72"/>
      <c r="B347" s="72"/>
      <c r="C347" s="109"/>
      <c r="D347" s="99"/>
      <c r="E347" s="72"/>
      <c r="F347" s="72"/>
      <c r="G347" s="72"/>
      <c r="H347" s="72"/>
      <c r="I347" s="72"/>
      <c r="J347" s="72"/>
      <c r="K347" s="72"/>
      <c r="L347" s="72"/>
      <c r="M347" s="72"/>
      <c r="N347" s="72"/>
      <c r="O347" s="72"/>
      <c r="P347" s="72"/>
      <c r="Q347" s="72"/>
      <c r="R347" s="72"/>
      <c r="S347" s="72"/>
      <c r="T347" s="72"/>
      <c r="U347" s="72"/>
      <c r="V347" s="72"/>
      <c r="W347" s="72"/>
      <c r="X347" s="72"/>
      <c r="Y347" s="72"/>
      <c r="Z347" s="72"/>
      <c r="AA347" s="72"/>
    </row>
    <row r="348" spans="1:27">
      <c r="A348" s="72"/>
      <c r="B348" s="72"/>
      <c r="C348" s="109"/>
      <c r="D348" s="99"/>
      <c r="E348" s="72"/>
      <c r="F348" s="72"/>
      <c r="G348" s="72"/>
      <c r="H348" s="72"/>
      <c r="I348" s="72"/>
      <c r="J348" s="72"/>
      <c r="K348" s="72"/>
      <c r="L348" s="72"/>
      <c r="M348" s="72"/>
      <c r="N348" s="72"/>
      <c r="O348" s="72"/>
      <c r="P348" s="72"/>
      <c r="Q348" s="72"/>
      <c r="R348" s="72"/>
      <c r="S348" s="72"/>
      <c r="T348" s="72"/>
      <c r="U348" s="72"/>
      <c r="V348" s="72"/>
      <c r="W348" s="72"/>
      <c r="X348" s="72"/>
      <c r="Y348" s="72"/>
      <c r="Z348" s="72"/>
      <c r="AA348" s="72"/>
    </row>
    <row r="349" spans="1:27">
      <c r="A349" s="72"/>
      <c r="B349" s="72"/>
      <c r="C349" s="109"/>
      <c r="D349" s="99"/>
      <c r="E349" s="72"/>
      <c r="F349" s="72"/>
      <c r="G349" s="72"/>
      <c r="H349" s="72"/>
      <c r="I349" s="72"/>
      <c r="J349" s="72"/>
      <c r="K349" s="72"/>
      <c r="L349" s="72"/>
      <c r="M349" s="72"/>
      <c r="N349" s="72"/>
      <c r="O349" s="72"/>
      <c r="P349" s="72"/>
      <c r="Q349" s="72"/>
      <c r="R349" s="72"/>
      <c r="S349" s="72"/>
      <c r="T349" s="72"/>
      <c r="U349" s="72"/>
      <c r="V349" s="72"/>
      <c r="W349" s="72"/>
      <c r="X349" s="72"/>
      <c r="Y349" s="72"/>
      <c r="Z349" s="72"/>
      <c r="AA349" s="72"/>
    </row>
    <row r="350" spans="1:27">
      <c r="A350" s="72"/>
      <c r="B350" s="72"/>
      <c r="C350" s="109"/>
      <c r="D350" s="99"/>
      <c r="E350" s="72"/>
      <c r="F350" s="72"/>
      <c r="G350" s="72"/>
      <c r="H350" s="72"/>
      <c r="I350" s="72"/>
      <c r="J350" s="72"/>
      <c r="K350" s="72"/>
      <c r="L350" s="72"/>
      <c r="M350" s="72"/>
      <c r="N350" s="72"/>
      <c r="O350" s="72"/>
      <c r="P350" s="72"/>
      <c r="Q350" s="72"/>
      <c r="R350" s="72"/>
      <c r="S350" s="72"/>
      <c r="T350" s="72"/>
      <c r="U350" s="72"/>
      <c r="V350" s="72"/>
      <c r="W350" s="72"/>
      <c r="X350" s="72"/>
      <c r="Y350" s="72"/>
      <c r="Z350" s="72"/>
      <c r="AA350" s="72"/>
    </row>
    <row r="351" spans="1:27">
      <c r="A351" s="72"/>
      <c r="B351" s="72"/>
      <c r="C351" s="109"/>
      <c r="D351" s="99"/>
      <c r="E351" s="72"/>
      <c r="F351" s="72"/>
      <c r="G351" s="72"/>
      <c r="H351" s="72"/>
      <c r="I351" s="72"/>
      <c r="J351" s="72"/>
      <c r="K351" s="72"/>
      <c r="L351" s="72"/>
      <c r="M351" s="72"/>
      <c r="N351" s="72"/>
      <c r="O351" s="72"/>
      <c r="P351" s="72"/>
      <c r="Q351" s="72"/>
      <c r="R351" s="72"/>
      <c r="S351" s="72"/>
      <c r="T351" s="72"/>
      <c r="U351" s="72"/>
      <c r="V351" s="72"/>
      <c r="W351" s="72"/>
      <c r="X351" s="72"/>
      <c r="Y351" s="72"/>
      <c r="Z351" s="72"/>
      <c r="AA351" s="72"/>
    </row>
    <row r="352" spans="1:27">
      <c r="A352" s="72"/>
      <c r="B352" s="72"/>
      <c r="C352" s="109"/>
      <c r="D352" s="99"/>
      <c r="E352" s="72"/>
      <c r="F352" s="72"/>
      <c r="G352" s="72"/>
      <c r="H352" s="72"/>
      <c r="I352" s="72"/>
      <c r="J352" s="72"/>
      <c r="K352" s="72"/>
      <c r="L352" s="72"/>
      <c r="M352" s="72"/>
      <c r="N352" s="72"/>
      <c r="O352" s="72"/>
      <c r="P352" s="72"/>
      <c r="Q352" s="72"/>
      <c r="R352" s="72"/>
      <c r="S352" s="72"/>
      <c r="T352" s="72"/>
      <c r="U352" s="72"/>
      <c r="V352" s="72"/>
      <c r="W352" s="72"/>
      <c r="X352" s="72"/>
      <c r="Y352" s="72"/>
      <c r="Z352" s="72"/>
      <c r="AA352" s="72"/>
    </row>
    <row r="353" spans="1:27">
      <c r="A353" s="72"/>
      <c r="B353" s="72"/>
      <c r="C353" s="109"/>
      <c r="D353" s="99"/>
      <c r="E353" s="72"/>
      <c r="F353" s="72"/>
      <c r="G353" s="72"/>
      <c r="H353" s="72"/>
      <c r="I353" s="72"/>
      <c r="J353" s="72"/>
      <c r="K353" s="72"/>
      <c r="L353" s="72"/>
      <c r="M353" s="72"/>
      <c r="N353" s="72"/>
      <c r="O353" s="72"/>
      <c r="P353" s="72"/>
      <c r="Q353" s="72"/>
      <c r="R353" s="72"/>
      <c r="S353" s="72"/>
      <c r="T353" s="72"/>
      <c r="U353" s="72"/>
      <c r="V353" s="72"/>
      <c r="W353" s="72"/>
      <c r="X353" s="72"/>
      <c r="Y353" s="72"/>
      <c r="Z353" s="72"/>
      <c r="AA353" s="72"/>
    </row>
    <row r="354" spans="1:27">
      <c r="A354" s="72"/>
      <c r="B354" s="72"/>
      <c r="C354" s="109"/>
      <c r="D354" s="99"/>
      <c r="E354" s="72"/>
      <c r="F354" s="72"/>
      <c r="G354" s="72"/>
      <c r="H354" s="72"/>
      <c r="I354" s="72"/>
      <c r="J354" s="72"/>
      <c r="K354" s="72"/>
      <c r="L354" s="72"/>
      <c r="M354" s="72"/>
      <c r="N354" s="72"/>
      <c r="O354" s="72"/>
      <c r="P354" s="72"/>
      <c r="Q354" s="72"/>
      <c r="R354" s="72"/>
      <c r="S354" s="72"/>
      <c r="T354" s="72"/>
      <c r="U354" s="72"/>
      <c r="V354" s="72"/>
      <c r="W354" s="72"/>
      <c r="X354" s="72"/>
      <c r="Y354" s="72"/>
      <c r="Z354" s="72"/>
      <c r="AA354" s="72"/>
    </row>
    <row r="355" spans="1:27">
      <c r="A355" s="72"/>
      <c r="B355" s="72"/>
      <c r="C355" s="109"/>
      <c r="D355" s="99"/>
      <c r="E355" s="72"/>
      <c r="F355" s="72"/>
      <c r="G355" s="72"/>
      <c r="H355" s="72"/>
      <c r="I355" s="72"/>
      <c r="J355" s="72"/>
      <c r="K355" s="72"/>
      <c r="L355" s="72"/>
      <c r="M355" s="72"/>
      <c r="N355" s="72"/>
      <c r="O355" s="72"/>
      <c r="P355" s="72"/>
      <c r="Q355" s="72"/>
      <c r="R355" s="72"/>
      <c r="S355" s="72"/>
      <c r="T355" s="72"/>
      <c r="U355" s="72"/>
      <c r="V355" s="72"/>
      <c r="W355" s="72"/>
      <c r="X355" s="72"/>
      <c r="Y355" s="72"/>
      <c r="Z355" s="72"/>
      <c r="AA355" s="72"/>
    </row>
    <row r="356" spans="1:27">
      <c r="A356" s="72"/>
      <c r="B356" s="72"/>
      <c r="C356" s="109"/>
      <c r="D356" s="99"/>
      <c r="E356" s="72"/>
      <c r="F356" s="72"/>
      <c r="G356" s="72"/>
      <c r="H356" s="72"/>
      <c r="I356" s="72"/>
      <c r="J356" s="72"/>
      <c r="K356" s="72"/>
      <c r="L356" s="72"/>
      <c r="M356" s="72"/>
      <c r="N356" s="72"/>
      <c r="O356" s="72"/>
      <c r="P356" s="72"/>
      <c r="Q356" s="72"/>
      <c r="R356" s="72"/>
      <c r="S356" s="72"/>
      <c r="T356" s="72"/>
      <c r="U356" s="72"/>
      <c r="V356" s="72"/>
      <c r="W356" s="72"/>
      <c r="X356" s="72"/>
      <c r="Y356" s="72"/>
      <c r="Z356" s="72"/>
      <c r="AA356" s="72"/>
    </row>
    <row r="357" spans="1:27">
      <c r="A357" s="72"/>
      <c r="B357" s="72"/>
      <c r="C357" s="109"/>
      <c r="D357" s="99"/>
      <c r="E357" s="72"/>
      <c r="F357" s="72"/>
      <c r="G357" s="72"/>
      <c r="H357" s="72"/>
      <c r="I357" s="72"/>
      <c r="J357" s="72"/>
      <c r="K357" s="72"/>
      <c r="L357" s="72"/>
      <c r="M357" s="72"/>
      <c r="N357" s="72"/>
      <c r="O357" s="72"/>
      <c r="P357" s="72"/>
      <c r="Q357" s="72"/>
      <c r="R357" s="72"/>
      <c r="S357" s="72"/>
      <c r="T357" s="72"/>
      <c r="U357" s="72"/>
      <c r="V357" s="72"/>
      <c r="W357" s="72"/>
      <c r="X357" s="72"/>
      <c r="Y357" s="72"/>
      <c r="Z357" s="72"/>
      <c r="AA357" s="72"/>
    </row>
    <row r="358" spans="1:27">
      <c r="A358" s="72"/>
      <c r="B358" s="72"/>
      <c r="C358" s="109"/>
      <c r="D358" s="99"/>
      <c r="E358" s="72"/>
      <c r="F358" s="72"/>
      <c r="G358" s="72"/>
      <c r="H358" s="72"/>
      <c r="I358" s="72"/>
      <c r="J358" s="72"/>
      <c r="K358" s="72"/>
      <c r="L358" s="72"/>
      <c r="M358" s="72"/>
      <c r="N358" s="72"/>
      <c r="O358" s="72"/>
      <c r="P358" s="72"/>
      <c r="Q358" s="72"/>
      <c r="R358" s="72"/>
      <c r="S358" s="72"/>
      <c r="T358" s="72"/>
      <c r="U358" s="72"/>
      <c r="V358" s="72"/>
      <c r="W358" s="72"/>
      <c r="X358" s="72"/>
      <c r="Y358" s="72"/>
      <c r="Z358" s="72"/>
      <c r="AA358" s="72"/>
    </row>
    <row r="359" spans="1:27">
      <c r="A359" s="72"/>
      <c r="B359" s="72"/>
      <c r="C359" s="109"/>
      <c r="D359" s="99"/>
      <c r="E359" s="72"/>
      <c r="F359" s="72"/>
      <c r="G359" s="72"/>
      <c r="H359" s="72"/>
      <c r="I359" s="72"/>
      <c r="J359" s="72"/>
      <c r="K359" s="72"/>
      <c r="L359" s="72"/>
      <c r="M359" s="72"/>
      <c r="N359" s="72"/>
      <c r="O359" s="72"/>
      <c r="P359" s="72"/>
      <c r="Q359" s="72"/>
      <c r="R359" s="72"/>
      <c r="S359" s="72"/>
      <c r="T359" s="72"/>
      <c r="U359" s="72"/>
      <c r="V359" s="72"/>
      <c r="W359" s="72"/>
      <c r="X359" s="72"/>
      <c r="Y359" s="72"/>
      <c r="Z359" s="72"/>
      <c r="AA359" s="72"/>
    </row>
    <row r="360" spans="1:27">
      <c r="A360" s="72"/>
      <c r="B360" s="72"/>
      <c r="C360" s="109"/>
      <c r="D360" s="99"/>
      <c r="E360" s="72"/>
      <c r="F360" s="72"/>
      <c r="G360" s="72"/>
      <c r="H360" s="72"/>
      <c r="I360" s="72"/>
      <c r="J360" s="72"/>
      <c r="K360" s="72"/>
      <c r="L360" s="72"/>
      <c r="M360" s="72"/>
      <c r="N360" s="72"/>
      <c r="O360" s="72"/>
      <c r="P360" s="72"/>
      <c r="Q360" s="72"/>
      <c r="R360" s="72"/>
      <c r="S360" s="72"/>
      <c r="T360" s="72"/>
      <c r="U360" s="72"/>
      <c r="V360" s="72"/>
      <c r="W360" s="72"/>
      <c r="X360" s="72"/>
      <c r="Y360" s="72"/>
      <c r="Z360" s="72"/>
      <c r="AA360" s="72"/>
    </row>
    <row r="361" spans="1:27">
      <c r="A361" s="72"/>
      <c r="B361" s="72"/>
      <c r="C361" s="109"/>
      <c r="D361" s="99"/>
      <c r="E361" s="72"/>
      <c r="F361" s="72"/>
      <c r="G361" s="72"/>
      <c r="H361" s="72"/>
      <c r="I361" s="72"/>
      <c r="J361" s="72"/>
      <c r="K361" s="72"/>
      <c r="L361" s="72"/>
      <c r="M361" s="72"/>
      <c r="N361" s="72"/>
      <c r="O361" s="72"/>
      <c r="P361" s="72"/>
      <c r="Q361" s="72"/>
      <c r="R361" s="72"/>
      <c r="S361" s="72"/>
      <c r="T361" s="72"/>
      <c r="U361" s="72"/>
      <c r="V361" s="72"/>
      <c r="W361" s="72"/>
      <c r="X361" s="72"/>
      <c r="Y361" s="72"/>
      <c r="Z361" s="72"/>
      <c r="AA361" s="72"/>
    </row>
    <row r="362" spans="1:27">
      <c r="A362" s="72"/>
      <c r="B362" s="72"/>
      <c r="C362" s="109"/>
      <c r="D362" s="99"/>
      <c r="E362" s="72"/>
      <c r="F362" s="72"/>
      <c r="G362" s="72"/>
      <c r="H362" s="72"/>
      <c r="I362" s="72"/>
      <c r="J362" s="72"/>
      <c r="K362" s="72"/>
      <c r="L362" s="72"/>
      <c r="M362" s="72"/>
      <c r="N362" s="72"/>
      <c r="O362" s="72"/>
      <c r="P362" s="72"/>
      <c r="Q362" s="72"/>
      <c r="R362" s="72"/>
      <c r="S362" s="72"/>
      <c r="T362" s="72"/>
      <c r="U362" s="72"/>
      <c r="V362" s="72"/>
      <c r="W362" s="72"/>
      <c r="X362" s="72"/>
      <c r="Y362" s="72"/>
      <c r="Z362" s="72"/>
      <c r="AA362" s="72"/>
    </row>
    <row r="363" spans="1:27">
      <c r="A363" s="72"/>
      <c r="B363" s="72"/>
      <c r="C363" s="109"/>
      <c r="D363" s="99"/>
      <c r="E363" s="72"/>
      <c r="F363" s="72"/>
      <c r="G363" s="72"/>
      <c r="H363" s="72"/>
      <c r="I363" s="72"/>
      <c r="J363" s="72"/>
      <c r="K363" s="72"/>
      <c r="L363" s="72"/>
      <c r="M363" s="72"/>
      <c r="N363" s="72"/>
      <c r="O363" s="72"/>
      <c r="P363" s="72"/>
      <c r="Q363" s="72"/>
      <c r="R363" s="72"/>
      <c r="S363" s="72"/>
      <c r="T363" s="72"/>
      <c r="U363" s="72"/>
      <c r="V363" s="72"/>
      <c r="W363" s="72"/>
      <c r="X363" s="72"/>
      <c r="Y363" s="72"/>
      <c r="Z363" s="72"/>
      <c r="AA363" s="72"/>
    </row>
    <row r="364" spans="1:27">
      <c r="A364" s="72"/>
      <c r="B364" s="72"/>
      <c r="C364" s="109"/>
      <c r="D364" s="99"/>
      <c r="E364" s="72"/>
      <c r="F364" s="72"/>
      <c r="G364" s="72"/>
      <c r="H364" s="72"/>
      <c r="I364" s="72"/>
      <c r="J364" s="72"/>
      <c r="K364" s="72"/>
      <c r="L364" s="72"/>
      <c r="M364" s="72"/>
      <c r="N364" s="72"/>
      <c r="O364" s="72"/>
      <c r="P364" s="72"/>
      <c r="Q364" s="72"/>
      <c r="R364" s="72"/>
      <c r="S364" s="72"/>
      <c r="T364" s="72"/>
      <c r="U364" s="72"/>
      <c r="V364" s="72"/>
      <c r="W364" s="72"/>
      <c r="X364" s="72"/>
      <c r="Y364" s="72"/>
      <c r="Z364" s="72"/>
      <c r="AA364" s="72"/>
    </row>
    <row r="365" spans="1:27">
      <c r="A365" s="72"/>
      <c r="B365" s="72"/>
      <c r="C365" s="109"/>
      <c r="D365" s="99"/>
      <c r="E365" s="72"/>
      <c r="F365" s="72"/>
      <c r="G365" s="72"/>
      <c r="H365" s="72"/>
      <c r="I365" s="72"/>
      <c r="J365" s="72"/>
      <c r="K365" s="72"/>
      <c r="L365" s="72"/>
      <c r="M365" s="72"/>
      <c r="N365" s="72"/>
      <c r="O365" s="72"/>
      <c r="P365" s="72"/>
      <c r="Q365" s="72"/>
      <c r="R365" s="72"/>
      <c r="S365" s="72"/>
      <c r="T365" s="72"/>
      <c r="U365" s="72"/>
      <c r="V365" s="72"/>
      <c r="W365" s="72"/>
      <c r="X365" s="72"/>
      <c r="Y365" s="72"/>
      <c r="Z365" s="72"/>
      <c r="AA365" s="72"/>
    </row>
    <row r="366" spans="1:27">
      <c r="A366" s="72"/>
      <c r="B366" s="72"/>
      <c r="C366" s="109"/>
      <c r="D366" s="99"/>
      <c r="E366" s="72"/>
      <c r="F366" s="72"/>
      <c r="G366" s="72"/>
      <c r="H366" s="72"/>
      <c r="I366" s="72"/>
      <c r="J366" s="72"/>
      <c r="K366" s="72"/>
      <c r="L366" s="72"/>
      <c r="M366" s="72"/>
      <c r="N366" s="72"/>
      <c r="O366" s="72"/>
      <c r="P366" s="72"/>
      <c r="Q366" s="72"/>
      <c r="R366" s="72"/>
      <c r="S366" s="72"/>
      <c r="T366" s="72"/>
      <c r="U366" s="72"/>
      <c r="V366" s="72"/>
      <c r="W366" s="72"/>
      <c r="X366" s="72"/>
      <c r="Y366" s="72"/>
      <c r="Z366" s="72"/>
      <c r="AA366" s="72"/>
    </row>
    <row r="367" spans="1:27">
      <c r="A367" s="72"/>
      <c r="B367" s="72"/>
      <c r="C367" s="109"/>
      <c r="D367" s="99"/>
      <c r="E367" s="72"/>
      <c r="F367" s="72"/>
      <c r="G367" s="72"/>
      <c r="H367" s="72"/>
      <c r="I367" s="72"/>
      <c r="J367" s="72"/>
      <c r="K367" s="72"/>
      <c r="L367" s="72"/>
      <c r="M367" s="72"/>
      <c r="N367" s="72"/>
      <c r="O367" s="72"/>
      <c r="P367" s="72"/>
      <c r="Q367" s="72"/>
      <c r="R367" s="72"/>
      <c r="S367" s="72"/>
      <c r="T367" s="72"/>
      <c r="U367" s="72"/>
      <c r="V367" s="72"/>
      <c r="W367" s="72"/>
      <c r="X367" s="72"/>
      <c r="Y367" s="72"/>
      <c r="Z367" s="72"/>
      <c r="AA367" s="72"/>
    </row>
    <row r="368" spans="1:27">
      <c r="A368" s="72"/>
      <c r="B368" s="72"/>
      <c r="C368" s="109"/>
      <c r="D368" s="99"/>
      <c r="E368" s="72"/>
      <c r="F368" s="72"/>
      <c r="G368" s="72"/>
      <c r="H368" s="72"/>
      <c r="I368" s="72"/>
      <c r="J368" s="72"/>
      <c r="K368" s="72"/>
      <c r="L368" s="72"/>
      <c r="M368" s="72"/>
      <c r="N368" s="72"/>
      <c r="O368" s="72"/>
      <c r="P368" s="72"/>
      <c r="Q368" s="72"/>
      <c r="R368" s="72"/>
      <c r="S368" s="72"/>
      <c r="T368" s="72"/>
      <c r="U368" s="72"/>
      <c r="V368" s="72"/>
      <c r="W368" s="72"/>
      <c r="X368" s="72"/>
      <c r="Y368" s="72"/>
      <c r="Z368" s="72"/>
      <c r="AA368" s="72"/>
    </row>
    <row r="369" spans="1:27">
      <c r="A369" s="72"/>
      <c r="B369" s="72"/>
      <c r="C369" s="109"/>
      <c r="D369" s="99"/>
      <c r="E369" s="72"/>
      <c r="F369" s="72"/>
      <c r="G369" s="72"/>
      <c r="H369" s="72"/>
      <c r="I369" s="72"/>
      <c r="J369" s="72"/>
      <c r="K369" s="72"/>
      <c r="L369" s="72"/>
      <c r="M369" s="72"/>
      <c r="N369" s="72"/>
      <c r="O369" s="72"/>
      <c r="P369" s="72"/>
      <c r="Q369" s="72"/>
      <c r="R369" s="72"/>
      <c r="S369" s="72"/>
      <c r="T369" s="72"/>
      <c r="U369" s="72"/>
      <c r="V369" s="72"/>
      <c r="W369" s="72"/>
      <c r="X369" s="72"/>
      <c r="Y369" s="72"/>
      <c r="Z369" s="72"/>
      <c r="AA369" s="72"/>
    </row>
    <row r="370" spans="1:27">
      <c r="A370" s="72"/>
      <c r="B370" s="72"/>
      <c r="C370" s="109"/>
      <c r="D370" s="99"/>
      <c r="E370" s="72"/>
      <c r="F370" s="72"/>
      <c r="G370" s="72"/>
      <c r="H370" s="72"/>
      <c r="I370" s="72"/>
      <c r="J370" s="72"/>
      <c r="K370" s="72"/>
      <c r="L370" s="72"/>
      <c r="M370" s="72"/>
      <c r="N370" s="72"/>
      <c r="O370" s="72"/>
      <c r="P370" s="72"/>
      <c r="Q370" s="72"/>
      <c r="R370" s="72"/>
      <c r="S370" s="72"/>
      <c r="T370" s="72"/>
      <c r="U370" s="72"/>
      <c r="V370" s="72"/>
      <c r="W370" s="72"/>
      <c r="X370" s="72"/>
      <c r="Y370" s="72"/>
      <c r="Z370" s="72"/>
      <c r="AA370" s="72"/>
    </row>
    <row r="371" spans="1:27">
      <c r="A371" s="72"/>
      <c r="B371" s="72"/>
      <c r="C371" s="109"/>
      <c r="D371" s="99"/>
      <c r="E371" s="72"/>
      <c r="F371" s="72"/>
      <c r="G371" s="72"/>
      <c r="H371" s="72"/>
      <c r="I371" s="72"/>
      <c r="J371" s="72"/>
      <c r="K371" s="72"/>
      <c r="L371" s="72"/>
      <c r="M371" s="72"/>
      <c r="N371" s="72"/>
      <c r="O371" s="72"/>
      <c r="P371" s="72"/>
      <c r="Q371" s="72"/>
      <c r="R371" s="72"/>
      <c r="S371" s="72"/>
      <c r="T371" s="72"/>
      <c r="U371" s="72"/>
      <c r="V371" s="72"/>
      <c r="W371" s="72"/>
      <c r="X371" s="72"/>
      <c r="Y371" s="72"/>
      <c r="Z371" s="72"/>
      <c r="AA371" s="72"/>
    </row>
    <row r="372" spans="1:27">
      <c r="A372" s="72"/>
      <c r="B372" s="72"/>
      <c r="C372" s="109"/>
      <c r="D372" s="99"/>
      <c r="E372" s="72"/>
      <c r="F372" s="72"/>
      <c r="G372" s="72"/>
      <c r="H372" s="72"/>
      <c r="I372" s="72"/>
      <c r="J372" s="72"/>
      <c r="K372" s="72"/>
      <c r="L372" s="72"/>
      <c r="M372" s="72"/>
      <c r="N372" s="72"/>
      <c r="O372" s="72"/>
      <c r="P372" s="72"/>
      <c r="Q372" s="72"/>
      <c r="R372" s="72"/>
      <c r="S372" s="72"/>
      <c r="T372" s="72"/>
      <c r="U372" s="72"/>
      <c r="V372" s="72"/>
      <c r="W372" s="72"/>
      <c r="X372" s="72"/>
      <c r="Y372" s="72"/>
      <c r="Z372" s="72"/>
      <c r="AA372" s="72"/>
    </row>
    <row r="373" spans="1:27">
      <c r="A373" s="72"/>
      <c r="B373" s="72"/>
      <c r="C373" s="109"/>
      <c r="D373" s="99"/>
      <c r="E373" s="72"/>
      <c r="F373" s="72"/>
      <c r="G373" s="72"/>
      <c r="H373" s="72"/>
      <c r="I373" s="72"/>
      <c r="J373" s="72"/>
      <c r="K373" s="72"/>
      <c r="L373" s="72"/>
      <c r="M373" s="72"/>
      <c r="N373" s="72"/>
      <c r="O373" s="72"/>
      <c r="P373" s="72"/>
      <c r="Q373" s="72"/>
      <c r="R373" s="72"/>
      <c r="S373" s="72"/>
      <c r="T373" s="72"/>
      <c r="U373" s="72"/>
      <c r="V373" s="72"/>
      <c r="W373" s="72"/>
      <c r="X373" s="72"/>
      <c r="Y373" s="72"/>
      <c r="Z373" s="72"/>
      <c r="AA373" s="72"/>
    </row>
    <row r="374" spans="1:27">
      <c r="A374" s="72"/>
      <c r="B374" s="72"/>
      <c r="C374" s="109"/>
      <c r="D374" s="99"/>
      <c r="E374" s="72"/>
      <c r="F374" s="72"/>
      <c r="G374" s="72"/>
      <c r="H374" s="72"/>
      <c r="I374" s="72"/>
      <c r="J374" s="72"/>
      <c r="K374" s="72"/>
      <c r="L374" s="72"/>
      <c r="M374" s="72"/>
      <c r="N374" s="72"/>
      <c r="O374" s="72"/>
      <c r="P374" s="72"/>
      <c r="Q374" s="72"/>
      <c r="R374" s="72"/>
      <c r="S374" s="72"/>
      <c r="T374" s="72"/>
      <c r="U374" s="72"/>
      <c r="V374" s="72"/>
      <c r="W374" s="72"/>
      <c r="X374" s="72"/>
      <c r="Y374" s="72"/>
      <c r="Z374" s="72"/>
      <c r="AA374" s="72"/>
    </row>
    <row r="375" spans="1:27">
      <c r="A375" s="72"/>
      <c r="B375" s="72"/>
      <c r="C375" s="109"/>
      <c r="D375" s="99"/>
      <c r="E375" s="72"/>
      <c r="F375" s="72"/>
      <c r="G375" s="72"/>
      <c r="H375" s="72"/>
      <c r="I375" s="72"/>
      <c r="J375" s="72"/>
      <c r="K375" s="72"/>
      <c r="L375" s="72"/>
      <c r="M375" s="72"/>
      <c r="N375" s="72"/>
      <c r="O375" s="72"/>
      <c r="P375" s="72"/>
      <c r="Q375" s="72"/>
      <c r="R375" s="72"/>
      <c r="S375" s="72"/>
      <c r="T375" s="72"/>
      <c r="U375" s="72"/>
      <c r="V375" s="72"/>
      <c r="W375" s="72"/>
      <c r="X375" s="72"/>
      <c r="Y375" s="72"/>
      <c r="Z375" s="72"/>
      <c r="AA375" s="72"/>
    </row>
    <row r="376" spans="1:27">
      <c r="A376" s="72"/>
      <c r="B376" s="72"/>
      <c r="C376" s="109"/>
      <c r="D376" s="99"/>
      <c r="E376" s="72"/>
      <c r="F376" s="72"/>
      <c r="G376" s="72"/>
      <c r="H376" s="72"/>
      <c r="I376" s="72"/>
      <c r="J376" s="72"/>
      <c r="K376" s="72"/>
      <c r="L376" s="72"/>
      <c r="M376" s="72"/>
      <c r="N376" s="72"/>
      <c r="O376" s="72"/>
      <c r="P376" s="72"/>
      <c r="Q376" s="72"/>
      <c r="R376" s="72"/>
      <c r="S376" s="72"/>
      <c r="T376" s="72"/>
      <c r="U376" s="72"/>
      <c r="V376" s="72"/>
      <c r="W376" s="72"/>
      <c r="X376" s="72"/>
      <c r="Y376" s="72"/>
      <c r="Z376" s="72"/>
      <c r="AA376" s="72"/>
    </row>
    <row r="377" spans="1:27">
      <c r="A377" s="72"/>
      <c r="B377" s="72"/>
      <c r="C377" s="109"/>
      <c r="D377" s="99"/>
      <c r="E377" s="72"/>
      <c r="F377" s="72"/>
      <c r="G377" s="72"/>
      <c r="H377" s="72"/>
      <c r="I377" s="72"/>
      <c r="J377" s="72"/>
      <c r="K377" s="72"/>
      <c r="L377" s="72"/>
      <c r="M377" s="72"/>
      <c r="N377" s="72"/>
      <c r="O377" s="72"/>
      <c r="P377" s="72"/>
      <c r="Q377" s="72"/>
      <c r="R377" s="72"/>
      <c r="S377" s="72"/>
      <c r="T377" s="72"/>
      <c r="U377" s="72"/>
      <c r="V377" s="72"/>
      <c r="W377" s="72"/>
      <c r="X377" s="72"/>
      <c r="Y377" s="72"/>
      <c r="Z377" s="72"/>
      <c r="AA377" s="72"/>
    </row>
    <row r="378" spans="1:27">
      <c r="A378" s="72"/>
      <c r="B378" s="72"/>
      <c r="C378" s="109"/>
      <c r="D378" s="99"/>
      <c r="E378" s="72"/>
      <c r="F378" s="72"/>
      <c r="G378" s="72"/>
      <c r="H378" s="72"/>
      <c r="I378" s="72"/>
      <c r="J378" s="72"/>
      <c r="K378" s="72"/>
      <c r="L378" s="72"/>
      <c r="M378" s="72"/>
      <c r="N378" s="72"/>
      <c r="O378" s="72"/>
      <c r="P378" s="72"/>
      <c r="Q378" s="72"/>
      <c r="R378" s="72"/>
      <c r="S378" s="72"/>
      <c r="T378" s="72"/>
      <c r="U378" s="72"/>
      <c r="V378" s="72"/>
      <c r="W378" s="72"/>
      <c r="X378" s="72"/>
      <c r="Y378" s="72"/>
      <c r="Z378" s="72"/>
      <c r="AA378" s="72"/>
    </row>
    <row r="379" spans="1:27">
      <c r="A379" s="72"/>
      <c r="B379" s="72"/>
      <c r="C379" s="109"/>
      <c r="D379" s="99"/>
      <c r="E379" s="72"/>
      <c r="F379" s="72"/>
      <c r="G379" s="72"/>
      <c r="H379" s="72"/>
      <c r="I379" s="72"/>
      <c r="J379" s="72"/>
      <c r="K379" s="72"/>
      <c r="L379" s="72"/>
      <c r="M379" s="72"/>
      <c r="N379" s="72"/>
      <c r="O379" s="72"/>
      <c r="P379" s="72"/>
      <c r="Q379" s="72"/>
      <c r="R379" s="72"/>
      <c r="S379" s="72"/>
      <c r="T379" s="72"/>
      <c r="U379" s="72"/>
      <c r="V379" s="72"/>
      <c r="W379" s="72"/>
      <c r="X379" s="72"/>
      <c r="Y379" s="72"/>
      <c r="Z379" s="72"/>
      <c r="AA379" s="72"/>
    </row>
    <row r="380" spans="1:27">
      <c r="A380" s="72"/>
      <c r="B380" s="72"/>
      <c r="C380" s="109"/>
      <c r="D380" s="99"/>
      <c r="E380" s="72"/>
      <c r="F380" s="72"/>
      <c r="G380" s="72"/>
      <c r="H380" s="72"/>
      <c r="I380" s="72"/>
      <c r="J380" s="72"/>
      <c r="K380" s="72"/>
      <c r="L380" s="72"/>
      <c r="M380" s="72"/>
      <c r="N380" s="72"/>
      <c r="O380" s="72"/>
      <c r="P380" s="72"/>
      <c r="Q380" s="72"/>
      <c r="R380" s="72"/>
      <c r="S380" s="72"/>
      <c r="T380" s="72"/>
      <c r="U380" s="72"/>
      <c r="V380" s="72"/>
      <c r="W380" s="72"/>
      <c r="X380" s="72"/>
      <c r="Y380" s="72"/>
      <c r="Z380" s="72"/>
      <c r="AA380" s="72"/>
    </row>
    <row r="381" spans="1:27">
      <c r="A381" s="72"/>
      <c r="B381" s="72"/>
      <c r="C381" s="109"/>
      <c r="D381" s="99"/>
      <c r="E381" s="72"/>
      <c r="F381" s="72"/>
      <c r="G381" s="72"/>
      <c r="H381" s="72"/>
      <c r="I381" s="72"/>
      <c r="J381" s="72"/>
      <c r="K381" s="72"/>
      <c r="L381" s="72"/>
      <c r="M381" s="72"/>
      <c r="N381" s="72"/>
      <c r="O381" s="72"/>
      <c r="P381" s="72"/>
      <c r="Q381" s="72"/>
      <c r="R381" s="72"/>
      <c r="S381" s="72"/>
      <c r="T381" s="72"/>
      <c r="U381" s="72"/>
      <c r="V381" s="72"/>
      <c r="W381" s="72"/>
      <c r="X381" s="72"/>
      <c r="Y381" s="72"/>
      <c r="Z381" s="72"/>
      <c r="AA381" s="72"/>
    </row>
    <row r="382" spans="1:27">
      <c r="A382" s="72"/>
      <c r="B382" s="72"/>
      <c r="C382" s="109"/>
      <c r="D382" s="99"/>
      <c r="E382" s="72"/>
      <c r="F382" s="72"/>
      <c r="G382" s="72"/>
      <c r="H382" s="72"/>
      <c r="I382" s="72"/>
      <c r="J382" s="72"/>
      <c r="K382" s="72"/>
      <c r="L382" s="72"/>
      <c r="M382" s="72"/>
      <c r="N382" s="72"/>
      <c r="O382" s="72"/>
      <c r="P382" s="72"/>
      <c r="Q382" s="72"/>
      <c r="R382" s="72"/>
      <c r="S382" s="72"/>
      <c r="T382" s="72"/>
      <c r="U382" s="72"/>
      <c r="V382" s="72"/>
      <c r="W382" s="72"/>
      <c r="X382" s="72"/>
      <c r="Y382" s="72"/>
      <c r="Z382" s="72"/>
      <c r="AA382" s="72"/>
    </row>
    <row r="383" spans="1:27">
      <c r="A383" s="72"/>
      <c r="B383" s="72"/>
      <c r="C383" s="109"/>
      <c r="D383" s="99"/>
      <c r="E383" s="72"/>
      <c r="F383" s="72"/>
      <c r="G383" s="72"/>
      <c r="H383" s="72"/>
      <c r="I383" s="72"/>
      <c r="J383" s="72"/>
      <c r="K383" s="72"/>
      <c r="L383" s="72"/>
      <c r="M383" s="72"/>
      <c r="N383" s="72"/>
      <c r="O383" s="72"/>
      <c r="P383" s="72"/>
      <c r="Q383" s="72"/>
      <c r="R383" s="72"/>
      <c r="S383" s="72"/>
      <c r="T383" s="72"/>
      <c r="U383" s="72"/>
      <c r="V383" s="72"/>
      <c r="W383" s="72"/>
      <c r="X383" s="72"/>
      <c r="Y383" s="72"/>
      <c r="Z383" s="72"/>
      <c r="AA383" s="72"/>
    </row>
    <row r="384" spans="1:27">
      <c r="A384" s="72"/>
      <c r="B384" s="72"/>
      <c r="C384" s="109"/>
      <c r="D384" s="99"/>
      <c r="E384" s="72"/>
      <c r="F384" s="72"/>
      <c r="G384" s="72"/>
      <c r="H384" s="72"/>
      <c r="I384" s="72"/>
      <c r="J384" s="72"/>
      <c r="K384" s="72"/>
      <c r="L384" s="72"/>
      <c r="M384" s="72"/>
      <c r="N384" s="72"/>
      <c r="O384" s="72"/>
      <c r="P384" s="72"/>
      <c r="Q384" s="72"/>
      <c r="R384" s="72"/>
      <c r="S384" s="72"/>
      <c r="T384" s="72"/>
      <c r="U384" s="72"/>
      <c r="V384" s="72"/>
      <c r="W384" s="72"/>
      <c r="X384" s="72"/>
      <c r="Y384" s="72"/>
      <c r="Z384" s="72"/>
      <c r="AA384" s="72"/>
    </row>
    <row r="385" spans="1:27">
      <c r="A385" s="72"/>
      <c r="B385" s="72"/>
      <c r="C385" s="109"/>
      <c r="D385" s="99"/>
      <c r="E385" s="72"/>
      <c r="F385" s="72"/>
      <c r="G385" s="72"/>
      <c r="H385" s="72"/>
      <c r="I385" s="72"/>
      <c r="J385" s="72"/>
      <c r="K385" s="72"/>
      <c r="L385" s="72"/>
      <c r="M385" s="72"/>
      <c r="N385" s="72"/>
      <c r="O385" s="72"/>
      <c r="P385" s="72"/>
      <c r="Q385" s="72"/>
      <c r="R385" s="72"/>
      <c r="S385" s="72"/>
      <c r="T385" s="72"/>
      <c r="U385" s="72"/>
      <c r="V385" s="72"/>
      <c r="W385" s="72"/>
      <c r="X385" s="72"/>
      <c r="Y385" s="72"/>
      <c r="Z385" s="72"/>
      <c r="AA385" s="72"/>
    </row>
    <row r="386" spans="1:27">
      <c r="A386" s="72"/>
      <c r="B386" s="72"/>
      <c r="C386" s="109"/>
      <c r="D386" s="99"/>
      <c r="E386" s="72"/>
      <c r="F386" s="72"/>
      <c r="G386" s="72"/>
      <c r="H386" s="72"/>
      <c r="I386" s="72"/>
      <c r="J386" s="72"/>
      <c r="K386" s="72"/>
      <c r="L386" s="72"/>
      <c r="M386" s="72"/>
      <c r="N386" s="72"/>
      <c r="O386" s="72"/>
      <c r="P386" s="72"/>
      <c r="Q386" s="72"/>
      <c r="R386" s="72"/>
      <c r="S386" s="72"/>
      <c r="T386" s="72"/>
      <c r="U386" s="72"/>
      <c r="V386" s="72"/>
      <c r="W386" s="72"/>
      <c r="X386" s="72"/>
      <c r="Y386" s="72"/>
      <c r="Z386" s="72"/>
      <c r="AA386" s="72"/>
    </row>
    <row r="387" spans="1:27">
      <c r="A387" s="72"/>
      <c r="B387" s="72"/>
      <c r="C387" s="109"/>
      <c r="D387" s="99"/>
      <c r="E387" s="72"/>
      <c r="F387" s="72"/>
      <c r="G387" s="72"/>
      <c r="H387" s="72"/>
      <c r="I387" s="72"/>
      <c r="J387" s="72"/>
      <c r="K387" s="72"/>
      <c r="L387" s="72"/>
      <c r="M387" s="72"/>
      <c r="N387" s="72"/>
      <c r="O387" s="72"/>
      <c r="P387" s="72"/>
      <c r="Q387" s="72"/>
      <c r="R387" s="72"/>
      <c r="S387" s="72"/>
      <c r="T387" s="72"/>
      <c r="U387" s="72"/>
      <c r="V387" s="72"/>
      <c r="W387" s="72"/>
      <c r="X387" s="72"/>
      <c r="Y387" s="72"/>
      <c r="Z387" s="72"/>
      <c r="AA387" s="72"/>
    </row>
    <row r="388" spans="1:27">
      <c r="A388" s="72"/>
      <c r="B388" s="72"/>
      <c r="C388" s="109"/>
      <c r="D388" s="99"/>
      <c r="E388" s="72"/>
      <c r="F388" s="72"/>
      <c r="G388" s="72"/>
      <c r="H388" s="72"/>
      <c r="I388" s="72"/>
      <c r="J388" s="72"/>
      <c r="K388" s="72"/>
      <c r="L388" s="72"/>
      <c r="M388" s="72"/>
      <c r="N388" s="72"/>
      <c r="O388" s="72"/>
      <c r="P388" s="72"/>
      <c r="Q388" s="72"/>
      <c r="R388" s="72"/>
      <c r="S388" s="72"/>
      <c r="T388" s="72"/>
      <c r="U388" s="72"/>
      <c r="V388" s="72"/>
      <c r="W388" s="72"/>
      <c r="X388" s="72"/>
      <c r="Y388" s="72"/>
      <c r="Z388" s="72"/>
      <c r="AA388" s="72"/>
    </row>
    <row r="389" spans="1:27">
      <c r="A389" s="72"/>
      <c r="B389" s="72"/>
      <c r="C389" s="109"/>
      <c r="D389" s="99"/>
      <c r="E389" s="72"/>
      <c r="F389" s="72"/>
      <c r="G389" s="72"/>
      <c r="H389" s="72"/>
      <c r="I389" s="72"/>
      <c r="J389" s="72"/>
      <c r="K389" s="72"/>
      <c r="L389" s="72"/>
      <c r="M389" s="72"/>
      <c r="N389" s="72"/>
      <c r="O389" s="72"/>
      <c r="P389" s="72"/>
      <c r="Q389" s="72"/>
      <c r="R389" s="72"/>
      <c r="S389" s="72"/>
      <c r="T389" s="72"/>
      <c r="U389" s="72"/>
      <c r="V389" s="72"/>
      <c r="W389" s="72"/>
      <c r="X389" s="72"/>
      <c r="Y389" s="72"/>
      <c r="Z389" s="72"/>
      <c r="AA389" s="72"/>
    </row>
    <row r="390" spans="1:27">
      <c r="A390" s="72"/>
      <c r="B390" s="72"/>
      <c r="C390" s="109"/>
      <c r="D390" s="99"/>
      <c r="E390" s="72"/>
      <c r="F390" s="72"/>
      <c r="G390" s="72"/>
      <c r="H390" s="72"/>
      <c r="I390" s="72"/>
      <c r="J390" s="72"/>
      <c r="K390" s="72"/>
      <c r="L390" s="72"/>
      <c r="M390" s="72"/>
      <c r="N390" s="72"/>
      <c r="O390" s="72"/>
      <c r="P390" s="72"/>
      <c r="Q390" s="72"/>
      <c r="R390" s="72"/>
      <c r="S390" s="72"/>
      <c r="T390" s="72"/>
      <c r="U390" s="72"/>
      <c r="V390" s="72"/>
      <c r="W390" s="72"/>
      <c r="X390" s="72"/>
      <c r="Y390" s="72"/>
      <c r="Z390" s="72"/>
      <c r="AA390" s="72"/>
    </row>
    <row r="391" spans="1:27">
      <c r="A391" s="72"/>
      <c r="B391" s="72"/>
      <c r="C391" s="109"/>
      <c r="D391" s="99"/>
      <c r="E391" s="72"/>
      <c r="F391" s="72"/>
      <c r="G391" s="72"/>
      <c r="H391" s="72"/>
      <c r="I391" s="72"/>
      <c r="J391" s="72"/>
      <c r="K391" s="72"/>
      <c r="L391" s="72"/>
      <c r="M391" s="72"/>
      <c r="N391" s="72"/>
      <c r="O391" s="72"/>
      <c r="P391" s="72"/>
      <c r="Q391" s="72"/>
      <c r="R391" s="72"/>
      <c r="S391" s="72"/>
      <c r="T391" s="72"/>
      <c r="U391" s="72"/>
      <c r="V391" s="72"/>
      <c r="W391" s="72"/>
      <c r="X391" s="72"/>
      <c r="Y391" s="72"/>
      <c r="Z391" s="72"/>
      <c r="AA391" s="72"/>
    </row>
    <row r="392" spans="1:27">
      <c r="A392" s="72"/>
      <c r="B392" s="72"/>
      <c r="C392" s="109"/>
      <c r="D392" s="99"/>
      <c r="E392" s="72"/>
      <c r="F392" s="72"/>
      <c r="G392" s="72"/>
      <c r="H392" s="72"/>
      <c r="I392" s="72"/>
      <c r="J392" s="72"/>
      <c r="K392" s="72"/>
      <c r="L392" s="72"/>
      <c r="M392" s="72"/>
      <c r="N392" s="72"/>
      <c r="O392" s="72"/>
      <c r="P392" s="72"/>
      <c r="Q392" s="72"/>
      <c r="R392" s="72"/>
      <c r="S392" s="72"/>
      <c r="T392" s="72"/>
      <c r="U392" s="72"/>
      <c r="V392" s="72"/>
      <c r="W392" s="72"/>
      <c r="X392" s="72"/>
      <c r="Y392" s="72"/>
      <c r="Z392" s="72"/>
      <c r="AA392" s="72"/>
    </row>
    <row r="393" spans="1:27">
      <c r="A393" s="72"/>
      <c r="B393" s="72"/>
      <c r="C393" s="109"/>
      <c r="D393" s="99"/>
      <c r="E393" s="72"/>
      <c r="F393" s="72"/>
      <c r="G393" s="72"/>
      <c r="H393" s="72"/>
      <c r="I393" s="72"/>
      <c r="J393" s="72"/>
      <c r="K393" s="72"/>
      <c r="L393" s="72"/>
      <c r="M393" s="72"/>
      <c r="N393" s="72"/>
      <c r="O393" s="72"/>
      <c r="P393" s="72"/>
      <c r="Q393" s="72"/>
      <c r="R393" s="72"/>
      <c r="S393" s="72"/>
      <c r="T393" s="72"/>
      <c r="U393" s="72"/>
      <c r="V393" s="72"/>
      <c r="W393" s="72"/>
      <c r="X393" s="72"/>
      <c r="Y393" s="72"/>
      <c r="Z393" s="72"/>
      <c r="AA393" s="72"/>
    </row>
    <row r="394" spans="1:27">
      <c r="A394" s="72"/>
      <c r="B394" s="72"/>
      <c r="C394" s="109"/>
      <c r="D394" s="99"/>
      <c r="E394" s="72"/>
      <c r="F394" s="72"/>
      <c r="G394" s="72"/>
      <c r="H394" s="72"/>
      <c r="I394" s="72"/>
      <c r="J394" s="72"/>
      <c r="K394" s="72"/>
      <c r="L394" s="72"/>
      <c r="M394" s="72"/>
      <c r="N394" s="72"/>
      <c r="O394" s="72"/>
      <c r="P394" s="72"/>
      <c r="Q394" s="72"/>
      <c r="R394" s="72"/>
      <c r="S394" s="72"/>
      <c r="T394" s="72"/>
      <c r="U394" s="72"/>
      <c r="V394" s="72"/>
      <c r="W394" s="72"/>
      <c r="X394" s="72"/>
      <c r="Y394" s="72"/>
      <c r="Z394" s="72"/>
      <c r="AA394" s="72"/>
    </row>
    <row r="395" spans="1:27">
      <c r="A395" s="72"/>
      <c r="B395" s="72"/>
      <c r="C395" s="109"/>
      <c r="D395" s="99"/>
      <c r="E395" s="72"/>
      <c r="F395" s="72"/>
      <c r="G395" s="72"/>
      <c r="H395" s="72"/>
      <c r="I395" s="72"/>
      <c r="J395" s="72"/>
      <c r="K395" s="72"/>
      <c r="L395" s="72"/>
      <c r="M395" s="72"/>
      <c r="N395" s="72"/>
      <c r="O395" s="72"/>
      <c r="P395" s="72"/>
      <c r="Q395" s="72"/>
      <c r="R395" s="72"/>
      <c r="S395" s="72"/>
      <c r="T395" s="72"/>
      <c r="U395" s="72"/>
      <c r="V395" s="72"/>
      <c r="W395" s="72"/>
      <c r="X395" s="72"/>
      <c r="Y395" s="72"/>
      <c r="Z395" s="72"/>
      <c r="AA395" s="72"/>
    </row>
    <row r="396" spans="1:27">
      <c r="A396" s="72"/>
      <c r="B396" s="72"/>
      <c r="C396" s="109"/>
      <c r="D396" s="99"/>
      <c r="E396" s="72"/>
      <c r="F396" s="72"/>
      <c r="G396" s="72"/>
      <c r="H396" s="72"/>
      <c r="I396" s="72"/>
      <c r="J396" s="72"/>
      <c r="K396" s="72"/>
      <c r="L396" s="72"/>
      <c r="M396" s="72"/>
      <c r="N396" s="72"/>
      <c r="O396" s="72"/>
      <c r="P396" s="72"/>
      <c r="Q396" s="72"/>
      <c r="R396" s="72"/>
      <c r="S396" s="72"/>
      <c r="T396" s="72"/>
      <c r="U396" s="72"/>
      <c r="V396" s="72"/>
      <c r="W396" s="72"/>
      <c r="X396" s="72"/>
      <c r="Y396" s="72"/>
      <c r="Z396" s="72"/>
      <c r="AA396" s="72"/>
    </row>
    <row r="397" spans="1:27">
      <c r="A397" s="72"/>
      <c r="B397" s="72"/>
      <c r="C397" s="109"/>
      <c r="D397" s="99"/>
      <c r="E397" s="72"/>
      <c r="F397" s="72"/>
      <c r="G397" s="72"/>
      <c r="H397" s="72"/>
      <c r="I397" s="72"/>
      <c r="J397" s="72"/>
      <c r="K397" s="72"/>
      <c r="L397" s="72"/>
      <c r="M397" s="72"/>
      <c r="N397" s="72"/>
      <c r="O397" s="72"/>
      <c r="P397" s="72"/>
      <c r="Q397" s="72"/>
      <c r="R397" s="72"/>
      <c r="S397" s="72"/>
      <c r="T397" s="72"/>
      <c r="U397" s="72"/>
      <c r="V397" s="72"/>
      <c r="W397" s="72"/>
      <c r="X397" s="72"/>
      <c r="Y397" s="72"/>
      <c r="Z397" s="72"/>
      <c r="AA397" s="72"/>
    </row>
    <row r="398" spans="1:27">
      <c r="A398" s="72"/>
      <c r="B398" s="72"/>
      <c r="C398" s="109"/>
      <c r="D398" s="99"/>
      <c r="E398" s="72"/>
      <c r="F398" s="72"/>
      <c r="G398" s="72"/>
      <c r="H398" s="72"/>
      <c r="I398" s="72"/>
      <c r="J398" s="72"/>
      <c r="K398" s="72"/>
      <c r="L398" s="72"/>
      <c r="M398" s="72"/>
      <c r="N398" s="72"/>
      <c r="O398" s="72"/>
      <c r="P398" s="72"/>
      <c r="Q398" s="72"/>
      <c r="R398" s="72"/>
      <c r="S398" s="72"/>
      <c r="T398" s="72"/>
      <c r="U398" s="72"/>
      <c r="V398" s="72"/>
      <c r="W398" s="72"/>
      <c r="X398" s="72"/>
      <c r="Y398" s="72"/>
      <c r="Z398" s="72"/>
      <c r="AA398" s="72"/>
    </row>
    <row r="399" spans="1:27">
      <c r="A399" s="72"/>
      <c r="B399" s="72"/>
      <c r="C399" s="109"/>
      <c r="D399" s="99"/>
      <c r="E399" s="72"/>
      <c r="F399" s="72"/>
      <c r="G399" s="72"/>
      <c r="H399" s="72"/>
      <c r="I399" s="72"/>
      <c r="J399" s="72"/>
      <c r="K399" s="72"/>
      <c r="L399" s="72"/>
      <c r="M399" s="72"/>
      <c r="N399" s="72"/>
      <c r="O399" s="72"/>
      <c r="P399" s="72"/>
      <c r="Q399" s="72"/>
      <c r="R399" s="72"/>
      <c r="S399" s="72"/>
      <c r="T399" s="72"/>
      <c r="U399" s="72"/>
      <c r="V399" s="72"/>
      <c r="W399" s="72"/>
      <c r="X399" s="72"/>
      <c r="Y399" s="72"/>
      <c r="Z399" s="72"/>
      <c r="AA399" s="72"/>
    </row>
    <row r="400" spans="1:27">
      <c r="A400" s="72"/>
      <c r="B400" s="72"/>
      <c r="C400" s="109"/>
      <c r="D400" s="99"/>
      <c r="E400" s="72"/>
      <c r="F400" s="72"/>
      <c r="G400" s="72"/>
      <c r="H400" s="72"/>
      <c r="I400" s="72"/>
      <c r="J400" s="72"/>
      <c r="K400" s="72"/>
      <c r="L400" s="72"/>
      <c r="M400" s="72"/>
      <c r="N400" s="72"/>
      <c r="O400" s="72"/>
      <c r="P400" s="72"/>
      <c r="Q400" s="72"/>
      <c r="R400" s="72"/>
      <c r="S400" s="72"/>
      <c r="T400" s="72"/>
      <c r="U400" s="72"/>
      <c r="V400" s="72"/>
      <c r="W400" s="72"/>
      <c r="X400" s="72"/>
      <c r="Y400" s="72"/>
      <c r="Z400" s="72"/>
      <c r="AA400" s="72"/>
    </row>
    <row r="401" spans="1:27">
      <c r="A401" s="72"/>
      <c r="B401" s="72"/>
      <c r="C401" s="109"/>
      <c r="D401" s="99"/>
      <c r="E401" s="72"/>
      <c r="F401" s="72"/>
      <c r="G401" s="72"/>
      <c r="H401" s="72"/>
      <c r="I401" s="72"/>
      <c r="J401" s="72"/>
      <c r="K401" s="72"/>
      <c r="L401" s="72"/>
      <c r="M401" s="72"/>
      <c r="N401" s="72"/>
      <c r="O401" s="72"/>
      <c r="P401" s="72"/>
      <c r="Q401" s="72"/>
      <c r="R401" s="72"/>
      <c r="S401" s="72"/>
      <c r="T401" s="72"/>
      <c r="U401" s="72"/>
      <c r="V401" s="72"/>
      <c r="W401" s="72"/>
      <c r="X401" s="72"/>
      <c r="Y401" s="72"/>
      <c r="Z401" s="72"/>
      <c r="AA401" s="72"/>
    </row>
    <row r="402" spans="1:27">
      <c r="A402" s="72"/>
      <c r="B402" s="72"/>
      <c r="C402" s="109"/>
      <c r="D402" s="99"/>
      <c r="E402" s="72"/>
      <c r="F402" s="72"/>
      <c r="G402" s="72"/>
      <c r="H402" s="72"/>
      <c r="I402" s="72"/>
      <c r="J402" s="72"/>
      <c r="K402" s="72"/>
      <c r="L402" s="72"/>
      <c r="M402" s="72"/>
      <c r="N402" s="72"/>
      <c r="O402" s="72"/>
      <c r="P402" s="72"/>
      <c r="Q402" s="72"/>
      <c r="R402" s="72"/>
      <c r="S402" s="72"/>
      <c r="T402" s="72"/>
      <c r="U402" s="72"/>
      <c r="V402" s="72"/>
      <c r="W402" s="72"/>
      <c r="X402" s="72"/>
      <c r="Y402" s="72"/>
      <c r="Z402" s="72"/>
      <c r="AA402" s="72"/>
    </row>
    <row r="403" spans="1:27">
      <c r="A403" s="72"/>
      <c r="B403" s="72"/>
      <c r="C403" s="109"/>
      <c r="D403" s="99"/>
      <c r="E403" s="72"/>
      <c r="F403" s="72"/>
      <c r="G403" s="72"/>
      <c r="H403" s="72"/>
      <c r="I403" s="72"/>
      <c r="J403" s="72"/>
      <c r="K403" s="72"/>
      <c r="L403" s="72"/>
      <c r="M403" s="72"/>
      <c r="N403" s="72"/>
      <c r="O403" s="72"/>
      <c r="P403" s="72"/>
      <c r="Q403" s="72"/>
      <c r="R403" s="72"/>
      <c r="S403" s="72"/>
      <c r="T403" s="72"/>
      <c r="U403" s="72"/>
      <c r="V403" s="72"/>
      <c r="W403" s="72"/>
      <c r="X403" s="72"/>
      <c r="Y403" s="72"/>
      <c r="Z403" s="72"/>
      <c r="AA403" s="72"/>
    </row>
    <row r="404" spans="1:27">
      <c r="A404" s="72"/>
      <c r="B404" s="72"/>
      <c r="C404" s="109"/>
      <c r="D404" s="99"/>
      <c r="E404" s="72"/>
      <c r="F404" s="72"/>
      <c r="G404" s="72"/>
      <c r="H404" s="72"/>
      <c r="I404" s="72"/>
      <c r="J404" s="72"/>
      <c r="K404" s="72"/>
      <c r="L404" s="72"/>
      <c r="M404" s="72"/>
      <c r="N404" s="72"/>
      <c r="O404" s="72"/>
      <c r="P404" s="72"/>
      <c r="Q404" s="72"/>
      <c r="R404" s="72"/>
      <c r="S404" s="72"/>
      <c r="T404" s="72"/>
      <c r="U404" s="72"/>
      <c r="V404" s="72"/>
      <c r="W404" s="72"/>
      <c r="X404" s="72"/>
      <c r="Y404" s="72"/>
      <c r="Z404" s="72"/>
      <c r="AA404" s="72"/>
    </row>
    <row r="405" spans="1:27">
      <c r="A405" s="72"/>
      <c r="B405" s="72"/>
      <c r="C405" s="109"/>
      <c r="D405" s="99"/>
      <c r="E405" s="72"/>
      <c r="F405" s="72"/>
      <c r="G405" s="72"/>
      <c r="H405" s="72"/>
      <c r="I405" s="72"/>
      <c r="J405" s="72"/>
      <c r="K405" s="72"/>
      <c r="L405" s="72"/>
      <c r="M405" s="72"/>
      <c r="N405" s="72"/>
      <c r="O405" s="72"/>
      <c r="P405" s="72"/>
      <c r="Q405" s="72"/>
      <c r="R405" s="72"/>
      <c r="S405" s="72"/>
      <c r="T405" s="72"/>
      <c r="U405" s="72"/>
      <c r="V405" s="72"/>
      <c r="W405" s="72"/>
      <c r="X405" s="72"/>
      <c r="Y405" s="72"/>
      <c r="Z405" s="72"/>
      <c r="AA405" s="72"/>
    </row>
    <row r="406" spans="1:27">
      <c r="A406" s="72"/>
      <c r="B406" s="72"/>
      <c r="C406" s="109"/>
      <c r="D406" s="99"/>
      <c r="E406" s="72"/>
      <c r="F406" s="72"/>
      <c r="G406" s="72"/>
      <c r="H406" s="72"/>
      <c r="I406" s="72"/>
      <c r="J406" s="72"/>
      <c r="K406" s="72"/>
      <c r="L406" s="72"/>
      <c r="M406" s="72"/>
      <c r="N406" s="72"/>
      <c r="O406" s="72"/>
      <c r="P406" s="72"/>
      <c r="Q406" s="72"/>
      <c r="R406" s="72"/>
      <c r="S406" s="72"/>
      <c r="T406" s="72"/>
      <c r="U406" s="72"/>
      <c r="V406" s="72"/>
      <c r="W406" s="72"/>
      <c r="X406" s="72"/>
      <c r="Y406" s="72"/>
      <c r="Z406" s="72"/>
      <c r="AA406" s="72"/>
    </row>
    <row r="407" spans="1:27">
      <c r="A407" s="72"/>
      <c r="B407" s="72"/>
      <c r="C407" s="109"/>
      <c r="D407" s="99"/>
      <c r="E407" s="72"/>
      <c r="F407" s="72"/>
      <c r="G407" s="72"/>
      <c r="H407" s="72"/>
      <c r="I407" s="72"/>
      <c r="J407" s="72"/>
      <c r="K407" s="72"/>
      <c r="L407" s="72"/>
      <c r="M407" s="72"/>
      <c r="N407" s="72"/>
      <c r="O407" s="72"/>
      <c r="P407" s="72"/>
      <c r="Q407" s="72"/>
      <c r="R407" s="72"/>
      <c r="S407" s="72"/>
      <c r="T407" s="72"/>
      <c r="U407" s="72"/>
      <c r="V407" s="72"/>
      <c r="W407" s="72"/>
      <c r="X407" s="72"/>
      <c r="Y407" s="72"/>
      <c r="Z407" s="72"/>
      <c r="AA407" s="72"/>
    </row>
    <row r="408" spans="1:27">
      <c r="A408" s="72"/>
      <c r="B408" s="72"/>
      <c r="C408" s="109"/>
      <c r="D408" s="99"/>
      <c r="E408" s="72"/>
      <c r="F408" s="72"/>
      <c r="G408" s="72"/>
      <c r="H408" s="72"/>
      <c r="I408" s="72"/>
      <c r="J408" s="72"/>
      <c r="K408" s="72"/>
      <c r="L408" s="72"/>
      <c r="M408" s="72"/>
      <c r="N408" s="72"/>
      <c r="O408" s="72"/>
      <c r="P408" s="72"/>
      <c r="Q408" s="72"/>
      <c r="R408" s="72"/>
      <c r="S408" s="72"/>
      <c r="T408" s="72"/>
      <c r="U408" s="72"/>
      <c r="V408" s="72"/>
      <c r="W408" s="72"/>
      <c r="X408" s="72"/>
      <c r="Y408" s="72"/>
      <c r="Z408" s="72"/>
      <c r="AA408" s="72"/>
    </row>
    <row r="409" spans="1:27">
      <c r="A409" s="72"/>
      <c r="B409" s="72"/>
      <c r="C409" s="109"/>
      <c r="D409" s="99"/>
      <c r="E409" s="72"/>
      <c r="F409" s="72"/>
      <c r="G409" s="72"/>
      <c r="H409" s="72"/>
      <c r="I409" s="72"/>
      <c r="J409" s="72"/>
      <c r="K409" s="72"/>
      <c r="L409" s="72"/>
      <c r="M409" s="72"/>
      <c r="N409" s="72"/>
      <c r="O409" s="72"/>
      <c r="P409" s="72"/>
      <c r="Q409" s="72"/>
      <c r="R409" s="72"/>
      <c r="S409" s="72"/>
      <c r="T409" s="72"/>
      <c r="U409" s="72"/>
      <c r="V409" s="72"/>
      <c r="W409" s="72"/>
      <c r="X409" s="72"/>
      <c r="Y409" s="72"/>
      <c r="Z409" s="72"/>
      <c r="AA409" s="72"/>
    </row>
    <row r="410" spans="1:27">
      <c r="A410" s="72"/>
      <c r="B410" s="72"/>
      <c r="C410" s="109"/>
      <c r="D410" s="99"/>
      <c r="E410" s="72"/>
      <c r="F410" s="72"/>
      <c r="G410" s="72"/>
      <c r="H410" s="72"/>
      <c r="I410" s="72"/>
      <c r="J410" s="72"/>
      <c r="K410" s="72"/>
      <c r="L410" s="72"/>
      <c r="M410" s="72"/>
      <c r="N410" s="72"/>
      <c r="O410" s="72"/>
      <c r="P410" s="72"/>
      <c r="Q410" s="72"/>
      <c r="R410" s="72"/>
      <c r="S410" s="72"/>
      <c r="T410" s="72"/>
      <c r="U410" s="72"/>
      <c r="V410" s="72"/>
      <c r="W410" s="72"/>
      <c r="X410" s="72"/>
      <c r="Y410" s="72"/>
      <c r="Z410" s="72"/>
      <c r="AA410" s="72"/>
    </row>
    <row r="411" spans="1:27">
      <c r="A411" s="72"/>
      <c r="B411" s="72"/>
      <c r="C411" s="109"/>
      <c r="D411" s="99"/>
      <c r="E411" s="72"/>
      <c r="F411" s="72"/>
      <c r="G411" s="72"/>
      <c r="H411" s="72"/>
      <c r="I411" s="72"/>
      <c r="J411" s="72"/>
      <c r="K411" s="72"/>
      <c r="L411" s="72"/>
      <c r="M411" s="72"/>
      <c r="N411" s="72"/>
      <c r="O411" s="72"/>
      <c r="P411" s="72"/>
      <c r="Q411" s="72"/>
      <c r="R411" s="72"/>
      <c r="S411" s="72"/>
      <c r="T411" s="72"/>
      <c r="U411" s="72"/>
      <c r="V411" s="72"/>
      <c r="W411" s="72"/>
      <c r="X411" s="72"/>
      <c r="Y411" s="72"/>
      <c r="Z411" s="72"/>
      <c r="AA411" s="72"/>
    </row>
    <row r="412" spans="1:27">
      <c r="A412" s="72"/>
      <c r="B412" s="72"/>
      <c r="C412" s="109"/>
      <c r="D412" s="99"/>
      <c r="E412" s="72"/>
      <c r="F412" s="72"/>
      <c r="G412" s="72"/>
      <c r="H412" s="72"/>
      <c r="I412" s="72"/>
      <c r="J412" s="72"/>
      <c r="K412" s="72"/>
      <c r="L412" s="72"/>
      <c r="M412" s="72"/>
      <c r="N412" s="72"/>
      <c r="O412" s="72"/>
      <c r="P412" s="72"/>
      <c r="Q412" s="72"/>
      <c r="R412" s="72"/>
      <c r="S412" s="72"/>
      <c r="T412" s="72"/>
      <c r="U412" s="72"/>
      <c r="V412" s="72"/>
      <c r="W412" s="72"/>
      <c r="X412" s="72"/>
      <c r="Y412" s="72"/>
      <c r="Z412" s="72"/>
      <c r="AA412" s="72"/>
    </row>
    <row r="413" spans="1:27">
      <c r="A413" s="72"/>
      <c r="B413" s="72"/>
      <c r="C413" s="109"/>
      <c r="D413" s="99"/>
      <c r="E413" s="72"/>
      <c r="F413" s="72"/>
      <c r="G413" s="72"/>
      <c r="H413" s="72"/>
      <c r="I413" s="72"/>
      <c r="J413" s="72"/>
      <c r="K413" s="72"/>
      <c r="L413" s="72"/>
      <c r="M413" s="72"/>
      <c r="N413" s="72"/>
      <c r="O413" s="72"/>
      <c r="P413" s="72"/>
      <c r="Q413" s="72"/>
      <c r="R413" s="72"/>
      <c r="S413" s="72"/>
      <c r="T413" s="72"/>
      <c r="U413" s="72"/>
      <c r="V413" s="72"/>
      <c r="W413" s="72"/>
      <c r="X413" s="72"/>
      <c r="Y413" s="72"/>
      <c r="Z413" s="72"/>
      <c r="AA413" s="72"/>
    </row>
    <row r="414" spans="1:27">
      <c r="A414" s="72"/>
      <c r="B414" s="72"/>
      <c r="C414" s="109"/>
      <c r="D414" s="99"/>
      <c r="E414" s="72"/>
      <c r="F414" s="72"/>
      <c r="G414" s="72"/>
      <c r="H414" s="72"/>
      <c r="I414" s="72"/>
      <c r="J414" s="72"/>
      <c r="K414" s="72"/>
      <c r="L414" s="72"/>
      <c r="M414" s="72"/>
      <c r="N414" s="72"/>
      <c r="O414" s="72"/>
      <c r="P414" s="72"/>
      <c r="Q414" s="72"/>
      <c r="R414" s="72"/>
      <c r="S414" s="72"/>
      <c r="T414" s="72"/>
      <c r="U414" s="72"/>
      <c r="V414" s="72"/>
      <c r="W414" s="72"/>
      <c r="X414" s="72"/>
      <c r="Y414" s="72"/>
      <c r="Z414" s="72"/>
      <c r="AA414" s="72"/>
    </row>
    <row r="415" spans="1:27">
      <c r="A415" s="72"/>
      <c r="B415" s="72"/>
      <c r="C415" s="109"/>
      <c r="D415" s="99"/>
      <c r="E415" s="72"/>
      <c r="F415" s="72"/>
      <c r="G415" s="72"/>
      <c r="H415" s="72"/>
      <c r="I415" s="72"/>
      <c r="J415" s="72"/>
      <c r="K415" s="72"/>
      <c r="L415" s="72"/>
      <c r="M415" s="72"/>
      <c r="N415" s="72"/>
      <c r="O415" s="72"/>
      <c r="P415" s="72"/>
      <c r="Q415" s="72"/>
      <c r="R415" s="72"/>
      <c r="S415" s="72"/>
      <c r="T415" s="72"/>
      <c r="U415" s="72"/>
      <c r="V415" s="72"/>
      <c r="W415" s="72"/>
      <c r="X415" s="72"/>
      <c r="Y415" s="72"/>
      <c r="Z415" s="72"/>
      <c r="AA415" s="72"/>
    </row>
    <row r="416" spans="1:27">
      <c r="A416" s="72"/>
      <c r="B416" s="72"/>
      <c r="C416" s="109"/>
      <c r="D416" s="99"/>
      <c r="E416" s="72"/>
      <c r="F416" s="72"/>
      <c r="G416" s="72"/>
      <c r="H416" s="72"/>
      <c r="I416" s="72"/>
      <c r="J416" s="72"/>
      <c r="K416" s="72"/>
      <c r="L416" s="72"/>
      <c r="M416" s="72"/>
      <c r="N416" s="72"/>
      <c r="O416" s="72"/>
      <c r="P416" s="72"/>
      <c r="Q416" s="72"/>
      <c r="R416" s="72"/>
      <c r="S416" s="72"/>
      <c r="T416" s="72"/>
      <c r="U416" s="72"/>
      <c r="V416" s="72"/>
      <c r="W416" s="72"/>
      <c r="X416" s="72"/>
      <c r="Y416" s="72"/>
      <c r="Z416" s="72"/>
      <c r="AA416" s="72"/>
    </row>
    <row r="417" spans="1:27">
      <c r="A417" s="72"/>
      <c r="B417" s="72"/>
      <c r="C417" s="109"/>
      <c r="D417" s="99"/>
      <c r="E417" s="72"/>
      <c r="F417" s="72"/>
      <c r="G417" s="72"/>
      <c r="H417" s="72"/>
      <c r="I417" s="72"/>
      <c r="J417" s="72"/>
      <c r="K417" s="72"/>
      <c r="L417" s="72"/>
      <c r="M417" s="72"/>
      <c r="N417" s="72"/>
      <c r="O417" s="72"/>
      <c r="P417" s="72"/>
      <c r="Q417" s="72"/>
      <c r="R417" s="72"/>
      <c r="S417" s="72"/>
      <c r="T417" s="72"/>
      <c r="U417" s="72"/>
      <c r="V417" s="72"/>
      <c r="W417" s="72"/>
      <c r="X417" s="72"/>
      <c r="Y417" s="72"/>
      <c r="Z417" s="72"/>
      <c r="AA417" s="72"/>
    </row>
    <row r="418" spans="1:27">
      <c r="A418" s="72"/>
      <c r="B418" s="72"/>
      <c r="C418" s="109"/>
      <c r="D418" s="99"/>
      <c r="E418" s="72"/>
      <c r="F418" s="72"/>
      <c r="G418" s="72"/>
      <c r="H418" s="72"/>
      <c r="I418" s="72"/>
      <c r="J418" s="72"/>
      <c r="K418" s="72"/>
      <c r="L418" s="72"/>
      <c r="M418" s="72"/>
      <c r="N418" s="72"/>
      <c r="O418" s="72"/>
      <c r="P418" s="72"/>
      <c r="Q418" s="72"/>
      <c r="R418" s="72"/>
      <c r="S418" s="72"/>
      <c r="T418" s="72"/>
      <c r="U418" s="72"/>
      <c r="V418" s="72"/>
      <c r="W418" s="72"/>
      <c r="X418" s="72"/>
      <c r="Y418" s="72"/>
      <c r="Z418" s="72"/>
      <c r="AA418" s="72"/>
    </row>
    <row r="419" spans="1:27">
      <c r="A419" s="72"/>
      <c r="B419" s="72"/>
      <c r="C419" s="109"/>
      <c r="D419" s="99"/>
      <c r="E419" s="72"/>
      <c r="F419" s="72"/>
      <c r="G419" s="72"/>
      <c r="H419" s="72"/>
      <c r="I419" s="72"/>
      <c r="J419" s="72"/>
      <c r="K419" s="72"/>
      <c r="L419" s="72"/>
      <c r="M419" s="72"/>
      <c r="N419" s="72"/>
      <c r="O419" s="72"/>
      <c r="P419" s="72"/>
      <c r="Q419" s="72"/>
      <c r="R419" s="72"/>
      <c r="S419" s="72"/>
      <c r="T419" s="72"/>
      <c r="U419" s="72"/>
      <c r="V419" s="72"/>
      <c r="W419" s="72"/>
      <c r="X419" s="72"/>
      <c r="Y419" s="72"/>
      <c r="Z419" s="72"/>
      <c r="AA419" s="72"/>
    </row>
    <row r="420" spans="1:27">
      <c r="A420" s="72"/>
      <c r="B420" s="72"/>
      <c r="C420" s="109"/>
      <c r="D420" s="99"/>
      <c r="E420" s="72"/>
      <c r="F420" s="72"/>
      <c r="G420" s="72"/>
      <c r="H420" s="72"/>
      <c r="I420" s="72"/>
      <c r="J420" s="72"/>
      <c r="K420" s="72"/>
      <c r="L420" s="72"/>
      <c r="M420" s="72"/>
      <c r="N420" s="72"/>
      <c r="O420" s="72"/>
      <c r="P420" s="72"/>
      <c r="Q420" s="72"/>
      <c r="R420" s="72"/>
      <c r="S420" s="72"/>
      <c r="T420" s="72"/>
      <c r="U420" s="72"/>
      <c r="V420" s="72"/>
      <c r="W420" s="72"/>
      <c r="X420" s="72"/>
      <c r="Y420" s="72"/>
      <c r="Z420" s="72"/>
      <c r="AA420" s="72"/>
    </row>
    <row r="421" spans="1:27">
      <c r="A421" s="72"/>
      <c r="B421" s="72"/>
      <c r="C421" s="109"/>
      <c r="D421" s="99"/>
      <c r="E421" s="72"/>
      <c r="F421" s="72"/>
      <c r="G421" s="72"/>
      <c r="H421" s="72"/>
      <c r="I421" s="72"/>
      <c r="J421" s="72"/>
      <c r="K421" s="72"/>
      <c r="L421" s="72"/>
      <c r="M421" s="72"/>
      <c r="N421" s="72"/>
      <c r="O421" s="72"/>
      <c r="P421" s="72"/>
      <c r="Q421" s="72"/>
      <c r="R421" s="72"/>
      <c r="S421" s="72"/>
      <c r="T421" s="72"/>
      <c r="U421" s="72"/>
      <c r="V421" s="72"/>
      <c r="W421" s="72"/>
      <c r="X421" s="72"/>
      <c r="Y421" s="72"/>
      <c r="Z421" s="72"/>
      <c r="AA421" s="72"/>
    </row>
    <row r="422" spans="1:27">
      <c r="A422" s="72"/>
      <c r="B422" s="72"/>
      <c r="C422" s="109"/>
      <c r="D422" s="99"/>
      <c r="E422" s="72"/>
      <c r="F422" s="72"/>
      <c r="G422" s="72"/>
      <c r="H422" s="72"/>
      <c r="I422" s="72"/>
      <c r="J422" s="72"/>
      <c r="K422" s="72"/>
      <c r="L422" s="72"/>
      <c r="M422" s="72"/>
      <c r="N422" s="72"/>
      <c r="O422" s="72"/>
      <c r="P422" s="72"/>
      <c r="Q422" s="72"/>
      <c r="R422" s="72"/>
      <c r="S422" s="72"/>
      <c r="T422" s="72"/>
      <c r="U422" s="72"/>
      <c r="V422" s="72"/>
      <c r="W422" s="72"/>
      <c r="X422" s="72"/>
      <c r="Y422" s="72"/>
      <c r="Z422" s="72"/>
      <c r="AA422" s="72"/>
    </row>
    <row r="423" spans="1:27">
      <c r="A423" s="72"/>
      <c r="B423" s="72"/>
      <c r="C423" s="109"/>
      <c r="D423" s="99"/>
      <c r="E423" s="72"/>
      <c r="F423" s="72"/>
      <c r="G423" s="72"/>
      <c r="H423" s="72"/>
      <c r="I423" s="72"/>
      <c r="J423" s="72"/>
      <c r="K423" s="72"/>
      <c r="L423" s="72"/>
      <c r="M423" s="72"/>
      <c r="N423" s="72"/>
      <c r="O423" s="72"/>
      <c r="P423" s="72"/>
      <c r="Q423" s="72"/>
      <c r="R423" s="72"/>
      <c r="S423" s="72"/>
      <c r="T423" s="72"/>
      <c r="U423" s="72"/>
      <c r="V423" s="72"/>
      <c r="W423" s="72"/>
      <c r="X423" s="72"/>
      <c r="Y423" s="72"/>
      <c r="Z423" s="72"/>
      <c r="AA423" s="72"/>
    </row>
    <row r="424" spans="1:27">
      <c r="A424" s="72"/>
      <c r="B424" s="72"/>
      <c r="C424" s="109"/>
      <c r="D424" s="99"/>
      <c r="E424" s="72"/>
      <c r="F424" s="72"/>
      <c r="G424" s="72"/>
      <c r="H424" s="72"/>
      <c r="I424" s="72"/>
      <c r="J424" s="72"/>
      <c r="K424" s="72"/>
      <c r="L424" s="72"/>
      <c r="M424" s="72"/>
      <c r="N424" s="72"/>
      <c r="O424" s="72"/>
      <c r="P424" s="72"/>
      <c r="Q424" s="72"/>
      <c r="R424" s="72"/>
      <c r="S424" s="72"/>
      <c r="T424" s="72"/>
      <c r="U424" s="72"/>
      <c r="V424" s="72"/>
      <c r="W424" s="72"/>
      <c r="X424" s="72"/>
      <c r="Y424" s="72"/>
      <c r="Z424" s="72"/>
      <c r="AA424" s="72"/>
    </row>
    <row r="425" spans="1:27">
      <c r="A425" s="72"/>
      <c r="B425" s="72"/>
      <c r="C425" s="109"/>
      <c r="D425" s="99"/>
      <c r="E425" s="72"/>
      <c r="F425" s="72"/>
      <c r="G425" s="72"/>
      <c r="H425" s="72"/>
      <c r="I425" s="72"/>
      <c r="J425" s="72"/>
      <c r="K425" s="72"/>
      <c r="L425" s="72"/>
      <c r="M425" s="72"/>
      <c r="N425" s="72"/>
      <c r="O425" s="72"/>
      <c r="P425" s="72"/>
      <c r="Q425" s="72"/>
      <c r="R425" s="72"/>
      <c r="S425" s="72"/>
      <c r="T425" s="72"/>
      <c r="U425" s="72"/>
      <c r="V425" s="72"/>
      <c r="W425" s="72"/>
      <c r="X425" s="72"/>
      <c r="Y425" s="72"/>
      <c r="Z425" s="72"/>
      <c r="AA425" s="72"/>
    </row>
    <row r="426" spans="1:27">
      <c r="A426" s="72"/>
      <c r="B426" s="72"/>
      <c r="C426" s="109"/>
      <c r="D426" s="99"/>
      <c r="E426" s="72"/>
      <c r="F426" s="72"/>
      <c r="G426" s="72"/>
      <c r="H426" s="72"/>
      <c r="I426" s="72"/>
      <c r="J426" s="72"/>
      <c r="K426" s="72"/>
      <c r="L426" s="72"/>
      <c r="M426" s="72"/>
      <c r="N426" s="72"/>
      <c r="O426" s="72"/>
      <c r="P426" s="72"/>
      <c r="Q426" s="72"/>
      <c r="R426" s="72"/>
      <c r="S426" s="72"/>
      <c r="T426" s="72"/>
      <c r="U426" s="72"/>
      <c r="V426" s="72"/>
      <c r="W426" s="72"/>
      <c r="X426" s="72"/>
      <c r="Y426" s="72"/>
      <c r="Z426" s="72"/>
      <c r="AA426" s="72"/>
    </row>
    <row r="427" spans="1:27">
      <c r="A427" s="72"/>
      <c r="B427" s="72"/>
      <c r="C427" s="109"/>
      <c r="D427" s="99"/>
      <c r="E427" s="72"/>
      <c r="F427" s="72"/>
      <c r="G427" s="72"/>
      <c r="H427" s="72"/>
      <c r="I427" s="72"/>
      <c r="J427" s="72"/>
      <c r="K427" s="72"/>
      <c r="L427" s="72"/>
      <c r="M427" s="72"/>
      <c r="N427" s="72"/>
      <c r="O427" s="72"/>
      <c r="P427" s="72"/>
      <c r="Q427" s="72"/>
      <c r="R427" s="72"/>
      <c r="S427" s="72"/>
      <c r="T427" s="72"/>
      <c r="U427" s="72"/>
      <c r="V427" s="72"/>
      <c r="W427" s="72"/>
      <c r="X427" s="72"/>
      <c r="Y427" s="72"/>
      <c r="Z427" s="72"/>
      <c r="AA427" s="72"/>
    </row>
    <row r="428" spans="1:27">
      <c r="A428" s="72"/>
      <c r="B428" s="72"/>
      <c r="C428" s="109"/>
      <c r="D428" s="99"/>
      <c r="E428" s="72"/>
      <c r="F428" s="72"/>
      <c r="G428" s="72"/>
      <c r="H428" s="72"/>
      <c r="I428" s="72"/>
      <c r="J428" s="72"/>
      <c r="K428" s="72"/>
      <c r="L428" s="72"/>
      <c r="M428" s="72"/>
      <c r="N428" s="72"/>
      <c r="O428" s="72"/>
      <c r="P428" s="72"/>
      <c r="Q428" s="72"/>
      <c r="R428" s="72"/>
      <c r="S428" s="72"/>
      <c r="T428" s="72"/>
      <c r="U428" s="72"/>
      <c r="V428" s="72"/>
      <c r="W428" s="72"/>
      <c r="X428" s="72"/>
      <c r="Y428" s="72"/>
      <c r="Z428" s="72"/>
      <c r="AA428" s="72"/>
    </row>
    <row r="429" spans="1:27">
      <c r="A429" s="72"/>
      <c r="B429" s="72"/>
      <c r="C429" s="109"/>
      <c r="D429" s="99"/>
      <c r="E429" s="72"/>
      <c r="F429" s="72"/>
      <c r="G429" s="72"/>
      <c r="H429" s="72"/>
      <c r="I429" s="72"/>
      <c r="J429" s="72"/>
      <c r="K429" s="72"/>
      <c r="L429" s="72"/>
      <c r="M429" s="72"/>
      <c r="N429" s="72"/>
      <c r="O429" s="72"/>
      <c r="P429" s="72"/>
      <c r="Q429" s="72"/>
      <c r="R429" s="72"/>
      <c r="S429" s="72"/>
      <c r="T429" s="72"/>
      <c r="U429" s="72"/>
      <c r="V429" s="72"/>
      <c r="W429" s="72"/>
      <c r="X429" s="72"/>
      <c r="Y429" s="72"/>
      <c r="Z429" s="72"/>
      <c r="AA429" s="72"/>
    </row>
    <row r="430" spans="1:27">
      <c r="A430" s="72"/>
      <c r="B430" s="72"/>
      <c r="C430" s="109"/>
      <c r="D430" s="99"/>
      <c r="E430" s="72"/>
      <c r="F430" s="72"/>
      <c r="G430" s="72"/>
      <c r="H430" s="72"/>
      <c r="I430" s="72"/>
      <c r="J430" s="72"/>
      <c r="K430" s="72"/>
      <c r="L430" s="72"/>
      <c r="M430" s="72"/>
      <c r="N430" s="72"/>
      <c r="O430" s="72"/>
      <c r="P430" s="72"/>
      <c r="Q430" s="72"/>
      <c r="R430" s="72"/>
      <c r="S430" s="72"/>
      <c r="T430" s="72"/>
      <c r="U430" s="72"/>
      <c r="V430" s="72"/>
      <c r="W430" s="72"/>
      <c r="X430" s="72"/>
      <c r="Y430" s="72"/>
      <c r="Z430" s="72"/>
      <c r="AA430" s="72"/>
    </row>
    <row r="431" spans="1:27">
      <c r="A431" s="72"/>
      <c r="B431" s="72"/>
      <c r="C431" s="109"/>
      <c r="D431" s="99"/>
      <c r="E431" s="72"/>
      <c r="F431" s="72"/>
      <c r="G431" s="72"/>
      <c r="H431" s="72"/>
      <c r="I431" s="72"/>
      <c r="J431" s="72"/>
      <c r="K431" s="72"/>
      <c r="L431" s="72"/>
      <c r="M431" s="72"/>
      <c r="N431" s="72"/>
      <c r="O431" s="72"/>
      <c r="P431" s="72"/>
      <c r="Q431" s="72"/>
      <c r="R431" s="72"/>
      <c r="S431" s="72"/>
      <c r="T431" s="72"/>
      <c r="U431" s="72"/>
      <c r="V431" s="72"/>
      <c r="W431" s="72"/>
      <c r="X431" s="72"/>
      <c r="Y431" s="72"/>
      <c r="Z431" s="72"/>
      <c r="AA431" s="72"/>
    </row>
    <row r="432" spans="1:27">
      <c r="A432" s="72"/>
      <c r="B432" s="72"/>
      <c r="C432" s="109"/>
      <c r="D432" s="99"/>
      <c r="E432" s="72"/>
      <c r="F432" s="72"/>
      <c r="G432" s="72"/>
      <c r="H432" s="72"/>
      <c r="I432" s="72"/>
      <c r="J432" s="72"/>
      <c r="K432" s="72"/>
      <c r="L432" s="72"/>
      <c r="M432" s="72"/>
      <c r="N432" s="72"/>
      <c r="O432" s="72"/>
      <c r="P432" s="72"/>
      <c r="Q432" s="72"/>
      <c r="R432" s="72"/>
      <c r="S432" s="72"/>
      <c r="T432" s="72"/>
      <c r="U432" s="72"/>
      <c r="V432" s="72"/>
      <c r="W432" s="72"/>
      <c r="X432" s="72"/>
      <c r="Y432" s="72"/>
      <c r="Z432" s="72"/>
      <c r="AA432" s="72"/>
    </row>
    <row r="433" spans="1:27">
      <c r="A433" s="72"/>
      <c r="B433" s="72"/>
      <c r="C433" s="109"/>
      <c r="D433" s="99"/>
      <c r="E433" s="72"/>
      <c r="F433" s="72"/>
      <c r="G433" s="72"/>
      <c r="H433" s="72"/>
      <c r="I433" s="72"/>
      <c r="J433" s="72"/>
      <c r="K433" s="72"/>
      <c r="L433" s="72"/>
      <c r="M433" s="72"/>
      <c r="N433" s="72"/>
      <c r="O433" s="72"/>
      <c r="P433" s="72"/>
      <c r="Q433" s="72"/>
      <c r="R433" s="72"/>
      <c r="S433" s="72"/>
      <c r="T433" s="72"/>
      <c r="U433" s="72"/>
      <c r="V433" s="72"/>
      <c r="W433" s="72"/>
      <c r="X433" s="72"/>
      <c r="Y433" s="72"/>
      <c r="Z433" s="72"/>
      <c r="AA433" s="72"/>
    </row>
    <row r="434" spans="1:27">
      <c r="A434" s="72"/>
      <c r="B434" s="72"/>
      <c r="C434" s="109"/>
      <c r="D434" s="99"/>
      <c r="E434" s="72"/>
      <c r="F434" s="72"/>
      <c r="G434" s="72"/>
      <c r="H434" s="72"/>
      <c r="I434" s="72"/>
      <c r="J434" s="72"/>
      <c r="K434" s="72"/>
      <c r="L434" s="72"/>
      <c r="M434" s="72"/>
      <c r="N434" s="72"/>
      <c r="O434" s="72"/>
      <c r="P434" s="72"/>
      <c r="Q434" s="72"/>
      <c r="R434" s="72"/>
      <c r="S434" s="72"/>
      <c r="T434" s="72"/>
      <c r="U434" s="72"/>
      <c r="V434" s="72"/>
      <c r="W434" s="72"/>
      <c r="X434" s="72"/>
      <c r="Y434" s="72"/>
      <c r="Z434" s="72"/>
      <c r="AA434" s="72"/>
    </row>
    <row r="435" spans="1:27">
      <c r="A435" s="72"/>
      <c r="B435" s="72"/>
      <c r="C435" s="109"/>
      <c r="D435" s="99"/>
      <c r="E435" s="72"/>
      <c r="F435" s="72"/>
      <c r="G435" s="72"/>
      <c r="H435" s="72"/>
      <c r="I435" s="72"/>
      <c r="J435" s="72"/>
      <c r="K435" s="72"/>
      <c r="L435" s="72"/>
      <c r="M435" s="72"/>
      <c r="N435" s="72"/>
      <c r="O435" s="72"/>
      <c r="P435" s="72"/>
      <c r="Q435" s="72"/>
      <c r="R435" s="72"/>
      <c r="S435" s="72"/>
      <c r="T435" s="72"/>
      <c r="U435" s="72"/>
      <c r="V435" s="72"/>
      <c r="W435" s="72"/>
      <c r="X435" s="72"/>
      <c r="Y435" s="72"/>
      <c r="Z435" s="72"/>
      <c r="AA435" s="72"/>
    </row>
    <row r="436" spans="1:27">
      <c r="A436" s="72"/>
      <c r="B436" s="72"/>
      <c r="C436" s="109"/>
      <c r="D436" s="99"/>
      <c r="E436" s="72"/>
      <c r="F436" s="72"/>
      <c r="G436" s="72"/>
      <c r="H436" s="72"/>
      <c r="I436" s="72"/>
      <c r="J436" s="72"/>
      <c r="K436" s="72"/>
      <c r="L436" s="72"/>
      <c r="M436" s="72"/>
      <c r="N436" s="72"/>
      <c r="O436" s="72"/>
      <c r="P436" s="72"/>
      <c r="Q436" s="72"/>
      <c r="R436" s="72"/>
      <c r="S436" s="72"/>
      <c r="T436" s="72"/>
      <c r="U436" s="72"/>
      <c r="V436" s="72"/>
      <c r="W436" s="72"/>
      <c r="X436" s="72"/>
      <c r="Y436" s="72"/>
      <c r="Z436" s="72"/>
      <c r="AA436" s="72"/>
    </row>
    <row r="437" spans="1:27">
      <c r="A437" s="72"/>
      <c r="B437" s="72"/>
      <c r="C437" s="109"/>
      <c r="D437" s="99"/>
      <c r="E437" s="72"/>
      <c r="F437" s="72"/>
      <c r="G437" s="72"/>
      <c r="H437" s="72"/>
      <c r="I437" s="72"/>
      <c r="J437" s="72"/>
      <c r="K437" s="72"/>
      <c r="L437" s="72"/>
      <c r="M437" s="72"/>
      <c r="N437" s="72"/>
      <c r="O437" s="72"/>
      <c r="P437" s="72"/>
      <c r="Q437" s="72"/>
      <c r="R437" s="72"/>
      <c r="S437" s="72"/>
      <c r="T437" s="72"/>
      <c r="U437" s="72"/>
      <c r="V437" s="72"/>
      <c r="W437" s="72"/>
      <c r="X437" s="72"/>
      <c r="Y437" s="72"/>
      <c r="Z437" s="72"/>
      <c r="AA437" s="72"/>
    </row>
    <row r="438" spans="1:27">
      <c r="A438" s="72"/>
      <c r="B438" s="72"/>
      <c r="C438" s="109"/>
      <c r="D438" s="99"/>
      <c r="E438" s="72"/>
      <c r="F438" s="72"/>
      <c r="G438" s="72"/>
      <c r="H438" s="72"/>
      <c r="I438" s="72"/>
      <c r="J438" s="72"/>
      <c r="K438" s="72"/>
      <c r="L438" s="72"/>
      <c r="M438" s="72"/>
      <c r="N438" s="72"/>
      <c r="O438" s="72"/>
      <c r="P438" s="72"/>
      <c r="Q438" s="72"/>
      <c r="R438" s="72"/>
      <c r="S438" s="72"/>
      <c r="T438" s="72"/>
      <c r="U438" s="72"/>
      <c r="V438" s="72"/>
      <c r="W438" s="72"/>
      <c r="X438" s="72"/>
      <c r="Y438" s="72"/>
      <c r="Z438" s="72"/>
      <c r="AA438" s="72"/>
    </row>
    <row r="439" spans="1:27">
      <c r="A439" s="72"/>
      <c r="B439" s="72"/>
      <c r="C439" s="109"/>
      <c r="D439" s="99"/>
      <c r="E439" s="72"/>
      <c r="F439" s="72"/>
      <c r="G439" s="72"/>
      <c r="H439" s="72"/>
      <c r="I439" s="72"/>
      <c r="J439" s="72"/>
      <c r="K439" s="72"/>
      <c r="L439" s="72"/>
      <c r="M439" s="72"/>
      <c r="N439" s="72"/>
      <c r="O439" s="72"/>
      <c r="P439" s="72"/>
      <c r="Q439" s="72"/>
      <c r="R439" s="72"/>
      <c r="S439" s="72"/>
      <c r="T439" s="72"/>
      <c r="U439" s="72"/>
      <c r="V439" s="72"/>
      <c r="W439" s="72"/>
      <c r="X439" s="72"/>
      <c r="Y439" s="72"/>
      <c r="Z439" s="72"/>
      <c r="AA439" s="72"/>
    </row>
    <row r="440" spans="1:27">
      <c r="A440" s="72"/>
      <c r="B440" s="72"/>
      <c r="C440" s="109"/>
      <c r="D440" s="99"/>
      <c r="E440" s="72"/>
      <c r="F440" s="72"/>
      <c r="G440" s="72"/>
      <c r="H440" s="72"/>
      <c r="I440" s="72"/>
      <c r="J440" s="72"/>
      <c r="K440" s="72"/>
      <c r="L440" s="72"/>
      <c r="M440" s="72"/>
      <c r="N440" s="72"/>
      <c r="O440" s="72"/>
      <c r="P440" s="72"/>
      <c r="Q440" s="72"/>
      <c r="R440" s="72"/>
      <c r="S440" s="72"/>
      <c r="T440" s="72"/>
      <c r="U440" s="72"/>
      <c r="V440" s="72"/>
      <c r="W440" s="72"/>
      <c r="X440" s="72"/>
      <c r="Y440" s="72"/>
      <c r="Z440" s="72"/>
      <c r="AA440" s="72"/>
    </row>
    <row r="441" spans="1:27">
      <c r="A441" s="72"/>
      <c r="B441" s="72"/>
      <c r="C441" s="109"/>
      <c r="D441" s="99"/>
      <c r="E441" s="72"/>
      <c r="F441" s="72"/>
      <c r="G441" s="72"/>
      <c r="H441" s="72"/>
      <c r="I441" s="72"/>
      <c r="J441" s="72"/>
      <c r="K441" s="72"/>
      <c r="L441" s="72"/>
      <c r="M441" s="72"/>
      <c r="N441" s="72"/>
      <c r="O441" s="72"/>
      <c r="P441" s="72"/>
      <c r="Q441" s="72"/>
      <c r="R441" s="72"/>
      <c r="S441" s="72"/>
      <c r="T441" s="72"/>
      <c r="U441" s="72"/>
      <c r="V441" s="72"/>
      <c r="W441" s="72"/>
      <c r="X441" s="72"/>
      <c r="Y441" s="72"/>
      <c r="Z441" s="72"/>
      <c r="AA441" s="72"/>
    </row>
    <row r="442" spans="1:27">
      <c r="A442" s="72"/>
      <c r="B442" s="72"/>
      <c r="C442" s="109"/>
      <c r="D442" s="99"/>
      <c r="E442" s="72"/>
      <c r="F442" s="72"/>
      <c r="G442" s="72"/>
      <c r="H442" s="72"/>
      <c r="I442" s="72"/>
      <c r="J442" s="72"/>
      <c r="K442" s="72"/>
      <c r="L442" s="72"/>
      <c r="M442" s="72"/>
      <c r="N442" s="72"/>
      <c r="O442" s="72"/>
      <c r="P442" s="72"/>
      <c r="Q442" s="72"/>
      <c r="R442" s="72"/>
      <c r="S442" s="72"/>
      <c r="T442" s="72"/>
      <c r="U442" s="72"/>
      <c r="V442" s="72"/>
      <c r="W442" s="72"/>
      <c r="X442" s="72"/>
      <c r="Y442" s="72"/>
      <c r="Z442" s="72"/>
      <c r="AA442" s="72"/>
    </row>
    <row r="443" spans="1:27">
      <c r="A443" s="72"/>
      <c r="B443" s="72"/>
      <c r="C443" s="109"/>
      <c r="D443" s="99"/>
      <c r="E443" s="72"/>
      <c r="F443" s="72"/>
      <c r="G443" s="72"/>
      <c r="H443" s="72"/>
      <c r="I443" s="72"/>
      <c r="J443" s="72"/>
      <c r="K443" s="72"/>
      <c r="L443" s="72"/>
      <c r="M443" s="72"/>
      <c r="N443" s="72"/>
      <c r="O443" s="72"/>
      <c r="P443" s="72"/>
      <c r="Q443" s="72"/>
      <c r="R443" s="72"/>
      <c r="S443" s="72"/>
      <c r="T443" s="72"/>
      <c r="U443" s="72"/>
      <c r="V443" s="72"/>
      <c r="W443" s="72"/>
      <c r="X443" s="72"/>
      <c r="Y443" s="72"/>
      <c r="Z443" s="72"/>
      <c r="AA443" s="72"/>
    </row>
    <row r="444" spans="1:27">
      <c r="A444" s="72"/>
      <c r="B444" s="72"/>
      <c r="C444" s="109"/>
      <c r="D444" s="99"/>
      <c r="E444" s="72"/>
      <c r="F444" s="72"/>
      <c r="G444" s="72"/>
      <c r="H444" s="72"/>
      <c r="I444" s="72"/>
      <c r="J444" s="72"/>
      <c r="K444" s="72"/>
      <c r="L444" s="72"/>
      <c r="M444" s="72"/>
      <c r="N444" s="72"/>
      <c r="O444" s="72"/>
      <c r="P444" s="72"/>
      <c r="Q444" s="72"/>
      <c r="R444" s="72"/>
      <c r="S444" s="72"/>
      <c r="T444" s="72"/>
      <c r="U444" s="72"/>
      <c r="V444" s="72"/>
      <c r="W444" s="72"/>
      <c r="X444" s="72"/>
      <c r="Y444" s="72"/>
      <c r="Z444" s="72"/>
      <c r="AA444" s="72"/>
    </row>
    <row r="445" spans="1:27">
      <c r="A445" s="72"/>
      <c r="B445" s="72"/>
      <c r="C445" s="109"/>
      <c r="D445" s="99"/>
      <c r="E445" s="72"/>
      <c r="F445" s="72"/>
      <c r="G445" s="72"/>
      <c r="H445" s="72"/>
      <c r="I445" s="72"/>
      <c r="J445" s="72"/>
      <c r="K445" s="72"/>
      <c r="L445" s="72"/>
      <c r="M445" s="72"/>
      <c r="N445" s="72"/>
      <c r="O445" s="72"/>
      <c r="P445" s="72"/>
      <c r="Q445" s="72"/>
      <c r="R445" s="72"/>
      <c r="S445" s="72"/>
      <c r="T445" s="72"/>
      <c r="U445" s="72"/>
      <c r="V445" s="72"/>
      <c r="W445" s="72"/>
      <c r="X445" s="72"/>
      <c r="Y445" s="72"/>
      <c r="Z445" s="72"/>
      <c r="AA445" s="72"/>
    </row>
    <row r="446" spans="1:27">
      <c r="A446" s="72"/>
      <c r="B446" s="72"/>
      <c r="C446" s="109"/>
      <c r="D446" s="99"/>
      <c r="E446" s="72"/>
      <c r="F446" s="72"/>
      <c r="G446" s="72"/>
      <c r="H446" s="72"/>
      <c r="I446" s="72"/>
      <c r="J446" s="72"/>
      <c r="K446" s="72"/>
      <c r="L446" s="72"/>
      <c r="M446" s="72"/>
      <c r="N446" s="72"/>
      <c r="O446" s="72"/>
      <c r="P446" s="72"/>
      <c r="Q446" s="72"/>
      <c r="R446" s="72"/>
      <c r="S446" s="72"/>
      <c r="T446" s="72"/>
      <c r="U446" s="72"/>
      <c r="V446" s="72"/>
      <c r="W446" s="72"/>
      <c r="X446" s="72"/>
      <c r="Y446" s="72"/>
      <c r="Z446" s="72"/>
      <c r="AA446" s="72"/>
    </row>
    <row r="447" spans="1:27">
      <c r="A447" s="72"/>
      <c r="B447" s="72"/>
      <c r="C447" s="109"/>
      <c r="D447" s="99"/>
      <c r="E447" s="72"/>
      <c r="F447" s="72"/>
      <c r="G447" s="72"/>
      <c r="H447" s="72"/>
      <c r="I447" s="72"/>
      <c r="J447" s="72"/>
      <c r="K447" s="72"/>
      <c r="L447" s="72"/>
      <c r="M447" s="72"/>
      <c r="N447" s="72"/>
      <c r="O447" s="72"/>
      <c r="P447" s="72"/>
      <c r="Q447" s="72"/>
      <c r="R447" s="72"/>
      <c r="S447" s="72"/>
      <c r="T447" s="72"/>
      <c r="U447" s="72"/>
      <c r="V447" s="72"/>
      <c r="W447" s="72"/>
      <c r="X447" s="72"/>
      <c r="Y447" s="72"/>
      <c r="Z447" s="72"/>
      <c r="AA447" s="72"/>
    </row>
    <row r="448" spans="1:27">
      <c r="A448" s="72"/>
      <c r="B448" s="72"/>
      <c r="C448" s="109"/>
      <c r="D448" s="99"/>
      <c r="E448" s="72"/>
      <c r="F448" s="72"/>
      <c r="G448" s="72"/>
      <c r="H448" s="72"/>
      <c r="I448" s="72"/>
      <c r="J448" s="72"/>
      <c r="K448" s="72"/>
      <c r="L448" s="72"/>
      <c r="M448" s="72"/>
      <c r="N448" s="72"/>
      <c r="O448" s="72"/>
      <c r="P448" s="72"/>
      <c r="Q448" s="72"/>
      <c r="R448" s="72"/>
      <c r="S448" s="72"/>
      <c r="T448" s="72"/>
      <c r="U448" s="72"/>
      <c r="V448" s="72"/>
      <c r="W448" s="72"/>
      <c r="X448" s="72"/>
      <c r="Y448" s="72"/>
      <c r="Z448" s="72"/>
      <c r="AA448" s="72"/>
    </row>
    <row r="449" spans="1:27">
      <c r="A449" s="72"/>
      <c r="B449" s="72"/>
      <c r="C449" s="109"/>
      <c r="D449" s="99"/>
      <c r="E449" s="72"/>
      <c r="F449" s="72"/>
      <c r="G449" s="72"/>
      <c r="H449" s="72"/>
      <c r="I449" s="72"/>
      <c r="J449" s="72"/>
      <c r="K449" s="72"/>
      <c r="L449" s="72"/>
      <c r="M449" s="72"/>
      <c r="N449" s="72"/>
      <c r="O449" s="72"/>
      <c r="P449" s="72"/>
      <c r="Q449" s="72"/>
      <c r="R449" s="72"/>
      <c r="S449" s="72"/>
      <c r="T449" s="72"/>
      <c r="U449" s="72"/>
      <c r="V449" s="72"/>
      <c r="W449" s="72"/>
      <c r="X449" s="72"/>
      <c r="Y449" s="72"/>
      <c r="Z449" s="72"/>
      <c r="AA449" s="72"/>
    </row>
    <row r="450" spans="1:27">
      <c r="A450" s="72"/>
      <c r="B450" s="72"/>
      <c r="C450" s="109"/>
      <c r="D450" s="99"/>
      <c r="E450" s="72"/>
      <c r="F450" s="72"/>
      <c r="G450" s="72"/>
      <c r="H450" s="72"/>
      <c r="I450" s="72"/>
      <c r="J450" s="72"/>
      <c r="K450" s="72"/>
      <c r="L450" s="72"/>
      <c r="M450" s="72"/>
      <c r="N450" s="72"/>
      <c r="O450" s="72"/>
      <c r="P450" s="72"/>
      <c r="Q450" s="72"/>
      <c r="R450" s="72"/>
      <c r="S450" s="72"/>
      <c r="T450" s="72"/>
      <c r="U450" s="72"/>
      <c r="V450" s="72"/>
      <c r="W450" s="72"/>
      <c r="X450" s="72"/>
      <c r="Y450" s="72"/>
      <c r="Z450" s="72"/>
      <c r="AA450" s="72"/>
    </row>
    <row r="451" spans="1:27">
      <c r="A451" s="72"/>
      <c r="B451" s="72"/>
      <c r="C451" s="109"/>
      <c r="D451" s="99"/>
      <c r="E451" s="72"/>
      <c r="F451" s="72"/>
      <c r="G451" s="72"/>
      <c r="H451" s="72"/>
      <c r="I451" s="72"/>
      <c r="J451" s="72"/>
      <c r="K451" s="72"/>
      <c r="L451" s="72"/>
      <c r="M451" s="72"/>
      <c r="N451" s="72"/>
      <c r="O451" s="72"/>
      <c r="P451" s="72"/>
      <c r="Q451" s="72"/>
      <c r="R451" s="72"/>
      <c r="S451" s="72"/>
      <c r="T451" s="72"/>
      <c r="U451" s="72"/>
      <c r="V451" s="72"/>
      <c r="W451" s="72"/>
      <c r="X451" s="72"/>
      <c r="Y451" s="72"/>
      <c r="Z451" s="72"/>
      <c r="AA451" s="72"/>
    </row>
    <row r="452" spans="1:27">
      <c r="A452" s="72"/>
      <c r="B452" s="72"/>
      <c r="C452" s="109"/>
      <c r="D452" s="99"/>
      <c r="E452" s="72"/>
      <c r="F452" s="72"/>
      <c r="G452" s="72"/>
      <c r="H452" s="72"/>
      <c r="I452" s="72"/>
      <c r="J452" s="72"/>
      <c r="K452" s="72"/>
      <c r="L452" s="72"/>
      <c r="M452" s="72"/>
      <c r="N452" s="72"/>
      <c r="O452" s="72"/>
      <c r="P452" s="72"/>
      <c r="Q452" s="72"/>
      <c r="R452" s="72"/>
      <c r="S452" s="72"/>
      <c r="T452" s="72"/>
      <c r="U452" s="72"/>
      <c r="V452" s="72"/>
      <c r="W452" s="72"/>
      <c r="X452" s="72"/>
      <c r="Y452" s="72"/>
      <c r="Z452" s="72"/>
      <c r="AA452" s="72"/>
    </row>
    <row r="453" spans="1:27">
      <c r="A453" s="72"/>
      <c r="B453" s="72"/>
      <c r="C453" s="109"/>
      <c r="D453" s="99"/>
      <c r="E453" s="72"/>
      <c r="F453" s="72"/>
      <c r="G453" s="72"/>
      <c r="H453" s="72"/>
      <c r="I453" s="72"/>
      <c r="J453" s="72"/>
      <c r="K453" s="72"/>
      <c r="L453" s="72"/>
      <c r="M453" s="72"/>
      <c r="N453" s="72"/>
      <c r="O453" s="72"/>
      <c r="P453" s="72"/>
      <c r="Q453" s="72"/>
      <c r="R453" s="72"/>
      <c r="S453" s="72"/>
      <c r="T453" s="72"/>
      <c r="U453" s="72"/>
      <c r="V453" s="72"/>
      <c r="W453" s="72"/>
      <c r="X453" s="72"/>
      <c r="Y453" s="72"/>
      <c r="Z453" s="72"/>
      <c r="AA453" s="72"/>
    </row>
    <row r="454" spans="1:27">
      <c r="A454" s="72"/>
      <c r="B454" s="72"/>
      <c r="C454" s="109"/>
      <c r="D454" s="99"/>
      <c r="E454" s="72"/>
      <c r="F454" s="72"/>
      <c r="G454" s="72"/>
      <c r="H454" s="72"/>
      <c r="I454" s="72"/>
      <c r="J454" s="72"/>
      <c r="K454" s="72"/>
      <c r="L454" s="72"/>
      <c r="M454" s="72"/>
      <c r="N454" s="72"/>
      <c r="O454" s="72"/>
      <c r="P454" s="72"/>
      <c r="Q454" s="72"/>
      <c r="R454" s="72"/>
      <c r="S454" s="72"/>
      <c r="T454" s="72"/>
      <c r="U454" s="72"/>
      <c r="V454" s="72"/>
      <c r="W454" s="72"/>
      <c r="X454" s="72"/>
      <c r="Y454" s="72"/>
      <c r="Z454" s="72"/>
      <c r="AA454" s="72"/>
    </row>
    <row r="455" spans="1:27">
      <c r="A455" s="72"/>
      <c r="B455" s="72"/>
      <c r="C455" s="109"/>
      <c r="D455" s="99"/>
      <c r="E455" s="72"/>
      <c r="F455" s="72"/>
      <c r="G455" s="72"/>
      <c r="H455" s="72"/>
      <c r="I455" s="72"/>
      <c r="J455" s="72"/>
      <c r="K455" s="72"/>
      <c r="L455" s="72"/>
      <c r="M455" s="72"/>
      <c r="N455" s="72"/>
      <c r="O455" s="72"/>
      <c r="P455" s="72"/>
      <c r="Q455" s="72"/>
      <c r="R455" s="72"/>
      <c r="S455" s="72"/>
      <c r="T455" s="72"/>
      <c r="U455" s="72"/>
      <c r="V455" s="72"/>
      <c r="W455" s="72"/>
      <c r="X455" s="72"/>
      <c r="Y455" s="72"/>
      <c r="Z455" s="72"/>
      <c r="AA455" s="72"/>
    </row>
    <row r="456" spans="1:27">
      <c r="A456" s="72"/>
      <c r="B456" s="72"/>
      <c r="C456" s="109"/>
      <c r="D456" s="99"/>
      <c r="E456" s="72"/>
      <c r="F456" s="72"/>
      <c r="G456" s="72"/>
      <c r="H456" s="72"/>
      <c r="I456" s="72"/>
      <c r="J456" s="72"/>
      <c r="K456" s="72"/>
      <c r="L456" s="72"/>
      <c r="M456" s="72"/>
      <c r="N456" s="72"/>
      <c r="O456" s="72"/>
      <c r="P456" s="72"/>
      <c r="Q456" s="72"/>
      <c r="R456" s="72"/>
      <c r="S456" s="72"/>
      <c r="T456" s="72"/>
      <c r="U456" s="72"/>
      <c r="V456" s="72"/>
      <c r="W456" s="72"/>
      <c r="X456" s="72"/>
      <c r="Y456" s="72"/>
      <c r="Z456" s="72"/>
      <c r="AA456" s="72"/>
    </row>
    <row r="457" spans="1:27">
      <c r="A457" s="72"/>
      <c r="B457" s="72"/>
      <c r="C457" s="109"/>
      <c r="D457" s="99"/>
      <c r="E457" s="72"/>
      <c r="F457" s="72"/>
      <c r="G457" s="72"/>
      <c r="H457" s="72"/>
      <c r="I457" s="72"/>
      <c r="J457" s="72"/>
      <c r="K457" s="72"/>
      <c r="L457" s="72"/>
      <c r="M457" s="72"/>
      <c r="N457" s="72"/>
      <c r="O457" s="72"/>
      <c r="P457" s="72"/>
      <c r="Q457" s="72"/>
      <c r="R457" s="72"/>
      <c r="S457" s="72"/>
      <c r="T457" s="72"/>
      <c r="U457" s="72"/>
      <c r="V457" s="72"/>
      <c r="W457" s="72"/>
      <c r="X457" s="72"/>
      <c r="Y457" s="72"/>
      <c r="Z457" s="72"/>
      <c r="AA457" s="72"/>
    </row>
    <row r="458" spans="1:27">
      <c r="A458" s="72"/>
      <c r="B458" s="72"/>
      <c r="C458" s="109"/>
      <c r="D458" s="99"/>
      <c r="E458" s="72"/>
      <c r="F458" s="72"/>
      <c r="G458" s="72"/>
      <c r="H458" s="72"/>
      <c r="I458" s="72"/>
      <c r="J458" s="72"/>
      <c r="K458" s="72"/>
      <c r="L458" s="72"/>
      <c r="M458" s="72"/>
      <c r="N458" s="72"/>
      <c r="O458" s="72"/>
      <c r="P458" s="72"/>
      <c r="Q458" s="72"/>
      <c r="R458" s="72"/>
      <c r="S458" s="72"/>
      <c r="T458" s="72"/>
      <c r="U458" s="72"/>
      <c r="V458" s="72"/>
      <c r="W458" s="72"/>
      <c r="X458" s="72"/>
      <c r="Y458" s="72"/>
      <c r="Z458" s="72"/>
      <c r="AA458" s="72"/>
    </row>
    <row r="459" spans="1:27">
      <c r="A459" s="72"/>
      <c r="B459" s="72"/>
      <c r="C459" s="109"/>
      <c r="D459" s="99"/>
      <c r="E459" s="72"/>
      <c r="F459" s="72"/>
      <c r="G459" s="72"/>
      <c r="H459" s="72"/>
      <c r="I459" s="72"/>
      <c r="J459" s="72"/>
      <c r="K459" s="72"/>
      <c r="L459" s="72"/>
      <c r="M459" s="72"/>
      <c r="N459" s="72"/>
      <c r="O459" s="72"/>
      <c r="P459" s="72"/>
      <c r="Q459" s="72"/>
      <c r="R459" s="72"/>
      <c r="S459" s="72"/>
      <c r="T459" s="72"/>
      <c r="U459" s="72"/>
      <c r="V459" s="72"/>
      <c r="W459" s="72"/>
      <c r="X459" s="72"/>
      <c r="Y459" s="72"/>
      <c r="Z459" s="72"/>
      <c r="AA459" s="72"/>
    </row>
    <row r="460" spans="1:27">
      <c r="A460" s="72"/>
      <c r="B460" s="72"/>
      <c r="C460" s="109"/>
      <c r="D460" s="99"/>
      <c r="E460" s="72"/>
      <c r="F460" s="72"/>
      <c r="G460" s="72"/>
      <c r="H460" s="72"/>
      <c r="I460" s="72"/>
      <c r="J460" s="72"/>
      <c r="K460" s="72"/>
      <c r="L460" s="72"/>
      <c r="M460" s="72"/>
      <c r="N460" s="72"/>
      <c r="O460" s="72"/>
      <c r="P460" s="72"/>
      <c r="Q460" s="72"/>
      <c r="R460" s="72"/>
      <c r="S460" s="72"/>
      <c r="T460" s="72"/>
      <c r="U460" s="72"/>
      <c r="V460" s="72"/>
      <c r="W460" s="72"/>
      <c r="X460" s="72"/>
      <c r="Y460" s="72"/>
      <c r="Z460" s="72"/>
      <c r="AA460" s="72"/>
    </row>
    <row r="461" spans="1:27">
      <c r="A461" s="72"/>
      <c r="B461" s="72"/>
      <c r="C461" s="109"/>
      <c r="D461" s="99"/>
      <c r="E461" s="72"/>
      <c r="F461" s="72"/>
      <c r="G461" s="72"/>
      <c r="H461" s="72"/>
      <c r="I461" s="72"/>
      <c r="J461" s="72"/>
      <c r="K461" s="72"/>
      <c r="L461" s="72"/>
      <c r="M461" s="72"/>
      <c r="N461" s="72"/>
      <c r="O461" s="72"/>
      <c r="P461" s="72"/>
      <c r="Q461" s="72"/>
      <c r="R461" s="72"/>
      <c r="S461" s="72"/>
      <c r="T461" s="72"/>
      <c r="U461" s="72"/>
      <c r="V461" s="72"/>
      <c r="W461" s="72"/>
      <c r="X461" s="72"/>
      <c r="Y461" s="72"/>
      <c r="Z461" s="72"/>
      <c r="AA461" s="72"/>
    </row>
    <row r="462" spans="1:27">
      <c r="A462" s="72"/>
      <c r="B462" s="72"/>
      <c r="C462" s="109"/>
      <c r="D462" s="99"/>
      <c r="E462" s="72"/>
      <c r="F462" s="72"/>
      <c r="G462" s="72"/>
      <c r="H462" s="72"/>
      <c r="I462" s="72"/>
      <c r="J462" s="72"/>
      <c r="K462" s="72"/>
      <c r="L462" s="72"/>
      <c r="M462" s="72"/>
      <c r="N462" s="72"/>
      <c r="O462" s="72"/>
      <c r="P462" s="72"/>
      <c r="Q462" s="72"/>
      <c r="R462" s="72"/>
      <c r="S462" s="72"/>
      <c r="T462" s="72"/>
      <c r="U462" s="72"/>
      <c r="V462" s="72"/>
      <c r="W462" s="72"/>
      <c r="X462" s="72"/>
      <c r="Y462" s="72"/>
      <c r="Z462" s="72"/>
      <c r="AA462" s="72"/>
    </row>
    <row r="463" spans="1:27">
      <c r="A463" s="72"/>
      <c r="B463" s="72"/>
      <c r="C463" s="109"/>
      <c r="D463" s="99"/>
      <c r="E463" s="72"/>
      <c r="F463" s="72"/>
      <c r="G463" s="72"/>
      <c r="H463" s="72"/>
      <c r="I463" s="72"/>
      <c r="J463" s="72"/>
      <c r="K463" s="72"/>
      <c r="L463" s="72"/>
      <c r="M463" s="72"/>
      <c r="N463" s="72"/>
      <c r="O463" s="72"/>
      <c r="P463" s="72"/>
      <c r="Q463" s="72"/>
      <c r="R463" s="72"/>
      <c r="S463" s="72"/>
      <c r="T463" s="72"/>
      <c r="U463" s="72"/>
      <c r="V463" s="72"/>
      <c r="W463" s="72"/>
      <c r="X463" s="72"/>
      <c r="Y463" s="72"/>
      <c r="Z463" s="72"/>
      <c r="AA463" s="72"/>
    </row>
    <row r="464" spans="1:27">
      <c r="A464" s="72"/>
      <c r="B464" s="72"/>
      <c r="C464" s="109"/>
      <c r="D464" s="99"/>
      <c r="E464" s="72"/>
      <c r="F464" s="72"/>
      <c r="G464" s="72"/>
      <c r="H464" s="72"/>
      <c r="I464" s="72"/>
      <c r="J464" s="72"/>
      <c r="K464" s="72"/>
      <c r="L464" s="72"/>
      <c r="M464" s="72"/>
      <c r="N464" s="72"/>
      <c r="O464" s="72"/>
      <c r="P464" s="72"/>
      <c r="Q464" s="72"/>
      <c r="R464" s="72"/>
      <c r="S464" s="72"/>
      <c r="T464" s="72"/>
      <c r="U464" s="72"/>
      <c r="V464" s="72"/>
      <c r="W464" s="72"/>
      <c r="X464" s="72"/>
      <c r="Y464" s="72"/>
      <c r="Z464" s="72"/>
      <c r="AA464" s="72"/>
    </row>
    <row r="465" spans="1:27">
      <c r="A465" s="72"/>
      <c r="B465" s="72"/>
      <c r="C465" s="109"/>
      <c r="D465" s="99"/>
      <c r="E465" s="72"/>
      <c r="F465" s="72"/>
      <c r="G465" s="72"/>
      <c r="H465" s="72"/>
      <c r="I465" s="72"/>
      <c r="J465" s="72"/>
      <c r="K465" s="72"/>
      <c r="L465" s="72"/>
      <c r="M465" s="72"/>
      <c r="N465" s="72"/>
      <c r="O465" s="72"/>
      <c r="P465" s="72"/>
      <c r="Q465" s="72"/>
      <c r="R465" s="72"/>
      <c r="S465" s="72"/>
      <c r="T465" s="72"/>
      <c r="U465" s="72"/>
      <c r="V465" s="72"/>
      <c r="W465" s="72"/>
      <c r="X465" s="72"/>
      <c r="Y465" s="72"/>
      <c r="Z465" s="72"/>
      <c r="AA465" s="72"/>
    </row>
    <row r="466" spans="1:27">
      <c r="A466" s="72"/>
      <c r="B466" s="72"/>
      <c r="C466" s="109"/>
      <c r="D466" s="99"/>
      <c r="E466" s="72"/>
      <c r="F466" s="72"/>
      <c r="G466" s="72"/>
      <c r="H466" s="72"/>
      <c r="I466" s="72"/>
      <c r="J466" s="72"/>
      <c r="K466" s="72"/>
      <c r="L466" s="72"/>
      <c r="M466" s="72"/>
      <c r="N466" s="72"/>
      <c r="O466" s="72"/>
      <c r="P466" s="72"/>
      <c r="Q466" s="72"/>
      <c r="R466" s="72"/>
      <c r="S466" s="72"/>
      <c r="T466" s="72"/>
      <c r="U466" s="72"/>
      <c r="V466" s="72"/>
      <c r="W466" s="72"/>
      <c r="X466" s="72"/>
      <c r="Y466" s="72"/>
      <c r="Z466" s="72"/>
      <c r="AA466" s="72"/>
    </row>
    <row r="467" spans="1:27">
      <c r="A467" s="72"/>
      <c r="B467" s="72"/>
      <c r="C467" s="109"/>
      <c r="D467" s="99"/>
      <c r="E467" s="72"/>
      <c r="F467" s="72"/>
      <c r="G467" s="72"/>
      <c r="H467" s="72"/>
      <c r="I467" s="72"/>
      <c r="J467" s="72"/>
      <c r="K467" s="72"/>
      <c r="L467" s="72"/>
      <c r="M467" s="72"/>
      <c r="N467" s="72"/>
      <c r="O467" s="72"/>
      <c r="P467" s="72"/>
      <c r="Q467" s="72"/>
      <c r="R467" s="72"/>
      <c r="S467" s="72"/>
      <c r="T467" s="72"/>
      <c r="U467" s="72"/>
      <c r="V467" s="72"/>
      <c r="W467" s="72"/>
      <c r="X467" s="72"/>
      <c r="Y467" s="72"/>
      <c r="Z467" s="72"/>
      <c r="AA467" s="72"/>
    </row>
    <row r="468" spans="1:27">
      <c r="A468" s="72"/>
      <c r="B468" s="72"/>
      <c r="C468" s="109"/>
      <c r="D468" s="99"/>
      <c r="E468" s="72"/>
      <c r="F468" s="72"/>
      <c r="G468" s="72"/>
      <c r="H468" s="72"/>
      <c r="I468" s="72"/>
      <c r="J468" s="72"/>
      <c r="K468" s="72"/>
      <c r="L468" s="72"/>
      <c r="M468" s="72"/>
      <c r="N468" s="72"/>
      <c r="O468" s="72"/>
      <c r="P468" s="72"/>
      <c r="Q468" s="72"/>
      <c r="R468" s="72"/>
      <c r="S468" s="72"/>
      <c r="T468" s="72"/>
      <c r="U468" s="72"/>
      <c r="V468" s="72"/>
      <c r="W468" s="72"/>
      <c r="X468" s="72"/>
      <c r="Y468" s="72"/>
      <c r="Z468" s="72"/>
      <c r="AA468" s="72"/>
    </row>
    <row r="469" spans="1:27">
      <c r="A469" s="72"/>
      <c r="B469" s="72"/>
      <c r="C469" s="109"/>
      <c r="D469" s="99"/>
      <c r="E469" s="72"/>
      <c r="F469" s="72"/>
      <c r="G469" s="72"/>
      <c r="H469" s="72"/>
      <c r="I469" s="72"/>
      <c r="J469" s="72"/>
      <c r="K469" s="72"/>
      <c r="L469" s="72"/>
      <c r="M469" s="72"/>
      <c r="N469" s="72"/>
      <c r="O469" s="72"/>
      <c r="P469" s="72"/>
      <c r="Q469" s="72"/>
      <c r="R469" s="72"/>
      <c r="S469" s="72"/>
      <c r="T469" s="72"/>
      <c r="U469" s="72"/>
      <c r="V469" s="72"/>
      <c r="W469" s="72"/>
      <c r="X469" s="72"/>
      <c r="Y469" s="72"/>
      <c r="Z469" s="72"/>
      <c r="AA469" s="72"/>
    </row>
    <row r="470" spans="1:27">
      <c r="A470" s="72"/>
      <c r="B470" s="72"/>
      <c r="C470" s="109"/>
      <c r="D470" s="99"/>
      <c r="E470" s="72"/>
      <c r="F470" s="72"/>
      <c r="G470" s="72"/>
      <c r="H470" s="72"/>
      <c r="I470" s="72"/>
      <c r="J470" s="72"/>
      <c r="K470" s="72"/>
      <c r="L470" s="72"/>
      <c r="M470" s="72"/>
      <c r="N470" s="72"/>
      <c r="O470" s="72"/>
      <c r="P470" s="72"/>
      <c r="Q470" s="72"/>
      <c r="R470" s="72"/>
      <c r="S470" s="72"/>
      <c r="T470" s="72"/>
      <c r="U470" s="72"/>
      <c r="V470" s="72"/>
      <c r="W470" s="72"/>
      <c r="X470" s="72"/>
      <c r="Y470" s="72"/>
      <c r="Z470" s="72"/>
      <c r="AA470" s="72"/>
    </row>
    <row r="471" spans="1:27">
      <c r="A471" s="72"/>
      <c r="B471" s="72"/>
      <c r="C471" s="109"/>
      <c r="D471" s="99"/>
      <c r="E471" s="72"/>
      <c r="F471" s="72"/>
      <c r="G471" s="72"/>
      <c r="H471" s="72"/>
      <c r="I471" s="72"/>
      <c r="J471" s="72"/>
      <c r="K471" s="72"/>
      <c r="L471" s="72"/>
      <c r="M471" s="72"/>
      <c r="N471" s="72"/>
      <c r="O471" s="72"/>
      <c r="P471" s="72"/>
      <c r="Q471" s="72"/>
      <c r="R471" s="72"/>
      <c r="S471" s="72"/>
      <c r="T471" s="72"/>
      <c r="U471" s="72"/>
      <c r="V471" s="72"/>
      <c r="W471" s="72"/>
      <c r="X471" s="72"/>
      <c r="Y471" s="72"/>
      <c r="Z471" s="72"/>
      <c r="AA471" s="72"/>
    </row>
    <row r="472" spans="1:27">
      <c r="A472" s="72"/>
      <c r="B472" s="72"/>
      <c r="C472" s="109"/>
      <c r="D472" s="99"/>
      <c r="E472" s="72"/>
      <c r="F472" s="72"/>
      <c r="G472" s="72"/>
      <c r="H472" s="72"/>
      <c r="I472" s="72"/>
      <c r="J472" s="72"/>
      <c r="K472" s="72"/>
      <c r="L472" s="72"/>
      <c r="M472" s="72"/>
      <c r="N472" s="72"/>
      <c r="O472" s="72"/>
      <c r="P472" s="72"/>
      <c r="Q472" s="72"/>
      <c r="R472" s="72"/>
      <c r="S472" s="72"/>
      <c r="T472" s="72"/>
      <c r="U472" s="72"/>
      <c r="V472" s="72"/>
      <c r="W472" s="72"/>
      <c r="X472" s="72"/>
      <c r="Y472" s="72"/>
      <c r="Z472" s="72"/>
      <c r="AA472" s="72"/>
    </row>
    <row r="473" spans="1:27">
      <c r="A473" s="72"/>
      <c r="B473" s="72"/>
      <c r="C473" s="109"/>
      <c r="D473" s="99"/>
      <c r="E473" s="72"/>
      <c r="F473" s="72"/>
      <c r="G473" s="72"/>
      <c r="H473" s="72"/>
      <c r="I473" s="72"/>
      <c r="J473" s="72"/>
      <c r="K473" s="72"/>
      <c r="L473" s="72"/>
      <c r="M473" s="72"/>
      <c r="N473" s="72"/>
      <c r="O473" s="72"/>
      <c r="P473" s="72"/>
      <c r="Q473" s="72"/>
      <c r="R473" s="72"/>
      <c r="S473" s="72"/>
      <c r="T473" s="72"/>
      <c r="U473" s="72"/>
      <c r="V473" s="72"/>
      <c r="W473" s="72"/>
      <c r="X473" s="72"/>
      <c r="Y473" s="72"/>
      <c r="Z473" s="72"/>
      <c r="AA473" s="72"/>
    </row>
    <row r="474" spans="1:27">
      <c r="A474" s="72"/>
      <c r="B474" s="72"/>
      <c r="C474" s="109"/>
      <c r="D474" s="99"/>
      <c r="E474" s="72"/>
      <c r="F474" s="72"/>
      <c r="G474" s="72"/>
      <c r="H474" s="72"/>
      <c r="I474" s="72"/>
      <c r="J474" s="72"/>
      <c r="K474" s="72"/>
      <c r="L474" s="72"/>
      <c r="M474" s="72"/>
      <c r="N474" s="72"/>
      <c r="O474" s="72"/>
      <c r="P474" s="72"/>
      <c r="Q474" s="72"/>
      <c r="R474" s="72"/>
      <c r="S474" s="72"/>
      <c r="T474" s="72"/>
      <c r="U474" s="72"/>
      <c r="V474" s="72"/>
      <c r="W474" s="72"/>
      <c r="X474" s="72"/>
      <c r="Y474" s="72"/>
      <c r="Z474" s="72"/>
      <c r="AA474" s="72"/>
    </row>
    <row r="475" spans="1:27">
      <c r="A475" s="72"/>
      <c r="B475" s="72"/>
      <c r="C475" s="109"/>
      <c r="D475" s="99"/>
      <c r="E475" s="72"/>
      <c r="F475" s="72"/>
      <c r="G475" s="72"/>
      <c r="H475" s="72"/>
      <c r="I475" s="72"/>
      <c r="J475" s="72"/>
      <c r="K475" s="72"/>
      <c r="L475" s="72"/>
      <c r="M475" s="72"/>
      <c r="N475" s="72"/>
      <c r="O475" s="72"/>
      <c r="P475" s="72"/>
      <c r="Q475" s="72"/>
      <c r="R475" s="72"/>
      <c r="S475" s="72"/>
      <c r="T475" s="72"/>
      <c r="U475" s="72"/>
      <c r="V475" s="72"/>
      <c r="W475" s="72"/>
      <c r="X475" s="72"/>
      <c r="Y475" s="72"/>
      <c r="Z475" s="72"/>
      <c r="AA475" s="72"/>
    </row>
    <row r="476" spans="1:27">
      <c r="A476" s="72"/>
      <c r="B476" s="72"/>
      <c r="C476" s="109"/>
      <c r="D476" s="99"/>
      <c r="E476" s="72"/>
      <c r="F476" s="72"/>
      <c r="G476" s="72"/>
      <c r="H476" s="72"/>
      <c r="I476" s="72"/>
      <c r="J476" s="72"/>
      <c r="K476" s="72"/>
      <c r="L476" s="72"/>
      <c r="M476" s="72"/>
      <c r="N476" s="72"/>
      <c r="O476" s="72"/>
      <c r="P476" s="72"/>
      <c r="Q476" s="72"/>
      <c r="R476" s="72"/>
      <c r="S476" s="72"/>
      <c r="T476" s="72"/>
      <c r="U476" s="72"/>
      <c r="V476" s="72"/>
      <c r="W476" s="72"/>
      <c r="X476" s="72"/>
      <c r="Y476" s="72"/>
      <c r="Z476" s="72"/>
      <c r="AA476" s="72"/>
    </row>
    <row r="477" spans="1:27">
      <c r="A477" s="72"/>
      <c r="B477" s="72"/>
      <c r="C477" s="109"/>
      <c r="D477" s="99"/>
      <c r="E477" s="72"/>
      <c r="F477" s="72"/>
      <c r="G477" s="72"/>
      <c r="H477" s="72"/>
      <c r="I477" s="72"/>
      <c r="J477" s="72"/>
      <c r="K477" s="72"/>
      <c r="L477" s="72"/>
      <c r="M477" s="72"/>
      <c r="N477" s="72"/>
      <c r="O477" s="72"/>
      <c r="P477" s="72"/>
      <c r="Q477" s="72"/>
      <c r="R477" s="72"/>
      <c r="S477" s="72"/>
      <c r="T477" s="72"/>
      <c r="U477" s="72"/>
      <c r="V477" s="72"/>
      <c r="W477" s="72"/>
      <c r="X477" s="72"/>
      <c r="Y477" s="72"/>
      <c r="Z477" s="72"/>
      <c r="AA477" s="72"/>
    </row>
    <row r="478" spans="1:27">
      <c r="A478" s="72"/>
      <c r="B478" s="72"/>
      <c r="C478" s="109"/>
      <c r="D478" s="99"/>
      <c r="E478" s="72"/>
      <c r="F478" s="72"/>
      <c r="G478" s="72"/>
      <c r="H478" s="72"/>
      <c r="I478" s="72"/>
      <c r="J478" s="72"/>
      <c r="K478" s="72"/>
      <c r="L478" s="72"/>
      <c r="M478" s="72"/>
      <c r="N478" s="72"/>
      <c r="O478" s="72"/>
      <c r="P478" s="72"/>
      <c r="Q478" s="72"/>
      <c r="R478" s="72"/>
      <c r="S478" s="72"/>
      <c r="T478" s="72"/>
      <c r="U478" s="72"/>
      <c r="V478" s="72"/>
      <c r="W478" s="72"/>
      <c r="X478" s="72"/>
      <c r="Y478" s="72"/>
      <c r="Z478" s="72"/>
      <c r="AA478" s="72"/>
    </row>
    <row r="479" spans="1:27">
      <c r="A479" s="72"/>
      <c r="B479" s="72"/>
      <c r="C479" s="109"/>
      <c r="D479" s="99"/>
      <c r="E479" s="72"/>
      <c r="F479" s="72"/>
      <c r="G479" s="72"/>
      <c r="H479" s="72"/>
      <c r="I479" s="72"/>
      <c r="J479" s="72"/>
      <c r="K479" s="72"/>
      <c r="L479" s="72"/>
      <c r="M479" s="72"/>
      <c r="N479" s="72"/>
      <c r="O479" s="72"/>
      <c r="P479" s="72"/>
      <c r="Q479" s="72"/>
      <c r="R479" s="72"/>
      <c r="S479" s="72"/>
      <c r="T479" s="72"/>
      <c r="U479" s="72"/>
      <c r="V479" s="72"/>
      <c r="W479" s="72"/>
      <c r="X479" s="72"/>
      <c r="Y479" s="72"/>
      <c r="Z479" s="72"/>
      <c r="AA479" s="72"/>
    </row>
    <row r="480" spans="1:27">
      <c r="A480" s="72"/>
      <c r="B480" s="72"/>
      <c r="C480" s="109"/>
      <c r="D480" s="99"/>
      <c r="E480" s="72"/>
      <c r="F480" s="72"/>
      <c r="G480" s="72"/>
      <c r="H480" s="72"/>
      <c r="I480" s="72"/>
      <c r="J480" s="72"/>
      <c r="K480" s="72"/>
      <c r="L480" s="72"/>
      <c r="M480" s="72"/>
      <c r="N480" s="72"/>
      <c r="O480" s="72"/>
      <c r="P480" s="72"/>
      <c r="Q480" s="72"/>
      <c r="R480" s="72"/>
      <c r="S480" s="72"/>
      <c r="T480" s="72"/>
      <c r="U480" s="72"/>
      <c r="V480" s="72"/>
      <c r="W480" s="72"/>
      <c r="X480" s="72"/>
      <c r="Y480" s="72"/>
      <c r="Z480" s="72"/>
      <c r="AA480" s="72"/>
    </row>
    <row r="481" spans="1:27">
      <c r="A481" s="72"/>
      <c r="B481" s="72"/>
      <c r="C481" s="109"/>
      <c r="D481" s="99"/>
      <c r="E481" s="72"/>
      <c r="F481" s="72"/>
      <c r="G481" s="72"/>
      <c r="H481" s="72"/>
      <c r="I481" s="72"/>
      <c r="J481" s="72"/>
      <c r="K481" s="72"/>
      <c r="L481" s="72"/>
      <c r="M481" s="72"/>
      <c r="N481" s="72"/>
      <c r="O481" s="72"/>
      <c r="P481" s="72"/>
      <c r="Q481" s="72"/>
      <c r="R481" s="72"/>
      <c r="S481" s="72"/>
      <c r="T481" s="72"/>
      <c r="U481" s="72"/>
      <c r="V481" s="72"/>
      <c r="W481" s="72"/>
      <c r="X481" s="72"/>
      <c r="Y481" s="72"/>
      <c r="Z481" s="72"/>
      <c r="AA481" s="72"/>
    </row>
    <row r="482" spans="1:27">
      <c r="A482" s="72"/>
      <c r="B482" s="72"/>
      <c r="C482" s="109"/>
      <c r="D482" s="99"/>
      <c r="E482" s="72"/>
      <c r="F482" s="72"/>
      <c r="G482" s="72"/>
      <c r="H482" s="72"/>
      <c r="I482" s="72"/>
      <c r="J482" s="72"/>
      <c r="K482" s="72"/>
      <c r="L482" s="72"/>
      <c r="M482" s="72"/>
      <c r="N482" s="72"/>
      <c r="O482" s="72"/>
      <c r="P482" s="72"/>
      <c r="Q482" s="72"/>
      <c r="R482" s="72"/>
      <c r="S482" s="72"/>
      <c r="T482" s="72"/>
      <c r="U482" s="72"/>
      <c r="V482" s="72"/>
      <c r="W482" s="72"/>
      <c r="X482" s="72"/>
      <c r="Y482" s="72"/>
      <c r="Z482" s="72"/>
      <c r="AA482" s="72"/>
    </row>
    <row r="483" spans="1:27">
      <c r="A483" s="72"/>
      <c r="B483" s="72"/>
      <c r="C483" s="109"/>
      <c r="D483" s="99"/>
      <c r="E483" s="72"/>
      <c r="F483" s="72"/>
      <c r="G483" s="72"/>
      <c r="H483" s="72"/>
      <c r="I483" s="72"/>
      <c r="J483" s="72"/>
      <c r="K483" s="72"/>
      <c r="L483" s="72"/>
      <c r="M483" s="72"/>
      <c r="N483" s="72"/>
      <c r="O483" s="72"/>
      <c r="P483" s="72"/>
      <c r="Q483" s="72"/>
      <c r="R483" s="72"/>
      <c r="S483" s="72"/>
      <c r="T483" s="72"/>
      <c r="U483" s="72"/>
      <c r="V483" s="72"/>
      <c r="W483" s="72"/>
      <c r="X483" s="72"/>
      <c r="Y483" s="72"/>
      <c r="Z483" s="72"/>
      <c r="AA483" s="72"/>
    </row>
    <row r="484" spans="1:27">
      <c r="A484" s="72"/>
      <c r="B484" s="72"/>
      <c r="C484" s="109"/>
      <c r="D484" s="99"/>
      <c r="E484" s="72"/>
      <c r="F484" s="72"/>
      <c r="G484" s="72"/>
      <c r="H484" s="72"/>
      <c r="I484" s="72"/>
      <c r="J484" s="72"/>
      <c r="K484" s="72"/>
      <c r="L484" s="72"/>
      <c r="M484" s="72"/>
      <c r="N484" s="72"/>
      <c r="O484" s="72"/>
      <c r="P484" s="72"/>
      <c r="Q484" s="72"/>
      <c r="R484" s="72"/>
      <c r="S484" s="72"/>
      <c r="T484" s="72"/>
      <c r="U484" s="72"/>
      <c r="V484" s="72"/>
      <c r="W484" s="72"/>
      <c r="X484" s="72"/>
      <c r="Y484" s="72"/>
      <c r="Z484" s="72"/>
      <c r="AA484" s="72"/>
    </row>
    <row r="485" spans="1:27">
      <c r="A485" s="72"/>
      <c r="B485" s="72"/>
      <c r="C485" s="109"/>
      <c r="D485" s="99"/>
      <c r="E485" s="72"/>
      <c r="F485" s="72"/>
      <c r="G485" s="72"/>
      <c r="H485" s="72"/>
      <c r="I485" s="72"/>
      <c r="J485" s="72"/>
      <c r="K485" s="72"/>
      <c r="L485" s="72"/>
      <c r="M485" s="72"/>
      <c r="N485" s="72"/>
      <c r="O485" s="72"/>
      <c r="P485" s="72"/>
      <c r="Q485" s="72"/>
      <c r="R485" s="72"/>
      <c r="S485" s="72"/>
      <c r="T485" s="72"/>
      <c r="U485" s="72"/>
      <c r="V485" s="72"/>
      <c r="W485" s="72"/>
      <c r="X485" s="72"/>
      <c r="Y485" s="72"/>
      <c r="Z485" s="72"/>
      <c r="AA485" s="72"/>
    </row>
    <row r="486" spans="1:27">
      <c r="A486" s="72"/>
      <c r="B486" s="72"/>
      <c r="C486" s="109"/>
      <c r="D486" s="99"/>
      <c r="E486" s="72"/>
      <c r="F486" s="72"/>
      <c r="G486" s="72"/>
      <c r="H486" s="72"/>
      <c r="I486" s="72"/>
      <c r="J486" s="72"/>
      <c r="K486" s="72"/>
      <c r="L486" s="72"/>
      <c r="M486" s="72"/>
      <c r="N486" s="72"/>
      <c r="O486" s="72"/>
      <c r="P486" s="72"/>
      <c r="Q486" s="72"/>
      <c r="R486" s="72"/>
      <c r="S486" s="72"/>
      <c r="T486" s="72"/>
      <c r="U486" s="72"/>
      <c r="V486" s="72"/>
      <c r="W486" s="72"/>
      <c r="X486" s="72"/>
      <c r="Y486" s="72"/>
      <c r="Z486" s="72"/>
      <c r="AA486" s="72"/>
    </row>
    <row r="487" spans="1:27">
      <c r="A487" s="72"/>
      <c r="B487" s="72"/>
      <c r="C487" s="109"/>
      <c r="D487" s="99"/>
      <c r="E487" s="72"/>
      <c r="F487" s="72"/>
      <c r="G487" s="72"/>
      <c r="H487" s="72"/>
      <c r="I487" s="72"/>
      <c r="J487" s="72"/>
      <c r="K487" s="72"/>
      <c r="L487" s="72"/>
      <c r="M487" s="72"/>
      <c r="N487" s="72"/>
      <c r="O487" s="72"/>
      <c r="P487" s="72"/>
      <c r="Q487" s="72"/>
      <c r="R487" s="72"/>
      <c r="S487" s="72"/>
      <c r="T487" s="72"/>
      <c r="U487" s="72"/>
      <c r="V487" s="72"/>
      <c r="W487" s="72"/>
      <c r="X487" s="72"/>
      <c r="Y487" s="72"/>
      <c r="Z487" s="72"/>
      <c r="AA487" s="72"/>
    </row>
    <row r="488" spans="1:27">
      <c r="A488" s="72"/>
      <c r="B488" s="72"/>
      <c r="C488" s="109"/>
      <c r="D488" s="99"/>
      <c r="E488" s="72"/>
      <c r="F488" s="72"/>
      <c r="G488" s="72"/>
      <c r="H488" s="72"/>
      <c r="I488" s="72"/>
      <c r="J488" s="72"/>
      <c r="K488" s="72"/>
      <c r="L488" s="72"/>
      <c r="M488" s="72"/>
      <c r="N488" s="72"/>
      <c r="O488" s="72"/>
      <c r="P488" s="72"/>
      <c r="Q488" s="72"/>
      <c r="R488" s="72"/>
      <c r="S488" s="72"/>
      <c r="T488" s="72"/>
      <c r="U488" s="72"/>
      <c r="V488" s="72"/>
      <c r="W488" s="72"/>
      <c r="X488" s="72"/>
      <c r="Y488" s="72"/>
      <c r="Z488" s="72"/>
      <c r="AA488" s="72"/>
    </row>
    <row r="489" spans="1:27">
      <c r="A489" s="72"/>
      <c r="B489" s="72"/>
      <c r="C489" s="109"/>
      <c r="D489" s="99"/>
      <c r="E489" s="72"/>
      <c r="F489" s="72"/>
      <c r="G489" s="72"/>
      <c r="H489" s="72"/>
      <c r="I489" s="72"/>
      <c r="J489" s="72"/>
      <c r="K489" s="72"/>
      <c r="L489" s="72"/>
      <c r="M489" s="72"/>
      <c r="N489" s="72"/>
      <c r="O489" s="72"/>
      <c r="P489" s="72"/>
      <c r="Q489" s="72"/>
      <c r="R489" s="72"/>
      <c r="S489" s="72"/>
      <c r="T489" s="72"/>
      <c r="U489" s="72"/>
      <c r="V489" s="72"/>
      <c r="W489" s="72"/>
      <c r="X489" s="72"/>
      <c r="Y489" s="72"/>
      <c r="Z489" s="72"/>
      <c r="AA489" s="72"/>
    </row>
    <row r="490" spans="1:27">
      <c r="A490" s="72"/>
      <c r="B490" s="72"/>
      <c r="C490" s="109"/>
      <c r="D490" s="99"/>
      <c r="E490" s="72"/>
      <c r="F490" s="72"/>
      <c r="G490" s="72"/>
      <c r="H490" s="72"/>
      <c r="I490" s="72"/>
      <c r="J490" s="72"/>
      <c r="K490" s="72"/>
      <c r="L490" s="72"/>
      <c r="M490" s="72"/>
      <c r="N490" s="72"/>
      <c r="O490" s="72"/>
      <c r="P490" s="72"/>
      <c r="Q490" s="72"/>
      <c r="R490" s="72"/>
      <c r="S490" s="72"/>
      <c r="T490" s="72"/>
      <c r="U490" s="72"/>
      <c r="V490" s="72"/>
      <c r="W490" s="72"/>
      <c r="X490" s="72"/>
      <c r="Y490" s="72"/>
      <c r="Z490" s="72"/>
      <c r="AA490" s="72"/>
    </row>
    <row r="491" spans="1:27">
      <c r="A491" s="72"/>
      <c r="B491" s="72"/>
      <c r="C491" s="109"/>
      <c r="D491" s="99"/>
      <c r="E491" s="72"/>
      <c r="F491" s="72"/>
      <c r="G491" s="72"/>
      <c r="H491" s="72"/>
      <c r="I491" s="72"/>
      <c r="J491" s="72"/>
      <c r="K491" s="72"/>
      <c r="L491" s="72"/>
      <c r="M491" s="72"/>
      <c r="N491" s="72"/>
      <c r="O491" s="72"/>
      <c r="P491" s="72"/>
      <c r="Q491" s="72"/>
      <c r="R491" s="72"/>
      <c r="S491" s="72"/>
      <c r="T491" s="72"/>
      <c r="U491" s="72"/>
      <c r="V491" s="72"/>
      <c r="W491" s="72"/>
      <c r="X491" s="72"/>
      <c r="Y491" s="72"/>
      <c r="Z491" s="72"/>
      <c r="AA491" s="72"/>
    </row>
    <row r="492" spans="1:27">
      <c r="A492" s="72"/>
      <c r="B492" s="72"/>
      <c r="C492" s="109"/>
      <c r="D492" s="99"/>
      <c r="E492" s="72"/>
      <c r="F492" s="72"/>
      <c r="G492" s="72"/>
      <c r="H492" s="72"/>
      <c r="I492" s="72"/>
      <c r="J492" s="72"/>
      <c r="K492" s="72"/>
      <c r="L492" s="72"/>
      <c r="M492" s="72"/>
      <c r="N492" s="72"/>
      <c r="O492" s="72"/>
      <c r="P492" s="72"/>
      <c r="Q492" s="72"/>
      <c r="R492" s="72"/>
      <c r="S492" s="72"/>
      <c r="T492" s="72"/>
      <c r="U492" s="72"/>
      <c r="V492" s="72"/>
      <c r="W492" s="72"/>
      <c r="X492" s="72"/>
      <c r="Y492" s="72"/>
      <c r="Z492" s="72"/>
      <c r="AA492" s="72"/>
    </row>
    <row r="493" spans="1:27">
      <c r="A493" s="72"/>
      <c r="B493" s="72"/>
      <c r="C493" s="109"/>
      <c r="D493" s="99"/>
      <c r="E493" s="72"/>
      <c r="F493" s="72"/>
      <c r="G493" s="72"/>
      <c r="H493" s="72"/>
      <c r="I493" s="72"/>
      <c r="J493" s="72"/>
      <c r="K493" s="72"/>
      <c r="L493" s="72"/>
      <c r="M493" s="72"/>
      <c r="N493" s="72"/>
      <c r="O493" s="72"/>
      <c r="P493" s="72"/>
      <c r="Q493" s="72"/>
      <c r="R493" s="72"/>
      <c r="S493" s="72"/>
      <c r="T493" s="72"/>
      <c r="U493" s="72"/>
      <c r="V493" s="72"/>
      <c r="W493" s="72"/>
      <c r="X493" s="72"/>
      <c r="Y493" s="72"/>
      <c r="Z493" s="72"/>
      <c r="AA493" s="72"/>
    </row>
    <row r="494" spans="1:27">
      <c r="A494" s="72"/>
      <c r="B494" s="72"/>
      <c r="C494" s="109"/>
      <c r="D494" s="99"/>
      <c r="E494" s="72"/>
      <c r="F494" s="72"/>
      <c r="G494" s="72"/>
      <c r="H494" s="72"/>
      <c r="I494" s="72"/>
      <c r="J494" s="72"/>
      <c r="K494" s="72"/>
      <c r="L494" s="72"/>
      <c r="M494" s="72"/>
      <c r="N494" s="72"/>
      <c r="O494" s="72"/>
      <c r="P494" s="72"/>
      <c r="Q494" s="72"/>
      <c r="R494" s="72"/>
      <c r="S494" s="72"/>
      <c r="T494" s="72"/>
      <c r="U494" s="72"/>
      <c r="V494" s="72"/>
      <c r="W494" s="72"/>
      <c r="X494" s="72"/>
      <c r="Y494" s="72"/>
      <c r="Z494" s="72"/>
      <c r="AA494" s="72"/>
    </row>
    <row r="495" spans="1:27">
      <c r="A495" s="72"/>
      <c r="B495" s="72"/>
      <c r="C495" s="109"/>
      <c r="D495" s="99"/>
      <c r="E495" s="72"/>
      <c r="F495" s="72"/>
      <c r="G495" s="72"/>
      <c r="H495" s="72"/>
      <c r="I495" s="72"/>
      <c r="J495" s="72"/>
      <c r="K495" s="72"/>
      <c r="L495" s="72"/>
      <c r="M495" s="72"/>
      <c r="N495" s="72"/>
      <c r="O495" s="72"/>
      <c r="P495" s="72"/>
      <c r="Q495" s="72"/>
      <c r="R495" s="72"/>
      <c r="S495" s="72"/>
      <c r="T495" s="72"/>
      <c r="U495" s="72"/>
      <c r="V495" s="72"/>
      <c r="W495" s="72"/>
      <c r="X495" s="72"/>
      <c r="Y495" s="72"/>
      <c r="Z495" s="72"/>
      <c r="AA495" s="72"/>
    </row>
    <row r="496" spans="1:27">
      <c r="A496" s="72"/>
      <c r="B496" s="72"/>
      <c r="C496" s="109"/>
      <c r="D496" s="99"/>
      <c r="E496" s="72"/>
      <c r="F496" s="72"/>
      <c r="G496" s="72"/>
      <c r="H496" s="72"/>
      <c r="I496" s="72"/>
      <c r="J496" s="72"/>
      <c r="K496" s="72"/>
      <c r="L496" s="72"/>
      <c r="M496" s="72"/>
      <c r="N496" s="72"/>
      <c r="O496" s="72"/>
      <c r="P496" s="72"/>
      <c r="Q496" s="72"/>
      <c r="R496" s="72"/>
      <c r="S496" s="72"/>
      <c r="T496" s="72"/>
      <c r="U496" s="72"/>
      <c r="V496" s="72"/>
      <c r="W496" s="72"/>
      <c r="X496" s="72"/>
      <c r="Y496" s="72"/>
      <c r="Z496" s="72"/>
      <c r="AA496" s="72"/>
    </row>
    <row r="497" spans="1:27">
      <c r="A497" s="72"/>
      <c r="B497" s="72"/>
      <c r="C497" s="109"/>
      <c r="D497" s="99"/>
      <c r="E497" s="72"/>
      <c r="F497" s="72"/>
      <c r="G497" s="72"/>
      <c r="H497" s="72"/>
      <c r="I497" s="72"/>
      <c r="J497" s="72"/>
      <c r="K497" s="72"/>
      <c r="L497" s="72"/>
      <c r="M497" s="72"/>
      <c r="N497" s="72"/>
      <c r="O497" s="72"/>
      <c r="P497" s="72"/>
      <c r="Q497" s="72"/>
      <c r="R497" s="72"/>
      <c r="S497" s="72"/>
      <c r="T497" s="72"/>
      <c r="U497" s="72"/>
      <c r="V497" s="72"/>
      <c r="W497" s="72"/>
      <c r="X497" s="72"/>
      <c r="Y497" s="72"/>
      <c r="Z497" s="72"/>
      <c r="AA497" s="72"/>
    </row>
    <row r="498" spans="1:27">
      <c r="A498" s="72"/>
      <c r="B498" s="72"/>
      <c r="C498" s="109"/>
      <c r="D498" s="99"/>
      <c r="E498" s="72"/>
      <c r="F498" s="72"/>
      <c r="G498" s="72"/>
      <c r="H498" s="72"/>
      <c r="I498" s="72"/>
      <c r="J498" s="72"/>
      <c r="K498" s="72"/>
      <c r="L498" s="72"/>
      <c r="M498" s="72"/>
      <c r="N498" s="72"/>
      <c r="O498" s="72"/>
      <c r="P498" s="72"/>
      <c r="Q498" s="72"/>
      <c r="R498" s="72"/>
      <c r="S498" s="72"/>
      <c r="T498" s="72"/>
      <c r="U498" s="72"/>
      <c r="V498" s="72"/>
      <c r="W498" s="72"/>
      <c r="X498" s="72"/>
      <c r="Y498" s="72"/>
      <c r="Z498" s="72"/>
      <c r="AA498" s="72"/>
    </row>
    <row r="499" spans="1:27">
      <c r="A499" s="72"/>
      <c r="B499" s="72"/>
      <c r="C499" s="109"/>
      <c r="D499" s="99"/>
      <c r="E499" s="72"/>
      <c r="F499" s="72"/>
      <c r="G499" s="72"/>
      <c r="H499" s="72"/>
      <c r="I499" s="72"/>
      <c r="J499" s="72"/>
      <c r="K499" s="72"/>
      <c r="L499" s="72"/>
      <c r="M499" s="72"/>
      <c r="N499" s="72"/>
      <c r="O499" s="72"/>
      <c r="P499" s="72"/>
      <c r="Q499" s="72"/>
      <c r="R499" s="72"/>
      <c r="S499" s="72"/>
      <c r="T499" s="72"/>
      <c r="U499" s="72"/>
      <c r="V499" s="72"/>
      <c r="W499" s="72"/>
      <c r="X499" s="72"/>
      <c r="Y499" s="72"/>
      <c r="Z499" s="72"/>
      <c r="AA499" s="72"/>
    </row>
    <row r="500" spans="1:27">
      <c r="A500" s="72"/>
      <c r="B500" s="72"/>
      <c r="C500" s="109"/>
      <c r="D500" s="99"/>
      <c r="E500" s="72"/>
      <c r="F500" s="72"/>
      <c r="G500" s="72"/>
      <c r="H500" s="72"/>
      <c r="I500" s="72"/>
      <c r="J500" s="72"/>
      <c r="K500" s="72"/>
      <c r="L500" s="72"/>
      <c r="M500" s="72"/>
      <c r="N500" s="72"/>
      <c r="O500" s="72"/>
      <c r="P500" s="72"/>
      <c r="Q500" s="72"/>
      <c r="R500" s="72"/>
      <c r="S500" s="72"/>
      <c r="T500" s="72"/>
      <c r="U500" s="72"/>
      <c r="V500" s="72"/>
      <c r="W500" s="72"/>
      <c r="X500" s="72"/>
      <c r="Y500" s="72"/>
      <c r="Z500" s="72"/>
      <c r="AA500" s="72"/>
    </row>
    <row r="501" spans="1:27">
      <c r="A501" s="72"/>
      <c r="B501" s="72"/>
      <c r="C501" s="109"/>
      <c r="D501" s="99"/>
      <c r="E501" s="72"/>
      <c r="F501" s="72"/>
      <c r="G501" s="72"/>
      <c r="H501" s="72"/>
      <c r="I501" s="72"/>
      <c r="J501" s="72"/>
      <c r="K501" s="72"/>
      <c r="L501" s="72"/>
      <c r="M501" s="72"/>
      <c r="N501" s="72"/>
      <c r="O501" s="72"/>
      <c r="P501" s="72"/>
      <c r="Q501" s="72"/>
      <c r="R501" s="72"/>
      <c r="S501" s="72"/>
      <c r="T501" s="72"/>
      <c r="U501" s="72"/>
      <c r="V501" s="72"/>
      <c r="W501" s="72"/>
      <c r="X501" s="72"/>
      <c r="Y501" s="72"/>
      <c r="Z501" s="72"/>
      <c r="AA501" s="72"/>
    </row>
    <row r="502" spans="1:27">
      <c r="A502" s="72"/>
      <c r="B502" s="72"/>
      <c r="C502" s="109"/>
      <c r="D502" s="99"/>
      <c r="E502" s="72"/>
      <c r="F502" s="72"/>
      <c r="G502" s="72"/>
      <c r="H502" s="72"/>
      <c r="I502" s="72"/>
      <c r="J502" s="72"/>
      <c r="K502" s="72"/>
      <c r="L502" s="72"/>
      <c r="M502" s="72"/>
      <c r="N502" s="72"/>
      <c r="O502" s="72"/>
      <c r="P502" s="72"/>
      <c r="Q502" s="72"/>
      <c r="R502" s="72"/>
      <c r="S502" s="72"/>
      <c r="T502" s="72"/>
      <c r="U502" s="72"/>
      <c r="V502" s="72"/>
      <c r="W502" s="72"/>
      <c r="X502" s="72"/>
      <c r="Y502" s="72"/>
      <c r="Z502" s="72"/>
      <c r="AA502" s="72"/>
    </row>
    <row r="503" spans="1:27">
      <c r="A503" s="72"/>
      <c r="B503" s="72"/>
      <c r="C503" s="109"/>
      <c r="D503" s="99"/>
      <c r="E503" s="72"/>
      <c r="F503" s="72"/>
      <c r="G503" s="72"/>
      <c r="H503" s="72"/>
      <c r="I503" s="72"/>
      <c r="J503" s="72"/>
      <c r="K503" s="72"/>
      <c r="L503" s="72"/>
      <c r="M503" s="72"/>
      <c r="N503" s="72"/>
      <c r="O503" s="72"/>
      <c r="P503" s="72"/>
      <c r="Q503" s="72"/>
      <c r="R503" s="72"/>
      <c r="S503" s="72"/>
      <c r="T503" s="72"/>
      <c r="U503" s="72"/>
      <c r="V503" s="72"/>
      <c r="W503" s="72"/>
      <c r="X503" s="72"/>
      <c r="Y503" s="72"/>
      <c r="Z503" s="72"/>
      <c r="AA503" s="72"/>
    </row>
    <row r="504" spans="1:27">
      <c r="A504" s="72"/>
      <c r="B504" s="72"/>
      <c r="C504" s="109"/>
      <c r="D504" s="99"/>
      <c r="E504" s="72"/>
      <c r="F504" s="72"/>
      <c r="G504" s="72"/>
      <c r="H504" s="72"/>
      <c r="I504" s="72"/>
      <c r="J504" s="72"/>
      <c r="K504" s="72"/>
      <c r="L504" s="72"/>
      <c r="M504" s="72"/>
      <c r="N504" s="72"/>
      <c r="O504" s="72"/>
      <c r="P504" s="72"/>
      <c r="Q504" s="72"/>
      <c r="R504" s="72"/>
      <c r="S504" s="72"/>
      <c r="T504" s="72"/>
      <c r="U504" s="72"/>
      <c r="V504" s="72"/>
      <c r="W504" s="72"/>
      <c r="X504" s="72"/>
      <c r="Y504" s="72"/>
      <c r="Z504" s="72"/>
      <c r="AA504" s="72"/>
    </row>
    <row r="505" spans="1:27">
      <c r="A505" s="72"/>
      <c r="B505" s="72"/>
      <c r="C505" s="109"/>
      <c r="D505" s="99"/>
      <c r="E505" s="72"/>
      <c r="F505" s="72"/>
      <c r="G505" s="72"/>
      <c r="H505" s="72"/>
      <c r="I505" s="72"/>
      <c r="J505" s="72"/>
      <c r="K505" s="72"/>
      <c r="L505" s="72"/>
      <c r="M505" s="72"/>
      <c r="N505" s="72"/>
      <c r="O505" s="72"/>
      <c r="P505" s="72"/>
      <c r="Q505" s="72"/>
      <c r="R505" s="72"/>
      <c r="S505" s="72"/>
      <c r="T505" s="72"/>
      <c r="U505" s="72"/>
      <c r="V505" s="72"/>
      <c r="W505" s="72"/>
      <c r="X505" s="72"/>
      <c r="Y505" s="72"/>
      <c r="Z505" s="72"/>
      <c r="AA505" s="72"/>
    </row>
    <row r="506" spans="1:27">
      <c r="A506" s="72"/>
      <c r="B506" s="72"/>
      <c r="C506" s="109"/>
      <c r="D506" s="99"/>
      <c r="E506" s="72"/>
      <c r="F506" s="72"/>
      <c r="G506" s="72"/>
      <c r="H506" s="72"/>
      <c r="I506" s="72"/>
      <c r="J506" s="72"/>
      <c r="K506" s="72"/>
      <c r="L506" s="72"/>
      <c r="M506" s="72"/>
      <c r="N506" s="72"/>
      <c r="O506" s="72"/>
      <c r="P506" s="72"/>
      <c r="Q506" s="72"/>
      <c r="R506" s="72"/>
      <c r="S506" s="72"/>
      <c r="T506" s="72"/>
      <c r="U506" s="72"/>
      <c r="V506" s="72"/>
      <c r="W506" s="72"/>
      <c r="X506" s="72"/>
      <c r="Y506" s="72"/>
      <c r="Z506" s="72"/>
      <c r="AA506" s="72"/>
    </row>
    <row r="507" spans="1:27">
      <c r="A507" s="72"/>
      <c r="B507" s="72"/>
      <c r="C507" s="109"/>
      <c r="D507" s="99"/>
      <c r="E507" s="72"/>
      <c r="F507" s="72"/>
      <c r="G507" s="72"/>
      <c r="H507" s="72"/>
      <c r="I507" s="72"/>
      <c r="J507" s="72"/>
      <c r="K507" s="72"/>
      <c r="L507" s="72"/>
      <c r="M507" s="72"/>
      <c r="N507" s="72"/>
      <c r="O507" s="72"/>
      <c r="P507" s="72"/>
      <c r="Q507" s="72"/>
      <c r="R507" s="72"/>
      <c r="S507" s="72"/>
      <c r="T507" s="72"/>
      <c r="U507" s="72"/>
      <c r="V507" s="72"/>
      <c r="W507" s="72"/>
      <c r="X507" s="72"/>
      <c r="Y507" s="72"/>
      <c r="Z507" s="72"/>
      <c r="AA507" s="72"/>
    </row>
    <row r="508" spans="1:27">
      <c r="A508" s="72"/>
      <c r="B508" s="72"/>
      <c r="C508" s="109"/>
      <c r="D508" s="99"/>
      <c r="E508" s="72"/>
      <c r="F508" s="72"/>
      <c r="G508" s="72"/>
      <c r="H508" s="72"/>
      <c r="I508" s="72"/>
      <c r="J508" s="72"/>
      <c r="K508" s="72"/>
      <c r="L508" s="72"/>
      <c r="M508" s="72"/>
      <c r="N508" s="72"/>
      <c r="O508" s="72"/>
      <c r="P508" s="72"/>
      <c r="Q508" s="72"/>
      <c r="R508" s="72"/>
      <c r="S508" s="72"/>
      <c r="T508" s="72"/>
      <c r="U508" s="72"/>
      <c r="V508" s="72"/>
      <c r="W508" s="72"/>
      <c r="X508" s="72"/>
      <c r="Y508" s="72"/>
      <c r="Z508" s="72"/>
      <c r="AA508" s="72"/>
    </row>
    <row r="509" spans="1:27">
      <c r="A509" s="72"/>
      <c r="B509" s="72"/>
      <c r="C509" s="109"/>
      <c r="D509" s="99"/>
      <c r="E509" s="72"/>
      <c r="F509" s="72"/>
      <c r="G509" s="72"/>
      <c r="H509" s="72"/>
      <c r="I509" s="72"/>
      <c r="J509" s="72"/>
      <c r="K509" s="72"/>
      <c r="L509" s="72"/>
      <c r="M509" s="72"/>
      <c r="N509" s="72"/>
      <c r="O509" s="72"/>
      <c r="P509" s="72"/>
      <c r="Q509" s="72"/>
      <c r="R509" s="72"/>
      <c r="S509" s="72"/>
      <c r="T509" s="72"/>
      <c r="U509" s="72"/>
      <c r="V509" s="72"/>
      <c r="W509" s="72"/>
      <c r="X509" s="72"/>
      <c r="Y509" s="72"/>
      <c r="Z509" s="72"/>
      <c r="AA509" s="72"/>
    </row>
    <row r="510" spans="1:27">
      <c r="A510" s="72"/>
      <c r="B510" s="72"/>
      <c r="C510" s="109"/>
      <c r="D510" s="99"/>
      <c r="E510" s="72"/>
      <c r="F510" s="72"/>
      <c r="G510" s="72"/>
      <c r="H510" s="72"/>
      <c r="I510" s="72"/>
      <c r="J510" s="72"/>
      <c r="K510" s="72"/>
      <c r="L510" s="72"/>
      <c r="M510" s="72"/>
      <c r="N510" s="72"/>
      <c r="O510" s="72"/>
      <c r="P510" s="72"/>
      <c r="Q510" s="72"/>
      <c r="R510" s="72"/>
      <c r="S510" s="72"/>
      <c r="T510" s="72"/>
      <c r="U510" s="72"/>
      <c r="V510" s="72"/>
      <c r="W510" s="72"/>
      <c r="X510" s="72"/>
      <c r="Y510" s="72"/>
      <c r="Z510" s="72"/>
      <c r="AA510" s="72"/>
    </row>
    <row r="511" spans="1:27">
      <c r="A511" s="72"/>
      <c r="B511" s="72"/>
      <c r="C511" s="109"/>
      <c r="D511" s="99"/>
      <c r="E511" s="72"/>
      <c r="F511" s="72"/>
      <c r="G511" s="72"/>
      <c r="H511" s="72"/>
      <c r="I511" s="72"/>
      <c r="J511" s="72"/>
      <c r="K511" s="72"/>
      <c r="L511" s="72"/>
      <c r="M511" s="72"/>
      <c r="N511" s="72"/>
      <c r="O511" s="72"/>
      <c r="P511" s="72"/>
      <c r="Q511" s="72"/>
      <c r="R511" s="72"/>
      <c r="S511" s="72"/>
      <c r="T511" s="72"/>
      <c r="U511" s="72"/>
      <c r="V511" s="72"/>
      <c r="W511" s="72"/>
      <c r="X511" s="72"/>
      <c r="Y511" s="72"/>
      <c r="Z511" s="72"/>
      <c r="AA511" s="72"/>
    </row>
    <row r="512" spans="1:27">
      <c r="A512" s="72"/>
      <c r="B512" s="72"/>
      <c r="C512" s="109"/>
      <c r="D512" s="99"/>
      <c r="E512" s="72"/>
      <c r="F512" s="72"/>
      <c r="G512" s="72"/>
      <c r="H512" s="72"/>
      <c r="I512" s="72"/>
      <c r="J512" s="72"/>
      <c r="K512" s="72"/>
      <c r="L512" s="72"/>
      <c r="M512" s="72"/>
      <c r="N512" s="72"/>
      <c r="O512" s="72"/>
      <c r="P512" s="72"/>
      <c r="Q512" s="72"/>
      <c r="R512" s="72"/>
      <c r="S512" s="72"/>
      <c r="T512" s="72"/>
      <c r="U512" s="72"/>
      <c r="V512" s="72"/>
      <c r="W512" s="72"/>
      <c r="X512" s="72"/>
      <c r="Y512" s="72"/>
      <c r="Z512" s="72"/>
      <c r="AA512" s="72"/>
    </row>
    <row r="513" spans="1:27">
      <c r="A513" s="72"/>
      <c r="B513" s="72"/>
      <c r="C513" s="109"/>
      <c r="D513" s="99"/>
      <c r="E513" s="72"/>
      <c r="F513" s="72"/>
      <c r="G513" s="72"/>
      <c r="H513" s="72"/>
      <c r="I513" s="72"/>
      <c r="J513" s="72"/>
      <c r="K513" s="72"/>
      <c r="L513" s="72"/>
      <c r="M513" s="72"/>
      <c r="N513" s="72"/>
      <c r="O513" s="72"/>
      <c r="P513" s="72"/>
      <c r="Q513" s="72"/>
      <c r="R513" s="72"/>
      <c r="S513" s="72"/>
      <c r="T513" s="72"/>
      <c r="U513" s="72"/>
      <c r="V513" s="72"/>
      <c r="W513" s="72"/>
      <c r="X513" s="72"/>
      <c r="Y513" s="72"/>
      <c r="Z513" s="72"/>
      <c r="AA513" s="72"/>
    </row>
    <row r="514" spans="1:27">
      <c r="A514" s="72"/>
      <c r="B514" s="72"/>
      <c r="C514" s="109"/>
      <c r="D514" s="99"/>
      <c r="E514" s="72"/>
      <c r="F514" s="72"/>
      <c r="G514" s="72"/>
      <c r="H514" s="72"/>
      <c r="I514" s="72"/>
      <c r="J514" s="72"/>
      <c r="K514" s="72"/>
      <c r="L514" s="72"/>
      <c r="M514" s="72"/>
      <c r="N514" s="72"/>
      <c r="O514" s="72"/>
      <c r="P514" s="72"/>
      <c r="Q514" s="72"/>
      <c r="R514" s="72"/>
      <c r="S514" s="72"/>
      <c r="T514" s="72"/>
      <c r="U514" s="72"/>
      <c r="V514" s="72"/>
      <c r="W514" s="72"/>
      <c r="X514" s="72"/>
      <c r="Y514" s="72"/>
      <c r="Z514" s="72"/>
      <c r="AA514" s="72"/>
    </row>
    <row r="515" spans="1:27">
      <c r="A515" s="72"/>
      <c r="B515" s="72"/>
      <c r="C515" s="109"/>
      <c r="D515" s="99"/>
      <c r="E515" s="72"/>
      <c r="F515" s="72"/>
      <c r="G515" s="72"/>
      <c r="H515" s="72"/>
      <c r="I515" s="72"/>
      <c r="J515" s="72"/>
      <c r="K515" s="72"/>
      <c r="L515" s="72"/>
      <c r="M515" s="72"/>
      <c r="N515" s="72"/>
      <c r="O515" s="72"/>
      <c r="P515" s="72"/>
      <c r="Q515" s="72"/>
      <c r="R515" s="72"/>
      <c r="S515" s="72"/>
      <c r="T515" s="72"/>
      <c r="U515" s="72"/>
      <c r="V515" s="72"/>
      <c r="W515" s="72"/>
      <c r="X515" s="72"/>
      <c r="Y515" s="72"/>
      <c r="Z515" s="72"/>
      <c r="AA515" s="72"/>
    </row>
    <row r="516" spans="1:27">
      <c r="A516" s="72"/>
      <c r="B516" s="72"/>
      <c r="C516" s="109"/>
      <c r="D516" s="99"/>
      <c r="E516" s="72"/>
      <c r="F516" s="72"/>
      <c r="G516" s="72"/>
      <c r="H516" s="72"/>
      <c r="I516" s="72"/>
      <c r="J516" s="72"/>
      <c r="K516" s="72"/>
      <c r="L516" s="72"/>
      <c r="M516" s="72"/>
      <c r="N516" s="72"/>
      <c r="O516" s="72"/>
      <c r="P516" s="72"/>
      <c r="Q516" s="72"/>
      <c r="R516" s="72"/>
      <c r="S516" s="72"/>
      <c r="T516" s="72"/>
      <c r="U516" s="72"/>
      <c r="V516" s="72"/>
      <c r="W516" s="72"/>
      <c r="X516" s="72"/>
      <c r="Y516" s="72"/>
      <c r="Z516" s="72"/>
      <c r="AA516" s="72"/>
    </row>
    <row r="517" spans="1:27">
      <c r="A517" s="72"/>
      <c r="B517" s="72"/>
      <c r="C517" s="109"/>
      <c r="D517" s="99"/>
      <c r="E517" s="72"/>
      <c r="F517" s="72"/>
      <c r="G517" s="72"/>
      <c r="H517" s="72"/>
      <c r="I517" s="72"/>
      <c r="J517" s="72"/>
      <c r="K517" s="72"/>
      <c r="L517" s="72"/>
      <c r="M517" s="72"/>
      <c r="N517" s="72"/>
      <c r="O517" s="72"/>
      <c r="P517" s="72"/>
      <c r="Q517" s="72"/>
      <c r="R517" s="72"/>
      <c r="S517" s="72"/>
      <c r="T517" s="72"/>
      <c r="U517" s="72"/>
      <c r="V517" s="72"/>
      <c r="W517" s="72"/>
      <c r="X517" s="72"/>
      <c r="Y517" s="72"/>
      <c r="Z517" s="72"/>
      <c r="AA517" s="72"/>
    </row>
    <row r="518" spans="1:27">
      <c r="A518" s="72"/>
      <c r="B518" s="72"/>
      <c r="C518" s="109"/>
      <c r="D518" s="99"/>
      <c r="E518" s="72"/>
      <c r="F518" s="72"/>
      <c r="G518" s="72"/>
      <c r="H518" s="72"/>
      <c r="I518" s="72"/>
      <c r="J518" s="72"/>
      <c r="K518" s="72"/>
      <c r="L518" s="72"/>
      <c r="M518" s="72"/>
      <c r="N518" s="72"/>
      <c r="O518" s="72"/>
      <c r="P518" s="72"/>
      <c r="Q518" s="72"/>
      <c r="R518" s="72"/>
      <c r="S518" s="72"/>
      <c r="T518" s="72"/>
      <c r="U518" s="72"/>
      <c r="V518" s="72"/>
      <c r="W518" s="72"/>
      <c r="X518" s="72"/>
      <c r="Y518" s="72"/>
      <c r="Z518" s="72"/>
      <c r="AA518" s="72"/>
    </row>
    <row r="519" spans="1:27">
      <c r="A519" s="72"/>
      <c r="B519" s="72"/>
      <c r="C519" s="109"/>
      <c r="D519" s="99"/>
      <c r="E519" s="72"/>
      <c r="F519" s="72"/>
      <c r="G519" s="72"/>
      <c r="H519" s="72"/>
      <c r="I519" s="72"/>
      <c r="J519" s="72"/>
      <c r="K519" s="72"/>
      <c r="L519" s="72"/>
      <c r="M519" s="72"/>
      <c r="N519" s="72"/>
      <c r="O519" s="72"/>
      <c r="P519" s="72"/>
      <c r="Q519" s="72"/>
      <c r="R519" s="72"/>
      <c r="S519" s="72"/>
      <c r="T519" s="72"/>
      <c r="U519" s="72"/>
      <c r="V519" s="72"/>
      <c r="W519" s="72"/>
      <c r="X519" s="72"/>
      <c r="Y519" s="72"/>
      <c r="Z519" s="72"/>
      <c r="AA519" s="72"/>
    </row>
    <row r="520" spans="1:27">
      <c r="A520" s="72"/>
      <c r="B520" s="72"/>
      <c r="C520" s="109"/>
      <c r="D520" s="99"/>
      <c r="E520" s="72"/>
      <c r="F520" s="72"/>
      <c r="G520" s="72"/>
      <c r="H520" s="72"/>
      <c r="I520" s="72"/>
      <c r="J520" s="72"/>
      <c r="K520" s="72"/>
      <c r="L520" s="72"/>
      <c r="M520" s="72"/>
      <c r="N520" s="72"/>
      <c r="O520" s="72"/>
      <c r="P520" s="72"/>
      <c r="Q520" s="72"/>
      <c r="R520" s="72"/>
      <c r="S520" s="72"/>
      <c r="T520" s="72"/>
      <c r="U520" s="72"/>
      <c r="V520" s="72"/>
      <c r="W520" s="72"/>
      <c r="X520" s="72"/>
      <c r="Y520" s="72"/>
      <c r="Z520" s="72"/>
      <c r="AA520" s="72"/>
    </row>
    <row r="521" spans="1:27">
      <c r="A521" s="72"/>
      <c r="B521" s="72"/>
      <c r="C521" s="109"/>
      <c r="D521" s="99"/>
      <c r="E521" s="72"/>
      <c r="F521" s="72"/>
      <c r="G521" s="72"/>
      <c r="H521" s="72"/>
      <c r="I521" s="72"/>
      <c r="J521" s="72"/>
      <c r="K521" s="72"/>
      <c r="L521" s="72"/>
      <c r="M521" s="72"/>
      <c r="N521" s="72"/>
      <c r="O521" s="72"/>
      <c r="P521" s="72"/>
      <c r="Q521" s="72"/>
      <c r="R521" s="72"/>
      <c r="S521" s="72"/>
      <c r="T521" s="72"/>
      <c r="U521" s="72"/>
      <c r="V521" s="72"/>
      <c r="W521" s="72"/>
      <c r="X521" s="72"/>
      <c r="Y521" s="72"/>
      <c r="Z521" s="72"/>
      <c r="AA521" s="72"/>
    </row>
    <row r="522" spans="1:27">
      <c r="A522" s="72"/>
      <c r="B522" s="72"/>
      <c r="C522" s="109"/>
      <c r="D522" s="99"/>
      <c r="E522" s="72"/>
      <c r="F522" s="72"/>
      <c r="G522" s="72"/>
      <c r="H522" s="72"/>
      <c r="I522" s="72"/>
      <c r="J522" s="72"/>
      <c r="K522" s="72"/>
      <c r="L522" s="72"/>
      <c r="M522" s="72"/>
      <c r="N522" s="72"/>
      <c r="O522" s="72"/>
      <c r="P522" s="72"/>
      <c r="Q522" s="72"/>
      <c r="R522" s="72"/>
      <c r="S522" s="72"/>
      <c r="T522" s="72"/>
      <c r="U522" s="72"/>
      <c r="V522" s="72"/>
      <c r="W522" s="72"/>
      <c r="X522" s="72"/>
      <c r="Y522" s="72"/>
      <c r="Z522" s="72"/>
      <c r="AA522" s="72"/>
    </row>
    <row r="523" spans="1:27">
      <c r="A523" s="72"/>
      <c r="B523" s="72"/>
      <c r="C523" s="109"/>
      <c r="D523" s="99"/>
      <c r="E523" s="72"/>
      <c r="F523" s="72"/>
      <c r="G523" s="72"/>
      <c r="H523" s="72"/>
      <c r="I523" s="72"/>
      <c r="J523" s="72"/>
      <c r="K523" s="72"/>
      <c r="L523" s="72"/>
      <c r="M523" s="72"/>
      <c r="N523" s="72"/>
      <c r="O523" s="72"/>
      <c r="P523" s="72"/>
      <c r="Q523" s="72"/>
      <c r="R523" s="72"/>
      <c r="S523" s="72"/>
      <c r="T523" s="72"/>
      <c r="U523" s="72"/>
      <c r="V523" s="72"/>
      <c r="W523" s="72"/>
      <c r="X523" s="72"/>
      <c r="Y523" s="72"/>
      <c r="Z523" s="72"/>
      <c r="AA523" s="72"/>
    </row>
    <row r="524" spans="1:27">
      <c r="A524" s="72"/>
      <c r="B524" s="72"/>
      <c r="C524" s="109"/>
      <c r="D524" s="99"/>
      <c r="E524" s="72"/>
      <c r="F524" s="72"/>
      <c r="G524" s="72"/>
      <c r="H524" s="72"/>
      <c r="I524" s="72"/>
      <c r="J524" s="72"/>
      <c r="K524" s="72"/>
      <c r="L524" s="72"/>
      <c r="M524" s="72"/>
      <c r="N524" s="72"/>
      <c r="O524" s="72"/>
      <c r="P524" s="72"/>
      <c r="Q524" s="72"/>
      <c r="R524" s="72"/>
      <c r="S524" s="72"/>
      <c r="T524" s="72"/>
      <c r="U524" s="72"/>
      <c r="V524" s="72"/>
      <c r="W524" s="72"/>
      <c r="X524" s="72"/>
      <c r="Y524" s="72"/>
      <c r="Z524" s="72"/>
      <c r="AA524" s="72"/>
    </row>
    <row r="525" spans="1:27">
      <c r="A525" s="72"/>
      <c r="B525" s="72"/>
      <c r="C525" s="109"/>
      <c r="D525" s="99"/>
      <c r="E525" s="72"/>
      <c r="F525" s="72"/>
      <c r="G525" s="72"/>
      <c r="H525" s="72"/>
      <c r="I525" s="72"/>
      <c r="J525" s="72"/>
      <c r="K525" s="72"/>
      <c r="L525" s="72"/>
      <c r="M525" s="72"/>
      <c r="N525" s="72"/>
      <c r="O525" s="72"/>
      <c r="P525" s="72"/>
      <c r="Q525" s="72"/>
      <c r="R525" s="72"/>
      <c r="S525" s="72"/>
      <c r="T525" s="72"/>
      <c r="U525" s="72"/>
      <c r="V525" s="72"/>
      <c r="W525" s="72"/>
      <c r="X525" s="72"/>
      <c r="Y525" s="72"/>
      <c r="Z525" s="72"/>
      <c r="AA525" s="72"/>
    </row>
    <row r="526" spans="1:27">
      <c r="A526" s="72"/>
      <c r="B526" s="72"/>
      <c r="C526" s="109"/>
      <c r="D526" s="99"/>
      <c r="E526" s="72"/>
      <c r="F526" s="72"/>
      <c r="G526" s="72"/>
      <c r="H526" s="72"/>
      <c r="I526" s="72"/>
      <c r="J526" s="72"/>
      <c r="K526" s="72"/>
      <c r="L526" s="72"/>
      <c r="M526" s="72"/>
      <c r="N526" s="72"/>
      <c r="O526" s="72"/>
      <c r="P526" s="72"/>
      <c r="Q526" s="72"/>
      <c r="R526" s="72"/>
      <c r="S526" s="72"/>
      <c r="T526" s="72"/>
      <c r="U526" s="72"/>
      <c r="V526" s="72"/>
      <c r="W526" s="72"/>
      <c r="X526" s="72"/>
      <c r="Y526" s="72"/>
      <c r="Z526" s="72"/>
      <c r="AA526" s="72"/>
    </row>
    <row r="527" spans="1:27">
      <c r="A527" s="72"/>
      <c r="B527" s="72"/>
      <c r="C527" s="109"/>
      <c r="D527" s="99"/>
      <c r="E527" s="72"/>
      <c r="F527" s="72"/>
      <c r="G527" s="72"/>
      <c r="H527" s="72"/>
      <c r="I527" s="72"/>
      <c r="J527" s="72"/>
      <c r="K527" s="72"/>
      <c r="L527" s="72"/>
      <c r="M527" s="72"/>
      <c r="N527" s="72"/>
      <c r="O527" s="72"/>
      <c r="P527" s="72"/>
      <c r="Q527" s="72"/>
      <c r="R527" s="72"/>
      <c r="S527" s="72"/>
      <c r="T527" s="72"/>
      <c r="U527" s="72"/>
      <c r="V527" s="72"/>
      <c r="W527" s="72"/>
      <c r="X527" s="72"/>
      <c r="Y527" s="72"/>
      <c r="Z527" s="72"/>
      <c r="AA527" s="72"/>
    </row>
    <row r="528" spans="1:27">
      <c r="A528" s="72"/>
      <c r="B528" s="72"/>
      <c r="C528" s="109"/>
      <c r="D528" s="99"/>
      <c r="E528" s="72"/>
      <c r="F528" s="72"/>
      <c r="G528" s="72"/>
      <c r="H528" s="72"/>
      <c r="I528" s="72"/>
      <c r="J528" s="72"/>
      <c r="K528" s="72"/>
      <c r="L528" s="72"/>
      <c r="M528" s="72"/>
      <c r="N528" s="72"/>
      <c r="O528" s="72"/>
      <c r="P528" s="72"/>
      <c r="Q528" s="72"/>
      <c r="R528" s="72"/>
      <c r="S528" s="72"/>
      <c r="T528" s="72"/>
      <c r="U528" s="72"/>
      <c r="V528" s="72"/>
      <c r="W528" s="72"/>
      <c r="X528" s="72"/>
      <c r="Y528" s="72"/>
      <c r="Z528" s="72"/>
      <c r="AA528" s="72"/>
    </row>
    <row r="529" spans="1:27">
      <c r="A529" s="72"/>
      <c r="B529" s="72"/>
      <c r="C529" s="109"/>
      <c r="D529" s="99"/>
      <c r="E529" s="72"/>
      <c r="F529" s="72"/>
      <c r="G529" s="72"/>
      <c r="H529" s="72"/>
      <c r="I529" s="72"/>
      <c r="J529" s="72"/>
      <c r="K529" s="72"/>
      <c r="L529" s="72"/>
      <c r="M529" s="72"/>
      <c r="N529" s="72"/>
      <c r="O529" s="72"/>
      <c r="P529" s="72"/>
      <c r="Q529" s="72"/>
      <c r="R529" s="72"/>
      <c r="S529" s="72"/>
      <c r="T529" s="72"/>
      <c r="U529" s="72"/>
      <c r="V529" s="72"/>
      <c r="W529" s="72"/>
      <c r="X529" s="72"/>
      <c r="Y529" s="72"/>
      <c r="Z529" s="72"/>
      <c r="AA529" s="72"/>
    </row>
    <row r="530" spans="1:27">
      <c r="A530" s="72"/>
      <c r="B530" s="72"/>
      <c r="C530" s="109"/>
      <c r="D530" s="99"/>
      <c r="E530" s="72"/>
      <c r="F530" s="72"/>
      <c r="G530" s="72"/>
      <c r="H530" s="72"/>
      <c r="I530" s="72"/>
      <c r="J530" s="72"/>
      <c r="K530" s="72"/>
      <c r="L530" s="72"/>
      <c r="M530" s="72"/>
      <c r="N530" s="72"/>
      <c r="O530" s="72"/>
      <c r="P530" s="72"/>
      <c r="Q530" s="72"/>
      <c r="R530" s="72"/>
      <c r="S530" s="72"/>
      <c r="T530" s="72"/>
      <c r="U530" s="72"/>
      <c r="V530" s="72"/>
      <c r="W530" s="72"/>
      <c r="X530" s="72"/>
      <c r="Y530" s="72"/>
      <c r="Z530" s="72"/>
      <c r="AA530" s="72"/>
    </row>
    <row r="531" spans="1:27">
      <c r="A531" s="72"/>
      <c r="B531" s="72"/>
      <c r="C531" s="109"/>
      <c r="D531" s="99"/>
      <c r="E531" s="72"/>
      <c r="F531" s="72"/>
      <c r="G531" s="72"/>
      <c r="H531" s="72"/>
      <c r="I531" s="72"/>
      <c r="J531" s="72"/>
      <c r="K531" s="72"/>
      <c r="L531" s="72"/>
      <c r="M531" s="72"/>
      <c r="N531" s="72"/>
      <c r="O531" s="72"/>
      <c r="P531" s="72"/>
      <c r="Q531" s="72"/>
      <c r="R531" s="72"/>
      <c r="S531" s="72"/>
      <c r="T531" s="72"/>
      <c r="U531" s="72"/>
      <c r="V531" s="72"/>
      <c r="W531" s="72"/>
      <c r="X531" s="72"/>
      <c r="Y531" s="72"/>
      <c r="Z531" s="72"/>
      <c r="AA531" s="72"/>
    </row>
    <row r="532" spans="1:27">
      <c r="A532" s="72"/>
      <c r="B532" s="72"/>
      <c r="C532" s="109"/>
      <c r="D532" s="99"/>
      <c r="E532" s="72"/>
      <c r="F532" s="72"/>
      <c r="G532" s="72"/>
      <c r="H532" s="72"/>
      <c r="I532" s="72"/>
      <c r="J532" s="72"/>
      <c r="K532" s="72"/>
      <c r="L532" s="72"/>
      <c r="M532" s="72"/>
      <c r="N532" s="72"/>
      <c r="O532" s="72"/>
      <c r="P532" s="72"/>
      <c r="Q532" s="72"/>
      <c r="R532" s="72"/>
      <c r="S532" s="72"/>
      <c r="T532" s="72"/>
      <c r="U532" s="72"/>
      <c r="V532" s="72"/>
      <c r="W532" s="72"/>
      <c r="X532" s="72"/>
      <c r="Y532" s="72"/>
      <c r="Z532" s="72"/>
      <c r="AA532" s="72"/>
    </row>
    <row r="533" spans="1:27">
      <c r="A533" s="72"/>
      <c r="B533" s="72"/>
      <c r="C533" s="109"/>
      <c r="D533" s="99"/>
      <c r="E533" s="72"/>
      <c r="F533" s="72"/>
      <c r="G533" s="72"/>
      <c r="H533" s="72"/>
      <c r="I533" s="72"/>
      <c r="J533" s="72"/>
      <c r="K533" s="72"/>
      <c r="L533" s="72"/>
      <c r="M533" s="72"/>
      <c r="N533" s="72"/>
      <c r="O533" s="72"/>
      <c r="P533" s="72"/>
      <c r="Q533" s="72"/>
      <c r="R533" s="72"/>
      <c r="S533" s="72"/>
      <c r="T533" s="72"/>
      <c r="U533" s="72"/>
      <c r="V533" s="72"/>
      <c r="W533" s="72"/>
      <c r="X533" s="72"/>
      <c r="Y533" s="72"/>
      <c r="Z533" s="72"/>
      <c r="AA533" s="72"/>
    </row>
    <row r="534" spans="1:27">
      <c r="A534" s="72"/>
      <c r="B534" s="72"/>
      <c r="C534" s="109"/>
      <c r="D534" s="99"/>
      <c r="E534" s="72"/>
      <c r="F534" s="72"/>
      <c r="G534" s="72"/>
      <c r="H534" s="72"/>
      <c r="I534" s="72"/>
      <c r="J534" s="72"/>
      <c r="K534" s="72"/>
      <c r="L534" s="72"/>
      <c r="M534" s="72"/>
      <c r="N534" s="72"/>
      <c r="O534" s="72"/>
      <c r="P534" s="72"/>
      <c r="Q534" s="72"/>
      <c r="R534" s="72"/>
      <c r="S534" s="72"/>
      <c r="T534" s="72"/>
      <c r="U534" s="72"/>
      <c r="V534" s="72"/>
      <c r="W534" s="72"/>
      <c r="X534" s="72"/>
      <c r="Y534" s="72"/>
      <c r="Z534" s="72"/>
      <c r="AA534" s="72"/>
    </row>
    <row r="535" spans="1:27">
      <c r="A535" s="72"/>
      <c r="B535" s="72"/>
      <c r="C535" s="109"/>
      <c r="D535" s="99"/>
      <c r="E535" s="72"/>
      <c r="F535" s="72"/>
      <c r="G535" s="72"/>
      <c r="H535" s="72"/>
      <c r="I535" s="72"/>
      <c r="J535" s="72"/>
      <c r="K535" s="72"/>
      <c r="L535" s="72"/>
      <c r="M535" s="72"/>
      <c r="N535" s="72"/>
      <c r="O535" s="72"/>
      <c r="P535" s="72"/>
      <c r="Q535" s="72"/>
      <c r="R535" s="72"/>
      <c r="S535" s="72"/>
      <c r="T535" s="72"/>
      <c r="U535" s="72"/>
      <c r="V535" s="72"/>
      <c r="W535" s="72"/>
      <c r="X535" s="72"/>
      <c r="Y535" s="72"/>
      <c r="Z535" s="72"/>
      <c r="AA535" s="72"/>
    </row>
    <row r="536" spans="1:27">
      <c r="A536" s="72"/>
      <c r="B536" s="72"/>
      <c r="C536" s="109"/>
      <c r="D536" s="99"/>
      <c r="E536" s="72"/>
      <c r="F536" s="72"/>
      <c r="G536" s="72"/>
      <c r="H536" s="72"/>
      <c r="I536" s="72"/>
      <c r="J536" s="72"/>
      <c r="K536" s="72"/>
      <c r="L536" s="72"/>
      <c r="M536" s="72"/>
      <c r="N536" s="72"/>
      <c r="O536" s="72"/>
      <c r="P536" s="72"/>
      <c r="Q536" s="72"/>
      <c r="R536" s="72"/>
      <c r="S536" s="72"/>
      <c r="T536" s="72"/>
      <c r="U536" s="72"/>
      <c r="V536" s="72"/>
      <c r="W536" s="72"/>
      <c r="X536" s="72"/>
      <c r="Y536" s="72"/>
      <c r="Z536" s="72"/>
      <c r="AA536" s="72"/>
    </row>
    <row r="537" spans="1:27">
      <c r="A537" s="72"/>
      <c r="B537" s="72"/>
      <c r="C537" s="109"/>
      <c r="D537" s="99"/>
      <c r="E537" s="72"/>
      <c r="F537" s="72"/>
      <c r="G537" s="72"/>
      <c r="H537" s="72"/>
      <c r="I537" s="72"/>
      <c r="J537" s="72"/>
      <c r="K537" s="72"/>
      <c r="L537" s="72"/>
      <c r="M537" s="72"/>
      <c r="N537" s="72"/>
      <c r="O537" s="72"/>
      <c r="P537" s="72"/>
      <c r="Q537" s="72"/>
      <c r="R537" s="72"/>
      <c r="S537" s="72"/>
      <c r="T537" s="72"/>
      <c r="U537" s="72"/>
      <c r="V537" s="72"/>
      <c r="W537" s="72"/>
      <c r="X537" s="72"/>
      <c r="Y537" s="72"/>
      <c r="Z537" s="72"/>
      <c r="AA537" s="72"/>
    </row>
    <row r="538" spans="1:27">
      <c r="A538" s="72"/>
      <c r="B538" s="72"/>
      <c r="C538" s="109"/>
      <c r="D538" s="99"/>
      <c r="E538" s="72"/>
      <c r="F538" s="72"/>
      <c r="G538" s="72"/>
      <c r="H538" s="72"/>
      <c r="I538" s="72"/>
      <c r="J538" s="72"/>
      <c r="K538" s="72"/>
      <c r="L538" s="72"/>
      <c r="M538" s="72"/>
      <c r="N538" s="72"/>
      <c r="O538" s="72"/>
      <c r="P538" s="72"/>
      <c r="Q538" s="72"/>
      <c r="R538" s="72"/>
      <c r="S538" s="72"/>
      <c r="T538" s="72"/>
      <c r="U538" s="72"/>
      <c r="V538" s="72"/>
      <c r="W538" s="72"/>
      <c r="X538" s="72"/>
      <c r="Y538" s="72"/>
      <c r="Z538" s="72"/>
      <c r="AA538" s="72"/>
    </row>
    <row r="539" spans="1:27">
      <c r="A539" s="72"/>
      <c r="B539" s="72"/>
      <c r="C539" s="109"/>
      <c r="D539" s="99"/>
      <c r="E539" s="72"/>
      <c r="F539" s="72"/>
      <c r="G539" s="72"/>
      <c r="H539" s="72"/>
      <c r="I539" s="72"/>
      <c r="J539" s="72"/>
      <c r="K539" s="72"/>
      <c r="L539" s="72"/>
      <c r="M539" s="72"/>
      <c r="N539" s="72"/>
      <c r="O539" s="72"/>
      <c r="P539" s="72"/>
      <c r="Q539" s="72"/>
      <c r="R539" s="72"/>
      <c r="S539" s="72"/>
      <c r="T539" s="72"/>
      <c r="U539" s="72"/>
      <c r="V539" s="72"/>
      <c r="W539" s="72"/>
      <c r="X539" s="72"/>
      <c r="Y539" s="72"/>
      <c r="Z539" s="72"/>
      <c r="AA539" s="72"/>
    </row>
    <row r="540" spans="1:27">
      <c r="A540" s="72"/>
      <c r="B540" s="72"/>
      <c r="C540" s="109"/>
      <c r="D540" s="99"/>
      <c r="E540" s="72"/>
      <c r="F540" s="72"/>
      <c r="G540" s="72"/>
      <c r="H540" s="72"/>
      <c r="I540" s="72"/>
      <c r="J540" s="72"/>
      <c r="K540" s="72"/>
      <c r="L540" s="72"/>
      <c r="M540" s="72"/>
      <c r="N540" s="72"/>
      <c r="O540" s="72"/>
      <c r="P540" s="72"/>
      <c r="Q540" s="72"/>
      <c r="R540" s="72"/>
      <c r="S540" s="72"/>
      <c r="T540" s="72"/>
      <c r="U540" s="72"/>
      <c r="V540" s="72"/>
      <c r="W540" s="72"/>
      <c r="X540" s="72"/>
      <c r="Y540" s="72"/>
      <c r="Z540" s="72"/>
      <c r="AA540" s="72"/>
    </row>
    <row r="541" spans="1:27">
      <c r="A541" s="72"/>
      <c r="B541" s="72"/>
      <c r="C541" s="109"/>
      <c r="D541" s="99"/>
      <c r="E541" s="72"/>
      <c r="F541" s="72"/>
      <c r="G541" s="72"/>
      <c r="H541" s="72"/>
      <c r="I541" s="72"/>
      <c r="J541" s="72"/>
      <c r="K541" s="72"/>
      <c r="L541" s="72"/>
      <c r="M541" s="72"/>
      <c r="N541" s="72"/>
      <c r="O541" s="72"/>
      <c r="P541" s="72"/>
      <c r="Q541" s="72"/>
      <c r="R541" s="72"/>
      <c r="S541" s="72"/>
      <c r="T541" s="72"/>
      <c r="U541" s="72"/>
      <c r="V541" s="72"/>
      <c r="W541" s="72"/>
      <c r="X541" s="72"/>
      <c r="Y541" s="72"/>
      <c r="Z541" s="72"/>
      <c r="AA541" s="72"/>
    </row>
    <row r="542" spans="1:27">
      <c r="A542" s="72"/>
      <c r="B542" s="72"/>
      <c r="C542" s="109"/>
      <c r="D542" s="99"/>
      <c r="E542" s="72"/>
      <c r="F542" s="72"/>
      <c r="G542" s="72"/>
      <c r="H542" s="72"/>
      <c r="I542" s="72"/>
      <c r="J542" s="72"/>
      <c r="K542" s="72"/>
      <c r="L542" s="72"/>
      <c r="M542" s="72"/>
      <c r="N542" s="72"/>
      <c r="O542" s="72"/>
      <c r="P542" s="72"/>
      <c r="Q542" s="72"/>
      <c r="R542" s="72"/>
      <c r="S542" s="72"/>
      <c r="T542" s="72"/>
      <c r="U542" s="72"/>
      <c r="V542" s="72"/>
      <c r="W542" s="72"/>
      <c r="X542" s="72"/>
      <c r="Y542" s="72"/>
      <c r="Z542" s="72"/>
      <c r="AA542" s="72"/>
    </row>
    <row r="543" spans="1:27">
      <c r="A543" s="72"/>
      <c r="B543" s="72"/>
      <c r="C543" s="109"/>
      <c r="D543" s="99"/>
      <c r="E543" s="72"/>
      <c r="F543" s="72"/>
      <c r="G543" s="72"/>
      <c r="H543" s="72"/>
      <c r="I543" s="72"/>
      <c r="J543" s="72"/>
      <c r="K543" s="72"/>
      <c r="L543" s="72"/>
      <c r="M543" s="72"/>
      <c r="N543" s="72"/>
      <c r="O543" s="72"/>
      <c r="P543" s="72"/>
      <c r="Q543" s="72"/>
      <c r="R543" s="72"/>
      <c r="S543" s="72"/>
      <c r="T543" s="72"/>
      <c r="U543" s="72"/>
      <c r="V543" s="72"/>
      <c r="W543" s="72"/>
      <c r="X543" s="72"/>
      <c r="Y543" s="72"/>
      <c r="Z543" s="72"/>
      <c r="AA543" s="72"/>
    </row>
    <row r="544" spans="1:27">
      <c r="A544" s="72"/>
      <c r="B544" s="72"/>
      <c r="C544" s="109"/>
      <c r="D544" s="99"/>
      <c r="E544" s="72"/>
      <c r="F544" s="72"/>
      <c r="G544" s="72"/>
      <c r="H544" s="72"/>
      <c r="I544" s="72"/>
      <c r="J544" s="72"/>
      <c r="K544" s="72"/>
      <c r="L544" s="72"/>
      <c r="M544" s="72"/>
      <c r="N544" s="72"/>
      <c r="O544" s="72"/>
      <c r="P544" s="72"/>
      <c r="Q544" s="72"/>
      <c r="R544" s="72"/>
      <c r="S544" s="72"/>
      <c r="T544" s="72"/>
      <c r="U544" s="72"/>
      <c r="V544" s="72"/>
      <c r="W544" s="72"/>
      <c r="X544" s="72"/>
      <c r="Y544" s="72"/>
      <c r="Z544" s="72"/>
      <c r="AA544" s="72"/>
    </row>
    <row r="545" spans="1:27">
      <c r="A545" s="72"/>
      <c r="B545" s="72"/>
      <c r="C545" s="109"/>
      <c r="D545" s="99"/>
      <c r="E545" s="72"/>
      <c r="F545" s="72"/>
      <c r="G545" s="72"/>
      <c r="H545" s="72"/>
      <c r="I545" s="72"/>
      <c r="J545" s="72"/>
      <c r="K545" s="72"/>
      <c r="L545" s="72"/>
      <c r="M545" s="72"/>
      <c r="N545" s="72"/>
      <c r="O545" s="72"/>
      <c r="P545" s="72"/>
      <c r="Q545" s="72"/>
      <c r="R545" s="72"/>
      <c r="S545" s="72"/>
      <c r="T545" s="72"/>
      <c r="U545" s="72"/>
      <c r="V545" s="72"/>
      <c r="W545" s="72"/>
      <c r="X545" s="72"/>
      <c r="Y545" s="72"/>
      <c r="Z545" s="72"/>
      <c r="AA545" s="72"/>
    </row>
    <row r="546" spans="1:27">
      <c r="A546" s="72"/>
      <c r="B546" s="72"/>
      <c r="C546" s="109"/>
      <c r="D546" s="99"/>
      <c r="E546" s="72"/>
      <c r="F546" s="72"/>
      <c r="G546" s="72"/>
      <c r="H546" s="72"/>
      <c r="I546" s="72"/>
      <c r="J546" s="72"/>
      <c r="K546" s="72"/>
      <c r="L546" s="72"/>
      <c r="M546" s="72"/>
      <c r="N546" s="72"/>
      <c r="O546" s="72"/>
      <c r="P546" s="72"/>
      <c r="Q546" s="72"/>
      <c r="R546" s="72"/>
      <c r="S546" s="72"/>
      <c r="T546" s="72"/>
      <c r="U546" s="72"/>
      <c r="V546" s="72"/>
      <c r="W546" s="72"/>
      <c r="X546" s="72"/>
      <c r="Y546" s="72"/>
      <c r="Z546" s="72"/>
      <c r="AA546" s="72"/>
    </row>
    <row r="547" spans="1:27">
      <c r="A547" s="72"/>
      <c r="B547" s="72"/>
      <c r="C547" s="109"/>
      <c r="D547" s="99"/>
      <c r="E547" s="72"/>
      <c r="F547" s="72"/>
      <c r="G547" s="72"/>
      <c r="H547" s="72"/>
      <c r="I547" s="72"/>
      <c r="J547" s="72"/>
      <c r="K547" s="72"/>
      <c r="L547" s="72"/>
      <c r="M547" s="72"/>
      <c r="N547" s="72"/>
      <c r="O547" s="72"/>
      <c r="P547" s="72"/>
      <c r="Q547" s="72"/>
      <c r="R547" s="72"/>
      <c r="S547" s="72"/>
      <c r="T547" s="72"/>
      <c r="U547" s="72"/>
      <c r="V547" s="72"/>
      <c r="W547" s="72"/>
      <c r="X547" s="72"/>
      <c r="Y547" s="72"/>
      <c r="Z547" s="72"/>
      <c r="AA547" s="72"/>
    </row>
    <row r="548" spans="1:27">
      <c r="A548" s="72"/>
      <c r="B548" s="72"/>
      <c r="C548" s="109"/>
      <c r="D548" s="99"/>
      <c r="E548" s="72"/>
      <c r="F548" s="72"/>
      <c r="G548" s="72"/>
      <c r="H548" s="72"/>
      <c r="I548" s="72"/>
      <c r="J548" s="72"/>
      <c r="K548" s="72"/>
      <c r="L548" s="72"/>
      <c r="M548" s="72"/>
      <c r="N548" s="72"/>
      <c r="O548" s="72"/>
      <c r="P548" s="72"/>
      <c r="Q548" s="72"/>
      <c r="R548" s="72"/>
      <c r="S548" s="72"/>
      <c r="T548" s="72"/>
      <c r="U548" s="72"/>
      <c r="V548" s="72"/>
      <c r="W548" s="72"/>
      <c r="X548" s="72"/>
      <c r="Y548" s="72"/>
      <c r="Z548" s="72"/>
      <c r="AA548" s="72"/>
    </row>
    <row r="549" spans="1:27">
      <c r="A549" s="72"/>
      <c r="B549" s="72"/>
      <c r="C549" s="109"/>
      <c r="D549" s="99"/>
      <c r="E549" s="72"/>
      <c r="F549" s="72"/>
      <c r="G549" s="72"/>
      <c r="H549" s="72"/>
      <c r="I549" s="72"/>
      <c r="J549" s="72"/>
      <c r="K549" s="72"/>
      <c r="L549" s="72"/>
      <c r="M549" s="72"/>
      <c r="N549" s="72"/>
      <c r="O549" s="72"/>
      <c r="P549" s="72"/>
      <c r="Q549" s="72"/>
      <c r="R549" s="72"/>
      <c r="S549" s="72"/>
      <c r="T549" s="72"/>
      <c r="U549" s="72"/>
      <c r="V549" s="72"/>
      <c r="W549" s="72"/>
      <c r="X549" s="72"/>
      <c r="Y549" s="72"/>
      <c r="Z549" s="72"/>
      <c r="AA549" s="72"/>
    </row>
    <row r="550" spans="1:27">
      <c r="A550" s="72"/>
      <c r="B550" s="72"/>
      <c r="C550" s="109"/>
      <c r="D550" s="99"/>
      <c r="E550" s="72"/>
      <c r="F550" s="72"/>
      <c r="G550" s="72"/>
      <c r="H550" s="72"/>
      <c r="I550" s="72"/>
      <c r="J550" s="72"/>
      <c r="K550" s="72"/>
      <c r="L550" s="72"/>
      <c r="M550" s="72"/>
      <c r="N550" s="72"/>
      <c r="O550" s="72"/>
      <c r="P550" s="72"/>
      <c r="Q550" s="72"/>
      <c r="R550" s="72"/>
      <c r="S550" s="72"/>
      <c r="T550" s="72"/>
      <c r="U550" s="72"/>
      <c r="V550" s="72"/>
      <c r="W550" s="72"/>
      <c r="X550" s="72"/>
      <c r="Y550" s="72"/>
      <c r="Z550" s="72"/>
      <c r="AA550" s="72"/>
    </row>
    <row r="551" spans="1:27">
      <c r="A551" s="72"/>
      <c r="B551" s="72"/>
      <c r="C551" s="109"/>
      <c r="D551" s="99"/>
      <c r="E551" s="72"/>
      <c r="F551" s="72"/>
      <c r="G551" s="72"/>
      <c r="H551" s="72"/>
      <c r="I551" s="72"/>
      <c r="J551" s="72"/>
      <c r="K551" s="72"/>
      <c r="L551" s="72"/>
      <c r="M551" s="72"/>
      <c r="N551" s="72"/>
      <c r="O551" s="72"/>
      <c r="P551" s="72"/>
      <c r="Q551" s="72"/>
      <c r="R551" s="72"/>
      <c r="S551" s="72"/>
      <c r="T551" s="72"/>
      <c r="U551" s="72"/>
      <c r="V551" s="72"/>
      <c r="W551" s="72"/>
      <c r="X551" s="72"/>
      <c r="Y551" s="72"/>
      <c r="Z551" s="72"/>
      <c r="AA551" s="72"/>
    </row>
    <row r="552" spans="1:27">
      <c r="A552" s="72"/>
      <c r="B552" s="72"/>
      <c r="C552" s="109"/>
      <c r="D552" s="99"/>
      <c r="E552" s="72"/>
      <c r="F552" s="72"/>
      <c r="G552" s="72"/>
      <c r="H552" s="72"/>
      <c r="I552" s="72"/>
      <c r="J552" s="72"/>
      <c r="K552" s="72"/>
      <c r="L552" s="72"/>
      <c r="M552" s="72"/>
      <c r="N552" s="72"/>
      <c r="O552" s="72"/>
      <c r="P552" s="72"/>
      <c r="Q552" s="72"/>
      <c r="R552" s="72"/>
      <c r="S552" s="72"/>
      <c r="T552" s="72"/>
      <c r="U552" s="72"/>
      <c r="V552" s="72"/>
      <c r="W552" s="72"/>
      <c r="X552" s="72"/>
      <c r="Y552" s="72"/>
      <c r="Z552" s="72"/>
      <c r="AA552" s="72"/>
    </row>
    <row r="553" spans="1:27">
      <c r="A553" s="72"/>
      <c r="B553" s="72"/>
      <c r="C553" s="109"/>
      <c r="D553" s="99"/>
      <c r="E553" s="72"/>
      <c r="F553" s="72"/>
      <c r="G553" s="72"/>
      <c r="H553" s="72"/>
      <c r="I553" s="72"/>
      <c r="J553" s="72"/>
      <c r="K553" s="72"/>
      <c r="L553" s="72"/>
      <c r="M553" s="72"/>
      <c r="N553" s="72"/>
      <c r="O553" s="72"/>
      <c r="P553" s="72"/>
      <c r="Q553" s="72"/>
      <c r="R553" s="72"/>
      <c r="S553" s="72"/>
      <c r="T553" s="72"/>
      <c r="U553" s="72"/>
      <c r="V553" s="72"/>
      <c r="W553" s="72"/>
      <c r="X553" s="72"/>
      <c r="Y553" s="72"/>
      <c r="Z553" s="72"/>
      <c r="AA553" s="72"/>
    </row>
    <row r="554" spans="1:27">
      <c r="A554" s="72"/>
      <c r="B554" s="72"/>
      <c r="C554" s="109"/>
      <c r="D554" s="99"/>
      <c r="E554" s="72"/>
      <c r="F554" s="72"/>
      <c r="G554" s="72"/>
      <c r="H554" s="72"/>
      <c r="I554" s="72"/>
      <c r="J554" s="72"/>
      <c r="K554" s="72"/>
      <c r="L554" s="72"/>
      <c r="M554" s="72"/>
      <c r="N554" s="72"/>
      <c r="O554" s="72"/>
      <c r="P554" s="72"/>
      <c r="Q554" s="72"/>
      <c r="R554" s="72"/>
      <c r="S554" s="72"/>
      <c r="T554" s="72"/>
      <c r="U554" s="72"/>
      <c r="V554" s="72"/>
      <c r="W554" s="72"/>
      <c r="X554" s="72"/>
      <c r="Y554" s="72"/>
      <c r="Z554" s="72"/>
      <c r="AA554" s="72"/>
    </row>
    <row r="555" spans="1:27">
      <c r="A555" s="72"/>
      <c r="B555" s="72"/>
      <c r="C555" s="109"/>
      <c r="D555" s="99"/>
      <c r="E555" s="72"/>
      <c r="F555" s="72"/>
      <c r="G555" s="72"/>
      <c r="H555" s="72"/>
      <c r="I555" s="72"/>
      <c r="J555" s="72"/>
      <c r="K555" s="72"/>
      <c r="L555" s="72"/>
      <c r="M555" s="72"/>
      <c r="N555" s="72"/>
      <c r="O555" s="72"/>
      <c r="P555" s="72"/>
      <c r="Q555" s="72"/>
      <c r="R555" s="72"/>
      <c r="S555" s="72"/>
      <c r="T555" s="72"/>
      <c r="U555" s="72"/>
      <c r="V555" s="72"/>
      <c r="W555" s="72"/>
      <c r="X555" s="72"/>
      <c r="Y555" s="72"/>
      <c r="Z555" s="72"/>
      <c r="AA555" s="72"/>
    </row>
    <row r="556" spans="1:27">
      <c r="A556" s="72"/>
      <c r="B556" s="72"/>
      <c r="C556" s="109"/>
      <c r="D556" s="99"/>
      <c r="E556" s="72"/>
      <c r="F556" s="72"/>
      <c r="G556" s="72"/>
      <c r="H556" s="72"/>
      <c r="I556" s="72"/>
      <c r="J556" s="72"/>
      <c r="K556" s="72"/>
      <c r="L556" s="72"/>
      <c r="M556" s="72"/>
      <c r="N556" s="72"/>
      <c r="O556" s="72"/>
      <c r="P556" s="72"/>
      <c r="Q556" s="72"/>
      <c r="R556" s="72"/>
      <c r="S556" s="72"/>
      <c r="T556" s="72"/>
      <c r="U556" s="72"/>
      <c r="V556" s="72"/>
      <c r="W556" s="72"/>
      <c r="X556" s="72"/>
      <c r="Y556" s="72"/>
      <c r="Z556" s="72"/>
      <c r="AA556" s="72"/>
    </row>
    <row r="557" spans="1:27">
      <c r="A557" s="72"/>
      <c r="B557" s="72"/>
      <c r="C557" s="109"/>
      <c r="D557" s="99"/>
      <c r="E557" s="72"/>
      <c r="F557" s="72"/>
      <c r="G557" s="72"/>
      <c r="H557" s="72"/>
      <c r="I557" s="72"/>
      <c r="J557" s="72"/>
      <c r="K557" s="72"/>
      <c r="L557" s="72"/>
      <c r="M557" s="72"/>
      <c r="N557" s="72"/>
      <c r="O557" s="72"/>
      <c r="P557" s="72"/>
      <c r="Q557" s="72"/>
      <c r="R557" s="72"/>
      <c r="S557" s="72"/>
      <c r="T557" s="72"/>
      <c r="U557" s="72"/>
      <c r="V557" s="72"/>
      <c r="W557" s="72"/>
      <c r="X557" s="72"/>
      <c r="Y557" s="72"/>
      <c r="Z557" s="72"/>
      <c r="AA557" s="72"/>
    </row>
    <row r="558" spans="1:27">
      <c r="A558" s="72"/>
      <c r="B558" s="72"/>
      <c r="C558" s="109"/>
      <c r="D558" s="99"/>
      <c r="E558" s="72"/>
      <c r="F558" s="72"/>
      <c r="G558" s="72"/>
      <c r="H558" s="72"/>
      <c r="I558" s="72"/>
      <c r="J558" s="72"/>
      <c r="K558" s="72"/>
      <c r="L558" s="72"/>
      <c r="M558" s="72"/>
      <c r="N558" s="72"/>
      <c r="O558" s="72"/>
      <c r="P558" s="72"/>
      <c r="Q558" s="72"/>
      <c r="R558" s="72"/>
      <c r="S558" s="72"/>
      <c r="T558" s="72"/>
      <c r="U558" s="72"/>
      <c r="V558" s="72"/>
      <c r="W558" s="72"/>
      <c r="X558" s="72"/>
      <c r="Y558" s="72"/>
      <c r="Z558" s="72"/>
      <c r="AA558" s="72"/>
    </row>
    <row r="559" spans="1:27">
      <c r="A559" s="72"/>
      <c r="B559" s="72"/>
      <c r="C559" s="109"/>
      <c r="D559" s="99"/>
      <c r="E559" s="72"/>
      <c r="F559" s="72"/>
      <c r="G559" s="72"/>
      <c r="H559" s="72"/>
      <c r="I559" s="72"/>
      <c r="J559" s="72"/>
      <c r="K559" s="72"/>
      <c r="L559" s="72"/>
      <c r="M559" s="72"/>
      <c r="N559" s="72"/>
      <c r="O559" s="72"/>
      <c r="P559" s="72"/>
      <c r="Q559" s="72"/>
      <c r="R559" s="72"/>
      <c r="S559" s="72"/>
      <c r="T559" s="72"/>
      <c r="U559" s="72"/>
      <c r="V559" s="72"/>
      <c r="W559" s="72"/>
      <c r="X559" s="72"/>
      <c r="Y559" s="72"/>
      <c r="Z559" s="72"/>
      <c r="AA559" s="72"/>
    </row>
    <row r="560" spans="1:27">
      <c r="A560" s="72"/>
      <c r="B560" s="72"/>
      <c r="C560" s="109"/>
      <c r="D560" s="99"/>
      <c r="E560" s="72"/>
      <c r="F560" s="72"/>
      <c r="G560" s="72"/>
      <c r="H560" s="72"/>
      <c r="I560" s="72"/>
      <c r="J560" s="72"/>
      <c r="K560" s="72"/>
      <c r="L560" s="72"/>
      <c r="M560" s="72"/>
      <c r="N560" s="72"/>
      <c r="O560" s="72"/>
      <c r="P560" s="72"/>
      <c r="Q560" s="72"/>
      <c r="R560" s="72"/>
      <c r="S560" s="72"/>
      <c r="T560" s="72"/>
      <c r="U560" s="72"/>
      <c r="V560" s="72"/>
      <c r="W560" s="72"/>
      <c r="X560" s="72"/>
      <c r="Y560" s="72"/>
      <c r="Z560" s="72"/>
      <c r="AA560" s="72"/>
    </row>
    <row r="561" spans="1:27">
      <c r="A561" s="72"/>
      <c r="B561" s="72"/>
      <c r="C561" s="109"/>
      <c r="D561" s="99"/>
      <c r="E561" s="72"/>
      <c r="F561" s="72"/>
      <c r="G561" s="72"/>
      <c r="H561" s="72"/>
      <c r="I561" s="72"/>
      <c r="J561" s="72"/>
      <c r="K561" s="72"/>
      <c r="L561" s="72"/>
      <c r="M561" s="72"/>
      <c r="N561" s="72"/>
      <c r="O561" s="72"/>
      <c r="P561" s="72"/>
      <c r="Q561" s="72"/>
      <c r="R561" s="72"/>
      <c r="S561" s="72"/>
      <c r="T561" s="72"/>
      <c r="U561" s="72"/>
      <c r="V561" s="72"/>
      <c r="W561" s="72"/>
      <c r="X561" s="72"/>
      <c r="Y561" s="72"/>
      <c r="Z561" s="72"/>
      <c r="AA561" s="72"/>
    </row>
    <row r="562" spans="1:27">
      <c r="A562" s="72"/>
      <c r="B562" s="72"/>
      <c r="C562" s="109"/>
      <c r="D562" s="99"/>
      <c r="E562" s="72"/>
      <c r="F562" s="72"/>
      <c r="G562" s="72"/>
      <c r="H562" s="72"/>
      <c r="I562" s="72"/>
      <c r="J562" s="72"/>
      <c r="K562" s="72"/>
      <c r="L562" s="72"/>
      <c r="M562" s="72"/>
      <c r="N562" s="72"/>
      <c r="O562" s="72"/>
      <c r="P562" s="72"/>
      <c r="Q562" s="72"/>
      <c r="R562" s="72"/>
      <c r="S562" s="72"/>
      <c r="T562" s="72"/>
      <c r="U562" s="72"/>
      <c r="V562" s="72"/>
      <c r="W562" s="72"/>
      <c r="X562" s="72"/>
      <c r="Y562" s="72"/>
      <c r="Z562" s="72"/>
      <c r="AA562" s="72"/>
    </row>
    <row r="563" spans="1:27">
      <c r="A563" s="72"/>
      <c r="B563" s="72"/>
      <c r="C563" s="109"/>
      <c r="D563" s="99"/>
      <c r="E563" s="72"/>
      <c r="F563" s="72"/>
      <c r="G563" s="72"/>
      <c r="H563" s="72"/>
      <c r="I563" s="72"/>
      <c r="J563" s="72"/>
      <c r="K563" s="72"/>
      <c r="L563" s="72"/>
      <c r="M563" s="72"/>
      <c r="N563" s="72"/>
      <c r="O563" s="72"/>
      <c r="P563" s="72"/>
      <c r="Q563" s="72"/>
      <c r="R563" s="72"/>
      <c r="S563" s="72"/>
      <c r="T563" s="72"/>
      <c r="U563" s="72"/>
      <c r="V563" s="72"/>
      <c r="W563" s="72"/>
      <c r="X563" s="72"/>
      <c r="Y563" s="72"/>
      <c r="Z563" s="72"/>
      <c r="AA563" s="72"/>
    </row>
    <row r="564" spans="1:27">
      <c r="A564" s="72"/>
      <c r="B564" s="72"/>
      <c r="C564" s="109"/>
      <c r="D564" s="99"/>
      <c r="E564" s="72"/>
      <c r="F564" s="72"/>
      <c r="G564" s="72"/>
      <c r="H564" s="72"/>
      <c r="I564" s="72"/>
      <c r="J564" s="72"/>
      <c r="K564" s="72"/>
      <c r="L564" s="72"/>
      <c r="M564" s="72"/>
      <c r="N564" s="72"/>
      <c r="O564" s="72"/>
      <c r="P564" s="72"/>
      <c r="Q564" s="72"/>
      <c r="R564" s="72"/>
      <c r="S564" s="72"/>
      <c r="T564" s="72"/>
      <c r="U564" s="72"/>
      <c r="V564" s="72"/>
      <c r="W564" s="72"/>
      <c r="X564" s="72"/>
      <c r="Y564" s="72"/>
      <c r="Z564" s="72"/>
      <c r="AA564" s="72"/>
    </row>
    <row r="565" spans="1:27">
      <c r="A565" s="72"/>
      <c r="B565" s="72"/>
      <c r="C565" s="109"/>
      <c r="D565" s="99"/>
      <c r="E565" s="72"/>
      <c r="F565" s="72"/>
      <c r="G565" s="72"/>
      <c r="H565" s="72"/>
      <c r="I565" s="72"/>
      <c r="J565" s="72"/>
      <c r="K565" s="72"/>
      <c r="L565" s="72"/>
      <c r="M565" s="72"/>
      <c r="N565" s="72"/>
      <c r="O565" s="72"/>
      <c r="P565" s="72"/>
      <c r="Q565" s="72"/>
      <c r="R565" s="72"/>
      <c r="S565" s="72"/>
      <c r="T565" s="72"/>
      <c r="U565" s="72"/>
      <c r="V565" s="72"/>
      <c r="W565" s="72"/>
      <c r="X565" s="72"/>
      <c r="Y565" s="72"/>
      <c r="Z565" s="72"/>
      <c r="AA565" s="72"/>
    </row>
    <row r="566" spans="1:27">
      <c r="A566" s="72"/>
      <c r="B566" s="72"/>
      <c r="C566" s="109"/>
      <c r="D566" s="99"/>
      <c r="E566" s="72"/>
      <c r="F566" s="72"/>
      <c r="G566" s="72"/>
      <c r="H566" s="72"/>
      <c r="I566" s="72"/>
      <c r="J566" s="72"/>
      <c r="K566" s="72"/>
      <c r="L566" s="72"/>
      <c r="M566" s="72"/>
      <c r="N566" s="72"/>
      <c r="O566" s="72"/>
      <c r="P566" s="72"/>
      <c r="Q566" s="72"/>
      <c r="R566" s="72"/>
      <c r="S566" s="72"/>
      <c r="T566" s="72"/>
      <c r="U566" s="72"/>
      <c r="V566" s="72"/>
      <c r="W566" s="72"/>
      <c r="X566" s="72"/>
      <c r="Y566" s="72"/>
      <c r="Z566" s="72"/>
      <c r="AA566" s="72"/>
    </row>
    <row r="567" spans="1:27">
      <c r="A567" s="72"/>
      <c r="B567" s="72"/>
      <c r="C567" s="109"/>
      <c r="D567" s="99"/>
      <c r="E567" s="72"/>
      <c r="F567" s="72"/>
      <c r="G567" s="72"/>
      <c r="H567" s="72"/>
      <c r="I567" s="72"/>
      <c r="J567" s="72"/>
      <c r="K567" s="72"/>
      <c r="L567" s="72"/>
      <c r="M567" s="72"/>
      <c r="N567" s="72"/>
      <c r="O567" s="72"/>
      <c r="P567" s="72"/>
      <c r="Q567" s="72"/>
      <c r="R567" s="72"/>
      <c r="S567" s="72"/>
      <c r="T567" s="72"/>
      <c r="U567" s="72"/>
      <c r="V567" s="72"/>
      <c r="W567" s="72"/>
      <c r="X567" s="72"/>
      <c r="Y567" s="72"/>
      <c r="Z567" s="72"/>
      <c r="AA567" s="72"/>
    </row>
    <row r="568" spans="1:27">
      <c r="A568" s="72"/>
      <c r="B568" s="72"/>
      <c r="C568" s="109"/>
      <c r="D568" s="99"/>
      <c r="E568" s="72"/>
      <c r="F568" s="72"/>
      <c r="G568" s="72"/>
      <c r="H568" s="72"/>
      <c r="I568" s="72"/>
      <c r="J568" s="72"/>
      <c r="K568" s="72"/>
      <c r="L568" s="72"/>
      <c r="M568" s="72"/>
      <c r="N568" s="72"/>
      <c r="O568" s="72"/>
      <c r="P568" s="72"/>
      <c r="Q568" s="72"/>
      <c r="R568" s="72"/>
      <c r="S568" s="72"/>
      <c r="T568" s="72"/>
      <c r="U568" s="72"/>
      <c r="V568" s="72"/>
      <c r="W568" s="72"/>
      <c r="X568" s="72"/>
      <c r="Y568" s="72"/>
      <c r="Z568" s="72"/>
      <c r="AA568" s="72"/>
    </row>
    <row r="569" spans="1:27">
      <c r="A569" s="72"/>
      <c r="B569" s="72"/>
      <c r="C569" s="109"/>
      <c r="D569" s="99"/>
      <c r="E569" s="72"/>
      <c r="F569" s="72"/>
      <c r="G569" s="72"/>
      <c r="H569" s="72"/>
      <c r="I569" s="72"/>
      <c r="J569" s="72"/>
      <c r="K569" s="72"/>
      <c r="L569" s="72"/>
      <c r="M569" s="72"/>
      <c r="N569" s="72"/>
      <c r="O569" s="72"/>
      <c r="P569" s="72"/>
      <c r="Q569" s="72"/>
      <c r="R569" s="72"/>
      <c r="S569" s="72"/>
      <c r="T569" s="72"/>
      <c r="U569" s="72"/>
      <c r="V569" s="72"/>
      <c r="W569" s="72"/>
      <c r="X569" s="72"/>
      <c r="Y569" s="72"/>
      <c r="Z569" s="72"/>
      <c r="AA569" s="72"/>
    </row>
    <row r="570" spans="1:27">
      <c r="A570" s="72"/>
      <c r="B570" s="72"/>
      <c r="C570" s="109"/>
      <c r="D570" s="99"/>
      <c r="E570" s="72"/>
      <c r="F570" s="72"/>
      <c r="G570" s="72"/>
      <c r="H570" s="72"/>
      <c r="I570" s="72"/>
      <c r="J570" s="72"/>
      <c r="K570" s="72"/>
      <c r="L570" s="72"/>
      <c r="M570" s="72"/>
      <c r="N570" s="72"/>
      <c r="O570" s="72"/>
      <c r="P570" s="72"/>
      <c r="Q570" s="72"/>
      <c r="R570" s="72"/>
      <c r="S570" s="72"/>
      <c r="T570" s="72"/>
      <c r="U570" s="72"/>
      <c r="V570" s="72"/>
      <c r="W570" s="72"/>
      <c r="X570" s="72"/>
      <c r="Y570" s="72"/>
      <c r="Z570" s="72"/>
      <c r="AA570" s="72"/>
    </row>
    <row r="571" spans="1:27">
      <c r="A571" s="72"/>
      <c r="B571" s="72"/>
      <c r="C571" s="109"/>
      <c r="D571" s="99"/>
      <c r="E571" s="72"/>
      <c r="F571" s="72"/>
      <c r="G571" s="72"/>
      <c r="H571" s="72"/>
      <c r="I571" s="72"/>
      <c r="J571" s="72"/>
      <c r="K571" s="72"/>
      <c r="L571" s="72"/>
      <c r="M571" s="72"/>
      <c r="N571" s="72"/>
      <c r="O571" s="72"/>
      <c r="P571" s="72"/>
      <c r="Q571" s="72"/>
      <c r="R571" s="72"/>
      <c r="S571" s="72"/>
      <c r="T571" s="72"/>
      <c r="U571" s="72"/>
      <c r="V571" s="72"/>
      <c r="W571" s="72"/>
      <c r="X571" s="72"/>
      <c r="Y571" s="72"/>
      <c r="Z571" s="72"/>
      <c r="AA571" s="72"/>
    </row>
    <row r="572" spans="1:27">
      <c r="A572" s="72"/>
      <c r="B572" s="72"/>
      <c r="C572" s="109"/>
      <c r="D572" s="99"/>
      <c r="E572" s="72"/>
      <c r="F572" s="72"/>
      <c r="G572" s="72"/>
      <c r="H572" s="72"/>
      <c r="I572" s="72"/>
      <c r="J572" s="72"/>
      <c r="K572" s="72"/>
      <c r="L572" s="72"/>
      <c r="M572" s="72"/>
      <c r="N572" s="72"/>
      <c r="O572" s="72"/>
      <c r="P572" s="72"/>
      <c r="Q572" s="72"/>
      <c r="R572" s="72"/>
      <c r="S572" s="72"/>
      <c r="T572" s="72"/>
      <c r="U572" s="72"/>
      <c r="V572" s="72"/>
      <c r="W572" s="72"/>
      <c r="X572" s="72"/>
      <c r="Y572" s="72"/>
      <c r="Z572" s="72"/>
      <c r="AA572" s="72"/>
    </row>
    <row r="573" spans="1:27">
      <c r="A573" s="72"/>
      <c r="B573" s="72"/>
      <c r="C573" s="109"/>
      <c r="D573" s="99"/>
      <c r="E573" s="72"/>
      <c r="F573" s="72"/>
      <c r="G573" s="72"/>
      <c r="H573" s="72"/>
      <c r="I573" s="72"/>
      <c r="J573" s="72"/>
      <c r="K573" s="72"/>
      <c r="L573" s="72"/>
      <c r="M573" s="72"/>
      <c r="N573" s="72"/>
      <c r="O573" s="72"/>
      <c r="P573" s="72"/>
      <c r="Q573" s="72"/>
      <c r="R573" s="72"/>
      <c r="S573" s="72"/>
      <c r="T573" s="72"/>
      <c r="U573" s="72"/>
      <c r="V573" s="72"/>
      <c r="W573" s="72"/>
      <c r="X573" s="72"/>
      <c r="Y573" s="72"/>
      <c r="Z573" s="72"/>
      <c r="AA573" s="72"/>
    </row>
    <row r="574" spans="1:27">
      <c r="A574" s="72"/>
      <c r="B574" s="72"/>
      <c r="C574" s="109"/>
      <c r="D574" s="99"/>
      <c r="E574" s="72"/>
      <c r="F574" s="72"/>
      <c r="G574" s="72"/>
      <c r="H574" s="72"/>
      <c r="I574" s="72"/>
      <c r="J574" s="72"/>
      <c r="K574" s="72"/>
      <c r="L574" s="72"/>
      <c r="M574" s="72"/>
      <c r="N574" s="72"/>
      <c r="O574" s="72"/>
      <c r="P574" s="72"/>
      <c r="Q574" s="72"/>
      <c r="R574" s="72"/>
      <c r="S574" s="72"/>
      <c r="T574" s="72"/>
      <c r="U574" s="72"/>
      <c r="V574" s="72"/>
      <c r="W574" s="72"/>
      <c r="X574" s="72"/>
      <c r="Y574" s="72"/>
      <c r="Z574" s="72"/>
      <c r="AA574" s="72"/>
    </row>
    <row r="575" spans="1:27">
      <c r="A575" s="72"/>
      <c r="B575" s="72"/>
      <c r="C575" s="109"/>
      <c r="D575" s="99"/>
      <c r="E575" s="72"/>
      <c r="F575" s="72"/>
      <c r="G575" s="72"/>
      <c r="H575" s="72"/>
      <c r="I575" s="72"/>
      <c r="J575" s="72"/>
      <c r="K575" s="72"/>
      <c r="L575" s="72"/>
      <c r="M575" s="72"/>
      <c r="N575" s="72"/>
      <c r="O575" s="72"/>
      <c r="P575" s="72"/>
      <c r="Q575" s="72"/>
      <c r="R575" s="72"/>
      <c r="S575" s="72"/>
      <c r="T575" s="72"/>
      <c r="U575" s="72"/>
      <c r="V575" s="72"/>
      <c r="W575" s="72"/>
      <c r="X575" s="72"/>
      <c r="Y575" s="72"/>
      <c r="Z575" s="72"/>
      <c r="AA575" s="72"/>
    </row>
    <row r="576" spans="1:27">
      <c r="A576" s="72"/>
      <c r="B576" s="72"/>
      <c r="C576" s="109"/>
      <c r="D576" s="99"/>
      <c r="E576" s="72"/>
      <c r="F576" s="72"/>
      <c r="G576" s="72"/>
      <c r="H576" s="72"/>
      <c r="I576" s="72"/>
      <c r="J576" s="72"/>
      <c r="K576" s="72"/>
      <c r="L576" s="72"/>
      <c r="M576" s="72"/>
      <c r="N576" s="72"/>
      <c r="O576" s="72"/>
      <c r="P576" s="72"/>
      <c r="Q576" s="72"/>
      <c r="R576" s="72"/>
      <c r="S576" s="72"/>
      <c r="T576" s="72"/>
      <c r="U576" s="72"/>
      <c r="V576" s="72"/>
      <c r="W576" s="72"/>
      <c r="X576" s="72"/>
      <c r="Y576" s="72"/>
      <c r="Z576" s="72"/>
      <c r="AA576" s="72"/>
    </row>
    <row r="577" spans="1:27">
      <c r="A577" s="72"/>
      <c r="B577" s="72"/>
      <c r="C577" s="109"/>
      <c r="D577" s="99"/>
      <c r="E577" s="72"/>
      <c r="F577" s="72"/>
      <c r="G577" s="72"/>
      <c r="H577" s="72"/>
      <c r="I577" s="72"/>
      <c r="J577" s="72"/>
      <c r="K577" s="72"/>
      <c r="L577" s="72"/>
      <c r="M577" s="72"/>
      <c r="N577" s="72"/>
      <c r="O577" s="72"/>
      <c r="P577" s="72"/>
      <c r="Q577" s="72"/>
      <c r="R577" s="72"/>
      <c r="S577" s="72"/>
      <c r="T577" s="72"/>
      <c r="U577" s="72"/>
      <c r="V577" s="72"/>
      <c r="W577" s="72"/>
      <c r="X577" s="72"/>
      <c r="Y577" s="72"/>
      <c r="Z577" s="72"/>
      <c r="AA577" s="72"/>
    </row>
    <row r="578" spans="1:27">
      <c r="A578" s="72"/>
      <c r="B578" s="72"/>
      <c r="C578" s="109"/>
      <c r="D578" s="99"/>
      <c r="E578" s="72"/>
      <c r="F578" s="72"/>
      <c r="G578" s="72"/>
      <c r="H578" s="72"/>
      <c r="I578" s="72"/>
      <c r="J578" s="72"/>
      <c r="K578" s="72"/>
      <c r="L578" s="72"/>
      <c r="M578" s="72"/>
      <c r="N578" s="72"/>
      <c r="O578" s="72"/>
      <c r="P578" s="72"/>
      <c r="Q578" s="72"/>
      <c r="R578" s="72"/>
      <c r="S578" s="72"/>
      <c r="T578" s="72"/>
      <c r="U578" s="72"/>
      <c r="V578" s="72"/>
      <c r="W578" s="72"/>
      <c r="X578" s="72"/>
      <c r="Y578" s="72"/>
      <c r="Z578" s="72"/>
      <c r="AA578" s="72"/>
    </row>
    <row r="579" spans="1:27">
      <c r="A579" s="72"/>
      <c r="B579" s="72"/>
      <c r="C579" s="109"/>
      <c r="D579" s="99"/>
      <c r="E579" s="72"/>
      <c r="F579" s="72"/>
      <c r="G579" s="72"/>
      <c r="H579" s="72"/>
      <c r="I579" s="72"/>
      <c r="J579" s="72"/>
      <c r="K579" s="72"/>
      <c r="L579" s="72"/>
      <c r="M579" s="72"/>
      <c r="N579" s="72"/>
      <c r="O579" s="72"/>
      <c r="P579" s="72"/>
      <c r="Q579" s="72"/>
      <c r="R579" s="72"/>
      <c r="S579" s="72"/>
      <c r="T579" s="72"/>
      <c r="U579" s="72"/>
      <c r="V579" s="72"/>
      <c r="W579" s="72"/>
      <c r="X579" s="72"/>
      <c r="Y579" s="72"/>
      <c r="Z579" s="72"/>
      <c r="AA579" s="72"/>
    </row>
    <row r="580" spans="1:27">
      <c r="A580" s="72"/>
      <c r="B580" s="72"/>
      <c r="C580" s="109"/>
      <c r="D580" s="99"/>
      <c r="E580" s="72"/>
      <c r="F580" s="72"/>
      <c r="G580" s="72"/>
      <c r="H580" s="72"/>
      <c r="I580" s="72"/>
      <c r="J580" s="72"/>
      <c r="K580" s="72"/>
      <c r="L580" s="72"/>
      <c r="M580" s="72"/>
      <c r="N580" s="72"/>
      <c r="O580" s="72"/>
      <c r="P580" s="72"/>
      <c r="Q580" s="72"/>
      <c r="R580" s="72"/>
      <c r="S580" s="72"/>
      <c r="T580" s="72"/>
      <c r="U580" s="72"/>
      <c r="V580" s="72"/>
      <c r="W580" s="72"/>
      <c r="X580" s="72"/>
      <c r="Y580" s="72"/>
      <c r="Z580" s="72"/>
      <c r="AA580" s="72"/>
    </row>
    <row r="581" spans="1:27">
      <c r="A581" s="72"/>
      <c r="B581" s="72"/>
      <c r="C581" s="109"/>
      <c r="D581" s="99"/>
      <c r="E581" s="72"/>
      <c r="F581" s="72"/>
      <c r="G581" s="72"/>
      <c r="H581" s="72"/>
      <c r="I581" s="72"/>
      <c r="J581" s="72"/>
      <c r="K581" s="72"/>
      <c r="L581" s="72"/>
      <c r="M581" s="72"/>
      <c r="N581" s="72"/>
      <c r="O581" s="72"/>
      <c r="P581" s="72"/>
      <c r="Q581" s="72"/>
      <c r="R581" s="72"/>
      <c r="S581" s="72"/>
      <c r="T581" s="72"/>
      <c r="U581" s="72"/>
      <c r="V581" s="72"/>
      <c r="W581" s="72"/>
      <c r="X581" s="72"/>
      <c r="Y581" s="72"/>
      <c r="Z581" s="72"/>
      <c r="AA581" s="72"/>
    </row>
    <row r="582" spans="1:27">
      <c r="A582" s="72"/>
      <c r="B582" s="72"/>
      <c r="C582" s="109"/>
      <c r="D582" s="99"/>
      <c r="E582" s="72"/>
      <c r="F582" s="72"/>
      <c r="G582" s="72"/>
      <c r="H582" s="72"/>
      <c r="I582" s="72"/>
      <c r="J582" s="72"/>
      <c r="K582" s="72"/>
      <c r="L582" s="72"/>
      <c r="M582" s="72"/>
      <c r="N582" s="72"/>
      <c r="O582" s="72"/>
      <c r="P582" s="72"/>
      <c r="Q582" s="72"/>
      <c r="R582" s="72"/>
      <c r="S582" s="72"/>
      <c r="T582" s="72"/>
      <c r="U582" s="72"/>
      <c r="V582" s="72"/>
      <c r="W582" s="72"/>
      <c r="X582" s="72"/>
      <c r="Y582" s="72"/>
      <c r="Z582" s="72"/>
      <c r="AA582" s="72"/>
    </row>
    <row r="583" spans="1:27">
      <c r="A583" s="72"/>
      <c r="B583" s="72"/>
      <c r="C583" s="109"/>
      <c r="D583" s="99"/>
      <c r="E583" s="72"/>
      <c r="F583" s="72"/>
      <c r="G583" s="72"/>
      <c r="H583" s="72"/>
      <c r="I583" s="72"/>
      <c r="J583" s="72"/>
      <c r="K583" s="72"/>
      <c r="L583" s="72"/>
      <c r="M583" s="72"/>
      <c r="N583" s="72"/>
      <c r="O583" s="72"/>
      <c r="P583" s="72"/>
      <c r="Q583" s="72"/>
      <c r="R583" s="72"/>
      <c r="S583" s="72"/>
      <c r="T583" s="72"/>
      <c r="U583" s="72"/>
      <c r="V583" s="72"/>
      <c r="W583" s="72"/>
      <c r="X583" s="72"/>
      <c r="Y583" s="72"/>
      <c r="Z583" s="72"/>
      <c r="AA583" s="72"/>
    </row>
    <row r="584" spans="1:27">
      <c r="A584" s="72"/>
      <c r="B584" s="72"/>
      <c r="C584" s="109"/>
      <c r="D584" s="99"/>
      <c r="E584" s="72"/>
      <c r="F584" s="72"/>
      <c r="G584" s="72"/>
      <c r="H584" s="72"/>
      <c r="I584" s="72"/>
      <c r="J584" s="72"/>
      <c r="K584" s="72"/>
      <c r="L584" s="72"/>
      <c r="M584" s="72"/>
      <c r="N584" s="72"/>
      <c r="O584" s="72"/>
      <c r="P584" s="72"/>
      <c r="Q584" s="72"/>
      <c r="R584" s="72"/>
      <c r="S584" s="72"/>
      <c r="T584" s="72"/>
      <c r="U584" s="72"/>
      <c r="V584" s="72"/>
      <c r="W584" s="72"/>
      <c r="X584" s="72"/>
      <c r="Y584" s="72"/>
      <c r="Z584" s="72"/>
      <c r="AA584" s="72"/>
    </row>
    <row r="585" spans="1:27">
      <c r="A585" s="72"/>
      <c r="B585" s="72"/>
      <c r="C585" s="109"/>
      <c r="D585" s="99"/>
      <c r="E585" s="72"/>
      <c r="F585" s="72"/>
      <c r="G585" s="72"/>
      <c r="H585" s="72"/>
      <c r="I585" s="72"/>
      <c r="J585" s="72"/>
      <c r="K585" s="72"/>
      <c r="L585" s="72"/>
      <c r="M585" s="72"/>
      <c r="N585" s="72"/>
      <c r="O585" s="72"/>
      <c r="P585" s="72"/>
      <c r="Q585" s="72"/>
      <c r="R585" s="72"/>
      <c r="S585" s="72"/>
      <c r="T585" s="72"/>
      <c r="U585" s="72"/>
      <c r="V585" s="72"/>
      <c r="W585" s="72"/>
      <c r="X585" s="72"/>
      <c r="Y585" s="72"/>
      <c r="Z585" s="72"/>
      <c r="AA585" s="72"/>
    </row>
    <row r="586" spans="1:27">
      <c r="A586" s="72"/>
      <c r="B586" s="72"/>
      <c r="C586" s="109"/>
      <c r="D586" s="99"/>
      <c r="E586" s="72"/>
      <c r="F586" s="72"/>
      <c r="G586" s="72"/>
      <c r="H586" s="72"/>
      <c r="I586" s="72"/>
      <c r="J586" s="72"/>
      <c r="K586" s="72"/>
      <c r="L586" s="72"/>
      <c r="M586" s="72"/>
      <c r="N586" s="72"/>
      <c r="O586" s="72"/>
      <c r="P586" s="72"/>
      <c r="Q586" s="72"/>
      <c r="R586" s="72"/>
      <c r="S586" s="72"/>
      <c r="T586" s="72"/>
      <c r="U586" s="72"/>
      <c r="V586" s="72"/>
      <c r="W586" s="72"/>
      <c r="X586" s="72"/>
      <c r="Y586" s="72"/>
      <c r="Z586" s="72"/>
      <c r="AA586" s="72"/>
    </row>
    <row r="587" spans="1:27">
      <c r="A587" s="72"/>
      <c r="B587" s="72"/>
      <c r="C587" s="109"/>
      <c r="D587" s="99"/>
      <c r="E587" s="72"/>
      <c r="F587" s="72"/>
      <c r="G587" s="72"/>
      <c r="H587" s="72"/>
      <c r="I587" s="72"/>
      <c r="J587" s="72"/>
      <c r="K587" s="72"/>
      <c r="L587" s="72"/>
      <c r="M587" s="72"/>
      <c r="N587" s="72"/>
      <c r="O587" s="72"/>
      <c r="P587" s="72"/>
      <c r="Q587" s="72"/>
      <c r="R587" s="72"/>
      <c r="S587" s="72"/>
      <c r="T587" s="72"/>
      <c r="U587" s="72"/>
      <c r="V587" s="72"/>
      <c r="W587" s="72"/>
      <c r="X587" s="72"/>
      <c r="Y587" s="72"/>
      <c r="Z587" s="72"/>
      <c r="AA587" s="72"/>
    </row>
    <row r="588" spans="1:27">
      <c r="A588" s="72"/>
      <c r="B588" s="72"/>
      <c r="C588" s="109"/>
      <c r="D588" s="99"/>
      <c r="E588" s="72"/>
      <c r="F588" s="72"/>
      <c r="G588" s="72"/>
      <c r="H588" s="72"/>
      <c r="I588" s="72"/>
      <c r="J588" s="72"/>
      <c r="K588" s="72"/>
      <c r="L588" s="72"/>
      <c r="M588" s="72"/>
      <c r="N588" s="72"/>
      <c r="O588" s="72"/>
      <c r="P588" s="72"/>
      <c r="Q588" s="72"/>
      <c r="R588" s="72"/>
      <c r="S588" s="72"/>
      <c r="T588" s="72"/>
      <c r="U588" s="72"/>
      <c r="V588" s="72"/>
      <c r="W588" s="72"/>
      <c r="X588" s="72"/>
      <c r="Y588" s="72"/>
      <c r="Z588" s="72"/>
      <c r="AA588" s="72"/>
    </row>
    <row r="589" spans="1:27">
      <c r="A589" s="72"/>
      <c r="B589" s="72"/>
      <c r="C589" s="109"/>
      <c r="D589" s="99"/>
      <c r="E589" s="72"/>
      <c r="F589" s="72"/>
      <c r="G589" s="72"/>
      <c r="H589" s="72"/>
      <c r="I589" s="72"/>
      <c r="J589" s="72"/>
      <c r="K589" s="72"/>
      <c r="L589" s="72"/>
      <c r="M589" s="72"/>
      <c r="N589" s="72"/>
      <c r="O589" s="72"/>
      <c r="P589" s="72"/>
      <c r="Q589" s="72"/>
      <c r="R589" s="72"/>
      <c r="S589" s="72"/>
      <c r="T589" s="72"/>
      <c r="U589" s="72"/>
      <c r="V589" s="72"/>
      <c r="W589" s="72"/>
      <c r="X589" s="72"/>
      <c r="Y589" s="72"/>
      <c r="Z589" s="72"/>
      <c r="AA589" s="72"/>
    </row>
    <row r="590" spans="1:27">
      <c r="A590" s="72"/>
      <c r="B590" s="72"/>
      <c r="C590" s="109"/>
      <c r="D590" s="99"/>
      <c r="E590" s="72"/>
      <c r="F590" s="72"/>
      <c r="G590" s="72"/>
      <c r="H590" s="72"/>
      <c r="I590" s="72"/>
      <c r="J590" s="72"/>
      <c r="K590" s="72"/>
      <c r="L590" s="72"/>
      <c r="M590" s="72"/>
      <c r="N590" s="72"/>
      <c r="O590" s="72"/>
      <c r="P590" s="72"/>
      <c r="Q590" s="72"/>
      <c r="R590" s="72"/>
      <c r="S590" s="72"/>
      <c r="T590" s="72"/>
      <c r="U590" s="72"/>
      <c r="V590" s="72"/>
      <c r="W590" s="72"/>
      <c r="X590" s="72"/>
      <c r="Y590" s="72"/>
      <c r="Z590" s="72"/>
      <c r="AA590" s="72"/>
    </row>
    <row r="591" spans="1:27">
      <c r="A591" s="72"/>
      <c r="B591" s="72"/>
      <c r="C591" s="109"/>
      <c r="D591" s="99"/>
      <c r="E591" s="72"/>
      <c r="F591" s="72"/>
      <c r="G591" s="72"/>
      <c r="H591" s="72"/>
      <c r="I591" s="72"/>
      <c r="J591" s="72"/>
      <c r="K591" s="72"/>
      <c r="L591" s="72"/>
      <c r="M591" s="72"/>
      <c r="N591" s="72"/>
      <c r="O591" s="72"/>
      <c r="P591" s="72"/>
      <c r="Q591" s="72"/>
      <c r="R591" s="72"/>
      <c r="S591" s="72"/>
      <c r="T591" s="72"/>
      <c r="U591" s="72"/>
      <c r="V591" s="72"/>
      <c r="W591" s="72"/>
      <c r="X591" s="72"/>
      <c r="Y591" s="72"/>
      <c r="Z591" s="72"/>
      <c r="AA591" s="72"/>
    </row>
    <row r="592" spans="1:27">
      <c r="A592" s="72"/>
      <c r="B592" s="72"/>
      <c r="C592" s="109"/>
      <c r="D592" s="99"/>
      <c r="E592" s="72"/>
      <c r="F592" s="72"/>
      <c r="G592" s="72"/>
      <c r="H592" s="72"/>
      <c r="I592" s="72"/>
      <c r="J592" s="72"/>
      <c r="K592" s="72"/>
      <c r="L592" s="72"/>
      <c r="M592" s="72"/>
      <c r="N592" s="72"/>
      <c r="O592" s="72"/>
      <c r="P592" s="72"/>
      <c r="Q592" s="72"/>
      <c r="R592" s="72"/>
      <c r="S592" s="72"/>
      <c r="T592" s="72"/>
      <c r="U592" s="72"/>
      <c r="V592" s="72"/>
      <c r="W592" s="72"/>
      <c r="X592" s="72"/>
      <c r="Y592" s="72"/>
      <c r="Z592" s="72"/>
      <c r="AA592" s="72"/>
    </row>
    <row r="593" spans="1:27">
      <c r="A593" s="72"/>
      <c r="B593" s="72"/>
      <c r="C593" s="109"/>
      <c r="D593" s="99"/>
      <c r="E593" s="72"/>
      <c r="F593" s="72"/>
      <c r="G593" s="72"/>
      <c r="H593" s="72"/>
      <c r="I593" s="72"/>
      <c r="J593" s="72"/>
      <c r="K593" s="72"/>
      <c r="L593" s="72"/>
      <c r="M593" s="72"/>
      <c r="N593" s="72"/>
      <c r="O593" s="72"/>
      <c r="P593" s="72"/>
      <c r="Q593" s="72"/>
      <c r="R593" s="72"/>
      <c r="S593" s="72"/>
      <c r="T593" s="72"/>
      <c r="U593" s="72"/>
      <c r="V593" s="72"/>
      <c r="W593" s="72"/>
      <c r="X593" s="72"/>
      <c r="Y593" s="72"/>
      <c r="Z593" s="72"/>
      <c r="AA593" s="72"/>
    </row>
    <row r="594" spans="1:27">
      <c r="A594" s="72"/>
      <c r="B594" s="72"/>
      <c r="C594" s="109"/>
      <c r="D594" s="99"/>
      <c r="E594" s="72"/>
      <c r="F594" s="72"/>
      <c r="G594" s="72"/>
      <c r="H594" s="72"/>
      <c r="I594" s="72"/>
      <c r="J594" s="72"/>
      <c r="K594" s="72"/>
      <c r="L594" s="72"/>
      <c r="M594" s="72"/>
      <c r="N594" s="72"/>
      <c r="O594" s="72"/>
      <c r="P594" s="72"/>
      <c r="Q594" s="72"/>
      <c r="R594" s="72"/>
      <c r="S594" s="72"/>
      <c r="T594" s="72"/>
      <c r="U594" s="72"/>
      <c r="V594" s="72"/>
      <c r="W594" s="72"/>
      <c r="X594" s="72"/>
      <c r="Y594" s="72"/>
      <c r="Z594" s="72"/>
      <c r="AA594" s="72"/>
    </row>
    <row r="595" spans="1:27">
      <c r="A595" s="72"/>
      <c r="B595" s="72"/>
      <c r="C595" s="109"/>
      <c r="D595" s="99"/>
      <c r="E595" s="72"/>
      <c r="F595" s="72"/>
      <c r="G595" s="72"/>
      <c r="H595" s="72"/>
      <c r="I595" s="72"/>
      <c r="J595" s="72"/>
      <c r="K595" s="72"/>
      <c r="L595" s="72"/>
      <c r="M595" s="72"/>
      <c r="N595" s="72"/>
      <c r="O595" s="72"/>
      <c r="P595" s="72"/>
      <c r="Q595" s="72"/>
      <c r="R595" s="72"/>
      <c r="S595" s="72"/>
      <c r="T595" s="72"/>
      <c r="U595" s="72"/>
      <c r="V595" s="72"/>
      <c r="W595" s="72"/>
      <c r="X595" s="72"/>
      <c r="Y595" s="72"/>
      <c r="Z595" s="72"/>
      <c r="AA595" s="72"/>
    </row>
    <row r="596" spans="1:27">
      <c r="A596" s="72"/>
      <c r="B596" s="72"/>
      <c r="C596" s="109"/>
      <c r="D596" s="99"/>
      <c r="E596" s="72"/>
      <c r="F596" s="72"/>
      <c r="G596" s="72"/>
      <c r="H596" s="72"/>
      <c r="I596" s="72"/>
      <c r="J596" s="72"/>
      <c r="K596" s="72"/>
      <c r="L596" s="72"/>
      <c r="M596" s="72"/>
      <c r="N596" s="72"/>
      <c r="O596" s="72"/>
      <c r="P596" s="72"/>
      <c r="Q596" s="72"/>
      <c r="R596" s="72"/>
      <c r="S596" s="72"/>
      <c r="T596" s="72"/>
      <c r="U596" s="72"/>
      <c r="V596" s="72"/>
      <c r="W596" s="72"/>
      <c r="X596" s="72"/>
      <c r="Y596" s="72"/>
      <c r="Z596" s="72"/>
      <c r="AA596" s="72"/>
    </row>
    <row r="597" spans="1:27">
      <c r="A597" s="72"/>
      <c r="B597" s="72"/>
      <c r="C597" s="109"/>
      <c r="D597" s="99"/>
      <c r="E597" s="72"/>
      <c r="F597" s="72"/>
      <c r="G597" s="72"/>
      <c r="H597" s="72"/>
      <c r="I597" s="72"/>
      <c r="J597" s="72"/>
      <c r="K597" s="72"/>
      <c r="L597" s="72"/>
      <c r="M597" s="72"/>
      <c r="N597" s="72"/>
      <c r="O597" s="72"/>
      <c r="P597" s="72"/>
      <c r="Q597" s="72"/>
      <c r="R597" s="72"/>
      <c r="S597" s="72"/>
      <c r="T597" s="72"/>
      <c r="U597" s="72"/>
      <c r="V597" s="72"/>
      <c r="W597" s="72"/>
      <c r="X597" s="72"/>
      <c r="Y597" s="72"/>
      <c r="Z597" s="72"/>
      <c r="AA597" s="72"/>
    </row>
    <row r="598" spans="1:27">
      <c r="A598" s="72"/>
      <c r="B598" s="72"/>
      <c r="C598" s="109"/>
      <c r="D598" s="99"/>
      <c r="E598" s="72"/>
      <c r="F598" s="72"/>
      <c r="G598" s="72"/>
      <c r="H598" s="72"/>
      <c r="I598" s="72"/>
      <c r="J598" s="72"/>
      <c r="K598" s="72"/>
      <c r="L598" s="72"/>
      <c r="M598" s="72"/>
      <c r="N598" s="72"/>
      <c r="O598" s="72"/>
      <c r="P598" s="72"/>
      <c r="Q598" s="72"/>
      <c r="R598" s="72"/>
      <c r="S598" s="72"/>
      <c r="T598" s="72"/>
      <c r="U598" s="72"/>
      <c r="V598" s="72"/>
      <c r="W598" s="72"/>
      <c r="X598" s="72"/>
      <c r="Y598" s="72"/>
      <c r="Z598" s="72"/>
      <c r="AA598" s="72"/>
    </row>
    <row r="599" spans="1:27">
      <c r="A599" s="72"/>
      <c r="B599" s="72"/>
      <c r="C599" s="109"/>
      <c r="D599" s="99"/>
      <c r="E599" s="72"/>
      <c r="F599" s="72"/>
      <c r="G599" s="72"/>
      <c r="H599" s="72"/>
      <c r="I599" s="72"/>
      <c r="J599" s="72"/>
      <c r="K599" s="72"/>
      <c r="L599" s="72"/>
      <c r="M599" s="72"/>
      <c r="N599" s="72"/>
      <c r="O599" s="72"/>
      <c r="P599" s="72"/>
      <c r="Q599" s="72"/>
      <c r="R599" s="72"/>
      <c r="S599" s="72"/>
      <c r="T599" s="72"/>
      <c r="U599" s="72"/>
      <c r="V599" s="72"/>
      <c r="W599" s="72"/>
      <c r="X599" s="72"/>
      <c r="Y599" s="72"/>
      <c r="Z599" s="72"/>
      <c r="AA599" s="72"/>
    </row>
    <row r="600" spans="1:27">
      <c r="A600" s="72"/>
      <c r="B600" s="72"/>
      <c r="C600" s="109"/>
      <c r="D600" s="99"/>
      <c r="E600" s="72"/>
      <c r="F600" s="72"/>
      <c r="G600" s="72"/>
      <c r="H600" s="72"/>
      <c r="I600" s="72"/>
      <c r="J600" s="72"/>
      <c r="K600" s="72"/>
      <c r="L600" s="72"/>
      <c r="M600" s="72"/>
      <c r="N600" s="72"/>
      <c r="O600" s="72"/>
      <c r="P600" s="72"/>
      <c r="Q600" s="72"/>
      <c r="R600" s="72"/>
      <c r="S600" s="72"/>
      <c r="T600" s="72"/>
      <c r="U600" s="72"/>
      <c r="V600" s="72"/>
      <c r="W600" s="72"/>
      <c r="X600" s="72"/>
      <c r="Y600" s="72"/>
      <c r="Z600" s="72"/>
      <c r="AA600" s="72"/>
    </row>
    <row r="601" spans="1:27">
      <c r="A601" s="72"/>
      <c r="B601" s="72"/>
      <c r="C601" s="109"/>
      <c r="D601" s="99"/>
      <c r="E601" s="72"/>
      <c r="F601" s="72"/>
      <c r="G601" s="72"/>
      <c r="H601" s="72"/>
      <c r="I601" s="72"/>
      <c r="J601" s="72"/>
      <c r="K601" s="72"/>
      <c r="L601" s="72"/>
      <c r="M601" s="72"/>
      <c r="N601" s="72"/>
      <c r="O601" s="72"/>
      <c r="P601" s="72"/>
      <c r="Q601" s="72"/>
      <c r="R601" s="72"/>
      <c r="S601" s="72"/>
      <c r="T601" s="72"/>
      <c r="U601" s="72"/>
      <c r="V601" s="72"/>
      <c r="W601" s="72"/>
      <c r="X601" s="72"/>
      <c r="Y601" s="72"/>
      <c r="Z601" s="72"/>
      <c r="AA601" s="72"/>
    </row>
    <row r="602" spans="1:27">
      <c r="A602" s="72"/>
      <c r="B602" s="72"/>
      <c r="C602" s="109"/>
      <c r="D602" s="99"/>
      <c r="E602" s="72"/>
      <c r="F602" s="72"/>
      <c r="G602" s="72"/>
      <c r="H602" s="72"/>
      <c r="I602" s="72"/>
      <c r="J602" s="72"/>
      <c r="K602" s="72"/>
      <c r="L602" s="72"/>
      <c r="M602" s="72"/>
      <c r="N602" s="72"/>
      <c r="O602" s="72"/>
      <c r="P602" s="72"/>
      <c r="Q602" s="72"/>
      <c r="R602" s="72"/>
      <c r="S602" s="72"/>
      <c r="T602" s="72"/>
      <c r="U602" s="72"/>
      <c r="V602" s="72"/>
      <c r="W602" s="72"/>
      <c r="X602" s="72"/>
      <c r="Y602" s="72"/>
      <c r="Z602" s="72"/>
      <c r="AA602" s="72"/>
    </row>
    <row r="603" spans="1:27">
      <c r="A603" s="72"/>
      <c r="B603" s="72"/>
      <c r="C603" s="109"/>
      <c r="D603" s="99"/>
      <c r="E603" s="72"/>
      <c r="F603" s="72"/>
      <c r="G603" s="72"/>
      <c r="H603" s="72"/>
      <c r="I603" s="72"/>
      <c r="J603" s="72"/>
      <c r="K603" s="72"/>
      <c r="L603" s="72"/>
      <c r="M603" s="72"/>
      <c r="N603" s="72"/>
      <c r="O603" s="72"/>
      <c r="P603" s="72"/>
      <c r="Q603" s="72"/>
      <c r="R603" s="72"/>
      <c r="S603" s="72"/>
      <c r="T603" s="72"/>
      <c r="U603" s="72"/>
      <c r="V603" s="72"/>
      <c r="W603" s="72"/>
      <c r="X603" s="72"/>
      <c r="Y603" s="72"/>
      <c r="Z603" s="72"/>
      <c r="AA603" s="72"/>
    </row>
    <row r="604" spans="1:27">
      <c r="A604" s="72"/>
      <c r="B604" s="72"/>
      <c r="C604" s="109"/>
      <c r="D604" s="99"/>
      <c r="E604" s="72"/>
      <c r="F604" s="72"/>
      <c r="G604" s="72"/>
      <c r="H604" s="72"/>
      <c r="I604" s="72"/>
      <c r="J604" s="72"/>
      <c r="K604" s="72"/>
      <c r="L604" s="72"/>
      <c r="M604" s="72"/>
      <c r="N604" s="72"/>
      <c r="O604" s="72"/>
      <c r="P604" s="72"/>
      <c r="Q604" s="72"/>
      <c r="R604" s="72"/>
      <c r="S604" s="72"/>
      <c r="T604" s="72"/>
      <c r="U604" s="72"/>
      <c r="V604" s="72"/>
      <c r="W604" s="72"/>
      <c r="X604" s="72"/>
      <c r="Y604" s="72"/>
      <c r="Z604" s="72"/>
      <c r="AA604" s="72"/>
    </row>
    <row r="605" spans="1:27">
      <c r="A605" s="72"/>
      <c r="B605" s="72"/>
      <c r="C605" s="109"/>
      <c r="D605" s="99"/>
      <c r="E605" s="72"/>
      <c r="F605" s="72"/>
      <c r="G605" s="72"/>
      <c r="H605" s="72"/>
      <c r="I605" s="72"/>
      <c r="J605" s="72"/>
      <c r="K605" s="72"/>
      <c r="L605" s="72"/>
      <c r="M605" s="72"/>
      <c r="N605" s="72"/>
      <c r="O605" s="72"/>
      <c r="P605" s="72"/>
      <c r="Q605" s="72"/>
      <c r="R605" s="72"/>
      <c r="S605" s="72"/>
      <c r="T605" s="72"/>
      <c r="U605" s="72"/>
      <c r="V605" s="72"/>
      <c r="W605" s="72"/>
      <c r="X605" s="72"/>
      <c r="Y605" s="72"/>
      <c r="Z605" s="72"/>
      <c r="AA605" s="72"/>
    </row>
    <row r="606" spans="1:27">
      <c r="A606" s="72"/>
      <c r="B606" s="72"/>
      <c r="C606" s="109"/>
      <c r="D606" s="99"/>
      <c r="E606" s="72"/>
      <c r="F606" s="72"/>
      <c r="G606" s="72"/>
      <c r="H606" s="72"/>
      <c r="I606" s="72"/>
      <c r="J606" s="72"/>
      <c r="K606" s="72"/>
      <c r="L606" s="72"/>
      <c r="M606" s="72"/>
      <c r="N606" s="72"/>
      <c r="O606" s="72"/>
      <c r="P606" s="72"/>
      <c r="Q606" s="72"/>
      <c r="R606" s="72"/>
      <c r="S606" s="72"/>
      <c r="T606" s="72"/>
      <c r="U606" s="72"/>
      <c r="V606" s="72"/>
      <c r="W606" s="72"/>
      <c r="X606" s="72"/>
      <c r="Y606" s="72"/>
      <c r="Z606" s="72"/>
      <c r="AA606" s="72"/>
    </row>
    <row r="607" spans="1:27">
      <c r="A607" s="72"/>
      <c r="B607" s="72"/>
      <c r="C607" s="109"/>
      <c r="D607" s="99"/>
      <c r="E607" s="72"/>
      <c r="F607" s="72"/>
      <c r="G607" s="72"/>
      <c r="H607" s="72"/>
      <c r="I607" s="72"/>
      <c r="J607" s="72"/>
      <c r="K607" s="72"/>
      <c r="L607" s="72"/>
      <c r="M607" s="72"/>
      <c r="N607" s="72"/>
      <c r="O607" s="72"/>
      <c r="P607" s="72"/>
      <c r="Q607" s="72"/>
      <c r="R607" s="72"/>
      <c r="S607" s="72"/>
      <c r="T607" s="72"/>
      <c r="U607" s="72"/>
      <c r="V607" s="72"/>
      <c r="W607" s="72"/>
      <c r="X607" s="72"/>
      <c r="Y607" s="72"/>
      <c r="Z607" s="72"/>
      <c r="AA607" s="72"/>
    </row>
    <row r="608" spans="1:27">
      <c r="A608" s="72"/>
      <c r="B608" s="72"/>
      <c r="C608" s="109"/>
      <c r="D608" s="99"/>
      <c r="E608" s="72"/>
      <c r="F608" s="72"/>
      <c r="G608" s="72"/>
      <c r="H608" s="72"/>
      <c r="I608" s="72"/>
      <c r="J608" s="72"/>
      <c r="K608" s="72"/>
      <c r="L608" s="72"/>
      <c r="M608" s="72"/>
      <c r="N608" s="72"/>
      <c r="O608" s="72"/>
      <c r="P608" s="72"/>
      <c r="Q608" s="72"/>
      <c r="R608" s="72"/>
      <c r="S608" s="72"/>
      <c r="T608" s="72"/>
      <c r="U608" s="72"/>
      <c r="V608" s="72"/>
      <c r="W608" s="72"/>
      <c r="X608" s="72"/>
      <c r="Y608" s="72"/>
      <c r="Z608" s="72"/>
      <c r="AA608" s="72"/>
    </row>
    <row r="609" spans="1:27">
      <c r="A609" s="72"/>
      <c r="B609" s="72"/>
      <c r="C609" s="109"/>
      <c r="D609" s="99"/>
      <c r="E609" s="72"/>
      <c r="F609" s="72"/>
      <c r="G609" s="72"/>
      <c r="H609" s="72"/>
      <c r="I609" s="72"/>
      <c r="J609" s="72"/>
      <c r="K609" s="72"/>
      <c r="L609" s="72"/>
      <c r="M609" s="72"/>
      <c r="N609" s="72"/>
      <c r="O609" s="72"/>
      <c r="P609" s="72"/>
      <c r="Q609" s="72"/>
      <c r="R609" s="72"/>
      <c r="S609" s="72"/>
      <c r="T609" s="72"/>
      <c r="U609" s="72"/>
      <c r="V609" s="72"/>
      <c r="W609" s="72"/>
      <c r="X609" s="72"/>
      <c r="Y609" s="72"/>
      <c r="Z609" s="72"/>
      <c r="AA609" s="72"/>
    </row>
    <row r="610" spans="1:27">
      <c r="A610" s="72"/>
      <c r="B610" s="72"/>
      <c r="C610" s="109"/>
      <c r="D610" s="99"/>
      <c r="E610" s="72"/>
      <c r="F610" s="72"/>
      <c r="G610" s="72"/>
      <c r="H610" s="72"/>
      <c r="I610" s="72"/>
      <c r="J610" s="72"/>
      <c r="K610" s="72"/>
      <c r="L610" s="72"/>
      <c r="M610" s="72"/>
      <c r="N610" s="72"/>
      <c r="O610" s="72"/>
      <c r="P610" s="72"/>
      <c r="Q610" s="72"/>
      <c r="R610" s="72"/>
      <c r="S610" s="72"/>
      <c r="T610" s="72"/>
      <c r="U610" s="72"/>
      <c r="V610" s="72"/>
      <c r="W610" s="72"/>
      <c r="X610" s="72"/>
      <c r="Y610" s="72"/>
      <c r="Z610" s="72"/>
      <c r="AA610" s="72"/>
    </row>
    <row r="611" spans="1:27">
      <c r="A611" s="72"/>
      <c r="B611" s="72"/>
      <c r="C611" s="109"/>
      <c r="D611" s="99"/>
      <c r="E611" s="72"/>
      <c r="F611" s="72"/>
      <c r="G611" s="72"/>
      <c r="H611" s="72"/>
      <c r="I611" s="72"/>
      <c r="J611" s="72"/>
      <c r="K611" s="72"/>
      <c r="L611" s="72"/>
      <c r="M611" s="72"/>
      <c r="N611" s="72"/>
      <c r="O611" s="72"/>
      <c r="P611" s="72"/>
      <c r="Q611" s="72"/>
      <c r="R611" s="72"/>
      <c r="S611" s="72"/>
      <c r="T611" s="72"/>
      <c r="U611" s="72"/>
      <c r="V611" s="72"/>
      <c r="W611" s="72"/>
      <c r="X611" s="72"/>
      <c r="Y611" s="72"/>
      <c r="Z611" s="72"/>
      <c r="AA611" s="72"/>
    </row>
    <row r="612" spans="1:27">
      <c r="A612" s="72"/>
      <c r="B612" s="72"/>
      <c r="C612" s="109"/>
      <c r="D612" s="99"/>
      <c r="E612" s="72"/>
      <c r="F612" s="72"/>
      <c r="G612" s="72"/>
      <c r="H612" s="72"/>
      <c r="I612" s="72"/>
      <c r="J612" s="72"/>
      <c r="K612" s="72"/>
      <c r="L612" s="72"/>
      <c r="M612" s="72"/>
      <c r="N612" s="72"/>
      <c r="O612" s="72"/>
      <c r="P612" s="72"/>
      <c r="Q612" s="72"/>
      <c r="R612" s="72"/>
      <c r="S612" s="72"/>
      <c r="T612" s="72"/>
      <c r="U612" s="72"/>
      <c r="V612" s="72"/>
      <c r="W612" s="72"/>
      <c r="X612" s="72"/>
      <c r="Y612" s="72"/>
      <c r="Z612" s="72"/>
      <c r="AA612" s="72"/>
    </row>
    <row r="613" spans="1:27">
      <c r="A613" s="72"/>
      <c r="B613" s="72"/>
      <c r="C613" s="109"/>
      <c r="D613" s="99"/>
      <c r="E613" s="72"/>
      <c r="F613" s="72"/>
      <c r="G613" s="72"/>
      <c r="H613" s="72"/>
      <c r="I613" s="72"/>
      <c r="J613" s="72"/>
      <c r="K613" s="72"/>
      <c r="L613" s="72"/>
      <c r="M613" s="72"/>
      <c r="N613" s="72"/>
      <c r="O613" s="72"/>
      <c r="P613" s="72"/>
      <c r="Q613" s="72"/>
      <c r="R613" s="72"/>
      <c r="S613" s="72"/>
      <c r="T613" s="72"/>
      <c r="U613" s="72"/>
      <c r="V613" s="72"/>
      <c r="W613" s="72"/>
      <c r="X613" s="72"/>
      <c r="Y613" s="72"/>
      <c r="Z613" s="72"/>
      <c r="AA613" s="72"/>
    </row>
    <row r="614" spans="1:27">
      <c r="A614" s="72"/>
      <c r="B614" s="72"/>
      <c r="C614" s="109"/>
      <c r="D614" s="99"/>
      <c r="E614" s="72"/>
      <c r="F614" s="72"/>
      <c r="G614" s="72"/>
      <c r="H614" s="72"/>
      <c r="I614" s="72"/>
      <c r="J614" s="72"/>
      <c r="K614" s="72"/>
      <c r="L614" s="72"/>
      <c r="M614" s="72"/>
      <c r="N614" s="72"/>
      <c r="O614" s="72"/>
      <c r="P614" s="72"/>
      <c r="Q614" s="72"/>
      <c r="R614" s="72"/>
      <c r="S614" s="72"/>
      <c r="T614" s="72"/>
      <c r="U614" s="72"/>
      <c r="V614" s="72"/>
      <c r="W614" s="72"/>
      <c r="X614" s="72"/>
      <c r="Y614" s="72"/>
      <c r="Z614" s="72"/>
      <c r="AA614" s="72"/>
    </row>
    <row r="615" spans="1:27">
      <c r="A615" s="72"/>
      <c r="B615" s="72"/>
      <c r="C615" s="109"/>
      <c r="D615" s="99"/>
      <c r="E615" s="72"/>
      <c r="F615" s="72"/>
      <c r="G615" s="72"/>
      <c r="H615" s="72"/>
      <c r="I615" s="72"/>
      <c r="J615" s="72"/>
      <c r="K615" s="72"/>
      <c r="L615" s="72"/>
      <c r="M615" s="72"/>
      <c r="N615" s="72"/>
      <c r="O615" s="72"/>
      <c r="P615" s="72"/>
      <c r="Q615" s="72"/>
      <c r="R615" s="72"/>
      <c r="S615" s="72"/>
      <c r="T615" s="72"/>
      <c r="U615" s="72"/>
      <c r="V615" s="72"/>
      <c r="W615" s="72"/>
      <c r="X615" s="72"/>
      <c r="Y615" s="72"/>
      <c r="Z615" s="72"/>
      <c r="AA615" s="72"/>
    </row>
    <row r="616" spans="1:27">
      <c r="A616" s="72"/>
      <c r="B616" s="72"/>
      <c r="C616" s="109"/>
      <c r="D616" s="99"/>
      <c r="E616" s="72"/>
      <c r="F616" s="72"/>
      <c r="G616" s="72"/>
      <c r="H616" s="72"/>
      <c r="I616" s="72"/>
      <c r="J616" s="72"/>
      <c r="K616" s="72"/>
      <c r="L616" s="72"/>
      <c r="M616" s="72"/>
      <c r="N616" s="72"/>
      <c r="O616" s="72"/>
      <c r="P616" s="72"/>
      <c r="Q616" s="72"/>
      <c r="R616" s="72"/>
      <c r="S616" s="72"/>
      <c r="T616" s="72"/>
      <c r="U616" s="72"/>
      <c r="V616" s="72"/>
      <c r="W616" s="72"/>
      <c r="X616" s="72"/>
      <c r="Y616" s="72"/>
      <c r="Z616" s="72"/>
      <c r="AA616" s="72"/>
    </row>
    <row r="617" spans="1:27">
      <c r="A617" s="72"/>
      <c r="B617" s="72"/>
      <c r="C617" s="109"/>
      <c r="D617" s="99"/>
      <c r="E617" s="72"/>
      <c r="F617" s="72"/>
      <c r="G617" s="72"/>
      <c r="H617" s="72"/>
      <c r="I617" s="72"/>
      <c r="J617" s="72"/>
      <c r="K617" s="72"/>
      <c r="L617" s="72"/>
      <c r="M617" s="72"/>
      <c r="N617" s="72"/>
      <c r="O617" s="72"/>
      <c r="P617" s="72"/>
      <c r="Q617" s="72"/>
      <c r="R617" s="72"/>
      <c r="S617" s="72"/>
      <c r="T617" s="72"/>
      <c r="U617" s="72"/>
      <c r="V617" s="72"/>
      <c r="W617" s="72"/>
      <c r="X617" s="72"/>
      <c r="Y617" s="72"/>
      <c r="Z617" s="72"/>
      <c r="AA617" s="72"/>
    </row>
    <row r="618" spans="1:27">
      <c r="A618" s="72"/>
      <c r="B618" s="72"/>
      <c r="C618" s="109"/>
      <c r="D618" s="99"/>
      <c r="E618" s="72"/>
      <c r="F618" s="72"/>
      <c r="G618" s="72"/>
      <c r="H618" s="72"/>
      <c r="I618" s="72"/>
      <c r="J618" s="72"/>
      <c r="K618" s="72"/>
      <c r="L618" s="72"/>
      <c r="M618" s="72"/>
      <c r="N618" s="72"/>
      <c r="O618" s="72"/>
      <c r="P618" s="72"/>
      <c r="Q618" s="72"/>
      <c r="R618" s="72"/>
      <c r="S618" s="72"/>
      <c r="T618" s="72"/>
      <c r="U618" s="72"/>
      <c r="V618" s="72"/>
      <c r="W618" s="72"/>
      <c r="X618" s="72"/>
      <c r="Y618" s="72"/>
      <c r="Z618" s="72"/>
      <c r="AA618" s="72"/>
    </row>
    <row r="619" spans="1:27">
      <c r="A619" s="72"/>
      <c r="B619" s="72"/>
      <c r="C619" s="109"/>
      <c r="D619" s="99"/>
      <c r="E619" s="72"/>
      <c r="F619" s="72"/>
      <c r="G619" s="72"/>
      <c r="H619" s="72"/>
      <c r="I619" s="72"/>
      <c r="J619" s="72"/>
      <c r="K619" s="72"/>
      <c r="L619" s="72"/>
      <c r="M619" s="72"/>
      <c r="N619" s="72"/>
      <c r="O619" s="72"/>
      <c r="P619" s="72"/>
      <c r="Q619" s="72"/>
      <c r="R619" s="72"/>
      <c r="S619" s="72"/>
      <c r="T619" s="72"/>
      <c r="U619" s="72"/>
      <c r="V619" s="72"/>
      <c r="W619" s="72"/>
      <c r="X619" s="72"/>
      <c r="Y619" s="72"/>
      <c r="Z619" s="72"/>
      <c r="AA619" s="72"/>
    </row>
    <row r="620" spans="1:27">
      <c r="A620" s="72"/>
      <c r="B620" s="72"/>
      <c r="C620" s="109"/>
      <c r="D620" s="99"/>
      <c r="E620" s="72"/>
      <c r="F620" s="72"/>
      <c r="G620" s="72"/>
      <c r="H620" s="72"/>
      <c r="I620" s="72"/>
      <c r="J620" s="72"/>
      <c r="K620" s="72"/>
      <c r="L620" s="72"/>
      <c r="M620" s="72"/>
      <c r="N620" s="72"/>
      <c r="O620" s="72"/>
      <c r="P620" s="72"/>
      <c r="Q620" s="72"/>
      <c r="R620" s="72"/>
      <c r="S620" s="72"/>
      <c r="T620" s="72"/>
      <c r="U620" s="72"/>
      <c r="V620" s="72"/>
      <c r="W620" s="72"/>
      <c r="X620" s="72"/>
      <c r="Y620" s="72"/>
      <c r="Z620" s="72"/>
      <c r="AA620" s="72"/>
    </row>
    <row r="621" spans="1:27">
      <c r="A621" s="72"/>
      <c r="B621" s="72"/>
      <c r="C621" s="109"/>
      <c r="D621" s="99"/>
      <c r="E621" s="72"/>
      <c r="F621" s="72"/>
      <c r="G621" s="72"/>
      <c r="H621" s="72"/>
      <c r="I621" s="72"/>
      <c r="J621" s="72"/>
      <c r="K621" s="72"/>
      <c r="L621" s="72"/>
      <c r="M621" s="72"/>
      <c r="N621" s="72"/>
      <c r="O621" s="72"/>
      <c r="P621" s="72"/>
      <c r="Q621" s="72"/>
      <c r="R621" s="72"/>
      <c r="S621" s="72"/>
      <c r="T621" s="72"/>
      <c r="U621" s="72"/>
      <c r="V621" s="72"/>
      <c r="W621" s="72"/>
      <c r="X621" s="72"/>
      <c r="Y621" s="72"/>
      <c r="Z621" s="72"/>
      <c r="AA621" s="72"/>
    </row>
    <row r="622" spans="1:27">
      <c r="A622" s="72"/>
      <c r="B622" s="72"/>
      <c r="C622" s="109"/>
      <c r="D622" s="99"/>
      <c r="E622" s="72"/>
      <c r="F622" s="72"/>
      <c r="G622" s="72"/>
      <c r="H622" s="72"/>
      <c r="I622" s="72"/>
      <c r="J622" s="72"/>
      <c r="K622" s="72"/>
      <c r="L622" s="72"/>
      <c r="M622" s="72"/>
      <c r="N622" s="72"/>
      <c r="O622" s="72"/>
      <c r="P622" s="72"/>
      <c r="Q622" s="72"/>
      <c r="R622" s="72"/>
      <c r="S622" s="72"/>
      <c r="T622" s="72"/>
      <c r="U622" s="72"/>
      <c r="V622" s="72"/>
      <c r="W622" s="72"/>
      <c r="X622" s="72"/>
      <c r="Y622" s="72"/>
      <c r="Z622" s="72"/>
      <c r="AA622" s="72"/>
    </row>
    <row r="623" spans="1:27">
      <c r="A623" s="72"/>
      <c r="B623" s="72"/>
      <c r="C623" s="109"/>
      <c r="D623" s="99"/>
      <c r="E623" s="72"/>
      <c r="F623" s="72"/>
      <c r="G623" s="72"/>
      <c r="H623" s="72"/>
      <c r="I623" s="72"/>
      <c r="J623" s="72"/>
      <c r="K623" s="72"/>
      <c r="L623" s="72"/>
      <c r="M623" s="72"/>
      <c r="N623" s="72"/>
      <c r="O623" s="72"/>
      <c r="P623" s="72"/>
      <c r="Q623" s="72"/>
      <c r="R623" s="72"/>
      <c r="S623" s="72"/>
      <c r="T623" s="72"/>
      <c r="U623" s="72"/>
      <c r="V623" s="72"/>
      <c r="W623" s="72"/>
      <c r="X623" s="72"/>
      <c r="Y623" s="72"/>
      <c r="Z623" s="72"/>
      <c r="AA623" s="72"/>
    </row>
    <row r="624" spans="1:27">
      <c r="A624" s="72"/>
      <c r="B624" s="72"/>
      <c r="C624" s="109"/>
      <c r="D624" s="99"/>
      <c r="E624" s="72"/>
      <c r="F624" s="72"/>
      <c r="G624" s="72"/>
      <c r="H624" s="72"/>
      <c r="I624" s="72"/>
      <c r="J624" s="72"/>
      <c r="K624" s="72"/>
      <c r="L624" s="72"/>
      <c r="M624" s="72"/>
      <c r="N624" s="72"/>
      <c r="O624" s="72"/>
      <c r="P624" s="72"/>
      <c r="Q624" s="72"/>
      <c r="R624" s="72"/>
      <c r="S624" s="72"/>
      <c r="T624" s="72"/>
      <c r="U624" s="72"/>
      <c r="V624" s="72"/>
      <c r="W624" s="72"/>
      <c r="X624" s="72"/>
      <c r="Y624" s="72"/>
      <c r="Z624" s="72"/>
      <c r="AA624" s="72"/>
    </row>
    <row r="625" spans="1:27">
      <c r="A625" s="72"/>
      <c r="B625" s="72"/>
      <c r="C625" s="109"/>
      <c r="D625" s="99"/>
      <c r="E625" s="72"/>
      <c r="F625" s="72"/>
      <c r="G625" s="72"/>
      <c r="H625" s="72"/>
      <c r="I625" s="72"/>
      <c r="J625" s="72"/>
      <c r="K625" s="72"/>
      <c r="L625" s="72"/>
      <c r="M625" s="72"/>
      <c r="N625" s="72"/>
      <c r="O625" s="72"/>
      <c r="P625" s="72"/>
      <c r="Q625" s="72"/>
      <c r="R625" s="72"/>
      <c r="S625" s="72"/>
      <c r="T625" s="72"/>
      <c r="U625" s="72"/>
      <c r="V625" s="72"/>
      <c r="W625" s="72"/>
      <c r="X625" s="72"/>
      <c r="Y625" s="72"/>
      <c r="Z625" s="72"/>
      <c r="AA625" s="72"/>
    </row>
    <row r="626" spans="1:27">
      <c r="A626" s="72"/>
      <c r="B626" s="72"/>
      <c r="C626" s="109"/>
      <c r="D626" s="99"/>
      <c r="E626" s="72"/>
      <c r="F626" s="72"/>
      <c r="G626" s="72"/>
      <c r="H626" s="72"/>
      <c r="I626" s="72"/>
      <c r="J626" s="72"/>
      <c r="K626" s="72"/>
      <c r="L626" s="72"/>
      <c r="M626" s="72"/>
      <c r="N626" s="72"/>
      <c r="O626" s="72"/>
      <c r="P626" s="72"/>
      <c r="Q626" s="72"/>
      <c r="R626" s="72"/>
      <c r="S626" s="72"/>
      <c r="T626" s="72"/>
      <c r="U626" s="72"/>
      <c r="V626" s="72"/>
      <c r="W626" s="72"/>
      <c r="X626" s="72"/>
      <c r="Y626" s="72"/>
      <c r="Z626" s="72"/>
      <c r="AA626" s="72"/>
    </row>
    <row r="627" spans="1:27">
      <c r="A627" s="72"/>
      <c r="B627" s="72"/>
      <c r="C627" s="109"/>
      <c r="D627" s="99"/>
      <c r="E627" s="72"/>
      <c r="F627" s="72"/>
      <c r="G627" s="72"/>
      <c r="H627" s="72"/>
      <c r="I627" s="72"/>
      <c r="J627" s="72"/>
      <c r="K627" s="72"/>
      <c r="L627" s="72"/>
      <c r="M627" s="72"/>
      <c r="N627" s="72"/>
      <c r="O627" s="72"/>
      <c r="P627" s="72"/>
      <c r="Q627" s="72"/>
      <c r="R627" s="72"/>
      <c r="S627" s="72"/>
      <c r="T627" s="72"/>
      <c r="U627" s="72"/>
      <c r="V627" s="72"/>
      <c r="W627" s="72"/>
      <c r="X627" s="72"/>
      <c r="Y627" s="72"/>
      <c r="Z627" s="72"/>
      <c r="AA627" s="72"/>
    </row>
    <row r="628" spans="1:27">
      <c r="A628" s="72"/>
      <c r="B628" s="72"/>
      <c r="C628" s="109"/>
      <c r="D628" s="99"/>
      <c r="E628" s="72"/>
      <c r="F628" s="72"/>
      <c r="G628" s="72"/>
      <c r="H628" s="72"/>
      <c r="I628" s="72"/>
      <c r="J628" s="72"/>
      <c r="K628" s="72"/>
      <c r="L628" s="72"/>
      <c r="M628" s="72"/>
      <c r="N628" s="72"/>
      <c r="O628" s="72"/>
      <c r="P628" s="72"/>
      <c r="Q628" s="72"/>
      <c r="R628" s="72"/>
      <c r="S628" s="72"/>
      <c r="T628" s="72"/>
      <c r="U628" s="72"/>
      <c r="V628" s="72"/>
      <c r="W628" s="72"/>
      <c r="X628" s="72"/>
      <c r="Y628" s="72"/>
      <c r="Z628" s="72"/>
      <c r="AA628" s="72"/>
    </row>
    <row r="629" spans="1:27">
      <c r="A629" s="72"/>
      <c r="B629" s="72"/>
      <c r="C629" s="109"/>
      <c r="D629" s="99"/>
      <c r="E629" s="72"/>
      <c r="F629" s="72"/>
      <c r="G629" s="72"/>
      <c r="H629" s="72"/>
      <c r="I629" s="72"/>
      <c r="J629" s="72"/>
      <c r="K629" s="72"/>
      <c r="L629" s="72"/>
      <c r="M629" s="72"/>
      <c r="N629" s="72"/>
      <c r="O629" s="72"/>
      <c r="P629" s="72"/>
      <c r="Q629" s="72"/>
      <c r="R629" s="72"/>
      <c r="S629" s="72"/>
      <c r="T629" s="72"/>
      <c r="U629" s="72"/>
      <c r="V629" s="72"/>
      <c r="W629" s="72"/>
      <c r="X629" s="72"/>
      <c r="Y629" s="72"/>
      <c r="Z629" s="72"/>
      <c r="AA629" s="72"/>
    </row>
    <row r="630" spans="1:27">
      <c r="A630" s="72"/>
      <c r="B630" s="72"/>
      <c r="C630" s="109"/>
      <c r="D630" s="99"/>
      <c r="E630" s="72"/>
      <c r="F630" s="72"/>
      <c r="G630" s="72"/>
      <c r="H630" s="72"/>
      <c r="I630" s="72"/>
      <c r="J630" s="72"/>
      <c r="K630" s="72"/>
      <c r="L630" s="72"/>
      <c r="M630" s="72"/>
      <c r="N630" s="72"/>
      <c r="O630" s="72"/>
      <c r="P630" s="72"/>
      <c r="Q630" s="72"/>
      <c r="R630" s="72"/>
      <c r="S630" s="72"/>
      <c r="T630" s="72"/>
      <c r="U630" s="72"/>
      <c r="V630" s="72"/>
      <c r="W630" s="72"/>
      <c r="X630" s="72"/>
      <c r="Y630" s="72"/>
      <c r="Z630" s="72"/>
      <c r="AA630" s="72"/>
    </row>
    <row r="631" spans="1:27">
      <c r="A631" s="72"/>
      <c r="B631" s="72"/>
      <c r="C631" s="109"/>
      <c r="D631" s="99"/>
      <c r="E631" s="72"/>
      <c r="F631" s="72"/>
      <c r="G631" s="72"/>
      <c r="H631" s="72"/>
      <c r="I631" s="72"/>
      <c r="J631" s="72"/>
      <c r="K631" s="72"/>
      <c r="L631" s="72"/>
      <c r="M631" s="72"/>
      <c r="N631" s="72"/>
      <c r="O631" s="72"/>
      <c r="P631" s="72"/>
      <c r="Q631" s="72"/>
      <c r="R631" s="72"/>
      <c r="S631" s="72"/>
      <c r="T631" s="72"/>
      <c r="U631" s="72"/>
      <c r="V631" s="72"/>
      <c r="W631" s="72"/>
      <c r="X631" s="72"/>
      <c r="Y631" s="72"/>
      <c r="Z631" s="72"/>
      <c r="AA631" s="72"/>
    </row>
    <row r="632" spans="1:27">
      <c r="A632" s="72"/>
      <c r="B632" s="72"/>
      <c r="C632" s="109"/>
      <c r="D632" s="99"/>
      <c r="E632" s="72"/>
      <c r="F632" s="72"/>
      <c r="G632" s="72"/>
      <c r="H632" s="72"/>
      <c r="I632" s="72"/>
      <c r="J632" s="72"/>
      <c r="K632" s="72"/>
      <c r="L632" s="72"/>
      <c r="M632" s="72"/>
      <c r="N632" s="72"/>
      <c r="O632" s="72"/>
      <c r="P632" s="72"/>
      <c r="Q632" s="72"/>
      <c r="R632" s="72"/>
      <c r="S632" s="72"/>
      <c r="T632" s="72"/>
      <c r="U632" s="72"/>
      <c r="V632" s="72"/>
      <c r="W632" s="72"/>
      <c r="X632" s="72"/>
      <c r="Y632" s="72"/>
      <c r="Z632" s="72"/>
      <c r="AA632" s="72"/>
    </row>
    <row r="633" spans="1:27">
      <c r="A633" s="72"/>
      <c r="B633" s="72"/>
      <c r="C633" s="109"/>
      <c r="D633" s="99"/>
      <c r="E633" s="72"/>
      <c r="F633" s="72"/>
      <c r="G633" s="72"/>
      <c r="H633" s="72"/>
      <c r="I633" s="72"/>
      <c r="J633" s="72"/>
      <c r="K633" s="72"/>
      <c r="L633" s="72"/>
      <c r="M633" s="72"/>
      <c r="N633" s="72"/>
      <c r="O633" s="72"/>
      <c r="P633" s="72"/>
      <c r="Q633" s="72"/>
      <c r="R633" s="72"/>
      <c r="S633" s="72"/>
      <c r="T633" s="72"/>
      <c r="U633" s="72"/>
      <c r="V633" s="72"/>
      <c r="W633" s="72"/>
      <c r="X633" s="72"/>
      <c r="Y633" s="72"/>
      <c r="Z633" s="72"/>
      <c r="AA633" s="72"/>
    </row>
    <row r="634" spans="1:27">
      <c r="A634" s="72"/>
      <c r="B634" s="72"/>
      <c r="C634" s="109"/>
      <c r="D634" s="99"/>
      <c r="E634" s="72"/>
      <c r="F634" s="72"/>
      <c r="G634" s="72"/>
      <c r="H634" s="72"/>
      <c r="I634" s="72"/>
      <c r="J634" s="72"/>
      <c r="K634" s="72"/>
      <c r="L634" s="72"/>
      <c r="M634" s="72"/>
      <c r="N634" s="72"/>
      <c r="O634" s="72"/>
      <c r="P634" s="72"/>
      <c r="Q634" s="72"/>
      <c r="R634" s="72"/>
      <c r="S634" s="72"/>
      <c r="T634" s="72"/>
      <c r="U634" s="72"/>
      <c r="V634" s="72"/>
      <c r="W634" s="72"/>
      <c r="X634" s="72"/>
      <c r="Y634" s="72"/>
      <c r="Z634" s="72"/>
      <c r="AA634" s="72"/>
    </row>
    <row r="635" spans="1:27">
      <c r="A635" s="72"/>
      <c r="B635" s="72"/>
      <c r="C635" s="109"/>
      <c r="D635" s="99"/>
      <c r="E635" s="72"/>
      <c r="F635" s="72"/>
      <c r="G635" s="72"/>
      <c r="H635" s="72"/>
      <c r="I635" s="72"/>
      <c r="J635" s="72"/>
      <c r="K635" s="72"/>
      <c r="L635" s="72"/>
      <c r="M635" s="72"/>
      <c r="N635" s="72"/>
      <c r="O635" s="72"/>
      <c r="P635" s="72"/>
      <c r="Q635" s="72"/>
      <c r="R635" s="72"/>
      <c r="S635" s="72"/>
      <c r="T635" s="72"/>
      <c r="U635" s="72"/>
      <c r="V635" s="72"/>
      <c r="W635" s="72"/>
      <c r="X635" s="72"/>
      <c r="Y635" s="72"/>
      <c r="Z635" s="72"/>
      <c r="AA635" s="72"/>
    </row>
    <row r="636" spans="1:27">
      <c r="A636" s="72"/>
      <c r="B636" s="72"/>
      <c r="C636" s="109"/>
      <c r="D636" s="99"/>
      <c r="E636" s="72"/>
      <c r="F636" s="72"/>
      <c r="G636" s="72"/>
      <c r="H636" s="72"/>
      <c r="I636" s="72"/>
      <c r="J636" s="72"/>
      <c r="K636" s="72"/>
      <c r="L636" s="72"/>
      <c r="M636" s="72"/>
      <c r="N636" s="72"/>
      <c r="O636" s="72"/>
      <c r="P636" s="72"/>
      <c r="Q636" s="72"/>
      <c r="R636" s="72"/>
      <c r="S636" s="72"/>
      <c r="T636" s="72"/>
      <c r="U636" s="72"/>
      <c r="V636" s="72"/>
      <c r="W636" s="72"/>
      <c r="X636" s="72"/>
      <c r="Y636" s="72"/>
      <c r="Z636" s="72"/>
      <c r="AA636" s="72"/>
    </row>
    <row r="637" spans="1:27">
      <c r="A637" s="72"/>
      <c r="B637" s="72"/>
      <c r="C637" s="109"/>
      <c r="D637" s="99"/>
      <c r="E637" s="72"/>
      <c r="F637" s="72"/>
      <c r="G637" s="72"/>
      <c r="H637" s="72"/>
      <c r="I637" s="72"/>
      <c r="J637" s="72"/>
      <c r="K637" s="72"/>
      <c r="L637" s="72"/>
      <c r="M637" s="72"/>
      <c r="N637" s="72"/>
      <c r="O637" s="72"/>
      <c r="P637" s="72"/>
      <c r="Q637" s="72"/>
      <c r="R637" s="72"/>
      <c r="S637" s="72"/>
      <c r="T637" s="72"/>
      <c r="U637" s="72"/>
      <c r="V637" s="72"/>
      <c r="W637" s="72"/>
      <c r="X637" s="72"/>
      <c r="Y637" s="72"/>
      <c r="Z637" s="72"/>
      <c r="AA637" s="72"/>
    </row>
    <row r="638" spans="1:27">
      <c r="A638" s="72"/>
      <c r="B638" s="72"/>
      <c r="C638" s="109"/>
      <c r="D638" s="99"/>
      <c r="E638" s="72"/>
      <c r="F638" s="72"/>
      <c r="G638" s="72"/>
      <c r="H638" s="72"/>
      <c r="I638" s="72"/>
      <c r="J638" s="72"/>
      <c r="K638" s="72"/>
      <c r="L638" s="72"/>
      <c r="M638" s="72"/>
      <c r="N638" s="72"/>
      <c r="O638" s="72"/>
      <c r="P638" s="72"/>
      <c r="Q638" s="72"/>
      <c r="R638" s="72"/>
      <c r="S638" s="72"/>
      <c r="T638" s="72"/>
      <c r="U638" s="72"/>
      <c r="V638" s="72"/>
      <c r="W638" s="72"/>
      <c r="X638" s="72"/>
      <c r="Y638" s="72"/>
      <c r="Z638" s="72"/>
      <c r="AA638" s="72"/>
    </row>
    <row r="639" spans="1:27">
      <c r="A639" s="72"/>
      <c r="B639" s="72"/>
      <c r="C639" s="109"/>
      <c r="D639" s="99"/>
      <c r="E639" s="72"/>
      <c r="F639" s="72"/>
      <c r="G639" s="72"/>
      <c r="H639" s="72"/>
      <c r="I639" s="72"/>
      <c r="J639" s="72"/>
      <c r="K639" s="72"/>
      <c r="L639" s="72"/>
      <c r="M639" s="72"/>
      <c r="N639" s="72"/>
      <c r="O639" s="72"/>
      <c r="P639" s="72"/>
      <c r="Q639" s="72"/>
      <c r="R639" s="72"/>
      <c r="S639" s="72"/>
      <c r="T639" s="72"/>
      <c r="U639" s="72"/>
      <c r="V639" s="72"/>
      <c r="W639" s="72"/>
      <c r="X639" s="72"/>
      <c r="Y639" s="72"/>
      <c r="Z639" s="72"/>
      <c r="AA639" s="72"/>
    </row>
    <row r="640" spans="1:27">
      <c r="A640" s="72"/>
      <c r="B640" s="72"/>
      <c r="C640" s="109"/>
      <c r="D640" s="99"/>
      <c r="E640" s="72"/>
      <c r="F640" s="72"/>
      <c r="G640" s="72"/>
      <c r="H640" s="72"/>
      <c r="I640" s="72"/>
      <c r="J640" s="72"/>
      <c r="K640" s="72"/>
      <c r="L640" s="72"/>
      <c r="M640" s="72"/>
      <c r="N640" s="72"/>
      <c r="O640" s="72"/>
      <c r="P640" s="72"/>
      <c r="Q640" s="72"/>
      <c r="R640" s="72"/>
      <c r="S640" s="72"/>
      <c r="T640" s="72"/>
      <c r="U640" s="72"/>
      <c r="V640" s="72"/>
      <c r="W640" s="72"/>
      <c r="X640" s="72"/>
      <c r="Y640" s="72"/>
      <c r="Z640" s="72"/>
      <c r="AA640" s="72"/>
    </row>
    <row r="641" spans="1:27">
      <c r="A641" s="72"/>
      <c r="B641" s="72"/>
      <c r="C641" s="109"/>
      <c r="D641" s="99"/>
      <c r="E641" s="72"/>
      <c r="F641" s="72"/>
      <c r="G641" s="72"/>
      <c r="H641" s="72"/>
      <c r="I641" s="72"/>
      <c r="J641" s="72"/>
      <c r="K641" s="72"/>
      <c r="L641" s="72"/>
      <c r="M641" s="72"/>
      <c r="N641" s="72"/>
      <c r="O641" s="72"/>
      <c r="P641" s="72"/>
      <c r="Q641" s="72"/>
      <c r="R641" s="72"/>
      <c r="S641" s="72"/>
      <c r="T641" s="72"/>
      <c r="U641" s="72"/>
      <c r="V641" s="72"/>
      <c r="W641" s="72"/>
      <c r="X641" s="72"/>
      <c r="Y641" s="72"/>
      <c r="Z641" s="72"/>
      <c r="AA641" s="72"/>
    </row>
    <row r="642" spans="1:27">
      <c r="A642" s="72"/>
      <c r="B642" s="72"/>
      <c r="C642" s="109"/>
      <c r="D642" s="99"/>
      <c r="E642" s="72"/>
      <c r="F642" s="72"/>
      <c r="G642" s="72"/>
      <c r="H642" s="72"/>
      <c r="I642" s="72"/>
      <c r="J642" s="72"/>
      <c r="K642" s="72"/>
      <c r="L642" s="72"/>
      <c r="M642" s="72"/>
      <c r="N642" s="72"/>
      <c r="O642" s="72"/>
      <c r="P642" s="72"/>
      <c r="Q642" s="72"/>
      <c r="R642" s="72"/>
      <c r="S642" s="72"/>
      <c r="T642" s="72"/>
      <c r="U642" s="72"/>
      <c r="V642" s="72"/>
      <c r="W642" s="72"/>
      <c r="X642" s="72"/>
      <c r="Y642" s="72"/>
      <c r="Z642" s="72"/>
      <c r="AA642" s="72"/>
    </row>
    <row r="643" spans="1:27">
      <c r="A643" s="72"/>
      <c r="B643" s="72"/>
      <c r="C643" s="109"/>
      <c r="D643" s="99"/>
      <c r="E643" s="72"/>
      <c r="F643" s="72"/>
      <c r="G643" s="72"/>
      <c r="H643" s="72"/>
      <c r="I643" s="72"/>
      <c r="J643" s="72"/>
      <c r="K643" s="72"/>
      <c r="L643" s="72"/>
      <c r="M643" s="72"/>
      <c r="N643" s="72"/>
      <c r="O643" s="72"/>
      <c r="P643" s="72"/>
      <c r="Q643" s="72"/>
      <c r="R643" s="72"/>
      <c r="S643" s="72"/>
      <c r="T643" s="72"/>
      <c r="U643" s="72"/>
      <c r="V643" s="72"/>
      <c r="W643" s="72"/>
      <c r="X643" s="72"/>
      <c r="Y643" s="72"/>
      <c r="Z643" s="72"/>
      <c r="AA643" s="72"/>
    </row>
    <row r="644" spans="1:27">
      <c r="A644" s="72"/>
      <c r="B644" s="72"/>
      <c r="C644" s="109"/>
      <c r="D644" s="99"/>
      <c r="E644" s="72"/>
      <c r="F644" s="72"/>
      <c r="G644" s="72"/>
      <c r="H644" s="72"/>
      <c r="I644" s="72"/>
      <c r="J644" s="72"/>
      <c r="K644" s="72"/>
      <c r="L644" s="72"/>
      <c r="M644" s="72"/>
      <c r="N644" s="72"/>
      <c r="O644" s="72"/>
      <c r="P644" s="72"/>
      <c r="Q644" s="72"/>
      <c r="R644" s="72"/>
      <c r="S644" s="72"/>
      <c r="T644" s="72"/>
      <c r="U644" s="72"/>
      <c r="V644" s="72"/>
      <c r="W644" s="72"/>
      <c r="X644" s="72"/>
      <c r="Y644" s="72"/>
      <c r="Z644" s="72"/>
      <c r="AA644" s="72"/>
    </row>
    <row r="645" spans="1:27">
      <c r="A645" s="72"/>
      <c r="B645" s="72"/>
      <c r="C645" s="109"/>
      <c r="D645" s="99"/>
      <c r="E645" s="72"/>
      <c r="F645" s="72"/>
      <c r="G645" s="72"/>
      <c r="H645" s="72"/>
      <c r="I645" s="72"/>
      <c r="J645" s="72"/>
      <c r="K645" s="72"/>
      <c r="L645" s="72"/>
      <c r="M645" s="72"/>
      <c r="N645" s="72"/>
      <c r="O645" s="72"/>
      <c r="P645" s="72"/>
      <c r="Q645" s="72"/>
      <c r="R645" s="72"/>
      <c r="S645" s="72"/>
      <c r="T645" s="72"/>
      <c r="U645" s="72"/>
      <c r="V645" s="72"/>
      <c r="W645" s="72"/>
      <c r="X645" s="72"/>
      <c r="Y645" s="72"/>
      <c r="Z645" s="72"/>
      <c r="AA645" s="72"/>
    </row>
    <row r="646" spans="1:27">
      <c r="A646" s="72"/>
      <c r="B646" s="72"/>
      <c r="C646" s="109"/>
      <c r="D646" s="99"/>
      <c r="E646" s="72"/>
      <c r="F646" s="72"/>
      <c r="G646" s="72"/>
      <c r="H646" s="72"/>
      <c r="I646" s="72"/>
      <c r="J646" s="72"/>
      <c r="K646" s="72"/>
      <c r="L646" s="72"/>
      <c r="M646" s="72"/>
      <c r="N646" s="72"/>
      <c r="O646" s="72"/>
      <c r="P646" s="72"/>
      <c r="Q646" s="72"/>
      <c r="R646" s="72"/>
      <c r="S646" s="72"/>
      <c r="T646" s="72"/>
      <c r="U646" s="72"/>
      <c r="V646" s="72"/>
      <c r="W646" s="72"/>
      <c r="X646" s="72"/>
      <c r="Y646" s="72"/>
      <c r="Z646" s="72"/>
      <c r="AA646" s="72"/>
    </row>
    <row r="647" spans="1:27">
      <c r="A647" s="72"/>
      <c r="B647" s="72"/>
      <c r="C647" s="109"/>
      <c r="D647" s="99"/>
      <c r="E647" s="72"/>
      <c r="F647" s="72"/>
      <c r="G647" s="72"/>
      <c r="H647" s="72"/>
      <c r="I647" s="72"/>
      <c r="J647" s="72"/>
      <c r="K647" s="72"/>
      <c r="L647" s="72"/>
      <c r="M647" s="72"/>
      <c r="N647" s="72"/>
      <c r="O647" s="72"/>
      <c r="P647" s="72"/>
      <c r="Q647" s="72"/>
      <c r="R647" s="72"/>
      <c r="S647" s="72"/>
      <c r="T647" s="72"/>
      <c r="U647" s="72"/>
      <c r="V647" s="72"/>
      <c r="W647" s="72"/>
      <c r="X647" s="72"/>
      <c r="Y647" s="72"/>
      <c r="Z647" s="72"/>
      <c r="AA647" s="72"/>
    </row>
    <row r="648" spans="1:27">
      <c r="A648" s="72"/>
      <c r="B648" s="72"/>
      <c r="C648" s="109"/>
      <c r="D648" s="99"/>
      <c r="E648" s="72"/>
      <c r="F648" s="72"/>
      <c r="G648" s="72"/>
      <c r="H648" s="72"/>
      <c r="I648" s="72"/>
      <c r="J648" s="72"/>
      <c r="K648" s="72"/>
      <c r="L648" s="72"/>
      <c r="M648" s="72"/>
      <c r="N648" s="72"/>
      <c r="O648" s="72"/>
      <c r="P648" s="72"/>
      <c r="Q648" s="72"/>
      <c r="R648" s="72"/>
      <c r="S648" s="72"/>
      <c r="T648" s="72"/>
      <c r="U648" s="72"/>
      <c r="V648" s="72"/>
      <c r="W648" s="72"/>
      <c r="X648" s="72"/>
      <c r="Y648" s="72"/>
      <c r="Z648" s="72"/>
      <c r="AA648" s="72"/>
    </row>
    <row r="649" spans="1:27">
      <c r="A649" s="72"/>
      <c r="B649" s="72"/>
      <c r="C649" s="109"/>
      <c r="D649" s="99"/>
      <c r="E649" s="72"/>
      <c r="F649" s="72"/>
      <c r="G649" s="72"/>
      <c r="H649" s="72"/>
      <c r="I649" s="72"/>
      <c r="J649" s="72"/>
      <c r="K649" s="72"/>
      <c r="L649" s="72"/>
      <c r="M649" s="72"/>
      <c r="N649" s="72"/>
      <c r="O649" s="72"/>
      <c r="P649" s="72"/>
      <c r="Q649" s="72"/>
      <c r="R649" s="72"/>
      <c r="S649" s="72"/>
      <c r="T649" s="72"/>
      <c r="U649" s="72"/>
      <c r="V649" s="72"/>
      <c r="W649" s="72"/>
      <c r="X649" s="72"/>
      <c r="Y649" s="72"/>
      <c r="Z649" s="72"/>
      <c r="AA649" s="72"/>
    </row>
    <row r="650" spans="1:27">
      <c r="A650" s="72"/>
      <c r="B650" s="72"/>
      <c r="C650" s="109"/>
      <c r="D650" s="99"/>
      <c r="E650" s="72"/>
      <c r="F650" s="72"/>
      <c r="G650" s="72"/>
      <c r="H650" s="72"/>
      <c r="I650" s="72"/>
      <c r="J650" s="72"/>
      <c r="K650" s="72"/>
      <c r="L650" s="72"/>
      <c r="M650" s="72"/>
      <c r="N650" s="72"/>
      <c r="O650" s="72"/>
      <c r="P650" s="72"/>
      <c r="Q650" s="72"/>
      <c r="R650" s="72"/>
      <c r="S650" s="72"/>
      <c r="T650" s="72"/>
      <c r="U650" s="72"/>
      <c r="V650" s="72"/>
      <c r="W650" s="72"/>
      <c r="X650" s="72"/>
      <c r="Y650" s="72"/>
      <c r="Z650" s="72"/>
      <c r="AA650" s="72"/>
    </row>
    <row r="651" spans="1:27">
      <c r="A651" s="72"/>
      <c r="B651" s="72"/>
      <c r="C651" s="109"/>
      <c r="D651" s="99"/>
      <c r="E651" s="72"/>
      <c r="F651" s="72"/>
      <c r="G651" s="72"/>
      <c r="H651" s="72"/>
      <c r="I651" s="72"/>
      <c r="J651" s="72"/>
      <c r="K651" s="72"/>
      <c r="L651" s="72"/>
      <c r="M651" s="72"/>
      <c r="N651" s="72"/>
      <c r="O651" s="72"/>
      <c r="P651" s="72"/>
      <c r="Q651" s="72"/>
      <c r="R651" s="72"/>
      <c r="S651" s="72"/>
      <c r="T651" s="72"/>
      <c r="U651" s="72"/>
      <c r="V651" s="72"/>
      <c r="W651" s="72"/>
      <c r="X651" s="72"/>
      <c r="Y651" s="72"/>
      <c r="Z651" s="72"/>
      <c r="AA651" s="72"/>
    </row>
    <row r="652" spans="1:27">
      <c r="A652" s="72"/>
      <c r="B652" s="72"/>
      <c r="C652" s="109"/>
      <c r="D652" s="99"/>
      <c r="E652" s="72"/>
      <c r="F652" s="72"/>
      <c r="G652" s="72"/>
      <c r="H652" s="72"/>
      <c r="I652" s="72"/>
      <c r="J652" s="72"/>
      <c r="K652" s="72"/>
      <c r="L652" s="72"/>
      <c r="M652" s="72"/>
      <c r="N652" s="72"/>
      <c r="O652" s="72"/>
      <c r="P652" s="72"/>
      <c r="Q652" s="72"/>
      <c r="R652" s="72"/>
      <c r="S652" s="72"/>
      <c r="T652" s="72"/>
      <c r="U652" s="72"/>
      <c r="V652" s="72"/>
      <c r="W652" s="72"/>
      <c r="X652" s="72"/>
      <c r="Y652" s="72"/>
      <c r="Z652" s="72"/>
      <c r="AA652" s="72"/>
    </row>
    <row r="653" spans="1:27">
      <c r="A653" s="72"/>
      <c r="B653" s="72"/>
      <c r="C653" s="109"/>
      <c r="D653" s="99"/>
      <c r="E653" s="72"/>
      <c r="F653" s="72"/>
      <c r="G653" s="72"/>
      <c r="H653" s="72"/>
      <c r="I653" s="72"/>
      <c r="J653" s="72"/>
      <c r="K653" s="72"/>
      <c r="L653" s="72"/>
      <c r="M653" s="72"/>
      <c r="N653" s="72"/>
      <c r="O653" s="72"/>
      <c r="P653" s="72"/>
      <c r="Q653" s="72"/>
      <c r="R653" s="72"/>
      <c r="S653" s="72"/>
      <c r="T653" s="72"/>
      <c r="U653" s="72"/>
      <c r="V653" s="72"/>
      <c r="W653" s="72"/>
      <c r="X653" s="72"/>
      <c r="Y653" s="72"/>
      <c r="Z653" s="72"/>
      <c r="AA653" s="72"/>
    </row>
    <row r="654" spans="1:27">
      <c r="A654" s="72"/>
      <c r="B654" s="72"/>
      <c r="C654" s="109"/>
      <c r="D654" s="99"/>
      <c r="E654" s="72"/>
      <c r="F654" s="72"/>
      <c r="G654" s="72"/>
      <c r="H654" s="72"/>
      <c r="I654" s="72"/>
      <c r="J654" s="72"/>
      <c r="K654" s="72"/>
      <c r="L654" s="72"/>
      <c r="M654" s="72"/>
      <c r="N654" s="72"/>
      <c r="O654" s="72"/>
      <c r="P654" s="72"/>
      <c r="Q654" s="72"/>
      <c r="R654" s="72"/>
      <c r="S654" s="72"/>
      <c r="T654" s="72"/>
      <c r="U654" s="72"/>
      <c r="V654" s="72"/>
      <c r="W654" s="72"/>
      <c r="X654" s="72"/>
      <c r="Y654" s="72"/>
      <c r="Z654" s="72"/>
      <c r="AA654" s="72"/>
    </row>
    <row r="655" spans="1:27">
      <c r="A655" s="72"/>
      <c r="B655" s="72"/>
      <c r="C655" s="109"/>
      <c r="D655" s="99"/>
      <c r="E655" s="72"/>
      <c r="F655" s="72"/>
      <c r="G655" s="72"/>
      <c r="H655" s="72"/>
      <c r="I655" s="72"/>
      <c r="J655" s="72"/>
      <c r="K655" s="72"/>
      <c r="L655" s="72"/>
      <c r="M655" s="72"/>
      <c r="N655" s="72"/>
      <c r="O655" s="72"/>
      <c r="P655" s="72"/>
      <c r="Q655" s="72"/>
      <c r="R655" s="72"/>
      <c r="S655" s="72"/>
      <c r="T655" s="72"/>
      <c r="U655" s="72"/>
      <c r="V655" s="72"/>
      <c r="W655" s="72"/>
      <c r="X655" s="72"/>
      <c r="Y655" s="72"/>
      <c r="Z655" s="72"/>
      <c r="AA655" s="72"/>
    </row>
    <row r="656" spans="1:27">
      <c r="A656" s="72"/>
      <c r="B656" s="72"/>
      <c r="C656" s="109"/>
      <c r="D656" s="99"/>
      <c r="E656" s="72"/>
      <c r="F656" s="72"/>
      <c r="G656" s="72"/>
      <c r="H656" s="72"/>
      <c r="I656" s="72"/>
      <c r="J656" s="72"/>
      <c r="K656" s="72"/>
      <c r="L656" s="72"/>
      <c r="M656" s="72"/>
      <c r="N656" s="72"/>
      <c r="O656" s="72"/>
      <c r="P656" s="72"/>
      <c r="Q656" s="72"/>
      <c r="R656" s="72"/>
      <c r="S656" s="72"/>
      <c r="T656" s="72"/>
      <c r="U656" s="72"/>
      <c r="V656" s="72"/>
      <c r="W656" s="72"/>
      <c r="X656" s="72"/>
      <c r="Y656" s="72"/>
      <c r="Z656" s="72"/>
      <c r="AA656" s="72"/>
    </row>
    <row r="657" spans="1:27">
      <c r="A657" s="72"/>
      <c r="B657" s="72"/>
      <c r="C657" s="109"/>
      <c r="D657" s="99"/>
      <c r="E657" s="72"/>
      <c r="F657" s="72"/>
      <c r="G657" s="72"/>
      <c r="H657" s="72"/>
      <c r="I657" s="72"/>
      <c r="J657" s="72"/>
      <c r="K657" s="72"/>
      <c r="L657" s="72"/>
      <c r="M657" s="72"/>
      <c r="N657" s="72"/>
      <c r="O657" s="72"/>
      <c r="P657" s="72"/>
      <c r="Q657" s="72"/>
      <c r="R657" s="72"/>
      <c r="S657" s="72"/>
      <c r="T657" s="72"/>
      <c r="U657" s="72"/>
      <c r="V657" s="72"/>
      <c r="W657" s="72"/>
      <c r="X657" s="72"/>
      <c r="Y657" s="72"/>
      <c r="Z657" s="72"/>
      <c r="AA657" s="72"/>
    </row>
    <row r="658" spans="1:27">
      <c r="A658" s="72"/>
      <c r="B658" s="72"/>
      <c r="C658" s="109"/>
      <c r="D658" s="99"/>
      <c r="E658" s="72"/>
      <c r="F658" s="72"/>
      <c r="G658" s="72"/>
      <c r="H658" s="72"/>
      <c r="I658" s="72"/>
      <c r="J658" s="72"/>
      <c r="K658" s="72"/>
      <c r="L658" s="72"/>
      <c r="M658" s="72"/>
      <c r="N658" s="72"/>
      <c r="O658" s="72"/>
      <c r="P658" s="72"/>
      <c r="Q658" s="72"/>
      <c r="R658" s="72"/>
      <c r="S658" s="72"/>
      <c r="T658" s="72"/>
      <c r="U658" s="72"/>
      <c r="V658" s="72"/>
      <c r="W658" s="72"/>
      <c r="X658" s="72"/>
      <c r="Y658" s="72"/>
      <c r="Z658" s="72"/>
      <c r="AA658" s="72"/>
    </row>
    <row r="659" spans="1:27">
      <c r="A659" s="72"/>
      <c r="B659" s="72"/>
      <c r="C659" s="109"/>
      <c r="D659" s="99"/>
      <c r="E659" s="72"/>
      <c r="F659" s="72"/>
      <c r="G659" s="72"/>
      <c r="H659" s="72"/>
      <c r="I659" s="72"/>
      <c r="J659" s="72"/>
      <c r="K659" s="72"/>
      <c r="L659" s="72"/>
      <c r="M659" s="72"/>
      <c r="N659" s="72"/>
      <c r="O659" s="72"/>
      <c r="P659" s="72"/>
      <c r="Q659" s="72"/>
      <c r="R659" s="72"/>
      <c r="S659" s="72"/>
      <c r="T659" s="72"/>
      <c r="U659" s="72"/>
      <c r="V659" s="72"/>
      <c r="W659" s="72"/>
      <c r="X659" s="72"/>
      <c r="Y659" s="72"/>
      <c r="Z659" s="72"/>
      <c r="AA659" s="72"/>
    </row>
    <row r="660" spans="1:27">
      <c r="A660" s="72"/>
      <c r="B660" s="72"/>
      <c r="C660" s="109"/>
      <c r="D660" s="99"/>
      <c r="E660" s="72"/>
      <c r="F660" s="72"/>
      <c r="G660" s="72"/>
      <c r="H660" s="72"/>
      <c r="I660" s="72"/>
      <c r="J660" s="72"/>
      <c r="K660" s="72"/>
      <c r="L660" s="72"/>
      <c r="M660" s="72"/>
      <c r="N660" s="72"/>
      <c r="O660" s="72"/>
      <c r="P660" s="72"/>
      <c r="Q660" s="72"/>
      <c r="R660" s="72"/>
      <c r="S660" s="72"/>
      <c r="T660" s="72"/>
      <c r="U660" s="72"/>
      <c r="V660" s="72"/>
      <c r="W660" s="72"/>
      <c r="X660" s="72"/>
      <c r="Y660" s="72"/>
      <c r="Z660" s="72"/>
      <c r="AA660" s="72"/>
    </row>
    <row r="661" spans="1:27">
      <c r="A661" s="72"/>
      <c r="B661" s="72"/>
      <c r="C661" s="109"/>
      <c r="D661" s="99"/>
      <c r="E661" s="72"/>
      <c r="F661" s="72"/>
      <c r="G661" s="72"/>
      <c r="H661" s="72"/>
      <c r="I661" s="72"/>
      <c r="J661" s="72"/>
      <c r="K661" s="72"/>
      <c r="L661" s="72"/>
      <c r="M661" s="72"/>
      <c r="N661" s="72"/>
      <c r="O661" s="72"/>
      <c r="P661" s="72"/>
      <c r="Q661" s="72"/>
      <c r="R661" s="72"/>
      <c r="S661" s="72"/>
      <c r="T661" s="72"/>
      <c r="U661" s="72"/>
      <c r="V661" s="72"/>
      <c r="W661" s="72"/>
      <c r="X661" s="72"/>
      <c r="Y661" s="72"/>
      <c r="Z661" s="72"/>
      <c r="AA661" s="72"/>
    </row>
    <row r="662" spans="1:27">
      <c r="A662" s="72"/>
      <c r="B662" s="72"/>
      <c r="C662" s="109"/>
      <c r="D662" s="99"/>
      <c r="E662" s="72"/>
      <c r="F662" s="72"/>
      <c r="G662" s="72"/>
      <c r="H662" s="72"/>
      <c r="I662" s="72"/>
      <c r="J662" s="72"/>
      <c r="K662" s="72"/>
      <c r="L662" s="72"/>
      <c r="M662" s="72"/>
      <c r="N662" s="72"/>
      <c r="O662" s="72"/>
      <c r="P662" s="72"/>
      <c r="Q662" s="72"/>
      <c r="R662" s="72"/>
      <c r="S662" s="72"/>
      <c r="T662" s="72"/>
      <c r="U662" s="72"/>
      <c r="V662" s="72"/>
      <c r="W662" s="72"/>
      <c r="X662" s="72"/>
      <c r="Y662" s="72"/>
      <c r="Z662" s="72"/>
      <c r="AA662" s="72"/>
    </row>
    <row r="663" spans="1:27">
      <c r="A663" s="72"/>
      <c r="B663" s="72"/>
      <c r="C663" s="109"/>
      <c r="D663" s="99"/>
      <c r="E663" s="72"/>
      <c r="F663" s="72"/>
      <c r="G663" s="72"/>
      <c r="H663" s="72"/>
      <c r="I663" s="72"/>
      <c r="J663" s="72"/>
      <c r="K663" s="72"/>
      <c r="L663" s="72"/>
      <c r="M663" s="72"/>
      <c r="N663" s="72"/>
      <c r="O663" s="72"/>
      <c r="P663" s="72"/>
      <c r="Q663" s="72"/>
      <c r="R663" s="72"/>
      <c r="S663" s="72"/>
      <c r="T663" s="72"/>
      <c r="U663" s="72"/>
      <c r="V663" s="72"/>
      <c r="W663" s="72"/>
      <c r="X663" s="72"/>
      <c r="Y663" s="72"/>
      <c r="Z663" s="72"/>
      <c r="AA663" s="72"/>
    </row>
    <row r="664" spans="1:27">
      <c r="A664" s="72"/>
      <c r="B664" s="72"/>
      <c r="C664" s="109"/>
      <c r="D664" s="99"/>
      <c r="E664" s="72"/>
      <c r="F664" s="72"/>
      <c r="G664" s="72"/>
      <c r="H664" s="72"/>
      <c r="I664" s="72"/>
      <c r="J664" s="72"/>
      <c r="K664" s="72"/>
      <c r="L664" s="72"/>
      <c r="M664" s="72"/>
      <c r="N664" s="72"/>
      <c r="O664" s="72"/>
      <c r="P664" s="72"/>
      <c r="Q664" s="72"/>
      <c r="R664" s="72"/>
      <c r="S664" s="72"/>
      <c r="T664" s="72"/>
      <c r="U664" s="72"/>
      <c r="V664" s="72"/>
      <c r="W664" s="72"/>
      <c r="X664" s="72"/>
      <c r="Y664" s="72"/>
      <c r="Z664" s="72"/>
      <c r="AA664" s="72"/>
    </row>
    <row r="665" spans="1:27">
      <c r="A665" s="72"/>
      <c r="B665" s="72"/>
      <c r="C665" s="109"/>
      <c r="D665" s="99"/>
      <c r="E665" s="72"/>
      <c r="F665" s="72"/>
      <c r="G665" s="72"/>
      <c r="H665" s="72"/>
      <c r="I665" s="72"/>
      <c r="J665" s="72"/>
      <c r="K665" s="72"/>
      <c r="L665" s="72"/>
      <c r="M665" s="72"/>
      <c r="N665" s="72"/>
      <c r="O665" s="72"/>
      <c r="P665" s="72"/>
      <c r="Q665" s="72"/>
      <c r="R665" s="72"/>
      <c r="S665" s="72"/>
      <c r="T665" s="72"/>
      <c r="U665" s="72"/>
      <c r="V665" s="72"/>
      <c r="W665" s="72"/>
      <c r="X665" s="72"/>
      <c r="Y665" s="72"/>
      <c r="Z665" s="72"/>
      <c r="AA665" s="72"/>
    </row>
    <row r="666" spans="1:27">
      <c r="A666" s="72"/>
      <c r="B666" s="72"/>
      <c r="C666" s="109"/>
      <c r="D666" s="99"/>
      <c r="E666" s="72"/>
      <c r="F666" s="72"/>
      <c r="G666" s="72"/>
      <c r="H666" s="72"/>
      <c r="I666" s="72"/>
      <c r="J666" s="72"/>
      <c r="K666" s="72"/>
      <c r="L666" s="72"/>
      <c r="M666" s="72"/>
      <c r="N666" s="72"/>
      <c r="O666" s="72"/>
      <c r="P666" s="72"/>
      <c r="Q666" s="72"/>
      <c r="R666" s="72"/>
      <c r="S666" s="72"/>
      <c r="T666" s="72"/>
      <c r="U666" s="72"/>
      <c r="V666" s="72"/>
      <c r="W666" s="72"/>
      <c r="X666" s="72"/>
      <c r="Y666" s="72"/>
      <c r="Z666" s="72"/>
      <c r="AA666" s="72"/>
    </row>
    <row r="667" spans="1:27">
      <c r="A667" s="72"/>
      <c r="B667" s="72"/>
      <c r="C667" s="109"/>
      <c r="D667" s="99"/>
      <c r="E667" s="72"/>
      <c r="F667" s="72"/>
      <c r="G667" s="72"/>
      <c r="H667" s="72"/>
      <c r="I667" s="72"/>
      <c r="J667" s="72"/>
      <c r="K667" s="72"/>
      <c r="L667" s="72"/>
      <c r="M667" s="72"/>
      <c r="N667" s="72"/>
      <c r="O667" s="72"/>
      <c r="P667" s="72"/>
      <c r="Q667" s="72"/>
      <c r="R667" s="72"/>
      <c r="S667" s="72"/>
      <c r="T667" s="72"/>
      <c r="U667" s="72"/>
      <c r="V667" s="72"/>
      <c r="W667" s="72"/>
      <c r="X667" s="72"/>
      <c r="Y667" s="72"/>
      <c r="Z667" s="72"/>
      <c r="AA667" s="72"/>
    </row>
    <row r="668" spans="1:27">
      <c r="A668" s="72"/>
      <c r="B668" s="72"/>
      <c r="C668" s="109"/>
      <c r="D668" s="99"/>
      <c r="E668" s="72"/>
      <c r="F668" s="72"/>
      <c r="G668" s="72"/>
      <c r="H668" s="72"/>
      <c r="I668" s="72"/>
      <c r="J668" s="72"/>
      <c r="K668" s="72"/>
      <c r="L668" s="72"/>
      <c r="M668" s="72"/>
      <c r="N668" s="72"/>
      <c r="O668" s="72"/>
      <c r="P668" s="72"/>
      <c r="Q668" s="72"/>
      <c r="R668" s="72"/>
      <c r="S668" s="72"/>
      <c r="T668" s="72"/>
      <c r="U668" s="72"/>
      <c r="V668" s="72"/>
      <c r="W668" s="72"/>
      <c r="X668" s="72"/>
      <c r="Y668" s="72"/>
      <c r="Z668" s="72"/>
      <c r="AA668" s="72"/>
    </row>
    <row r="669" spans="1:27">
      <c r="A669" s="72"/>
      <c r="B669" s="72"/>
      <c r="C669" s="109"/>
      <c r="D669" s="99"/>
      <c r="E669" s="72"/>
      <c r="F669" s="72"/>
      <c r="G669" s="72"/>
      <c r="H669" s="72"/>
      <c r="I669" s="72"/>
      <c r="J669" s="72"/>
      <c r="K669" s="72"/>
      <c r="L669" s="72"/>
      <c r="M669" s="72"/>
      <c r="N669" s="72"/>
      <c r="O669" s="72"/>
      <c r="P669" s="72"/>
      <c r="Q669" s="72"/>
      <c r="R669" s="72"/>
      <c r="S669" s="72"/>
      <c r="T669" s="72"/>
      <c r="U669" s="72"/>
      <c r="V669" s="72"/>
      <c r="W669" s="72"/>
      <c r="X669" s="72"/>
      <c r="Y669" s="72"/>
      <c r="Z669" s="72"/>
      <c r="AA669" s="72"/>
    </row>
    <row r="670" spans="1:27">
      <c r="A670" s="72"/>
      <c r="B670" s="72"/>
      <c r="C670" s="109"/>
      <c r="D670" s="99"/>
      <c r="E670" s="72"/>
      <c r="F670" s="72"/>
      <c r="G670" s="72"/>
      <c r="H670" s="72"/>
      <c r="I670" s="72"/>
      <c r="J670" s="72"/>
      <c r="K670" s="72"/>
      <c r="L670" s="72"/>
      <c r="M670" s="72"/>
      <c r="N670" s="72"/>
      <c r="O670" s="72"/>
      <c r="P670" s="72"/>
      <c r="Q670" s="72"/>
      <c r="R670" s="72"/>
      <c r="S670" s="72"/>
      <c r="T670" s="72"/>
      <c r="U670" s="72"/>
      <c r="V670" s="72"/>
      <c r="W670" s="72"/>
      <c r="X670" s="72"/>
      <c r="Y670" s="72"/>
      <c r="Z670" s="72"/>
      <c r="AA670" s="72"/>
    </row>
    <row r="671" spans="1:27">
      <c r="A671" s="72"/>
      <c r="B671" s="72"/>
      <c r="C671" s="109"/>
      <c r="D671" s="99"/>
      <c r="E671" s="72"/>
      <c r="F671" s="72"/>
      <c r="G671" s="72"/>
      <c r="H671" s="72"/>
      <c r="I671" s="72"/>
      <c r="J671" s="72"/>
      <c r="K671" s="72"/>
      <c r="L671" s="72"/>
      <c r="M671" s="72"/>
      <c r="N671" s="72"/>
      <c r="O671" s="72"/>
      <c r="P671" s="72"/>
      <c r="Q671" s="72"/>
      <c r="R671" s="72"/>
      <c r="S671" s="72"/>
      <c r="T671" s="72"/>
      <c r="U671" s="72"/>
      <c r="V671" s="72"/>
      <c r="W671" s="72"/>
      <c r="X671" s="72"/>
      <c r="Y671" s="72"/>
      <c r="Z671" s="72"/>
      <c r="AA671" s="72"/>
    </row>
    <row r="672" spans="1:27">
      <c r="A672" s="72"/>
      <c r="B672" s="72"/>
      <c r="C672" s="109"/>
      <c r="D672" s="99"/>
      <c r="E672" s="72"/>
      <c r="F672" s="72"/>
      <c r="G672" s="72"/>
      <c r="H672" s="72"/>
      <c r="I672" s="72"/>
      <c r="J672" s="72"/>
      <c r="K672" s="72"/>
      <c r="L672" s="72"/>
      <c r="M672" s="72"/>
      <c r="N672" s="72"/>
      <c r="O672" s="72"/>
      <c r="P672" s="72"/>
      <c r="Q672" s="72"/>
      <c r="R672" s="72"/>
      <c r="S672" s="72"/>
      <c r="T672" s="72"/>
      <c r="U672" s="72"/>
      <c r="V672" s="72"/>
      <c r="W672" s="72"/>
      <c r="X672" s="72"/>
      <c r="Y672" s="72"/>
      <c r="Z672" s="72"/>
      <c r="AA672" s="72"/>
    </row>
    <row r="673" spans="1:27">
      <c r="A673" s="72"/>
      <c r="B673" s="72"/>
      <c r="C673" s="109"/>
      <c r="D673" s="99"/>
      <c r="E673" s="72"/>
      <c r="F673" s="72"/>
      <c r="G673" s="72"/>
      <c r="H673" s="72"/>
      <c r="I673" s="72"/>
      <c r="J673" s="72"/>
      <c r="K673" s="72"/>
      <c r="L673" s="72"/>
      <c r="M673" s="72"/>
      <c r="N673" s="72"/>
      <c r="O673" s="72"/>
      <c r="P673" s="72"/>
      <c r="Q673" s="72"/>
      <c r="R673" s="72"/>
      <c r="S673" s="72"/>
      <c r="T673" s="72"/>
      <c r="U673" s="72"/>
      <c r="V673" s="72"/>
      <c r="W673" s="72"/>
      <c r="X673" s="72"/>
      <c r="Y673" s="72"/>
      <c r="Z673" s="72"/>
      <c r="AA673" s="72"/>
    </row>
    <row r="674" spans="1:27">
      <c r="A674" s="72"/>
      <c r="B674" s="72"/>
      <c r="C674" s="109"/>
      <c r="D674" s="99"/>
      <c r="E674" s="72"/>
      <c r="F674" s="72"/>
      <c r="G674" s="72"/>
      <c r="H674" s="72"/>
      <c r="I674" s="72"/>
      <c r="J674" s="72"/>
      <c r="K674" s="72"/>
      <c r="L674" s="72"/>
      <c r="M674" s="72"/>
      <c r="N674" s="72"/>
      <c r="O674" s="72"/>
      <c r="P674" s="72"/>
      <c r="Q674" s="72"/>
      <c r="R674" s="72"/>
      <c r="S674" s="72"/>
      <c r="T674" s="72"/>
      <c r="U674" s="72"/>
      <c r="V674" s="72"/>
      <c r="W674" s="72"/>
      <c r="X674" s="72"/>
      <c r="Y674" s="72"/>
      <c r="Z674" s="72"/>
      <c r="AA674" s="72"/>
    </row>
    <row r="675" spans="1:27">
      <c r="A675" s="72"/>
      <c r="B675" s="72"/>
      <c r="C675" s="109"/>
      <c r="D675" s="99"/>
      <c r="E675" s="72"/>
      <c r="F675" s="72"/>
      <c r="G675" s="72"/>
      <c r="H675" s="72"/>
      <c r="I675" s="72"/>
      <c r="J675" s="72"/>
      <c r="K675" s="72"/>
      <c r="L675" s="72"/>
      <c r="M675" s="72"/>
      <c r="N675" s="72"/>
      <c r="O675" s="72"/>
      <c r="P675" s="72"/>
      <c r="Q675" s="72"/>
      <c r="R675" s="72"/>
      <c r="S675" s="72"/>
      <c r="T675" s="72"/>
      <c r="U675" s="72"/>
      <c r="V675" s="72"/>
      <c r="W675" s="72"/>
      <c r="X675" s="72"/>
      <c r="Y675" s="72"/>
      <c r="Z675" s="72"/>
      <c r="AA675" s="72"/>
    </row>
    <row r="676" spans="1:27">
      <c r="A676" s="72"/>
      <c r="B676" s="72"/>
      <c r="C676" s="109"/>
      <c r="D676" s="99"/>
      <c r="E676" s="72"/>
      <c r="F676" s="72"/>
      <c r="G676" s="72"/>
      <c r="H676" s="72"/>
      <c r="I676" s="72"/>
      <c r="J676" s="72"/>
      <c r="K676" s="72"/>
      <c r="L676" s="72"/>
      <c r="M676" s="72"/>
      <c r="N676" s="72"/>
      <c r="O676" s="72"/>
      <c r="P676" s="72"/>
      <c r="Q676" s="72"/>
      <c r="R676" s="72"/>
      <c r="S676" s="72"/>
      <c r="T676" s="72"/>
      <c r="U676" s="72"/>
      <c r="V676" s="72"/>
      <c r="W676" s="72"/>
      <c r="X676" s="72"/>
      <c r="Y676" s="72"/>
      <c r="Z676" s="72"/>
      <c r="AA676" s="72"/>
    </row>
    <row r="677" spans="1:27">
      <c r="A677" s="72"/>
      <c r="B677" s="72"/>
      <c r="C677" s="109"/>
      <c r="D677" s="99"/>
      <c r="E677" s="72"/>
      <c r="F677" s="72"/>
      <c r="G677" s="72"/>
      <c r="H677" s="72"/>
      <c r="I677" s="72"/>
      <c r="J677" s="72"/>
      <c r="K677" s="72"/>
      <c r="L677" s="72"/>
      <c r="M677" s="72"/>
      <c r="N677" s="72"/>
      <c r="O677" s="72"/>
      <c r="P677" s="72"/>
      <c r="Q677" s="72"/>
      <c r="R677" s="72"/>
      <c r="S677" s="72"/>
      <c r="T677" s="72"/>
      <c r="U677" s="72"/>
      <c r="V677" s="72"/>
      <c r="W677" s="72"/>
      <c r="X677" s="72"/>
      <c r="Y677" s="72"/>
      <c r="Z677" s="72"/>
      <c r="AA677" s="72"/>
    </row>
    <row r="678" spans="1:27">
      <c r="A678" s="72"/>
      <c r="B678" s="72"/>
      <c r="C678" s="109"/>
      <c r="D678" s="99"/>
      <c r="E678" s="72"/>
      <c r="F678" s="72"/>
      <c r="G678" s="72"/>
      <c r="H678" s="72"/>
      <c r="I678" s="72"/>
      <c r="J678" s="72"/>
      <c r="K678" s="72"/>
      <c r="L678" s="72"/>
      <c r="M678" s="72"/>
      <c r="N678" s="72"/>
      <c r="O678" s="72"/>
      <c r="P678" s="72"/>
      <c r="Q678" s="72"/>
      <c r="R678" s="72"/>
      <c r="S678" s="72"/>
      <c r="T678" s="72"/>
      <c r="U678" s="72"/>
      <c r="V678" s="72"/>
      <c r="W678" s="72"/>
      <c r="X678" s="72"/>
      <c r="Y678" s="72"/>
      <c r="Z678" s="72"/>
      <c r="AA678" s="72"/>
    </row>
    <row r="679" spans="1:27">
      <c r="A679" s="72"/>
      <c r="B679" s="72"/>
      <c r="C679" s="109"/>
      <c r="D679" s="99"/>
      <c r="E679" s="72"/>
      <c r="F679" s="72"/>
      <c r="G679" s="72"/>
      <c r="H679" s="72"/>
      <c r="I679" s="72"/>
      <c r="J679" s="72"/>
      <c r="K679" s="72"/>
      <c r="L679" s="72"/>
      <c r="M679" s="72"/>
      <c r="N679" s="72"/>
      <c r="O679" s="72"/>
      <c r="P679" s="72"/>
      <c r="Q679" s="72"/>
      <c r="R679" s="72"/>
      <c r="S679" s="72"/>
      <c r="T679" s="72"/>
      <c r="U679" s="72"/>
      <c r="V679" s="72"/>
      <c r="W679" s="72"/>
      <c r="X679" s="72"/>
      <c r="Y679" s="72"/>
      <c r="Z679" s="72"/>
      <c r="AA679" s="72"/>
    </row>
    <row r="680" spans="1:27">
      <c r="A680" s="72"/>
      <c r="B680" s="72"/>
      <c r="C680" s="109"/>
      <c r="D680" s="99"/>
      <c r="E680" s="72"/>
      <c r="F680" s="72"/>
      <c r="G680" s="72"/>
      <c r="H680" s="72"/>
      <c r="I680" s="72"/>
      <c r="J680" s="72"/>
      <c r="K680" s="72"/>
      <c r="L680" s="72"/>
      <c r="M680" s="72"/>
      <c r="N680" s="72"/>
      <c r="O680" s="72"/>
      <c r="P680" s="72"/>
      <c r="Q680" s="72"/>
      <c r="R680" s="72"/>
      <c r="S680" s="72"/>
      <c r="T680" s="72"/>
      <c r="U680" s="72"/>
      <c r="V680" s="72"/>
      <c r="W680" s="72"/>
      <c r="X680" s="72"/>
      <c r="Y680" s="72"/>
      <c r="Z680" s="72"/>
      <c r="AA680" s="72"/>
    </row>
    <row r="681" spans="1:27">
      <c r="A681" s="72"/>
      <c r="B681" s="72"/>
      <c r="C681" s="109"/>
      <c r="D681" s="99"/>
      <c r="E681" s="72"/>
      <c r="F681" s="72"/>
      <c r="G681" s="72"/>
      <c r="H681" s="72"/>
      <c r="I681" s="72"/>
      <c r="J681" s="72"/>
      <c r="K681" s="72"/>
      <c r="L681" s="72"/>
      <c r="M681" s="72"/>
      <c r="N681" s="72"/>
      <c r="O681" s="72"/>
      <c r="P681" s="72"/>
      <c r="Q681" s="72"/>
      <c r="R681" s="72"/>
      <c r="S681" s="72"/>
      <c r="T681" s="72"/>
      <c r="U681" s="72"/>
      <c r="V681" s="72"/>
      <c r="W681" s="72"/>
      <c r="X681" s="72"/>
      <c r="Y681" s="72"/>
      <c r="Z681" s="72"/>
      <c r="AA681" s="72"/>
    </row>
    <row r="682" spans="1:27">
      <c r="A682" s="72"/>
      <c r="B682" s="72"/>
      <c r="C682" s="109"/>
      <c r="D682" s="99"/>
      <c r="E682" s="72"/>
      <c r="F682" s="72"/>
      <c r="G682" s="72"/>
      <c r="H682" s="72"/>
      <c r="I682" s="72"/>
      <c r="J682" s="72"/>
      <c r="K682" s="72"/>
      <c r="L682" s="72"/>
      <c r="M682" s="72"/>
      <c r="N682" s="72"/>
      <c r="O682" s="72"/>
      <c r="P682" s="72"/>
      <c r="Q682" s="72"/>
      <c r="R682" s="72"/>
      <c r="S682" s="72"/>
      <c r="T682" s="72"/>
      <c r="U682" s="72"/>
      <c r="V682" s="72"/>
      <c r="W682" s="72"/>
      <c r="X682" s="72"/>
      <c r="Y682" s="72"/>
      <c r="Z682" s="72"/>
      <c r="AA682" s="72"/>
    </row>
    <row r="683" spans="1:27">
      <c r="A683" s="72"/>
      <c r="B683" s="72"/>
      <c r="C683" s="109"/>
      <c r="D683" s="99"/>
      <c r="E683" s="72"/>
      <c r="F683" s="72"/>
      <c r="G683" s="72"/>
      <c r="H683" s="72"/>
      <c r="I683" s="72"/>
      <c r="J683" s="72"/>
      <c r="K683" s="72"/>
      <c r="L683" s="72"/>
      <c r="M683" s="72"/>
      <c r="N683" s="72"/>
      <c r="O683" s="72"/>
      <c r="P683" s="72"/>
      <c r="Q683" s="72"/>
      <c r="R683" s="72"/>
      <c r="S683" s="72"/>
      <c r="T683" s="72"/>
      <c r="U683" s="72"/>
      <c r="V683" s="72"/>
      <c r="W683" s="72"/>
      <c r="X683" s="72"/>
      <c r="Y683" s="72"/>
      <c r="Z683" s="72"/>
      <c r="AA683" s="72"/>
    </row>
    <row r="684" spans="1:27">
      <c r="A684" s="72"/>
      <c r="B684" s="72"/>
      <c r="C684" s="109"/>
      <c r="D684" s="99"/>
      <c r="E684" s="72"/>
      <c r="F684" s="72"/>
      <c r="G684" s="72"/>
      <c r="H684" s="72"/>
      <c r="I684" s="72"/>
      <c r="J684" s="72"/>
      <c r="K684" s="72"/>
      <c r="L684" s="72"/>
      <c r="M684" s="72"/>
      <c r="N684" s="72"/>
      <c r="O684" s="72"/>
      <c r="P684" s="72"/>
      <c r="Q684" s="72"/>
      <c r="R684" s="72"/>
      <c r="S684" s="72"/>
      <c r="T684" s="72"/>
      <c r="U684" s="72"/>
      <c r="V684" s="72"/>
      <c r="W684" s="72"/>
      <c r="X684" s="72"/>
      <c r="Y684" s="72"/>
      <c r="Z684" s="72"/>
      <c r="AA684" s="72"/>
    </row>
    <row r="685" spans="1:27">
      <c r="A685" s="72"/>
      <c r="B685" s="72"/>
      <c r="C685" s="109"/>
      <c r="D685" s="99"/>
      <c r="E685" s="72"/>
      <c r="F685" s="72"/>
      <c r="G685" s="72"/>
      <c r="H685" s="72"/>
      <c r="I685" s="72"/>
      <c r="J685" s="72"/>
      <c r="K685" s="72"/>
      <c r="L685" s="72"/>
      <c r="M685" s="72"/>
      <c r="N685" s="72"/>
      <c r="O685" s="72"/>
      <c r="P685" s="72"/>
      <c r="Q685" s="72"/>
      <c r="R685" s="72"/>
      <c r="S685" s="72"/>
      <c r="T685" s="72"/>
      <c r="U685" s="72"/>
      <c r="V685" s="72"/>
      <c r="W685" s="72"/>
      <c r="X685" s="72"/>
      <c r="Y685" s="72"/>
      <c r="Z685" s="72"/>
      <c r="AA685" s="72"/>
    </row>
    <row r="686" spans="1:27">
      <c r="A686" s="72"/>
      <c r="B686" s="72"/>
      <c r="C686" s="109"/>
      <c r="D686" s="99"/>
      <c r="E686" s="72"/>
      <c r="F686" s="72"/>
      <c r="G686" s="72"/>
      <c r="H686" s="72"/>
      <c r="I686" s="72"/>
      <c r="J686" s="72"/>
      <c r="K686" s="72"/>
      <c r="L686" s="72"/>
      <c r="M686" s="72"/>
      <c r="N686" s="72"/>
      <c r="O686" s="72"/>
      <c r="P686" s="72"/>
      <c r="Q686" s="72"/>
      <c r="R686" s="72"/>
      <c r="S686" s="72"/>
      <c r="T686" s="72"/>
      <c r="U686" s="72"/>
      <c r="V686" s="72"/>
      <c r="W686" s="72"/>
      <c r="X686" s="72"/>
      <c r="Y686" s="72"/>
      <c r="Z686" s="72"/>
      <c r="AA686" s="72"/>
    </row>
    <row r="687" spans="1:27">
      <c r="A687" s="72"/>
      <c r="B687" s="72"/>
      <c r="C687" s="109"/>
      <c r="D687" s="99"/>
      <c r="E687" s="72"/>
      <c r="F687" s="72"/>
      <c r="G687" s="72"/>
      <c r="H687" s="72"/>
      <c r="I687" s="72"/>
      <c r="J687" s="72"/>
      <c r="K687" s="72"/>
      <c r="L687" s="72"/>
      <c r="M687" s="72"/>
      <c r="N687" s="72"/>
      <c r="O687" s="72"/>
      <c r="P687" s="72"/>
      <c r="Q687" s="72"/>
      <c r="R687" s="72"/>
      <c r="S687" s="72"/>
      <c r="T687" s="72"/>
      <c r="U687" s="72"/>
      <c r="V687" s="72"/>
      <c r="W687" s="72"/>
      <c r="X687" s="72"/>
      <c r="Y687" s="72"/>
      <c r="Z687" s="72"/>
      <c r="AA687" s="72"/>
    </row>
    <row r="688" spans="1:27">
      <c r="A688" s="72"/>
      <c r="B688" s="72"/>
      <c r="C688" s="109"/>
      <c r="D688" s="99"/>
      <c r="E688" s="72"/>
      <c r="F688" s="72"/>
      <c r="G688" s="72"/>
      <c r="H688" s="72"/>
      <c r="I688" s="72"/>
      <c r="J688" s="72"/>
      <c r="K688" s="72"/>
      <c r="L688" s="72"/>
      <c r="M688" s="72"/>
      <c r="N688" s="72"/>
      <c r="O688" s="72"/>
      <c r="P688" s="72"/>
      <c r="Q688" s="72"/>
      <c r="R688" s="72"/>
      <c r="S688" s="72"/>
      <c r="T688" s="72"/>
      <c r="U688" s="72"/>
      <c r="V688" s="72"/>
      <c r="W688" s="72"/>
      <c r="X688" s="72"/>
      <c r="Y688" s="72"/>
      <c r="Z688" s="72"/>
      <c r="AA688" s="72"/>
    </row>
    <row r="689" spans="1:27">
      <c r="A689" s="72"/>
      <c r="B689" s="72"/>
      <c r="C689" s="109"/>
      <c r="D689" s="99"/>
      <c r="E689" s="72"/>
      <c r="F689" s="72"/>
      <c r="G689" s="72"/>
      <c r="H689" s="72"/>
      <c r="I689" s="72"/>
      <c r="J689" s="72"/>
      <c r="K689" s="72"/>
      <c r="L689" s="72"/>
      <c r="M689" s="72"/>
      <c r="N689" s="72"/>
      <c r="O689" s="72"/>
      <c r="P689" s="72"/>
      <c r="Q689" s="72"/>
      <c r="R689" s="72"/>
      <c r="S689" s="72"/>
      <c r="T689" s="72"/>
      <c r="U689" s="72"/>
      <c r="V689" s="72"/>
      <c r="W689" s="72"/>
      <c r="X689" s="72"/>
      <c r="Y689" s="72"/>
      <c r="Z689" s="72"/>
      <c r="AA689" s="72"/>
    </row>
    <row r="690" spans="1:27">
      <c r="A690" s="72"/>
      <c r="B690" s="72"/>
      <c r="C690" s="109"/>
      <c r="D690" s="99"/>
      <c r="E690" s="72"/>
      <c r="F690" s="72"/>
      <c r="G690" s="72"/>
      <c r="H690" s="72"/>
      <c r="I690" s="72"/>
      <c r="J690" s="72"/>
      <c r="K690" s="72"/>
      <c r="L690" s="72"/>
      <c r="M690" s="72"/>
      <c r="N690" s="72"/>
      <c r="O690" s="72"/>
      <c r="P690" s="72"/>
      <c r="Q690" s="72"/>
      <c r="R690" s="72"/>
      <c r="S690" s="72"/>
      <c r="T690" s="72"/>
      <c r="U690" s="72"/>
      <c r="V690" s="72"/>
      <c r="W690" s="72"/>
      <c r="X690" s="72"/>
      <c r="Y690" s="72"/>
      <c r="Z690" s="72"/>
      <c r="AA690" s="72"/>
    </row>
    <row r="691" spans="1:27">
      <c r="A691" s="72"/>
      <c r="B691" s="72"/>
      <c r="C691" s="109"/>
      <c r="D691" s="99"/>
      <c r="E691" s="72"/>
      <c r="F691" s="72"/>
      <c r="G691" s="72"/>
      <c r="H691" s="72"/>
      <c r="I691" s="72"/>
      <c r="J691" s="72"/>
      <c r="K691" s="72"/>
      <c r="L691" s="72"/>
      <c r="M691" s="72"/>
      <c r="N691" s="72"/>
      <c r="O691" s="72"/>
      <c r="P691" s="72"/>
      <c r="Q691" s="72"/>
      <c r="R691" s="72"/>
      <c r="S691" s="72"/>
      <c r="T691" s="72"/>
      <c r="U691" s="72"/>
      <c r="V691" s="72"/>
      <c r="W691" s="72"/>
      <c r="X691" s="72"/>
      <c r="Y691" s="72"/>
      <c r="Z691" s="72"/>
      <c r="AA691" s="72"/>
    </row>
    <row r="692" spans="1:27">
      <c r="A692" s="72"/>
      <c r="B692" s="72"/>
      <c r="C692" s="109"/>
      <c r="D692" s="99"/>
      <c r="E692" s="72"/>
      <c r="F692" s="72"/>
      <c r="G692" s="72"/>
      <c r="H692" s="72"/>
      <c r="I692" s="72"/>
      <c r="J692" s="72"/>
      <c r="K692" s="72"/>
      <c r="L692" s="72"/>
      <c r="M692" s="72"/>
      <c r="N692" s="72"/>
      <c r="O692" s="72"/>
      <c r="P692" s="72"/>
      <c r="Q692" s="72"/>
      <c r="R692" s="72"/>
      <c r="S692" s="72"/>
      <c r="T692" s="72"/>
      <c r="U692" s="72"/>
      <c r="V692" s="72"/>
      <c r="W692" s="72"/>
      <c r="X692" s="72"/>
      <c r="Y692" s="72"/>
      <c r="Z692" s="72"/>
      <c r="AA692" s="72"/>
    </row>
    <row r="693" spans="1:27">
      <c r="A693" s="72"/>
      <c r="B693" s="72"/>
      <c r="C693" s="109"/>
      <c r="D693" s="99"/>
      <c r="E693" s="72"/>
      <c r="F693" s="72"/>
      <c r="G693" s="72"/>
      <c r="H693" s="72"/>
      <c r="I693" s="72"/>
      <c r="J693" s="72"/>
      <c r="K693" s="72"/>
      <c r="L693" s="72"/>
      <c r="M693" s="72"/>
      <c r="N693" s="72"/>
      <c r="O693" s="72"/>
      <c r="P693" s="72"/>
      <c r="Q693" s="72"/>
      <c r="R693" s="72"/>
      <c r="S693" s="72"/>
      <c r="T693" s="72"/>
      <c r="U693" s="72"/>
      <c r="V693" s="72"/>
      <c r="W693" s="72"/>
      <c r="X693" s="72"/>
      <c r="Y693" s="72"/>
      <c r="Z693" s="72"/>
      <c r="AA693" s="72"/>
    </row>
    <row r="694" spans="1:27">
      <c r="A694" s="72"/>
      <c r="B694" s="72"/>
      <c r="C694" s="109"/>
      <c r="D694" s="99"/>
      <c r="E694" s="72"/>
      <c r="F694" s="72"/>
      <c r="G694" s="72"/>
      <c r="H694" s="72"/>
      <c r="I694" s="72"/>
      <c r="J694" s="72"/>
      <c r="K694" s="72"/>
      <c r="L694" s="72"/>
      <c r="M694" s="72"/>
      <c r="N694" s="72"/>
      <c r="O694" s="72"/>
      <c r="P694" s="72"/>
      <c r="Q694" s="72"/>
      <c r="R694" s="72"/>
      <c r="S694" s="72"/>
      <c r="T694" s="72"/>
      <c r="U694" s="72"/>
      <c r="V694" s="72"/>
      <c r="W694" s="72"/>
      <c r="X694" s="72"/>
      <c r="Y694" s="72"/>
      <c r="Z694" s="72"/>
      <c r="AA694" s="72"/>
    </row>
    <row r="695" spans="1:27">
      <c r="A695" s="72"/>
      <c r="B695" s="72"/>
      <c r="C695" s="109"/>
      <c r="D695" s="99"/>
      <c r="E695" s="72"/>
      <c r="F695" s="72"/>
      <c r="G695" s="72"/>
      <c r="H695" s="72"/>
      <c r="I695" s="72"/>
      <c r="J695" s="72"/>
      <c r="K695" s="72"/>
      <c r="L695" s="72"/>
      <c r="M695" s="72"/>
      <c r="N695" s="72"/>
      <c r="O695" s="72"/>
      <c r="P695" s="72"/>
      <c r="Q695" s="72"/>
      <c r="R695" s="72"/>
      <c r="S695" s="72"/>
      <c r="T695" s="72"/>
      <c r="U695" s="72"/>
      <c r="V695" s="72"/>
      <c r="W695" s="72"/>
      <c r="X695" s="72"/>
      <c r="Y695" s="72"/>
      <c r="Z695" s="72"/>
      <c r="AA695" s="72"/>
    </row>
    <row r="696" spans="1:27">
      <c r="A696" s="72"/>
      <c r="B696" s="72"/>
      <c r="C696" s="109"/>
      <c r="D696" s="99"/>
      <c r="E696" s="72"/>
      <c r="F696" s="72"/>
      <c r="G696" s="72"/>
      <c r="H696" s="72"/>
      <c r="I696" s="72"/>
      <c r="J696" s="72"/>
      <c r="K696" s="72"/>
      <c r="L696" s="72"/>
      <c r="M696" s="72"/>
      <c r="N696" s="72"/>
      <c r="O696" s="72"/>
      <c r="P696" s="72"/>
      <c r="Q696" s="72"/>
      <c r="R696" s="72"/>
      <c r="S696" s="72"/>
      <c r="T696" s="72"/>
      <c r="U696" s="72"/>
      <c r="V696" s="72"/>
      <c r="W696" s="72"/>
      <c r="X696" s="72"/>
      <c r="Y696" s="72"/>
      <c r="Z696" s="72"/>
      <c r="AA696" s="72"/>
    </row>
    <row r="697" spans="1:27">
      <c r="A697" s="72"/>
      <c r="B697" s="72"/>
      <c r="C697" s="109"/>
      <c r="D697" s="99"/>
      <c r="E697" s="72"/>
      <c r="F697" s="72"/>
      <c r="G697" s="72"/>
      <c r="H697" s="72"/>
      <c r="I697" s="72"/>
      <c r="J697" s="72"/>
      <c r="K697" s="72"/>
      <c r="L697" s="72"/>
      <c r="M697" s="72"/>
      <c r="N697" s="72"/>
      <c r="O697" s="72"/>
      <c r="P697" s="72"/>
      <c r="Q697" s="72"/>
      <c r="R697" s="72"/>
      <c r="S697" s="72"/>
      <c r="T697" s="72"/>
      <c r="U697" s="72"/>
      <c r="V697" s="72"/>
      <c r="W697" s="72"/>
      <c r="X697" s="72"/>
      <c r="Y697" s="72"/>
      <c r="Z697" s="72"/>
      <c r="AA697" s="72"/>
    </row>
    <row r="698" spans="1:27">
      <c r="A698" s="72"/>
      <c r="B698" s="72"/>
      <c r="C698" s="109"/>
      <c r="D698" s="99"/>
      <c r="E698" s="72"/>
      <c r="F698" s="72"/>
      <c r="G698" s="72"/>
      <c r="H698" s="72"/>
      <c r="I698" s="72"/>
      <c r="J698" s="72"/>
      <c r="K698" s="72"/>
      <c r="L698" s="72"/>
      <c r="M698" s="72"/>
      <c r="N698" s="72"/>
      <c r="O698" s="72"/>
      <c r="P698" s="72"/>
      <c r="Q698" s="72"/>
      <c r="R698" s="72"/>
      <c r="S698" s="72"/>
      <c r="T698" s="72"/>
      <c r="U698" s="72"/>
      <c r="V698" s="72"/>
      <c r="W698" s="72"/>
      <c r="X698" s="72"/>
      <c r="Y698" s="72"/>
      <c r="Z698" s="72"/>
      <c r="AA698" s="72"/>
    </row>
    <row r="699" spans="1:27">
      <c r="A699" s="72"/>
      <c r="B699" s="72"/>
      <c r="C699" s="109"/>
      <c r="D699" s="99"/>
      <c r="E699" s="72"/>
      <c r="F699" s="72"/>
      <c r="G699" s="72"/>
      <c r="H699" s="72"/>
      <c r="I699" s="72"/>
      <c r="J699" s="72"/>
      <c r="K699" s="72"/>
      <c r="L699" s="72"/>
      <c r="M699" s="72"/>
      <c r="N699" s="72"/>
      <c r="O699" s="72"/>
      <c r="P699" s="72"/>
      <c r="Q699" s="72"/>
      <c r="R699" s="72"/>
      <c r="S699" s="72"/>
      <c r="T699" s="72"/>
      <c r="U699" s="72"/>
      <c r="V699" s="72"/>
      <c r="W699" s="72"/>
      <c r="X699" s="72"/>
      <c r="Y699" s="72"/>
      <c r="Z699" s="72"/>
      <c r="AA699" s="72"/>
    </row>
    <row r="700" spans="1:27">
      <c r="A700" s="72"/>
      <c r="B700" s="72"/>
      <c r="C700" s="109"/>
      <c r="D700" s="99"/>
      <c r="E700" s="72"/>
      <c r="F700" s="72"/>
      <c r="G700" s="72"/>
      <c r="H700" s="72"/>
      <c r="I700" s="72"/>
      <c r="J700" s="72"/>
      <c r="K700" s="72"/>
      <c r="L700" s="72"/>
      <c r="M700" s="72"/>
      <c r="N700" s="72"/>
      <c r="O700" s="72"/>
      <c r="P700" s="72"/>
      <c r="Q700" s="72"/>
      <c r="R700" s="72"/>
      <c r="S700" s="72"/>
      <c r="T700" s="72"/>
      <c r="U700" s="72"/>
      <c r="V700" s="72"/>
      <c r="W700" s="72"/>
      <c r="X700" s="72"/>
      <c r="Y700" s="72"/>
      <c r="Z700" s="72"/>
      <c r="AA700" s="72"/>
    </row>
    <row r="701" spans="1:27">
      <c r="A701" s="72"/>
      <c r="B701" s="72"/>
      <c r="C701" s="109"/>
      <c r="D701" s="99"/>
      <c r="E701" s="72"/>
      <c r="F701" s="72"/>
      <c r="G701" s="72"/>
      <c r="H701" s="72"/>
      <c r="I701" s="72"/>
      <c r="J701" s="72"/>
      <c r="K701" s="72"/>
      <c r="L701" s="72"/>
      <c r="M701" s="72"/>
      <c r="N701" s="72"/>
      <c r="O701" s="72"/>
      <c r="P701" s="72"/>
      <c r="Q701" s="72"/>
      <c r="R701" s="72"/>
      <c r="S701" s="72"/>
      <c r="T701" s="72"/>
      <c r="U701" s="72"/>
      <c r="V701" s="72"/>
      <c r="W701" s="72"/>
      <c r="X701" s="72"/>
      <c r="Y701" s="72"/>
      <c r="Z701" s="72"/>
      <c r="AA701" s="72"/>
    </row>
    <row r="702" spans="1:27">
      <c r="A702" s="72"/>
      <c r="B702" s="72"/>
      <c r="C702" s="109"/>
      <c r="D702" s="99"/>
      <c r="E702" s="72"/>
      <c r="F702" s="72"/>
      <c r="G702" s="72"/>
      <c r="H702" s="72"/>
      <c r="I702" s="72"/>
      <c r="J702" s="72"/>
      <c r="K702" s="72"/>
      <c r="L702" s="72"/>
      <c r="M702" s="72"/>
      <c r="N702" s="72"/>
      <c r="O702" s="72"/>
      <c r="P702" s="72"/>
      <c r="Q702" s="72"/>
      <c r="R702" s="72"/>
      <c r="S702" s="72"/>
      <c r="T702" s="72"/>
      <c r="U702" s="72"/>
      <c r="V702" s="72"/>
      <c r="W702" s="72"/>
      <c r="X702" s="72"/>
      <c r="Y702" s="72"/>
      <c r="Z702" s="72"/>
      <c r="AA702" s="72"/>
    </row>
    <row r="703" spans="1:27">
      <c r="A703" s="72"/>
      <c r="B703" s="72"/>
      <c r="C703" s="109"/>
      <c r="D703" s="99"/>
      <c r="E703" s="72"/>
      <c r="F703" s="72"/>
      <c r="G703" s="72"/>
      <c r="H703" s="72"/>
      <c r="I703" s="72"/>
      <c r="J703" s="72"/>
      <c r="K703" s="72"/>
      <c r="L703" s="72"/>
      <c r="M703" s="72"/>
      <c r="N703" s="72"/>
      <c r="O703" s="72"/>
      <c r="P703" s="72"/>
      <c r="Q703" s="72"/>
      <c r="R703" s="72"/>
      <c r="S703" s="72"/>
      <c r="T703" s="72"/>
      <c r="U703" s="72"/>
      <c r="V703" s="72"/>
      <c r="W703" s="72"/>
      <c r="X703" s="72"/>
      <c r="Y703" s="72"/>
      <c r="Z703" s="72"/>
      <c r="AA703" s="72"/>
    </row>
    <row r="704" spans="1:27">
      <c r="A704" s="72"/>
      <c r="B704" s="72"/>
      <c r="C704" s="109"/>
      <c r="D704" s="99"/>
      <c r="E704" s="72"/>
      <c r="F704" s="72"/>
      <c r="G704" s="72"/>
      <c r="H704" s="72"/>
      <c r="I704" s="72"/>
      <c r="J704" s="72"/>
      <c r="K704" s="72"/>
      <c r="L704" s="72"/>
      <c r="M704" s="72"/>
      <c r="N704" s="72"/>
      <c r="O704" s="72"/>
      <c r="P704" s="72"/>
      <c r="Q704" s="72"/>
      <c r="R704" s="72"/>
      <c r="S704" s="72"/>
      <c r="T704" s="72"/>
      <c r="U704" s="72"/>
      <c r="V704" s="72"/>
      <c r="W704" s="72"/>
      <c r="X704" s="72"/>
      <c r="Y704" s="72"/>
      <c r="Z704" s="72"/>
      <c r="AA704" s="72"/>
    </row>
    <row r="705" spans="1:27">
      <c r="A705" s="72"/>
      <c r="B705" s="72"/>
      <c r="C705" s="109"/>
      <c r="D705" s="99"/>
      <c r="E705" s="72"/>
      <c r="F705" s="72"/>
      <c r="G705" s="72"/>
      <c r="H705" s="72"/>
      <c r="I705" s="72"/>
      <c r="J705" s="72"/>
      <c r="K705" s="72"/>
      <c r="L705" s="72"/>
      <c r="M705" s="72"/>
      <c r="N705" s="72"/>
      <c r="O705" s="72"/>
      <c r="P705" s="72"/>
      <c r="Q705" s="72"/>
      <c r="R705" s="72"/>
      <c r="S705" s="72"/>
      <c r="T705" s="72"/>
      <c r="U705" s="72"/>
      <c r="V705" s="72"/>
      <c r="W705" s="72"/>
      <c r="X705" s="72"/>
      <c r="Y705" s="72"/>
      <c r="Z705" s="72"/>
      <c r="AA705" s="72"/>
    </row>
    <row r="706" spans="1:27">
      <c r="A706" s="72"/>
      <c r="B706" s="72"/>
      <c r="C706" s="109"/>
      <c r="D706" s="99"/>
      <c r="E706" s="72"/>
      <c r="F706" s="72"/>
      <c r="G706" s="72"/>
      <c r="H706" s="72"/>
      <c r="I706" s="72"/>
      <c r="J706" s="72"/>
      <c r="K706" s="72"/>
      <c r="L706" s="72"/>
      <c r="M706" s="72"/>
      <c r="N706" s="72"/>
      <c r="O706" s="72"/>
      <c r="P706" s="72"/>
      <c r="Q706" s="72"/>
      <c r="R706" s="72"/>
      <c r="S706" s="72"/>
      <c r="T706" s="72"/>
      <c r="U706" s="72"/>
      <c r="V706" s="72"/>
      <c r="W706" s="72"/>
      <c r="X706" s="72"/>
      <c r="Y706" s="72"/>
      <c r="Z706" s="72"/>
      <c r="AA706" s="72"/>
    </row>
    <row r="707" spans="1:27">
      <c r="A707" s="72"/>
      <c r="B707" s="72"/>
      <c r="C707" s="109"/>
      <c r="D707" s="99"/>
      <c r="E707" s="72"/>
      <c r="F707" s="72"/>
      <c r="G707" s="72"/>
      <c r="H707" s="72"/>
      <c r="I707" s="72"/>
      <c r="J707" s="72"/>
      <c r="K707" s="72"/>
      <c r="L707" s="72"/>
      <c r="M707" s="72"/>
      <c r="N707" s="72"/>
      <c r="O707" s="72"/>
      <c r="P707" s="72"/>
      <c r="Q707" s="72"/>
      <c r="R707" s="72"/>
      <c r="S707" s="72"/>
      <c r="T707" s="72"/>
      <c r="U707" s="72"/>
      <c r="V707" s="72"/>
      <c r="W707" s="72"/>
      <c r="X707" s="72"/>
      <c r="Y707" s="72"/>
      <c r="Z707" s="72"/>
      <c r="AA707" s="72"/>
    </row>
    <row r="708" spans="1:27">
      <c r="A708" s="72"/>
      <c r="B708" s="72"/>
      <c r="C708" s="109"/>
      <c r="D708" s="99"/>
      <c r="E708" s="72"/>
      <c r="F708" s="72"/>
      <c r="G708" s="72"/>
      <c r="H708" s="72"/>
      <c r="I708" s="72"/>
      <c r="J708" s="72"/>
      <c r="K708" s="72"/>
      <c r="L708" s="72"/>
      <c r="M708" s="72"/>
      <c r="N708" s="72"/>
      <c r="O708" s="72"/>
      <c r="P708" s="72"/>
      <c r="Q708" s="72"/>
      <c r="R708" s="72"/>
      <c r="S708" s="72"/>
      <c r="T708" s="72"/>
      <c r="U708" s="72"/>
      <c r="V708" s="72"/>
      <c r="W708" s="72"/>
      <c r="X708" s="72"/>
      <c r="Y708" s="72"/>
      <c r="Z708" s="72"/>
      <c r="AA708" s="72"/>
    </row>
    <row r="709" spans="1:27">
      <c r="A709" s="72"/>
      <c r="B709" s="72"/>
      <c r="C709" s="109"/>
      <c r="D709" s="99"/>
      <c r="E709" s="72"/>
      <c r="F709" s="72"/>
      <c r="G709" s="72"/>
      <c r="H709" s="72"/>
      <c r="I709" s="72"/>
      <c r="J709" s="72"/>
      <c r="K709" s="72"/>
      <c r="L709" s="72"/>
      <c r="M709" s="72"/>
      <c r="N709" s="72"/>
      <c r="O709" s="72"/>
      <c r="P709" s="72"/>
      <c r="Q709" s="72"/>
      <c r="R709" s="72"/>
      <c r="S709" s="72"/>
      <c r="T709" s="72"/>
      <c r="U709" s="72"/>
      <c r="V709" s="72"/>
      <c r="W709" s="72"/>
      <c r="X709" s="72"/>
      <c r="Y709" s="72"/>
      <c r="Z709" s="72"/>
      <c r="AA709" s="72"/>
    </row>
    <row r="710" spans="1:27">
      <c r="A710" s="72"/>
      <c r="B710" s="72"/>
      <c r="C710" s="109"/>
      <c r="D710" s="99"/>
      <c r="E710" s="72"/>
      <c r="F710" s="72"/>
      <c r="G710" s="72"/>
      <c r="H710" s="72"/>
      <c r="I710" s="72"/>
      <c r="J710" s="72"/>
      <c r="K710" s="72"/>
      <c r="L710" s="72"/>
      <c r="M710" s="72"/>
      <c r="N710" s="72"/>
      <c r="O710" s="72"/>
      <c r="P710" s="72"/>
      <c r="Q710" s="72"/>
      <c r="R710" s="72"/>
      <c r="S710" s="72"/>
      <c r="T710" s="72"/>
      <c r="U710" s="72"/>
      <c r="V710" s="72"/>
      <c r="W710" s="72"/>
      <c r="X710" s="72"/>
      <c r="Y710" s="72"/>
      <c r="Z710" s="72"/>
      <c r="AA710" s="72"/>
    </row>
    <row r="711" spans="1:27">
      <c r="A711" s="72"/>
      <c r="B711" s="72"/>
      <c r="C711" s="109"/>
      <c r="D711" s="99"/>
      <c r="E711" s="72"/>
      <c r="F711" s="72"/>
      <c r="G711" s="72"/>
      <c r="H711" s="72"/>
      <c r="I711" s="72"/>
      <c r="J711" s="72"/>
      <c r="K711" s="72"/>
      <c r="L711" s="72"/>
      <c r="M711" s="72"/>
      <c r="N711" s="72"/>
      <c r="O711" s="72"/>
      <c r="P711" s="72"/>
      <c r="Q711" s="72"/>
      <c r="R711" s="72"/>
      <c r="S711" s="72"/>
      <c r="T711" s="72"/>
      <c r="U711" s="72"/>
      <c r="V711" s="72"/>
      <c r="W711" s="72"/>
      <c r="X711" s="72"/>
      <c r="Y711" s="72"/>
      <c r="Z711" s="72"/>
      <c r="AA711" s="72"/>
    </row>
    <row r="712" spans="1:27">
      <c r="A712" s="72"/>
      <c r="B712" s="72"/>
      <c r="C712" s="109"/>
      <c r="D712" s="99"/>
      <c r="E712" s="72"/>
      <c r="F712" s="72"/>
      <c r="G712" s="72"/>
      <c r="H712" s="72"/>
      <c r="I712" s="72"/>
      <c r="J712" s="72"/>
      <c r="K712" s="72"/>
      <c r="L712" s="72"/>
      <c r="M712" s="72"/>
      <c r="N712" s="72"/>
      <c r="O712" s="72"/>
      <c r="P712" s="72"/>
      <c r="Q712" s="72"/>
      <c r="R712" s="72"/>
      <c r="S712" s="72"/>
      <c r="T712" s="72"/>
      <c r="U712" s="72"/>
      <c r="V712" s="72"/>
      <c r="W712" s="72"/>
      <c r="X712" s="72"/>
      <c r="Y712" s="72"/>
      <c r="Z712" s="72"/>
      <c r="AA712" s="72"/>
    </row>
    <row r="713" spans="1:27">
      <c r="A713" s="72"/>
      <c r="B713" s="72"/>
      <c r="C713" s="109"/>
      <c r="D713" s="99"/>
      <c r="E713" s="72"/>
      <c r="F713" s="72"/>
      <c r="G713" s="72"/>
      <c r="H713" s="72"/>
      <c r="I713" s="72"/>
      <c r="J713" s="72"/>
      <c r="K713" s="72"/>
      <c r="L713" s="72"/>
      <c r="M713" s="72"/>
      <c r="N713" s="72"/>
      <c r="O713" s="72"/>
      <c r="P713" s="72"/>
      <c r="Q713" s="72"/>
      <c r="R713" s="72"/>
      <c r="S713" s="72"/>
      <c r="T713" s="72"/>
      <c r="U713" s="72"/>
      <c r="V713" s="72"/>
      <c r="W713" s="72"/>
      <c r="X713" s="72"/>
      <c r="Y713" s="72"/>
      <c r="Z713" s="72"/>
      <c r="AA713" s="72"/>
    </row>
    <row r="714" spans="1:27">
      <c r="A714" s="72"/>
      <c r="B714" s="72"/>
      <c r="C714" s="109"/>
      <c r="D714" s="99"/>
      <c r="E714" s="72"/>
      <c r="F714" s="72"/>
      <c r="G714" s="72"/>
      <c r="H714" s="72"/>
      <c r="I714" s="72"/>
      <c r="J714" s="72"/>
      <c r="K714" s="72"/>
      <c r="L714" s="72"/>
      <c r="M714" s="72"/>
      <c r="N714" s="72"/>
      <c r="O714" s="72"/>
      <c r="P714" s="72"/>
      <c r="Q714" s="72"/>
      <c r="R714" s="72"/>
      <c r="S714" s="72"/>
      <c r="T714" s="72"/>
      <c r="U714" s="72"/>
      <c r="V714" s="72"/>
      <c r="W714" s="72"/>
      <c r="X714" s="72"/>
      <c r="Y714" s="72"/>
      <c r="Z714" s="72"/>
      <c r="AA714" s="72"/>
    </row>
    <row r="715" spans="1:27">
      <c r="A715" s="72"/>
      <c r="B715" s="72"/>
      <c r="C715" s="109"/>
      <c r="D715" s="99"/>
      <c r="E715" s="72"/>
      <c r="F715" s="72"/>
      <c r="G715" s="72"/>
      <c r="H715" s="72"/>
      <c r="I715" s="72"/>
      <c r="J715" s="72"/>
      <c r="K715" s="72"/>
      <c r="L715" s="72"/>
      <c r="M715" s="72"/>
      <c r="N715" s="72"/>
      <c r="O715" s="72"/>
      <c r="P715" s="72"/>
      <c r="Q715" s="72"/>
      <c r="R715" s="72"/>
      <c r="S715" s="72"/>
      <c r="T715" s="72"/>
      <c r="U715" s="72"/>
      <c r="V715" s="72"/>
      <c r="W715" s="72"/>
      <c r="X715" s="72"/>
      <c r="Y715" s="72"/>
      <c r="Z715" s="72"/>
      <c r="AA715" s="72"/>
    </row>
    <row r="716" spans="1:27">
      <c r="A716" s="72"/>
      <c r="B716" s="72"/>
      <c r="C716" s="109"/>
      <c r="D716" s="99"/>
      <c r="E716" s="72"/>
      <c r="F716" s="72"/>
      <c r="G716" s="72"/>
      <c r="H716" s="72"/>
      <c r="I716" s="72"/>
      <c r="J716" s="72"/>
      <c r="K716" s="72"/>
      <c r="L716" s="72"/>
      <c r="M716" s="72"/>
      <c r="N716" s="72"/>
      <c r="O716" s="72"/>
      <c r="P716" s="72"/>
      <c r="Q716" s="72"/>
      <c r="R716" s="72"/>
      <c r="S716" s="72"/>
      <c r="T716" s="72"/>
      <c r="U716" s="72"/>
      <c r="V716" s="72"/>
      <c r="W716" s="72"/>
      <c r="X716" s="72"/>
      <c r="Y716" s="72"/>
      <c r="Z716" s="72"/>
      <c r="AA716" s="72"/>
    </row>
    <row r="717" spans="1:27">
      <c r="A717" s="72"/>
      <c r="B717" s="72"/>
      <c r="C717" s="109"/>
      <c r="D717" s="99"/>
      <c r="E717" s="72"/>
      <c r="F717" s="72"/>
      <c r="G717" s="72"/>
      <c r="H717" s="72"/>
      <c r="I717" s="72"/>
      <c r="J717" s="72"/>
      <c r="K717" s="72"/>
      <c r="L717" s="72"/>
      <c r="M717" s="72"/>
      <c r="N717" s="72"/>
      <c r="O717" s="72"/>
      <c r="P717" s="72"/>
      <c r="Q717" s="72"/>
      <c r="R717" s="72"/>
      <c r="S717" s="72"/>
      <c r="T717" s="72"/>
      <c r="U717" s="72"/>
      <c r="V717" s="72"/>
      <c r="W717" s="72"/>
      <c r="X717" s="72"/>
      <c r="Y717" s="72"/>
      <c r="Z717" s="72"/>
      <c r="AA717" s="72"/>
    </row>
    <row r="718" spans="1:27">
      <c r="A718" s="72"/>
      <c r="B718" s="72"/>
      <c r="C718" s="109"/>
      <c r="D718" s="99"/>
      <c r="E718" s="72"/>
      <c r="F718" s="72"/>
      <c r="G718" s="72"/>
      <c r="H718" s="72"/>
      <c r="I718" s="72"/>
      <c r="J718" s="72"/>
      <c r="K718" s="72"/>
      <c r="L718" s="72"/>
      <c r="M718" s="72"/>
      <c r="N718" s="72"/>
      <c r="O718" s="72"/>
      <c r="P718" s="72"/>
      <c r="Q718" s="72"/>
      <c r="R718" s="72"/>
      <c r="S718" s="72"/>
      <c r="T718" s="72"/>
      <c r="U718" s="72"/>
      <c r="V718" s="72"/>
      <c r="W718" s="72"/>
      <c r="X718" s="72"/>
      <c r="Y718" s="72"/>
      <c r="Z718" s="72"/>
      <c r="AA718" s="72"/>
    </row>
    <row r="719" spans="1:27">
      <c r="A719" s="72"/>
      <c r="B719" s="72"/>
      <c r="C719" s="109"/>
      <c r="D719" s="99"/>
      <c r="E719" s="72"/>
      <c r="F719" s="72"/>
      <c r="G719" s="72"/>
      <c r="H719" s="72"/>
      <c r="I719" s="72"/>
      <c r="J719" s="72"/>
      <c r="K719" s="72"/>
      <c r="L719" s="72"/>
      <c r="M719" s="72"/>
      <c r="N719" s="72"/>
      <c r="O719" s="72"/>
      <c r="P719" s="72"/>
      <c r="Q719" s="72"/>
      <c r="R719" s="72"/>
      <c r="S719" s="72"/>
      <c r="T719" s="72"/>
      <c r="U719" s="72"/>
      <c r="V719" s="72"/>
      <c r="W719" s="72"/>
      <c r="X719" s="72"/>
      <c r="Y719" s="72"/>
      <c r="Z719" s="72"/>
      <c r="AA719" s="72"/>
    </row>
    <row r="720" spans="1:27">
      <c r="A720" s="72"/>
      <c r="B720" s="72"/>
      <c r="C720" s="109"/>
      <c r="D720" s="99"/>
      <c r="E720" s="72"/>
      <c r="F720" s="72"/>
      <c r="G720" s="72"/>
      <c r="H720" s="72"/>
      <c r="I720" s="72"/>
      <c r="J720" s="72"/>
      <c r="K720" s="72"/>
      <c r="L720" s="72"/>
      <c r="M720" s="72"/>
      <c r="N720" s="72"/>
      <c r="O720" s="72"/>
      <c r="P720" s="72"/>
      <c r="Q720" s="72"/>
      <c r="R720" s="72"/>
      <c r="S720" s="72"/>
      <c r="T720" s="72"/>
      <c r="U720" s="72"/>
      <c r="V720" s="72"/>
      <c r="W720" s="72"/>
      <c r="X720" s="72"/>
      <c r="Y720" s="72"/>
      <c r="Z720" s="72"/>
      <c r="AA720" s="72"/>
    </row>
    <row r="721" spans="1:27">
      <c r="A721" s="72"/>
      <c r="B721" s="72"/>
      <c r="C721" s="109"/>
      <c r="D721" s="99"/>
      <c r="E721" s="72"/>
      <c r="F721" s="72"/>
      <c r="G721" s="72"/>
      <c r="H721" s="72"/>
      <c r="I721" s="72"/>
      <c r="J721" s="72"/>
      <c r="K721" s="72"/>
      <c r="L721" s="72"/>
      <c r="M721" s="72"/>
      <c r="N721" s="72"/>
      <c r="O721" s="72"/>
      <c r="P721" s="72"/>
      <c r="Q721" s="72"/>
      <c r="R721" s="72"/>
      <c r="S721" s="72"/>
      <c r="T721" s="72"/>
      <c r="U721" s="72"/>
      <c r="V721" s="72"/>
      <c r="W721" s="72"/>
      <c r="X721" s="72"/>
      <c r="Y721" s="72"/>
      <c r="Z721" s="72"/>
      <c r="AA721" s="72"/>
    </row>
    <row r="722" spans="1:27">
      <c r="A722" s="72"/>
      <c r="B722" s="72"/>
      <c r="C722" s="109"/>
      <c r="D722" s="99"/>
      <c r="E722" s="72"/>
      <c r="F722" s="72"/>
      <c r="G722" s="72"/>
      <c r="H722" s="72"/>
      <c r="I722" s="72"/>
      <c r="J722" s="72"/>
      <c r="K722" s="72"/>
      <c r="L722" s="72"/>
      <c r="M722" s="72"/>
      <c r="N722" s="72"/>
      <c r="O722" s="72"/>
      <c r="P722" s="72"/>
      <c r="Q722" s="72"/>
      <c r="R722" s="72"/>
      <c r="S722" s="72"/>
      <c r="T722" s="72"/>
      <c r="U722" s="72"/>
      <c r="V722" s="72"/>
      <c r="W722" s="72"/>
      <c r="X722" s="72"/>
      <c r="Y722" s="72"/>
      <c r="Z722" s="72"/>
      <c r="AA722" s="72"/>
    </row>
    <row r="723" spans="1:27">
      <c r="A723" s="72"/>
      <c r="B723" s="72"/>
      <c r="C723" s="109"/>
      <c r="D723" s="99"/>
      <c r="E723" s="72"/>
      <c r="F723" s="72"/>
      <c r="G723" s="72"/>
      <c r="H723" s="72"/>
      <c r="I723" s="72"/>
      <c r="J723" s="72"/>
      <c r="K723" s="72"/>
      <c r="L723" s="72"/>
      <c r="M723" s="72"/>
      <c r="N723" s="72"/>
      <c r="O723" s="72"/>
      <c r="P723" s="72"/>
      <c r="Q723" s="72"/>
      <c r="R723" s="72"/>
      <c r="S723" s="72"/>
      <c r="T723" s="72"/>
      <c r="U723" s="72"/>
      <c r="V723" s="72"/>
      <c r="W723" s="72"/>
      <c r="X723" s="72"/>
      <c r="Y723" s="72"/>
      <c r="Z723" s="72"/>
      <c r="AA723" s="72"/>
    </row>
    <row r="724" spans="1:27">
      <c r="A724" s="72"/>
      <c r="B724" s="72"/>
      <c r="C724" s="109"/>
      <c r="D724" s="99"/>
      <c r="E724" s="72"/>
      <c r="F724" s="72"/>
      <c r="G724" s="72"/>
      <c r="H724" s="72"/>
      <c r="I724" s="72"/>
      <c r="J724" s="72"/>
      <c r="K724" s="72"/>
      <c r="L724" s="72"/>
      <c r="M724" s="72"/>
      <c r="N724" s="72"/>
      <c r="O724" s="72"/>
      <c r="P724" s="72"/>
      <c r="Q724" s="72"/>
      <c r="R724" s="72"/>
      <c r="S724" s="72"/>
      <c r="T724" s="72"/>
      <c r="U724" s="72"/>
      <c r="V724" s="72"/>
      <c r="W724" s="72"/>
      <c r="X724" s="72"/>
      <c r="Y724" s="72"/>
      <c r="Z724" s="72"/>
      <c r="AA724" s="72"/>
    </row>
    <row r="725" spans="1:27">
      <c r="A725" s="72"/>
      <c r="B725" s="72"/>
      <c r="C725" s="109"/>
      <c r="D725" s="99"/>
      <c r="E725" s="72"/>
      <c r="F725" s="72"/>
      <c r="G725" s="72"/>
      <c r="H725" s="72"/>
      <c r="I725" s="72"/>
      <c r="J725" s="72"/>
      <c r="K725" s="72"/>
      <c r="L725" s="72"/>
      <c r="M725" s="72"/>
      <c r="N725" s="72"/>
      <c r="O725" s="72"/>
      <c r="P725" s="72"/>
      <c r="Q725" s="72"/>
      <c r="R725" s="72"/>
      <c r="S725" s="72"/>
      <c r="T725" s="72"/>
      <c r="U725" s="72"/>
      <c r="V725" s="72"/>
      <c r="W725" s="72"/>
      <c r="X725" s="72"/>
      <c r="Y725" s="72"/>
      <c r="Z725" s="72"/>
      <c r="AA725" s="72"/>
    </row>
    <row r="726" spans="1:27">
      <c r="A726" s="72"/>
      <c r="B726" s="72"/>
      <c r="C726" s="109"/>
      <c r="D726" s="99"/>
      <c r="E726" s="72"/>
      <c r="F726" s="72"/>
      <c r="G726" s="72"/>
      <c r="H726" s="72"/>
      <c r="I726" s="72"/>
      <c r="J726" s="72"/>
      <c r="K726" s="72"/>
      <c r="L726" s="72"/>
      <c r="M726" s="72"/>
      <c r="N726" s="72"/>
      <c r="O726" s="72"/>
      <c r="P726" s="72"/>
      <c r="Q726" s="72"/>
      <c r="R726" s="72"/>
      <c r="S726" s="72"/>
      <c r="T726" s="72"/>
      <c r="U726" s="72"/>
      <c r="V726" s="72"/>
      <c r="W726" s="72"/>
      <c r="X726" s="72"/>
      <c r="Y726" s="72"/>
      <c r="Z726" s="72"/>
      <c r="AA726" s="72"/>
    </row>
    <row r="727" spans="1:27">
      <c r="A727" s="72"/>
      <c r="B727" s="72"/>
      <c r="C727" s="109"/>
      <c r="D727" s="99"/>
      <c r="E727" s="72"/>
      <c r="F727" s="72"/>
      <c r="G727" s="72"/>
      <c r="H727" s="72"/>
      <c r="I727" s="72"/>
      <c r="J727" s="72"/>
      <c r="K727" s="72"/>
      <c r="L727" s="72"/>
      <c r="M727" s="72"/>
      <c r="N727" s="72"/>
      <c r="O727" s="72"/>
      <c r="P727" s="72"/>
      <c r="Q727" s="72"/>
      <c r="R727" s="72"/>
      <c r="S727" s="72"/>
      <c r="T727" s="72"/>
      <c r="U727" s="72"/>
      <c r="V727" s="72"/>
      <c r="W727" s="72"/>
      <c r="X727" s="72"/>
      <c r="Y727" s="72"/>
      <c r="Z727" s="72"/>
      <c r="AA727" s="72"/>
    </row>
    <row r="728" spans="1:27">
      <c r="A728" s="72"/>
      <c r="B728" s="72"/>
      <c r="C728" s="109"/>
      <c r="D728" s="99"/>
      <c r="E728" s="72"/>
      <c r="F728" s="72"/>
      <c r="G728" s="72"/>
      <c r="H728" s="72"/>
      <c r="I728" s="72"/>
      <c r="J728" s="72"/>
      <c r="K728" s="72"/>
      <c r="L728" s="72"/>
      <c r="M728" s="72"/>
      <c r="N728" s="72"/>
      <c r="O728" s="72"/>
      <c r="P728" s="72"/>
      <c r="Q728" s="72"/>
      <c r="R728" s="72"/>
      <c r="S728" s="72"/>
      <c r="T728" s="72"/>
      <c r="U728" s="72"/>
      <c r="V728" s="72"/>
      <c r="W728" s="72"/>
      <c r="X728" s="72"/>
      <c r="Y728" s="72"/>
      <c r="Z728" s="72"/>
      <c r="AA728" s="72"/>
    </row>
    <row r="729" spans="1:27">
      <c r="A729" s="72"/>
      <c r="B729" s="72"/>
      <c r="C729" s="109"/>
      <c r="D729" s="99"/>
      <c r="E729" s="72"/>
      <c r="F729" s="72"/>
      <c r="G729" s="72"/>
      <c r="H729" s="72"/>
      <c r="I729" s="72"/>
      <c r="J729" s="72"/>
      <c r="K729" s="72"/>
      <c r="L729" s="72"/>
      <c r="M729" s="72"/>
      <c r="N729" s="72"/>
      <c r="O729" s="72"/>
      <c r="P729" s="72"/>
      <c r="Q729" s="72"/>
      <c r="R729" s="72"/>
      <c r="S729" s="72"/>
      <c r="T729" s="72"/>
      <c r="U729" s="72"/>
      <c r="V729" s="72"/>
      <c r="W729" s="72"/>
      <c r="X729" s="72"/>
      <c r="Y729" s="72"/>
      <c r="Z729" s="72"/>
      <c r="AA729" s="72"/>
    </row>
    <row r="730" spans="1:27">
      <c r="A730" s="72"/>
      <c r="B730" s="72"/>
      <c r="C730" s="109"/>
      <c r="D730" s="99"/>
      <c r="E730" s="72"/>
      <c r="F730" s="72"/>
      <c r="G730" s="72"/>
      <c r="H730" s="72"/>
      <c r="I730" s="72"/>
      <c r="J730" s="72"/>
      <c r="K730" s="72"/>
      <c r="L730" s="72"/>
      <c r="M730" s="72"/>
      <c r="N730" s="72"/>
      <c r="O730" s="72"/>
      <c r="P730" s="72"/>
      <c r="Q730" s="72"/>
      <c r="R730" s="72"/>
      <c r="S730" s="72"/>
      <c r="T730" s="72"/>
      <c r="U730" s="72"/>
      <c r="V730" s="72"/>
      <c r="W730" s="72"/>
      <c r="X730" s="72"/>
      <c r="Y730" s="72"/>
      <c r="Z730" s="72"/>
      <c r="AA730" s="72"/>
    </row>
    <row r="731" spans="1:27">
      <c r="A731" s="72"/>
      <c r="B731" s="72"/>
      <c r="C731" s="109"/>
      <c r="D731" s="99"/>
      <c r="E731" s="72"/>
      <c r="F731" s="72"/>
      <c r="G731" s="72"/>
      <c r="H731" s="72"/>
      <c r="I731" s="72"/>
      <c r="J731" s="72"/>
      <c r="K731" s="72"/>
      <c r="L731" s="72"/>
      <c r="M731" s="72"/>
      <c r="N731" s="72"/>
      <c r="O731" s="72"/>
      <c r="P731" s="72"/>
      <c r="Q731" s="72"/>
      <c r="R731" s="72"/>
      <c r="S731" s="72"/>
      <c r="T731" s="72"/>
      <c r="U731" s="72"/>
      <c r="V731" s="72"/>
      <c r="W731" s="72"/>
      <c r="X731" s="72"/>
      <c r="Y731" s="72"/>
      <c r="Z731" s="72"/>
      <c r="AA731" s="72"/>
    </row>
    <row r="732" spans="1:27">
      <c r="A732" s="72"/>
      <c r="B732" s="72"/>
      <c r="C732" s="109"/>
      <c r="D732" s="99"/>
      <c r="E732" s="72"/>
      <c r="F732" s="72"/>
      <c r="G732" s="72"/>
      <c r="H732" s="72"/>
      <c r="I732" s="72"/>
      <c r="J732" s="72"/>
      <c r="K732" s="72"/>
      <c r="L732" s="72"/>
      <c r="M732" s="72"/>
      <c r="N732" s="72"/>
      <c r="O732" s="72"/>
      <c r="P732" s="72"/>
      <c r="Q732" s="72"/>
      <c r="R732" s="72"/>
      <c r="S732" s="72"/>
      <c r="T732" s="72"/>
      <c r="U732" s="72"/>
      <c r="V732" s="72"/>
      <c r="W732" s="72"/>
      <c r="X732" s="72"/>
      <c r="Y732" s="72"/>
      <c r="Z732" s="72"/>
      <c r="AA732" s="72"/>
    </row>
    <row r="733" spans="1:27">
      <c r="A733" s="72"/>
      <c r="B733" s="72"/>
      <c r="C733" s="109"/>
      <c r="D733" s="99"/>
      <c r="E733" s="72"/>
      <c r="F733" s="72"/>
      <c r="G733" s="72"/>
      <c r="H733" s="72"/>
      <c r="I733" s="72"/>
      <c r="J733" s="72"/>
      <c r="K733" s="72"/>
      <c r="L733" s="72"/>
      <c r="M733" s="72"/>
      <c r="N733" s="72"/>
      <c r="O733" s="72"/>
      <c r="P733" s="72"/>
      <c r="Q733" s="72"/>
      <c r="R733" s="72"/>
      <c r="S733" s="72"/>
      <c r="T733" s="72"/>
      <c r="U733" s="72"/>
      <c r="V733" s="72"/>
      <c r="W733" s="72"/>
      <c r="X733" s="72"/>
      <c r="Y733" s="72"/>
      <c r="Z733" s="72"/>
      <c r="AA733" s="72"/>
    </row>
    <row r="734" spans="1:27">
      <c r="A734" s="72"/>
      <c r="B734" s="72"/>
      <c r="C734" s="109"/>
      <c r="D734" s="99"/>
      <c r="E734" s="72"/>
      <c r="F734" s="72"/>
      <c r="G734" s="72"/>
      <c r="H734" s="72"/>
      <c r="I734" s="72"/>
      <c r="J734" s="72"/>
      <c r="K734" s="72"/>
      <c r="L734" s="72"/>
      <c r="M734" s="72"/>
      <c r="N734" s="72"/>
      <c r="O734" s="72"/>
      <c r="P734" s="72"/>
      <c r="Q734" s="72"/>
      <c r="R734" s="72"/>
      <c r="S734" s="72"/>
      <c r="T734" s="72"/>
      <c r="U734" s="72"/>
      <c r="V734" s="72"/>
      <c r="W734" s="72"/>
      <c r="X734" s="72"/>
      <c r="Y734" s="72"/>
      <c r="Z734" s="72"/>
      <c r="AA734" s="72"/>
    </row>
    <row r="735" spans="1:27">
      <c r="A735" s="72"/>
      <c r="B735" s="72"/>
      <c r="C735" s="109"/>
      <c r="D735" s="99"/>
      <c r="E735" s="72"/>
      <c r="F735" s="72"/>
      <c r="G735" s="72"/>
      <c r="H735" s="72"/>
      <c r="I735" s="72"/>
      <c r="J735" s="72"/>
      <c r="K735" s="72"/>
      <c r="L735" s="72"/>
      <c r="M735" s="72"/>
      <c r="N735" s="72"/>
      <c r="O735" s="72"/>
      <c r="P735" s="72"/>
      <c r="Q735" s="72"/>
      <c r="R735" s="72"/>
      <c r="S735" s="72"/>
      <c r="T735" s="72"/>
      <c r="U735" s="72"/>
      <c r="V735" s="72"/>
      <c r="W735" s="72"/>
      <c r="X735" s="72"/>
      <c r="Y735" s="72"/>
      <c r="Z735" s="72"/>
      <c r="AA735" s="72"/>
    </row>
    <row r="736" spans="1:27">
      <c r="A736" s="72"/>
      <c r="B736" s="72"/>
      <c r="C736" s="109"/>
      <c r="D736" s="99"/>
      <c r="E736" s="72"/>
      <c r="F736" s="72"/>
      <c r="G736" s="72"/>
      <c r="H736" s="72"/>
      <c r="I736" s="72"/>
      <c r="J736" s="72"/>
      <c r="K736" s="72"/>
      <c r="L736" s="72"/>
      <c r="M736" s="72"/>
      <c r="N736" s="72"/>
      <c r="O736" s="72"/>
      <c r="P736" s="72"/>
      <c r="Q736" s="72"/>
      <c r="R736" s="72"/>
      <c r="S736" s="72"/>
      <c r="T736" s="72"/>
      <c r="U736" s="72"/>
      <c r="V736" s="72"/>
      <c r="W736" s="72"/>
      <c r="X736" s="72"/>
      <c r="Y736" s="72"/>
      <c r="Z736" s="72"/>
      <c r="AA736" s="72"/>
    </row>
    <row r="737" spans="1:27">
      <c r="A737" s="72"/>
      <c r="B737" s="72"/>
      <c r="C737" s="109"/>
      <c r="D737" s="99"/>
      <c r="E737" s="72"/>
      <c r="F737" s="72"/>
      <c r="G737" s="72"/>
      <c r="H737" s="72"/>
      <c r="I737" s="72"/>
      <c r="J737" s="72"/>
      <c r="K737" s="72"/>
      <c r="L737" s="72"/>
      <c r="M737" s="72"/>
      <c r="N737" s="72"/>
      <c r="O737" s="72"/>
      <c r="P737" s="72"/>
      <c r="Q737" s="72"/>
      <c r="R737" s="72"/>
      <c r="S737" s="72"/>
      <c r="T737" s="72"/>
      <c r="U737" s="72"/>
      <c r="V737" s="72"/>
      <c r="W737" s="72"/>
      <c r="X737" s="72"/>
      <c r="Y737" s="72"/>
      <c r="Z737" s="72"/>
      <c r="AA737" s="72"/>
    </row>
    <row r="738" spans="1:27">
      <c r="A738" s="72"/>
      <c r="B738" s="72"/>
      <c r="C738" s="109"/>
      <c r="D738" s="99"/>
      <c r="E738" s="72"/>
      <c r="F738" s="72"/>
      <c r="G738" s="72"/>
      <c r="H738" s="72"/>
      <c r="I738" s="72"/>
      <c r="J738" s="72"/>
      <c r="K738" s="72"/>
      <c r="L738" s="72"/>
      <c r="M738" s="72"/>
      <c r="N738" s="72"/>
      <c r="O738" s="72"/>
      <c r="P738" s="72"/>
      <c r="Q738" s="72"/>
      <c r="R738" s="72"/>
      <c r="S738" s="72"/>
      <c r="T738" s="72"/>
      <c r="U738" s="72"/>
      <c r="V738" s="72"/>
      <c r="W738" s="72"/>
      <c r="X738" s="72"/>
      <c r="Y738" s="72"/>
      <c r="Z738" s="72"/>
      <c r="AA738" s="72"/>
    </row>
    <row r="739" spans="1:27">
      <c r="A739" s="72"/>
      <c r="B739" s="72"/>
      <c r="C739" s="109"/>
      <c r="D739" s="99"/>
      <c r="E739" s="72"/>
      <c r="F739" s="72"/>
      <c r="G739" s="72"/>
      <c r="H739" s="72"/>
      <c r="I739" s="72"/>
      <c r="J739" s="72"/>
      <c r="K739" s="72"/>
      <c r="L739" s="72"/>
      <c r="M739" s="72"/>
      <c r="N739" s="72"/>
      <c r="O739" s="72"/>
      <c r="P739" s="72"/>
      <c r="Q739" s="72"/>
      <c r="R739" s="72"/>
      <c r="S739" s="72"/>
      <c r="T739" s="72"/>
      <c r="U739" s="72"/>
      <c r="V739" s="72"/>
      <c r="W739" s="72"/>
      <c r="X739" s="72"/>
      <c r="Y739" s="72"/>
      <c r="Z739" s="72"/>
      <c r="AA739" s="72"/>
    </row>
    <row r="740" spans="1:27">
      <c r="A740" s="72"/>
      <c r="B740" s="72"/>
      <c r="C740" s="109"/>
      <c r="D740" s="99"/>
      <c r="E740" s="72"/>
      <c r="F740" s="72"/>
      <c r="G740" s="72"/>
      <c r="H740" s="72"/>
      <c r="I740" s="72"/>
      <c r="J740" s="72"/>
      <c r="K740" s="72"/>
      <c r="L740" s="72"/>
      <c r="M740" s="72"/>
      <c r="N740" s="72"/>
      <c r="O740" s="72"/>
      <c r="P740" s="72"/>
      <c r="Q740" s="72"/>
      <c r="R740" s="72"/>
      <c r="S740" s="72"/>
      <c r="T740" s="72"/>
      <c r="U740" s="72"/>
      <c r="V740" s="72"/>
      <c r="W740" s="72"/>
      <c r="X740" s="72"/>
      <c r="Y740" s="72"/>
      <c r="Z740" s="72"/>
      <c r="AA740" s="72"/>
    </row>
    <row r="741" spans="1:27">
      <c r="A741" s="72"/>
      <c r="B741" s="72"/>
      <c r="C741" s="109"/>
      <c r="D741" s="99"/>
      <c r="E741" s="72"/>
      <c r="F741" s="72"/>
      <c r="G741" s="72"/>
      <c r="H741" s="72"/>
      <c r="I741" s="72"/>
      <c r="J741" s="72"/>
      <c r="K741" s="72"/>
      <c r="L741" s="72"/>
      <c r="M741" s="72"/>
      <c r="N741" s="72"/>
      <c r="O741" s="72"/>
      <c r="P741" s="72"/>
      <c r="Q741" s="72"/>
      <c r="R741" s="72"/>
      <c r="S741" s="72"/>
      <c r="T741" s="72"/>
      <c r="U741" s="72"/>
      <c r="V741" s="72"/>
      <c r="W741" s="72"/>
      <c r="X741" s="72"/>
      <c r="Y741" s="72"/>
      <c r="Z741" s="72"/>
      <c r="AA741" s="72"/>
    </row>
    <row r="742" spans="1:27">
      <c r="A742" s="72"/>
      <c r="B742" s="72"/>
      <c r="C742" s="109"/>
      <c r="D742" s="99"/>
      <c r="E742" s="72"/>
      <c r="F742" s="72"/>
      <c r="G742" s="72"/>
      <c r="H742" s="72"/>
      <c r="I742" s="72"/>
      <c r="J742" s="72"/>
      <c r="K742" s="72"/>
      <c r="L742" s="72"/>
      <c r="M742" s="72"/>
      <c r="N742" s="72"/>
      <c r="O742" s="72"/>
      <c r="P742" s="72"/>
      <c r="Q742" s="72"/>
      <c r="R742" s="72"/>
      <c r="S742" s="72"/>
      <c r="T742" s="72"/>
      <c r="U742" s="72"/>
      <c r="V742" s="72"/>
      <c r="W742" s="72"/>
      <c r="X742" s="72"/>
      <c r="Y742" s="72"/>
      <c r="Z742" s="72"/>
      <c r="AA742" s="72"/>
    </row>
    <row r="743" spans="1:27">
      <c r="A743" s="72"/>
      <c r="B743" s="72"/>
      <c r="C743" s="109"/>
      <c r="D743" s="99"/>
      <c r="E743" s="72"/>
      <c r="F743" s="72"/>
      <c r="G743" s="72"/>
      <c r="H743" s="72"/>
      <c r="I743" s="72"/>
      <c r="J743" s="72"/>
      <c r="K743" s="72"/>
      <c r="L743" s="72"/>
      <c r="M743" s="72"/>
      <c r="N743" s="72"/>
      <c r="O743" s="72"/>
      <c r="P743" s="72"/>
      <c r="Q743" s="72"/>
      <c r="R743" s="72"/>
      <c r="S743" s="72"/>
      <c r="T743" s="72"/>
      <c r="U743" s="72"/>
      <c r="V743" s="72"/>
      <c r="W743" s="72"/>
      <c r="X743" s="72"/>
      <c r="Y743" s="72"/>
      <c r="Z743" s="72"/>
      <c r="AA743" s="72"/>
    </row>
    <row r="744" spans="1:27">
      <c r="A744" s="72"/>
      <c r="B744" s="72"/>
      <c r="C744" s="109"/>
      <c r="D744" s="99"/>
      <c r="E744" s="72"/>
      <c r="F744" s="72"/>
      <c r="G744" s="72"/>
      <c r="H744" s="72"/>
      <c r="I744" s="72"/>
      <c r="J744" s="72"/>
      <c r="K744" s="72"/>
      <c r="L744" s="72"/>
      <c r="M744" s="72"/>
      <c r="N744" s="72"/>
      <c r="O744" s="72"/>
      <c r="P744" s="72"/>
      <c r="Q744" s="72"/>
      <c r="R744" s="72"/>
      <c r="S744" s="72"/>
      <c r="T744" s="72"/>
      <c r="U744" s="72"/>
      <c r="V744" s="72"/>
      <c r="W744" s="72"/>
      <c r="X744" s="72"/>
      <c r="Y744" s="72"/>
      <c r="Z744" s="72"/>
      <c r="AA744" s="72"/>
    </row>
    <row r="745" spans="1:27">
      <c r="A745" s="72"/>
      <c r="B745" s="72"/>
      <c r="C745" s="109"/>
      <c r="D745" s="99"/>
      <c r="E745" s="72"/>
      <c r="F745" s="72"/>
      <c r="G745" s="72"/>
      <c r="H745" s="72"/>
      <c r="I745" s="72"/>
      <c r="J745" s="72"/>
      <c r="K745" s="72"/>
      <c r="L745" s="72"/>
      <c r="M745" s="72"/>
      <c r="N745" s="72"/>
      <c r="O745" s="72"/>
      <c r="P745" s="72"/>
      <c r="Q745" s="72"/>
      <c r="R745" s="72"/>
      <c r="S745" s="72"/>
      <c r="T745" s="72"/>
      <c r="U745" s="72"/>
      <c r="V745" s="72"/>
      <c r="W745" s="72"/>
      <c r="X745" s="72"/>
      <c r="Y745" s="72"/>
      <c r="Z745" s="72"/>
      <c r="AA745" s="72"/>
    </row>
    <row r="746" spans="1:27">
      <c r="A746" s="72"/>
      <c r="B746" s="72"/>
      <c r="C746" s="109"/>
      <c r="D746" s="99"/>
      <c r="E746" s="72"/>
      <c r="F746" s="72"/>
      <c r="G746" s="72"/>
      <c r="H746" s="72"/>
      <c r="I746" s="72"/>
      <c r="J746" s="72"/>
      <c r="K746" s="72"/>
      <c r="L746" s="72"/>
      <c r="M746" s="72"/>
      <c r="N746" s="72"/>
      <c r="O746" s="72"/>
      <c r="P746" s="72"/>
      <c r="Q746" s="72"/>
      <c r="R746" s="72"/>
      <c r="S746" s="72"/>
      <c r="T746" s="72"/>
      <c r="U746" s="72"/>
      <c r="V746" s="72"/>
      <c r="W746" s="72"/>
      <c r="X746" s="72"/>
      <c r="Y746" s="72"/>
      <c r="Z746" s="72"/>
      <c r="AA746" s="72"/>
    </row>
    <row r="747" spans="1:27">
      <c r="A747" s="72"/>
      <c r="B747" s="72"/>
      <c r="C747" s="109"/>
      <c r="D747" s="99"/>
      <c r="E747" s="72"/>
      <c r="F747" s="72"/>
      <c r="G747" s="72"/>
      <c r="H747" s="72"/>
      <c r="I747" s="72"/>
      <c r="J747" s="72"/>
      <c r="K747" s="72"/>
      <c r="L747" s="72"/>
      <c r="M747" s="72"/>
      <c r="N747" s="72"/>
      <c r="O747" s="72"/>
      <c r="P747" s="72"/>
      <c r="Q747" s="72"/>
      <c r="R747" s="72"/>
      <c r="S747" s="72"/>
      <c r="T747" s="72"/>
      <c r="U747" s="72"/>
      <c r="V747" s="72"/>
      <c r="W747" s="72"/>
      <c r="X747" s="72"/>
      <c r="Y747" s="72"/>
      <c r="Z747" s="72"/>
      <c r="AA747" s="72"/>
    </row>
    <row r="748" spans="1:27">
      <c r="A748" s="72"/>
      <c r="B748" s="72"/>
      <c r="C748" s="109"/>
      <c r="D748" s="99"/>
      <c r="E748" s="72"/>
      <c r="F748" s="72"/>
      <c r="G748" s="72"/>
      <c r="H748" s="72"/>
      <c r="I748" s="72"/>
      <c r="J748" s="72"/>
      <c r="K748" s="72"/>
      <c r="L748" s="72"/>
      <c r="M748" s="72"/>
      <c r="N748" s="72"/>
      <c r="O748" s="72"/>
      <c r="P748" s="72"/>
      <c r="Q748" s="72"/>
      <c r="R748" s="72"/>
      <c r="S748" s="72"/>
      <c r="T748" s="72"/>
      <c r="U748" s="72"/>
      <c r="V748" s="72"/>
      <c r="W748" s="72"/>
      <c r="X748" s="72"/>
      <c r="Y748" s="72"/>
      <c r="Z748" s="72"/>
      <c r="AA748" s="72"/>
    </row>
    <row r="749" spans="1:27">
      <c r="A749" s="72"/>
      <c r="B749" s="72"/>
      <c r="C749" s="109"/>
      <c r="D749" s="99"/>
      <c r="E749" s="72"/>
      <c r="F749" s="72"/>
      <c r="G749" s="72"/>
      <c r="H749" s="72"/>
      <c r="I749" s="72"/>
      <c r="J749" s="72"/>
      <c r="K749" s="72"/>
      <c r="L749" s="72"/>
      <c r="M749" s="72"/>
      <c r="N749" s="72"/>
      <c r="O749" s="72"/>
      <c r="P749" s="72"/>
      <c r="Q749" s="72"/>
      <c r="R749" s="72"/>
      <c r="S749" s="72"/>
      <c r="T749" s="72"/>
      <c r="U749" s="72"/>
      <c r="V749" s="72"/>
      <c r="W749" s="72"/>
      <c r="X749" s="72"/>
      <c r="Y749" s="72"/>
      <c r="Z749" s="72"/>
      <c r="AA749" s="72"/>
    </row>
    <row r="750" spans="1:27">
      <c r="A750" s="72"/>
      <c r="B750" s="72"/>
      <c r="C750" s="109"/>
      <c r="D750" s="99"/>
      <c r="E750" s="72"/>
      <c r="F750" s="72"/>
      <c r="G750" s="72"/>
      <c r="H750" s="72"/>
      <c r="I750" s="72"/>
      <c r="J750" s="72"/>
      <c r="K750" s="72"/>
      <c r="L750" s="72"/>
      <c r="M750" s="72"/>
      <c r="N750" s="72"/>
      <c r="O750" s="72"/>
      <c r="P750" s="72"/>
      <c r="Q750" s="72"/>
      <c r="R750" s="72"/>
      <c r="S750" s="72"/>
      <c r="T750" s="72"/>
      <c r="U750" s="72"/>
      <c r="V750" s="72"/>
      <c r="W750" s="72"/>
      <c r="X750" s="72"/>
      <c r="Y750" s="72"/>
      <c r="Z750" s="72"/>
      <c r="AA750" s="72"/>
    </row>
    <row r="751" spans="1:27">
      <c r="A751" s="72"/>
      <c r="B751" s="72"/>
      <c r="C751" s="109"/>
      <c r="D751" s="99"/>
      <c r="E751" s="72"/>
      <c r="F751" s="72"/>
      <c r="G751" s="72"/>
      <c r="H751" s="72"/>
      <c r="I751" s="72"/>
      <c r="J751" s="72"/>
      <c r="K751" s="72"/>
      <c r="L751" s="72"/>
      <c r="M751" s="72"/>
      <c r="N751" s="72"/>
      <c r="O751" s="72"/>
      <c r="P751" s="72"/>
      <c r="Q751" s="72"/>
      <c r="R751" s="72"/>
      <c r="S751" s="72"/>
      <c r="T751" s="72"/>
      <c r="U751" s="72"/>
      <c r="V751" s="72"/>
      <c r="W751" s="72"/>
      <c r="X751" s="72"/>
      <c r="Y751" s="72"/>
      <c r="Z751" s="72"/>
      <c r="AA751" s="72"/>
    </row>
    <row r="752" spans="1:27">
      <c r="A752" s="72"/>
      <c r="B752" s="72"/>
      <c r="C752" s="109"/>
      <c r="D752" s="99"/>
      <c r="E752" s="72"/>
      <c r="F752" s="72"/>
      <c r="G752" s="72"/>
      <c r="H752" s="72"/>
      <c r="I752" s="72"/>
      <c r="J752" s="72"/>
      <c r="K752" s="72"/>
      <c r="L752" s="72"/>
      <c r="M752" s="72"/>
      <c r="N752" s="72"/>
      <c r="O752" s="72"/>
      <c r="P752" s="72"/>
      <c r="Q752" s="72"/>
      <c r="R752" s="72"/>
      <c r="S752" s="72"/>
      <c r="T752" s="72"/>
      <c r="U752" s="72"/>
      <c r="V752" s="72"/>
      <c r="W752" s="72"/>
      <c r="X752" s="72"/>
      <c r="Y752" s="72"/>
      <c r="Z752" s="72"/>
      <c r="AA752" s="72"/>
    </row>
    <row r="753" spans="1:27">
      <c r="A753" s="72"/>
      <c r="B753" s="72"/>
      <c r="C753" s="109"/>
      <c r="D753" s="99"/>
      <c r="E753" s="72"/>
      <c r="F753" s="72"/>
      <c r="G753" s="72"/>
      <c r="H753" s="72"/>
      <c r="I753" s="72"/>
      <c r="J753" s="72"/>
      <c r="K753" s="72"/>
      <c r="L753" s="72"/>
      <c r="M753" s="72"/>
      <c r="N753" s="72"/>
      <c r="O753" s="72"/>
      <c r="P753" s="72"/>
      <c r="Q753" s="72"/>
      <c r="R753" s="72"/>
      <c r="S753" s="72"/>
      <c r="T753" s="72"/>
      <c r="U753" s="72"/>
      <c r="V753" s="72"/>
      <c r="W753" s="72"/>
      <c r="X753" s="72"/>
      <c r="Y753" s="72"/>
      <c r="Z753" s="72"/>
      <c r="AA753" s="72"/>
    </row>
    <row r="754" spans="1:27">
      <c r="A754" s="72"/>
      <c r="B754" s="72"/>
      <c r="C754" s="109"/>
      <c r="D754" s="99"/>
      <c r="E754" s="72"/>
      <c r="F754" s="72"/>
      <c r="G754" s="72"/>
      <c r="H754" s="72"/>
      <c r="I754" s="72"/>
      <c r="J754" s="72"/>
      <c r="K754" s="72"/>
      <c r="L754" s="72"/>
      <c r="M754" s="72"/>
      <c r="N754" s="72"/>
      <c r="O754" s="72"/>
      <c r="P754" s="72"/>
      <c r="Q754" s="72"/>
      <c r="R754" s="72"/>
      <c r="S754" s="72"/>
      <c r="T754" s="72"/>
      <c r="U754" s="72"/>
      <c r="V754" s="72"/>
      <c r="W754" s="72"/>
      <c r="X754" s="72"/>
      <c r="Y754" s="72"/>
      <c r="Z754" s="72"/>
      <c r="AA754" s="72"/>
    </row>
    <row r="755" spans="1:27">
      <c r="A755" s="72"/>
      <c r="B755" s="72"/>
      <c r="C755" s="109"/>
      <c r="D755" s="99"/>
      <c r="E755" s="72"/>
      <c r="F755" s="72"/>
      <c r="G755" s="72"/>
      <c r="H755" s="72"/>
      <c r="I755" s="72"/>
      <c r="J755" s="72"/>
      <c r="K755" s="72"/>
      <c r="L755" s="72"/>
      <c r="M755" s="72"/>
      <c r="N755" s="72"/>
      <c r="O755" s="72"/>
      <c r="P755" s="72"/>
      <c r="Q755" s="72"/>
      <c r="R755" s="72"/>
      <c r="S755" s="72"/>
      <c r="T755" s="72"/>
      <c r="U755" s="72"/>
      <c r="V755" s="72"/>
      <c r="W755" s="72"/>
      <c r="X755" s="72"/>
      <c r="Y755" s="72"/>
      <c r="Z755" s="72"/>
      <c r="AA755" s="72"/>
    </row>
    <row r="756" spans="1:27">
      <c r="A756" s="72"/>
      <c r="B756" s="72"/>
      <c r="C756" s="109"/>
      <c r="D756" s="99"/>
      <c r="E756" s="72"/>
      <c r="F756" s="72"/>
      <c r="G756" s="72"/>
      <c r="H756" s="72"/>
      <c r="I756" s="72"/>
      <c r="J756" s="72"/>
      <c r="K756" s="72"/>
      <c r="L756" s="72"/>
      <c r="M756" s="72"/>
      <c r="N756" s="72"/>
      <c r="O756" s="72"/>
      <c r="P756" s="72"/>
      <c r="Q756" s="72"/>
      <c r="R756" s="72"/>
      <c r="S756" s="72"/>
      <c r="T756" s="72"/>
      <c r="U756" s="72"/>
      <c r="V756" s="72"/>
      <c r="W756" s="72"/>
      <c r="X756" s="72"/>
      <c r="Y756" s="72"/>
      <c r="Z756" s="72"/>
      <c r="AA756" s="72"/>
    </row>
    <row r="757" spans="1:27">
      <c r="A757" s="72"/>
      <c r="B757" s="72"/>
      <c r="C757" s="109"/>
      <c r="D757" s="99"/>
      <c r="E757" s="72"/>
      <c r="F757" s="72"/>
      <c r="G757" s="72"/>
      <c r="H757" s="72"/>
      <c r="I757" s="72"/>
      <c r="J757" s="72"/>
      <c r="K757" s="72"/>
      <c r="L757" s="72"/>
      <c r="M757" s="72"/>
      <c r="N757" s="72"/>
      <c r="O757" s="72"/>
      <c r="P757" s="72"/>
      <c r="Q757" s="72"/>
      <c r="R757" s="72"/>
      <c r="S757" s="72"/>
      <c r="T757" s="72"/>
      <c r="U757" s="72"/>
      <c r="V757" s="72"/>
      <c r="W757" s="72"/>
      <c r="X757" s="72"/>
      <c r="Y757" s="72"/>
      <c r="Z757" s="72"/>
      <c r="AA757" s="72"/>
    </row>
    <row r="758" spans="1:27">
      <c r="A758" s="72"/>
      <c r="B758" s="72"/>
      <c r="C758" s="109"/>
      <c r="D758" s="99"/>
      <c r="E758" s="72"/>
      <c r="F758" s="72"/>
      <c r="G758" s="72"/>
      <c r="H758" s="72"/>
      <c r="I758" s="72"/>
      <c r="J758" s="72"/>
      <c r="K758" s="72"/>
      <c r="L758" s="72"/>
      <c r="M758" s="72"/>
      <c r="N758" s="72"/>
      <c r="O758" s="72"/>
      <c r="P758" s="72"/>
      <c r="Q758" s="72"/>
      <c r="R758" s="72"/>
      <c r="S758" s="72"/>
      <c r="T758" s="72"/>
      <c r="U758" s="72"/>
      <c r="V758" s="72"/>
      <c r="W758" s="72"/>
      <c r="X758" s="72"/>
      <c r="Y758" s="72"/>
      <c r="Z758" s="72"/>
      <c r="AA758" s="72"/>
    </row>
    <row r="759" spans="1:27">
      <c r="A759" s="72"/>
      <c r="B759" s="72"/>
      <c r="C759" s="109"/>
      <c r="D759" s="99"/>
      <c r="E759" s="72"/>
      <c r="F759" s="72"/>
      <c r="G759" s="72"/>
      <c r="H759" s="72"/>
      <c r="I759" s="72"/>
      <c r="J759" s="72"/>
      <c r="K759" s="72"/>
      <c r="L759" s="72"/>
      <c r="M759" s="72"/>
      <c r="N759" s="72"/>
      <c r="O759" s="72"/>
      <c r="P759" s="72"/>
      <c r="Q759" s="72"/>
      <c r="R759" s="72"/>
      <c r="S759" s="72"/>
      <c r="T759" s="72"/>
      <c r="U759" s="72"/>
      <c r="V759" s="72"/>
      <c r="W759" s="72"/>
      <c r="X759" s="72"/>
      <c r="Y759" s="72"/>
      <c r="Z759" s="72"/>
      <c r="AA759" s="72"/>
    </row>
    <row r="760" spans="1:27">
      <c r="A760" s="72"/>
      <c r="B760" s="72"/>
      <c r="C760" s="109"/>
      <c r="D760" s="99"/>
      <c r="E760" s="72"/>
      <c r="F760" s="72"/>
      <c r="G760" s="72"/>
      <c r="H760" s="72"/>
      <c r="I760" s="72"/>
      <c r="J760" s="72"/>
      <c r="K760" s="72"/>
      <c r="L760" s="72"/>
      <c r="M760" s="72"/>
      <c r="N760" s="72"/>
      <c r="O760" s="72"/>
      <c r="P760" s="72"/>
      <c r="Q760" s="72"/>
      <c r="R760" s="72"/>
      <c r="S760" s="72"/>
      <c r="T760" s="72"/>
      <c r="U760" s="72"/>
      <c r="V760" s="72"/>
      <c r="W760" s="72"/>
      <c r="X760" s="72"/>
      <c r="Y760" s="72"/>
      <c r="Z760" s="72"/>
      <c r="AA760" s="72"/>
    </row>
    <row r="761" spans="1:27">
      <c r="A761" s="72"/>
      <c r="B761" s="72"/>
      <c r="C761" s="109"/>
      <c r="D761" s="99"/>
      <c r="E761" s="72"/>
      <c r="F761" s="72"/>
      <c r="G761" s="72"/>
      <c r="H761" s="72"/>
      <c r="I761" s="72"/>
      <c r="J761" s="72"/>
      <c r="K761" s="72"/>
      <c r="L761" s="72"/>
      <c r="M761" s="72"/>
      <c r="N761" s="72"/>
      <c r="O761" s="72"/>
      <c r="P761" s="72"/>
      <c r="Q761" s="72"/>
      <c r="R761" s="72"/>
      <c r="S761" s="72"/>
      <c r="T761" s="72"/>
      <c r="U761" s="72"/>
      <c r="V761" s="72"/>
      <c r="W761" s="72"/>
      <c r="X761" s="72"/>
      <c r="Y761" s="72"/>
      <c r="Z761" s="72"/>
      <c r="AA761" s="72"/>
    </row>
    <row r="762" spans="1:27">
      <c r="A762" s="72"/>
      <c r="B762" s="72"/>
      <c r="C762" s="109"/>
      <c r="D762" s="99"/>
      <c r="E762" s="72"/>
      <c r="F762" s="72"/>
      <c r="G762" s="72"/>
      <c r="H762" s="72"/>
      <c r="I762" s="72"/>
      <c r="J762" s="72"/>
      <c r="K762" s="72"/>
      <c r="L762" s="72"/>
      <c r="M762" s="72"/>
      <c r="N762" s="72"/>
      <c r="O762" s="72"/>
      <c r="P762" s="72"/>
      <c r="Q762" s="72"/>
      <c r="R762" s="72"/>
      <c r="S762" s="72"/>
      <c r="T762" s="72"/>
      <c r="U762" s="72"/>
      <c r="V762" s="72"/>
      <c r="W762" s="72"/>
      <c r="X762" s="72"/>
      <c r="Y762" s="72"/>
      <c r="Z762" s="72"/>
      <c r="AA762" s="72"/>
    </row>
    <row r="763" spans="1:27">
      <c r="A763" s="72"/>
      <c r="B763" s="72"/>
      <c r="C763" s="109"/>
      <c r="D763" s="99"/>
      <c r="E763" s="72"/>
      <c r="F763" s="72"/>
      <c r="G763" s="72"/>
      <c r="H763" s="72"/>
      <c r="I763" s="72"/>
      <c r="J763" s="72"/>
      <c r="K763" s="72"/>
      <c r="L763" s="72"/>
      <c r="M763" s="72"/>
      <c r="N763" s="72"/>
      <c r="O763" s="72"/>
      <c r="P763" s="72"/>
      <c r="Q763" s="72"/>
      <c r="R763" s="72"/>
      <c r="S763" s="72"/>
      <c r="T763" s="72"/>
      <c r="U763" s="72"/>
      <c r="V763" s="72"/>
      <c r="W763" s="72"/>
      <c r="X763" s="72"/>
      <c r="Y763" s="72"/>
      <c r="Z763" s="72"/>
      <c r="AA763" s="72"/>
    </row>
    <row r="764" spans="1:27">
      <c r="A764" s="72"/>
      <c r="B764" s="72"/>
      <c r="C764" s="109"/>
      <c r="D764" s="99"/>
      <c r="E764" s="72"/>
      <c r="F764" s="72"/>
      <c r="G764" s="72"/>
      <c r="H764" s="72"/>
      <c r="I764" s="72"/>
      <c r="J764" s="72"/>
      <c r="K764" s="72"/>
      <c r="L764" s="72"/>
      <c r="M764" s="72"/>
      <c r="N764" s="72"/>
      <c r="O764" s="72"/>
      <c r="P764" s="72"/>
      <c r="Q764" s="72"/>
      <c r="R764" s="72"/>
      <c r="S764" s="72"/>
      <c r="T764" s="72"/>
      <c r="U764" s="72"/>
      <c r="V764" s="72"/>
      <c r="W764" s="72"/>
      <c r="X764" s="72"/>
      <c r="Y764" s="72"/>
      <c r="Z764" s="72"/>
      <c r="AA764" s="72"/>
    </row>
    <row r="765" spans="1:27">
      <c r="A765" s="72"/>
      <c r="B765" s="72"/>
      <c r="C765" s="109"/>
      <c r="D765" s="99"/>
      <c r="E765" s="72"/>
      <c r="F765" s="72"/>
      <c r="G765" s="72"/>
      <c r="H765" s="72"/>
      <c r="I765" s="72"/>
      <c r="J765" s="72"/>
      <c r="K765" s="72"/>
      <c r="L765" s="72"/>
      <c r="M765" s="72"/>
      <c r="N765" s="72"/>
      <c r="O765" s="72"/>
      <c r="P765" s="72"/>
      <c r="Q765" s="72"/>
      <c r="R765" s="72"/>
      <c r="S765" s="72"/>
      <c r="T765" s="72"/>
      <c r="U765" s="72"/>
      <c r="V765" s="72"/>
      <c r="W765" s="72"/>
      <c r="X765" s="72"/>
      <c r="Y765" s="72"/>
      <c r="Z765" s="72"/>
      <c r="AA765" s="72"/>
    </row>
    <row r="766" spans="1:27">
      <c r="A766" s="72"/>
      <c r="B766" s="72"/>
      <c r="C766" s="109"/>
      <c r="D766" s="99"/>
      <c r="E766" s="72"/>
      <c r="F766" s="72"/>
      <c r="G766" s="72"/>
      <c r="H766" s="72"/>
      <c r="I766" s="72"/>
      <c r="J766" s="72"/>
      <c r="K766" s="72"/>
      <c r="L766" s="72"/>
      <c r="M766" s="72"/>
      <c r="N766" s="72"/>
      <c r="O766" s="72"/>
      <c r="P766" s="72"/>
      <c r="Q766" s="72"/>
      <c r="R766" s="72"/>
      <c r="S766" s="72"/>
      <c r="T766" s="72"/>
      <c r="U766" s="72"/>
      <c r="V766" s="72"/>
      <c r="W766" s="72"/>
      <c r="X766" s="72"/>
      <c r="Y766" s="72"/>
      <c r="Z766" s="72"/>
      <c r="AA766" s="72"/>
    </row>
    <row r="767" spans="1:27">
      <c r="A767" s="72"/>
      <c r="B767" s="72"/>
      <c r="C767" s="109"/>
      <c r="D767" s="99"/>
      <c r="E767" s="72"/>
      <c r="F767" s="72"/>
      <c r="G767" s="72"/>
      <c r="H767" s="72"/>
      <c r="I767" s="72"/>
      <c r="J767" s="72"/>
      <c r="K767" s="72"/>
      <c r="L767" s="72"/>
      <c r="M767" s="72"/>
      <c r="N767" s="72"/>
      <c r="O767" s="72"/>
      <c r="P767" s="72"/>
      <c r="Q767" s="72"/>
      <c r="R767" s="72"/>
      <c r="S767" s="72"/>
      <c r="T767" s="72"/>
      <c r="U767" s="72"/>
      <c r="V767" s="72"/>
      <c r="W767" s="72"/>
      <c r="X767" s="72"/>
      <c r="Y767" s="72"/>
      <c r="Z767" s="72"/>
      <c r="AA767" s="72"/>
    </row>
    <row r="768" spans="1:27">
      <c r="A768" s="72"/>
      <c r="B768" s="72"/>
      <c r="C768" s="109"/>
      <c r="D768" s="99"/>
      <c r="E768" s="72"/>
      <c r="F768" s="72"/>
      <c r="G768" s="72"/>
      <c r="H768" s="72"/>
      <c r="I768" s="72"/>
      <c r="J768" s="72"/>
      <c r="K768" s="72"/>
      <c r="L768" s="72"/>
      <c r="M768" s="72"/>
      <c r="N768" s="72"/>
      <c r="O768" s="72"/>
      <c r="P768" s="72"/>
      <c r="Q768" s="72"/>
      <c r="R768" s="72"/>
      <c r="S768" s="72"/>
      <c r="T768" s="72"/>
      <c r="U768" s="72"/>
      <c r="V768" s="72"/>
      <c r="W768" s="72"/>
      <c r="X768" s="72"/>
      <c r="Y768" s="72"/>
      <c r="Z768" s="72"/>
      <c r="AA768" s="72"/>
    </row>
    <row r="769" spans="1:27">
      <c r="A769" s="72"/>
      <c r="B769" s="72"/>
      <c r="C769" s="109"/>
      <c r="D769" s="99"/>
      <c r="E769" s="72"/>
      <c r="F769" s="72"/>
      <c r="G769" s="72"/>
      <c r="H769" s="72"/>
      <c r="I769" s="72"/>
      <c r="J769" s="72"/>
      <c r="K769" s="72"/>
      <c r="L769" s="72"/>
      <c r="M769" s="72"/>
      <c r="N769" s="72"/>
      <c r="O769" s="72"/>
      <c r="P769" s="72"/>
      <c r="Q769" s="72"/>
      <c r="R769" s="72"/>
      <c r="S769" s="72"/>
      <c r="T769" s="72"/>
      <c r="U769" s="72"/>
      <c r="V769" s="72"/>
      <c r="W769" s="72"/>
      <c r="X769" s="72"/>
      <c r="Y769" s="72"/>
      <c r="Z769" s="72"/>
      <c r="AA769" s="72"/>
    </row>
    <row r="770" spans="1:27">
      <c r="A770" s="72"/>
      <c r="B770" s="72"/>
      <c r="C770" s="109"/>
      <c r="D770" s="99"/>
      <c r="E770" s="72"/>
      <c r="F770" s="72"/>
      <c r="G770" s="72"/>
      <c r="H770" s="72"/>
      <c r="I770" s="72"/>
      <c r="J770" s="72"/>
      <c r="K770" s="72"/>
      <c r="L770" s="72"/>
      <c r="M770" s="72"/>
      <c r="N770" s="72"/>
      <c r="O770" s="72"/>
      <c r="P770" s="72"/>
      <c r="Q770" s="72"/>
      <c r="R770" s="72"/>
      <c r="S770" s="72"/>
      <c r="T770" s="72"/>
      <c r="U770" s="72"/>
      <c r="V770" s="72"/>
      <c r="W770" s="72"/>
      <c r="X770" s="72"/>
      <c r="Y770" s="72"/>
      <c r="Z770" s="72"/>
      <c r="AA770" s="72"/>
    </row>
    <row r="771" spans="1:27">
      <c r="A771" s="72"/>
      <c r="B771" s="72"/>
      <c r="C771" s="109"/>
      <c r="D771" s="99"/>
      <c r="E771" s="72"/>
      <c r="F771" s="72"/>
      <c r="G771" s="72"/>
      <c r="H771" s="72"/>
      <c r="I771" s="72"/>
      <c r="J771" s="72"/>
      <c r="K771" s="72"/>
      <c r="L771" s="72"/>
      <c r="M771" s="72"/>
      <c r="N771" s="72"/>
      <c r="O771" s="72"/>
      <c r="P771" s="72"/>
      <c r="Q771" s="72"/>
      <c r="R771" s="72"/>
      <c r="S771" s="72"/>
      <c r="T771" s="72"/>
      <c r="U771" s="72"/>
      <c r="V771" s="72"/>
      <c r="W771" s="72"/>
      <c r="X771" s="72"/>
      <c r="Y771" s="72"/>
      <c r="Z771" s="72"/>
      <c r="AA771" s="72"/>
    </row>
    <row r="772" spans="1:27">
      <c r="A772" s="72"/>
      <c r="B772" s="72"/>
      <c r="C772" s="109"/>
      <c r="D772" s="99"/>
      <c r="E772" s="72"/>
      <c r="F772" s="72"/>
      <c r="G772" s="72"/>
      <c r="H772" s="72"/>
      <c r="I772" s="72"/>
      <c r="J772" s="72"/>
      <c r="K772" s="72"/>
      <c r="L772" s="72"/>
      <c r="M772" s="72"/>
      <c r="N772" s="72"/>
      <c r="O772" s="72"/>
      <c r="P772" s="72"/>
      <c r="Q772" s="72"/>
      <c r="R772" s="72"/>
      <c r="S772" s="72"/>
      <c r="T772" s="72"/>
      <c r="U772" s="72"/>
      <c r="V772" s="72"/>
      <c r="W772" s="72"/>
      <c r="X772" s="72"/>
      <c r="Y772" s="72"/>
      <c r="Z772" s="72"/>
      <c r="AA772" s="72"/>
    </row>
    <row r="773" spans="1:27">
      <c r="A773" s="72"/>
      <c r="B773" s="72"/>
      <c r="C773" s="109"/>
      <c r="D773" s="99"/>
      <c r="E773" s="72"/>
      <c r="F773" s="72"/>
      <c r="G773" s="72"/>
      <c r="H773" s="72"/>
      <c r="I773" s="72"/>
      <c r="J773" s="72"/>
      <c r="K773" s="72"/>
      <c r="L773" s="72"/>
      <c r="M773" s="72"/>
      <c r="N773" s="72"/>
      <c r="O773" s="72"/>
      <c r="P773" s="72"/>
      <c r="Q773" s="72"/>
      <c r="R773" s="72"/>
      <c r="S773" s="72"/>
      <c r="T773" s="72"/>
      <c r="U773" s="72"/>
      <c r="V773" s="72"/>
      <c r="W773" s="72"/>
      <c r="X773" s="72"/>
      <c r="Y773" s="72"/>
      <c r="Z773" s="72"/>
      <c r="AA773" s="72"/>
    </row>
    <row r="774" spans="1:27">
      <c r="A774" s="72"/>
      <c r="B774" s="72"/>
      <c r="C774" s="109"/>
      <c r="D774" s="99"/>
      <c r="E774" s="72"/>
      <c r="F774" s="72"/>
      <c r="G774" s="72"/>
      <c r="H774" s="72"/>
      <c r="I774" s="72"/>
      <c r="J774" s="72"/>
      <c r="K774" s="72"/>
      <c r="L774" s="72"/>
      <c r="M774" s="72"/>
      <c r="N774" s="72"/>
      <c r="O774" s="72"/>
      <c r="P774" s="72"/>
      <c r="Q774" s="72"/>
      <c r="R774" s="72"/>
      <c r="S774" s="72"/>
      <c r="T774" s="72"/>
      <c r="U774" s="72"/>
      <c r="V774" s="72"/>
      <c r="W774" s="72"/>
      <c r="X774" s="72"/>
      <c r="Y774" s="72"/>
      <c r="Z774" s="72"/>
      <c r="AA774" s="72"/>
    </row>
    <row r="775" spans="1:27">
      <c r="A775" s="72"/>
      <c r="B775" s="72"/>
      <c r="C775" s="109"/>
      <c r="D775" s="99"/>
      <c r="E775" s="72"/>
      <c r="F775" s="72"/>
      <c r="G775" s="72"/>
      <c r="H775" s="72"/>
      <c r="I775" s="72"/>
      <c r="J775" s="72"/>
      <c r="K775" s="72"/>
      <c r="L775" s="72"/>
      <c r="M775" s="72"/>
      <c r="N775" s="72"/>
      <c r="O775" s="72"/>
      <c r="P775" s="72"/>
      <c r="Q775" s="72"/>
      <c r="R775" s="72"/>
      <c r="S775" s="72"/>
      <c r="T775" s="72"/>
      <c r="U775" s="72"/>
      <c r="V775" s="72"/>
      <c r="W775" s="72"/>
      <c r="X775" s="72"/>
      <c r="Y775" s="72"/>
      <c r="Z775" s="72"/>
      <c r="AA775" s="72"/>
    </row>
    <row r="776" spans="1:27">
      <c r="A776" s="72"/>
      <c r="B776" s="72"/>
      <c r="C776" s="109"/>
      <c r="D776" s="99"/>
      <c r="E776" s="72"/>
      <c r="F776" s="72"/>
      <c r="G776" s="72"/>
      <c r="H776" s="72"/>
      <c r="I776" s="72"/>
      <c r="J776" s="72"/>
      <c r="K776" s="72"/>
      <c r="L776" s="72"/>
      <c r="M776" s="72"/>
      <c r="N776" s="72"/>
      <c r="O776" s="72"/>
      <c r="P776" s="72"/>
      <c r="Q776" s="72"/>
      <c r="R776" s="72"/>
      <c r="S776" s="72"/>
      <c r="T776" s="72"/>
      <c r="U776" s="72"/>
      <c r="V776" s="72"/>
      <c r="W776" s="72"/>
      <c r="X776" s="72"/>
      <c r="Y776" s="72"/>
      <c r="Z776" s="72"/>
      <c r="AA776" s="72"/>
    </row>
    <row r="777" spans="1:27">
      <c r="A777" s="72"/>
      <c r="B777" s="72"/>
      <c r="C777" s="109"/>
      <c r="D777" s="99"/>
      <c r="E777" s="72"/>
      <c r="F777" s="72"/>
      <c r="G777" s="72"/>
      <c r="H777" s="72"/>
      <c r="I777" s="72"/>
      <c r="J777" s="72"/>
      <c r="K777" s="72"/>
      <c r="L777" s="72"/>
      <c r="M777" s="72"/>
      <c r="N777" s="72"/>
      <c r="O777" s="72"/>
      <c r="P777" s="72"/>
      <c r="Q777" s="72"/>
      <c r="R777" s="72"/>
      <c r="S777" s="72"/>
      <c r="T777" s="72"/>
      <c r="U777" s="72"/>
      <c r="V777" s="72"/>
      <c r="W777" s="72"/>
      <c r="X777" s="72"/>
      <c r="Y777" s="72"/>
      <c r="Z777" s="72"/>
      <c r="AA777" s="72"/>
    </row>
    <row r="778" spans="1:27">
      <c r="A778" s="72"/>
      <c r="B778" s="72"/>
      <c r="C778" s="109"/>
      <c r="D778" s="99"/>
      <c r="E778" s="72"/>
      <c r="F778" s="72"/>
      <c r="G778" s="72"/>
      <c r="H778" s="72"/>
      <c r="I778" s="72"/>
      <c r="J778" s="72"/>
      <c r="K778" s="72"/>
      <c r="L778" s="72"/>
      <c r="M778" s="72"/>
      <c r="N778" s="72"/>
      <c r="O778" s="72"/>
      <c r="P778" s="72"/>
      <c r="Q778" s="72"/>
      <c r="R778" s="72"/>
      <c r="S778" s="72"/>
      <c r="T778" s="72"/>
      <c r="U778" s="72"/>
      <c r="V778" s="72"/>
      <c r="W778" s="72"/>
      <c r="X778" s="72"/>
      <c r="Y778" s="72"/>
      <c r="Z778" s="72"/>
      <c r="AA778" s="72"/>
    </row>
    <row r="779" spans="1:27">
      <c r="A779" s="72"/>
      <c r="B779" s="72"/>
      <c r="C779" s="109"/>
      <c r="D779" s="99"/>
      <c r="E779" s="72"/>
      <c r="F779" s="72"/>
      <c r="G779" s="72"/>
      <c r="H779" s="72"/>
      <c r="I779" s="72"/>
      <c r="J779" s="72"/>
      <c r="K779" s="72"/>
      <c r="L779" s="72"/>
      <c r="M779" s="72"/>
      <c r="N779" s="72"/>
      <c r="O779" s="72"/>
      <c r="P779" s="72"/>
      <c r="Q779" s="72"/>
      <c r="R779" s="72"/>
      <c r="S779" s="72"/>
      <c r="T779" s="72"/>
      <c r="U779" s="72"/>
      <c r="V779" s="72"/>
      <c r="W779" s="72"/>
      <c r="X779" s="72"/>
      <c r="Y779" s="72"/>
      <c r="Z779" s="72"/>
      <c r="AA779" s="72"/>
    </row>
    <row r="780" spans="1:27">
      <c r="A780" s="72"/>
      <c r="B780" s="72"/>
      <c r="C780" s="109"/>
      <c r="D780" s="99"/>
      <c r="E780" s="72"/>
      <c r="F780" s="72"/>
      <c r="G780" s="72"/>
      <c r="H780" s="72"/>
      <c r="I780" s="72"/>
      <c r="J780" s="72"/>
      <c r="K780" s="72"/>
      <c r="L780" s="72"/>
      <c r="M780" s="72"/>
      <c r="N780" s="72"/>
      <c r="O780" s="72"/>
      <c r="P780" s="72"/>
      <c r="Q780" s="72"/>
      <c r="R780" s="72"/>
      <c r="S780" s="72"/>
      <c r="T780" s="72"/>
      <c r="U780" s="72"/>
      <c r="V780" s="72"/>
      <c r="W780" s="72"/>
      <c r="X780" s="72"/>
      <c r="Y780" s="72"/>
      <c r="Z780" s="72"/>
      <c r="AA780" s="72"/>
    </row>
    <row r="781" spans="1:27">
      <c r="A781" s="72"/>
      <c r="B781" s="72"/>
      <c r="C781" s="109"/>
      <c r="D781" s="99"/>
      <c r="E781" s="72"/>
      <c r="F781" s="72"/>
      <c r="G781" s="72"/>
      <c r="H781" s="72"/>
      <c r="I781" s="72"/>
      <c r="J781" s="72"/>
      <c r="K781" s="72"/>
      <c r="L781" s="72"/>
      <c r="M781" s="72"/>
      <c r="N781" s="72"/>
      <c r="O781" s="72"/>
      <c r="P781" s="72"/>
      <c r="Q781" s="72"/>
      <c r="R781" s="72"/>
      <c r="S781" s="72"/>
      <c r="T781" s="72"/>
      <c r="U781" s="72"/>
      <c r="V781" s="72"/>
      <c r="W781" s="72"/>
      <c r="X781" s="72"/>
      <c r="Y781" s="72"/>
      <c r="Z781" s="72"/>
      <c r="AA781" s="72"/>
    </row>
    <row r="782" spans="1:27">
      <c r="A782" s="72"/>
      <c r="B782" s="72"/>
      <c r="C782" s="109"/>
      <c r="D782" s="99"/>
      <c r="E782" s="72"/>
      <c r="F782" s="72"/>
      <c r="G782" s="72"/>
      <c r="H782" s="72"/>
      <c r="I782" s="72"/>
      <c r="J782" s="72"/>
      <c r="K782" s="72"/>
      <c r="L782" s="72"/>
      <c r="M782" s="72"/>
      <c r="N782" s="72"/>
      <c r="O782" s="72"/>
      <c r="P782" s="72"/>
      <c r="Q782" s="72"/>
      <c r="R782" s="72"/>
      <c r="S782" s="72"/>
      <c r="T782" s="72"/>
      <c r="U782" s="72"/>
      <c r="V782" s="72"/>
      <c r="W782" s="72"/>
      <c r="X782" s="72"/>
      <c r="Y782" s="72"/>
      <c r="Z782" s="72"/>
      <c r="AA782" s="72"/>
    </row>
    <row r="783" spans="1:27">
      <c r="A783" s="72"/>
      <c r="B783" s="72"/>
      <c r="C783" s="109"/>
      <c r="D783" s="99"/>
      <c r="E783" s="72"/>
      <c r="F783" s="72"/>
      <c r="G783" s="72"/>
      <c r="H783" s="72"/>
      <c r="I783" s="72"/>
      <c r="J783" s="72"/>
      <c r="K783" s="72"/>
      <c r="L783" s="72"/>
      <c r="M783" s="72"/>
      <c r="N783" s="72"/>
      <c r="O783" s="72"/>
      <c r="P783" s="72"/>
      <c r="Q783" s="72"/>
      <c r="R783" s="72"/>
      <c r="S783" s="72"/>
      <c r="T783" s="72"/>
      <c r="U783" s="72"/>
      <c r="V783" s="72"/>
      <c r="W783" s="72"/>
      <c r="X783" s="72"/>
      <c r="Y783" s="72"/>
      <c r="Z783" s="72"/>
      <c r="AA783" s="72"/>
    </row>
    <row r="784" spans="1:27">
      <c r="A784" s="72"/>
      <c r="B784" s="72"/>
      <c r="C784" s="109"/>
      <c r="D784" s="99"/>
      <c r="E784" s="72"/>
      <c r="F784" s="72"/>
      <c r="G784" s="72"/>
      <c r="H784" s="72"/>
      <c r="I784" s="72"/>
      <c r="J784" s="72"/>
      <c r="K784" s="72"/>
      <c r="L784" s="72"/>
      <c r="M784" s="72"/>
      <c r="N784" s="72"/>
      <c r="O784" s="72"/>
      <c r="P784" s="72"/>
      <c r="Q784" s="72"/>
      <c r="R784" s="72"/>
      <c r="S784" s="72"/>
      <c r="T784" s="72"/>
      <c r="U784" s="72"/>
      <c r="V784" s="72"/>
      <c r="W784" s="72"/>
      <c r="X784" s="72"/>
      <c r="Y784" s="72"/>
      <c r="Z784" s="72"/>
      <c r="AA784" s="72"/>
    </row>
    <row r="785" spans="1:27">
      <c r="A785" s="72"/>
      <c r="B785" s="72"/>
      <c r="C785" s="109"/>
      <c r="D785" s="99"/>
      <c r="E785" s="72"/>
      <c r="F785" s="72"/>
      <c r="G785" s="72"/>
      <c r="H785" s="72"/>
      <c r="I785" s="72"/>
      <c r="J785" s="72"/>
      <c r="K785" s="72"/>
      <c r="L785" s="72"/>
      <c r="M785" s="72"/>
      <c r="N785" s="72"/>
      <c r="O785" s="72"/>
      <c r="P785" s="72"/>
      <c r="Q785" s="72"/>
      <c r="R785" s="72"/>
      <c r="S785" s="72"/>
      <c r="T785" s="72"/>
      <c r="U785" s="72"/>
      <c r="V785" s="72"/>
      <c r="W785" s="72"/>
      <c r="X785" s="72"/>
      <c r="Y785" s="72"/>
      <c r="Z785" s="72"/>
      <c r="AA785" s="72"/>
    </row>
    <row r="786" spans="1:27">
      <c r="A786" s="72"/>
      <c r="B786" s="72"/>
      <c r="C786" s="109"/>
      <c r="D786" s="99"/>
      <c r="E786" s="72"/>
      <c r="F786" s="72"/>
      <c r="G786" s="72"/>
      <c r="H786" s="72"/>
      <c r="I786" s="72"/>
      <c r="J786" s="72"/>
      <c r="K786" s="72"/>
      <c r="L786" s="72"/>
      <c r="M786" s="72"/>
      <c r="N786" s="72"/>
      <c r="O786" s="72"/>
      <c r="P786" s="72"/>
      <c r="Q786" s="72"/>
      <c r="R786" s="72"/>
      <c r="S786" s="72"/>
      <c r="T786" s="72"/>
      <c r="U786" s="72"/>
      <c r="V786" s="72"/>
      <c r="W786" s="72"/>
      <c r="X786" s="72"/>
      <c r="Y786" s="72"/>
      <c r="Z786" s="72"/>
      <c r="AA786" s="72"/>
    </row>
    <row r="787" spans="1:27">
      <c r="A787" s="72"/>
      <c r="B787" s="72"/>
      <c r="C787" s="109"/>
      <c r="D787" s="99"/>
      <c r="E787" s="72"/>
      <c r="F787" s="72"/>
      <c r="G787" s="72"/>
      <c r="H787" s="72"/>
      <c r="I787" s="72"/>
      <c r="J787" s="72"/>
      <c r="K787" s="72"/>
      <c r="L787" s="72"/>
      <c r="M787" s="72"/>
      <c r="N787" s="72"/>
      <c r="O787" s="72"/>
      <c r="P787" s="72"/>
      <c r="Q787" s="72"/>
      <c r="R787" s="72"/>
      <c r="S787" s="72"/>
      <c r="T787" s="72"/>
      <c r="U787" s="72"/>
      <c r="V787" s="72"/>
      <c r="W787" s="72"/>
      <c r="X787" s="72"/>
      <c r="Y787" s="72"/>
      <c r="Z787" s="72"/>
      <c r="AA787" s="72"/>
    </row>
    <row r="788" spans="1:27">
      <c r="A788" s="72"/>
      <c r="B788" s="72"/>
      <c r="C788" s="109"/>
      <c r="D788" s="99"/>
      <c r="E788" s="72"/>
      <c r="F788" s="72"/>
      <c r="G788" s="72"/>
      <c r="H788" s="72"/>
      <c r="I788" s="72"/>
      <c r="J788" s="72"/>
      <c r="K788" s="72"/>
      <c r="L788" s="72"/>
      <c r="M788" s="72"/>
      <c r="N788" s="72"/>
      <c r="O788" s="72"/>
      <c r="P788" s="72"/>
      <c r="Q788" s="72"/>
      <c r="R788" s="72"/>
      <c r="S788" s="72"/>
      <c r="T788" s="72"/>
      <c r="U788" s="72"/>
      <c r="V788" s="72"/>
      <c r="W788" s="72"/>
      <c r="X788" s="72"/>
      <c r="Y788" s="72"/>
      <c r="Z788" s="72"/>
      <c r="AA788" s="72"/>
    </row>
    <row r="789" spans="1:27">
      <c r="A789" s="72"/>
      <c r="B789" s="72"/>
      <c r="C789" s="109"/>
      <c r="D789" s="99"/>
      <c r="E789" s="72"/>
      <c r="F789" s="72"/>
      <c r="G789" s="72"/>
      <c r="H789" s="72"/>
      <c r="I789" s="72"/>
      <c r="J789" s="72"/>
      <c r="K789" s="72"/>
      <c r="L789" s="72"/>
      <c r="M789" s="72"/>
      <c r="N789" s="72"/>
      <c r="O789" s="72"/>
      <c r="P789" s="72"/>
      <c r="Q789" s="72"/>
      <c r="R789" s="72"/>
      <c r="S789" s="72"/>
      <c r="T789" s="72"/>
      <c r="U789" s="72"/>
      <c r="V789" s="72"/>
      <c r="W789" s="72"/>
      <c r="X789" s="72"/>
      <c r="Y789" s="72"/>
      <c r="Z789" s="72"/>
      <c r="AA789" s="72"/>
    </row>
    <row r="790" spans="1:27">
      <c r="A790" s="72"/>
      <c r="B790" s="72"/>
      <c r="C790" s="109"/>
      <c r="D790" s="99"/>
      <c r="E790" s="72"/>
      <c r="F790" s="72"/>
      <c r="G790" s="72"/>
      <c r="H790" s="72"/>
      <c r="I790" s="72"/>
      <c r="J790" s="72"/>
      <c r="K790" s="72"/>
      <c r="L790" s="72"/>
      <c r="M790" s="72"/>
      <c r="N790" s="72"/>
      <c r="O790" s="72"/>
      <c r="P790" s="72"/>
      <c r="Q790" s="72"/>
      <c r="R790" s="72"/>
      <c r="S790" s="72"/>
      <c r="T790" s="72"/>
      <c r="U790" s="72"/>
      <c r="V790" s="72"/>
      <c r="W790" s="72"/>
      <c r="X790" s="72"/>
      <c r="Y790" s="72"/>
      <c r="Z790" s="72"/>
      <c r="AA790" s="72"/>
    </row>
    <row r="791" spans="1:27">
      <c r="A791" s="72"/>
      <c r="B791" s="72"/>
      <c r="C791" s="109"/>
      <c r="D791" s="99"/>
      <c r="E791" s="72"/>
      <c r="F791" s="72"/>
      <c r="G791" s="72"/>
      <c r="H791" s="72"/>
      <c r="I791" s="72"/>
      <c r="J791" s="72"/>
      <c r="K791" s="72"/>
      <c r="L791" s="72"/>
      <c r="M791" s="72"/>
      <c r="N791" s="72"/>
      <c r="O791" s="72"/>
      <c r="P791" s="72"/>
      <c r="Q791" s="72"/>
      <c r="R791" s="72"/>
      <c r="S791" s="72"/>
      <c r="T791" s="72"/>
      <c r="U791" s="72"/>
      <c r="V791" s="72"/>
      <c r="W791" s="72"/>
      <c r="X791" s="72"/>
      <c r="Y791" s="72"/>
      <c r="Z791" s="72"/>
      <c r="AA791" s="72"/>
    </row>
    <row r="792" spans="1:27">
      <c r="A792" s="72"/>
      <c r="B792" s="72"/>
      <c r="C792" s="109"/>
      <c r="D792" s="99"/>
      <c r="E792" s="72"/>
      <c r="F792" s="72"/>
      <c r="G792" s="72"/>
      <c r="H792" s="72"/>
      <c r="I792" s="72"/>
      <c r="J792" s="72"/>
      <c r="K792" s="72"/>
      <c r="L792" s="72"/>
      <c r="M792" s="72"/>
      <c r="N792" s="72"/>
      <c r="O792" s="72"/>
      <c r="P792" s="72"/>
      <c r="Q792" s="72"/>
      <c r="R792" s="72"/>
      <c r="S792" s="72"/>
      <c r="T792" s="72"/>
      <c r="U792" s="72"/>
      <c r="V792" s="72"/>
      <c r="W792" s="72"/>
      <c r="X792" s="72"/>
      <c r="Y792" s="72"/>
      <c r="Z792" s="72"/>
      <c r="AA792" s="72"/>
    </row>
    <row r="793" spans="1:27">
      <c r="A793" s="72"/>
      <c r="B793" s="72"/>
      <c r="C793" s="109"/>
      <c r="D793" s="99"/>
      <c r="E793" s="72"/>
      <c r="F793" s="72"/>
      <c r="G793" s="72"/>
      <c r="H793" s="72"/>
      <c r="I793" s="72"/>
      <c r="J793" s="72"/>
      <c r="K793" s="72"/>
      <c r="L793" s="72"/>
      <c r="M793" s="72"/>
      <c r="N793" s="72"/>
      <c r="O793" s="72"/>
      <c r="P793" s="72"/>
      <c r="Q793" s="72"/>
      <c r="R793" s="72"/>
      <c r="S793" s="72"/>
      <c r="T793" s="72"/>
      <c r="U793" s="72"/>
      <c r="V793" s="72"/>
      <c r="W793" s="72"/>
      <c r="X793" s="72"/>
      <c r="Y793" s="72"/>
      <c r="Z793" s="72"/>
      <c r="AA793" s="72"/>
    </row>
    <row r="794" spans="1:27">
      <c r="A794" s="72"/>
      <c r="B794" s="72"/>
      <c r="C794" s="109"/>
      <c r="D794" s="99"/>
      <c r="E794" s="72"/>
      <c r="F794" s="72"/>
      <c r="G794" s="72"/>
      <c r="H794" s="72"/>
      <c r="I794" s="72"/>
      <c r="J794" s="72"/>
      <c r="K794" s="72"/>
      <c r="L794" s="72"/>
      <c r="M794" s="72"/>
      <c r="N794" s="72"/>
      <c r="O794" s="72"/>
      <c r="P794" s="72"/>
      <c r="Q794" s="72"/>
      <c r="R794" s="72"/>
      <c r="S794" s="72"/>
      <c r="T794" s="72"/>
      <c r="U794" s="72"/>
      <c r="V794" s="72"/>
      <c r="W794" s="72"/>
      <c r="X794" s="72"/>
      <c r="Y794" s="72"/>
      <c r="Z794" s="72"/>
      <c r="AA794" s="72"/>
    </row>
    <row r="795" spans="1:27">
      <c r="A795" s="72"/>
      <c r="B795" s="72"/>
      <c r="C795" s="109"/>
      <c r="D795" s="99"/>
      <c r="E795" s="72"/>
      <c r="F795" s="72"/>
      <c r="G795" s="72"/>
      <c r="H795" s="72"/>
      <c r="I795" s="72"/>
      <c r="J795" s="72"/>
      <c r="K795" s="72"/>
      <c r="L795" s="72"/>
      <c r="M795" s="72"/>
      <c r="N795" s="72"/>
      <c r="O795" s="72"/>
      <c r="P795" s="72"/>
      <c r="Q795" s="72"/>
      <c r="R795" s="72"/>
      <c r="S795" s="72"/>
      <c r="T795" s="72"/>
      <c r="U795" s="72"/>
      <c r="V795" s="72"/>
      <c r="W795" s="72"/>
      <c r="X795" s="72"/>
      <c r="Y795" s="72"/>
      <c r="Z795" s="72"/>
      <c r="AA795" s="72"/>
    </row>
    <row r="796" spans="1:27">
      <c r="A796" s="72"/>
      <c r="B796" s="72"/>
      <c r="C796" s="109"/>
      <c r="D796" s="99"/>
      <c r="E796" s="72"/>
      <c r="F796" s="72"/>
      <c r="G796" s="72"/>
      <c r="H796" s="72"/>
      <c r="I796" s="72"/>
      <c r="J796" s="72"/>
      <c r="K796" s="72"/>
      <c r="L796" s="72"/>
      <c r="M796" s="72"/>
      <c r="N796" s="72"/>
      <c r="O796" s="72"/>
      <c r="P796" s="72"/>
      <c r="Q796" s="72"/>
      <c r="R796" s="72"/>
      <c r="S796" s="72"/>
      <c r="T796" s="72"/>
      <c r="U796" s="72"/>
      <c r="V796" s="72"/>
      <c r="W796" s="72"/>
      <c r="X796" s="72"/>
      <c r="Y796" s="72"/>
      <c r="Z796" s="72"/>
      <c r="AA796" s="72"/>
    </row>
    <row r="797" spans="1:27">
      <c r="A797" s="72"/>
      <c r="B797" s="72"/>
      <c r="C797" s="109"/>
      <c r="D797" s="99"/>
      <c r="E797" s="72"/>
      <c r="F797" s="72"/>
      <c r="G797" s="72"/>
      <c r="H797" s="72"/>
      <c r="I797" s="72"/>
      <c r="J797" s="72"/>
      <c r="K797" s="72"/>
      <c r="L797" s="72"/>
      <c r="M797" s="72"/>
      <c r="N797" s="72"/>
      <c r="O797" s="72"/>
      <c r="P797" s="72"/>
      <c r="Q797" s="72"/>
      <c r="R797" s="72"/>
      <c r="S797" s="72"/>
      <c r="T797" s="72"/>
      <c r="U797" s="72"/>
      <c r="V797" s="72"/>
      <c r="W797" s="72"/>
      <c r="X797" s="72"/>
      <c r="Y797" s="72"/>
      <c r="Z797" s="72"/>
      <c r="AA797" s="72"/>
    </row>
    <row r="798" spans="1:27">
      <c r="A798" s="72"/>
      <c r="B798" s="72"/>
      <c r="C798" s="109"/>
      <c r="D798" s="99"/>
      <c r="E798" s="72"/>
      <c r="F798" s="72"/>
      <c r="G798" s="72"/>
      <c r="H798" s="72"/>
      <c r="I798" s="72"/>
      <c r="J798" s="72"/>
      <c r="K798" s="72"/>
      <c r="L798" s="72"/>
      <c r="M798" s="72"/>
      <c r="N798" s="72"/>
      <c r="O798" s="72"/>
      <c r="P798" s="72"/>
      <c r="Q798" s="72"/>
      <c r="R798" s="72"/>
      <c r="S798" s="72"/>
      <c r="T798" s="72"/>
      <c r="U798" s="72"/>
      <c r="V798" s="72"/>
      <c r="W798" s="72"/>
      <c r="X798" s="72"/>
      <c r="Y798" s="72"/>
      <c r="Z798" s="72"/>
      <c r="AA798" s="72"/>
    </row>
    <row r="799" spans="1:27">
      <c r="A799" s="72"/>
      <c r="B799" s="72"/>
      <c r="C799" s="109"/>
      <c r="D799" s="99"/>
      <c r="E799" s="72"/>
      <c r="F799" s="72"/>
      <c r="G799" s="72"/>
      <c r="H799" s="72"/>
      <c r="I799" s="72"/>
      <c r="J799" s="72"/>
      <c r="K799" s="72"/>
      <c r="L799" s="72"/>
      <c r="M799" s="72"/>
      <c r="N799" s="72"/>
      <c r="O799" s="72"/>
      <c r="P799" s="72"/>
      <c r="Q799" s="72"/>
      <c r="R799" s="72"/>
      <c r="S799" s="72"/>
      <c r="T799" s="72"/>
      <c r="U799" s="72"/>
      <c r="V799" s="72"/>
      <c r="W799" s="72"/>
      <c r="X799" s="72"/>
      <c r="Y799" s="72"/>
      <c r="Z799" s="72"/>
      <c r="AA799" s="72"/>
    </row>
    <row r="800" spans="1:27">
      <c r="A800" s="72"/>
      <c r="B800" s="72"/>
      <c r="C800" s="109"/>
      <c r="D800" s="99"/>
      <c r="E800" s="72"/>
      <c r="F800" s="72"/>
      <c r="G800" s="72"/>
      <c r="H800" s="72"/>
      <c r="I800" s="72"/>
      <c r="J800" s="72"/>
      <c r="K800" s="72"/>
      <c r="L800" s="72"/>
      <c r="M800" s="72"/>
      <c r="N800" s="72"/>
      <c r="O800" s="72"/>
      <c r="P800" s="72"/>
      <c r="Q800" s="72"/>
      <c r="R800" s="72"/>
      <c r="S800" s="72"/>
      <c r="T800" s="72"/>
      <c r="U800" s="72"/>
      <c r="V800" s="72"/>
      <c r="W800" s="72"/>
      <c r="X800" s="72"/>
      <c r="Y800" s="72"/>
      <c r="Z800" s="72"/>
      <c r="AA800" s="72"/>
    </row>
    <row r="801" spans="1:27">
      <c r="A801" s="72"/>
      <c r="B801" s="72"/>
      <c r="C801" s="109"/>
      <c r="D801" s="99"/>
      <c r="E801" s="72"/>
      <c r="F801" s="72"/>
      <c r="G801" s="72"/>
      <c r="H801" s="72"/>
      <c r="I801" s="72"/>
      <c r="J801" s="72"/>
      <c r="K801" s="72"/>
      <c r="L801" s="72"/>
      <c r="M801" s="72"/>
      <c r="N801" s="72"/>
      <c r="O801" s="72"/>
      <c r="P801" s="72"/>
      <c r="Q801" s="72"/>
      <c r="R801" s="72"/>
      <c r="S801" s="72"/>
      <c r="T801" s="72"/>
      <c r="U801" s="72"/>
      <c r="V801" s="72"/>
      <c r="W801" s="72"/>
      <c r="X801" s="72"/>
      <c r="Y801" s="72"/>
      <c r="Z801" s="72"/>
      <c r="AA801" s="72"/>
    </row>
    <row r="802" spans="1:27">
      <c r="A802" s="72"/>
      <c r="B802" s="72"/>
      <c r="C802" s="109"/>
      <c r="D802" s="99"/>
      <c r="E802" s="72"/>
      <c r="F802" s="72"/>
      <c r="G802" s="72"/>
      <c r="H802" s="72"/>
      <c r="I802" s="72"/>
      <c r="J802" s="72"/>
      <c r="K802" s="72"/>
      <c r="L802" s="72"/>
      <c r="M802" s="72"/>
      <c r="N802" s="72"/>
      <c r="O802" s="72"/>
      <c r="P802" s="72"/>
      <c r="Q802" s="72"/>
      <c r="R802" s="72"/>
      <c r="S802" s="72"/>
      <c r="T802" s="72"/>
      <c r="U802" s="72"/>
      <c r="V802" s="72"/>
      <c r="W802" s="72"/>
      <c r="X802" s="72"/>
      <c r="Y802" s="72"/>
      <c r="Z802" s="72"/>
      <c r="AA802" s="72"/>
    </row>
    <row r="803" spans="1:27">
      <c r="A803" s="72"/>
      <c r="B803" s="72"/>
      <c r="C803" s="109"/>
      <c r="D803" s="99"/>
      <c r="E803" s="72"/>
      <c r="F803" s="72"/>
      <c r="G803" s="72"/>
      <c r="H803" s="72"/>
      <c r="I803" s="72"/>
      <c r="J803" s="72"/>
      <c r="K803" s="72"/>
      <c r="L803" s="72"/>
      <c r="M803" s="72"/>
      <c r="N803" s="72"/>
      <c r="O803" s="72"/>
      <c r="P803" s="72"/>
      <c r="Q803" s="72"/>
      <c r="R803" s="72"/>
      <c r="S803" s="72"/>
      <c r="T803" s="72"/>
      <c r="U803" s="72"/>
      <c r="V803" s="72"/>
      <c r="W803" s="72"/>
      <c r="X803" s="72"/>
      <c r="Y803" s="72"/>
      <c r="Z803" s="72"/>
      <c r="AA803" s="72"/>
    </row>
    <row r="804" spans="1:27">
      <c r="A804" s="72"/>
      <c r="B804" s="72"/>
      <c r="C804" s="109"/>
      <c r="D804" s="99"/>
      <c r="E804" s="72"/>
      <c r="F804" s="72"/>
      <c r="G804" s="72"/>
      <c r="H804" s="72"/>
      <c r="I804" s="72"/>
      <c r="J804" s="72"/>
      <c r="K804" s="72"/>
      <c r="L804" s="72"/>
      <c r="M804" s="72"/>
      <c r="N804" s="72"/>
      <c r="O804" s="72"/>
      <c r="P804" s="72"/>
      <c r="Q804" s="72"/>
      <c r="R804" s="72"/>
      <c r="S804" s="72"/>
      <c r="T804" s="72"/>
      <c r="U804" s="72"/>
      <c r="V804" s="72"/>
      <c r="W804" s="72"/>
      <c r="X804" s="72"/>
      <c r="Y804" s="72"/>
      <c r="Z804" s="72"/>
      <c r="AA804" s="72"/>
    </row>
    <row r="805" spans="1:27">
      <c r="A805" s="72"/>
      <c r="B805" s="72"/>
      <c r="C805" s="109"/>
      <c r="D805" s="99"/>
      <c r="E805" s="72"/>
      <c r="F805" s="72"/>
      <c r="G805" s="72"/>
      <c r="H805" s="72"/>
      <c r="I805" s="72"/>
      <c r="J805" s="72"/>
      <c r="K805" s="72"/>
      <c r="L805" s="72"/>
      <c r="M805" s="72"/>
      <c r="N805" s="72"/>
      <c r="O805" s="72"/>
      <c r="P805" s="72"/>
      <c r="Q805" s="72"/>
      <c r="R805" s="72"/>
      <c r="S805" s="72"/>
      <c r="T805" s="72"/>
      <c r="U805" s="72"/>
      <c r="V805" s="72"/>
      <c r="W805" s="72"/>
      <c r="X805" s="72"/>
      <c r="Y805" s="72"/>
      <c r="Z805" s="72"/>
      <c r="AA805" s="72"/>
    </row>
    <row r="806" spans="1:27">
      <c r="A806" s="72"/>
      <c r="B806" s="72"/>
      <c r="C806" s="109"/>
      <c r="D806" s="99"/>
      <c r="E806" s="72"/>
      <c r="F806" s="72"/>
      <c r="G806" s="72"/>
      <c r="H806" s="72"/>
      <c r="I806" s="72"/>
      <c r="J806" s="72"/>
      <c r="K806" s="72"/>
      <c r="L806" s="72"/>
      <c r="M806" s="72"/>
      <c r="N806" s="72"/>
      <c r="O806" s="72"/>
      <c r="P806" s="72"/>
      <c r="Q806" s="72"/>
      <c r="R806" s="72"/>
      <c r="S806" s="72"/>
      <c r="T806" s="72"/>
      <c r="U806" s="72"/>
      <c r="V806" s="72"/>
      <c r="W806" s="72"/>
      <c r="X806" s="72"/>
      <c r="Y806" s="72"/>
      <c r="Z806" s="72"/>
      <c r="AA806" s="72"/>
    </row>
    <row r="807" spans="1:27">
      <c r="A807" s="72"/>
      <c r="B807" s="72"/>
      <c r="C807" s="109"/>
      <c r="D807" s="99"/>
      <c r="E807" s="72"/>
      <c r="F807" s="72"/>
      <c r="G807" s="72"/>
      <c r="H807" s="72"/>
      <c r="I807" s="72"/>
      <c r="J807" s="72"/>
      <c r="K807" s="72"/>
      <c r="L807" s="72"/>
      <c r="M807" s="72"/>
      <c r="N807" s="72"/>
      <c r="O807" s="72"/>
      <c r="P807" s="72"/>
      <c r="Q807" s="72"/>
      <c r="R807" s="72"/>
      <c r="S807" s="72"/>
      <c r="T807" s="72"/>
      <c r="U807" s="72"/>
      <c r="V807" s="72"/>
      <c r="W807" s="72"/>
      <c r="X807" s="72"/>
      <c r="Y807" s="72"/>
      <c r="Z807" s="72"/>
      <c r="AA807" s="72"/>
    </row>
    <row r="808" spans="1:27">
      <c r="A808" s="72"/>
      <c r="B808" s="72"/>
      <c r="C808" s="109"/>
      <c r="D808" s="99"/>
      <c r="E808" s="72"/>
      <c r="F808" s="72"/>
      <c r="G808" s="72"/>
      <c r="H808" s="72"/>
      <c r="I808" s="72"/>
      <c r="J808" s="72"/>
      <c r="K808" s="72"/>
      <c r="L808" s="72"/>
      <c r="M808" s="72"/>
      <c r="N808" s="72"/>
      <c r="O808" s="72"/>
      <c r="P808" s="72"/>
      <c r="Q808" s="72"/>
      <c r="R808" s="72"/>
      <c r="S808" s="72"/>
      <c r="T808" s="72"/>
      <c r="U808" s="72"/>
      <c r="V808" s="72"/>
      <c r="W808" s="72"/>
      <c r="X808" s="72"/>
      <c r="Y808" s="72"/>
      <c r="Z808" s="72"/>
      <c r="AA808" s="72"/>
    </row>
    <row r="809" spans="1:27">
      <c r="A809" s="72"/>
      <c r="B809" s="72"/>
      <c r="C809" s="109"/>
      <c r="D809" s="99"/>
      <c r="E809" s="72"/>
      <c r="F809" s="72"/>
      <c r="G809" s="72"/>
      <c r="H809" s="72"/>
      <c r="I809" s="72"/>
      <c r="J809" s="72"/>
      <c r="K809" s="72"/>
      <c r="L809" s="72"/>
      <c r="M809" s="72"/>
      <c r="N809" s="72"/>
      <c r="O809" s="72"/>
      <c r="P809" s="72"/>
      <c r="Q809" s="72"/>
      <c r="R809" s="72"/>
      <c r="S809" s="72"/>
      <c r="T809" s="72"/>
      <c r="U809" s="72"/>
      <c r="V809" s="72"/>
      <c r="W809" s="72"/>
      <c r="X809" s="72"/>
      <c r="Y809" s="72"/>
      <c r="Z809" s="72"/>
      <c r="AA809" s="72"/>
    </row>
    <row r="810" spans="1:27">
      <c r="A810" s="72"/>
      <c r="B810" s="72"/>
      <c r="C810" s="109"/>
      <c r="D810" s="99"/>
      <c r="E810" s="72"/>
      <c r="F810" s="72"/>
      <c r="G810" s="72"/>
      <c r="H810" s="72"/>
      <c r="I810" s="72"/>
      <c r="J810" s="72"/>
      <c r="K810" s="72"/>
      <c r="L810" s="72"/>
      <c r="M810" s="72"/>
      <c r="N810" s="72"/>
      <c r="O810" s="72"/>
      <c r="P810" s="72"/>
      <c r="Q810" s="72"/>
      <c r="R810" s="72"/>
      <c r="S810" s="72"/>
      <c r="T810" s="72"/>
      <c r="U810" s="72"/>
      <c r="V810" s="72"/>
      <c r="W810" s="72"/>
      <c r="X810" s="72"/>
      <c r="Y810" s="72"/>
      <c r="Z810" s="72"/>
      <c r="AA810" s="72"/>
    </row>
    <row r="811" spans="1:27">
      <c r="A811" s="72"/>
      <c r="B811" s="72"/>
      <c r="C811" s="109"/>
      <c r="D811" s="99"/>
      <c r="E811" s="72"/>
      <c r="F811" s="72"/>
      <c r="G811" s="72"/>
      <c r="H811" s="72"/>
      <c r="I811" s="72"/>
      <c r="J811" s="72"/>
      <c r="K811" s="72"/>
      <c r="L811" s="72"/>
      <c r="M811" s="72"/>
      <c r="N811" s="72"/>
      <c r="O811" s="72"/>
      <c r="P811" s="72"/>
      <c r="Q811" s="72"/>
      <c r="R811" s="72"/>
      <c r="S811" s="72"/>
      <c r="T811" s="72"/>
      <c r="U811" s="72"/>
      <c r="V811" s="72"/>
      <c r="W811" s="72"/>
      <c r="X811" s="72"/>
      <c r="Y811" s="72"/>
      <c r="Z811" s="72"/>
      <c r="AA811" s="72"/>
    </row>
    <row r="812" spans="1:27">
      <c r="A812" s="72"/>
      <c r="B812" s="72"/>
      <c r="C812" s="109"/>
      <c r="D812" s="99"/>
      <c r="E812" s="72"/>
      <c r="F812" s="72"/>
      <c r="G812" s="72"/>
      <c r="H812" s="72"/>
      <c r="I812" s="72"/>
      <c r="J812" s="72"/>
      <c r="K812" s="72"/>
      <c r="L812" s="72"/>
      <c r="M812" s="72"/>
      <c r="N812" s="72"/>
      <c r="O812" s="72"/>
      <c r="P812" s="72"/>
      <c r="Q812" s="72"/>
      <c r="R812" s="72"/>
      <c r="S812" s="72"/>
      <c r="T812" s="72"/>
      <c r="U812" s="72"/>
      <c r="V812" s="72"/>
      <c r="W812" s="72"/>
      <c r="X812" s="72"/>
      <c r="Y812" s="72"/>
      <c r="Z812" s="72"/>
      <c r="AA812" s="72"/>
    </row>
    <row r="813" spans="1:27">
      <c r="A813" s="72"/>
      <c r="B813" s="72"/>
      <c r="C813" s="109"/>
      <c r="D813" s="99"/>
      <c r="E813" s="72"/>
      <c r="F813" s="72"/>
      <c r="G813" s="72"/>
      <c r="H813" s="72"/>
      <c r="I813" s="72"/>
      <c r="J813" s="72"/>
      <c r="K813" s="72"/>
      <c r="L813" s="72"/>
      <c r="M813" s="72"/>
      <c r="N813" s="72"/>
      <c r="O813" s="72"/>
      <c r="P813" s="72"/>
      <c r="Q813" s="72"/>
      <c r="R813" s="72"/>
      <c r="S813" s="72"/>
      <c r="T813" s="72"/>
      <c r="U813" s="72"/>
      <c r="V813" s="72"/>
      <c r="W813" s="72"/>
      <c r="X813" s="72"/>
      <c r="Y813" s="72"/>
      <c r="Z813" s="72"/>
      <c r="AA813" s="72"/>
    </row>
    <row r="814" spans="1:27">
      <c r="A814" s="72"/>
      <c r="B814" s="72"/>
      <c r="C814" s="109"/>
      <c r="D814" s="99"/>
      <c r="E814" s="72"/>
      <c r="F814" s="72"/>
      <c r="G814" s="72"/>
      <c r="H814" s="72"/>
      <c r="I814" s="72"/>
      <c r="J814" s="72"/>
      <c r="K814" s="72"/>
      <c r="L814" s="72"/>
      <c r="M814" s="72"/>
      <c r="N814" s="72"/>
      <c r="O814" s="72"/>
      <c r="P814" s="72"/>
      <c r="Q814" s="72"/>
      <c r="R814" s="72"/>
      <c r="S814" s="72"/>
      <c r="T814" s="72"/>
      <c r="U814" s="72"/>
      <c r="V814" s="72"/>
      <c r="W814" s="72"/>
      <c r="X814" s="72"/>
      <c r="Y814" s="72"/>
      <c r="Z814" s="72"/>
      <c r="AA814" s="72"/>
    </row>
    <row r="815" spans="1:27">
      <c r="A815" s="72"/>
      <c r="B815" s="72"/>
      <c r="C815" s="109"/>
      <c r="D815" s="99"/>
      <c r="E815" s="72"/>
      <c r="F815" s="72"/>
      <c r="G815" s="72"/>
      <c r="H815" s="72"/>
      <c r="I815" s="72"/>
      <c r="J815" s="72"/>
      <c r="K815" s="72"/>
      <c r="L815" s="72"/>
      <c r="M815" s="72"/>
      <c r="N815" s="72"/>
      <c r="O815" s="72"/>
      <c r="P815" s="72"/>
      <c r="Q815" s="72"/>
      <c r="R815" s="72"/>
      <c r="S815" s="72"/>
      <c r="T815" s="72"/>
      <c r="U815" s="72"/>
      <c r="V815" s="72"/>
      <c r="W815" s="72"/>
      <c r="X815" s="72"/>
      <c r="Y815" s="72"/>
      <c r="Z815" s="72"/>
      <c r="AA815" s="72"/>
    </row>
    <row r="816" spans="1:27">
      <c r="A816" s="72"/>
      <c r="B816" s="72"/>
      <c r="C816" s="109"/>
      <c r="D816" s="99"/>
      <c r="E816" s="72"/>
      <c r="F816" s="72"/>
      <c r="G816" s="72"/>
      <c r="H816" s="72"/>
      <c r="I816" s="72"/>
      <c r="J816" s="72"/>
      <c r="K816" s="72"/>
      <c r="L816" s="72"/>
      <c r="M816" s="72"/>
      <c r="N816" s="72"/>
      <c r="O816" s="72"/>
      <c r="P816" s="72"/>
      <c r="Q816" s="72"/>
      <c r="R816" s="72"/>
      <c r="S816" s="72"/>
      <c r="T816" s="72"/>
      <c r="U816" s="72"/>
      <c r="V816" s="72"/>
      <c r="W816" s="72"/>
      <c r="X816" s="72"/>
      <c r="Y816" s="72"/>
      <c r="Z816" s="72"/>
      <c r="AA816" s="72"/>
    </row>
    <row r="817" spans="1:27">
      <c r="A817" s="72"/>
      <c r="B817" s="72"/>
      <c r="C817" s="109"/>
      <c r="D817" s="99"/>
      <c r="E817" s="72"/>
      <c r="F817" s="72"/>
      <c r="G817" s="72"/>
      <c r="H817" s="72"/>
      <c r="I817" s="72"/>
      <c r="J817" s="72"/>
      <c r="K817" s="72"/>
      <c r="L817" s="72"/>
      <c r="M817" s="72"/>
      <c r="N817" s="72"/>
      <c r="O817" s="72"/>
      <c r="P817" s="72"/>
      <c r="Q817" s="72"/>
      <c r="R817" s="72"/>
      <c r="S817" s="72"/>
      <c r="T817" s="72"/>
      <c r="U817" s="72"/>
      <c r="V817" s="72"/>
      <c r="W817" s="72"/>
      <c r="X817" s="72"/>
      <c r="Y817" s="72"/>
      <c r="Z817" s="72"/>
      <c r="AA817" s="72"/>
    </row>
    <row r="818" spans="1:27">
      <c r="A818" s="72"/>
      <c r="B818" s="72"/>
      <c r="C818" s="109"/>
      <c r="D818" s="99"/>
      <c r="E818" s="72"/>
      <c r="F818" s="72"/>
      <c r="G818" s="72"/>
      <c r="H818" s="72"/>
      <c r="I818" s="72"/>
      <c r="J818" s="72"/>
      <c r="K818" s="72"/>
      <c r="L818" s="72"/>
      <c r="M818" s="72"/>
      <c r="N818" s="72"/>
      <c r="O818" s="72"/>
      <c r="P818" s="72"/>
      <c r="Q818" s="72"/>
      <c r="R818" s="72"/>
      <c r="S818" s="72"/>
      <c r="T818" s="72"/>
      <c r="U818" s="72"/>
      <c r="V818" s="72"/>
      <c r="W818" s="72"/>
      <c r="X818" s="72"/>
      <c r="Y818" s="72"/>
      <c r="Z818" s="72"/>
      <c r="AA818" s="72"/>
    </row>
    <row r="819" spans="1:27">
      <c r="A819" s="72"/>
      <c r="B819" s="72"/>
      <c r="C819" s="109"/>
      <c r="D819" s="99"/>
      <c r="E819" s="72"/>
      <c r="F819" s="72"/>
      <c r="G819" s="72"/>
      <c r="H819" s="72"/>
      <c r="I819" s="72"/>
      <c r="J819" s="72"/>
      <c r="K819" s="72"/>
      <c r="L819" s="72"/>
      <c r="M819" s="72"/>
      <c r="N819" s="72"/>
      <c r="O819" s="72"/>
      <c r="P819" s="72"/>
      <c r="Q819" s="72"/>
      <c r="R819" s="72"/>
      <c r="S819" s="72"/>
      <c r="T819" s="72"/>
      <c r="U819" s="72"/>
      <c r="V819" s="72"/>
      <c r="W819" s="72"/>
      <c r="X819" s="72"/>
      <c r="Y819" s="72"/>
      <c r="Z819" s="72"/>
      <c r="AA819" s="72"/>
    </row>
    <row r="820" spans="1:27">
      <c r="A820" s="72"/>
      <c r="B820" s="72"/>
      <c r="C820" s="109"/>
      <c r="D820" s="99"/>
      <c r="E820" s="72"/>
      <c r="F820" s="72"/>
      <c r="G820" s="72"/>
      <c r="H820" s="72"/>
      <c r="I820" s="72"/>
      <c r="J820" s="72"/>
      <c r="K820" s="72"/>
      <c r="L820" s="72"/>
      <c r="M820" s="72"/>
      <c r="N820" s="72"/>
      <c r="O820" s="72"/>
      <c r="P820" s="72"/>
      <c r="Q820" s="72"/>
      <c r="R820" s="72"/>
      <c r="S820" s="72"/>
      <c r="T820" s="72"/>
      <c r="U820" s="72"/>
      <c r="V820" s="72"/>
      <c r="W820" s="72"/>
      <c r="X820" s="72"/>
      <c r="Y820" s="72"/>
      <c r="Z820" s="72"/>
      <c r="AA820" s="72"/>
    </row>
    <row r="821" spans="1:27">
      <c r="A821" s="72"/>
      <c r="B821" s="72"/>
      <c r="C821" s="109"/>
      <c r="D821" s="99"/>
      <c r="E821" s="72"/>
      <c r="F821" s="72"/>
      <c r="G821" s="72"/>
      <c r="H821" s="72"/>
      <c r="I821" s="72"/>
      <c r="J821" s="72"/>
      <c r="K821" s="72"/>
      <c r="L821" s="72"/>
      <c r="M821" s="72"/>
      <c r="N821" s="72"/>
      <c r="O821" s="72"/>
      <c r="P821" s="72"/>
      <c r="Q821" s="72"/>
      <c r="R821" s="72"/>
      <c r="S821" s="72"/>
      <c r="T821" s="72"/>
      <c r="U821" s="72"/>
      <c r="V821" s="72"/>
      <c r="W821" s="72"/>
      <c r="X821" s="72"/>
      <c r="Y821" s="72"/>
      <c r="Z821" s="72"/>
      <c r="AA821" s="72"/>
    </row>
    <row r="822" spans="1:27">
      <c r="A822" s="72"/>
      <c r="B822" s="72"/>
      <c r="C822" s="109"/>
      <c r="D822" s="99"/>
      <c r="E822" s="72"/>
      <c r="F822" s="72"/>
      <c r="G822" s="72"/>
      <c r="H822" s="72"/>
      <c r="I822" s="72"/>
      <c r="J822" s="72"/>
      <c r="K822" s="72"/>
      <c r="L822" s="72"/>
      <c r="M822" s="72"/>
      <c r="N822" s="72"/>
      <c r="O822" s="72"/>
      <c r="P822" s="72"/>
      <c r="Q822" s="72"/>
      <c r="R822" s="72"/>
      <c r="S822" s="72"/>
      <c r="T822" s="72"/>
      <c r="U822" s="72"/>
      <c r="V822" s="72"/>
      <c r="W822" s="72"/>
      <c r="X822" s="72"/>
      <c r="Y822" s="72"/>
      <c r="Z822" s="72"/>
      <c r="AA822" s="72"/>
    </row>
    <row r="823" spans="1:27">
      <c r="A823" s="72"/>
      <c r="B823" s="72"/>
      <c r="C823" s="109"/>
      <c r="D823" s="99"/>
      <c r="E823" s="72"/>
      <c r="F823" s="72"/>
      <c r="G823" s="72"/>
      <c r="H823" s="72"/>
      <c r="I823" s="72"/>
      <c r="J823" s="72"/>
      <c r="K823" s="72"/>
      <c r="L823" s="72"/>
      <c r="M823" s="72"/>
      <c r="N823" s="72"/>
      <c r="O823" s="72"/>
      <c r="P823" s="72"/>
      <c r="Q823" s="72"/>
      <c r="R823" s="72"/>
      <c r="S823" s="72"/>
      <c r="T823" s="72"/>
      <c r="U823" s="72"/>
      <c r="V823" s="72"/>
      <c r="W823" s="72"/>
      <c r="X823" s="72"/>
      <c r="Y823" s="72"/>
      <c r="Z823" s="72"/>
      <c r="AA823" s="72"/>
    </row>
    <row r="824" spans="1:27">
      <c r="A824" s="72"/>
      <c r="B824" s="72"/>
      <c r="C824" s="109"/>
      <c r="D824" s="99"/>
      <c r="E824" s="72"/>
      <c r="F824" s="72"/>
      <c r="G824" s="72"/>
      <c r="H824" s="72"/>
      <c r="I824" s="72"/>
      <c r="J824" s="72"/>
      <c r="K824" s="72"/>
      <c r="L824" s="72"/>
      <c r="M824" s="72"/>
      <c r="N824" s="72"/>
      <c r="O824" s="72"/>
      <c r="P824" s="72"/>
      <c r="Q824" s="72"/>
      <c r="R824" s="72"/>
      <c r="S824" s="72"/>
      <c r="T824" s="72"/>
      <c r="U824" s="72"/>
      <c r="V824" s="72"/>
      <c r="W824" s="72"/>
      <c r="X824" s="72"/>
      <c r="Y824" s="72"/>
      <c r="Z824" s="72"/>
      <c r="AA824" s="72"/>
    </row>
    <row r="825" spans="1:27">
      <c r="A825" s="72"/>
      <c r="B825" s="72"/>
      <c r="C825" s="109"/>
      <c r="D825" s="99"/>
      <c r="E825" s="72"/>
      <c r="F825" s="72"/>
      <c r="G825" s="72"/>
      <c r="H825" s="72"/>
      <c r="I825" s="72"/>
      <c r="J825" s="72"/>
      <c r="K825" s="72"/>
      <c r="L825" s="72"/>
      <c r="M825" s="72"/>
      <c r="N825" s="72"/>
      <c r="O825" s="72"/>
      <c r="P825" s="72"/>
      <c r="Q825" s="72"/>
      <c r="R825" s="72"/>
      <c r="S825" s="72"/>
      <c r="T825" s="72"/>
      <c r="U825" s="72"/>
      <c r="V825" s="72"/>
      <c r="W825" s="72"/>
      <c r="X825" s="72"/>
      <c r="Y825" s="72"/>
      <c r="Z825" s="72"/>
      <c r="AA825" s="72"/>
    </row>
    <row r="826" spans="1:27">
      <c r="A826" s="72"/>
      <c r="B826" s="72"/>
      <c r="C826" s="109"/>
      <c r="D826" s="99"/>
      <c r="E826" s="72"/>
      <c r="F826" s="72"/>
      <c r="G826" s="72"/>
      <c r="H826" s="72"/>
      <c r="I826" s="72"/>
      <c r="J826" s="72"/>
      <c r="K826" s="72"/>
      <c r="L826" s="72"/>
      <c r="M826" s="72"/>
      <c r="N826" s="72"/>
      <c r="O826" s="72"/>
      <c r="P826" s="72"/>
      <c r="Q826" s="72"/>
      <c r="R826" s="72"/>
      <c r="S826" s="72"/>
      <c r="T826" s="72"/>
      <c r="U826" s="72"/>
      <c r="V826" s="72"/>
      <c r="W826" s="72"/>
      <c r="X826" s="72"/>
      <c r="Y826" s="72"/>
      <c r="Z826" s="72"/>
      <c r="AA826" s="72"/>
    </row>
    <row r="827" spans="1:27">
      <c r="A827" s="72"/>
      <c r="B827" s="72"/>
      <c r="C827" s="109"/>
      <c r="D827" s="99"/>
      <c r="E827" s="72"/>
      <c r="F827" s="72"/>
      <c r="G827" s="72"/>
      <c r="H827" s="72"/>
      <c r="I827" s="72"/>
      <c r="J827" s="72"/>
      <c r="K827" s="72"/>
      <c r="L827" s="72"/>
      <c r="M827" s="72"/>
      <c r="N827" s="72"/>
      <c r="O827" s="72"/>
      <c r="P827" s="72"/>
      <c r="Q827" s="72"/>
      <c r="R827" s="72"/>
      <c r="S827" s="72"/>
      <c r="T827" s="72"/>
      <c r="U827" s="72"/>
      <c r="V827" s="72"/>
      <c r="W827" s="72"/>
      <c r="X827" s="72"/>
      <c r="Y827" s="72"/>
      <c r="Z827" s="72"/>
      <c r="AA827" s="72"/>
    </row>
    <row r="828" spans="1:27">
      <c r="A828" s="72"/>
      <c r="B828" s="72"/>
      <c r="C828" s="109"/>
      <c r="D828" s="99"/>
      <c r="E828" s="72"/>
      <c r="F828" s="72"/>
      <c r="G828" s="72"/>
      <c r="H828" s="72"/>
      <c r="I828" s="72"/>
      <c r="J828" s="72"/>
      <c r="K828" s="72"/>
      <c r="L828" s="72"/>
      <c r="M828" s="72"/>
      <c r="N828" s="72"/>
      <c r="O828" s="72"/>
      <c r="P828" s="72"/>
      <c r="Q828" s="72"/>
      <c r="R828" s="72"/>
      <c r="S828" s="72"/>
      <c r="T828" s="72"/>
      <c r="U828" s="72"/>
      <c r="V828" s="72"/>
      <c r="W828" s="72"/>
      <c r="X828" s="72"/>
      <c r="Y828" s="72"/>
      <c r="Z828" s="72"/>
      <c r="AA828" s="72"/>
    </row>
    <row r="829" spans="1:27">
      <c r="A829" s="72"/>
      <c r="B829" s="72"/>
      <c r="C829" s="109"/>
      <c r="D829" s="99"/>
      <c r="E829" s="72"/>
      <c r="F829" s="72"/>
      <c r="G829" s="72"/>
      <c r="H829" s="72"/>
      <c r="I829" s="72"/>
      <c r="J829" s="72"/>
      <c r="K829" s="72"/>
      <c r="L829" s="72"/>
      <c r="M829" s="72"/>
      <c r="N829" s="72"/>
      <c r="O829" s="72"/>
      <c r="P829" s="72"/>
      <c r="Q829" s="72"/>
      <c r="R829" s="72"/>
      <c r="S829" s="72"/>
      <c r="T829" s="72"/>
      <c r="U829" s="72"/>
      <c r="V829" s="72"/>
      <c r="W829" s="72"/>
      <c r="X829" s="72"/>
      <c r="Y829" s="72"/>
      <c r="Z829" s="72"/>
      <c r="AA829" s="72"/>
    </row>
    <row r="830" spans="1:27">
      <c r="A830" s="72"/>
      <c r="B830" s="72"/>
      <c r="C830" s="109"/>
      <c r="D830" s="99"/>
      <c r="E830" s="72"/>
      <c r="F830" s="72"/>
      <c r="G830" s="72"/>
      <c r="H830" s="72"/>
      <c r="I830" s="72"/>
      <c r="J830" s="72"/>
      <c r="K830" s="72"/>
      <c r="L830" s="72"/>
      <c r="M830" s="72"/>
      <c r="N830" s="72"/>
      <c r="O830" s="72"/>
      <c r="P830" s="72"/>
      <c r="Q830" s="72"/>
      <c r="R830" s="72"/>
      <c r="S830" s="72"/>
      <c r="T830" s="72"/>
      <c r="U830" s="72"/>
      <c r="V830" s="72"/>
      <c r="W830" s="72"/>
      <c r="X830" s="72"/>
      <c r="Y830" s="72"/>
      <c r="Z830" s="72"/>
      <c r="AA830" s="72"/>
    </row>
    <row r="831" spans="1:27">
      <c r="A831" s="72"/>
      <c r="B831" s="72"/>
      <c r="C831" s="109"/>
      <c r="D831" s="99"/>
      <c r="E831" s="72"/>
      <c r="F831" s="72"/>
      <c r="G831" s="72"/>
      <c r="H831" s="72"/>
      <c r="I831" s="72"/>
      <c r="J831" s="72"/>
      <c r="K831" s="72"/>
      <c r="L831" s="72"/>
      <c r="M831" s="72"/>
      <c r="N831" s="72"/>
      <c r="O831" s="72"/>
      <c r="P831" s="72"/>
      <c r="Q831" s="72"/>
      <c r="R831" s="72"/>
      <c r="S831" s="72"/>
      <c r="T831" s="72"/>
      <c r="U831" s="72"/>
      <c r="V831" s="72"/>
      <c r="W831" s="72"/>
      <c r="X831" s="72"/>
      <c r="Y831" s="72"/>
      <c r="Z831" s="72"/>
      <c r="AA831" s="72"/>
    </row>
    <row r="832" spans="1:27">
      <c r="A832" s="72"/>
      <c r="B832" s="72"/>
      <c r="C832" s="109"/>
      <c r="D832" s="99"/>
      <c r="E832" s="72"/>
      <c r="F832" s="72"/>
      <c r="G832" s="72"/>
      <c r="H832" s="72"/>
      <c r="I832" s="72"/>
      <c r="J832" s="72"/>
      <c r="K832" s="72"/>
      <c r="L832" s="72"/>
      <c r="M832" s="72"/>
      <c r="N832" s="72"/>
      <c r="O832" s="72"/>
      <c r="P832" s="72"/>
      <c r="Q832" s="72"/>
      <c r="R832" s="72"/>
      <c r="S832" s="72"/>
      <c r="T832" s="72"/>
      <c r="U832" s="72"/>
      <c r="V832" s="72"/>
      <c r="W832" s="72"/>
      <c r="X832" s="72"/>
      <c r="Y832" s="72"/>
      <c r="Z832" s="72"/>
      <c r="AA832" s="72"/>
    </row>
    <row r="833" spans="1:27">
      <c r="A833" s="72"/>
      <c r="B833" s="72"/>
      <c r="C833" s="109"/>
      <c r="D833" s="99"/>
      <c r="E833" s="72"/>
      <c r="F833" s="72"/>
      <c r="G833" s="72"/>
      <c r="H833" s="72"/>
      <c r="I833" s="72"/>
      <c r="J833" s="72"/>
      <c r="K833" s="72"/>
      <c r="L833" s="72"/>
      <c r="M833" s="72"/>
      <c r="N833" s="72"/>
      <c r="O833" s="72"/>
      <c r="P833" s="72"/>
      <c r="Q833" s="72"/>
      <c r="R833" s="72"/>
      <c r="S833" s="72"/>
      <c r="T833" s="72"/>
      <c r="U833" s="72"/>
      <c r="V833" s="72"/>
      <c r="W833" s="72"/>
      <c r="X833" s="72"/>
      <c r="Y833" s="72"/>
      <c r="Z833" s="72"/>
      <c r="AA833" s="72"/>
    </row>
    <row r="834" spans="1:27">
      <c r="A834" s="72"/>
      <c r="B834" s="72"/>
      <c r="C834" s="109"/>
      <c r="D834" s="99"/>
      <c r="E834" s="72"/>
      <c r="F834" s="72"/>
      <c r="G834" s="72"/>
      <c r="H834" s="72"/>
      <c r="I834" s="72"/>
      <c r="J834" s="72"/>
      <c r="K834" s="72"/>
      <c r="L834" s="72"/>
      <c r="M834" s="72"/>
      <c r="N834" s="72"/>
      <c r="O834" s="72"/>
      <c r="P834" s="72"/>
      <c r="Q834" s="72"/>
      <c r="R834" s="72"/>
      <c r="S834" s="72"/>
      <c r="T834" s="72"/>
      <c r="U834" s="72"/>
      <c r="V834" s="72"/>
      <c r="W834" s="72"/>
      <c r="X834" s="72"/>
      <c r="Y834" s="72"/>
      <c r="Z834" s="72"/>
      <c r="AA834" s="72"/>
    </row>
    <row r="835" spans="1:27">
      <c r="A835" s="72"/>
      <c r="B835" s="72"/>
      <c r="C835" s="109"/>
      <c r="D835" s="99"/>
      <c r="E835" s="72"/>
      <c r="F835" s="72"/>
      <c r="G835" s="72"/>
      <c r="H835" s="72"/>
      <c r="I835" s="72"/>
      <c r="J835" s="72"/>
      <c r="K835" s="72"/>
      <c r="L835" s="72"/>
      <c r="M835" s="72"/>
      <c r="N835" s="72"/>
      <c r="O835" s="72"/>
      <c r="P835" s="72"/>
      <c r="Q835" s="72"/>
      <c r="R835" s="72"/>
      <c r="S835" s="72"/>
      <c r="T835" s="72"/>
      <c r="U835" s="72"/>
      <c r="V835" s="72"/>
      <c r="W835" s="72"/>
      <c r="X835" s="72"/>
      <c r="Y835" s="72"/>
      <c r="Z835" s="72"/>
      <c r="AA835" s="72"/>
    </row>
    <row r="836" spans="1:27">
      <c r="A836" s="72"/>
      <c r="B836" s="72"/>
      <c r="C836" s="109"/>
      <c r="D836" s="99"/>
      <c r="E836" s="72"/>
      <c r="F836" s="72"/>
      <c r="G836" s="72"/>
      <c r="H836" s="72"/>
      <c r="I836" s="72"/>
      <c r="J836" s="72"/>
      <c r="K836" s="72"/>
      <c r="L836" s="72"/>
      <c r="M836" s="72"/>
      <c r="N836" s="72"/>
      <c r="O836" s="72"/>
      <c r="P836" s="72"/>
      <c r="Q836" s="72"/>
      <c r="R836" s="72"/>
      <c r="S836" s="72"/>
      <c r="T836" s="72"/>
      <c r="U836" s="72"/>
      <c r="V836" s="72"/>
      <c r="W836" s="72"/>
      <c r="X836" s="72"/>
      <c r="Y836" s="72"/>
      <c r="Z836" s="72"/>
      <c r="AA836" s="72"/>
    </row>
    <row r="837" spans="1:27">
      <c r="A837" s="72"/>
      <c r="B837" s="72"/>
      <c r="C837" s="109"/>
      <c r="D837" s="99"/>
      <c r="E837" s="72"/>
      <c r="F837" s="72"/>
      <c r="G837" s="72"/>
      <c r="H837" s="72"/>
      <c r="I837" s="72"/>
      <c r="J837" s="72"/>
      <c r="K837" s="72"/>
      <c r="L837" s="72"/>
      <c r="M837" s="72"/>
      <c r="N837" s="72"/>
      <c r="O837" s="72"/>
      <c r="P837" s="72"/>
      <c r="Q837" s="72"/>
      <c r="R837" s="72"/>
      <c r="S837" s="72"/>
      <c r="T837" s="72"/>
      <c r="U837" s="72"/>
      <c r="V837" s="72"/>
      <c r="W837" s="72"/>
      <c r="X837" s="72"/>
      <c r="Y837" s="72"/>
      <c r="Z837" s="72"/>
      <c r="AA837" s="72"/>
    </row>
    <row r="838" spans="1:27">
      <c r="A838" s="72"/>
      <c r="B838" s="72"/>
      <c r="C838" s="109"/>
      <c r="D838" s="99"/>
      <c r="E838" s="72"/>
      <c r="F838" s="72"/>
      <c r="G838" s="72"/>
      <c r="H838" s="72"/>
      <c r="I838" s="72"/>
      <c r="J838" s="72"/>
      <c r="K838" s="72"/>
      <c r="L838" s="72"/>
      <c r="M838" s="72"/>
      <c r="N838" s="72"/>
      <c r="O838" s="72"/>
      <c r="P838" s="72"/>
      <c r="Q838" s="72"/>
      <c r="R838" s="72"/>
      <c r="S838" s="72"/>
      <c r="T838" s="72"/>
      <c r="U838" s="72"/>
      <c r="V838" s="72"/>
      <c r="W838" s="72"/>
      <c r="X838" s="72"/>
      <c r="Y838" s="72"/>
      <c r="Z838" s="72"/>
      <c r="AA838" s="72"/>
    </row>
    <row r="839" spans="1:27">
      <c r="A839" s="72"/>
      <c r="B839" s="72"/>
      <c r="C839" s="109"/>
      <c r="D839" s="99"/>
      <c r="E839" s="72"/>
      <c r="F839" s="72"/>
      <c r="G839" s="72"/>
      <c r="H839" s="72"/>
      <c r="I839" s="72"/>
      <c r="J839" s="72"/>
      <c r="K839" s="72"/>
      <c r="L839" s="72"/>
      <c r="M839" s="72"/>
      <c r="N839" s="72"/>
      <c r="O839" s="72"/>
      <c r="P839" s="72"/>
      <c r="Q839" s="72"/>
      <c r="R839" s="72"/>
      <c r="S839" s="72"/>
      <c r="T839" s="72"/>
      <c r="U839" s="72"/>
      <c r="V839" s="72"/>
      <c r="W839" s="72"/>
      <c r="X839" s="72"/>
      <c r="Y839" s="72"/>
      <c r="Z839" s="72"/>
      <c r="AA839" s="72"/>
    </row>
    <row r="840" spans="1:27">
      <c r="A840" s="72"/>
      <c r="B840" s="72"/>
      <c r="C840" s="109"/>
      <c r="D840" s="99"/>
      <c r="E840" s="72"/>
      <c r="F840" s="72"/>
      <c r="G840" s="72"/>
      <c r="H840" s="72"/>
      <c r="I840" s="72"/>
      <c r="J840" s="72"/>
      <c r="K840" s="72"/>
      <c r="L840" s="72"/>
      <c r="M840" s="72"/>
      <c r="N840" s="72"/>
      <c r="O840" s="72"/>
      <c r="P840" s="72"/>
      <c r="Q840" s="72"/>
      <c r="R840" s="72"/>
      <c r="S840" s="72"/>
      <c r="T840" s="72"/>
      <c r="U840" s="72"/>
      <c r="V840" s="72"/>
      <c r="W840" s="72"/>
      <c r="X840" s="72"/>
      <c r="Y840" s="72"/>
      <c r="Z840" s="72"/>
      <c r="AA840" s="72"/>
    </row>
    <row r="841" spans="1:27">
      <c r="A841" s="72"/>
      <c r="B841" s="72"/>
      <c r="C841" s="109"/>
      <c r="D841" s="99"/>
      <c r="E841" s="72"/>
      <c r="F841" s="72"/>
      <c r="G841" s="72"/>
      <c r="H841" s="72"/>
      <c r="I841" s="72"/>
      <c r="J841" s="72"/>
      <c r="K841" s="72"/>
      <c r="L841" s="72"/>
      <c r="M841" s="72"/>
      <c r="N841" s="72"/>
      <c r="O841" s="72"/>
      <c r="P841" s="72"/>
      <c r="Q841" s="72"/>
      <c r="R841" s="72"/>
      <c r="S841" s="72"/>
      <c r="T841" s="72"/>
      <c r="U841" s="72"/>
      <c r="V841" s="72"/>
      <c r="W841" s="72"/>
      <c r="X841" s="72"/>
      <c r="Y841" s="72"/>
      <c r="Z841" s="72"/>
      <c r="AA841" s="72"/>
    </row>
    <row r="842" spans="1:27">
      <c r="A842" s="72"/>
      <c r="B842" s="72"/>
      <c r="C842" s="109"/>
      <c r="D842" s="99"/>
      <c r="E842" s="72"/>
      <c r="F842" s="72"/>
      <c r="G842" s="72"/>
      <c r="H842" s="72"/>
      <c r="I842" s="72"/>
      <c r="J842" s="72"/>
      <c r="K842" s="72"/>
      <c r="L842" s="72"/>
      <c r="M842" s="72"/>
      <c r="N842" s="72"/>
      <c r="O842" s="72"/>
      <c r="P842" s="72"/>
      <c r="Q842" s="72"/>
      <c r="R842" s="72"/>
      <c r="S842" s="72"/>
      <c r="T842" s="72"/>
      <c r="U842" s="72"/>
      <c r="V842" s="72"/>
      <c r="W842" s="72"/>
      <c r="X842" s="72"/>
      <c r="Y842" s="72"/>
      <c r="Z842" s="72"/>
      <c r="AA842" s="72"/>
    </row>
    <row r="843" spans="1:27">
      <c r="A843" s="72"/>
      <c r="B843" s="72"/>
      <c r="C843" s="109"/>
      <c r="D843" s="99"/>
      <c r="E843" s="72"/>
      <c r="F843" s="72"/>
      <c r="G843" s="72"/>
      <c r="H843" s="72"/>
      <c r="I843" s="72"/>
      <c r="J843" s="72"/>
      <c r="K843" s="72"/>
      <c r="L843" s="72"/>
      <c r="M843" s="72"/>
      <c r="N843" s="72"/>
      <c r="O843" s="72"/>
      <c r="P843" s="72"/>
      <c r="Q843" s="72"/>
      <c r="R843" s="72"/>
      <c r="S843" s="72"/>
      <c r="T843" s="72"/>
      <c r="U843" s="72"/>
      <c r="V843" s="72"/>
      <c r="W843" s="72"/>
      <c r="X843" s="72"/>
      <c r="Y843" s="72"/>
      <c r="Z843" s="72"/>
      <c r="AA843" s="72"/>
    </row>
    <row r="844" spans="1:27">
      <c r="A844" s="72"/>
      <c r="B844" s="72"/>
      <c r="C844" s="109"/>
      <c r="D844" s="99"/>
      <c r="E844" s="72"/>
      <c r="F844" s="72"/>
      <c r="G844" s="72"/>
      <c r="H844" s="72"/>
      <c r="I844" s="72"/>
      <c r="J844" s="72"/>
      <c r="K844" s="72"/>
      <c r="L844" s="72"/>
      <c r="M844" s="72"/>
      <c r="N844" s="72"/>
      <c r="O844" s="72"/>
      <c r="P844" s="72"/>
      <c r="Q844" s="72"/>
      <c r="R844" s="72"/>
      <c r="S844" s="72"/>
      <c r="T844" s="72"/>
      <c r="U844" s="72"/>
      <c r="V844" s="72"/>
      <c r="W844" s="72"/>
      <c r="X844" s="72"/>
      <c r="Y844" s="72"/>
      <c r="Z844" s="72"/>
      <c r="AA844" s="72"/>
    </row>
    <row r="845" spans="1:27">
      <c r="A845" s="72"/>
      <c r="B845" s="72"/>
      <c r="C845" s="109"/>
      <c r="D845" s="99"/>
      <c r="E845" s="72"/>
      <c r="F845" s="72"/>
      <c r="G845" s="72"/>
      <c r="H845" s="72"/>
      <c r="I845" s="72"/>
      <c r="J845" s="72"/>
      <c r="K845" s="72"/>
      <c r="L845" s="72"/>
      <c r="M845" s="72"/>
      <c r="N845" s="72"/>
      <c r="O845" s="72"/>
      <c r="P845" s="72"/>
      <c r="Q845" s="72"/>
      <c r="R845" s="72"/>
      <c r="S845" s="72"/>
      <c r="T845" s="72"/>
      <c r="U845" s="72"/>
      <c r="V845" s="72"/>
      <c r="W845" s="72"/>
      <c r="X845" s="72"/>
      <c r="Y845" s="72"/>
      <c r="Z845" s="72"/>
      <c r="AA845" s="72"/>
    </row>
    <row r="846" spans="1:27">
      <c r="A846" s="72"/>
      <c r="B846" s="72"/>
      <c r="C846" s="109"/>
      <c r="D846" s="99"/>
      <c r="E846" s="72"/>
      <c r="F846" s="72"/>
      <c r="G846" s="72"/>
      <c r="H846" s="72"/>
      <c r="I846" s="72"/>
      <c r="J846" s="72"/>
      <c r="K846" s="72"/>
      <c r="L846" s="72"/>
      <c r="M846" s="72"/>
      <c r="N846" s="72"/>
      <c r="O846" s="72"/>
      <c r="P846" s="72"/>
      <c r="Q846" s="72"/>
      <c r="R846" s="72"/>
      <c r="S846" s="72"/>
      <c r="T846" s="72"/>
      <c r="U846" s="72"/>
      <c r="V846" s="72"/>
      <c r="W846" s="72"/>
      <c r="X846" s="72"/>
      <c r="Y846" s="72"/>
      <c r="Z846" s="72"/>
      <c r="AA846" s="72"/>
    </row>
    <row r="847" spans="1:27">
      <c r="A847" s="72"/>
      <c r="B847" s="72"/>
      <c r="C847" s="109"/>
      <c r="D847" s="99"/>
      <c r="E847" s="72"/>
      <c r="F847" s="72"/>
      <c r="G847" s="72"/>
      <c r="H847" s="72"/>
      <c r="I847" s="72"/>
      <c r="J847" s="72"/>
      <c r="K847" s="72"/>
      <c r="L847" s="72"/>
      <c r="M847" s="72"/>
      <c r="N847" s="72"/>
      <c r="O847" s="72"/>
      <c r="P847" s="72"/>
      <c r="Q847" s="72"/>
      <c r="R847" s="72"/>
      <c r="S847" s="72"/>
      <c r="T847" s="72"/>
      <c r="U847" s="72"/>
      <c r="V847" s="72"/>
      <c r="W847" s="72"/>
      <c r="X847" s="72"/>
      <c r="Y847" s="72"/>
      <c r="Z847" s="72"/>
      <c r="AA847" s="72"/>
    </row>
    <row r="848" spans="1:27">
      <c r="A848" s="72"/>
      <c r="B848" s="72"/>
      <c r="C848" s="109"/>
      <c r="D848" s="99"/>
      <c r="E848" s="72"/>
      <c r="F848" s="72"/>
      <c r="G848" s="72"/>
      <c r="H848" s="72"/>
      <c r="I848" s="72"/>
      <c r="J848" s="72"/>
      <c r="K848" s="72"/>
      <c r="L848" s="72"/>
      <c r="M848" s="72"/>
      <c r="N848" s="72"/>
      <c r="O848" s="72"/>
      <c r="P848" s="72"/>
      <c r="Q848" s="72"/>
      <c r="R848" s="72"/>
      <c r="S848" s="72"/>
      <c r="T848" s="72"/>
      <c r="U848" s="72"/>
      <c r="V848" s="72"/>
      <c r="W848" s="72"/>
      <c r="X848" s="72"/>
      <c r="Y848" s="72"/>
      <c r="Z848" s="72"/>
      <c r="AA848" s="72"/>
    </row>
    <row r="849" spans="1:27">
      <c r="A849" s="72"/>
      <c r="B849" s="72"/>
      <c r="C849" s="109"/>
      <c r="D849" s="99"/>
      <c r="E849" s="72"/>
      <c r="F849" s="72"/>
      <c r="G849" s="72"/>
      <c r="H849" s="72"/>
      <c r="I849" s="72"/>
      <c r="J849" s="72"/>
      <c r="K849" s="72"/>
      <c r="L849" s="72"/>
      <c r="M849" s="72"/>
      <c r="N849" s="72"/>
      <c r="O849" s="72"/>
      <c r="P849" s="72"/>
      <c r="Q849" s="72"/>
      <c r="R849" s="72"/>
      <c r="S849" s="72"/>
      <c r="T849" s="72"/>
      <c r="U849" s="72"/>
      <c r="V849" s="72"/>
      <c r="W849" s="72"/>
      <c r="X849" s="72"/>
      <c r="Y849" s="72"/>
      <c r="Z849" s="72"/>
      <c r="AA849" s="72"/>
    </row>
    <row r="850" spans="1:27">
      <c r="A850" s="72"/>
      <c r="B850" s="72"/>
      <c r="C850" s="109"/>
      <c r="D850" s="99"/>
      <c r="E850" s="72"/>
      <c r="F850" s="72"/>
      <c r="G850" s="72"/>
      <c r="H850" s="72"/>
      <c r="I850" s="72"/>
      <c r="J850" s="72"/>
      <c r="K850" s="72"/>
      <c r="L850" s="72"/>
      <c r="M850" s="72"/>
      <c r="N850" s="72"/>
      <c r="O850" s="72"/>
      <c r="P850" s="72"/>
      <c r="Q850" s="72"/>
      <c r="R850" s="72"/>
      <c r="S850" s="72"/>
      <c r="T850" s="72"/>
      <c r="U850" s="72"/>
      <c r="V850" s="72"/>
      <c r="W850" s="72"/>
      <c r="X850" s="72"/>
      <c r="Y850" s="72"/>
      <c r="Z850" s="72"/>
      <c r="AA850" s="72"/>
    </row>
    <row r="851" spans="1:27">
      <c r="A851" s="72"/>
      <c r="B851" s="72"/>
      <c r="C851" s="109"/>
      <c r="D851" s="99"/>
      <c r="E851" s="72"/>
      <c r="F851" s="72"/>
      <c r="G851" s="72"/>
      <c r="H851" s="72"/>
      <c r="I851" s="72"/>
      <c r="J851" s="72"/>
      <c r="K851" s="72"/>
      <c r="L851" s="72"/>
      <c r="M851" s="72"/>
      <c r="N851" s="72"/>
      <c r="O851" s="72"/>
      <c r="P851" s="72"/>
      <c r="Q851" s="72"/>
      <c r="R851" s="72"/>
      <c r="S851" s="72"/>
      <c r="T851" s="72"/>
      <c r="U851" s="72"/>
      <c r="V851" s="72"/>
      <c r="W851" s="72"/>
      <c r="X851" s="72"/>
      <c r="Y851" s="72"/>
      <c r="Z851" s="72"/>
      <c r="AA851" s="72"/>
    </row>
    <row r="852" spans="1:27">
      <c r="A852" s="72"/>
      <c r="B852" s="72"/>
      <c r="C852" s="109"/>
      <c r="D852" s="99"/>
      <c r="E852" s="72"/>
      <c r="F852" s="72"/>
      <c r="G852" s="72"/>
      <c r="H852" s="72"/>
      <c r="I852" s="72"/>
      <c r="J852" s="72"/>
      <c r="K852" s="72"/>
      <c r="L852" s="72"/>
      <c r="M852" s="72"/>
      <c r="N852" s="72"/>
      <c r="O852" s="72"/>
      <c r="P852" s="72"/>
      <c r="Q852" s="72"/>
      <c r="R852" s="72"/>
      <c r="S852" s="72"/>
      <c r="T852" s="72"/>
      <c r="U852" s="72"/>
      <c r="V852" s="72"/>
      <c r="W852" s="72"/>
      <c r="X852" s="72"/>
      <c r="Y852" s="72"/>
      <c r="Z852" s="72"/>
      <c r="AA852" s="72"/>
    </row>
    <row r="853" spans="1:27">
      <c r="A853" s="72"/>
      <c r="B853" s="72"/>
      <c r="C853" s="109"/>
      <c r="D853" s="99"/>
      <c r="E853" s="72"/>
      <c r="F853" s="72"/>
      <c r="G853" s="72"/>
      <c r="H853" s="72"/>
      <c r="I853" s="72"/>
      <c r="J853" s="72"/>
      <c r="K853" s="72"/>
      <c r="L853" s="72"/>
      <c r="M853" s="72"/>
      <c r="N853" s="72"/>
      <c r="O853" s="72"/>
      <c r="P853" s="72"/>
      <c r="Q853" s="72"/>
      <c r="R853" s="72"/>
      <c r="S853" s="72"/>
      <c r="T853" s="72"/>
      <c r="U853" s="72"/>
      <c r="V853" s="72"/>
      <c r="W853" s="72"/>
      <c r="X853" s="72"/>
      <c r="Y853" s="72"/>
      <c r="Z853" s="72"/>
      <c r="AA853" s="72"/>
    </row>
    <row r="854" spans="1:27">
      <c r="A854" s="72"/>
      <c r="B854" s="72"/>
      <c r="C854" s="109"/>
      <c r="D854" s="99"/>
      <c r="E854" s="72"/>
      <c r="F854" s="72"/>
      <c r="G854" s="72"/>
      <c r="H854" s="72"/>
      <c r="I854" s="72"/>
      <c r="J854" s="72"/>
      <c r="K854" s="72"/>
      <c r="L854" s="72"/>
      <c r="M854" s="72"/>
      <c r="N854" s="72"/>
      <c r="O854" s="72"/>
      <c r="P854" s="72"/>
      <c r="Q854" s="72"/>
      <c r="R854" s="72"/>
      <c r="S854" s="72"/>
      <c r="T854" s="72"/>
      <c r="U854" s="72"/>
      <c r="V854" s="72"/>
      <c r="W854" s="72"/>
      <c r="X854" s="72"/>
      <c r="Y854" s="72"/>
      <c r="Z854" s="72"/>
      <c r="AA854" s="72"/>
    </row>
    <row r="855" spans="1:27">
      <c r="A855" s="72"/>
      <c r="B855" s="72"/>
      <c r="C855" s="109"/>
      <c r="D855" s="99"/>
      <c r="E855" s="72"/>
      <c r="F855" s="72"/>
      <c r="G855" s="72"/>
      <c r="H855" s="72"/>
      <c r="I855" s="72"/>
      <c r="J855" s="72"/>
      <c r="K855" s="72"/>
      <c r="L855" s="72"/>
      <c r="M855" s="72"/>
      <c r="N855" s="72"/>
      <c r="O855" s="72"/>
      <c r="P855" s="72"/>
      <c r="Q855" s="72"/>
      <c r="R855" s="72"/>
      <c r="S855" s="72"/>
      <c r="T855" s="72"/>
      <c r="U855" s="72"/>
      <c r="V855" s="72"/>
      <c r="W855" s="72"/>
      <c r="X855" s="72"/>
      <c r="Y855" s="72"/>
      <c r="Z855" s="72"/>
      <c r="AA855" s="72"/>
    </row>
    <row r="856" spans="1:27">
      <c r="A856" s="72"/>
      <c r="B856" s="72"/>
      <c r="C856" s="109"/>
      <c r="D856" s="99"/>
      <c r="E856" s="72"/>
      <c r="F856" s="72"/>
      <c r="G856" s="72"/>
      <c r="H856" s="72"/>
      <c r="I856" s="72"/>
      <c r="J856" s="72"/>
      <c r="K856" s="72"/>
      <c r="L856" s="72"/>
      <c r="M856" s="72"/>
      <c r="N856" s="72"/>
      <c r="O856" s="72"/>
      <c r="P856" s="72"/>
      <c r="Q856" s="72"/>
      <c r="R856" s="72"/>
      <c r="S856" s="72"/>
      <c r="T856" s="72"/>
      <c r="U856" s="72"/>
      <c r="V856" s="72"/>
      <c r="W856" s="72"/>
      <c r="X856" s="72"/>
      <c r="Y856" s="72"/>
      <c r="Z856" s="72"/>
      <c r="AA856" s="72"/>
    </row>
    <row r="857" spans="1:27">
      <c r="A857" s="72"/>
      <c r="B857" s="72"/>
      <c r="C857" s="109"/>
      <c r="D857" s="99"/>
      <c r="E857" s="72"/>
      <c r="F857" s="72"/>
      <c r="G857" s="72"/>
      <c r="H857" s="72"/>
      <c r="I857" s="72"/>
      <c r="J857" s="72"/>
      <c r="K857" s="72"/>
      <c r="L857" s="72"/>
      <c r="M857" s="72"/>
      <c r="N857" s="72"/>
      <c r="O857" s="72"/>
      <c r="P857" s="72"/>
      <c r="Q857" s="72"/>
      <c r="R857" s="72"/>
      <c r="S857" s="72"/>
      <c r="T857" s="72"/>
      <c r="U857" s="72"/>
      <c r="V857" s="72"/>
      <c r="W857" s="72"/>
      <c r="X857" s="72"/>
      <c r="Y857" s="72"/>
      <c r="Z857" s="72"/>
      <c r="AA857" s="72"/>
    </row>
    <row r="858" spans="1:27">
      <c r="A858" s="72"/>
      <c r="B858" s="72"/>
      <c r="C858" s="109"/>
      <c r="D858" s="99"/>
      <c r="E858" s="72"/>
      <c r="F858" s="72"/>
      <c r="G858" s="72"/>
      <c r="H858" s="72"/>
      <c r="I858" s="72"/>
      <c r="J858" s="72"/>
      <c r="K858" s="72"/>
      <c r="L858" s="72"/>
      <c r="M858" s="72"/>
      <c r="N858" s="72"/>
      <c r="O858" s="72"/>
      <c r="P858" s="72"/>
      <c r="Q858" s="72"/>
      <c r="R858" s="72"/>
      <c r="S858" s="72"/>
      <c r="T858" s="72"/>
      <c r="U858" s="72"/>
      <c r="V858" s="72"/>
      <c r="W858" s="72"/>
      <c r="X858" s="72"/>
      <c r="Y858" s="72"/>
      <c r="Z858" s="72"/>
      <c r="AA858" s="72"/>
    </row>
    <row r="859" spans="1:27">
      <c r="A859" s="72"/>
      <c r="B859" s="72"/>
      <c r="C859" s="109"/>
      <c r="D859" s="99"/>
      <c r="E859" s="72"/>
      <c r="F859" s="72"/>
      <c r="G859" s="72"/>
      <c r="H859" s="72"/>
      <c r="I859" s="72"/>
      <c r="J859" s="72"/>
      <c r="K859" s="72"/>
      <c r="L859" s="72"/>
      <c r="M859" s="72"/>
      <c r="N859" s="72"/>
      <c r="O859" s="72"/>
      <c r="P859" s="72"/>
      <c r="Q859" s="72"/>
      <c r="R859" s="72"/>
      <c r="S859" s="72"/>
      <c r="T859" s="72"/>
      <c r="U859" s="72"/>
      <c r="V859" s="72"/>
      <c r="W859" s="72"/>
      <c r="X859" s="72"/>
      <c r="Y859" s="72"/>
      <c r="Z859" s="72"/>
      <c r="AA859" s="72"/>
    </row>
    <row r="860" spans="1:27">
      <c r="A860" s="72"/>
      <c r="B860" s="72"/>
      <c r="C860" s="109"/>
      <c r="D860" s="99"/>
      <c r="E860" s="72"/>
      <c r="F860" s="72"/>
      <c r="G860" s="72"/>
      <c r="H860" s="72"/>
      <c r="I860" s="72"/>
      <c r="J860" s="72"/>
      <c r="K860" s="72"/>
      <c r="L860" s="72"/>
      <c r="M860" s="72"/>
      <c r="N860" s="72"/>
      <c r="O860" s="72"/>
      <c r="P860" s="72"/>
      <c r="Q860" s="72"/>
      <c r="R860" s="72"/>
      <c r="S860" s="72"/>
      <c r="T860" s="72"/>
      <c r="U860" s="72"/>
      <c r="V860" s="72"/>
      <c r="W860" s="72"/>
      <c r="X860" s="72"/>
      <c r="Y860" s="72"/>
      <c r="Z860" s="72"/>
      <c r="AA860" s="72"/>
    </row>
    <row r="861" spans="1:27">
      <c r="A861" s="72"/>
      <c r="B861" s="72"/>
      <c r="C861" s="109"/>
      <c r="D861" s="99"/>
      <c r="E861" s="72"/>
      <c r="F861" s="72"/>
      <c r="G861" s="72"/>
      <c r="H861" s="72"/>
      <c r="I861" s="72"/>
      <c r="J861" s="72"/>
      <c r="K861" s="72"/>
      <c r="L861" s="72"/>
      <c r="M861" s="72"/>
      <c r="N861" s="72"/>
      <c r="O861" s="72"/>
      <c r="P861" s="72"/>
      <c r="Q861" s="72"/>
      <c r="R861" s="72"/>
      <c r="S861" s="72"/>
      <c r="T861" s="72"/>
      <c r="U861" s="72"/>
      <c r="V861" s="72"/>
      <c r="W861" s="72"/>
      <c r="X861" s="72"/>
      <c r="Y861" s="72"/>
      <c r="Z861" s="72"/>
      <c r="AA861" s="72"/>
    </row>
    <row r="862" spans="1:27">
      <c r="A862" s="72"/>
      <c r="B862" s="72"/>
      <c r="C862" s="109"/>
      <c r="D862" s="99"/>
      <c r="E862" s="72"/>
      <c r="F862" s="72"/>
      <c r="G862" s="72"/>
      <c r="H862" s="72"/>
      <c r="I862" s="72"/>
      <c r="J862" s="72"/>
      <c r="K862" s="72"/>
      <c r="L862" s="72"/>
      <c r="M862" s="72"/>
      <c r="N862" s="72"/>
      <c r="O862" s="72"/>
      <c r="P862" s="72"/>
      <c r="Q862" s="72"/>
      <c r="R862" s="72"/>
      <c r="S862" s="72"/>
      <c r="T862" s="72"/>
      <c r="U862" s="72"/>
      <c r="V862" s="72"/>
      <c r="W862" s="72"/>
      <c r="X862" s="72"/>
      <c r="Y862" s="72"/>
      <c r="Z862" s="72"/>
      <c r="AA862" s="72"/>
    </row>
    <row r="863" spans="1:27">
      <c r="A863" s="72"/>
      <c r="B863" s="72"/>
      <c r="C863" s="109"/>
      <c r="D863" s="99"/>
      <c r="E863" s="72"/>
      <c r="F863" s="72"/>
      <c r="G863" s="72"/>
      <c r="H863" s="72"/>
      <c r="I863" s="72"/>
      <c r="J863" s="72"/>
      <c r="K863" s="72"/>
      <c r="L863" s="72"/>
      <c r="M863" s="72"/>
      <c r="N863" s="72"/>
      <c r="O863" s="72"/>
      <c r="P863" s="72"/>
      <c r="Q863" s="72"/>
      <c r="R863" s="72"/>
      <c r="S863" s="72"/>
      <c r="T863" s="72"/>
      <c r="U863" s="72"/>
      <c r="V863" s="72"/>
      <c r="W863" s="72"/>
      <c r="X863" s="72"/>
      <c r="Y863" s="72"/>
      <c r="Z863" s="72"/>
      <c r="AA863" s="72"/>
    </row>
    <row r="864" spans="1:27">
      <c r="A864" s="72"/>
      <c r="B864" s="72"/>
      <c r="C864" s="109"/>
      <c r="D864" s="99"/>
      <c r="E864" s="72"/>
      <c r="F864" s="72"/>
      <c r="G864" s="72"/>
      <c r="H864" s="72"/>
      <c r="I864" s="72"/>
      <c r="J864" s="72"/>
      <c r="K864" s="72"/>
      <c r="L864" s="72"/>
      <c r="M864" s="72"/>
      <c r="N864" s="72"/>
      <c r="O864" s="72"/>
      <c r="P864" s="72"/>
      <c r="Q864" s="72"/>
      <c r="R864" s="72"/>
      <c r="S864" s="72"/>
      <c r="T864" s="72"/>
      <c r="U864" s="72"/>
      <c r="V864" s="72"/>
      <c r="W864" s="72"/>
      <c r="X864" s="72"/>
      <c r="Y864" s="72"/>
      <c r="Z864" s="72"/>
      <c r="AA864" s="72"/>
    </row>
    <row r="865" spans="1:27">
      <c r="A865" s="72"/>
      <c r="B865" s="72"/>
      <c r="C865" s="109"/>
      <c r="D865" s="99"/>
      <c r="E865" s="72"/>
      <c r="F865" s="72"/>
      <c r="G865" s="72"/>
      <c r="H865" s="72"/>
      <c r="I865" s="72"/>
      <c r="J865" s="72"/>
      <c r="K865" s="72"/>
      <c r="L865" s="72"/>
      <c r="M865" s="72"/>
      <c r="N865" s="72"/>
      <c r="O865" s="72"/>
      <c r="P865" s="72"/>
      <c r="Q865" s="72"/>
      <c r="R865" s="72"/>
      <c r="S865" s="72"/>
      <c r="T865" s="72"/>
      <c r="U865" s="72"/>
      <c r="V865" s="72"/>
      <c r="W865" s="72"/>
      <c r="X865" s="72"/>
      <c r="Y865" s="72"/>
      <c r="Z865" s="72"/>
      <c r="AA865" s="72"/>
    </row>
    <row r="866" spans="1:27">
      <c r="A866" s="72"/>
      <c r="B866" s="72"/>
      <c r="C866" s="109"/>
      <c r="D866" s="99"/>
      <c r="E866" s="72"/>
      <c r="F866" s="72"/>
      <c r="G866" s="72"/>
      <c r="H866" s="72"/>
      <c r="I866" s="72"/>
      <c r="J866" s="72"/>
      <c r="K866" s="72"/>
      <c r="L866" s="72"/>
      <c r="M866" s="72"/>
      <c r="N866" s="72"/>
      <c r="O866" s="72"/>
      <c r="P866" s="72"/>
      <c r="Q866" s="72"/>
      <c r="R866" s="72"/>
      <c r="S866" s="72"/>
      <c r="T866" s="72"/>
      <c r="U866" s="72"/>
      <c r="V866" s="72"/>
      <c r="W866" s="72"/>
      <c r="X866" s="72"/>
      <c r="Y866" s="72"/>
      <c r="Z866" s="72"/>
      <c r="AA866" s="72"/>
    </row>
    <row r="867" spans="1:27">
      <c r="A867" s="72"/>
      <c r="B867" s="72"/>
      <c r="C867" s="109"/>
      <c r="D867" s="99"/>
      <c r="E867" s="72"/>
      <c r="F867" s="72"/>
      <c r="G867" s="72"/>
      <c r="H867" s="72"/>
      <c r="I867" s="72"/>
      <c r="J867" s="72"/>
      <c r="K867" s="72"/>
      <c r="L867" s="72"/>
      <c r="M867" s="72"/>
      <c r="N867" s="72"/>
      <c r="O867" s="72"/>
      <c r="P867" s="72"/>
      <c r="Q867" s="72"/>
      <c r="R867" s="72"/>
      <c r="S867" s="72"/>
      <c r="T867" s="72"/>
      <c r="U867" s="72"/>
      <c r="V867" s="72"/>
      <c r="W867" s="72"/>
      <c r="X867" s="72"/>
      <c r="Y867" s="72"/>
      <c r="Z867" s="72"/>
      <c r="AA867" s="72"/>
    </row>
    <row r="868" spans="1:27">
      <c r="A868" s="72"/>
      <c r="B868" s="72"/>
      <c r="C868" s="109"/>
      <c r="D868" s="99"/>
      <c r="E868" s="72"/>
      <c r="F868" s="72"/>
      <c r="G868" s="72"/>
      <c r="H868" s="72"/>
      <c r="I868" s="72"/>
      <c r="J868" s="72"/>
      <c r="K868" s="72"/>
      <c r="L868" s="72"/>
      <c r="M868" s="72"/>
      <c r="N868" s="72"/>
      <c r="O868" s="72"/>
      <c r="P868" s="72"/>
      <c r="Q868" s="72"/>
      <c r="R868" s="72"/>
      <c r="S868" s="72"/>
      <c r="T868" s="72"/>
      <c r="U868" s="72"/>
      <c r="V868" s="72"/>
      <c r="W868" s="72"/>
      <c r="X868" s="72"/>
      <c r="Y868" s="72"/>
      <c r="Z868" s="72"/>
      <c r="AA868" s="72"/>
    </row>
    <row r="869" spans="1:27">
      <c r="A869" s="72"/>
      <c r="B869" s="72"/>
      <c r="C869" s="109"/>
      <c r="D869" s="99"/>
      <c r="E869" s="72"/>
      <c r="F869" s="72"/>
      <c r="G869" s="72"/>
      <c r="H869" s="72"/>
      <c r="I869" s="72"/>
      <c r="J869" s="72"/>
      <c r="K869" s="72"/>
      <c r="L869" s="72"/>
      <c r="M869" s="72"/>
      <c r="N869" s="72"/>
      <c r="O869" s="72"/>
      <c r="P869" s="72"/>
      <c r="Q869" s="72"/>
      <c r="R869" s="72"/>
      <c r="S869" s="72"/>
      <c r="T869" s="72"/>
      <c r="U869" s="72"/>
      <c r="V869" s="72"/>
      <c r="W869" s="72"/>
      <c r="X869" s="72"/>
      <c r="Y869" s="72"/>
      <c r="Z869" s="72"/>
      <c r="AA869" s="72"/>
    </row>
    <row r="870" spans="1:27">
      <c r="A870" s="72"/>
      <c r="B870" s="72"/>
      <c r="C870" s="109"/>
      <c r="D870" s="99"/>
      <c r="E870" s="72"/>
      <c r="F870" s="72"/>
      <c r="G870" s="72"/>
      <c r="H870" s="72"/>
      <c r="I870" s="72"/>
      <c r="J870" s="72"/>
      <c r="K870" s="72"/>
      <c r="L870" s="72"/>
      <c r="M870" s="72"/>
      <c r="N870" s="72"/>
      <c r="O870" s="72"/>
      <c r="P870" s="72"/>
      <c r="Q870" s="72"/>
      <c r="R870" s="72"/>
      <c r="S870" s="72"/>
      <c r="T870" s="72"/>
      <c r="U870" s="72"/>
      <c r="V870" s="72"/>
      <c r="W870" s="72"/>
      <c r="X870" s="72"/>
      <c r="Y870" s="72"/>
      <c r="Z870" s="72"/>
      <c r="AA870" s="72"/>
    </row>
    <row r="871" spans="1:27">
      <c r="A871" s="72"/>
      <c r="B871" s="72"/>
      <c r="C871" s="109"/>
      <c r="D871" s="99"/>
      <c r="E871" s="72"/>
      <c r="F871" s="72"/>
      <c r="G871" s="72"/>
      <c r="H871" s="72"/>
      <c r="I871" s="72"/>
      <c r="J871" s="72"/>
      <c r="K871" s="72"/>
      <c r="L871" s="72"/>
      <c r="M871" s="72"/>
      <c r="N871" s="72"/>
      <c r="O871" s="72"/>
      <c r="P871" s="72"/>
      <c r="Q871" s="72"/>
      <c r="R871" s="72"/>
      <c r="S871" s="72"/>
      <c r="T871" s="72"/>
      <c r="U871" s="72"/>
      <c r="V871" s="72"/>
      <c r="W871" s="72"/>
      <c r="X871" s="72"/>
      <c r="Y871" s="72"/>
      <c r="Z871" s="72"/>
      <c r="AA871" s="72"/>
    </row>
    <row r="872" spans="1:27">
      <c r="A872" s="72"/>
      <c r="B872" s="72"/>
      <c r="C872" s="109"/>
      <c r="D872" s="99"/>
      <c r="E872" s="72"/>
      <c r="F872" s="72"/>
      <c r="G872" s="72"/>
      <c r="H872" s="72"/>
      <c r="I872" s="72"/>
      <c r="J872" s="72"/>
      <c r="K872" s="72"/>
      <c r="L872" s="72"/>
      <c r="M872" s="72"/>
      <c r="N872" s="72"/>
      <c r="O872" s="72"/>
      <c r="P872" s="72"/>
      <c r="Q872" s="72"/>
      <c r="R872" s="72"/>
      <c r="S872" s="72"/>
      <c r="T872" s="72"/>
      <c r="U872" s="72"/>
      <c r="V872" s="72"/>
      <c r="W872" s="72"/>
      <c r="X872" s="72"/>
      <c r="Y872" s="72"/>
      <c r="Z872" s="72"/>
      <c r="AA872" s="72"/>
    </row>
    <row r="873" spans="1:27">
      <c r="A873" s="72"/>
      <c r="B873" s="72"/>
      <c r="C873" s="109"/>
      <c r="D873" s="99"/>
      <c r="E873" s="72"/>
      <c r="F873" s="72"/>
      <c r="G873" s="72"/>
      <c r="H873" s="72"/>
      <c r="I873" s="72"/>
      <c r="J873" s="72"/>
      <c r="K873" s="72"/>
      <c r="L873" s="72"/>
      <c r="M873" s="72"/>
      <c r="N873" s="72"/>
      <c r="O873" s="72"/>
      <c r="P873" s="72"/>
      <c r="Q873" s="72"/>
      <c r="R873" s="72"/>
      <c r="S873" s="72"/>
      <c r="T873" s="72"/>
      <c r="U873" s="72"/>
      <c r="V873" s="72"/>
      <c r="W873" s="72"/>
      <c r="X873" s="72"/>
      <c r="Y873" s="72"/>
      <c r="Z873" s="72"/>
      <c r="AA873" s="72"/>
    </row>
    <row r="874" spans="1:27">
      <c r="A874" s="72"/>
      <c r="B874" s="72"/>
      <c r="C874" s="109"/>
      <c r="D874" s="99"/>
      <c r="E874" s="72"/>
      <c r="F874" s="72"/>
      <c r="G874" s="72"/>
      <c r="H874" s="72"/>
      <c r="I874" s="72"/>
      <c r="J874" s="72"/>
      <c r="K874" s="72"/>
      <c r="L874" s="72"/>
      <c r="M874" s="72"/>
      <c r="N874" s="72"/>
      <c r="O874" s="72"/>
      <c r="P874" s="72"/>
      <c r="Q874" s="72"/>
      <c r="R874" s="72"/>
      <c r="S874" s="72"/>
      <c r="T874" s="72"/>
      <c r="U874" s="72"/>
      <c r="V874" s="72"/>
      <c r="W874" s="72"/>
      <c r="X874" s="72"/>
      <c r="Y874" s="72"/>
      <c r="Z874" s="72"/>
      <c r="AA874" s="72"/>
    </row>
    <row r="875" spans="1:27">
      <c r="A875" s="72"/>
      <c r="B875" s="72"/>
      <c r="C875" s="109"/>
      <c r="D875" s="99"/>
      <c r="E875" s="72"/>
      <c r="F875" s="72"/>
      <c r="G875" s="72"/>
      <c r="H875" s="72"/>
      <c r="I875" s="72"/>
      <c r="J875" s="72"/>
      <c r="K875" s="72"/>
      <c r="L875" s="72"/>
      <c r="M875" s="72"/>
      <c r="N875" s="72"/>
      <c r="O875" s="72"/>
      <c r="P875" s="72"/>
      <c r="Q875" s="72"/>
      <c r="R875" s="72"/>
      <c r="S875" s="72"/>
      <c r="T875" s="72"/>
      <c r="U875" s="72"/>
      <c r="V875" s="72"/>
      <c r="W875" s="72"/>
      <c r="X875" s="72"/>
      <c r="Y875" s="72"/>
      <c r="Z875" s="72"/>
      <c r="AA875" s="72"/>
    </row>
    <row r="876" spans="1:27">
      <c r="A876" s="72"/>
      <c r="B876" s="72"/>
      <c r="C876" s="109"/>
      <c r="D876" s="99"/>
      <c r="E876" s="72"/>
      <c r="F876" s="72"/>
      <c r="G876" s="72"/>
      <c r="H876" s="72"/>
      <c r="I876" s="72"/>
      <c r="J876" s="72"/>
      <c r="K876" s="72"/>
      <c r="L876" s="72"/>
      <c r="M876" s="72"/>
      <c r="N876" s="72"/>
      <c r="O876" s="72"/>
      <c r="P876" s="72"/>
      <c r="Q876" s="72"/>
      <c r="R876" s="72"/>
      <c r="S876" s="72"/>
      <c r="T876" s="72"/>
      <c r="U876" s="72"/>
      <c r="V876" s="72"/>
      <c r="W876" s="72"/>
      <c r="X876" s="72"/>
      <c r="Y876" s="72"/>
      <c r="Z876" s="72"/>
      <c r="AA876" s="72"/>
    </row>
    <row r="877" spans="1:27">
      <c r="A877" s="72"/>
      <c r="B877" s="72"/>
      <c r="C877" s="109"/>
      <c r="D877" s="99"/>
      <c r="E877" s="72"/>
      <c r="F877" s="72"/>
      <c r="G877" s="72"/>
      <c r="H877" s="72"/>
      <c r="I877" s="72"/>
      <c r="J877" s="72"/>
      <c r="K877" s="72"/>
      <c r="L877" s="72"/>
      <c r="M877" s="72"/>
      <c r="N877" s="72"/>
      <c r="O877" s="72"/>
      <c r="P877" s="72"/>
      <c r="Q877" s="72"/>
      <c r="R877" s="72"/>
      <c r="S877" s="72"/>
      <c r="T877" s="72"/>
      <c r="U877" s="72"/>
      <c r="V877" s="72"/>
      <c r="W877" s="72"/>
      <c r="X877" s="72"/>
      <c r="Y877" s="72"/>
      <c r="Z877" s="72"/>
      <c r="AA877" s="72"/>
    </row>
    <row r="878" spans="1:27">
      <c r="A878" s="72"/>
      <c r="B878" s="72"/>
      <c r="C878" s="109"/>
      <c r="D878" s="99"/>
      <c r="E878" s="72"/>
      <c r="F878" s="72"/>
      <c r="G878" s="72"/>
      <c r="H878" s="72"/>
      <c r="I878" s="72"/>
      <c r="J878" s="72"/>
      <c r="K878" s="72"/>
      <c r="L878" s="72"/>
      <c r="M878" s="72"/>
      <c r="N878" s="72"/>
      <c r="O878" s="72"/>
      <c r="P878" s="72"/>
      <c r="Q878" s="72"/>
      <c r="R878" s="72"/>
      <c r="S878" s="72"/>
      <c r="T878" s="72"/>
      <c r="U878" s="72"/>
      <c r="V878" s="72"/>
      <c r="W878" s="72"/>
      <c r="X878" s="72"/>
      <c r="Y878" s="72"/>
      <c r="Z878" s="72"/>
      <c r="AA878" s="72"/>
    </row>
    <row r="879" spans="1:27">
      <c r="A879" s="72"/>
      <c r="B879" s="72"/>
      <c r="C879" s="109"/>
      <c r="D879" s="99"/>
      <c r="E879" s="72"/>
      <c r="F879" s="72"/>
      <c r="G879" s="72"/>
      <c r="H879" s="72"/>
      <c r="I879" s="72"/>
      <c r="J879" s="72"/>
      <c r="K879" s="72"/>
      <c r="L879" s="72"/>
      <c r="M879" s="72"/>
      <c r="N879" s="72"/>
      <c r="O879" s="72"/>
      <c r="P879" s="72"/>
      <c r="Q879" s="72"/>
      <c r="R879" s="72"/>
      <c r="S879" s="72"/>
      <c r="T879" s="72"/>
      <c r="U879" s="72"/>
      <c r="V879" s="72"/>
      <c r="W879" s="72"/>
      <c r="X879" s="72"/>
      <c r="Y879" s="72"/>
      <c r="Z879" s="72"/>
      <c r="AA879" s="72"/>
    </row>
    <row r="880" spans="1:27">
      <c r="A880" s="72"/>
      <c r="B880" s="72"/>
      <c r="C880" s="109"/>
      <c r="D880" s="99"/>
      <c r="E880" s="72"/>
      <c r="F880" s="72"/>
      <c r="G880" s="72"/>
      <c r="H880" s="72"/>
      <c r="I880" s="72"/>
      <c r="J880" s="72"/>
      <c r="K880" s="72"/>
      <c r="L880" s="72"/>
      <c r="M880" s="72"/>
      <c r="N880" s="72"/>
      <c r="O880" s="72"/>
      <c r="P880" s="72"/>
      <c r="Q880" s="72"/>
      <c r="R880" s="72"/>
      <c r="S880" s="72"/>
      <c r="T880" s="72"/>
      <c r="U880" s="72"/>
      <c r="V880" s="72"/>
      <c r="W880" s="72"/>
      <c r="X880" s="72"/>
      <c r="Y880" s="72"/>
      <c r="Z880" s="72"/>
      <c r="AA880" s="72"/>
    </row>
    <row r="881" spans="1:27">
      <c r="A881" s="72"/>
      <c r="B881" s="72"/>
      <c r="C881" s="109"/>
      <c r="D881" s="99"/>
      <c r="E881" s="72"/>
      <c r="F881" s="72"/>
      <c r="G881" s="72"/>
      <c r="H881" s="72"/>
      <c r="I881" s="72"/>
      <c r="J881" s="72"/>
      <c r="K881" s="72"/>
      <c r="L881" s="72"/>
      <c r="M881" s="72"/>
      <c r="N881" s="72"/>
      <c r="O881" s="72"/>
      <c r="P881" s="72"/>
      <c r="Q881" s="72"/>
      <c r="R881" s="72"/>
      <c r="S881" s="72"/>
      <c r="T881" s="72"/>
      <c r="U881" s="72"/>
      <c r="V881" s="72"/>
      <c r="W881" s="72"/>
      <c r="X881" s="72"/>
      <c r="Y881" s="72"/>
      <c r="Z881" s="72"/>
      <c r="AA881" s="72"/>
    </row>
    <row r="882" spans="1:27">
      <c r="A882" s="72"/>
      <c r="B882" s="72"/>
      <c r="C882" s="109"/>
      <c r="D882" s="99"/>
      <c r="E882" s="72"/>
      <c r="F882" s="72"/>
      <c r="G882" s="72"/>
      <c r="H882" s="72"/>
      <c r="I882" s="72"/>
      <c r="J882" s="72"/>
      <c r="K882" s="72"/>
      <c r="L882" s="72"/>
      <c r="M882" s="72"/>
      <c r="N882" s="72"/>
      <c r="O882" s="72"/>
      <c r="P882" s="72"/>
      <c r="Q882" s="72"/>
      <c r="R882" s="72"/>
      <c r="S882" s="72"/>
      <c r="T882" s="72"/>
      <c r="U882" s="72"/>
      <c r="V882" s="72"/>
      <c r="W882" s="72"/>
      <c r="X882" s="72"/>
      <c r="Y882" s="72"/>
      <c r="Z882" s="72"/>
      <c r="AA882" s="72"/>
    </row>
    <row r="883" spans="1:27">
      <c r="A883" s="72"/>
      <c r="B883" s="72"/>
      <c r="C883" s="109"/>
      <c r="D883" s="99"/>
      <c r="E883" s="72"/>
      <c r="F883" s="72"/>
      <c r="G883" s="72"/>
      <c r="H883" s="72"/>
      <c r="I883" s="72"/>
      <c r="J883" s="72"/>
      <c r="K883" s="72"/>
      <c r="L883" s="72"/>
      <c r="M883" s="72"/>
      <c r="N883" s="72"/>
      <c r="O883" s="72"/>
      <c r="P883" s="72"/>
      <c r="Q883" s="72"/>
      <c r="R883" s="72"/>
      <c r="S883" s="72"/>
      <c r="T883" s="72"/>
      <c r="U883" s="72"/>
      <c r="V883" s="72"/>
      <c r="W883" s="72"/>
      <c r="X883" s="72"/>
      <c r="Y883" s="72"/>
      <c r="Z883" s="72"/>
      <c r="AA883" s="72"/>
    </row>
    <row r="884" spans="1:27">
      <c r="A884" s="72"/>
      <c r="B884" s="72"/>
      <c r="C884" s="109"/>
      <c r="D884" s="99"/>
      <c r="E884" s="72"/>
      <c r="F884" s="72"/>
      <c r="G884" s="72"/>
      <c r="H884" s="72"/>
      <c r="I884" s="72"/>
      <c r="J884" s="72"/>
      <c r="K884" s="72"/>
      <c r="L884" s="72"/>
      <c r="M884" s="72"/>
      <c r="N884" s="72"/>
      <c r="O884" s="72"/>
      <c r="P884" s="72"/>
      <c r="Q884" s="72"/>
      <c r="R884" s="72"/>
      <c r="S884" s="72"/>
      <c r="T884" s="72"/>
      <c r="U884" s="72"/>
      <c r="V884" s="72"/>
      <c r="W884" s="72"/>
      <c r="X884" s="72"/>
      <c r="Y884" s="72"/>
      <c r="Z884" s="72"/>
      <c r="AA884" s="72"/>
    </row>
    <row r="885" spans="1:27">
      <c r="A885" s="72"/>
      <c r="B885" s="72"/>
      <c r="C885" s="109"/>
      <c r="D885" s="99"/>
      <c r="E885" s="72"/>
      <c r="F885" s="72"/>
      <c r="G885" s="72"/>
      <c r="H885" s="72"/>
      <c r="I885" s="72"/>
      <c r="J885" s="72"/>
      <c r="K885" s="72"/>
      <c r="L885" s="72"/>
      <c r="M885" s="72"/>
      <c r="N885" s="72"/>
      <c r="O885" s="72"/>
      <c r="P885" s="72"/>
      <c r="Q885" s="72"/>
      <c r="R885" s="72"/>
      <c r="S885" s="72"/>
      <c r="T885" s="72"/>
      <c r="U885" s="72"/>
      <c r="V885" s="72"/>
      <c r="W885" s="72"/>
      <c r="X885" s="72"/>
      <c r="Y885" s="72"/>
      <c r="Z885" s="72"/>
      <c r="AA885" s="72"/>
    </row>
    <row r="886" spans="1:27">
      <c r="A886" s="72"/>
      <c r="B886" s="72"/>
      <c r="C886" s="109"/>
      <c r="D886" s="99"/>
      <c r="E886" s="72"/>
      <c r="F886" s="72"/>
      <c r="G886" s="72"/>
      <c r="H886" s="72"/>
      <c r="I886" s="72"/>
      <c r="J886" s="72"/>
      <c r="K886" s="72"/>
      <c r="L886" s="72"/>
      <c r="M886" s="72"/>
      <c r="N886" s="72"/>
      <c r="O886" s="72"/>
      <c r="P886" s="72"/>
      <c r="Q886" s="72"/>
      <c r="R886" s="72"/>
      <c r="S886" s="72"/>
      <c r="T886" s="72"/>
      <c r="U886" s="72"/>
      <c r="V886" s="72"/>
      <c r="W886" s="72"/>
      <c r="X886" s="72"/>
      <c r="Y886" s="72"/>
      <c r="Z886" s="72"/>
      <c r="AA886" s="72"/>
    </row>
    <row r="887" spans="1:27">
      <c r="A887" s="72"/>
      <c r="B887" s="72"/>
      <c r="C887" s="109"/>
      <c r="D887" s="99"/>
      <c r="E887" s="72"/>
      <c r="F887" s="72"/>
      <c r="G887" s="72"/>
      <c r="H887" s="72"/>
      <c r="I887" s="72"/>
      <c r="J887" s="72"/>
      <c r="K887" s="72"/>
      <c r="L887" s="72"/>
      <c r="M887" s="72"/>
      <c r="N887" s="72"/>
      <c r="O887" s="72"/>
      <c r="P887" s="72"/>
      <c r="Q887" s="72"/>
      <c r="R887" s="72"/>
      <c r="S887" s="72"/>
      <c r="T887" s="72"/>
      <c r="U887" s="72"/>
      <c r="V887" s="72"/>
      <c r="W887" s="72"/>
      <c r="X887" s="72"/>
      <c r="Y887" s="72"/>
      <c r="Z887" s="72"/>
      <c r="AA887" s="72"/>
    </row>
    <row r="888" spans="1:27">
      <c r="A888" s="72"/>
      <c r="B888" s="72"/>
      <c r="C888" s="109"/>
      <c r="D888" s="99"/>
      <c r="E888" s="72"/>
      <c r="F888" s="72"/>
      <c r="G888" s="72"/>
      <c r="H888" s="72"/>
      <c r="I888" s="72"/>
      <c r="J888" s="72"/>
      <c r="K888" s="72"/>
      <c r="L888" s="72"/>
      <c r="M888" s="72"/>
      <c r="N888" s="72"/>
      <c r="O888" s="72"/>
      <c r="P888" s="72"/>
      <c r="Q888" s="72"/>
      <c r="R888" s="72"/>
      <c r="S888" s="72"/>
      <c r="T888" s="72"/>
      <c r="U888" s="72"/>
      <c r="V888" s="72"/>
      <c r="W888" s="72"/>
      <c r="X888" s="72"/>
      <c r="Y888" s="72"/>
      <c r="Z888" s="72"/>
      <c r="AA888" s="72"/>
    </row>
    <row r="889" spans="1:27">
      <c r="A889" s="72"/>
      <c r="B889" s="72"/>
      <c r="C889" s="109"/>
      <c r="D889" s="99"/>
      <c r="E889" s="72"/>
      <c r="F889" s="72"/>
      <c r="G889" s="72"/>
      <c r="H889" s="72"/>
      <c r="I889" s="72"/>
      <c r="J889" s="72"/>
      <c r="K889" s="72"/>
      <c r="L889" s="72"/>
      <c r="M889" s="72"/>
      <c r="N889" s="72"/>
      <c r="O889" s="72"/>
      <c r="P889" s="72"/>
      <c r="Q889" s="72"/>
      <c r="R889" s="72"/>
      <c r="S889" s="72"/>
      <c r="T889" s="72"/>
      <c r="U889" s="72"/>
      <c r="V889" s="72"/>
      <c r="W889" s="72"/>
      <c r="X889" s="72"/>
      <c r="Y889" s="72"/>
      <c r="Z889" s="72"/>
      <c r="AA889" s="72"/>
    </row>
    <row r="890" spans="1:27">
      <c r="A890" s="72"/>
      <c r="B890" s="72"/>
      <c r="C890" s="109"/>
      <c r="D890" s="99"/>
      <c r="E890" s="72"/>
      <c r="F890" s="72"/>
      <c r="G890" s="72"/>
      <c r="H890" s="72"/>
      <c r="I890" s="72"/>
      <c r="J890" s="72"/>
      <c r="K890" s="72"/>
      <c r="L890" s="72"/>
      <c r="M890" s="72"/>
      <c r="N890" s="72"/>
      <c r="O890" s="72"/>
      <c r="P890" s="72"/>
      <c r="Q890" s="72"/>
      <c r="R890" s="72"/>
      <c r="S890" s="72"/>
      <c r="T890" s="72"/>
      <c r="U890" s="72"/>
      <c r="V890" s="72"/>
      <c r="W890" s="72"/>
      <c r="X890" s="72"/>
      <c r="Y890" s="72"/>
      <c r="Z890" s="72"/>
      <c r="AA890" s="72"/>
    </row>
    <row r="891" spans="1:27">
      <c r="A891" s="72"/>
      <c r="B891" s="72"/>
      <c r="C891" s="109"/>
      <c r="D891" s="99"/>
      <c r="E891" s="72"/>
      <c r="F891" s="72"/>
      <c r="G891" s="72"/>
      <c r="H891" s="72"/>
      <c r="I891" s="72"/>
      <c r="J891" s="72"/>
      <c r="K891" s="72"/>
      <c r="L891" s="72"/>
      <c r="M891" s="72"/>
      <c r="N891" s="72"/>
      <c r="O891" s="72"/>
      <c r="P891" s="72"/>
      <c r="Q891" s="72"/>
      <c r="R891" s="72"/>
      <c r="S891" s="72"/>
      <c r="T891" s="72"/>
      <c r="U891" s="72"/>
      <c r="V891" s="72"/>
      <c r="W891" s="72"/>
      <c r="X891" s="72"/>
      <c r="Y891" s="72"/>
      <c r="Z891" s="72"/>
      <c r="AA891" s="72"/>
    </row>
    <row r="892" spans="1:27">
      <c r="A892" s="72"/>
      <c r="B892" s="72"/>
      <c r="C892" s="109"/>
      <c r="D892" s="99"/>
      <c r="E892" s="72"/>
      <c r="F892" s="72"/>
      <c r="G892" s="72"/>
      <c r="H892" s="72"/>
      <c r="I892" s="72"/>
      <c r="J892" s="72"/>
      <c r="K892" s="72"/>
      <c r="L892" s="72"/>
      <c r="M892" s="72"/>
      <c r="N892" s="72"/>
      <c r="O892" s="72"/>
      <c r="P892" s="72"/>
      <c r="Q892" s="72"/>
      <c r="R892" s="72"/>
      <c r="S892" s="72"/>
      <c r="T892" s="72"/>
      <c r="U892" s="72"/>
      <c r="V892" s="72"/>
      <c r="W892" s="72"/>
      <c r="X892" s="72"/>
      <c r="Y892" s="72"/>
      <c r="Z892" s="72"/>
      <c r="AA892" s="72"/>
    </row>
    <row r="893" spans="1:27">
      <c r="A893" s="72"/>
      <c r="B893" s="72"/>
      <c r="C893" s="109"/>
      <c r="D893" s="99"/>
      <c r="E893" s="72"/>
      <c r="F893" s="72"/>
      <c r="G893" s="72"/>
      <c r="H893" s="72"/>
      <c r="I893" s="72"/>
      <c r="J893" s="72"/>
      <c r="K893" s="72"/>
      <c r="L893" s="72"/>
      <c r="M893" s="72"/>
      <c r="N893" s="72"/>
      <c r="O893" s="72"/>
      <c r="P893" s="72"/>
      <c r="Q893" s="72"/>
      <c r="R893" s="72"/>
      <c r="S893" s="72"/>
      <c r="T893" s="72"/>
      <c r="U893" s="72"/>
      <c r="V893" s="72"/>
      <c r="W893" s="72"/>
      <c r="X893" s="72"/>
      <c r="Y893" s="72"/>
      <c r="Z893" s="72"/>
      <c r="AA893" s="72"/>
    </row>
    <row r="894" spans="1:27">
      <c r="A894" s="72"/>
      <c r="B894" s="72"/>
      <c r="C894" s="109"/>
      <c r="D894" s="99"/>
      <c r="E894" s="72"/>
      <c r="F894" s="72"/>
      <c r="G894" s="72"/>
      <c r="H894" s="72"/>
      <c r="I894" s="72"/>
      <c r="J894" s="72"/>
      <c r="K894" s="72"/>
      <c r="L894" s="72"/>
      <c r="M894" s="72"/>
      <c r="N894" s="72"/>
      <c r="O894" s="72"/>
      <c r="P894" s="72"/>
      <c r="Q894" s="72"/>
      <c r="R894" s="72"/>
      <c r="S894" s="72"/>
      <c r="T894" s="72"/>
      <c r="U894" s="72"/>
      <c r="V894" s="72"/>
      <c r="W894" s="72"/>
      <c r="X894" s="72"/>
      <c r="Y894" s="72"/>
      <c r="Z894" s="72"/>
      <c r="AA894" s="72"/>
    </row>
    <row r="895" spans="1:27">
      <c r="A895" s="72"/>
      <c r="B895" s="72"/>
      <c r="C895" s="109"/>
      <c r="D895" s="99"/>
      <c r="E895" s="72"/>
      <c r="F895" s="72"/>
      <c r="G895" s="72"/>
      <c r="H895" s="72"/>
      <c r="I895" s="72"/>
      <c r="J895" s="72"/>
      <c r="K895" s="72"/>
      <c r="L895" s="72"/>
      <c r="M895" s="72"/>
      <c r="N895" s="72"/>
      <c r="O895" s="72"/>
      <c r="P895" s="72"/>
      <c r="Q895" s="72"/>
      <c r="R895" s="72"/>
      <c r="S895" s="72"/>
      <c r="T895" s="72"/>
      <c r="U895" s="72"/>
      <c r="V895" s="72"/>
      <c r="W895" s="72"/>
      <c r="X895" s="72"/>
      <c r="Y895" s="72"/>
      <c r="Z895" s="72"/>
      <c r="AA895" s="72"/>
    </row>
    <row r="896" spans="1:27">
      <c r="A896" s="72"/>
      <c r="B896" s="72"/>
      <c r="C896" s="109"/>
      <c r="D896" s="99"/>
      <c r="E896" s="72"/>
      <c r="F896" s="72"/>
      <c r="G896" s="72"/>
      <c r="H896" s="72"/>
      <c r="I896" s="72"/>
      <c r="J896" s="72"/>
      <c r="K896" s="72"/>
      <c r="L896" s="72"/>
      <c r="M896" s="72"/>
      <c r="N896" s="72"/>
      <c r="O896" s="72"/>
      <c r="P896" s="72"/>
      <c r="Q896" s="72"/>
      <c r="R896" s="72"/>
      <c r="S896" s="72"/>
      <c r="T896" s="72"/>
      <c r="U896" s="72"/>
      <c r="V896" s="72"/>
      <c r="W896" s="72"/>
      <c r="X896" s="72"/>
      <c r="Y896" s="72"/>
      <c r="Z896" s="72"/>
      <c r="AA896" s="72"/>
    </row>
    <row r="897" spans="1:27">
      <c r="A897" s="72"/>
      <c r="B897" s="72"/>
      <c r="C897" s="109"/>
      <c r="D897" s="99"/>
      <c r="E897" s="72"/>
      <c r="F897" s="72"/>
      <c r="G897" s="72"/>
      <c r="H897" s="72"/>
      <c r="I897" s="72"/>
      <c r="J897" s="72"/>
      <c r="K897" s="72"/>
      <c r="L897" s="72"/>
      <c r="M897" s="72"/>
      <c r="N897" s="72"/>
      <c r="O897" s="72"/>
      <c r="P897" s="72"/>
      <c r="Q897" s="72"/>
      <c r="R897" s="72"/>
      <c r="S897" s="72"/>
      <c r="T897" s="72"/>
      <c r="U897" s="72"/>
      <c r="V897" s="72"/>
      <c r="W897" s="72"/>
      <c r="X897" s="72"/>
      <c r="Y897" s="72"/>
      <c r="Z897" s="72"/>
      <c r="AA897" s="72"/>
    </row>
    <row r="898" spans="1:27">
      <c r="A898" s="72"/>
      <c r="B898" s="72"/>
      <c r="C898" s="109"/>
      <c r="D898" s="99"/>
      <c r="E898" s="72"/>
      <c r="F898" s="72"/>
      <c r="G898" s="72"/>
      <c r="H898" s="72"/>
      <c r="I898" s="72"/>
      <c r="J898" s="72"/>
      <c r="K898" s="72"/>
      <c r="L898" s="72"/>
      <c r="M898" s="72"/>
      <c r="N898" s="72"/>
      <c r="O898" s="72"/>
      <c r="P898" s="72"/>
      <c r="Q898" s="72"/>
      <c r="R898" s="72"/>
      <c r="S898" s="72"/>
      <c r="T898" s="72"/>
      <c r="U898" s="72"/>
      <c r="V898" s="72"/>
      <c r="W898" s="72"/>
      <c r="X898" s="72"/>
      <c r="Y898" s="72"/>
      <c r="Z898" s="72"/>
      <c r="AA898" s="72"/>
    </row>
    <row r="899" spans="1:27">
      <c r="A899" s="72"/>
      <c r="B899" s="72"/>
      <c r="C899" s="109"/>
      <c r="D899" s="99"/>
      <c r="E899" s="72"/>
      <c r="F899" s="72"/>
      <c r="G899" s="72"/>
      <c r="H899" s="72"/>
      <c r="I899" s="72"/>
      <c r="J899" s="72"/>
      <c r="K899" s="72"/>
      <c r="L899" s="72"/>
      <c r="M899" s="72"/>
      <c r="N899" s="72"/>
      <c r="O899" s="72"/>
      <c r="P899" s="72"/>
      <c r="Q899" s="72"/>
      <c r="R899" s="72"/>
      <c r="S899" s="72"/>
      <c r="T899" s="72"/>
      <c r="U899" s="72"/>
      <c r="V899" s="72"/>
      <c r="W899" s="72"/>
      <c r="X899" s="72"/>
      <c r="Y899" s="72"/>
      <c r="Z899" s="72"/>
      <c r="AA899" s="72"/>
    </row>
    <row r="900" spans="1:27">
      <c r="A900" s="72"/>
      <c r="B900" s="72"/>
      <c r="C900" s="109"/>
      <c r="D900" s="99"/>
      <c r="E900" s="72"/>
      <c r="F900" s="72"/>
      <c r="G900" s="72"/>
      <c r="H900" s="72"/>
      <c r="I900" s="72"/>
      <c r="J900" s="72"/>
      <c r="K900" s="72"/>
      <c r="L900" s="72"/>
      <c r="M900" s="72"/>
      <c r="N900" s="72"/>
      <c r="O900" s="72"/>
      <c r="P900" s="72"/>
      <c r="Q900" s="72"/>
      <c r="R900" s="72"/>
      <c r="S900" s="72"/>
      <c r="T900" s="72"/>
      <c r="U900" s="72"/>
      <c r="V900" s="72"/>
      <c r="W900" s="72"/>
      <c r="X900" s="72"/>
      <c r="Y900" s="72"/>
      <c r="Z900" s="72"/>
      <c r="AA900" s="72"/>
    </row>
    <row r="901" spans="1:27">
      <c r="A901" s="72"/>
      <c r="B901" s="72"/>
      <c r="C901" s="109"/>
      <c r="D901" s="99"/>
      <c r="E901" s="72"/>
      <c r="F901" s="72"/>
      <c r="G901" s="72"/>
      <c r="H901" s="72"/>
      <c r="I901" s="72"/>
      <c r="J901" s="72"/>
      <c r="K901" s="72"/>
      <c r="L901" s="72"/>
      <c r="M901" s="72"/>
      <c r="N901" s="72"/>
      <c r="O901" s="72"/>
      <c r="P901" s="72"/>
      <c r="Q901" s="72"/>
      <c r="R901" s="72"/>
      <c r="S901" s="72"/>
      <c r="T901" s="72"/>
      <c r="U901" s="72"/>
      <c r="V901" s="72"/>
      <c r="W901" s="72"/>
      <c r="X901" s="72"/>
      <c r="Y901" s="72"/>
      <c r="Z901" s="72"/>
      <c r="AA901" s="72"/>
    </row>
    <row r="902" spans="1:27">
      <c r="A902" s="72"/>
      <c r="B902" s="72"/>
      <c r="C902" s="109"/>
      <c r="D902" s="99"/>
      <c r="E902" s="72"/>
      <c r="F902" s="72"/>
      <c r="G902" s="72"/>
      <c r="H902" s="72"/>
      <c r="I902" s="72"/>
      <c r="J902" s="72"/>
      <c r="K902" s="72"/>
      <c r="L902" s="72"/>
      <c r="M902" s="72"/>
      <c r="N902" s="72"/>
      <c r="O902" s="72"/>
      <c r="P902" s="72"/>
      <c r="Q902" s="72"/>
      <c r="R902" s="72"/>
      <c r="S902" s="72"/>
      <c r="T902" s="72"/>
      <c r="U902" s="72"/>
      <c r="V902" s="72"/>
      <c r="W902" s="72"/>
      <c r="X902" s="72"/>
      <c r="Y902" s="72"/>
      <c r="Z902" s="72"/>
      <c r="AA902" s="72"/>
    </row>
    <row r="903" spans="1:27">
      <c r="A903" s="72"/>
      <c r="B903" s="72"/>
      <c r="C903" s="109"/>
      <c r="D903" s="99"/>
      <c r="E903" s="72"/>
      <c r="F903" s="72"/>
      <c r="G903" s="72"/>
      <c r="H903" s="72"/>
      <c r="I903" s="72"/>
      <c r="J903" s="72"/>
      <c r="K903" s="72"/>
      <c r="L903" s="72"/>
      <c r="M903" s="72"/>
      <c r="N903" s="72"/>
      <c r="O903" s="72"/>
      <c r="P903" s="72"/>
      <c r="Q903" s="72"/>
      <c r="R903" s="72"/>
      <c r="S903" s="72"/>
      <c r="T903" s="72"/>
      <c r="U903" s="72"/>
      <c r="V903" s="72"/>
      <c r="W903" s="72"/>
      <c r="X903" s="72"/>
      <c r="Y903" s="72"/>
      <c r="Z903" s="72"/>
      <c r="AA903" s="72"/>
    </row>
    <row r="904" spans="1:27">
      <c r="A904" s="72"/>
      <c r="B904" s="72"/>
      <c r="C904" s="109"/>
      <c r="D904" s="99"/>
      <c r="E904" s="72"/>
      <c r="F904" s="72"/>
      <c r="G904" s="72"/>
      <c r="H904" s="72"/>
      <c r="I904" s="72"/>
      <c r="J904" s="72"/>
      <c r="K904" s="72"/>
      <c r="L904" s="72"/>
      <c r="M904" s="72"/>
      <c r="N904" s="72"/>
      <c r="O904" s="72"/>
      <c r="P904" s="72"/>
      <c r="Q904" s="72"/>
      <c r="R904" s="72"/>
      <c r="S904" s="72"/>
      <c r="T904" s="72"/>
      <c r="U904" s="72"/>
      <c r="V904" s="72"/>
      <c r="W904" s="72"/>
      <c r="X904" s="72"/>
      <c r="Y904" s="72"/>
      <c r="Z904" s="72"/>
      <c r="AA904" s="72"/>
    </row>
    <row r="905" spans="1:27">
      <c r="A905" s="72"/>
      <c r="B905" s="72"/>
      <c r="C905" s="109"/>
      <c r="D905" s="99"/>
      <c r="E905" s="72"/>
      <c r="F905" s="72"/>
      <c r="G905" s="72"/>
      <c r="H905" s="72"/>
      <c r="I905" s="72"/>
      <c r="J905" s="72"/>
      <c r="K905" s="72"/>
      <c r="L905" s="72"/>
      <c r="M905" s="72"/>
      <c r="N905" s="72"/>
      <c r="O905" s="72"/>
      <c r="P905" s="72"/>
      <c r="Q905" s="72"/>
      <c r="R905" s="72"/>
      <c r="S905" s="72"/>
      <c r="T905" s="72"/>
      <c r="U905" s="72"/>
      <c r="V905" s="72"/>
      <c r="W905" s="72"/>
      <c r="X905" s="72"/>
      <c r="Y905" s="72"/>
      <c r="Z905" s="72"/>
      <c r="AA905" s="72"/>
    </row>
    <row r="906" spans="1:27">
      <c r="A906" s="72"/>
      <c r="B906" s="72"/>
      <c r="C906" s="109"/>
      <c r="D906" s="99"/>
      <c r="E906" s="72"/>
      <c r="F906" s="72"/>
      <c r="G906" s="72"/>
      <c r="H906" s="72"/>
      <c r="I906" s="72"/>
      <c r="J906" s="72"/>
      <c r="K906" s="72"/>
      <c r="L906" s="72"/>
      <c r="M906" s="72"/>
      <c r="N906" s="72"/>
      <c r="O906" s="72"/>
      <c r="P906" s="72"/>
      <c r="Q906" s="72"/>
      <c r="R906" s="72"/>
      <c r="S906" s="72"/>
      <c r="T906" s="72"/>
      <c r="U906" s="72"/>
      <c r="V906" s="72"/>
      <c r="W906" s="72"/>
      <c r="X906" s="72"/>
      <c r="Y906" s="72"/>
      <c r="Z906" s="72"/>
      <c r="AA906" s="72"/>
    </row>
    <row r="907" spans="1:27">
      <c r="A907" s="72"/>
      <c r="B907" s="72"/>
      <c r="C907" s="109"/>
      <c r="D907" s="99"/>
      <c r="E907" s="72"/>
      <c r="F907" s="72"/>
      <c r="G907" s="72"/>
      <c r="H907" s="72"/>
      <c r="I907" s="72"/>
      <c r="J907" s="72"/>
      <c r="K907" s="72"/>
      <c r="L907" s="72"/>
      <c r="M907" s="72"/>
      <c r="N907" s="72"/>
      <c r="O907" s="72"/>
      <c r="P907" s="72"/>
      <c r="Q907" s="72"/>
      <c r="R907" s="72"/>
      <c r="S907" s="72"/>
      <c r="T907" s="72"/>
      <c r="U907" s="72"/>
      <c r="V907" s="72"/>
      <c r="W907" s="72"/>
      <c r="X907" s="72"/>
      <c r="Y907" s="72"/>
      <c r="Z907" s="72"/>
      <c r="AA907" s="72"/>
    </row>
    <row r="908" spans="1:27">
      <c r="A908" s="72"/>
      <c r="B908" s="72"/>
      <c r="C908" s="109"/>
      <c r="D908" s="99"/>
      <c r="E908" s="72"/>
      <c r="F908" s="72"/>
      <c r="G908" s="72"/>
      <c r="H908" s="72"/>
      <c r="I908" s="72"/>
      <c r="J908" s="72"/>
      <c r="K908" s="72"/>
      <c r="L908" s="72"/>
      <c r="M908" s="72"/>
      <c r="N908" s="72"/>
      <c r="O908" s="72"/>
      <c r="P908" s="72"/>
      <c r="Q908" s="72"/>
      <c r="R908" s="72"/>
      <c r="S908" s="72"/>
      <c r="T908" s="72"/>
      <c r="U908" s="72"/>
      <c r="V908" s="72"/>
      <c r="W908" s="72"/>
      <c r="X908" s="72"/>
      <c r="Y908" s="72"/>
      <c r="Z908" s="72"/>
      <c r="AA908" s="72"/>
    </row>
    <row r="909" spans="1:27">
      <c r="A909" s="72"/>
      <c r="B909" s="72"/>
      <c r="C909" s="109"/>
      <c r="D909" s="99"/>
      <c r="E909" s="72"/>
      <c r="F909" s="72"/>
      <c r="G909" s="72"/>
      <c r="H909" s="72"/>
      <c r="I909" s="72"/>
      <c r="J909" s="72"/>
      <c r="K909" s="72"/>
      <c r="L909" s="72"/>
      <c r="M909" s="72"/>
      <c r="N909" s="72"/>
      <c r="O909" s="72"/>
      <c r="P909" s="72"/>
      <c r="Q909" s="72"/>
      <c r="R909" s="72"/>
      <c r="S909" s="72"/>
      <c r="T909" s="72"/>
      <c r="U909" s="72"/>
      <c r="V909" s="72"/>
      <c r="W909" s="72"/>
      <c r="X909" s="72"/>
      <c r="Y909" s="72"/>
      <c r="Z909" s="72"/>
      <c r="AA909" s="72"/>
    </row>
    <row r="910" spans="1:27">
      <c r="A910" s="72"/>
      <c r="B910" s="72"/>
      <c r="C910" s="109"/>
      <c r="D910" s="99"/>
      <c r="E910" s="72"/>
      <c r="F910" s="72"/>
      <c r="G910" s="72"/>
      <c r="H910" s="72"/>
      <c r="I910" s="72"/>
      <c r="J910" s="72"/>
      <c r="K910" s="72"/>
      <c r="L910" s="72"/>
      <c r="M910" s="72"/>
      <c r="N910" s="72"/>
      <c r="O910" s="72"/>
      <c r="P910" s="72"/>
      <c r="Q910" s="72"/>
      <c r="R910" s="72"/>
      <c r="S910" s="72"/>
      <c r="T910" s="72"/>
      <c r="U910" s="72"/>
      <c r="V910" s="72"/>
      <c r="W910" s="72"/>
      <c r="X910" s="72"/>
      <c r="Y910" s="72"/>
      <c r="Z910" s="72"/>
      <c r="AA910" s="72"/>
    </row>
    <row r="911" spans="1:27">
      <c r="A911" s="72"/>
      <c r="B911" s="72"/>
      <c r="C911" s="109"/>
      <c r="D911" s="99"/>
      <c r="E911" s="72"/>
      <c r="F911" s="72"/>
      <c r="G911" s="72"/>
      <c r="H911" s="72"/>
      <c r="I911" s="72"/>
      <c r="J911" s="72"/>
      <c r="K911" s="72"/>
      <c r="L911" s="72"/>
      <c r="M911" s="72"/>
      <c r="N911" s="72"/>
      <c r="O911" s="72"/>
      <c r="P911" s="72"/>
      <c r="Q911" s="72"/>
      <c r="R911" s="72"/>
      <c r="S911" s="72"/>
      <c r="T911" s="72"/>
      <c r="U911" s="72"/>
      <c r="V911" s="72"/>
      <c r="W911" s="72"/>
      <c r="X911" s="72"/>
      <c r="Y911" s="72"/>
      <c r="Z911" s="72"/>
      <c r="AA911" s="72"/>
    </row>
    <row r="912" spans="1:27">
      <c r="A912" s="72"/>
      <c r="B912" s="72"/>
      <c r="C912" s="109"/>
      <c r="D912" s="99"/>
      <c r="E912" s="72"/>
      <c r="F912" s="72"/>
      <c r="G912" s="72"/>
      <c r="H912" s="72"/>
      <c r="I912" s="72"/>
      <c r="J912" s="72"/>
      <c r="K912" s="72"/>
      <c r="L912" s="72"/>
      <c r="M912" s="72"/>
      <c r="N912" s="72"/>
      <c r="O912" s="72"/>
      <c r="P912" s="72"/>
      <c r="Q912" s="72"/>
      <c r="R912" s="72"/>
      <c r="S912" s="72"/>
      <c r="T912" s="72"/>
      <c r="U912" s="72"/>
      <c r="V912" s="72"/>
      <c r="W912" s="72"/>
      <c r="X912" s="72"/>
      <c r="Y912" s="72"/>
      <c r="Z912" s="72"/>
      <c r="AA912" s="72"/>
    </row>
    <row r="913" spans="1:27">
      <c r="A913" s="72"/>
      <c r="B913" s="72"/>
      <c r="C913" s="109"/>
      <c r="D913" s="99"/>
      <c r="E913" s="72"/>
      <c r="F913" s="72"/>
      <c r="G913" s="72"/>
      <c r="H913" s="72"/>
      <c r="I913" s="72"/>
      <c r="J913" s="72"/>
      <c r="K913" s="72"/>
      <c r="L913" s="72"/>
      <c r="M913" s="72"/>
      <c r="N913" s="72"/>
      <c r="O913" s="72"/>
      <c r="P913" s="72"/>
      <c r="Q913" s="72"/>
      <c r="R913" s="72"/>
      <c r="S913" s="72"/>
      <c r="T913" s="72"/>
      <c r="U913" s="72"/>
      <c r="V913" s="72"/>
      <c r="W913" s="72"/>
      <c r="X913" s="72"/>
      <c r="Y913" s="72"/>
      <c r="Z913" s="72"/>
      <c r="AA913" s="72"/>
    </row>
    <row r="914" spans="1:27">
      <c r="A914" s="72"/>
      <c r="B914" s="72"/>
      <c r="C914" s="109"/>
      <c r="D914" s="99"/>
      <c r="E914" s="72"/>
      <c r="F914" s="72"/>
      <c r="G914" s="72"/>
      <c r="H914" s="72"/>
      <c r="I914" s="72"/>
      <c r="J914" s="72"/>
      <c r="K914" s="72"/>
      <c r="L914" s="72"/>
      <c r="M914" s="72"/>
      <c r="N914" s="72"/>
      <c r="O914" s="72"/>
      <c r="P914" s="72"/>
      <c r="Q914" s="72"/>
      <c r="R914" s="72"/>
      <c r="S914" s="72"/>
      <c r="T914" s="72"/>
      <c r="U914" s="72"/>
      <c r="V914" s="72"/>
      <c r="W914" s="72"/>
      <c r="X914" s="72"/>
      <c r="Y914" s="72"/>
      <c r="Z914" s="72"/>
      <c r="AA914" s="72"/>
    </row>
    <row r="915" spans="1:27">
      <c r="A915" s="72"/>
      <c r="B915" s="72"/>
      <c r="C915" s="109"/>
      <c r="D915" s="99"/>
      <c r="E915" s="72"/>
      <c r="F915" s="72"/>
      <c r="G915" s="72"/>
      <c r="H915" s="72"/>
      <c r="I915" s="72"/>
      <c r="J915" s="72"/>
      <c r="K915" s="72"/>
      <c r="L915" s="72"/>
      <c r="M915" s="72"/>
      <c r="N915" s="72"/>
      <c r="O915" s="72"/>
      <c r="P915" s="72"/>
      <c r="Q915" s="72"/>
      <c r="R915" s="72"/>
      <c r="S915" s="72"/>
      <c r="T915" s="72"/>
      <c r="U915" s="72"/>
      <c r="V915" s="72"/>
      <c r="W915" s="72"/>
      <c r="X915" s="72"/>
      <c r="Y915" s="72"/>
      <c r="Z915" s="72"/>
      <c r="AA915" s="72"/>
    </row>
    <row r="916" spans="1:27">
      <c r="A916" s="72"/>
      <c r="B916" s="72"/>
      <c r="C916" s="109"/>
      <c r="D916" s="99"/>
      <c r="E916" s="72"/>
      <c r="F916" s="72"/>
      <c r="G916" s="72"/>
      <c r="H916" s="72"/>
      <c r="I916" s="72"/>
      <c r="J916" s="72"/>
      <c r="K916" s="72"/>
      <c r="L916" s="72"/>
      <c r="M916" s="72"/>
      <c r="N916" s="72"/>
      <c r="O916" s="72"/>
      <c r="P916" s="72"/>
      <c r="Q916" s="72"/>
      <c r="R916" s="72"/>
      <c r="S916" s="72"/>
      <c r="T916" s="72"/>
      <c r="U916" s="72"/>
      <c r="V916" s="72"/>
      <c r="W916" s="72"/>
      <c r="X916" s="72"/>
      <c r="Y916" s="72"/>
      <c r="Z916" s="72"/>
      <c r="AA916" s="72"/>
    </row>
    <row r="917" spans="1:27">
      <c r="A917" s="72"/>
      <c r="B917" s="72"/>
      <c r="C917" s="109"/>
      <c r="D917" s="99"/>
      <c r="E917" s="72"/>
      <c r="F917" s="72"/>
      <c r="G917" s="72"/>
      <c r="H917" s="72"/>
      <c r="I917" s="72"/>
      <c r="J917" s="72"/>
      <c r="K917" s="72"/>
      <c r="L917" s="72"/>
      <c r="M917" s="72"/>
      <c r="N917" s="72"/>
      <c r="O917" s="72"/>
      <c r="P917" s="72"/>
      <c r="Q917" s="72"/>
      <c r="R917" s="72"/>
      <c r="S917" s="72"/>
      <c r="T917" s="72"/>
      <c r="U917" s="72"/>
      <c r="V917" s="72"/>
      <c r="W917" s="72"/>
      <c r="X917" s="72"/>
      <c r="Y917" s="72"/>
      <c r="Z917" s="72"/>
      <c r="AA917" s="72"/>
    </row>
    <row r="918" spans="1:27">
      <c r="A918" s="72"/>
      <c r="B918" s="72"/>
      <c r="C918" s="109"/>
      <c r="D918" s="99"/>
      <c r="E918" s="72"/>
      <c r="F918" s="72"/>
      <c r="G918" s="72"/>
      <c r="H918" s="72"/>
      <c r="I918" s="72"/>
      <c r="J918" s="72"/>
      <c r="K918" s="72"/>
      <c r="L918" s="72"/>
      <c r="M918" s="72"/>
      <c r="N918" s="72"/>
      <c r="O918" s="72"/>
      <c r="P918" s="72"/>
      <c r="Q918" s="72"/>
      <c r="R918" s="72"/>
      <c r="S918" s="72"/>
      <c r="T918" s="72"/>
      <c r="U918" s="72"/>
      <c r="V918" s="72"/>
      <c r="W918" s="72"/>
      <c r="X918" s="72"/>
      <c r="Y918" s="72"/>
      <c r="Z918" s="72"/>
      <c r="AA918" s="72"/>
    </row>
    <row r="919" spans="1:27">
      <c r="A919" s="72"/>
      <c r="B919" s="72"/>
      <c r="C919" s="109"/>
      <c r="D919" s="99"/>
      <c r="E919" s="72"/>
      <c r="F919" s="72"/>
      <c r="G919" s="72"/>
      <c r="H919" s="72"/>
      <c r="I919" s="72"/>
      <c r="J919" s="72"/>
      <c r="K919" s="72"/>
      <c r="L919" s="72"/>
      <c r="M919" s="72"/>
      <c r="N919" s="72"/>
      <c r="O919" s="72"/>
      <c r="P919" s="72"/>
      <c r="Q919" s="72"/>
      <c r="R919" s="72"/>
      <c r="S919" s="72"/>
      <c r="T919" s="72"/>
      <c r="U919" s="72"/>
      <c r="V919" s="72"/>
      <c r="W919" s="72"/>
      <c r="X919" s="72"/>
      <c r="Y919" s="72"/>
      <c r="Z919" s="72"/>
      <c r="AA919" s="72"/>
    </row>
    <row r="920" spans="1:27">
      <c r="A920" s="72"/>
      <c r="B920" s="72"/>
      <c r="C920" s="109"/>
      <c r="D920" s="99"/>
      <c r="E920" s="72"/>
      <c r="F920" s="72"/>
      <c r="G920" s="72"/>
      <c r="H920" s="72"/>
      <c r="I920" s="72"/>
      <c r="J920" s="72"/>
      <c r="K920" s="72"/>
      <c r="L920" s="72"/>
      <c r="M920" s="72"/>
      <c r="N920" s="72"/>
      <c r="O920" s="72"/>
      <c r="P920" s="72"/>
      <c r="Q920" s="72"/>
      <c r="R920" s="72"/>
      <c r="S920" s="72"/>
      <c r="T920" s="72"/>
      <c r="U920" s="72"/>
      <c r="V920" s="72"/>
      <c r="W920" s="72"/>
      <c r="X920" s="72"/>
      <c r="Y920" s="72"/>
      <c r="Z920" s="72"/>
      <c r="AA920" s="72"/>
    </row>
    <row r="921" spans="1:27">
      <c r="A921" s="72"/>
      <c r="B921" s="72"/>
      <c r="C921" s="109"/>
      <c r="D921" s="99"/>
      <c r="E921" s="72"/>
      <c r="F921" s="72"/>
      <c r="G921" s="72"/>
      <c r="H921" s="72"/>
      <c r="I921" s="72"/>
      <c r="J921" s="72"/>
      <c r="K921" s="72"/>
      <c r="L921" s="72"/>
      <c r="M921" s="72"/>
      <c r="N921" s="72"/>
      <c r="O921" s="72"/>
      <c r="P921" s="72"/>
      <c r="Q921" s="72"/>
      <c r="R921" s="72"/>
      <c r="S921" s="72"/>
      <c r="T921" s="72"/>
      <c r="U921" s="72"/>
      <c r="V921" s="72"/>
      <c r="W921" s="72"/>
      <c r="X921" s="72"/>
      <c r="Y921" s="72"/>
      <c r="Z921" s="72"/>
      <c r="AA921" s="72"/>
    </row>
    <row r="922" spans="1:27">
      <c r="A922" s="72"/>
      <c r="B922" s="72"/>
      <c r="C922" s="109"/>
      <c r="D922" s="99"/>
      <c r="E922" s="72"/>
      <c r="F922" s="72"/>
      <c r="G922" s="72"/>
      <c r="H922" s="72"/>
      <c r="I922" s="72"/>
      <c r="J922" s="72"/>
      <c r="K922" s="72"/>
      <c r="L922" s="72"/>
      <c r="M922" s="72"/>
      <c r="N922" s="72"/>
      <c r="O922" s="72"/>
      <c r="P922" s="72"/>
      <c r="Q922" s="72"/>
      <c r="R922" s="72"/>
      <c r="S922" s="72"/>
      <c r="T922" s="72"/>
      <c r="U922" s="72"/>
      <c r="V922" s="72"/>
      <c r="W922" s="72"/>
      <c r="X922" s="72"/>
      <c r="Y922" s="72"/>
      <c r="Z922" s="72"/>
      <c r="AA922" s="72"/>
    </row>
    <row r="923" spans="1:27">
      <c r="A923" s="72"/>
      <c r="B923" s="72"/>
      <c r="C923" s="109"/>
      <c r="D923" s="99"/>
      <c r="E923" s="72"/>
      <c r="F923" s="72"/>
      <c r="G923" s="72"/>
      <c r="H923" s="72"/>
      <c r="I923" s="72"/>
      <c r="J923" s="72"/>
      <c r="K923" s="72"/>
      <c r="L923" s="72"/>
      <c r="M923" s="72"/>
      <c r="N923" s="72"/>
      <c r="O923" s="72"/>
      <c r="P923" s="72"/>
      <c r="Q923" s="72"/>
      <c r="R923" s="72"/>
      <c r="S923" s="72"/>
      <c r="T923" s="72"/>
      <c r="U923" s="72"/>
      <c r="V923" s="72"/>
      <c r="W923" s="72"/>
      <c r="X923" s="72"/>
      <c r="Y923" s="72"/>
      <c r="Z923" s="72"/>
      <c r="AA923" s="72"/>
    </row>
    <row r="924" spans="1:27">
      <c r="A924" s="72"/>
      <c r="B924" s="72"/>
      <c r="C924" s="109"/>
      <c r="D924" s="99"/>
      <c r="E924" s="72"/>
      <c r="F924" s="72"/>
      <c r="G924" s="72"/>
      <c r="H924" s="72"/>
      <c r="I924" s="72"/>
      <c r="J924" s="72"/>
      <c r="K924" s="72"/>
      <c r="L924" s="72"/>
      <c r="M924" s="72"/>
      <c r="N924" s="72"/>
      <c r="O924" s="72"/>
      <c r="P924" s="72"/>
      <c r="Q924" s="72"/>
      <c r="R924" s="72"/>
      <c r="S924" s="72"/>
      <c r="T924" s="72"/>
      <c r="U924" s="72"/>
      <c r="V924" s="72"/>
      <c r="W924" s="72"/>
      <c r="X924" s="72"/>
      <c r="Y924" s="72"/>
      <c r="Z924" s="72"/>
      <c r="AA924" s="72"/>
    </row>
    <row r="925" spans="1:27">
      <c r="A925" s="72"/>
      <c r="B925" s="72"/>
      <c r="C925" s="109"/>
      <c r="D925" s="99"/>
      <c r="E925" s="72"/>
      <c r="F925" s="72"/>
      <c r="G925" s="72"/>
      <c r="H925" s="72"/>
      <c r="I925" s="72"/>
      <c r="J925" s="72"/>
      <c r="K925" s="72"/>
      <c r="L925" s="72"/>
      <c r="M925" s="72"/>
      <c r="N925" s="72"/>
      <c r="O925" s="72"/>
      <c r="P925" s="72"/>
      <c r="Q925" s="72"/>
      <c r="R925" s="72"/>
      <c r="S925" s="72"/>
      <c r="T925" s="72"/>
      <c r="U925" s="72"/>
      <c r="V925" s="72"/>
      <c r="W925" s="72"/>
      <c r="X925" s="72"/>
      <c r="Y925" s="72"/>
      <c r="Z925" s="72"/>
      <c r="AA925" s="72"/>
    </row>
    <row r="926" spans="1:27">
      <c r="A926" s="72"/>
      <c r="B926" s="72"/>
      <c r="C926" s="109"/>
      <c r="D926" s="99"/>
      <c r="E926" s="72"/>
      <c r="F926" s="72"/>
      <c r="G926" s="72"/>
      <c r="H926" s="72"/>
      <c r="I926" s="72"/>
      <c r="J926" s="72"/>
      <c r="K926" s="72"/>
      <c r="L926" s="72"/>
      <c r="M926" s="72"/>
      <c r="N926" s="72"/>
      <c r="O926" s="72"/>
      <c r="P926" s="72"/>
      <c r="Q926" s="72"/>
      <c r="R926" s="72"/>
      <c r="S926" s="72"/>
      <c r="T926" s="72"/>
      <c r="U926" s="72"/>
      <c r="V926" s="72"/>
      <c r="W926" s="72"/>
      <c r="X926" s="72"/>
      <c r="Y926" s="72"/>
      <c r="Z926" s="72"/>
      <c r="AA926" s="72"/>
    </row>
    <row r="927" spans="1:27">
      <c r="A927" s="72"/>
      <c r="B927" s="72"/>
      <c r="C927" s="109"/>
      <c r="D927" s="99"/>
      <c r="E927" s="72"/>
      <c r="F927" s="72"/>
      <c r="G927" s="72"/>
      <c r="H927" s="72"/>
      <c r="I927" s="72"/>
      <c r="J927" s="72"/>
      <c r="K927" s="72"/>
      <c r="L927" s="72"/>
      <c r="M927" s="72"/>
      <c r="N927" s="72"/>
      <c r="O927" s="72"/>
      <c r="P927" s="72"/>
      <c r="Q927" s="72"/>
      <c r="R927" s="72"/>
      <c r="S927" s="72"/>
      <c r="T927" s="72"/>
      <c r="U927" s="72"/>
      <c r="V927" s="72"/>
      <c r="W927" s="72"/>
      <c r="X927" s="72"/>
      <c r="Y927" s="72"/>
      <c r="Z927" s="72"/>
      <c r="AA927" s="72"/>
    </row>
    <row r="928" spans="1:27">
      <c r="A928" s="72"/>
      <c r="B928" s="72"/>
      <c r="C928" s="109"/>
      <c r="D928" s="99"/>
      <c r="E928" s="72"/>
      <c r="F928" s="72"/>
      <c r="G928" s="72"/>
      <c r="H928" s="72"/>
      <c r="I928" s="72"/>
      <c r="J928" s="72"/>
      <c r="K928" s="72"/>
      <c r="L928" s="72"/>
      <c r="M928" s="72"/>
      <c r="N928" s="72"/>
      <c r="O928" s="72"/>
      <c r="P928" s="72"/>
      <c r="Q928" s="72"/>
      <c r="R928" s="72"/>
      <c r="S928" s="72"/>
      <c r="T928" s="72"/>
      <c r="U928" s="72"/>
      <c r="V928" s="72"/>
      <c r="W928" s="72"/>
      <c r="X928" s="72"/>
      <c r="Y928" s="72"/>
      <c r="Z928" s="72"/>
      <c r="AA928" s="72"/>
    </row>
    <row r="929" spans="1:27">
      <c r="A929" s="72"/>
      <c r="B929" s="72"/>
      <c r="C929" s="109"/>
      <c r="D929" s="99"/>
      <c r="E929" s="72"/>
      <c r="F929" s="72"/>
      <c r="G929" s="72"/>
      <c r="H929" s="72"/>
      <c r="I929" s="72"/>
      <c r="J929" s="72"/>
      <c r="K929" s="72"/>
      <c r="L929" s="72"/>
      <c r="M929" s="72"/>
      <c r="N929" s="72"/>
      <c r="O929" s="72"/>
      <c r="P929" s="72"/>
      <c r="Q929" s="72"/>
      <c r="R929" s="72"/>
      <c r="S929" s="72"/>
      <c r="T929" s="72"/>
      <c r="U929" s="72"/>
      <c r="V929" s="72"/>
      <c r="W929" s="72"/>
      <c r="X929" s="72"/>
      <c r="Y929" s="72"/>
      <c r="Z929" s="72"/>
      <c r="AA929" s="72"/>
    </row>
    <row r="930" spans="1:27">
      <c r="A930" s="72"/>
      <c r="B930" s="72"/>
      <c r="C930" s="109"/>
      <c r="D930" s="99"/>
      <c r="E930" s="72"/>
      <c r="F930" s="72"/>
      <c r="G930" s="72"/>
      <c r="H930" s="72"/>
      <c r="I930" s="72"/>
      <c r="J930" s="72"/>
      <c r="K930" s="72"/>
      <c r="L930" s="72"/>
      <c r="M930" s="72"/>
      <c r="N930" s="72"/>
      <c r="O930" s="72"/>
      <c r="P930" s="72"/>
      <c r="Q930" s="72"/>
      <c r="R930" s="72"/>
      <c r="S930" s="72"/>
      <c r="T930" s="72"/>
      <c r="U930" s="72"/>
      <c r="V930" s="72"/>
      <c r="W930" s="72"/>
      <c r="X930" s="72"/>
      <c r="Y930" s="72"/>
      <c r="Z930" s="72"/>
      <c r="AA930" s="72"/>
    </row>
    <row r="931" spans="1:27">
      <c r="A931" s="72"/>
      <c r="B931" s="72"/>
      <c r="C931" s="109"/>
      <c r="D931" s="99"/>
      <c r="E931" s="72"/>
      <c r="F931" s="72"/>
      <c r="G931" s="72"/>
      <c r="H931" s="72"/>
      <c r="I931" s="72"/>
      <c r="J931" s="72"/>
      <c r="K931" s="72"/>
      <c r="L931" s="72"/>
      <c r="M931" s="72"/>
      <c r="N931" s="72"/>
      <c r="O931" s="72"/>
      <c r="P931" s="72"/>
      <c r="Q931" s="72"/>
      <c r="R931" s="72"/>
      <c r="S931" s="72"/>
      <c r="T931" s="72"/>
      <c r="U931" s="72"/>
      <c r="V931" s="72"/>
      <c r="W931" s="72"/>
      <c r="X931" s="72"/>
      <c r="Y931" s="72"/>
      <c r="Z931" s="72"/>
      <c r="AA931" s="72"/>
    </row>
    <row r="932" spans="1:27">
      <c r="A932" s="72"/>
      <c r="B932" s="72"/>
      <c r="C932" s="109"/>
      <c r="D932" s="99"/>
      <c r="E932" s="72"/>
      <c r="F932" s="72"/>
      <c r="G932" s="72"/>
      <c r="H932" s="72"/>
      <c r="I932" s="72"/>
      <c r="J932" s="72"/>
      <c r="K932" s="72"/>
      <c r="L932" s="72"/>
      <c r="M932" s="72"/>
      <c r="N932" s="72"/>
      <c r="O932" s="72"/>
      <c r="P932" s="72"/>
      <c r="Q932" s="72"/>
      <c r="R932" s="72"/>
      <c r="S932" s="72"/>
      <c r="T932" s="72"/>
      <c r="U932" s="72"/>
      <c r="V932" s="72"/>
      <c r="W932" s="72"/>
      <c r="X932" s="72"/>
      <c r="Y932" s="72"/>
      <c r="Z932" s="72"/>
      <c r="AA932" s="72"/>
    </row>
    <row r="933" spans="1:27">
      <c r="A933" s="72"/>
      <c r="B933" s="72"/>
      <c r="C933" s="109"/>
      <c r="D933" s="99"/>
      <c r="E933" s="72"/>
      <c r="F933" s="72"/>
      <c r="G933" s="72"/>
      <c r="H933" s="72"/>
      <c r="I933" s="72"/>
      <c r="J933" s="72"/>
      <c r="K933" s="72"/>
      <c r="L933" s="72"/>
      <c r="M933" s="72"/>
      <c r="N933" s="72"/>
      <c r="O933" s="72"/>
      <c r="P933" s="72"/>
      <c r="Q933" s="72"/>
      <c r="R933" s="72"/>
      <c r="S933" s="72"/>
      <c r="T933" s="72"/>
      <c r="U933" s="72"/>
      <c r="V933" s="72"/>
      <c r="W933" s="72"/>
      <c r="X933" s="72"/>
      <c r="Y933" s="72"/>
      <c r="Z933" s="72"/>
      <c r="AA933" s="72"/>
    </row>
    <row r="934" spans="1:27">
      <c r="A934" s="72"/>
      <c r="B934" s="72"/>
      <c r="C934" s="109"/>
      <c r="D934" s="99"/>
      <c r="E934" s="72"/>
      <c r="F934" s="72"/>
      <c r="G934" s="72"/>
      <c r="H934" s="72"/>
      <c r="I934" s="72"/>
      <c r="J934" s="72"/>
      <c r="K934" s="72"/>
      <c r="L934" s="72"/>
      <c r="M934" s="72"/>
      <c r="N934" s="72"/>
      <c r="O934" s="72"/>
      <c r="P934" s="72"/>
      <c r="Q934" s="72"/>
      <c r="R934" s="72"/>
      <c r="S934" s="72"/>
      <c r="T934" s="72"/>
      <c r="U934" s="72"/>
      <c r="V934" s="72"/>
      <c r="W934" s="72"/>
      <c r="X934" s="72"/>
      <c r="Y934" s="72"/>
      <c r="Z934" s="72"/>
      <c r="AA934" s="72"/>
    </row>
    <row r="935" spans="1:27">
      <c r="A935" s="72"/>
      <c r="B935" s="72"/>
      <c r="C935" s="109"/>
      <c r="D935" s="99"/>
      <c r="E935" s="72"/>
      <c r="F935" s="72"/>
      <c r="G935" s="72"/>
      <c r="H935" s="72"/>
      <c r="I935" s="72"/>
      <c r="J935" s="72"/>
      <c r="K935" s="72"/>
      <c r="L935" s="72"/>
      <c r="M935" s="72"/>
      <c r="N935" s="72"/>
      <c r="O935" s="72"/>
      <c r="P935" s="72"/>
      <c r="Q935" s="72"/>
      <c r="R935" s="72"/>
      <c r="S935" s="72"/>
      <c r="T935" s="72"/>
      <c r="U935" s="72"/>
      <c r="V935" s="72"/>
      <c r="W935" s="72"/>
      <c r="X935" s="72"/>
      <c r="Y935" s="72"/>
      <c r="Z935" s="72"/>
      <c r="AA935" s="72"/>
    </row>
    <row r="936" spans="1:27">
      <c r="A936" s="72"/>
      <c r="B936" s="72"/>
      <c r="C936" s="109"/>
      <c r="D936" s="99"/>
      <c r="E936" s="72"/>
      <c r="F936" s="72"/>
      <c r="G936" s="72"/>
      <c r="H936" s="72"/>
      <c r="I936" s="72"/>
      <c r="J936" s="72"/>
      <c r="K936" s="72"/>
      <c r="L936" s="72"/>
      <c r="M936" s="72"/>
      <c r="N936" s="72"/>
      <c r="O936" s="72"/>
      <c r="P936" s="72"/>
      <c r="Q936" s="72"/>
      <c r="R936" s="72"/>
      <c r="S936" s="72"/>
      <c r="T936" s="72"/>
      <c r="U936" s="72"/>
      <c r="V936" s="72"/>
      <c r="W936" s="72"/>
      <c r="X936" s="72"/>
      <c r="Y936" s="72"/>
      <c r="Z936" s="72"/>
      <c r="AA936" s="72"/>
    </row>
    <row r="937" spans="1:27">
      <c r="A937" s="72"/>
      <c r="B937" s="72"/>
      <c r="C937" s="109"/>
      <c r="D937" s="99"/>
      <c r="E937" s="72"/>
      <c r="F937" s="72"/>
      <c r="G937" s="72"/>
      <c r="H937" s="72"/>
      <c r="I937" s="72"/>
      <c r="J937" s="72"/>
      <c r="K937" s="72"/>
      <c r="L937" s="72"/>
      <c r="M937" s="72"/>
      <c r="N937" s="72"/>
      <c r="O937" s="72"/>
      <c r="P937" s="72"/>
      <c r="Q937" s="72"/>
      <c r="R937" s="72"/>
      <c r="S937" s="72"/>
      <c r="T937" s="72"/>
      <c r="U937" s="72"/>
      <c r="V937" s="72"/>
      <c r="W937" s="72"/>
      <c r="X937" s="72"/>
      <c r="Y937" s="72"/>
      <c r="Z937" s="72"/>
      <c r="AA937" s="72"/>
    </row>
    <row r="938" spans="1:27">
      <c r="A938" s="72"/>
      <c r="B938" s="72"/>
      <c r="C938" s="109"/>
      <c r="D938" s="99"/>
      <c r="E938" s="72"/>
      <c r="F938" s="72"/>
      <c r="G938" s="72"/>
      <c r="H938" s="72"/>
      <c r="I938" s="72"/>
      <c r="J938" s="72"/>
      <c r="K938" s="72"/>
      <c r="L938" s="72"/>
      <c r="M938" s="72"/>
      <c r="N938" s="72"/>
      <c r="O938" s="72"/>
      <c r="P938" s="72"/>
      <c r="Q938" s="72"/>
      <c r="R938" s="72"/>
      <c r="S938" s="72"/>
      <c r="T938" s="72"/>
      <c r="U938" s="72"/>
      <c r="V938" s="72"/>
      <c r="W938" s="72"/>
      <c r="X938" s="72"/>
      <c r="Y938" s="72"/>
      <c r="Z938" s="72"/>
      <c r="AA938" s="72"/>
    </row>
    <row r="939" spans="1:27">
      <c r="A939" s="72"/>
      <c r="B939" s="72"/>
      <c r="C939" s="109"/>
      <c r="D939" s="99"/>
      <c r="E939" s="72"/>
      <c r="F939" s="72"/>
      <c r="G939" s="72"/>
      <c r="H939" s="72"/>
      <c r="I939" s="72"/>
      <c r="J939" s="72"/>
      <c r="K939" s="72"/>
      <c r="L939" s="72"/>
      <c r="M939" s="72"/>
      <c r="N939" s="72"/>
      <c r="O939" s="72"/>
      <c r="P939" s="72"/>
      <c r="Q939" s="72"/>
      <c r="R939" s="72"/>
      <c r="S939" s="72"/>
      <c r="T939" s="72"/>
      <c r="U939" s="72"/>
      <c r="V939" s="72"/>
      <c r="W939" s="72"/>
      <c r="X939" s="72"/>
      <c r="Y939" s="72"/>
      <c r="Z939" s="72"/>
      <c r="AA939" s="72"/>
    </row>
    <row r="940" spans="1:27">
      <c r="A940" s="72"/>
      <c r="B940" s="72"/>
      <c r="C940" s="109"/>
      <c r="D940" s="99"/>
      <c r="E940" s="72"/>
      <c r="F940" s="72"/>
      <c r="G940" s="72"/>
      <c r="H940" s="72"/>
      <c r="I940" s="72"/>
      <c r="J940" s="72"/>
      <c r="K940" s="72"/>
      <c r="L940" s="72"/>
      <c r="M940" s="72"/>
      <c r="N940" s="72"/>
      <c r="O940" s="72"/>
      <c r="P940" s="72"/>
      <c r="Q940" s="72"/>
      <c r="R940" s="72"/>
      <c r="S940" s="72"/>
      <c r="T940" s="72"/>
      <c r="U940" s="72"/>
      <c r="V940" s="72"/>
      <c r="W940" s="72"/>
      <c r="X940" s="72"/>
      <c r="Y940" s="72"/>
      <c r="Z940" s="72"/>
      <c r="AA940" s="72"/>
    </row>
    <row r="941" spans="1:27">
      <c r="A941" s="72"/>
      <c r="B941" s="72"/>
      <c r="C941" s="109"/>
      <c r="D941" s="99"/>
      <c r="E941" s="72"/>
      <c r="F941" s="72"/>
      <c r="G941" s="72"/>
      <c r="H941" s="72"/>
      <c r="I941" s="72"/>
      <c r="J941" s="72"/>
      <c r="K941" s="72"/>
      <c r="L941" s="72"/>
      <c r="M941" s="72"/>
      <c r="N941" s="72"/>
      <c r="O941" s="72"/>
      <c r="P941" s="72"/>
      <c r="Q941" s="72"/>
      <c r="R941" s="72"/>
      <c r="S941" s="72"/>
      <c r="T941" s="72"/>
      <c r="U941" s="72"/>
      <c r="V941" s="72"/>
      <c r="W941" s="72"/>
      <c r="X941" s="72"/>
      <c r="Y941" s="72"/>
      <c r="Z941" s="72"/>
      <c r="AA941" s="72"/>
    </row>
    <row r="942" spans="1:27">
      <c r="A942" s="72"/>
      <c r="B942" s="72"/>
      <c r="C942" s="109"/>
      <c r="D942" s="99"/>
      <c r="E942" s="72"/>
      <c r="F942" s="72"/>
      <c r="G942" s="72"/>
      <c r="H942" s="72"/>
      <c r="I942" s="72"/>
      <c r="J942" s="72"/>
      <c r="K942" s="72"/>
      <c r="L942" s="72"/>
      <c r="M942" s="72"/>
      <c r="N942" s="72"/>
      <c r="O942" s="72"/>
      <c r="P942" s="72"/>
      <c r="Q942" s="72"/>
      <c r="R942" s="72"/>
      <c r="S942" s="72"/>
      <c r="T942" s="72"/>
      <c r="U942" s="72"/>
      <c r="V942" s="72"/>
      <c r="W942" s="72"/>
      <c r="X942" s="72"/>
      <c r="Y942" s="72"/>
      <c r="Z942" s="72"/>
      <c r="AA942" s="72"/>
    </row>
    <row r="943" spans="1:27">
      <c r="A943" s="72"/>
      <c r="B943" s="72"/>
      <c r="C943" s="109"/>
      <c r="D943" s="99"/>
      <c r="E943" s="72"/>
      <c r="F943" s="72"/>
      <c r="G943" s="72"/>
      <c r="H943" s="72"/>
      <c r="I943" s="72"/>
      <c r="J943" s="72"/>
      <c r="K943" s="72"/>
      <c r="L943" s="72"/>
      <c r="M943" s="72"/>
      <c r="N943" s="72"/>
      <c r="O943" s="72"/>
      <c r="P943" s="72"/>
      <c r="Q943" s="72"/>
      <c r="R943" s="72"/>
      <c r="S943" s="72"/>
      <c r="T943" s="72"/>
      <c r="U943" s="72"/>
      <c r="V943" s="72"/>
      <c r="W943" s="72"/>
      <c r="X943" s="72"/>
      <c r="Y943" s="72"/>
      <c r="Z943" s="72"/>
      <c r="AA943" s="72"/>
    </row>
    <row r="944" spans="1:27">
      <c r="A944" s="72"/>
      <c r="B944" s="72"/>
      <c r="C944" s="109"/>
      <c r="D944" s="99"/>
      <c r="E944" s="72"/>
      <c r="F944" s="72"/>
      <c r="G944" s="72"/>
      <c r="H944" s="72"/>
      <c r="I944" s="72"/>
      <c r="J944" s="72"/>
      <c r="K944" s="72"/>
      <c r="L944" s="72"/>
      <c r="M944" s="72"/>
      <c r="N944" s="72"/>
      <c r="O944" s="72"/>
      <c r="P944" s="72"/>
      <c r="Q944" s="72"/>
      <c r="R944" s="72"/>
      <c r="S944" s="72"/>
      <c r="T944" s="72"/>
      <c r="U944" s="72"/>
      <c r="V944" s="72"/>
      <c r="W944" s="72"/>
      <c r="X944" s="72"/>
      <c r="Y944" s="72"/>
      <c r="Z944" s="72"/>
      <c r="AA944" s="72"/>
    </row>
    <row r="945" spans="1:27">
      <c r="A945" s="72"/>
      <c r="B945" s="72"/>
      <c r="C945" s="109"/>
      <c r="D945" s="99"/>
      <c r="E945" s="72"/>
      <c r="F945" s="72"/>
      <c r="G945" s="72"/>
      <c r="H945" s="72"/>
      <c r="I945" s="72"/>
      <c r="J945" s="72"/>
      <c r="K945" s="72"/>
      <c r="L945" s="72"/>
      <c r="M945" s="72"/>
      <c r="N945" s="72"/>
      <c r="O945" s="72"/>
      <c r="P945" s="72"/>
      <c r="Q945" s="72"/>
      <c r="R945" s="72"/>
      <c r="S945" s="72"/>
      <c r="T945" s="72"/>
      <c r="U945" s="72"/>
      <c r="V945" s="72"/>
      <c r="W945" s="72"/>
      <c r="X945" s="72"/>
      <c r="Y945" s="72"/>
      <c r="Z945" s="72"/>
      <c r="AA945" s="72"/>
    </row>
    <row r="946" spans="1:27">
      <c r="A946" s="72"/>
      <c r="B946" s="72"/>
      <c r="C946" s="109"/>
      <c r="D946" s="99"/>
      <c r="E946" s="72"/>
      <c r="F946" s="72"/>
      <c r="G946" s="72"/>
      <c r="H946" s="72"/>
      <c r="I946" s="72"/>
      <c r="J946" s="72"/>
      <c r="K946" s="72"/>
      <c r="L946" s="72"/>
      <c r="M946" s="72"/>
      <c r="N946" s="72"/>
      <c r="O946" s="72"/>
      <c r="P946" s="72"/>
      <c r="Q946" s="72"/>
      <c r="R946" s="72"/>
      <c r="S946" s="72"/>
      <c r="T946" s="72"/>
      <c r="U946" s="72"/>
      <c r="V946" s="72"/>
      <c r="W946" s="72"/>
      <c r="X946" s="72"/>
      <c r="Y946" s="72"/>
      <c r="Z946" s="72"/>
      <c r="AA946" s="72"/>
    </row>
    <row r="947" spans="1:27">
      <c r="A947" s="72"/>
      <c r="B947" s="72"/>
      <c r="C947" s="109"/>
      <c r="D947" s="99"/>
      <c r="E947" s="72"/>
      <c r="F947" s="72"/>
      <c r="G947" s="72"/>
      <c r="H947" s="72"/>
      <c r="I947" s="72"/>
      <c r="J947" s="72"/>
      <c r="K947" s="72"/>
      <c r="L947" s="72"/>
      <c r="M947" s="72"/>
      <c r="N947" s="72"/>
      <c r="O947" s="72"/>
      <c r="P947" s="72"/>
      <c r="Q947" s="72"/>
      <c r="R947" s="72"/>
      <c r="S947" s="72"/>
      <c r="T947" s="72"/>
      <c r="U947" s="72"/>
      <c r="V947" s="72"/>
      <c r="W947" s="72"/>
      <c r="X947" s="72"/>
      <c r="Y947" s="72"/>
      <c r="Z947" s="72"/>
      <c r="AA947" s="72"/>
    </row>
    <row r="948" spans="1:27">
      <c r="A948" s="72"/>
      <c r="B948" s="72"/>
      <c r="C948" s="109"/>
      <c r="D948" s="99"/>
      <c r="E948" s="72"/>
      <c r="F948" s="72"/>
      <c r="G948" s="72"/>
      <c r="H948" s="72"/>
      <c r="I948" s="72"/>
      <c r="J948" s="72"/>
      <c r="K948" s="72"/>
      <c r="L948" s="72"/>
      <c r="M948" s="72"/>
      <c r="N948" s="72"/>
      <c r="O948" s="72"/>
      <c r="P948" s="72"/>
      <c r="Q948" s="72"/>
      <c r="R948" s="72"/>
      <c r="S948" s="72"/>
      <c r="T948" s="72"/>
      <c r="U948" s="72"/>
      <c r="V948" s="72"/>
      <c r="W948" s="72"/>
      <c r="X948" s="72"/>
      <c r="Y948" s="72"/>
      <c r="Z948" s="72"/>
      <c r="AA948" s="72"/>
    </row>
    <row r="949" spans="1:27">
      <c r="A949" s="72"/>
      <c r="B949" s="72"/>
      <c r="C949" s="109"/>
      <c r="D949" s="99"/>
      <c r="E949" s="72"/>
      <c r="F949" s="72"/>
      <c r="G949" s="72"/>
      <c r="H949" s="72"/>
      <c r="I949" s="72"/>
      <c r="J949" s="72"/>
      <c r="K949" s="72"/>
      <c r="L949" s="72"/>
      <c r="M949" s="72"/>
      <c r="N949" s="72"/>
      <c r="O949" s="72"/>
      <c r="P949" s="72"/>
      <c r="Q949" s="72"/>
      <c r="R949" s="72"/>
      <c r="S949" s="72"/>
      <c r="T949" s="72"/>
      <c r="U949" s="72"/>
      <c r="V949" s="72"/>
      <c r="W949" s="72"/>
      <c r="X949" s="72"/>
      <c r="Y949" s="72"/>
      <c r="Z949" s="72"/>
      <c r="AA949" s="72"/>
    </row>
    <row r="950" spans="1:27">
      <c r="A950" s="72"/>
      <c r="B950" s="72"/>
      <c r="C950" s="109"/>
      <c r="D950" s="99"/>
      <c r="E950" s="72"/>
      <c r="F950" s="72"/>
      <c r="G950" s="72"/>
      <c r="H950" s="72"/>
      <c r="I950" s="72"/>
      <c r="J950" s="72"/>
      <c r="K950" s="72"/>
      <c r="L950" s="72"/>
      <c r="M950" s="72"/>
      <c r="N950" s="72"/>
      <c r="O950" s="72"/>
      <c r="P950" s="72"/>
      <c r="Q950" s="72"/>
      <c r="R950" s="72"/>
      <c r="S950" s="72"/>
      <c r="T950" s="72"/>
      <c r="U950" s="72"/>
      <c r="V950" s="72"/>
      <c r="W950" s="72"/>
      <c r="X950" s="72"/>
      <c r="Y950" s="72"/>
      <c r="Z950" s="72"/>
      <c r="AA950" s="72"/>
    </row>
    <row r="951" spans="1:27">
      <c r="A951" s="72"/>
      <c r="B951" s="72"/>
      <c r="C951" s="109"/>
      <c r="D951" s="99"/>
      <c r="E951" s="72"/>
      <c r="F951" s="72"/>
      <c r="G951" s="72"/>
      <c r="H951" s="72"/>
      <c r="I951" s="72"/>
      <c r="J951" s="72"/>
      <c r="K951" s="72"/>
      <c r="L951" s="72"/>
      <c r="M951" s="72"/>
      <c r="N951" s="72"/>
      <c r="O951" s="72"/>
      <c r="P951" s="72"/>
      <c r="Q951" s="72"/>
      <c r="R951" s="72"/>
      <c r="S951" s="72"/>
      <c r="T951" s="72"/>
      <c r="U951" s="72"/>
      <c r="V951" s="72"/>
      <c r="W951" s="72"/>
      <c r="X951" s="72"/>
      <c r="Y951" s="72"/>
      <c r="Z951" s="72"/>
      <c r="AA951" s="72"/>
    </row>
    <row r="952" spans="1:27">
      <c r="A952" s="72"/>
      <c r="B952" s="72"/>
      <c r="C952" s="109"/>
      <c r="D952" s="99"/>
      <c r="E952" s="72"/>
      <c r="F952" s="72"/>
      <c r="G952" s="72"/>
      <c r="H952" s="72"/>
      <c r="I952" s="72"/>
      <c r="J952" s="72"/>
      <c r="K952" s="72"/>
      <c r="L952" s="72"/>
      <c r="M952" s="72"/>
      <c r="N952" s="72"/>
      <c r="O952" s="72"/>
      <c r="P952" s="72"/>
      <c r="Q952" s="72"/>
      <c r="R952" s="72"/>
      <c r="S952" s="72"/>
      <c r="T952" s="72"/>
      <c r="U952" s="72"/>
      <c r="V952" s="72"/>
      <c r="W952" s="72"/>
      <c r="X952" s="72"/>
      <c r="Y952" s="72"/>
      <c r="Z952" s="72"/>
      <c r="AA952" s="72"/>
    </row>
    <row r="953" spans="1:27">
      <c r="A953" s="72"/>
      <c r="B953" s="72"/>
      <c r="C953" s="109"/>
      <c r="D953" s="99"/>
      <c r="E953" s="72"/>
      <c r="F953" s="72"/>
      <c r="G953" s="72"/>
      <c r="H953" s="72"/>
      <c r="I953" s="72"/>
      <c r="J953" s="72"/>
      <c r="K953" s="72"/>
      <c r="L953" s="72"/>
      <c r="M953" s="72"/>
      <c r="N953" s="72"/>
      <c r="O953" s="72"/>
      <c r="P953" s="72"/>
      <c r="Q953" s="72"/>
      <c r="R953" s="72"/>
      <c r="S953" s="72"/>
      <c r="T953" s="72"/>
      <c r="U953" s="72"/>
      <c r="V953" s="72"/>
      <c r="W953" s="72"/>
      <c r="X953" s="72"/>
      <c r="Y953" s="72"/>
      <c r="Z953" s="72"/>
      <c r="AA953" s="72"/>
    </row>
    <row r="954" spans="1:27">
      <c r="A954" s="72"/>
      <c r="B954" s="72"/>
      <c r="C954" s="109"/>
      <c r="D954" s="99"/>
      <c r="E954" s="72"/>
      <c r="F954" s="72"/>
      <c r="G954" s="72"/>
      <c r="H954" s="72"/>
      <c r="I954" s="72"/>
      <c r="J954" s="72"/>
      <c r="K954" s="72"/>
      <c r="L954" s="72"/>
      <c r="M954" s="72"/>
      <c r="N954" s="72"/>
      <c r="O954" s="72"/>
      <c r="P954" s="72"/>
      <c r="Q954" s="72"/>
      <c r="R954" s="72"/>
      <c r="S954" s="72"/>
      <c r="T954" s="72"/>
      <c r="U954" s="72"/>
      <c r="V954" s="72"/>
      <c r="W954" s="72"/>
      <c r="X954" s="72"/>
      <c r="Y954" s="72"/>
      <c r="Z954" s="72"/>
      <c r="AA954" s="72"/>
    </row>
    <row r="955" spans="1:27">
      <c r="A955" s="72"/>
      <c r="B955" s="72"/>
      <c r="C955" s="109"/>
      <c r="D955" s="99"/>
      <c r="E955" s="72"/>
      <c r="F955" s="72"/>
      <c r="G955" s="72"/>
      <c r="H955" s="72"/>
      <c r="I955" s="72"/>
      <c r="J955" s="72"/>
      <c r="K955" s="72"/>
      <c r="L955" s="72"/>
      <c r="M955" s="72"/>
      <c r="N955" s="72"/>
      <c r="O955" s="72"/>
      <c r="P955" s="72"/>
      <c r="Q955" s="72"/>
      <c r="R955" s="72"/>
      <c r="S955" s="72"/>
      <c r="T955" s="72"/>
      <c r="U955" s="72"/>
      <c r="V955" s="72"/>
      <c r="W955" s="72"/>
      <c r="X955" s="72"/>
      <c r="Y955" s="72"/>
      <c r="Z955" s="72"/>
      <c r="AA955" s="72"/>
    </row>
    <row r="956" spans="1:27">
      <c r="A956" s="72"/>
      <c r="B956" s="72"/>
      <c r="C956" s="109"/>
      <c r="D956" s="99"/>
      <c r="E956" s="72"/>
      <c r="F956" s="72"/>
      <c r="G956" s="72"/>
      <c r="H956" s="72"/>
      <c r="I956" s="72"/>
      <c r="J956" s="72"/>
      <c r="K956" s="72"/>
      <c r="L956" s="72"/>
      <c r="M956" s="72"/>
      <c r="N956" s="72"/>
      <c r="O956" s="72"/>
      <c r="P956" s="72"/>
      <c r="Q956" s="72"/>
      <c r="R956" s="72"/>
      <c r="S956" s="72"/>
      <c r="T956" s="72"/>
      <c r="U956" s="72"/>
      <c r="V956" s="72"/>
      <c r="W956" s="72"/>
      <c r="X956" s="72"/>
      <c r="Y956" s="72"/>
      <c r="Z956" s="72"/>
      <c r="AA956" s="72"/>
    </row>
    <row r="957" spans="1:27">
      <c r="A957" s="72"/>
      <c r="B957" s="72"/>
      <c r="C957" s="109"/>
      <c r="D957" s="99"/>
      <c r="E957" s="72"/>
      <c r="F957" s="72"/>
      <c r="G957" s="72"/>
      <c r="H957" s="72"/>
      <c r="I957" s="72"/>
      <c r="J957" s="72"/>
      <c r="K957" s="72"/>
      <c r="L957" s="72"/>
      <c r="M957" s="72"/>
      <c r="N957" s="72"/>
      <c r="O957" s="72"/>
      <c r="P957" s="72"/>
      <c r="Q957" s="72"/>
      <c r="R957" s="72"/>
      <c r="S957" s="72"/>
      <c r="T957" s="72"/>
      <c r="U957" s="72"/>
      <c r="V957" s="72"/>
      <c r="W957" s="72"/>
      <c r="X957" s="72"/>
      <c r="Y957" s="72"/>
      <c r="Z957" s="72"/>
      <c r="AA957" s="72"/>
    </row>
    <row r="958" spans="1:27">
      <c r="A958" s="72"/>
      <c r="B958" s="72"/>
      <c r="C958" s="109"/>
      <c r="D958" s="99"/>
      <c r="E958" s="72"/>
      <c r="F958" s="72"/>
      <c r="G958" s="72"/>
      <c r="H958" s="72"/>
      <c r="I958" s="72"/>
      <c r="J958" s="72"/>
      <c r="K958" s="72"/>
      <c r="L958" s="72"/>
      <c r="M958" s="72"/>
      <c r="N958" s="72"/>
      <c r="O958" s="72"/>
      <c r="P958" s="72"/>
      <c r="Q958" s="72"/>
      <c r="R958" s="72"/>
      <c r="S958" s="72"/>
      <c r="T958" s="72"/>
      <c r="U958" s="72"/>
      <c r="V958" s="72"/>
      <c r="W958" s="72"/>
      <c r="X958" s="72"/>
      <c r="Y958" s="72"/>
      <c r="Z958" s="72"/>
      <c r="AA958" s="72"/>
    </row>
    <row r="959" spans="1:27">
      <c r="A959" s="72"/>
      <c r="B959" s="72"/>
      <c r="C959" s="109"/>
      <c r="D959" s="99"/>
      <c r="E959" s="72"/>
      <c r="F959" s="72"/>
      <c r="G959" s="72"/>
      <c r="H959" s="72"/>
      <c r="I959" s="72"/>
      <c r="J959" s="72"/>
      <c r="K959" s="72"/>
      <c r="L959" s="72"/>
      <c r="M959" s="72"/>
      <c r="N959" s="72"/>
      <c r="O959" s="72"/>
      <c r="P959" s="72"/>
      <c r="Q959" s="72"/>
      <c r="R959" s="72"/>
      <c r="S959" s="72"/>
      <c r="T959" s="72"/>
      <c r="U959" s="72"/>
      <c r="V959" s="72"/>
      <c r="W959" s="72"/>
      <c r="X959" s="72"/>
      <c r="Y959" s="72"/>
      <c r="Z959" s="72"/>
      <c r="AA959" s="72"/>
    </row>
    <row r="960" spans="1:27">
      <c r="A960" s="72"/>
      <c r="B960" s="72"/>
      <c r="C960" s="109"/>
      <c r="D960" s="99"/>
      <c r="E960" s="72"/>
      <c r="F960" s="72"/>
      <c r="G960" s="72"/>
      <c r="H960" s="72"/>
      <c r="I960" s="72"/>
      <c r="J960" s="72"/>
      <c r="K960" s="72"/>
      <c r="L960" s="72"/>
      <c r="M960" s="72"/>
      <c r="N960" s="72"/>
      <c r="O960" s="72"/>
      <c r="P960" s="72"/>
      <c r="Q960" s="72"/>
      <c r="R960" s="72"/>
      <c r="S960" s="72"/>
      <c r="T960" s="72"/>
      <c r="U960" s="72"/>
      <c r="V960" s="72"/>
      <c r="W960" s="72"/>
      <c r="X960" s="72"/>
      <c r="Y960" s="72"/>
      <c r="Z960" s="72"/>
      <c r="AA960" s="72"/>
    </row>
    <row r="961" spans="1:27">
      <c r="A961" s="72"/>
      <c r="B961" s="72"/>
      <c r="C961" s="109"/>
      <c r="D961" s="99"/>
      <c r="E961" s="72"/>
      <c r="F961" s="72"/>
      <c r="G961" s="72"/>
      <c r="H961" s="72"/>
      <c r="I961" s="72"/>
      <c r="J961" s="72"/>
      <c r="K961" s="72"/>
      <c r="L961" s="72"/>
      <c r="M961" s="72"/>
      <c r="N961" s="72"/>
      <c r="O961" s="72"/>
      <c r="P961" s="72"/>
      <c r="Q961" s="72"/>
      <c r="R961" s="72"/>
      <c r="S961" s="72"/>
      <c r="T961" s="72"/>
      <c r="U961" s="72"/>
      <c r="V961" s="72"/>
      <c r="W961" s="72"/>
      <c r="X961" s="72"/>
      <c r="Y961" s="72"/>
      <c r="Z961" s="72"/>
      <c r="AA961" s="72"/>
    </row>
    <row r="962" spans="1:27">
      <c r="A962" s="72"/>
      <c r="B962" s="72"/>
      <c r="C962" s="109"/>
      <c r="D962" s="99"/>
      <c r="E962" s="72"/>
      <c r="F962" s="72"/>
      <c r="G962" s="72"/>
      <c r="H962" s="72"/>
      <c r="I962" s="72"/>
      <c r="J962" s="72"/>
      <c r="K962" s="72"/>
      <c r="L962" s="72"/>
      <c r="M962" s="72"/>
      <c r="N962" s="72"/>
      <c r="O962" s="72"/>
      <c r="P962" s="72"/>
      <c r="Q962" s="72"/>
      <c r="R962" s="72"/>
      <c r="S962" s="72"/>
      <c r="T962" s="72"/>
      <c r="U962" s="72"/>
      <c r="V962" s="72"/>
      <c r="W962" s="72"/>
      <c r="X962" s="72"/>
      <c r="Y962" s="72"/>
      <c r="Z962" s="72"/>
      <c r="AA962" s="72"/>
    </row>
    <row r="963" spans="1:27">
      <c r="A963" s="72"/>
      <c r="B963" s="72"/>
      <c r="C963" s="109"/>
      <c r="D963" s="99"/>
      <c r="E963" s="72"/>
      <c r="F963" s="72"/>
      <c r="G963" s="72"/>
      <c r="H963" s="72"/>
      <c r="I963" s="72"/>
      <c r="J963" s="72"/>
      <c r="K963" s="72"/>
      <c r="L963" s="72"/>
      <c r="M963" s="72"/>
      <c r="N963" s="72"/>
      <c r="O963" s="72"/>
      <c r="P963" s="72"/>
      <c r="Q963" s="72"/>
      <c r="R963" s="72"/>
      <c r="S963" s="72"/>
      <c r="T963" s="72"/>
      <c r="U963" s="72"/>
      <c r="V963" s="72"/>
      <c r="W963" s="72"/>
      <c r="X963" s="72"/>
      <c r="Y963" s="72"/>
      <c r="Z963" s="72"/>
      <c r="AA963" s="72"/>
    </row>
    <row r="964" spans="1:27">
      <c r="A964" s="72"/>
      <c r="B964" s="72"/>
      <c r="C964" s="109"/>
      <c r="D964" s="99"/>
      <c r="E964" s="72"/>
      <c r="F964" s="72"/>
      <c r="G964" s="72"/>
      <c r="H964" s="72"/>
      <c r="I964" s="72"/>
      <c r="J964" s="72"/>
      <c r="K964" s="72"/>
      <c r="L964" s="72"/>
      <c r="M964" s="72"/>
      <c r="N964" s="72"/>
      <c r="O964" s="72"/>
      <c r="P964" s="72"/>
      <c r="Q964" s="72"/>
      <c r="R964" s="72"/>
      <c r="S964" s="72"/>
      <c r="T964" s="72"/>
      <c r="U964" s="72"/>
      <c r="V964" s="72"/>
      <c r="W964" s="72"/>
      <c r="X964" s="72"/>
      <c r="Y964" s="72"/>
      <c r="Z964" s="72"/>
      <c r="AA964" s="72"/>
    </row>
    <row r="965" spans="1:27">
      <c r="A965" s="72"/>
      <c r="B965" s="72"/>
      <c r="C965" s="109"/>
      <c r="D965" s="99"/>
      <c r="E965" s="72"/>
      <c r="F965" s="72"/>
      <c r="G965" s="72"/>
      <c r="H965" s="72"/>
      <c r="I965" s="72"/>
      <c r="J965" s="72"/>
      <c r="K965" s="72"/>
      <c r="L965" s="72"/>
      <c r="M965" s="72"/>
      <c r="N965" s="72"/>
      <c r="O965" s="72"/>
      <c r="P965" s="72"/>
      <c r="Q965" s="72"/>
      <c r="R965" s="72"/>
      <c r="S965" s="72"/>
      <c r="T965" s="72"/>
      <c r="U965" s="72"/>
      <c r="V965" s="72"/>
      <c r="W965" s="72"/>
      <c r="X965" s="72"/>
      <c r="Y965" s="72"/>
      <c r="Z965" s="72"/>
      <c r="AA965" s="72"/>
    </row>
    <row r="966" spans="1:27">
      <c r="A966" s="72"/>
      <c r="B966" s="72"/>
      <c r="C966" s="109"/>
      <c r="D966" s="99"/>
      <c r="E966" s="72"/>
      <c r="F966" s="72"/>
      <c r="G966" s="72"/>
      <c r="H966" s="72"/>
      <c r="I966" s="72"/>
      <c r="J966" s="72"/>
      <c r="K966" s="72"/>
      <c r="L966" s="72"/>
      <c r="M966" s="72"/>
      <c r="N966" s="72"/>
      <c r="O966" s="72"/>
      <c r="P966" s="72"/>
      <c r="Q966" s="72"/>
      <c r="R966" s="72"/>
      <c r="S966" s="72"/>
      <c r="T966" s="72"/>
      <c r="U966" s="72"/>
      <c r="V966" s="72"/>
      <c r="W966" s="72"/>
      <c r="X966" s="72"/>
      <c r="Y966" s="72"/>
      <c r="Z966" s="72"/>
      <c r="AA966" s="72"/>
    </row>
    <row r="967" spans="1:27">
      <c r="A967" s="72"/>
      <c r="B967" s="72"/>
      <c r="C967" s="109"/>
      <c r="D967" s="99"/>
      <c r="E967" s="72"/>
      <c r="F967" s="72"/>
      <c r="G967" s="72"/>
      <c r="H967" s="72"/>
      <c r="I967" s="72"/>
      <c r="J967" s="72"/>
      <c r="K967" s="72"/>
      <c r="L967" s="72"/>
      <c r="M967" s="72"/>
      <c r="N967" s="72"/>
      <c r="O967" s="72"/>
      <c r="P967" s="72"/>
      <c r="Q967" s="72"/>
      <c r="R967" s="72"/>
      <c r="S967" s="72"/>
      <c r="T967" s="72"/>
      <c r="U967" s="72"/>
      <c r="V967" s="72"/>
      <c r="W967" s="72"/>
      <c r="X967" s="72"/>
      <c r="Y967" s="72"/>
      <c r="Z967" s="72"/>
      <c r="AA967" s="72"/>
    </row>
    <row r="968" spans="1:27">
      <c r="A968" s="72"/>
      <c r="B968" s="72"/>
      <c r="C968" s="109"/>
      <c r="D968" s="99"/>
      <c r="E968" s="72"/>
      <c r="F968" s="72"/>
      <c r="G968" s="72"/>
      <c r="H968" s="72"/>
      <c r="I968" s="72"/>
      <c r="J968" s="72"/>
      <c r="K968" s="72"/>
      <c r="L968" s="72"/>
      <c r="M968" s="72"/>
      <c r="N968" s="72"/>
      <c r="O968" s="72"/>
      <c r="P968" s="72"/>
      <c r="Q968" s="72"/>
      <c r="R968" s="72"/>
      <c r="S968" s="72"/>
      <c r="T968" s="72"/>
      <c r="U968" s="72"/>
      <c r="V968" s="72"/>
      <c r="W968" s="72"/>
      <c r="X968" s="72"/>
      <c r="Y968" s="72"/>
      <c r="Z968" s="72"/>
      <c r="AA968" s="72"/>
    </row>
    <row r="969" spans="1:27">
      <c r="A969" s="72"/>
      <c r="B969" s="72"/>
      <c r="C969" s="109"/>
      <c r="D969" s="99"/>
      <c r="E969" s="72"/>
      <c r="F969" s="72"/>
      <c r="G969" s="72"/>
      <c r="H969" s="72"/>
      <c r="I969" s="72"/>
      <c r="J969" s="72"/>
      <c r="K969" s="72"/>
      <c r="L969" s="72"/>
      <c r="M969" s="72"/>
      <c r="N969" s="72"/>
      <c r="O969" s="72"/>
      <c r="P969" s="72"/>
      <c r="Q969" s="72"/>
      <c r="R969" s="72"/>
      <c r="S969" s="72"/>
      <c r="T969" s="72"/>
      <c r="U969" s="72"/>
      <c r="V969" s="72"/>
      <c r="W969" s="72"/>
      <c r="X969" s="72"/>
      <c r="Y969" s="72"/>
      <c r="Z969" s="72"/>
      <c r="AA969" s="72"/>
    </row>
    <row r="970" spans="1:27">
      <c r="A970" s="72"/>
      <c r="B970" s="72"/>
      <c r="C970" s="109"/>
      <c r="D970" s="99"/>
      <c r="E970" s="72"/>
      <c r="F970" s="72"/>
      <c r="G970" s="72"/>
      <c r="H970" s="72"/>
      <c r="I970" s="72"/>
      <c r="J970" s="72"/>
      <c r="K970" s="72"/>
      <c r="L970" s="72"/>
      <c r="M970" s="72"/>
      <c r="N970" s="72"/>
      <c r="O970" s="72"/>
      <c r="P970" s="72"/>
      <c r="Q970" s="72"/>
      <c r="R970" s="72"/>
      <c r="S970" s="72"/>
      <c r="T970" s="72"/>
      <c r="U970" s="72"/>
      <c r="V970" s="72"/>
      <c r="W970" s="72"/>
      <c r="X970" s="72"/>
      <c r="Y970" s="72"/>
      <c r="Z970" s="72"/>
      <c r="AA970" s="72"/>
    </row>
    <row r="971" spans="1:27">
      <c r="A971" s="72"/>
      <c r="B971" s="72"/>
      <c r="C971" s="109"/>
      <c r="D971" s="99"/>
      <c r="E971" s="72"/>
      <c r="F971" s="72"/>
      <c r="G971" s="72"/>
      <c r="H971" s="72"/>
      <c r="I971" s="72"/>
      <c r="J971" s="72"/>
      <c r="K971" s="72"/>
      <c r="L971" s="72"/>
      <c r="M971" s="72"/>
      <c r="N971" s="72"/>
      <c r="O971" s="72"/>
      <c r="P971" s="72"/>
      <c r="Q971" s="72"/>
      <c r="R971" s="72"/>
      <c r="S971" s="72"/>
      <c r="T971" s="72"/>
      <c r="U971" s="72"/>
      <c r="V971" s="72"/>
      <c r="W971" s="72"/>
      <c r="X971" s="72"/>
      <c r="Y971" s="72"/>
      <c r="Z971" s="72"/>
      <c r="AA971" s="72"/>
    </row>
    <row r="972" spans="1:27">
      <c r="A972" s="72"/>
      <c r="B972" s="72"/>
      <c r="C972" s="109"/>
      <c r="D972" s="99"/>
      <c r="E972" s="72"/>
      <c r="F972" s="72"/>
      <c r="G972" s="72"/>
      <c r="H972" s="72"/>
      <c r="I972" s="72"/>
      <c r="J972" s="72"/>
      <c r="K972" s="72"/>
      <c r="L972" s="72"/>
      <c r="M972" s="72"/>
      <c r="N972" s="72"/>
      <c r="O972" s="72"/>
      <c r="P972" s="72"/>
      <c r="Q972" s="72"/>
      <c r="R972" s="72"/>
      <c r="S972" s="72"/>
      <c r="T972" s="72"/>
      <c r="U972" s="72"/>
      <c r="V972" s="72"/>
      <c r="W972" s="72"/>
      <c r="X972" s="72"/>
      <c r="Y972" s="72"/>
      <c r="Z972" s="72"/>
      <c r="AA972" s="72"/>
    </row>
    <row r="973" spans="1:27">
      <c r="A973" s="72"/>
      <c r="B973" s="72"/>
      <c r="C973" s="109"/>
      <c r="D973" s="99"/>
      <c r="E973" s="72"/>
      <c r="F973" s="72"/>
      <c r="G973" s="72"/>
      <c r="H973" s="72"/>
      <c r="I973" s="72"/>
      <c r="J973" s="72"/>
      <c r="K973" s="72"/>
      <c r="L973" s="72"/>
      <c r="M973" s="72"/>
      <c r="N973" s="72"/>
      <c r="O973" s="72"/>
      <c r="P973" s="72"/>
      <c r="Q973" s="72"/>
      <c r="R973" s="72"/>
      <c r="S973" s="72"/>
      <c r="T973" s="72"/>
      <c r="U973" s="72"/>
      <c r="V973" s="72"/>
      <c r="W973" s="72"/>
      <c r="X973" s="72"/>
      <c r="Y973" s="72"/>
      <c r="Z973" s="72"/>
      <c r="AA973" s="72"/>
    </row>
    <row r="974" spans="1:27">
      <c r="A974" s="72"/>
      <c r="B974" s="72"/>
      <c r="C974" s="109"/>
      <c r="D974" s="99"/>
      <c r="E974" s="72"/>
      <c r="F974" s="72"/>
      <c r="G974" s="72"/>
      <c r="H974" s="72"/>
      <c r="I974" s="72"/>
      <c r="J974" s="72"/>
      <c r="K974" s="72"/>
      <c r="L974" s="72"/>
      <c r="M974" s="72"/>
      <c r="N974" s="72"/>
      <c r="O974" s="72"/>
      <c r="P974" s="72"/>
      <c r="Q974" s="72"/>
      <c r="R974" s="72"/>
      <c r="S974" s="72"/>
      <c r="T974" s="72"/>
      <c r="U974" s="72"/>
      <c r="V974" s="72"/>
      <c r="W974" s="72"/>
      <c r="X974" s="72"/>
      <c r="Y974" s="72"/>
      <c r="Z974" s="72"/>
      <c r="AA974" s="72"/>
    </row>
    <row r="975" spans="1:27">
      <c r="A975" s="72"/>
      <c r="B975" s="72"/>
      <c r="C975" s="109"/>
      <c r="D975" s="99"/>
      <c r="E975" s="72"/>
      <c r="F975" s="72"/>
      <c r="G975" s="72"/>
      <c r="H975" s="72"/>
      <c r="I975" s="72"/>
      <c r="J975" s="72"/>
      <c r="K975" s="72"/>
      <c r="L975" s="72"/>
      <c r="M975" s="72"/>
      <c r="N975" s="72"/>
      <c r="O975" s="72"/>
      <c r="P975" s="72"/>
      <c r="Q975" s="72"/>
      <c r="R975" s="72"/>
      <c r="S975" s="72"/>
      <c r="T975" s="72"/>
      <c r="U975" s="72"/>
      <c r="V975" s="72"/>
      <c r="W975" s="72"/>
      <c r="X975" s="72"/>
      <c r="Y975" s="72"/>
      <c r="Z975" s="72"/>
      <c r="AA975" s="72"/>
    </row>
    <row r="976" spans="1:27">
      <c r="A976" s="72"/>
      <c r="B976" s="72"/>
      <c r="C976" s="109"/>
      <c r="D976" s="99"/>
      <c r="E976" s="72"/>
      <c r="F976" s="72"/>
      <c r="G976" s="72"/>
      <c r="H976" s="72"/>
      <c r="I976" s="72"/>
      <c r="J976" s="72"/>
      <c r="K976" s="72"/>
      <c r="L976" s="72"/>
      <c r="M976" s="72"/>
      <c r="N976" s="72"/>
      <c r="O976" s="72"/>
      <c r="P976" s="72"/>
      <c r="Q976" s="72"/>
      <c r="R976" s="72"/>
      <c r="S976" s="72"/>
      <c r="T976" s="72"/>
      <c r="U976" s="72"/>
      <c r="V976" s="72"/>
      <c r="W976" s="72"/>
      <c r="X976" s="72"/>
      <c r="Y976" s="72"/>
      <c r="Z976" s="72"/>
      <c r="AA976" s="72"/>
    </row>
    <row r="977" spans="1:27">
      <c r="A977" s="72"/>
      <c r="B977" s="72"/>
      <c r="C977" s="109"/>
      <c r="D977" s="99"/>
      <c r="E977" s="72"/>
      <c r="F977" s="72"/>
      <c r="G977" s="72"/>
      <c r="H977" s="72"/>
      <c r="I977" s="72"/>
      <c r="J977" s="72"/>
      <c r="K977" s="72"/>
      <c r="L977" s="72"/>
      <c r="M977" s="72"/>
      <c r="N977" s="72"/>
      <c r="O977" s="72"/>
      <c r="P977" s="72"/>
      <c r="Q977" s="72"/>
      <c r="R977" s="72"/>
      <c r="S977" s="72"/>
      <c r="T977" s="72"/>
      <c r="U977" s="72"/>
      <c r="V977" s="72"/>
      <c r="W977" s="72"/>
      <c r="X977" s="72"/>
      <c r="Y977" s="72"/>
      <c r="Z977" s="72"/>
      <c r="AA977" s="72"/>
    </row>
    <row r="978" spans="1:27">
      <c r="A978" s="72"/>
      <c r="B978" s="72"/>
      <c r="C978" s="109"/>
      <c r="D978" s="99"/>
      <c r="E978" s="72"/>
      <c r="F978" s="72"/>
      <c r="G978" s="72"/>
      <c r="H978" s="72"/>
      <c r="I978" s="72"/>
      <c r="J978" s="72"/>
      <c r="K978" s="72"/>
      <c r="L978" s="72"/>
      <c r="M978" s="72"/>
      <c r="N978" s="72"/>
      <c r="O978" s="72"/>
      <c r="P978" s="72"/>
      <c r="Q978" s="72"/>
      <c r="R978" s="72"/>
      <c r="S978" s="72"/>
      <c r="T978" s="72"/>
      <c r="U978" s="72"/>
      <c r="V978" s="72"/>
      <c r="W978" s="72"/>
      <c r="X978" s="72"/>
      <c r="Y978" s="72"/>
      <c r="Z978" s="72"/>
      <c r="AA978" s="72"/>
    </row>
    <row r="979" spans="1:27">
      <c r="A979" s="72"/>
      <c r="B979" s="72"/>
      <c r="C979" s="109"/>
      <c r="D979" s="99"/>
      <c r="E979" s="72"/>
      <c r="F979" s="72"/>
      <c r="G979" s="72"/>
      <c r="H979" s="72"/>
      <c r="I979" s="72"/>
      <c r="J979" s="72"/>
      <c r="K979" s="72"/>
      <c r="L979" s="72"/>
      <c r="M979" s="72"/>
      <c r="N979" s="72"/>
      <c r="O979" s="72"/>
      <c r="P979" s="72"/>
      <c r="Q979" s="72"/>
      <c r="R979" s="72"/>
      <c r="S979" s="72"/>
      <c r="T979" s="72"/>
      <c r="U979" s="72"/>
      <c r="V979" s="72"/>
      <c r="W979" s="72"/>
      <c r="X979" s="72"/>
      <c r="Y979" s="72"/>
      <c r="Z979" s="72"/>
      <c r="AA979" s="72"/>
    </row>
    <row r="980" spans="1:27">
      <c r="A980" s="72"/>
      <c r="B980" s="72"/>
      <c r="C980" s="109"/>
      <c r="D980" s="99"/>
      <c r="E980" s="72"/>
      <c r="F980" s="72"/>
      <c r="G980" s="72"/>
      <c r="H980" s="72"/>
      <c r="I980" s="72"/>
      <c r="J980" s="72"/>
      <c r="K980" s="72"/>
      <c r="L980" s="72"/>
      <c r="M980" s="72"/>
      <c r="N980" s="72"/>
      <c r="O980" s="72"/>
      <c r="P980" s="72"/>
      <c r="Q980" s="72"/>
      <c r="R980" s="72"/>
      <c r="S980" s="72"/>
      <c r="T980" s="72"/>
      <c r="U980" s="72"/>
      <c r="V980" s="72"/>
      <c r="W980" s="72"/>
      <c r="X980" s="72"/>
      <c r="Y980" s="72"/>
      <c r="Z980" s="72"/>
      <c r="AA980" s="72"/>
    </row>
    <row r="981" spans="1:27">
      <c r="A981" s="72"/>
      <c r="B981" s="72"/>
      <c r="C981" s="109"/>
      <c r="D981" s="99"/>
      <c r="E981" s="72"/>
      <c r="F981" s="72"/>
      <c r="G981" s="72"/>
      <c r="H981" s="72"/>
      <c r="I981" s="72"/>
      <c r="J981" s="72"/>
      <c r="K981" s="72"/>
      <c r="L981" s="72"/>
      <c r="M981" s="72"/>
      <c r="N981" s="72"/>
      <c r="O981" s="72"/>
      <c r="P981" s="72"/>
      <c r="Q981" s="72"/>
      <c r="R981" s="72"/>
      <c r="S981" s="72"/>
      <c r="T981" s="72"/>
      <c r="U981" s="72"/>
      <c r="V981" s="72"/>
      <c r="W981" s="72"/>
      <c r="X981" s="72"/>
      <c r="Y981" s="72"/>
      <c r="Z981" s="72"/>
      <c r="AA981" s="72"/>
    </row>
    <row r="982" spans="1:27">
      <c r="A982" s="72"/>
      <c r="B982" s="72"/>
      <c r="C982" s="109"/>
      <c r="D982" s="99"/>
      <c r="E982" s="72"/>
      <c r="F982" s="72"/>
      <c r="G982" s="72"/>
      <c r="H982" s="72"/>
      <c r="I982" s="72"/>
      <c r="J982" s="72"/>
      <c r="K982" s="72"/>
      <c r="L982" s="72"/>
      <c r="M982" s="72"/>
      <c r="N982" s="72"/>
      <c r="O982" s="72"/>
      <c r="P982" s="72"/>
      <c r="Q982" s="72"/>
      <c r="R982" s="72"/>
      <c r="S982" s="72"/>
      <c r="T982" s="72"/>
      <c r="U982" s="72"/>
      <c r="V982" s="72"/>
      <c r="W982" s="72"/>
      <c r="X982" s="72"/>
      <c r="Y982" s="72"/>
      <c r="Z982" s="72"/>
      <c r="AA982" s="72"/>
    </row>
    <row r="983" spans="1:27">
      <c r="A983" s="72"/>
      <c r="B983" s="72"/>
      <c r="C983" s="109"/>
      <c r="D983" s="99"/>
      <c r="E983" s="72"/>
      <c r="F983" s="72"/>
      <c r="G983" s="72"/>
      <c r="H983" s="72"/>
      <c r="I983" s="72"/>
      <c r="J983" s="72"/>
      <c r="K983" s="72"/>
      <c r="L983" s="72"/>
      <c r="M983" s="72"/>
      <c r="N983" s="72"/>
      <c r="O983" s="72"/>
      <c r="P983" s="72"/>
      <c r="Q983" s="72"/>
      <c r="R983" s="72"/>
      <c r="S983" s="72"/>
      <c r="T983" s="72"/>
      <c r="U983" s="72"/>
      <c r="V983" s="72"/>
      <c r="W983" s="72"/>
      <c r="X983" s="72"/>
      <c r="Y983" s="72"/>
      <c r="Z983" s="72"/>
      <c r="AA983" s="72"/>
    </row>
    <row r="984" spans="1:27">
      <c r="A984" s="72"/>
      <c r="B984" s="72"/>
      <c r="C984" s="109"/>
      <c r="D984" s="99"/>
      <c r="E984" s="72"/>
      <c r="F984" s="72"/>
      <c r="G984" s="72"/>
      <c r="H984" s="72"/>
      <c r="I984" s="72"/>
      <c r="J984" s="72"/>
      <c r="K984" s="72"/>
      <c r="L984" s="72"/>
      <c r="M984" s="72"/>
      <c r="N984" s="72"/>
      <c r="O984" s="72"/>
      <c r="P984" s="72"/>
      <c r="Q984" s="72"/>
      <c r="R984" s="72"/>
      <c r="S984" s="72"/>
      <c r="T984" s="72"/>
      <c r="U984" s="72"/>
      <c r="V984" s="72"/>
      <c r="W984" s="72"/>
      <c r="X984" s="72"/>
      <c r="Y984" s="72"/>
      <c r="Z984" s="72"/>
      <c r="AA984" s="72"/>
    </row>
    <row r="985" spans="1:27">
      <c r="A985" s="72"/>
      <c r="B985" s="72"/>
      <c r="C985" s="109"/>
      <c r="D985" s="99"/>
      <c r="E985" s="72"/>
      <c r="F985" s="72"/>
      <c r="G985" s="72"/>
      <c r="H985" s="72"/>
      <c r="I985" s="72"/>
      <c r="J985" s="72"/>
      <c r="K985" s="72"/>
      <c r="L985" s="72"/>
      <c r="M985" s="72"/>
      <c r="N985" s="72"/>
      <c r="O985" s="72"/>
      <c r="P985" s="72"/>
      <c r="Q985" s="72"/>
      <c r="R985" s="72"/>
      <c r="S985" s="72"/>
      <c r="T985" s="72"/>
      <c r="U985" s="72"/>
      <c r="V985" s="72"/>
      <c r="W985" s="72"/>
      <c r="X985" s="72"/>
      <c r="Y985" s="72"/>
      <c r="Z985" s="72"/>
      <c r="AA985" s="72"/>
    </row>
    <row r="986" spans="1:27">
      <c r="A986" s="72"/>
      <c r="B986" s="72"/>
      <c r="C986" s="109"/>
      <c r="D986" s="99"/>
      <c r="E986" s="72"/>
      <c r="F986" s="72"/>
      <c r="G986" s="72"/>
      <c r="H986" s="72"/>
      <c r="I986" s="72"/>
      <c r="J986" s="72"/>
      <c r="K986" s="72"/>
      <c r="L986" s="72"/>
      <c r="M986" s="72"/>
      <c r="N986" s="72"/>
      <c r="O986" s="72"/>
      <c r="P986" s="72"/>
      <c r="Q986" s="72"/>
      <c r="R986" s="72"/>
      <c r="S986" s="72"/>
      <c r="T986" s="72"/>
      <c r="U986" s="72"/>
      <c r="V986" s="72"/>
      <c r="W986" s="72"/>
      <c r="X986" s="72"/>
      <c r="Y986" s="72"/>
      <c r="Z986" s="72"/>
      <c r="AA986" s="72"/>
    </row>
    <row r="987" spans="1:27">
      <c r="A987" s="72"/>
      <c r="B987" s="72"/>
      <c r="C987" s="109"/>
      <c r="D987" s="99"/>
      <c r="E987" s="72"/>
      <c r="F987" s="72"/>
      <c r="G987" s="72"/>
      <c r="H987" s="72"/>
      <c r="I987" s="72"/>
      <c r="J987" s="72"/>
      <c r="K987" s="72"/>
      <c r="L987" s="72"/>
      <c r="M987" s="72"/>
      <c r="N987" s="72"/>
      <c r="O987" s="72"/>
      <c r="P987" s="72"/>
      <c r="Q987" s="72"/>
      <c r="R987" s="72"/>
      <c r="S987" s="72"/>
      <c r="T987" s="72"/>
      <c r="U987" s="72"/>
      <c r="V987" s="72"/>
      <c r="W987" s="72"/>
      <c r="X987" s="72"/>
      <c r="Y987" s="72"/>
      <c r="Z987" s="72"/>
      <c r="AA987" s="72"/>
    </row>
    <row r="988" spans="1:27">
      <c r="A988" s="72"/>
      <c r="B988" s="72"/>
      <c r="C988" s="109"/>
      <c r="D988" s="99"/>
      <c r="E988" s="72"/>
      <c r="F988" s="72"/>
      <c r="G988" s="72"/>
      <c r="H988" s="72"/>
      <c r="I988" s="72"/>
      <c r="J988" s="72"/>
      <c r="K988" s="72"/>
      <c r="L988" s="72"/>
      <c r="M988" s="72"/>
      <c r="N988" s="72"/>
      <c r="O988" s="72"/>
      <c r="P988" s="72"/>
      <c r="Q988" s="72"/>
      <c r="R988" s="72"/>
      <c r="S988" s="72"/>
      <c r="T988" s="72"/>
      <c r="U988" s="72"/>
      <c r="V988" s="72"/>
      <c r="W988" s="72"/>
      <c r="X988" s="72"/>
      <c r="Y988" s="72"/>
      <c r="Z988" s="72"/>
      <c r="AA988" s="72"/>
    </row>
    <row r="989" spans="1:27">
      <c r="A989" s="72"/>
      <c r="B989" s="72"/>
      <c r="C989" s="109"/>
      <c r="D989" s="99"/>
      <c r="E989" s="72"/>
      <c r="F989" s="72"/>
      <c r="G989" s="72"/>
      <c r="H989" s="72"/>
      <c r="I989" s="72"/>
      <c r="J989" s="72"/>
      <c r="K989" s="72"/>
      <c r="L989" s="72"/>
      <c r="M989" s="72"/>
      <c r="N989" s="72"/>
      <c r="O989" s="72"/>
      <c r="P989" s="72"/>
      <c r="Q989" s="72"/>
      <c r="R989" s="72"/>
      <c r="S989" s="72"/>
      <c r="T989" s="72"/>
      <c r="U989" s="72"/>
      <c r="V989" s="72"/>
      <c r="W989" s="72"/>
      <c r="X989" s="72"/>
      <c r="Y989" s="72"/>
      <c r="Z989" s="72"/>
      <c r="AA989" s="72"/>
    </row>
    <row r="990" spans="1:27">
      <c r="A990" s="72"/>
      <c r="B990" s="72"/>
      <c r="C990" s="109"/>
      <c r="D990" s="99"/>
      <c r="E990" s="72"/>
      <c r="F990" s="72"/>
      <c r="G990" s="72"/>
      <c r="H990" s="72"/>
      <c r="I990" s="72"/>
      <c r="J990" s="72"/>
      <c r="K990" s="72"/>
      <c r="L990" s="72"/>
      <c r="M990" s="72"/>
      <c r="N990" s="72"/>
      <c r="O990" s="72"/>
      <c r="P990" s="72"/>
      <c r="Q990" s="72"/>
      <c r="R990" s="72"/>
      <c r="S990" s="72"/>
      <c r="T990" s="72"/>
      <c r="U990" s="72"/>
      <c r="V990" s="72"/>
      <c r="W990" s="72"/>
      <c r="X990" s="72"/>
      <c r="Y990" s="72"/>
      <c r="Z990" s="72"/>
      <c r="AA990" s="72"/>
    </row>
    <row r="991" spans="1:27">
      <c r="A991" s="72"/>
      <c r="B991" s="72"/>
      <c r="C991" s="109"/>
      <c r="D991" s="99"/>
      <c r="E991" s="72"/>
      <c r="F991" s="72"/>
      <c r="G991" s="72"/>
      <c r="H991" s="72"/>
      <c r="I991" s="72"/>
      <c r="J991" s="72"/>
      <c r="K991" s="72"/>
      <c r="L991" s="72"/>
      <c r="M991" s="72"/>
      <c r="N991" s="72"/>
      <c r="O991" s="72"/>
      <c r="P991" s="72"/>
      <c r="Q991" s="72"/>
      <c r="R991" s="72"/>
      <c r="S991" s="72"/>
      <c r="T991" s="72"/>
      <c r="U991" s="72"/>
      <c r="V991" s="72"/>
      <c r="W991" s="72"/>
      <c r="X991" s="72"/>
      <c r="Y991" s="72"/>
      <c r="Z991" s="72"/>
      <c r="AA991" s="72"/>
    </row>
    <row r="992" spans="1:27">
      <c r="A992" s="72"/>
      <c r="B992" s="72"/>
      <c r="C992" s="109"/>
      <c r="D992" s="99"/>
      <c r="E992" s="72"/>
      <c r="F992" s="72"/>
      <c r="G992" s="72"/>
      <c r="H992" s="72"/>
      <c r="I992" s="72"/>
      <c r="J992" s="72"/>
      <c r="K992" s="72"/>
      <c r="L992" s="72"/>
      <c r="M992" s="72"/>
      <c r="N992" s="72"/>
      <c r="O992" s="72"/>
      <c r="P992" s="72"/>
      <c r="Q992" s="72"/>
      <c r="R992" s="72"/>
      <c r="S992" s="72"/>
      <c r="T992" s="72"/>
      <c r="U992" s="72"/>
      <c r="V992" s="72"/>
      <c r="W992" s="72"/>
      <c r="X992" s="72"/>
      <c r="Y992" s="72"/>
      <c r="Z992" s="72"/>
      <c r="AA992" s="72"/>
    </row>
    <row r="993" spans="1:27">
      <c r="A993" s="72"/>
      <c r="B993" s="72"/>
      <c r="C993" s="109"/>
      <c r="D993" s="99"/>
      <c r="E993" s="72"/>
      <c r="F993" s="72"/>
      <c r="G993" s="72"/>
      <c r="H993" s="72"/>
      <c r="I993" s="72"/>
      <c r="J993" s="72"/>
      <c r="K993" s="72"/>
      <c r="L993" s="72"/>
      <c r="M993" s="72"/>
      <c r="N993" s="72"/>
      <c r="O993" s="72"/>
      <c r="P993" s="72"/>
      <c r="Q993" s="72"/>
      <c r="R993" s="72"/>
      <c r="S993" s="72"/>
      <c r="T993" s="72"/>
      <c r="U993" s="72"/>
      <c r="V993" s="72"/>
      <c r="W993" s="72"/>
      <c r="X993" s="72"/>
      <c r="Y993" s="72"/>
      <c r="Z993" s="72"/>
      <c r="AA993" s="72"/>
    </row>
    <row r="994" spans="1:27">
      <c r="A994" s="72"/>
      <c r="B994" s="72"/>
      <c r="C994" s="109"/>
      <c r="D994" s="99"/>
      <c r="E994" s="72"/>
      <c r="F994" s="72"/>
      <c r="G994" s="72"/>
      <c r="H994" s="72"/>
      <c r="I994" s="72"/>
      <c r="J994" s="72"/>
      <c r="K994" s="72"/>
      <c r="L994" s="72"/>
      <c r="M994" s="72"/>
      <c r="N994" s="72"/>
      <c r="O994" s="72"/>
      <c r="P994" s="72"/>
      <c r="Q994" s="72"/>
      <c r="R994" s="72"/>
      <c r="S994" s="72"/>
      <c r="T994" s="72"/>
      <c r="U994" s="72"/>
      <c r="V994" s="72"/>
      <c r="W994" s="72"/>
      <c r="X994" s="72"/>
      <c r="Y994" s="72"/>
      <c r="Z994" s="72"/>
      <c r="AA994" s="72"/>
    </row>
    <row r="995" spans="1:27">
      <c r="A995" s="72"/>
      <c r="B995" s="72"/>
      <c r="C995" s="109"/>
      <c r="D995" s="99"/>
      <c r="E995" s="72"/>
      <c r="F995" s="72"/>
      <c r="G995" s="72"/>
      <c r="H995" s="72"/>
      <c r="I995" s="72"/>
      <c r="J995" s="72"/>
      <c r="K995" s="72"/>
      <c r="L995" s="72"/>
      <c r="M995" s="72"/>
      <c r="N995" s="72"/>
      <c r="O995" s="72"/>
      <c r="P995" s="72"/>
      <c r="Q995" s="72"/>
      <c r="R995" s="72"/>
      <c r="S995" s="72"/>
      <c r="T995" s="72"/>
      <c r="U995" s="72"/>
      <c r="V995" s="72"/>
      <c r="W995" s="72"/>
      <c r="X995" s="72"/>
      <c r="Y995" s="72"/>
      <c r="Z995" s="72"/>
      <c r="AA995" s="72"/>
    </row>
    <row r="996" spans="1:27">
      <c r="A996" s="72"/>
      <c r="B996" s="72"/>
      <c r="C996" s="109"/>
      <c r="D996" s="99"/>
      <c r="E996" s="72"/>
      <c r="F996" s="72"/>
      <c r="G996" s="72"/>
      <c r="H996" s="72"/>
      <c r="I996" s="72"/>
      <c r="J996" s="72"/>
      <c r="K996" s="72"/>
      <c r="L996" s="72"/>
      <c r="M996" s="72"/>
      <c r="N996" s="72"/>
      <c r="O996" s="72"/>
      <c r="P996" s="72"/>
      <c r="Q996" s="72"/>
      <c r="R996" s="72"/>
      <c r="S996" s="72"/>
      <c r="T996" s="72"/>
      <c r="U996" s="72"/>
      <c r="V996" s="72"/>
      <c r="W996" s="72"/>
      <c r="X996" s="72"/>
      <c r="Y996" s="72"/>
      <c r="Z996" s="72"/>
      <c r="AA996" s="72"/>
    </row>
    <row r="997" spans="1:27">
      <c r="A997" s="72"/>
      <c r="B997" s="72"/>
      <c r="C997" s="109"/>
      <c r="D997" s="99"/>
      <c r="E997" s="72"/>
      <c r="F997" s="72"/>
      <c r="G997" s="72"/>
      <c r="H997" s="72"/>
      <c r="I997" s="72"/>
      <c r="J997" s="72"/>
      <c r="K997" s="72"/>
      <c r="L997" s="72"/>
      <c r="M997" s="72"/>
      <c r="N997" s="72"/>
      <c r="O997" s="72"/>
      <c r="P997" s="72"/>
      <c r="Q997" s="72"/>
      <c r="R997" s="72"/>
      <c r="S997" s="72"/>
      <c r="T997" s="72"/>
      <c r="U997" s="72"/>
      <c r="V997" s="72"/>
      <c r="W997" s="72"/>
      <c r="X997" s="72"/>
      <c r="Y997" s="72"/>
      <c r="Z997" s="72"/>
      <c r="AA997" s="72"/>
    </row>
    <row r="998" spans="1:27">
      <c r="A998" s="72"/>
      <c r="B998" s="72"/>
      <c r="C998" s="109"/>
      <c r="D998" s="99"/>
      <c r="E998" s="72"/>
      <c r="F998" s="72"/>
      <c r="G998" s="72"/>
      <c r="H998" s="72"/>
      <c r="I998" s="72"/>
      <c r="J998" s="72"/>
      <c r="K998" s="72"/>
      <c r="L998" s="72"/>
      <c r="M998" s="72"/>
      <c r="N998" s="72"/>
      <c r="O998" s="72"/>
      <c r="P998" s="72"/>
      <c r="Q998" s="72"/>
      <c r="R998" s="72"/>
      <c r="S998" s="72"/>
      <c r="T998" s="72"/>
      <c r="U998" s="72"/>
      <c r="V998" s="72"/>
      <c r="W998" s="72"/>
      <c r="X998" s="72"/>
      <c r="Y998" s="72"/>
      <c r="Z998" s="72"/>
      <c r="AA998" s="72"/>
    </row>
    <row r="999" spans="1:27">
      <c r="A999" s="72"/>
      <c r="B999" s="72"/>
      <c r="C999" s="109"/>
      <c r="D999" s="99"/>
      <c r="E999" s="72"/>
      <c r="F999" s="72"/>
      <c r="G999" s="72"/>
      <c r="H999" s="72"/>
      <c r="I999" s="72"/>
      <c r="J999" s="72"/>
      <c r="K999" s="72"/>
      <c r="L999" s="72"/>
      <c r="M999" s="72"/>
      <c r="N999" s="72"/>
      <c r="O999" s="72"/>
      <c r="P999" s="72"/>
      <c r="Q999" s="72"/>
      <c r="R999" s="72"/>
      <c r="S999" s="72"/>
      <c r="T999" s="72"/>
      <c r="U999" s="72"/>
      <c r="V999" s="72"/>
      <c r="W999" s="72"/>
      <c r="X999" s="72"/>
      <c r="Y999" s="72"/>
      <c r="Z999" s="72"/>
      <c r="AA999" s="72"/>
    </row>
    <row r="1000" spans="1:27">
      <c r="A1000" s="72"/>
      <c r="B1000" s="72"/>
      <c r="C1000" s="109"/>
      <c r="D1000" s="99"/>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row>
    <row r="1001" spans="1:27">
      <c r="A1001" s="72"/>
      <c r="B1001" s="72"/>
      <c r="C1001" s="109"/>
      <c r="D1001" s="99"/>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row>
    <row r="1002" spans="1:27">
      <c r="A1002" s="72"/>
      <c r="B1002" s="72"/>
      <c r="C1002" s="109"/>
      <c r="D1002" s="99"/>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row>
    <row r="1003" spans="1:27">
      <c r="A1003" s="72"/>
      <c r="B1003" s="72"/>
      <c r="C1003" s="109"/>
      <c r="D1003" s="99"/>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row>
    <row r="1004" spans="1:27">
      <c r="A1004" s="72"/>
      <c r="B1004" s="72"/>
      <c r="C1004" s="109"/>
      <c r="D1004" s="99"/>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row>
  </sheetData>
  <mergeCells count="32">
    <mergeCell ref="B11:C11"/>
    <mergeCell ref="B27:C27"/>
    <mergeCell ref="B112:C112"/>
    <mergeCell ref="B111:C111"/>
    <mergeCell ref="B85:C85"/>
    <mergeCell ref="B89:C89"/>
    <mergeCell ref="B14:C14"/>
    <mergeCell ref="B19:C19"/>
    <mergeCell ref="B23:C23"/>
    <mergeCell ref="B194:C194"/>
    <mergeCell ref="B161:C161"/>
    <mergeCell ref="B160:C160"/>
    <mergeCell ref="B167:C167"/>
    <mergeCell ref="B168:C168"/>
    <mergeCell ref="B181:C181"/>
    <mergeCell ref="B180:C180"/>
    <mergeCell ref="B1:B3"/>
    <mergeCell ref="C1:C3"/>
    <mergeCell ref="B72:C72"/>
    <mergeCell ref="B71:C71"/>
    <mergeCell ref="B193:C193"/>
    <mergeCell ref="B37:C37"/>
    <mergeCell ref="B39:C39"/>
    <mergeCell ref="B60:C60"/>
    <mergeCell ref="B55:C55"/>
    <mergeCell ref="B59:C59"/>
    <mergeCell ref="B44:C44"/>
    <mergeCell ref="B49:C49"/>
    <mergeCell ref="B149:C149"/>
    <mergeCell ref="B148:C148"/>
    <mergeCell ref="B126:C126"/>
    <mergeCell ref="B122:C122"/>
  </mergeCells>
  <hyperlinks>
    <hyperlink ref="C35" r:id="rId1" xr:uid="{1BBF947F-A8F4-4EA6-B9D8-395D8D820AAF}"/>
    <hyperlink ref="C33" r:id="rId2" xr:uid="{3BDAB0C3-FF11-49C2-B98E-35A6250C8074}"/>
    <hyperlink ref="C32" r:id="rId3" xr:uid="{463498E5-7E74-4FF1-AAC3-B912D1247613}"/>
    <hyperlink ref="C34" r:id="rId4" xr:uid="{4F3EAAB7-D1AF-43A5-86F1-71E7FA732BE4}"/>
  </hyperlink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1"/>
  <sheetViews>
    <sheetView showGridLines="0" zoomScaleNormal="100" zoomScaleSheetLayoutView="104" workbookViewId="0">
      <selection activeCell="I5" sqref="I5"/>
    </sheetView>
  </sheetViews>
  <sheetFormatPr baseColWidth="10" defaultColWidth="11.42578125" defaultRowHeight="15"/>
  <cols>
    <col min="1" max="1" width="11.5703125" customWidth="1"/>
    <col min="2" max="2" width="14.5703125" customWidth="1"/>
    <col min="7" max="7" width="43.85546875" customWidth="1"/>
    <col min="8" max="8" width="19.85546875" customWidth="1"/>
    <col min="9" max="9" width="24.28515625" customWidth="1"/>
  </cols>
  <sheetData>
    <row r="1" spans="1:9">
      <c r="A1" s="457"/>
      <c r="B1" s="458"/>
      <c r="C1" s="463" t="s">
        <v>2596</v>
      </c>
      <c r="D1" s="464"/>
      <c r="E1" s="464"/>
      <c r="F1" s="464"/>
      <c r="G1" s="465"/>
      <c r="H1" s="451" t="s">
        <v>2591</v>
      </c>
      <c r="I1" s="27" t="s">
        <v>2595</v>
      </c>
    </row>
    <row r="2" spans="1:9">
      <c r="A2" s="459"/>
      <c r="B2" s="460"/>
      <c r="C2" s="466"/>
      <c r="D2" s="467"/>
      <c r="E2" s="467"/>
      <c r="F2" s="467"/>
      <c r="G2" s="468"/>
      <c r="H2" s="451" t="s">
        <v>2592</v>
      </c>
      <c r="I2" s="27">
        <v>0</v>
      </c>
    </row>
    <row r="3" spans="1:9">
      <c r="A3" s="461"/>
      <c r="B3" s="462"/>
      <c r="C3" s="469"/>
      <c r="D3" s="470"/>
      <c r="E3" s="470"/>
      <c r="F3" s="470"/>
      <c r="G3" s="471"/>
      <c r="H3" s="451" t="s">
        <v>2593</v>
      </c>
      <c r="I3" s="27" t="s">
        <v>2598</v>
      </c>
    </row>
    <row r="4" spans="1:9" ht="21">
      <c r="A4" s="4" t="str">
        <f>Inicio!A5</f>
        <v>CÁMARA DE COMERCIO DE FACATATIVA</v>
      </c>
    </row>
    <row r="5" spans="1:9" ht="18.75" customHeight="1">
      <c r="A5" s="2" t="str">
        <f>Inicio!A6</f>
        <v>Sistema de Autocontrol y Gestión del Riesgo Integral de LA/FT/FPADM - RMM del SAGRILAFT</v>
      </c>
    </row>
    <row r="6" spans="1:9" ht="16.5" customHeight="1">
      <c r="A6" s="39" t="s">
        <v>238</v>
      </c>
    </row>
    <row r="7" spans="1:9" ht="23.25" customHeight="1"/>
    <row r="8" spans="1:9" ht="303.75" customHeight="1">
      <c r="A8" s="472"/>
      <c r="B8" s="473"/>
      <c r="C8" s="473"/>
      <c r="D8" s="473"/>
      <c r="E8" s="473"/>
      <c r="F8" s="473"/>
      <c r="G8" s="473"/>
      <c r="H8" s="473"/>
    </row>
    <row r="9" spans="1:9">
      <c r="A9" s="472"/>
      <c r="B9" s="473"/>
      <c r="C9" s="473"/>
      <c r="D9" s="473"/>
      <c r="E9" s="473"/>
      <c r="F9" s="473"/>
      <c r="G9" s="473"/>
      <c r="H9" s="473"/>
    </row>
    <row r="10" spans="1:9">
      <c r="A10" s="472"/>
      <c r="B10" s="473"/>
      <c r="C10" s="473"/>
      <c r="D10" s="473"/>
      <c r="E10" s="473"/>
      <c r="F10" s="473"/>
      <c r="G10" s="473"/>
      <c r="H10" s="473"/>
    </row>
    <row r="11" spans="1:9">
      <c r="A11" s="472"/>
      <c r="B11" s="473"/>
      <c r="C11" s="473"/>
      <c r="D11" s="473"/>
      <c r="E11" s="473"/>
      <c r="F11" s="473"/>
      <c r="G11" s="473"/>
      <c r="H11" s="473"/>
    </row>
  </sheetData>
  <mergeCells count="6">
    <mergeCell ref="A1:B3"/>
    <mergeCell ref="C1:G3"/>
    <mergeCell ref="A11:H11"/>
    <mergeCell ref="A8:H8"/>
    <mergeCell ref="A9:H9"/>
    <mergeCell ref="A10:H10"/>
  </mergeCells>
  <pageMargins left="0.7" right="0.7" top="0.75" bottom="0.75" header="0.3" footer="0.3"/>
  <pageSetup scale="9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252"/>
  <sheetViews>
    <sheetView showGridLines="0" workbookViewId="0">
      <selection activeCell="I7" sqref="I7"/>
    </sheetView>
  </sheetViews>
  <sheetFormatPr baseColWidth="10" defaultColWidth="11.42578125" defaultRowHeight="15.75"/>
  <cols>
    <col min="1" max="1" width="29.28515625" style="10" bestFit="1" customWidth="1"/>
    <col min="2" max="2" width="19.85546875" style="29" customWidth="1"/>
    <col min="3" max="3" width="7.85546875" style="11" bestFit="1" customWidth="1"/>
    <col min="4" max="4" width="14.42578125" style="11" bestFit="1" customWidth="1"/>
    <col min="5" max="5" width="12.140625" style="11" bestFit="1" customWidth="1"/>
    <col min="6" max="6" width="14.7109375" style="11" customWidth="1"/>
    <col min="7" max="7" width="38.85546875" style="11" customWidth="1"/>
    <col min="8" max="8" width="9" style="11" customWidth="1"/>
    <col min="9" max="9" width="21.85546875" style="11" customWidth="1"/>
    <col min="10" max="10" width="15.5703125" style="11" bestFit="1" customWidth="1"/>
    <col min="11" max="11" width="12" style="11" bestFit="1" customWidth="1"/>
    <col min="12" max="12" width="13.140625" style="11" bestFit="1" customWidth="1"/>
    <col min="13" max="13" width="14.5703125" style="11" bestFit="1" customWidth="1"/>
    <col min="14" max="14" width="13.85546875" style="3" customWidth="1"/>
    <col min="15" max="15" width="9.42578125" style="30" customWidth="1"/>
    <col min="17" max="17" width="6" customWidth="1"/>
    <col min="18" max="18" width="17.140625" bestFit="1" customWidth="1"/>
    <col min="20" max="20" width="11.42578125" style="12"/>
    <col min="21" max="21" width="21.140625" customWidth="1"/>
    <col min="22" max="22" width="17" bestFit="1" customWidth="1"/>
    <col min="23" max="23" width="20.42578125" customWidth="1"/>
    <col min="24" max="24" width="19" customWidth="1"/>
    <col min="25" max="25" width="13.42578125" customWidth="1"/>
    <col min="26" max="26" width="13.140625" customWidth="1"/>
    <col min="27" max="27" width="18.42578125" customWidth="1"/>
    <col min="29" max="29" width="13.85546875" customWidth="1"/>
    <col min="30" max="30" width="11.42578125" style="6"/>
    <col min="32" max="32" width="12.7109375" customWidth="1"/>
    <col min="34" max="34" width="6.42578125" customWidth="1"/>
    <col min="35" max="35" width="17.140625" bestFit="1" customWidth="1"/>
  </cols>
  <sheetData>
    <row r="1" spans="1:36" ht="15">
      <c r="A1" s="457"/>
      <c r="B1" s="458"/>
      <c r="C1" s="463" t="s">
        <v>2596</v>
      </c>
      <c r="D1" s="464"/>
      <c r="E1" s="464"/>
      <c r="F1" s="464"/>
      <c r="G1" s="465"/>
      <c r="H1" s="451" t="s">
        <v>2591</v>
      </c>
      <c r="I1" s="27" t="s">
        <v>2595</v>
      </c>
    </row>
    <row r="2" spans="1:36" ht="15">
      <c r="A2" s="459"/>
      <c r="B2" s="460"/>
      <c r="C2" s="466"/>
      <c r="D2" s="467"/>
      <c r="E2" s="467"/>
      <c r="F2" s="467"/>
      <c r="G2" s="468"/>
      <c r="H2" s="451" t="s">
        <v>2592</v>
      </c>
      <c r="I2" s="27">
        <v>0</v>
      </c>
    </row>
    <row r="3" spans="1:36" ht="15">
      <c r="A3" s="461"/>
      <c r="B3" s="462"/>
      <c r="C3" s="469"/>
      <c r="D3" s="470"/>
      <c r="E3" s="470"/>
      <c r="F3" s="470"/>
      <c r="G3" s="471"/>
      <c r="H3" s="451" t="s">
        <v>2593</v>
      </c>
      <c r="I3" s="27" t="s">
        <v>2598</v>
      </c>
    </row>
    <row r="4" spans="1:36" ht="21">
      <c r="A4" s="35" t="str">
        <f>Inicio!A5</f>
        <v>CÁMARA DE COMERCIO DE FACATATIVA</v>
      </c>
      <c r="B4" s="35"/>
      <c r="C4" s="35"/>
      <c r="D4" s="35"/>
      <c r="E4" s="35"/>
      <c r="F4" s="35"/>
    </row>
    <row r="5" spans="1:36" ht="18.75">
      <c r="A5" s="2" t="str">
        <f>Inicio!A6</f>
        <v>Sistema de Autocontrol y Gestión del Riesgo Integral de LA/FT/FPADM - RMM del SAGRILAFT</v>
      </c>
      <c r="B5"/>
      <c r="C5"/>
      <c r="D5"/>
      <c r="E5"/>
      <c r="F5"/>
    </row>
    <row r="6" spans="1:36" ht="15.6" customHeight="1">
      <c r="A6" s="7" t="s">
        <v>239</v>
      </c>
      <c r="T6"/>
      <c r="V6" s="7" t="s">
        <v>241</v>
      </c>
      <c r="W6" s="5"/>
      <c r="X6" s="5"/>
      <c r="Y6" s="5"/>
      <c r="Z6" s="5"/>
      <c r="AA6" s="5"/>
      <c r="AB6" s="5"/>
      <c r="AC6" s="5"/>
      <c r="AD6" s="5"/>
      <c r="AE6" s="5"/>
      <c r="AF6" s="5"/>
      <c r="AG6" s="5"/>
    </row>
    <row r="7" spans="1:36" s="12" customFormat="1" ht="15.6" customHeight="1">
      <c r="A7" s="10"/>
      <c r="B7" s="29"/>
      <c r="C7" s="11"/>
      <c r="D7" s="11"/>
      <c r="E7" s="11"/>
      <c r="F7" s="11"/>
      <c r="G7" s="11"/>
      <c r="H7" s="11"/>
      <c r="I7" s="11"/>
      <c r="J7" s="490" t="s">
        <v>244</v>
      </c>
      <c r="K7" s="490"/>
      <c r="L7" s="490"/>
      <c r="M7" s="42" t="s">
        <v>245</v>
      </c>
      <c r="N7" s="43" t="s">
        <v>246</v>
      </c>
      <c r="O7" s="493" t="s">
        <v>247</v>
      </c>
      <c r="P7" s="493" t="s">
        <v>248</v>
      </c>
      <c r="Q7"/>
      <c r="R7"/>
      <c r="S7"/>
      <c r="T7"/>
      <c r="V7" s="492" t="s">
        <v>249</v>
      </c>
      <c r="W7" s="44" t="s">
        <v>250</v>
      </c>
      <c r="X7" s="45" t="s">
        <v>251</v>
      </c>
      <c r="Y7" s="310" t="s">
        <v>252</v>
      </c>
      <c r="Z7" s="491" t="s">
        <v>253</v>
      </c>
      <c r="AA7" s="491"/>
      <c r="AB7" s="491"/>
      <c r="AC7" s="501" t="s">
        <v>254</v>
      </c>
      <c r="AD7" s="501"/>
      <c r="AE7" s="501"/>
      <c r="AF7" s="495" t="s">
        <v>247</v>
      </c>
      <c r="AG7" s="495" t="s">
        <v>248</v>
      </c>
    </row>
    <row r="8" spans="1:36" s="13" customFormat="1" ht="42" customHeight="1">
      <c r="A8" s="10"/>
      <c r="B8" s="29"/>
      <c r="C8" s="11"/>
      <c r="D8" s="11"/>
      <c r="E8" s="11"/>
      <c r="F8" s="11"/>
      <c r="G8" s="11"/>
      <c r="H8" s="11"/>
      <c r="I8" s="11"/>
      <c r="J8" s="50" t="s">
        <v>264</v>
      </c>
      <c r="K8" s="50" t="s">
        <v>265</v>
      </c>
      <c r="L8" s="50" t="s">
        <v>266</v>
      </c>
      <c r="M8" s="51" t="s">
        <v>267</v>
      </c>
      <c r="N8" s="52" t="s">
        <v>268</v>
      </c>
      <c r="O8" s="494"/>
      <c r="P8" s="494"/>
      <c r="Q8" s="3"/>
      <c r="R8" s="3"/>
      <c r="S8" s="3"/>
      <c r="T8" s="3"/>
      <c r="V8" s="492"/>
      <c r="W8" s="496" t="s">
        <v>269</v>
      </c>
      <c r="X8" s="497" t="s">
        <v>270</v>
      </c>
      <c r="Y8" s="498" t="s">
        <v>271</v>
      </c>
      <c r="Z8" s="499" t="s">
        <v>272</v>
      </c>
      <c r="AA8" s="499" t="s">
        <v>273</v>
      </c>
      <c r="AB8" s="499" t="s">
        <v>274</v>
      </c>
      <c r="AC8" s="500" t="s">
        <v>275</v>
      </c>
      <c r="AD8" s="500" t="s">
        <v>276</v>
      </c>
      <c r="AE8" s="500" t="s">
        <v>277</v>
      </c>
      <c r="AF8" s="495"/>
      <c r="AG8" s="495"/>
    </row>
    <row r="9" spans="1:36" s="14" customFormat="1" ht="15" customHeight="1">
      <c r="A9" s="7" t="s">
        <v>240</v>
      </c>
      <c r="B9" s="29"/>
      <c r="C9" s="11"/>
      <c r="D9" s="11"/>
      <c r="E9" s="11"/>
      <c r="F9" s="11"/>
      <c r="G9" s="11"/>
      <c r="H9" s="11"/>
      <c r="I9" s="11"/>
      <c r="J9" s="32">
        <v>47.243769999999998</v>
      </c>
      <c r="K9" s="32">
        <v>33</v>
      </c>
      <c r="L9" s="32">
        <v>4</v>
      </c>
      <c r="M9" s="32"/>
      <c r="N9" s="15">
        <v>3.5</v>
      </c>
      <c r="O9" s="54">
        <v>2</v>
      </c>
      <c r="P9" s="55" t="s">
        <v>279</v>
      </c>
      <c r="Q9"/>
      <c r="R9" s="313" t="s">
        <v>280</v>
      </c>
      <c r="S9" s="313" t="s">
        <v>281</v>
      </c>
      <c r="T9"/>
      <c r="V9" s="492"/>
      <c r="W9" s="496"/>
      <c r="X9" s="497"/>
      <c r="Y9" s="498"/>
      <c r="Z9" s="499"/>
      <c r="AA9" s="499"/>
      <c r="AB9" s="499"/>
      <c r="AC9" s="500"/>
      <c r="AD9" s="500"/>
      <c r="AE9" s="500"/>
      <c r="AF9" s="495"/>
      <c r="AG9" s="495"/>
      <c r="AI9" s="313" t="s">
        <v>280</v>
      </c>
      <c r="AJ9" s="313" t="s">
        <v>281</v>
      </c>
    </row>
    <row r="10" spans="1:36" s="14" customFormat="1">
      <c r="A10" s="10"/>
      <c r="B10" s="488" t="s">
        <v>242</v>
      </c>
      <c r="C10" s="488"/>
      <c r="D10" s="488"/>
      <c r="E10" s="489" t="s">
        <v>243</v>
      </c>
      <c r="F10" s="489"/>
      <c r="G10" s="489"/>
      <c r="H10" s="489"/>
      <c r="I10" s="489"/>
      <c r="J10" s="32">
        <v>18.585080000000008</v>
      </c>
      <c r="K10" s="32">
        <v>5</v>
      </c>
      <c r="L10" s="32">
        <v>1</v>
      </c>
      <c r="M10" s="32">
        <v>4</v>
      </c>
      <c r="N10" s="15">
        <v>3.5</v>
      </c>
      <c r="O10" s="54">
        <v>4</v>
      </c>
      <c r="P10" s="55" t="s">
        <v>283</v>
      </c>
      <c r="Q10"/>
      <c r="R10" s="54">
        <v>1</v>
      </c>
      <c r="S10" s="55" t="s">
        <v>284</v>
      </c>
      <c r="T10" s="57"/>
      <c r="V10" s="56" t="s">
        <v>285</v>
      </c>
      <c r="W10" s="21"/>
      <c r="X10" s="21"/>
      <c r="Y10" s="21"/>
      <c r="Z10" s="21"/>
      <c r="AA10" s="21"/>
      <c r="AB10" s="21"/>
      <c r="AC10" s="21"/>
      <c r="AD10" s="21"/>
      <c r="AE10" s="21"/>
      <c r="AF10" s="54">
        <v>1</v>
      </c>
      <c r="AG10" s="55" t="s">
        <v>284</v>
      </c>
      <c r="AI10" s="54">
        <v>1</v>
      </c>
      <c r="AJ10" s="55" t="s">
        <v>284</v>
      </c>
    </row>
    <row r="11" spans="1:36" s="16" customFormat="1" ht="63.75">
      <c r="A11" s="311" t="s">
        <v>255</v>
      </c>
      <c r="B11" s="46" t="s">
        <v>256</v>
      </c>
      <c r="C11" s="47" t="s">
        <v>257</v>
      </c>
      <c r="D11" s="47" t="s">
        <v>258</v>
      </c>
      <c r="E11" s="48" t="s">
        <v>259</v>
      </c>
      <c r="F11" s="48" t="s">
        <v>260</v>
      </c>
      <c r="G11" s="49" t="s">
        <v>261</v>
      </c>
      <c r="H11" s="49" t="s">
        <v>262</v>
      </c>
      <c r="I11" s="49" t="s">
        <v>263</v>
      </c>
      <c r="J11" s="32">
        <v>39.528980000000004</v>
      </c>
      <c r="K11" s="32">
        <v>27</v>
      </c>
      <c r="L11" s="32">
        <v>4</v>
      </c>
      <c r="M11" s="32"/>
      <c r="N11" s="15">
        <v>3.5</v>
      </c>
      <c r="O11" s="54">
        <v>3</v>
      </c>
      <c r="P11" s="55" t="s">
        <v>287</v>
      </c>
      <c r="Q11"/>
      <c r="R11" s="54">
        <v>2</v>
      </c>
      <c r="S11" s="55" t="s">
        <v>279</v>
      </c>
      <c r="T11" s="57"/>
      <c r="V11" s="56" t="s">
        <v>288</v>
      </c>
      <c r="W11" s="21"/>
      <c r="X11" s="21"/>
      <c r="Y11" s="21">
        <v>3</v>
      </c>
      <c r="Z11" s="21">
        <v>83</v>
      </c>
      <c r="AA11" s="21">
        <v>165</v>
      </c>
      <c r="AB11" s="21">
        <v>4</v>
      </c>
      <c r="AC11" s="21"/>
      <c r="AD11" s="21"/>
      <c r="AE11" s="21"/>
      <c r="AF11" s="54">
        <v>4</v>
      </c>
      <c r="AG11" s="55" t="s">
        <v>283</v>
      </c>
      <c r="AH11" s="14"/>
      <c r="AI11" s="54">
        <v>2</v>
      </c>
      <c r="AJ11" s="55" t="s">
        <v>279</v>
      </c>
    </row>
    <row r="12" spans="1:36" s="17" customFormat="1" ht="15">
      <c r="A12" s="53" t="s">
        <v>278</v>
      </c>
      <c r="B12" s="31">
        <v>372</v>
      </c>
      <c r="C12" s="32">
        <v>5</v>
      </c>
      <c r="D12" s="312">
        <v>1</v>
      </c>
      <c r="E12" s="31">
        <v>1834.42</v>
      </c>
      <c r="F12" s="31">
        <v>109665</v>
      </c>
      <c r="G12" s="33">
        <v>1.6727488259699996E-2</v>
      </c>
      <c r="H12" s="34">
        <v>15</v>
      </c>
      <c r="I12" s="32">
        <v>2</v>
      </c>
      <c r="J12" s="32">
        <v>18.987120000000001</v>
      </c>
      <c r="K12" s="32">
        <v>7</v>
      </c>
      <c r="L12" s="32">
        <v>1</v>
      </c>
      <c r="M12" s="32"/>
      <c r="N12" s="15">
        <v>3.5</v>
      </c>
      <c r="O12" s="54">
        <v>2</v>
      </c>
      <c r="P12" s="55" t="s">
        <v>279</v>
      </c>
      <c r="Q12"/>
      <c r="R12" s="54">
        <v>3</v>
      </c>
      <c r="S12" s="55" t="s">
        <v>287</v>
      </c>
      <c r="T12" s="57"/>
      <c r="V12" s="56" t="s">
        <v>290</v>
      </c>
      <c r="W12" s="21"/>
      <c r="X12" s="21"/>
      <c r="Y12" s="21"/>
      <c r="Z12" s="21"/>
      <c r="AA12" s="21"/>
      <c r="AB12" s="21"/>
      <c r="AC12" s="21"/>
      <c r="AD12" s="21"/>
      <c r="AE12" s="21"/>
      <c r="AF12" s="54">
        <v>1</v>
      </c>
      <c r="AG12" s="55" t="s">
        <v>284</v>
      </c>
      <c r="AH12" s="14"/>
      <c r="AI12" s="54">
        <v>3</v>
      </c>
      <c r="AJ12" s="55" t="s">
        <v>287</v>
      </c>
    </row>
    <row r="13" spans="1:36" s="16" customFormat="1" ht="15">
      <c r="A13" s="53" t="s">
        <v>282</v>
      </c>
      <c r="B13" s="31">
        <v>40828</v>
      </c>
      <c r="C13" s="32">
        <v>33</v>
      </c>
      <c r="D13" s="312">
        <v>4</v>
      </c>
      <c r="E13" s="31">
        <v>126311.89</v>
      </c>
      <c r="F13" s="31">
        <v>63612</v>
      </c>
      <c r="G13" s="33">
        <v>1.9856613532037981</v>
      </c>
      <c r="H13" s="34">
        <v>28</v>
      </c>
      <c r="I13" s="32">
        <v>4</v>
      </c>
      <c r="J13" s="32">
        <v>27.023360000000007</v>
      </c>
      <c r="K13" s="32">
        <v>19</v>
      </c>
      <c r="L13" s="32">
        <v>3</v>
      </c>
      <c r="M13" s="32">
        <v>4</v>
      </c>
      <c r="N13" s="15">
        <v>3.5</v>
      </c>
      <c r="O13" s="54">
        <v>4</v>
      </c>
      <c r="P13" s="55" t="s">
        <v>283</v>
      </c>
      <c r="Q13" s="12"/>
      <c r="R13" s="54">
        <v>4</v>
      </c>
      <c r="S13" s="55" t="s">
        <v>283</v>
      </c>
      <c r="T13" s="57"/>
      <c r="V13" s="56" t="s">
        <v>292</v>
      </c>
      <c r="W13" s="21"/>
      <c r="X13" s="21"/>
      <c r="Y13" s="21">
        <v>3</v>
      </c>
      <c r="Z13" s="21">
        <v>58</v>
      </c>
      <c r="AA13" s="21">
        <v>80</v>
      </c>
      <c r="AB13" s="21">
        <v>2</v>
      </c>
      <c r="AC13" s="21">
        <v>4.3499999999999996</v>
      </c>
      <c r="AD13" s="21">
        <v>35</v>
      </c>
      <c r="AE13" s="21">
        <v>1</v>
      </c>
      <c r="AF13" s="54">
        <v>2</v>
      </c>
      <c r="AG13" s="55" t="s">
        <v>279</v>
      </c>
      <c r="AH13" s="14"/>
      <c r="AI13" s="54">
        <v>4</v>
      </c>
      <c r="AJ13" s="55" t="s">
        <v>283</v>
      </c>
    </row>
    <row r="14" spans="1:36" s="16" customFormat="1" ht="15">
      <c r="A14" s="53" t="s">
        <v>286</v>
      </c>
      <c r="B14" s="31">
        <v>1798</v>
      </c>
      <c r="C14" s="32">
        <v>9</v>
      </c>
      <c r="D14" s="312">
        <v>2</v>
      </c>
      <c r="E14" s="31">
        <v>711.7</v>
      </c>
      <c r="F14" s="31">
        <v>23818</v>
      </c>
      <c r="G14" s="33">
        <v>2.9880762448568313E-2</v>
      </c>
      <c r="H14" s="34">
        <v>18</v>
      </c>
      <c r="I14" s="32">
        <v>3</v>
      </c>
      <c r="J14" s="32">
        <v>16.77704</v>
      </c>
      <c r="K14" s="32">
        <v>4</v>
      </c>
      <c r="L14" s="32">
        <v>1</v>
      </c>
      <c r="M14" s="32"/>
      <c r="N14" s="15"/>
      <c r="O14" s="54">
        <v>2</v>
      </c>
      <c r="P14" s="55" t="s">
        <v>279</v>
      </c>
      <c r="Q14" s="13"/>
      <c r="R14" s="13"/>
      <c r="S14" s="13"/>
      <c r="T14" s="13"/>
      <c r="V14" s="56" t="s">
        <v>294</v>
      </c>
      <c r="W14" s="21"/>
      <c r="X14" s="21"/>
      <c r="Y14" s="21">
        <v>3</v>
      </c>
      <c r="Z14" s="21">
        <v>25</v>
      </c>
      <c r="AA14" s="21">
        <v>15</v>
      </c>
      <c r="AB14" s="21">
        <v>1</v>
      </c>
      <c r="AC14" s="21">
        <v>4.63</v>
      </c>
      <c r="AD14" s="21">
        <v>51</v>
      </c>
      <c r="AE14" s="21">
        <v>2</v>
      </c>
      <c r="AF14" s="54">
        <v>2</v>
      </c>
      <c r="AG14" s="55" t="s">
        <v>279</v>
      </c>
      <c r="AH14" s="14"/>
    </row>
    <row r="15" spans="1:36" s="16" customFormat="1" ht="15">
      <c r="A15" s="53" t="s">
        <v>289</v>
      </c>
      <c r="B15" s="31">
        <v>17261</v>
      </c>
      <c r="C15" s="32">
        <v>29</v>
      </c>
      <c r="D15" s="312">
        <v>4</v>
      </c>
      <c r="E15" s="31">
        <v>0</v>
      </c>
      <c r="F15" s="31">
        <v>3388</v>
      </c>
      <c r="G15" s="33">
        <v>0</v>
      </c>
      <c r="H15" s="34">
        <v>1</v>
      </c>
      <c r="I15" s="32">
        <v>1</v>
      </c>
      <c r="J15" s="32">
        <v>18.632289999999998</v>
      </c>
      <c r="K15" s="32">
        <v>6</v>
      </c>
      <c r="L15" s="32">
        <v>1</v>
      </c>
      <c r="M15" s="32"/>
      <c r="N15" s="15"/>
      <c r="O15" s="54">
        <v>3</v>
      </c>
      <c r="P15" s="55" t="s">
        <v>287</v>
      </c>
      <c r="Q15" s="14"/>
      <c r="R15" s="14"/>
      <c r="S15" s="14"/>
      <c r="T15" s="14"/>
      <c r="V15" s="56" t="s">
        <v>296</v>
      </c>
      <c r="W15" s="21"/>
      <c r="X15" s="21"/>
      <c r="Y15" s="21"/>
      <c r="Z15" s="21"/>
      <c r="AA15" s="21"/>
      <c r="AB15" s="21"/>
      <c r="AC15" s="21">
        <v>3.29</v>
      </c>
      <c r="AD15" s="21">
        <v>5</v>
      </c>
      <c r="AE15" s="21">
        <v>1</v>
      </c>
      <c r="AF15" s="54">
        <v>1</v>
      </c>
      <c r="AG15" s="55" t="s">
        <v>284</v>
      </c>
      <c r="AH15" s="14"/>
    </row>
    <row r="16" spans="1:36" s="16" customFormat="1" ht="15">
      <c r="A16" s="53" t="s">
        <v>291</v>
      </c>
      <c r="B16" s="31">
        <v>12051</v>
      </c>
      <c r="C16" s="32">
        <v>28</v>
      </c>
      <c r="D16" s="312">
        <v>4</v>
      </c>
      <c r="E16" s="31">
        <v>79910.169999999984</v>
      </c>
      <c r="F16" s="31">
        <v>25978</v>
      </c>
      <c r="G16" s="33">
        <v>3.076070906151358</v>
      </c>
      <c r="H16" s="34">
        <v>29</v>
      </c>
      <c r="I16" s="32">
        <v>4</v>
      </c>
      <c r="J16" s="32">
        <v>33.22777</v>
      </c>
      <c r="K16" s="32">
        <v>21</v>
      </c>
      <c r="L16" s="32">
        <v>3</v>
      </c>
      <c r="M16" s="32">
        <v>4</v>
      </c>
      <c r="N16" s="15"/>
      <c r="O16" s="54">
        <v>3</v>
      </c>
      <c r="P16" s="55" t="s">
        <v>287</v>
      </c>
      <c r="Q16" s="14"/>
      <c r="R16" s="14"/>
      <c r="S16" s="14"/>
      <c r="T16" s="14"/>
      <c r="V16" s="56" t="s">
        <v>298</v>
      </c>
      <c r="W16" s="21">
        <v>3</v>
      </c>
      <c r="X16" s="21"/>
      <c r="Y16" s="21"/>
      <c r="Z16" s="21">
        <v>68</v>
      </c>
      <c r="AA16" s="21">
        <v>121</v>
      </c>
      <c r="AB16" s="21">
        <v>3</v>
      </c>
      <c r="AC16" s="21">
        <v>6.71</v>
      </c>
      <c r="AD16" s="21">
        <v>142</v>
      </c>
      <c r="AE16" s="21">
        <v>4</v>
      </c>
      <c r="AF16" s="54">
        <v>3</v>
      </c>
      <c r="AG16" s="55" t="s">
        <v>287</v>
      </c>
      <c r="AH16" s="14"/>
    </row>
    <row r="17" spans="1:34" s="16" customFormat="1" ht="15">
      <c r="A17" s="53" t="s">
        <v>293</v>
      </c>
      <c r="B17" s="31">
        <v>3377</v>
      </c>
      <c r="C17" s="32">
        <v>13</v>
      </c>
      <c r="D17" s="312">
        <v>2</v>
      </c>
      <c r="E17" s="31">
        <v>430.70000000000005</v>
      </c>
      <c r="F17" s="31">
        <v>23189</v>
      </c>
      <c r="G17" s="33">
        <v>1.8573461555047653E-2</v>
      </c>
      <c r="H17" s="34">
        <v>16</v>
      </c>
      <c r="I17" s="32">
        <v>2</v>
      </c>
      <c r="J17" s="32">
        <v>19.382930000000009</v>
      </c>
      <c r="K17" s="32">
        <v>8</v>
      </c>
      <c r="L17" s="32">
        <v>1</v>
      </c>
      <c r="M17" s="32"/>
      <c r="N17" s="15"/>
      <c r="O17" s="54">
        <v>1</v>
      </c>
      <c r="P17" s="55" t="s">
        <v>284</v>
      </c>
      <c r="V17" s="56" t="s">
        <v>300</v>
      </c>
      <c r="W17" s="21"/>
      <c r="X17" s="21"/>
      <c r="Y17" s="21"/>
      <c r="Z17" s="21"/>
      <c r="AA17" s="21"/>
      <c r="AB17" s="21"/>
      <c r="AC17" s="21"/>
      <c r="AD17" s="21"/>
      <c r="AE17" s="21"/>
      <c r="AF17" s="54">
        <v>1</v>
      </c>
      <c r="AG17" s="55" t="s">
        <v>284</v>
      </c>
      <c r="AH17" s="14"/>
    </row>
    <row r="18" spans="1:34" s="16" customFormat="1" ht="15">
      <c r="A18" s="53" t="s">
        <v>295</v>
      </c>
      <c r="B18" s="31">
        <v>8668</v>
      </c>
      <c r="C18" s="32">
        <v>25</v>
      </c>
      <c r="D18" s="312">
        <v>4</v>
      </c>
      <c r="E18" s="31">
        <v>115</v>
      </c>
      <c r="F18" s="31">
        <v>7888</v>
      </c>
      <c r="G18" s="33">
        <v>1.4579107505070995E-2</v>
      </c>
      <c r="H18" s="34">
        <v>14</v>
      </c>
      <c r="I18" s="32">
        <v>2</v>
      </c>
      <c r="J18" s="32">
        <v>35.160159999999998</v>
      </c>
      <c r="K18" s="32">
        <v>25</v>
      </c>
      <c r="L18" s="32">
        <v>4</v>
      </c>
      <c r="M18" s="32">
        <v>4</v>
      </c>
      <c r="N18" s="15">
        <v>3.5</v>
      </c>
      <c r="O18" s="54">
        <v>4</v>
      </c>
      <c r="P18" s="55" t="s">
        <v>283</v>
      </c>
      <c r="Q18" s="17"/>
      <c r="R18" s="17"/>
      <c r="S18" s="17"/>
      <c r="T18" s="17"/>
      <c r="V18" s="56" t="s">
        <v>302</v>
      </c>
      <c r="W18" s="21"/>
      <c r="X18" s="21">
        <v>3.5</v>
      </c>
      <c r="Y18" s="21"/>
      <c r="Z18" s="21"/>
      <c r="AA18" s="21"/>
      <c r="AB18" s="21"/>
      <c r="AC18" s="21">
        <v>4.0999999999999996</v>
      </c>
      <c r="AD18" s="21">
        <v>23</v>
      </c>
      <c r="AE18" s="21">
        <v>1</v>
      </c>
      <c r="AF18" s="54">
        <v>2</v>
      </c>
      <c r="AG18" s="55" t="s">
        <v>279</v>
      </c>
      <c r="AH18" s="14"/>
    </row>
    <row r="19" spans="1:34" s="18" customFormat="1" ht="15">
      <c r="A19" s="53" t="s">
        <v>297</v>
      </c>
      <c r="B19" s="31">
        <v>2065</v>
      </c>
      <c r="C19" s="32">
        <v>11</v>
      </c>
      <c r="D19" s="312">
        <v>2</v>
      </c>
      <c r="E19" s="31">
        <v>83512.520000000019</v>
      </c>
      <c r="F19" s="31">
        <v>88965</v>
      </c>
      <c r="G19" s="33">
        <v>0.93871207778339816</v>
      </c>
      <c r="H19" s="34">
        <v>25</v>
      </c>
      <c r="I19" s="32">
        <v>4</v>
      </c>
      <c r="J19" s="32">
        <v>22.727070000000005</v>
      </c>
      <c r="K19" s="32">
        <v>12</v>
      </c>
      <c r="L19" s="32">
        <v>2</v>
      </c>
      <c r="M19" s="32"/>
      <c r="N19" s="15">
        <v>3.5</v>
      </c>
      <c r="O19" s="54">
        <v>3</v>
      </c>
      <c r="P19" s="55" t="s">
        <v>287</v>
      </c>
      <c r="Q19" s="16"/>
      <c r="R19" s="16"/>
      <c r="S19" s="16"/>
      <c r="T19" s="16"/>
      <c r="V19" s="56" t="s">
        <v>304</v>
      </c>
      <c r="W19" s="21"/>
      <c r="X19" s="21"/>
      <c r="Y19" s="21">
        <v>3</v>
      </c>
      <c r="Z19" s="21">
        <v>41</v>
      </c>
      <c r="AA19" s="21">
        <v>38</v>
      </c>
      <c r="AB19" s="21">
        <v>1</v>
      </c>
      <c r="AC19" s="21">
        <v>5.88</v>
      </c>
      <c r="AD19" s="21">
        <v>117</v>
      </c>
      <c r="AE19" s="21">
        <v>3</v>
      </c>
      <c r="AF19" s="54">
        <v>2</v>
      </c>
      <c r="AG19" s="55" t="s">
        <v>279</v>
      </c>
      <c r="AH19" s="14"/>
    </row>
    <row r="20" spans="1:34" s="18" customFormat="1" ht="15">
      <c r="A20" s="53" t="s">
        <v>299</v>
      </c>
      <c r="B20" s="31">
        <v>1633</v>
      </c>
      <c r="C20" s="32">
        <v>7</v>
      </c>
      <c r="D20" s="312">
        <v>1</v>
      </c>
      <c r="E20" s="31">
        <v>0</v>
      </c>
      <c r="F20" s="31">
        <v>44640</v>
      </c>
      <c r="G20" s="33">
        <v>0</v>
      </c>
      <c r="H20" s="34">
        <v>1</v>
      </c>
      <c r="I20" s="32">
        <v>1</v>
      </c>
      <c r="J20" s="32">
        <v>34.61777</v>
      </c>
      <c r="K20" s="32">
        <v>24</v>
      </c>
      <c r="L20" s="32">
        <v>3</v>
      </c>
      <c r="M20" s="32">
        <v>4</v>
      </c>
      <c r="N20" s="15">
        <v>3.5</v>
      </c>
      <c r="O20" s="54">
        <v>3</v>
      </c>
      <c r="P20" s="55" t="s">
        <v>287</v>
      </c>
      <c r="Q20" s="16"/>
      <c r="R20" s="16"/>
      <c r="S20" s="16"/>
      <c r="T20" s="16"/>
      <c r="V20" s="56" t="s">
        <v>306</v>
      </c>
      <c r="W20" s="21">
        <v>3</v>
      </c>
      <c r="X20" s="21"/>
      <c r="Y20" s="21"/>
      <c r="Z20" s="21">
        <v>66</v>
      </c>
      <c r="AA20" s="21">
        <v>107</v>
      </c>
      <c r="AB20" s="21">
        <v>3</v>
      </c>
      <c r="AC20" s="21">
        <v>6.92</v>
      </c>
      <c r="AD20" s="21">
        <v>151</v>
      </c>
      <c r="AE20" s="21">
        <v>4</v>
      </c>
      <c r="AF20" s="54">
        <v>3</v>
      </c>
      <c r="AG20" s="55" t="s">
        <v>287</v>
      </c>
      <c r="AH20" s="14"/>
    </row>
    <row r="21" spans="1:34" s="18" customFormat="1" ht="15">
      <c r="A21" s="28" t="s">
        <v>301</v>
      </c>
      <c r="B21" s="31">
        <v>5822</v>
      </c>
      <c r="C21" s="32">
        <v>20</v>
      </c>
      <c r="D21" s="312">
        <v>3</v>
      </c>
      <c r="E21" s="31">
        <v>198556.4</v>
      </c>
      <c r="F21" s="31">
        <v>29308</v>
      </c>
      <c r="G21" s="33">
        <v>6.7748191620035483</v>
      </c>
      <c r="H21" s="34">
        <v>30</v>
      </c>
      <c r="I21" s="32">
        <v>4</v>
      </c>
      <c r="J21" s="32">
        <v>33.823810000000002</v>
      </c>
      <c r="K21" s="32">
        <v>22</v>
      </c>
      <c r="L21" s="32">
        <v>3</v>
      </c>
      <c r="M21" s="32">
        <v>4</v>
      </c>
      <c r="N21" s="15">
        <v>3.5</v>
      </c>
      <c r="O21" s="54">
        <v>3</v>
      </c>
      <c r="P21" s="55" t="s">
        <v>287</v>
      </c>
      <c r="Q21" s="16"/>
      <c r="R21" s="16"/>
      <c r="S21" s="16"/>
      <c r="T21" s="16"/>
      <c r="V21" s="56" t="s">
        <v>308</v>
      </c>
      <c r="W21" s="21"/>
      <c r="X21" s="21"/>
      <c r="Y21" s="21">
        <v>3</v>
      </c>
      <c r="Z21" s="21">
        <v>63</v>
      </c>
      <c r="AA21" s="21">
        <v>99</v>
      </c>
      <c r="AB21" s="21">
        <v>3</v>
      </c>
      <c r="AC21" s="21"/>
      <c r="AD21" s="21"/>
      <c r="AE21" s="21"/>
      <c r="AF21" s="54">
        <v>3</v>
      </c>
      <c r="AG21" s="55" t="s">
        <v>287</v>
      </c>
      <c r="AH21" s="14"/>
    </row>
    <row r="22" spans="1:34" s="18" customFormat="1" ht="15">
      <c r="A22" s="53" t="s">
        <v>303</v>
      </c>
      <c r="B22" s="31">
        <v>5503</v>
      </c>
      <c r="C22" s="32">
        <v>19</v>
      </c>
      <c r="D22" s="312">
        <v>3</v>
      </c>
      <c r="E22" s="31">
        <v>248.58999999999997</v>
      </c>
      <c r="F22" s="31">
        <v>22905</v>
      </c>
      <c r="G22" s="33">
        <v>1.0853088845230298E-2</v>
      </c>
      <c r="H22" s="34">
        <v>12</v>
      </c>
      <c r="I22" s="32">
        <v>2</v>
      </c>
      <c r="J22" s="32">
        <v>11.771060000000011</v>
      </c>
      <c r="K22" s="32">
        <v>1</v>
      </c>
      <c r="L22" s="32">
        <v>1</v>
      </c>
      <c r="M22" s="32"/>
      <c r="N22" s="15"/>
      <c r="O22" s="54">
        <v>2</v>
      </c>
      <c r="P22" s="55" t="s">
        <v>279</v>
      </c>
      <c r="Q22" s="16"/>
      <c r="R22" s="16"/>
      <c r="S22" s="16"/>
      <c r="T22" s="16"/>
      <c r="V22" s="56" t="s">
        <v>310</v>
      </c>
      <c r="W22" s="21"/>
      <c r="X22" s="21"/>
      <c r="Y22" s="21"/>
      <c r="Z22" s="21">
        <v>53</v>
      </c>
      <c r="AA22" s="21">
        <v>63</v>
      </c>
      <c r="AB22" s="21">
        <v>2</v>
      </c>
      <c r="AC22" s="21">
        <v>4.3499999999999996</v>
      </c>
      <c r="AD22" s="21">
        <v>35</v>
      </c>
      <c r="AE22" s="21">
        <v>1</v>
      </c>
      <c r="AF22" s="54">
        <v>2</v>
      </c>
      <c r="AG22" s="55" t="s">
        <v>279</v>
      </c>
      <c r="AH22" s="14"/>
    </row>
    <row r="23" spans="1:34" s="16" customFormat="1" ht="15">
      <c r="A23" s="53" t="s">
        <v>305</v>
      </c>
      <c r="B23" s="31">
        <v>1756</v>
      </c>
      <c r="C23" s="32">
        <v>8</v>
      </c>
      <c r="D23" s="312">
        <v>1</v>
      </c>
      <c r="E23" s="31">
        <v>40770.639999999999</v>
      </c>
      <c r="F23" s="31">
        <v>46530</v>
      </c>
      <c r="G23" s="33">
        <v>0.87622265205243932</v>
      </c>
      <c r="H23" s="34">
        <v>23</v>
      </c>
      <c r="I23" s="32">
        <v>3</v>
      </c>
      <c r="J23" s="32">
        <v>39.545200000000015</v>
      </c>
      <c r="K23" s="32">
        <v>28</v>
      </c>
      <c r="L23" s="32">
        <v>4</v>
      </c>
      <c r="M23" s="32"/>
      <c r="N23" s="15">
        <v>3.5</v>
      </c>
      <c r="O23" s="54">
        <v>2</v>
      </c>
      <c r="P23" s="55" t="s">
        <v>279</v>
      </c>
      <c r="V23" s="56" t="s">
        <v>312</v>
      </c>
      <c r="W23" s="21"/>
      <c r="X23" s="21"/>
      <c r="Y23" s="21"/>
      <c r="Z23" s="21"/>
      <c r="AA23" s="21"/>
      <c r="AB23" s="21"/>
      <c r="AC23" s="21"/>
      <c r="AD23" s="21"/>
      <c r="AE23" s="21"/>
      <c r="AF23" s="54">
        <v>1</v>
      </c>
      <c r="AG23" s="55" t="s">
        <v>284</v>
      </c>
      <c r="AH23" s="14"/>
    </row>
    <row r="24" spans="1:34" s="12" customFormat="1" ht="15">
      <c r="A24" s="53" t="s">
        <v>307</v>
      </c>
      <c r="B24" s="31">
        <v>3595</v>
      </c>
      <c r="C24" s="32">
        <v>14</v>
      </c>
      <c r="D24" s="312">
        <v>2</v>
      </c>
      <c r="E24" s="31">
        <v>46370.6</v>
      </c>
      <c r="F24" s="31">
        <v>25020</v>
      </c>
      <c r="G24" s="33">
        <v>1.8533413269384491</v>
      </c>
      <c r="H24" s="34">
        <v>27</v>
      </c>
      <c r="I24" s="32">
        <v>4</v>
      </c>
      <c r="J24" s="32">
        <v>24.772900000000007</v>
      </c>
      <c r="K24" s="32">
        <v>17</v>
      </c>
      <c r="L24" s="32">
        <v>3</v>
      </c>
      <c r="M24" s="32"/>
      <c r="N24" s="15">
        <v>3.5</v>
      </c>
      <c r="O24" s="54">
        <v>3</v>
      </c>
      <c r="P24" s="55" t="s">
        <v>287</v>
      </c>
      <c r="Q24" s="16"/>
      <c r="R24" s="16"/>
      <c r="S24" s="16"/>
      <c r="T24" s="16"/>
      <c r="V24" s="28" t="s">
        <v>314</v>
      </c>
      <c r="W24" s="20"/>
      <c r="X24" s="20"/>
      <c r="Y24" s="20"/>
      <c r="Z24" s="20"/>
      <c r="AA24" s="20"/>
      <c r="AB24" s="20"/>
      <c r="AC24" s="20"/>
      <c r="AD24" s="20"/>
      <c r="AE24" s="20"/>
      <c r="AF24" s="54">
        <v>1</v>
      </c>
      <c r="AG24" s="55" t="s">
        <v>284</v>
      </c>
      <c r="AH24" s="14"/>
    </row>
    <row r="25" spans="1:34" s="12" customFormat="1" ht="15">
      <c r="A25" s="53" t="s">
        <v>309</v>
      </c>
      <c r="B25" s="31">
        <v>8109</v>
      </c>
      <c r="C25" s="32">
        <v>24</v>
      </c>
      <c r="D25" s="312">
        <v>3</v>
      </c>
      <c r="E25" s="31">
        <v>50</v>
      </c>
      <c r="F25" s="31">
        <v>22633</v>
      </c>
      <c r="G25" s="33">
        <v>2.2091636106570051E-3</v>
      </c>
      <c r="H25" s="34">
        <v>10</v>
      </c>
      <c r="I25" s="32">
        <v>2</v>
      </c>
      <c r="J25" s="32">
        <v>38.693439999999988</v>
      </c>
      <c r="K25" s="32">
        <v>26</v>
      </c>
      <c r="L25" s="32">
        <v>4</v>
      </c>
      <c r="M25" s="32">
        <v>4</v>
      </c>
      <c r="N25" s="15"/>
      <c r="O25" s="54">
        <v>3</v>
      </c>
      <c r="P25" s="55" t="s">
        <v>287</v>
      </c>
      <c r="Q25" s="18"/>
      <c r="R25" s="18"/>
      <c r="S25" s="18"/>
      <c r="T25" s="18"/>
      <c r="V25" s="28" t="s">
        <v>316</v>
      </c>
      <c r="W25" s="20"/>
      <c r="X25" s="20"/>
      <c r="Y25" s="20">
        <v>3</v>
      </c>
      <c r="Z25" s="20">
        <v>23</v>
      </c>
      <c r="AA25" s="20">
        <v>10</v>
      </c>
      <c r="AB25" s="20">
        <v>1</v>
      </c>
      <c r="AC25" s="20">
        <v>4.04</v>
      </c>
      <c r="AD25" s="20">
        <v>17</v>
      </c>
      <c r="AE25" s="20">
        <v>1</v>
      </c>
      <c r="AF25" s="54">
        <v>2</v>
      </c>
      <c r="AG25" s="55" t="s">
        <v>279</v>
      </c>
      <c r="AH25" s="14"/>
    </row>
    <row r="26" spans="1:34" s="12" customFormat="1" ht="15">
      <c r="A26" s="53" t="s">
        <v>311</v>
      </c>
      <c r="B26" s="31">
        <v>149</v>
      </c>
      <c r="C26" s="32">
        <v>2</v>
      </c>
      <c r="D26" s="312">
        <v>1</v>
      </c>
      <c r="E26" s="31">
        <v>1510.8200000000002</v>
      </c>
      <c r="F26" s="31">
        <v>72238</v>
      </c>
      <c r="G26" s="33">
        <v>2.0914477144992942E-2</v>
      </c>
      <c r="H26" s="34">
        <v>17</v>
      </c>
      <c r="I26" s="32">
        <v>3</v>
      </c>
      <c r="J26" s="32">
        <v>23.191289999999999</v>
      </c>
      <c r="K26" s="32">
        <v>13</v>
      </c>
      <c r="L26" s="32">
        <v>2</v>
      </c>
      <c r="M26" s="32"/>
      <c r="N26" s="15"/>
      <c r="O26" s="54">
        <v>2</v>
      </c>
      <c r="P26" s="55" t="s">
        <v>279</v>
      </c>
      <c r="Q26" s="18"/>
      <c r="R26" s="18"/>
      <c r="S26" s="18"/>
      <c r="T26" s="18"/>
      <c r="V26" s="28" t="s">
        <v>318</v>
      </c>
      <c r="W26" s="20"/>
      <c r="X26" s="20"/>
      <c r="Y26" s="20"/>
      <c r="Z26" s="20">
        <v>33</v>
      </c>
      <c r="AA26" s="20">
        <v>25</v>
      </c>
      <c r="AB26" s="20">
        <v>1</v>
      </c>
      <c r="AC26" s="20">
        <v>4.3499999999999996</v>
      </c>
      <c r="AD26" s="20">
        <v>35</v>
      </c>
      <c r="AE26" s="20">
        <v>1</v>
      </c>
      <c r="AF26" s="54">
        <v>1</v>
      </c>
      <c r="AG26" s="55" t="s">
        <v>284</v>
      </c>
      <c r="AH26" s="14"/>
    </row>
    <row r="27" spans="1:34" s="12" customFormat="1" ht="15">
      <c r="A27" s="53" t="s">
        <v>313</v>
      </c>
      <c r="B27" s="31">
        <v>6163</v>
      </c>
      <c r="C27" s="32">
        <v>23</v>
      </c>
      <c r="D27" s="312">
        <v>3</v>
      </c>
      <c r="E27" s="31">
        <v>169.3</v>
      </c>
      <c r="F27" s="31">
        <v>20848</v>
      </c>
      <c r="G27" s="33">
        <v>8.1206830391404462E-3</v>
      </c>
      <c r="H27" s="34">
        <v>11</v>
      </c>
      <c r="I27" s="32">
        <v>2</v>
      </c>
      <c r="J27" s="32">
        <v>21.391090000000013</v>
      </c>
      <c r="K27" s="32">
        <v>10</v>
      </c>
      <c r="L27" s="32">
        <v>2</v>
      </c>
      <c r="M27" s="32"/>
      <c r="N27" s="15">
        <v>3.5</v>
      </c>
      <c r="O27" s="54">
        <v>3</v>
      </c>
      <c r="P27" s="55" t="s">
        <v>287</v>
      </c>
      <c r="Q27" s="18"/>
      <c r="R27" s="18"/>
      <c r="S27" s="18"/>
      <c r="T27" s="18"/>
      <c r="V27" s="28" t="s">
        <v>320</v>
      </c>
      <c r="W27" s="20"/>
      <c r="X27" s="20"/>
      <c r="Y27" s="20"/>
      <c r="Z27" s="20">
        <v>78</v>
      </c>
      <c r="AA27" s="20">
        <v>154</v>
      </c>
      <c r="AB27" s="20">
        <v>4</v>
      </c>
      <c r="AC27" s="20">
        <v>5.4</v>
      </c>
      <c r="AD27" s="20">
        <v>91</v>
      </c>
      <c r="AE27" s="20">
        <v>3</v>
      </c>
      <c r="AF27" s="54">
        <v>4</v>
      </c>
      <c r="AG27" s="55" t="s">
        <v>283</v>
      </c>
      <c r="AH27" s="14"/>
    </row>
    <row r="28" spans="1:34" s="12" customFormat="1" ht="15">
      <c r="A28" s="53" t="s">
        <v>315</v>
      </c>
      <c r="B28" s="31">
        <v>642</v>
      </c>
      <c r="C28" s="32">
        <v>6</v>
      </c>
      <c r="D28" s="312">
        <v>1</v>
      </c>
      <c r="E28" s="31">
        <v>68982.52</v>
      </c>
      <c r="F28" s="31">
        <v>53460</v>
      </c>
      <c r="G28" s="33">
        <v>1.2903576505798728</v>
      </c>
      <c r="H28" s="34">
        <v>26</v>
      </c>
      <c r="I28" s="32">
        <v>4</v>
      </c>
      <c r="J28" s="32">
        <v>30.83323</v>
      </c>
      <c r="K28" s="32">
        <v>20</v>
      </c>
      <c r="L28" s="32">
        <v>3</v>
      </c>
      <c r="M28" s="32"/>
      <c r="N28" s="15"/>
      <c r="O28" s="54">
        <v>3</v>
      </c>
      <c r="P28" s="55" t="s">
        <v>287</v>
      </c>
      <c r="Q28" s="16"/>
      <c r="R28" s="16"/>
      <c r="S28" s="16"/>
      <c r="T28" s="16"/>
      <c r="V28" s="28" t="s">
        <v>322</v>
      </c>
      <c r="W28" s="20"/>
      <c r="X28" s="20">
        <v>3.5</v>
      </c>
      <c r="Y28" s="20"/>
      <c r="Z28" s="20">
        <v>35</v>
      </c>
      <c r="AA28" s="20">
        <v>28</v>
      </c>
      <c r="AB28" s="20">
        <v>1</v>
      </c>
      <c r="AC28" s="20">
        <v>5.21</v>
      </c>
      <c r="AD28" s="20">
        <v>82</v>
      </c>
      <c r="AE28" s="20">
        <v>2</v>
      </c>
      <c r="AF28" s="54">
        <v>2</v>
      </c>
      <c r="AG28" s="55" t="s">
        <v>279</v>
      </c>
      <c r="AH28" s="14"/>
    </row>
    <row r="29" spans="1:34" s="12" customFormat="1" ht="15">
      <c r="A29" s="53" t="s">
        <v>317</v>
      </c>
      <c r="B29" s="31">
        <v>5120</v>
      </c>
      <c r="C29" s="32">
        <v>18</v>
      </c>
      <c r="D29" s="312">
        <v>3</v>
      </c>
      <c r="E29" s="31">
        <v>43.8</v>
      </c>
      <c r="F29" s="31">
        <v>19890</v>
      </c>
      <c r="G29" s="33">
        <v>2.2021116138763197E-3</v>
      </c>
      <c r="H29" s="34">
        <v>9</v>
      </c>
      <c r="I29" s="32">
        <v>2</v>
      </c>
      <c r="J29" s="32">
        <v>23.625990000000009</v>
      </c>
      <c r="K29" s="32">
        <v>14</v>
      </c>
      <c r="L29" s="32">
        <v>2</v>
      </c>
      <c r="M29" s="32">
        <v>4</v>
      </c>
      <c r="N29" s="15">
        <v>3.5</v>
      </c>
      <c r="O29" s="54">
        <v>4</v>
      </c>
      <c r="P29" s="55" t="s">
        <v>283</v>
      </c>
      <c r="V29" s="28" t="s">
        <v>324</v>
      </c>
      <c r="W29" s="20"/>
      <c r="X29" s="20"/>
      <c r="Y29" s="20"/>
      <c r="Z29" s="20"/>
      <c r="AA29" s="20"/>
      <c r="AB29" s="20"/>
      <c r="AC29" s="20"/>
      <c r="AD29" s="20"/>
      <c r="AE29" s="20"/>
      <c r="AF29" s="54">
        <v>1</v>
      </c>
      <c r="AG29" s="55" t="s">
        <v>284</v>
      </c>
      <c r="AH29" s="14"/>
    </row>
    <row r="30" spans="1:34" s="12" customFormat="1" ht="15">
      <c r="A30" s="53" t="s">
        <v>319</v>
      </c>
      <c r="B30" s="31">
        <v>6065</v>
      </c>
      <c r="C30" s="32">
        <v>22</v>
      </c>
      <c r="D30" s="312">
        <v>3</v>
      </c>
      <c r="E30" s="31">
        <v>328.71</v>
      </c>
      <c r="F30" s="31">
        <v>23188</v>
      </c>
      <c r="G30" s="33">
        <v>1.4175866827669484E-2</v>
      </c>
      <c r="H30" s="34">
        <v>13</v>
      </c>
      <c r="I30" s="32">
        <v>2</v>
      </c>
      <c r="J30" s="32">
        <v>25.530589999999997</v>
      </c>
      <c r="K30" s="32">
        <v>18</v>
      </c>
      <c r="L30" s="32">
        <v>3</v>
      </c>
      <c r="M30" s="32">
        <v>4</v>
      </c>
      <c r="N30" s="15">
        <v>3.5</v>
      </c>
      <c r="O30" s="54">
        <v>4</v>
      </c>
      <c r="P30" s="55" t="s">
        <v>283</v>
      </c>
      <c r="V30" s="28" t="s">
        <v>326</v>
      </c>
      <c r="W30" s="20"/>
      <c r="X30" s="20"/>
      <c r="Y30" s="20"/>
      <c r="Z30" s="20"/>
      <c r="AA30" s="20"/>
      <c r="AB30" s="20"/>
      <c r="AC30" s="20"/>
      <c r="AD30" s="20"/>
      <c r="AE30" s="20"/>
      <c r="AF30" s="54">
        <v>1</v>
      </c>
      <c r="AG30" s="55" t="s">
        <v>284</v>
      </c>
      <c r="AH30" s="14"/>
    </row>
    <row r="31" spans="1:34" s="12" customFormat="1" ht="15">
      <c r="A31" s="53" t="s">
        <v>321</v>
      </c>
      <c r="B31" s="31">
        <v>5950</v>
      </c>
      <c r="C31" s="32">
        <v>21</v>
      </c>
      <c r="D31" s="312">
        <v>3</v>
      </c>
      <c r="E31" s="31">
        <v>44041.840000000004</v>
      </c>
      <c r="F31" s="31">
        <v>85635</v>
      </c>
      <c r="G31" s="33">
        <v>0.51429719156886788</v>
      </c>
      <c r="H31" s="34">
        <v>22</v>
      </c>
      <c r="I31" s="32">
        <v>3</v>
      </c>
      <c r="J31" s="32">
        <v>45.083990000000007</v>
      </c>
      <c r="K31" s="32">
        <v>31</v>
      </c>
      <c r="L31" s="32">
        <v>4</v>
      </c>
      <c r="M31" s="32">
        <v>4</v>
      </c>
      <c r="N31" s="15">
        <v>3.5</v>
      </c>
      <c r="O31" s="54">
        <v>3</v>
      </c>
      <c r="P31" s="55" t="s">
        <v>287</v>
      </c>
      <c r="V31" s="28" t="s">
        <v>328</v>
      </c>
      <c r="W31" s="20"/>
      <c r="X31" s="20"/>
      <c r="Y31" s="20">
        <v>3</v>
      </c>
      <c r="Z31" s="20">
        <v>77</v>
      </c>
      <c r="AA31" s="20">
        <v>151</v>
      </c>
      <c r="AB31" s="20">
        <v>4</v>
      </c>
      <c r="AC31" s="20">
        <v>5.62</v>
      </c>
      <c r="AD31" s="20">
        <v>106</v>
      </c>
      <c r="AE31" s="20">
        <v>3</v>
      </c>
      <c r="AF31" s="54">
        <v>3</v>
      </c>
      <c r="AG31" s="55" t="s">
        <v>287</v>
      </c>
      <c r="AH31" s="14"/>
    </row>
    <row r="32" spans="1:34" s="12" customFormat="1" ht="15">
      <c r="A32" s="53" t="s">
        <v>323</v>
      </c>
      <c r="B32" s="31">
        <v>9400</v>
      </c>
      <c r="C32" s="32">
        <v>26</v>
      </c>
      <c r="D32" s="312">
        <v>4</v>
      </c>
      <c r="E32" s="31">
        <v>484880.68</v>
      </c>
      <c r="F32" s="31">
        <v>33268</v>
      </c>
      <c r="G32" s="33">
        <v>14.5749873752555</v>
      </c>
      <c r="H32" s="34">
        <v>32</v>
      </c>
      <c r="I32" s="32">
        <v>4</v>
      </c>
      <c r="J32" s="32">
        <v>24.683670000000003</v>
      </c>
      <c r="K32" s="32">
        <v>16</v>
      </c>
      <c r="L32" s="32">
        <v>2</v>
      </c>
      <c r="M32" s="32"/>
      <c r="N32" s="15"/>
      <c r="O32" s="54">
        <v>2</v>
      </c>
      <c r="P32" s="55" t="s">
        <v>279</v>
      </c>
      <c r="V32" s="28" t="s">
        <v>330</v>
      </c>
      <c r="W32" s="20"/>
      <c r="X32" s="20"/>
      <c r="Y32" s="20"/>
      <c r="Z32" s="20">
        <v>32</v>
      </c>
      <c r="AA32" s="20">
        <v>23</v>
      </c>
      <c r="AB32" s="20">
        <v>1</v>
      </c>
      <c r="AC32" s="20">
        <v>4.58</v>
      </c>
      <c r="AD32" s="20">
        <v>48</v>
      </c>
      <c r="AE32" s="20">
        <v>2</v>
      </c>
      <c r="AF32" s="54">
        <v>2</v>
      </c>
      <c r="AG32" s="55" t="s">
        <v>279</v>
      </c>
      <c r="AH32" s="14"/>
    </row>
    <row r="33" spans="1:34" s="12" customFormat="1" ht="15">
      <c r="A33" s="53" t="s">
        <v>325</v>
      </c>
      <c r="B33" s="31">
        <v>10278</v>
      </c>
      <c r="C33" s="32">
        <v>27</v>
      </c>
      <c r="D33" s="312">
        <v>4</v>
      </c>
      <c r="E33" s="31">
        <v>331644.22000000003</v>
      </c>
      <c r="F33" s="31">
        <v>21658</v>
      </c>
      <c r="G33" s="33">
        <v>15.312781420260412</v>
      </c>
      <c r="H33" s="34">
        <v>33</v>
      </c>
      <c r="I33" s="32">
        <v>4</v>
      </c>
      <c r="J33" s="32">
        <v>20.410150000000005</v>
      </c>
      <c r="K33" s="32">
        <v>9</v>
      </c>
      <c r="L33" s="32">
        <v>2</v>
      </c>
      <c r="M33" s="32"/>
      <c r="N33" s="15"/>
      <c r="O33" s="54">
        <v>2</v>
      </c>
      <c r="P33" s="55" t="s">
        <v>279</v>
      </c>
      <c r="V33" s="28" t="s">
        <v>332</v>
      </c>
      <c r="W33" s="20"/>
      <c r="X33" s="20">
        <v>3.5</v>
      </c>
      <c r="Y33" s="20"/>
      <c r="Z33" s="20">
        <v>47</v>
      </c>
      <c r="AA33" s="20">
        <v>53</v>
      </c>
      <c r="AB33" s="20">
        <v>2</v>
      </c>
      <c r="AC33" s="20">
        <v>5.17</v>
      </c>
      <c r="AD33" s="20">
        <v>80</v>
      </c>
      <c r="AE33" s="20">
        <v>2</v>
      </c>
      <c r="AF33" s="54">
        <v>3</v>
      </c>
      <c r="AG33" s="55" t="s">
        <v>287</v>
      </c>
      <c r="AH33" s="14"/>
    </row>
    <row r="34" spans="1:34" s="12" customFormat="1" ht="15">
      <c r="A34" s="53" t="s">
        <v>327</v>
      </c>
      <c r="B34" s="31">
        <v>1894</v>
      </c>
      <c r="C34" s="32">
        <v>10</v>
      </c>
      <c r="D34" s="312">
        <v>2</v>
      </c>
      <c r="E34" s="31">
        <v>314929.78999999998</v>
      </c>
      <c r="F34" s="31">
        <v>24885</v>
      </c>
      <c r="G34" s="33">
        <v>12.6554064697609</v>
      </c>
      <c r="H34" s="34">
        <v>31</v>
      </c>
      <c r="I34" s="32">
        <v>4</v>
      </c>
      <c r="J34" s="32">
        <v>39.751250000000013</v>
      </c>
      <c r="K34" s="32">
        <v>29</v>
      </c>
      <c r="L34" s="32">
        <v>4</v>
      </c>
      <c r="M34" s="32"/>
      <c r="N34" s="15">
        <v>3.5</v>
      </c>
      <c r="O34" s="54">
        <v>2</v>
      </c>
      <c r="P34" s="55" t="s">
        <v>279</v>
      </c>
      <c r="V34" s="28" t="s">
        <v>334</v>
      </c>
      <c r="W34" s="20"/>
      <c r="X34" s="20"/>
      <c r="Y34" s="20"/>
      <c r="Z34" s="20">
        <v>31</v>
      </c>
      <c r="AA34" s="20">
        <v>22</v>
      </c>
      <c r="AB34" s="20">
        <v>1</v>
      </c>
      <c r="AC34" s="20">
        <v>4.4800000000000004</v>
      </c>
      <c r="AD34" s="20">
        <v>44</v>
      </c>
      <c r="AE34" s="20">
        <v>2</v>
      </c>
      <c r="AF34" s="54">
        <v>2</v>
      </c>
      <c r="AG34" s="55" t="s">
        <v>279</v>
      </c>
      <c r="AH34" s="14"/>
    </row>
    <row r="35" spans="1:34" s="12" customFormat="1" ht="15">
      <c r="A35" s="53" t="s">
        <v>329</v>
      </c>
      <c r="B35" s="31">
        <v>3723</v>
      </c>
      <c r="C35" s="32">
        <v>15</v>
      </c>
      <c r="D35" s="312">
        <v>2</v>
      </c>
      <c r="E35" s="31">
        <v>0</v>
      </c>
      <c r="F35" s="31">
        <v>1845</v>
      </c>
      <c r="G35" s="33">
        <v>0</v>
      </c>
      <c r="H35" s="34">
        <v>1</v>
      </c>
      <c r="I35" s="32">
        <v>1</v>
      </c>
      <c r="J35" s="32">
        <v>16.267383153968851</v>
      </c>
      <c r="K35" s="32">
        <v>3</v>
      </c>
      <c r="L35" s="32">
        <v>1</v>
      </c>
      <c r="M35" s="32"/>
      <c r="N35" s="15"/>
      <c r="O35" s="54">
        <v>3</v>
      </c>
      <c r="P35" s="55" t="s">
        <v>287</v>
      </c>
      <c r="V35" s="28" t="s">
        <v>336</v>
      </c>
      <c r="W35" s="20"/>
      <c r="X35" s="20"/>
      <c r="Y35" s="20"/>
      <c r="Z35" s="20"/>
      <c r="AA35" s="20"/>
      <c r="AB35" s="20"/>
      <c r="AC35" s="20"/>
      <c r="AD35" s="20"/>
      <c r="AE35" s="20"/>
      <c r="AF35" s="54">
        <v>1</v>
      </c>
      <c r="AG35" s="55" t="s">
        <v>284</v>
      </c>
      <c r="AH35" s="14"/>
    </row>
    <row r="36" spans="1:34" s="12" customFormat="1" ht="15">
      <c r="A36" s="53" t="s">
        <v>331</v>
      </c>
      <c r="B36" s="31">
        <v>4864</v>
      </c>
      <c r="C36" s="32">
        <v>16</v>
      </c>
      <c r="D36" s="312">
        <v>2</v>
      </c>
      <c r="E36" s="31">
        <v>0</v>
      </c>
      <c r="F36" s="31">
        <v>4140</v>
      </c>
      <c r="G36" s="33">
        <v>0</v>
      </c>
      <c r="H36" s="34">
        <v>1</v>
      </c>
      <c r="I36" s="32">
        <v>1</v>
      </c>
      <c r="J36" s="32">
        <v>34.254699999999993</v>
      </c>
      <c r="K36" s="32">
        <v>23</v>
      </c>
      <c r="L36" s="32">
        <v>3</v>
      </c>
      <c r="M36" s="32"/>
      <c r="N36" s="15">
        <v>3.5</v>
      </c>
      <c r="O36" s="54">
        <v>2</v>
      </c>
      <c r="P36" s="55" t="s">
        <v>279</v>
      </c>
      <c r="V36" s="28" t="s">
        <v>338</v>
      </c>
      <c r="W36" s="20"/>
      <c r="X36" s="20"/>
      <c r="Y36" s="20"/>
      <c r="Z36" s="20">
        <v>55</v>
      </c>
      <c r="AA36" s="20">
        <v>69</v>
      </c>
      <c r="AB36" s="20">
        <v>2</v>
      </c>
      <c r="AC36" s="20">
        <v>6.44</v>
      </c>
      <c r="AD36" s="20">
        <v>133</v>
      </c>
      <c r="AE36" s="20">
        <v>4</v>
      </c>
      <c r="AF36" s="54">
        <v>3</v>
      </c>
      <c r="AG36" s="55" t="s">
        <v>287</v>
      </c>
      <c r="AH36" s="14"/>
    </row>
    <row r="37" spans="1:34" s="12" customFormat="1" ht="15">
      <c r="A37" s="53" t="s">
        <v>333</v>
      </c>
      <c r="B37" s="31">
        <v>236</v>
      </c>
      <c r="C37" s="32">
        <v>3</v>
      </c>
      <c r="D37" s="312">
        <v>1</v>
      </c>
      <c r="E37" s="31">
        <v>0</v>
      </c>
      <c r="F37" s="31">
        <v>52</v>
      </c>
      <c r="G37" s="33">
        <v>0</v>
      </c>
      <c r="H37" s="34">
        <v>1</v>
      </c>
      <c r="I37" s="32">
        <v>1</v>
      </c>
      <c r="J37" s="32">
        <v>24.344819999999999</v>
      </c>
      <c r="K37" s="32">
        <v>15</v>
      </c>
      <c r="L37" s="32">
        <v>2</v>
      </c>
      <c r="M37" s="32"/>
      <c r="N37" s="15"/>
      <c r="O37" s="54">
        <v>2</v>
      </c>
      <c r="P37" s="55" t="s">
        <v>279</v>
      </c>
      <c r="V37" s="28" t="s">
        <v>340</v>
      </c>
      <c r="W37" s="20"/>
      <c r="X37" s="20"/>
      <c r="Y37" s="20"/>
      <c r="Z37" s="20"/>
      <c r="AA37" s="20"/>
      <c r="AB37" s="20"/>
      <c r="AC37" s="20"/>
      <c r="AD37" s="20"/>
      <c r="AE37" s="20"/>
      <c r="AF37" s="54">
        <v>1</v>
      </c>
      <c r="AG37" s="55" t="s">
        <v>284</v>
      </c>
      <c r="AH37" s="14"/>
    </row>
    <row r="38" spans="1:34" s="12" customFormat="1" ht="15">
      <c r="A38" s="53" t="s">
        <v>335</v>
      </c>
      <c r="B38" s="31">
        <v>22443</v>
      </c>
      <c r="C38" s="32">
        <v>30</v>
      </c>
      <c r="D38" s="312">
        <v>4</v>
      </c>
      <c r="E38" s="31">
        <v>1647.6</v>
      </c>
      <c r="F38" s="31">
        <v>30537</v>
      </c>
      <c r="G38" s="33">
        <v>5.3954219471460847E-2</v>
      </c>
      <c r="H38" s="34">
        <v>20</v>
      </c>
      <c r="I38" s="32">
        <v>3</v>
      </c>
      <c r="J38" s="32">
        <v>22.713379999999994</v>
      </c>
      <c r="K38" s="32">
        <v>11</v>
      </c>
      <c r="L38" s="32">
        <v>2</v>
      </c>
      <c r="M38" s="32"/>
      <c r="N38" s="15">
        <v>3.5</v>
      </c>
      <c r="O38" s="54">
        <v>3</v>
      </c>
      <c r="P38" s="55" t="s">
        <v>287</v>
      </c>
      <c r="V38" s="28" t="s">
        <v>342</v>
      </c>
      <c r="W38" s="20"/>
      <c r="X38" s="20"/>
      <c r="Y38" s="20">
        <v>3</v>
      </c>
      <c r="Z38" s="20">
        <v>67</v>
      </c>
      <c r="AA38" s="20">
        <v>114</v>
      </c>
      <c r="AB38" s="20">
        <v>3</v>
      </c>
      <c r="AC38" s="20">
        <v>5.67</v>
      </c>
      <c r="AD38" s="20">
        <v>112</v>
      </c>
      <c r="AE38" s="20">
        <v>3</v>
      </c>
      <c r="AF38" s="54">
        <v>3</v>
      </c>
      <c r="AG38" s="55" t="s">
        <v>287</v>
      </c>
      <c r="AH38" s="14"/>
    </row>
    <row r="39" spans="1:34" s="12" customFormat="1" ht="15">
      <c r="A39" s="53" t="s">
        <v>337</v>
      </c>
      <c r="B39" s="31">
        <v>2939</v>
      </c>
      <c r="C39" s="32">
        <v>12</v>
      </c>
      <c r="D39" s="312">
        <v>2</v>
      </c>
      <c r="E39" s="31">
        <v>0</v>
      </c>
      <c r="F39" s="31">
        <v>10917</v>
      </c>
      <c r="G39" s="33">
        <v>0</v>
      </c>
      <c r="H39" s="34">
        <v>1</v>
      </c>
      <c r="I39" s="32">
        <v>1</v>
      </c>
      <c r="J39" s="32">
        <v>42.788700000000013</v>
      </c>
      <c r="K39" s="32">
        <v>30</v>
      </c>
      <c r="L39" s="32">
        <v>4</v>
      </c>
      <c r="M39" s="32"/>
      <c r="N39" s="15">
        <v>3.5</v>
      </c>
      <c r="O39" s="54">
        <v>2</v>
      </c>
      <c r="P39" s="55" t="s">
        <v>279</v>
      </c>
      <c r="V39" s="28" t="s">
        <v>344</v>
      </c>
      <c r="W39" s="20">
        <v>4</v>
      </c>
      <c r="X39" s="20"/>
      <c r="Y39" s="20">
        <v>3</v>
      </c>
      <c r="Z39" s="20">
        <v>84</v>
      </c>
      <c r="AA39" s="20">
        <v>168</v>
      </c>
      <c r="AB39" s="20">
        <v>4</v>
      </c>
      <c r="AC39" s="20">
        <v>8.17</v>
      </c>
      <c r="AD39" s="20">
        <v>164</v>
      </c>
      <c r="AE39" s="20">
        <v>4</v>
      </c>
      <c r="AF39" s="54">
        <v>4</v>
      </c>
      <c r="AG39" s="55" t="s">
        <v>283</v>
      </c>
      <c r="AH39" s="14"/>
    </row>
    <row r="40" spans="1:34" s="12" customFormat="1" ht="15">
      <c r="A40" s="53" t="s">
        <v>339</v>
      </c>
      <c r="B40" s="31">
        <v>5055</v>
      </c>
      <c r="C40" s="32">
        <v>17</v>
      </c>
      <c r="D40" s="312">
        <v>3</v>
      </c>
      <c r="E40" s="31">
        <v>18.399999999999999</v>
      </c>
      <c r="F40" s="31">
        <v>23562</v>
      </c>
      <c r="G40" s="33">
        <v>7.8091842797725142E-4</v>
      </c>
      <c r="H40" s="34">
        <v>8</v>
      </c>
      <c r="I40" s="32">
        <v>1</v>
      </c>
      <c r="J40" s="32">
        <v>45.26688</v>
      </c>
      <c r="K40" s="32">
        <v>32</v>
      </c>
      <c r="L40" s="32">
        <v>4</v>
      </c>
      <c r="M40" s="32"/>
      <c r="N40" s="15">
        <v>3.5</v>
      </c>
      <c r="O40" s="54">
        <v>2</v>
      </c>
      <c r="P40" s="55" t="s">
        <v>279</v>
      </c>
      <c r="V40" s="28" t="s">
        <v>346</v>
      </c>
      <c r="W40" s="20">
        <v>3</v>
      </c>
      <c r="X40" s="20"/>
      <c r="Y40" s="20">
        <v>3</v>
      </c>
      <c r="Z40" s="20">
        <v>72</v>
      </c>
      <c r="AA40" s="20">
        <v>133</v>
      </c>
      <c r="AB40" s="20">
        <v>3</v>
      </c>
      <c r="AC40" s="20">
        <v>5.44</v>
      </c>
      <c r="AD40" s="20">
        <v>92</v>
      </c>
      <c r="AE40" s="20">
        <v>3</v>
      </c>
      <c r="AF40" s="54">
        <v>3</v>
      </c>
      <c r="AG40" s="55" t="s">
        <v>287</v>
      </c>
      <c r="AH40" s="14"/>
    </row>
    <row r="41" spans="1:34" s="12" customFormat="1" ht="15">
      <c r="A41" s="53" t="s">
        <v>341</v>
      </c>
      <c r="B41" s="31">
        <v>23121</v>
      </c>
      <c r="C41" s="32">
        <v>31</v>
      </c>
      <c r="D41" s="312">
        <v>4</v>
      </c>
      <c r="E41" s="31">
        <v>19918.009999999995</v>
      </c>
      <c r="F41" s="31">
        <v>22140</v>
      </c>
      <c r="G41" s="33">
        <v>0.89963911472448033</v>
      </c>
      <c r="H41" s="34">
        <v>24</v>
      </c>
      <c r="I41" s="32">
        <v>3</v>
      </c>
      <c r="J41" s="32">
        <v>11.771060000000011</v>
      </c>
      <c r="K41" s="32">
        <v>1</v>
      </c>
      <c r="L41" s="32">
        <v>1</v>
      </c>
      <c r="M41" s="32"/>
      <c r="N41" s="15"/>
      <c r="O41" s="54">
        <v>2</v>
      </c>
      <c r="P41" s="55" t="s">
        <v>279</v>
      </c>
      <c r="V41" s="28" t="s">
        <v>348</v>
      </c>
      <c r="W41" s="20"/>
      <c r="X41" s="20"/>
      <c r="Y41" s="20">
        <v>3</v>
      </c>
      <c r="Z41" s="20">
        <v>67</v>
      </c>
      <c r="AA41" s="20">
        <v>114</v>
      </c>
      <c r="AB41" s="20">
        <v>3</v>
      </c>
      <c r="AC41" s="20"/>
      <c r="AD41" s="20"/>
      <c r="AE41" s="20"/>
      <c r="AF41" s="54">
        <v>3</v>
      </c>
      <c r="AG41" s="55" t="s">
        <v>287</v>
      </c>
      <c r="AH41" s="14"/>
    </row>
    <row r="42" spans="1:34" s="12" customFormat="1" ht="15">
      <c r="A42" s="53" t="s">
        <v>343</v>
      </c>
      <c r="B42" s="31">
        <v>125</v>
      </c>
      <c r="C42" s="32">
        <v>1</v>
      </c>
      <c r="D42" s="312">
        <v>1</v>
      </c>
      <c r="E42" s="31">
        <v>1969.68</v>
      </c>
      <c r="F42" s="31">
        <v>54135</v>
      </c>
      <c r="G42" s="33">
        <v>3.6384594070379611E-2</v>
      </c>
      <c r="H42" s="34">
        <v>19</v>
      </c>
      <c r="I42" s="32">
        <v>3</v>
      </c>
      <c r="J42" s="11"/>
      <c r="K42" s="11"/>
      <c r="L42" s="11"/>
      <c r="M42" s="11"/>
      <c r="N42" s="3"/>
      <c r="O42" s="30"/>
      <c r="P42" s="30"/>
      <c r="V42" s="28" t="s">
        <v>349</v>
      </c>
      <c r="W42" s="20"/>
      <c r="X42" s="20"/>
      <c r="Y42" s="20"/>
      <c r="Z42" s="20">
        <v>43</v>
      </c>
      <c r="AA42" s="20">
        <v>43</v>
      </c>
      <c r="AB42" s="20">
        <v>1</v>
      </c>
      <c r="AC42" s="20">
        <v>4.3600000000000003</v>
      </c>
      <c r="AD42" s="20">
        <v>38</v>
      </c>
      <c r="AE42" s="20">
        <v>1</v>
      </c>
      <c r="AF42" s="54">
        <v>1</v>
      </c>
      <c r="AG42" s="55" t="s">
        <v>284</v>
      </c>
      <c r="AH42" s="14"/>
    </row>
    <row r="43" spans="1:34" s="12" customFormat="1" ht="15">
      <c r="A43" s="53" t="s">
        <v>345</v>
      </c>
      <c r="B43" s="31">
        <v>243</v>
      </c>
      <c r="C43" s="32">
        <v>4</v>
      </c>
      <c r="D43" s="312">
        <v>1</v>
      </c>
      <c r="E43" s="31">
        <v>11361.129999999997</v>
      </c>
      <c r="F43" s="31">
        <v>100242</v>
      </c>
      <c r="G43" s="33">
        <v>0.11333702440094967</v>
      </c>
      <c r="H43" s="34">
        <v>21</v>
      </c>
      <c r="I43" s="32">
        <v>3</v>
      </c>
      <c r="J43" s="11"/>
      <c r="K43" s="11"/>
      <c r="L43" s="11"/>
      <c r="M43" s="11"/>
      <c r="N43" s="3"/>
      <c r="O43" s="30"/>
      <c r="P43" s="30"/>
      <c r="V43" s="28" t="s">
        <v>350</v>
      </c>
      <c r="W43" s="20"/>
      <c r="X43" s="20"/>
      <c r="Y43" s="20">
        <v>3</v>
      </c>
      <c r="Z43" s="20">
        <v>66</v>
      </c>
      <c r="AA43" s="20">
        <v>107</v>
      </c>
      <c r="AB43" s="20">
        <v>3</v>
      </c>
      <c r="AC43" s="20">
        <v>5.36</v>
      </c>
      <c r="AD43" s="20">
        <v>90</v>
      </c>
      <c r="AE43" s="20">
        <v>3</v>
      </c>
      <c r="AF43" s="54">
        <v>3</v>
      </c>
      <c r="AG43" s="55" t="s">
        <v>287</v>
      </c>
      <c r="AH43" s="14"/>
    </row>
    <row r="44" spans="1:34" s="12" customFormat="1" ht="15">
      <c r="A44" s="53" t="s">
        <v>347</v>
      </c>
      <c r="B44" s="31">
        <v>29330</v>
      </c>
      <c r="C44" s="32">
        <v>32</v>
      </c>
      <c r="D44" s="312">
        <v>4</v>
      </c>
      <c r="E44" s="31">
        <v>0</v>
      </c>
      <c r="F44" s="31">
        <v>1775</v>
      </c>
      <c r="G44" s="33">
        <v>0</v>
      </c>
      <c r="H44" s="34">
        <v>1</v>
      </c>
      <c r="I44" s="32">
        <v>1</v>
      </c>
      <c r="J44" s="11"/>
      <c r="K44" s="11"/>
      <c r="L44" s="11"/>
      <c r="M44" s="11"/>
      <c r="N44" s="3"/>
      <c r="O44" s="30"/>
      <c r="P44" s="30"/>
      <c r="V44" s="28" t="s">
        <v>351</v>
      </c>
      <c r="W44" s="20"/>
      <c r="X44" s="20">
        <v>3.5</v>
      </c>
      <c r="Y44" s="20"/>
      <c r="Z44" s="20"/>
      <c r="AA44" s="20"/>
      <c r="AB44" s="20"/>
      <c r="AC44" s="20">
        <v>4.3</v>
      </c>
      <c r="AD44" s="20">
        <v>33</v>
      </c>
      <c r="AE44" s="20">
        <v>1</v>
      </c>
      <c r="AF44" s="54">
        <v>2</v>
      </c>
      <c r="AG44" s="55" t="s">
        <v>279</v>
      </c>
      <c r="AH44" s="14"/>
    </row>
    <row r="45" spans="1:34" s="12" customFormat="1">
      <c r="A45" s="10"/>
      <c r="B45" s="29"/>
      <c r="C45" s="11"/>
      <c r="D45" s="11"/>
      <c r="E45" s="11"/>
      <c r="F45" s="11"/>
      <c r="G45" s="11"/>
      <c r="H45" s="11"/>
      <c r="I45" s="11"/>
      <c r="J45" s="11"/>
      <c r="K45" s="11"/>
      <c r="L45" s="11"/>
      <c r="M45" s="11"/>
      <c r="N45" s="3"/>
      <c r="O45" s="30"/>
      <c r="P45" s="30"/>
      <c r="V45" s="28" t="s">
        <v>352</v>
      </c>
      <c r="W45" s="20">
        <v>3</v>
      </c>
      <c r="X45" s="20"/>
      <c r="Y45" s="20">
        <v>3</v>
      </c>
      <c r="Z45" s="20">
        <v>57</v>
      </c>
      <c r="AA45" s="20">
        <v>76</v>
      </c>
      <c r="AB45" s="20">
        <v>2</v>
      </c>
      <c r="AC45" s="20">
        <v>4.99</v>
      </c>
      <c r="AD45" s="20">
        <v>73</v>
      </c>
      <c r="AE45" s="20">
        <v>2</v>
      </c>
      <c r="AF45" s="54">
        <v>3</v>
      </c>
      <c r="AG45" s="55" t="s">
        <v>287</v>
      </c>
      <c r="AH45" s="14"/>
    </row>
    <row r="46" spans="1:34" s="12" customFormat="1">
      <c r="A46" s="10"/>
      <c r="B46" s="29"/>
      <c r="C46" s="11"/>
      <c r="D46" s="11"/>
      <c r="E46" s="11"/>
      <c r="F46" s="11"/>
      <c r="G46" s="11"/>
      <c r="H46" s="11"/>
      <c r="I46" s="11"/>
      <c r="J46" s="11"/>
      <c r="K46" s="11"/>
      <c r="L46" s="11"/>
      <c r="M46" s="11"/>
      <c r="N46" s="3"/>
      <c r="O46" s="30"/>
      <c r="P46" s="30"/>
      <c r="V46" s="28" t="s">
        <v>353</v>
      </c>
      <c r="W46" s="20">
        <v>3</v>
      </c>
      <c r="X46" s="20"/>
      <c r="Y46" s="20">
        <v>3</v>
      </c>
      <c r="Z46" s="20">
        <v>59</v>
      </c>
      <c r="AA46" s="20">
        <v>82</v>
      </c>
      <c r="AB46" s="20">
        <v>2</v>
      </c>
      <c r="AC46" s="20">
        <v>6.48</v>
      </c>
      <c r="AD46" s="20">
        <v>136</v>
      </c>
      <c r="AE46" s="20">
        <v>4</v>
      </c>
      <c r="AF46" s="54">
        <v>3</v>
      </c>
      <c r="AG46" s="55" t="s">
        <v>287</v>
      </c>
      <c r="AH46" s="14"/>
    </row>
    <row r="47" spans="1:34" s="12" customFormat="1">
      <c r="A47" s="10"/>
      <c r="B47" s="29"/>
      <c r="C47" s="11"/>
      <c r="D47" s="11"/>
      <c r="E47" s="11"/>
      <c r="F47" s="11"/>
      <c r="G47" s="11"/>
      <c r="H47" s="11"/>
      <c r="I47" s="11"/>
      <c r="J47" s="11"/>
      <c r="K47" s="11"/>
      <c r="L47" s="11"/>
      <c r="M47" s="11"/>
      <c r="N47" s="3"/>
      <c r="O47" s="30"/>
      <c r="P47" s="30"/>
      <c r="V47" s="28" t="s">
        <v>354</v>
      </c>
      <c r="W47" s="20"/>
      <c r="X47" s="20"/>
      <c r="Y47" s="20"/>
      <c r="Z47" s="20">
        <v>83</v>
      </c>
      <c r="AA47" s="20">
        <v>165</v>
      </c>
      <c r="AB47" s="20">
        <v>4</v>
      </c>
      <c r="AC47" s="20"/>
      <c r="AD47" s="20"/>
      <c r="AE47" s="20"/>
      <c r="AF47" s="54">
        <v>4</v>
      </c>
      <c r="AG47" s="55" t="s">
        <v>283</v>
      </c>
      <c r="AH47" s="14"/>
    </row>
    <row r="48" spans="1:34" s="12" customFormat="1">
      <c r="A48" s="10"/>
      <c r="B48" s="29"/>
      <c r="C48" s="11"/>
      <c r="D48" s="11"/>
      <c r="E48" s="11"/>
      <c r="F48" s="11"/>
      <c r="G48" s="11"/>
      <c r="H48" s="11"/>
      <c r="I48" s="11"/>
      <c r="J48" s="11"/>
      <c r="K48" s="11"/>
      <c r="L48" s="11"/>
      <c r="M48" s="11"/>
      <c r="N48" s="3"/>
      <c r="O48" s="30"/>
      <c r="P48" s="30"/>
      <c r="V48" s="28" t="s">
        <v>355</v>
      </c>
      <c r="W48" s="20"/>
      <c r="X48" s="20"/>
      <c r="Y48" s="20"/>
      <c r="Z48" s="20">
        <v>28</v>
      </c>
      <c r="AA48" s="20">
        <v>18</v>
      </c>
      <c r="AB48" s="20">
        <v>1</v>
      </c>
      <c r="AC48" s="20">
        <v>5.51</v>
      </c>
      <c r="AD48" s="20">
        <v>100</v>
      </c>
      <c r="AE48" s="20">
        <v>3</v>
      </c>
      <c r="AF48" s="54">
        <v>2</v>
      </c>
      <c r="AG48" s="55" t="s">
        <v>279</v>
      </c>
      <c r="AH48" s="14"/>
    </row>
    <row r="49" spans="1:34" s="12" customFormat="1">
      <c r="A49" s="10"/>
      <c r="B49" s="29"/>
      <c r="C49" s="11"/>
      <c r="D49" s="11"/>
      <c r="E49" s="11"/>
      <c r="F49" s="11"/>
      <c r="G49" s="11"/>
      <c r="H49" s="11"/>
      <c r="I49" s="11"/>
      <c r="J49" s="11"/>
      <c r="K49" s="11"/>
      <c r="L49" s="11"/>
      <c r="M49" s="11"/>
      <c r="N49" s="3"/>
      <c r="O49" s="30"/>
      <c r="P49" s="30"/>
      <c r="V49" s="28" t="s">
        <v>356</v>
      </c>
      <c r="W49" s="20"/>
      <c r="X49" s="20">
        <v>3.5</v>
      </c>
      <c r="Y49" s="20"/>
      <c r="Z49" s="20">
        <v>38</v>
      </c>
      <c r="AA49" s="20">
        <v>35</v>
      </c>
      <c r="AB49" s="20">
        <v>1</v>
      </c>
      <c r="AC49" s="20">
        <v>5.45</v>
      </c>
      <c r="AD49" s="20">
        <v>94</v>
      </c>
      <c r="AE49" s="20">
        <v>3</v>
      </c>
      <c r="AF49" s="54">
        <v>3</v>
      </c>
      <c r="AG49" s="55" t="s">
        <v>287</v>
      </c>
      <c r="AH49" s="14"/>
    </row>
    <row r="50" spans="1:34" s="12" customFormat="1">
      <c r="A50" s="10"/>
      <c r="B50" s="29"/>
      <c r="C50" s="11"/>
      <c r="D50" s="11"/>
      <c r="E50" s="11"/>
      <c r="F50" s="11"/>
      <c r="G50" s="11"/>
      <c r="H50" s="11"/>
      <c r="I50" s="11"/>
      <c r="J50" s="11"/>
      <c r="K50" s="11"/>
      <c r="L50" s="11"/>
      <c r="M50" s="11"/>
      <c r="N50" s="3"/>
      <c r="O50" s="30"/>
      <c r="P50" s="30"/>
      <c r="V50" s="28" t="s">
        <v>357</v>
      </c>
      <c r="W50" s="20"/>
      <c r="X50" s="20"/>
      <c r="Y50" s="20"/>
      <c r="Z50" s="20">
        <v>79</v>
      </c>
      <c r="AA50" s="20">
        <v>158</v>
      </c>
      <c r="AB50" s="20">
        <v>4</v>
      </c>
      <c r="AC50" s="20">
        <v>6.75</v>
      </c>
      <c r="AD50" s="20">
        <v>144</v>
      </c>
      <c r="AE50" s="20">
        <v>4</v>
      </c>
      <c r="AF50" s="54">
        <v>4</v>
      </c>
      <c r="AG50" s="55" t="s">
        <v>283</v>
      </c>
      <c r="AH50" s="14"/>
    </row>
    <row r="51" spans="1:34" s="12" customFormat="1">
      <c r="A51" s="10"/>
      <c r="B51" s="29"/>
      <c r="C51" s="11"/>
      <c r="D51" s="11"/>
      <c r="E51" s="11"/>
      <c r="F51" s="11"/>
      <c r="G51" s="11"/>
      <c r="H51" s="11"/>
      <c r="I51" s="11"/>
      <c r="J51" s="11"/>
      <c r="K51" s="11"/>
      <c r="L51" s="11"/>
      <c r="M51" s="11"/>
      <c r="N51" s="3"/>
      <c r="O51" s="30"/>
      <c r="P51" s="30"/>
      <c r="V51" s="28" t="s">
        <v>358</v>
      </c>
      <c r="W51" s="20">
        <v>3</v>
      </c>
      <c r="X51" s="20"/>
      <c r="Y51" s="20">
        <v>3</v>
      </c>
      <c r="Z51" s="20">
        <v>74</v>
      </c>
      <c r="AA51" s="20">
        <v>140</v>
      </c>
      <c r="AB51" s="20">
        <v>4</v>
      </c>
      <c r="AC51" s="20">
        <v>6.67</v>
      </c>
      <c r="AD51" s="20">
        <v>139</v>
      </c>
      <c r="AE51" s="20">
        <v>4</v>
      </c>
      <c r="AF51" s="54">
        <v>4</v>
      </c>
      <c r="AG51" s="55" t="s">
        <v>283</v>
      </c>
      <c r="AH51" s="14"/>
    </row>
    <row r="52" spans="1:34" s="12" customFormat="1">
      <c r="A52" s="10"/>
      <c r="B52" s="29"/>
      <c r="C52" s="11"/>
      <c r="D52" s="11"/>
      <c r="E52" s="11"/>
      <c r="F52" s="11"/>
      <c r="G52" s="11"/>
      <c r="H52" s="11"/>
      <c r="I52" s="11"/>
      <c r="J52" s="11"/>
      <c r="K52" s="11"/>
      <c r="L52" s="11"/>
      <c r="M52" s="11"/>
      <c r="N52" s="3"/>
      <c r="O52" s="30"/>
      <c r="P52" s="30"/>
      <c r="V52" s="28" t="s">
        <v>359</v>
      </c>
      <c r="W52" s="20"/>
      <c r="X52" s="20"/>
      <c r="Y52" s="20">
        <v>3</v>
      </c>
      <c r="Z52" s="20">
        <v>25</v>
      </c>
      <c r="AA52" s="20">
        <v>15</v>
      </c>
      <c r="AB52" s="20">
        <v>1</v>
      </c>
      <c r="AC52" s="20">
        <v>4.47</v>
      </c>
      <c r="AD52" s="20">
        <v>43</v>
      </c>
      <c r="AE52" s="20">
        <v>2</v>
      </c>
      <c r="AF52" s="54">
        <v>2</v>
      </c>
      <c r="AG52" s="55" t="s">
        <v>279</v>
      </c>
      <c r="AH52" s="14"/>
    </row>
    <row r="53" spans="1:34" s="12" customFormat="1">
      <c r="A53" s="10"/>
      <c r="B53" s="29"/>
      <c r="C53" s="11"/>
      <c r="D53" s="11"/>
      <c r="E53" s="11"/>
      <c r="F53" s="11"/>
      <c r="G53" s="11"/>
      <c r="H53" s="11"/>
      <c r="I53" s="11"/>
      <c r="J53" s="11"/>
      <c r="K53" s="11"/>
      <c r="L53" s="11"/>
      <c r="M53" s="11"/>
      <c r="N53" s="3"/>
      <c r="O53" s="30"/>
      <c r="P53" s="30"/>
      <c r="V53" s="28" t="s">
        <v>360</v>
      </c>
      <c r="W53" s="20"/>
      <c r="X53" s="20">
        <v>3.5</v>
      </c>
      <c r="Y53" s="20">
        <v>3</v>
      </c>
      <c r="Z53" s="20">
        <v>41</v>
      </c>
      <c r="AA53" s="20">
        <v>38</v>
      </c>
      <c r="AB53" s="20">
        <v>1</v>
      </c>
      <c r="AC53" s="20">
        <v>5.55</v>
      </c>
      <c r="AD53" s="20">
        <v>103</v>
      </c>
      <c r="AE53" s="20">
        <v>3</v>
      </c>
      <c r="AF53" s="54">
        <v>3</v>
      </c>
      <c r="AG53" s="55" t="s">
        <v>287</v>
      </c>
      <c r="AH53" s="14"/>
    </row>
    <row r="54" spans="1:34" s="12" customFormat="1">
      <c r="A54" s="10"/>
      <c r="B54" s="29"/>
      <c r="C54" s="11"/>
      <c r="D54" s="11"/>
      <c r="E54" s="11"/>
      <c r="F54" s="11"/>
      <c r="G54" s="11"/>
      <c r="H54" s="11"/>
      <c r="I54" s="11"/>
      <c r="J54" s="11"/>
      <c r="K54" s="11"/>
      <c r="L54" s="11"/>
      <c r="M54" s="11"/>
      <c r="N54" s="3"/>
      <c r="O54" s="30"/>
      <c r="P54" s="30"/>
      <c r="V54" s="28" t="s">
        <v>361</v>
      </c>
      <c r="W54" s="20"/>
      <c r="X54" s="20"/>
      <c r="Y54" s="20">
        <v>3</v>
      </c>
      <c r="Z54" s="20">
        <v>79</v>
      </c>
      <c r="AA54" s="20">
        <v>158</v>
      </c>
      <c r="AB54" s="20">
        <v>4</v>
      </c>
      <c r="AC54" s="20">
        <v>7.6</v>
      </c>
      <c r="AD54" s="20">
        <v>161</v>
      </c>
      <c r="AE54" s="20">
        <v>4</v>
      </c>
      <c r="AF54" s="54">
        <v>4</v>
      </c>
      <c r="AG54" s="55" t="s">
        <v>283</v>
      </c>
      <c r="AH54" s="14"/>
    </row>
    <row r="55" spans="1:34" s="12" customFormat="1">
      <c r="A55" s="10"/>
      <c r="B55" s="29"/>
      <c r="C55" s="11"/>
      <c r="D55" s="11"/>
      <c r="E55" s="11"/>
      <c r="F55" s="11"/>
      <c r="G55" s="11"/>
      <c r="H55" s="11"/>
      <c r="I55" s="11"/>
      <c r="J55" s="11"/>
      <c r="K55" s="11"/>
      <c r="L55" s="11"/>
      <c r="M55" s="11"/>
      <c r="N55" s="3"/>
      <c r="O55" s="30"/>
      <c r="P55" s="30"/>
      <c r="V55" s="28" t="s">
        <v>362</v>
      </c>
      <c r="W55" s="20"/>
      <c r="X55" s="20"/>
      <c r="Y55" s="20">
        <v>3</v>
      </c>
      <c r="Z55" s="20">
        <v>37</v>
      </c>
      <c r="AA55" s="20">
        <v>32</v>
      </c>
      <c r="AB55" s="20">
        <v>1</v>
      </c>
      <c r="AC55" s="20">
        <v>4.08</v>
      </c>
      <c r="AD55" s="20">
        <v>20</v>
      </c>
      <c r="AE55" s="20">
        <v>1</v>
      </c>
      <c r="AF55" s="54">
        <v>2</v>
      </c>
      <c r="AG55" s="55" t="s">
        <v>279</v>
      </c>
      <c r="AH55" s="14"/>
    </row>
    <row r="56" spans="1:34" s="12" customFormat="1">
      <c r="A56" s="10"/>
      <c r="B56" s="29"/>
      <c r="C56" s="11"/>
      <c r="D56" s="11"/>
      <c r="E56" s="11"/>
      <c r="F56" s="11"/>
      <c r="G56" s="11"/>
      <c r="H56" s="11"/>
      <c r="I56" s="11"/>
      <c r="J56" s="11"/>
      <c r="K56" s="11"/>
      <c r="L56" s="11"/>
      <c r="M56" s="11"/>
      <c r="N56" s="3"/>
      <c r="O56" s="30"/>
      <c r="P56" s="30"/>
      <c r="V56" s="28" t="s">
        <v>363</v>
      </c>
      <c r="W56" s="20"/>
      <c r="X56" s="20"/>
      <c r="Y56" s="20">
        <v>3</v>
      </c>
      <c r="Z56" s="20">
        <v>57</v>
      </c>
      <c r="AA56" s="20">
        <v>76</v>
      </c>
      <c r="AB56" s="20">
        <v>2</v>
      </c>
      <c r="AC56" s="20">
        <v>7.27</v>
      </c>
      <c r="AD56" s="20">
        <v>154</v>
      </c>
      <c r="AE56" s="20">
        <v>4</v>
      </c>
      <c r="AF56" s="54">
        <v>3</v>
      </c>
      <c r="AG56" s="55" t="s">
        <v>287</v>
      </c>
      <c r="AH56" s="14"/>
    </row>
    <row r="57" spans="1:34" s="12" customFormat="1">
      <c r="A57" s="10"/>
      <c r="B57" s="29"/>
      <c r="C57" s="11"/>
      <c r="D57" s="11"/>
      <c r="E57" s="11"/>
      <c r="F57" s="11"/>
      <c r="G57" s="11"/>
      <c r="H57" s="11"/>
      <c r="I57" s="11"/>
      <c r="J57" s="11"/>
      <c r="K57" s="11"/>
      <c r="L57" s="11"/>
      <c r="M57" s="11"/>
      <c r="N57" s="3"/>
      <c r="O57" s="30"/>
      <c r="P57" s="30"/>
      <c r="V57" s="28" t="s">
        <v>364</v>
      </c>
      <c r="W57" s="20"/>
      <c r="X57" s="20"/>
      <c r="Y57" s="20">
        <v>3</v>
      </c>
      <c r="Z57" s="20">
        <v>44</v>
      </c>
      <c r="AA57" s="20">
        <v>46</v>
      </c>
      <c r="AB57" s="20">
        <v>2</v>
      </c>
      <c r="AC57" s="20">
        <v>4.8099999999999996</v>
      </c>
      <c r="AD57" s="20">
        <v>64</v>
      </c>
      <c r="AE57" s="20">
        <v>2</v>
      </c>
      <c r="AF57" s="54">
        <v>2</v>
      </c>
      <c r="AG57" s="55" t="s">
        <v>279</v>
      </c>
      <c r="AH57" s="14"/>
    </row>
    <row r="58" spans="1:34" s="12" customFormat="1">
      <c r="A58" s="10"/>
      <c r="B58" s="29"/>
      <c r="C58" s="11"/>
      <c r="D58" s="11"/>
      <c r="E58" s="11"/>
      <c r="F58" s="11"/>
      <c r="G58" s="11"/>
      <c r="H58" s="11"/>
      <c r="I58" s="11"/>
      <c r="J58" s="11"/>
      <c r="K58" s="11"/>
      <c r="L58" s="11"/>
      <c r="M58" s="11"/>
      <c r="N58" s="3"/>
      <c r="O58" s="30"/>
      <c r="P58" s="30"/>
      <c r="V58" s="28" t="s">
        <v>365</v>
      </c>
      <c r="W58" s="20"/>
      <c r="X58" s="20"/>
      <c r="Y58" s="20"/>
      <c r="Z58" s="20"/>
      <c r="AA58" s="20"/>
      <c r="AB58" s="20"/>
      <c r="AC58" s="20"/>
      <c r="AD58" s="20"/>
      <c r="AE58" s="20"/>
      <c r="AF58" s="54">
        <v>1</v>
      </c>
      <c r="AG58" s="55" t="s">
        <v>284</v>
      </c>
      <c r="AH58" s="14"/>
    </row>
    <row r="59" spans="1:34" s="12" customFormat="1">
      <c r="A59" s="10"/>
      <c r="B59" s="29"/>
      <c r="C59" s="11"/>
      <c r="D59" s="11"/>
      <c r="E59" s="11"/>
      <c r="F59" s="11"/>
      <c r="G59" s="11"/>
      <c r="H59" s="11"/>
      <c r="I59" s="11"/>
      <c r="J59" s="11"/>
      <c r="K59" s="11"/>
      <c r="L59" s="11"/>
      <c r="M59" s="11"/>
      <c r="N59" s="3"/>
      <c r="O59" s="30"/>
      <c r="P59" s="30"/>
      <c r="V59" s="28" t="s">
        <v>366</v>
      </c>
      <c r="W59" s="20"/>
      <c r="X59" s="20"/>
      <c r="Y59" s="20"/>
      <c r="Z59" s="20"/>
      <c r="AA59" s="20"/>
      <c r="AB59" s="20"/>
      <c r="AC59" s="20"/>
      <c r="AD59" s="20"/>
      <c r="AE59" s="20"/>
      <c r="AF59" s="54">
        <v>1</v>
      </c>
      <c r="AG59" s="55" t="s">
        <v>284</v>
      </c>
      <c r="AH59" s="14"/>
    </row>
    <row r="60" spans="1:34" s="12" customFormat="1">
      <c r="A60" s="10"/>
      <c r="B60" s="29"/>
      <c r="C60" s="11"/>
      <c r="D60" s="11"/>
      <c r="E60" s="11"/>
      <c r="F60" s="11"/>
      <c r="G60" s="11"/>
      <c r="H60" s="11"/>
      <c r="I60" s="11"/>
      <c r="J60" s="11"/>
      <c r="K60" s="11"/>
      <c r="L60" s="11"/>
      <c r="M60" s="11"/>
      <c r="N60" s="3"/>
      <c r="O60" s="30"/>
      <c r="P60" s="30"/>
      <c r="V60" s="28" t="s">
        <v>367</v>
      </c>
      <c r="W60" s="20"/>
      <c r="X60" s="20"/>
      <c r="Y60" s="20">
        <v>3</v>
      </c>
      <c r="Z60" s="20">
        <v>61</v>
      </c>
      <c r="AA60" s="20">
        <v>92</v>
      </c>
      <c r="AB60" s="20">
        <v>3</v>
      </c>
      <c r="AC60" s="20">
        <v>4.92</v>
      </c>
      <c r="AD60" s="20">
        <v>69</v>
      </c>
      <c r="AE60" s="20">
        <v>2</v>
      </c>
      <c r="AF60" s="54">
        <v>3</v>
      </c>
      <c r="AG60" s="55" t="s">
        <v>287</v>
      </c>
      <c r="AH60" s="14"/>
    </row>
    <row r="61" spans="1:34" s="12" customFormat="1">
      <c r="A61" s="10"/>
      <c r="B61" s="29"/>
      <c r="C61" s="11"/>
      <c r="D61" s="11"/>
      <c r="E61" s="11"/>
      <c r="F61" s="11"/>
      <c r="G61" s="11"/>
      <c r="H61" s="11"/>
      <c r="I61" s="11"/>
      <c r="J61" s="11"/>
      <c r="K61" s="11"/>
      <c r="L61" s="11"/>
      <c r="M61" s="11"/>
      <c r="N61" s="3"/>
      <c r="O61" s="30"/>
      <c r="P61" s="30"/>
      <c r="V61" s="28" t="s">
        <v>368</v>
      </c>
      <c r="W61" s="20"/>
      <c r="X61" s="20"/>
      <c r="Y61" s="20"/>
      <c r="Z61" s="20">
        <v>79</v>
      </c>
      <c r="AA61" s="20">
        <v>158</v>
      </c>
      <c r="AB61" s="20">
        <v>4</v>
      </c>
      <c r="AC61" s="20">
        <v>6.68</v>
      </c>
      <c r="AD61" s="20">
        <v>140</v>
      </c>
      <c r="AE61" s="20">
        <v>4</v>
      </c>
      <c r="AF61" s="54">
        <v>4</v>
      </c>
      <c r="AG61" s="55" t="s">
        <v>283</v>
      </c>
      <c r="AH61" s="14"/>
    </row>
    <row r="62" spans="1:34" s="12" customFormat="1">
      <c r="A62" s="10"/>
      <c r="B62" s="29"/>
      <c r="C62" s="11"/>
      <c r="D62" s="11"/>
      <c r="E62" s="11"/>
      <c r="F62" s="11"/>
      <c r="G62" s="11"/>
      <c r="H62" s="11"/>
      <c r="I62" s="11"/>
      <c r="J62" s="11"/>
      <c r="K62" s="11"/>
      <c r="L62" s="11"/>
      <c r="M62" s="11"/>
      <c r="N62" s="3"/>
      <c r="O62" s="30"/>
      <c r="P62" s="30"/>
      <c r="V62" s="28" t="s">
        <v>369</v>
      </c>
      <c r="W62" s="20">
        <v>4</v>
      </c>
      <c r="X62" s="20"/>
      <c r="Y62" s="20">
        <v>3</v>
      </c>
      <c r="Z62" s="20">
        <v>85</v>
      </c>
      <c r="AA62" s="20">
        <v>170</v>
      </c>
      <c r="AB62" s="20">
        <v>4</v>
      </c>
      <c r="AC62" s="20"/>
      <c r="AD62" s="20"/>
      <c r="AE62" s="20"/>
      <c r="AF62" s="54">
        <v>4</v>
      </c>
      <c r="AG62" s="55" t="s">
        <v>283</v>
      </c>
      <c r="AH62" s="14"/>
    </row>
    <row r="63" spans="1:34" s="12" customFormat="1">
      <c r="A63" s="10"/>
      <c r="B63" s="29"/>
      <c r="C63" s="11"/>
      <c r="D63" s="11"/>
      <c r="E63" s="11"/>
      <c r="F63" s="11"/>
      <c r="G63" s="11"/>
      <c r="H63" s="11"/>
      <c r="I63" s="11"/>
      <c r="J63" s="11"/>
      <c r="K63" s="11"/>
      <c r="L63" s="11"/>
      <c r="M63" s="11"/>
      <c r="N63" s="3"/>
      <c r="O63" s="30"/>
      <c r="P63" s="30"/>
      <c r="V63" s="28" t="s">
        <v>370</v>
      </c>
      <c r="W63" s="20"/>
      <c r="X63" s="20"/>
      <c r="Y63" s="20"/>
      <c r="Z63" s="20">
        <v>36</v>
      </c>
      <c r="AA63" s="20">
        <v>30</v>
      </c>
      <c r="AB63" s="20">
        <v>1</v>
      </c>
      <c r="AC63" s="20">
        <v>4.42</v>
      </c>
      <c r="AD63" s="20">
        <v>40</v>
      </c>
      <c r="AE63" s="20">
        <v>1</v>
      </c>
      <c r="AF63" s="54">
        <v>1</v>
      </c>
      <c r="AG63" s="55" t="s">
        <v>284</v>
      </c>
      <c r="AH63" s="14"/>
    </row>
    <row r="64" spans="1:34" s="12" customFormat="1">
      <c r="A64" s="10"/>
      <c r="B64" s="29"/>
      <c r="C64" s="11"/>
      <c r="D64" s="11"/>
      <c r="E64" s="11"/>
      <c r="F64" s="11"/>
      <c r="G64" s="11"/>
      <c r="H64" s="11"/>
      <c r="I64" s="11"/>
      <c r="J64" s="11"/>
      <c r="K64" s="11"/>
      <c r="L64" s="11"/>
      <c r="M64" s="11"/>
      <c r="N64" s="3"/>
      <c r="O64" s="30"/>
      <c r="P64" s="30"/>
      <c r="V64" s="28" t="s">
        <v>371</v>
      </c>
      <c r="W64" s="20">
        <v>3</v>
      </c>
      <c r="X64" s="20"/>
      <c r="Y64" s="20"/>
      <c r="Z64" s="20">
        <v>55</v>
      </c>
      <c r="AA64" s="20">
        <v>69</v>
      </c>
      <c r="AB64" s="20">
        <v>2</v>
      </c>
      <c r="AC64" s="20">
        <v>6.42</v>
      </c>
      <c r="AD64" s="20">
        <v>132</v>
      </c>
      <c r="AE64" s="20">
        <v>4</v>
      </c>
      <c r="AF64" s="54">
        <v>3</v>
      </c>
      <c r="AG64" s="55" t="s">
        <v>287</v>
      </c>
      <c r="AH64" s="14"/>
    </row>
    <row r="65" spans="1:34" s="12" customFormat="1">
      <c r="A65" s="10"/>
      <c r="B65" s="29"/>
      <c r="C65" s="11"/>
      <c r="D65" s="11"/>
      <c r="E65" s="11"/>
      <c r="F65" s="11"/>
      <c r="G65" s="11"/>
      <c r="H65" s="11"/>
      <c r="I65" s="11"/>
      <c r="J65" s="11"/>
      <c r="K65" s="11"/>
      <c r="L65" s="11"/>
      <c r="M65" s="11"/>
      <c r="N65" s="3"/>
      <c r="O65" s="30"/>
      <c r="P65" s="30"/>
      <c r="V65" s="28" t="s">
        <v>372</v>
      </c>
      <c r="W65" s="20"/>
      <c r="X65" s="20"/>
      <c r="Y65" s="20">
        <v>3</v>
      </c>
      <c r="Z65" s="20">
        <v>42</v>
      </c>
      <c r="AA65" s="20">
        <v>42</v>
      </c>
      <c r="AB65" s="20">
        <v>1</v>
      </c>
      <c r="AC65" s="20">
        <v>4.6100000000000003</v>
      </c>
      <c r="AD65" s="20">
        <v>49</v>
      </c>
      <c r="AE65" s="20">
        <v>2</v>
      </c>
      <c r="AF65" s="54">
        <v>2</v>
      </c>
      <c r="AG65" s="55" t="s">
        <v>279</v>
      </c>
      <c r="AH65" s="14"/>
    </row>
    <row r="66" spans="1:34">
      <c r="P66" s="30"/>
      <c r="Q66" s="12"/>
      <c r="R66" s="12"/>
      <c r="S66" s="12"/>
      <c r="V66" s="28" t="s">
        <v>373</v>
      </c>
      <c r="W66" s="23"/>
      <c r="X66" s="23"/>
      <c r="Y66" s="23">
        <v>3</v>
      </c>
      <c r="Z66" s="23">
        <v>53</v>
      </c>
      <c r="AA66" s="23">
        <v>63</v>
      </c>
      <c r="AB66" s="23">
        <v>2</v>
      </c>
      <c r="AC66" s="23">
        <v>4.53</v>
      </c>
      <c r="AD66" s="23">
        <v>46</v>
      </c>
      <c r="AE66" s="23">
        <v>2</v>
      </c>
      <c r="AF66" s="54">
        <v>2</v>
      </c>
      <c r="AG66" s="55" t="s">
        <v>279</v>
      </c>
      <c r="AH66" s="14"/>
    </row>
    <row r="67" spans="1:34">
      <c r="P67" s="30"/>
      <c r="Q67" s="12"/>
      <c r="R67" s="12"/>
      <c r="S67" s="12"/>
      <c r="V67" s="28" t="s">
        <v>374</v>
      </c>
      <c r="W67" s="23"/>
      <c r="X67" s="23"/>
      <c r="Y67" s="23">
        <v>3</v>
      </c>
      <c r="Z67" s="23">
        <v>59</v>
      </c>
      <c r="AA67" s="23">
        <v>82</v>
      </c>
      <c r="AB67" s="23">
        <v>2</v>
      </c>
      <c r="AC67" s="23">
        <v>5.5</v>
      </c>
      <c r="AD67" s="23">
        <v>98</v>
      </c>
      <c r="AE67" s="23">
        <v>3</v>
      </c>
      <c r="AF67" s="54">
        <v>3</v>
      </c>
      <c r="AG67" s="55" t="s">
        <v>287</v>
      </c>
      <c r="AH67" s="14"/>
    </row>
    <row r="68" spans="1:34">
      <c r="P68" s="30"/>
      <c r="Q68" s="12"/>
      <c r="R68" s="12"/>
      <c r="S68" s="12"/>
      <c r="V68" s="28" t="s">
        <v>375</v>
      </c>
      <c r="W68" s="23"/>
      <c r="X68" s="23"/>
      <c r="Y68" s="23"/>
      <c r="Z68" s="23"/>
      <c r="AA68" s="23"/>
      <c r="AB68" s="23"/>
      <c r="AC68" s="23"/>
      <c r="AD68" s="23"/>
      <c r="AE68" s="23"/>
      <c r="AF68" s="54">
        <v>1</v>
      </c>
      <c r="AG68" s="55" t="s">
        <v>284</v>
      </c>
      <c r="AH68" s="14"/>
    </row>
    <row r="69" spans="1:34">
      <c r="P69" s="30"/>
      <c r="Q69" s="12"/>
      <c r="R69" s="12"/>
      <c r="S69" s="12"/>
      <c r="V69" s="28" t="s">
        <v>376</v>
      </c>
      <c r="W69" s="23"/>
      <c r="X69" s="23"/>
      <c r="Y69" s="23"/>
      <c r="Z69" s="23">
        <v>10</v>
      </c>
      <c r="AA69" s="23">
        <v>1</v>
      </c>
      <c r="AB69" s="23">
        <v>1</v>
      </c>
      <c r="AC69" s="23">
        <v>3.5</v>
      </c>
      <c r="AD69" s="23">
        <v>7</v>
      </c>
      <c r="AE69" s="23">
        <v>1</v>
      </c>
      <c r="AF69" s="54">
        <v>1</v>
      </c>
      <c r="AG69" s="55" t="s">
        <v>284</v>
      </c>
      <c r="AH69" s="14"/>
    </row>
    <row r="70" spans="1:34">
      <c r="P70" s="30"/>
      <c r="Q70" s="12"/>
      <c r="R70" s="12"/>
      <c r="S70" s="12"/>
      <c r="V70" s="28" t="s">
        <v>377</v>
      </c>
      <c r="W70" s="23"/>
      <c r="X70" s="23">
        <v>3.5</v>
      </c>
      <c r="Y70" s="23"/>
      <c r="Z70" s="23">
        <v>40</v>
      </c>
      <c r="AA70" s="23">
        <v>36</v>
      </c>
      <c r="AB70" s="23">
        <v>1</v>
      </c>
      <c r="AC70" s="23">
        <v>4.21</v>
      </c>
      <c r="AD70" s="23">
        <v>28</v>
      </c>
      <c r="AE70" s="23">
        <v>1</v>
      </c>
      <c r="AF70" s="54">
        <v>2</v>
      </c>
      <c r="AG70" s="55" t="s">
        <v>279</v>
      </c>
      <c r="AH70" s="14"/>
    </row>
    <row r="71" spans="1:34">
      <c r="P71" s="30"/>
      <c r="T71"/>
      <c r="V71" s="28" t="s">
        <v>378</v>
      </c>
      <c r="W71" s="23"/>
      <c r="X71" s="23"/>
      <c r="Y71" s="23">
        <v>3</v>
      </c>
      <c r="Z71" s="23">
        <v>68</v>
      </c>
      <c r="AA71" s="23">
        <v>121</v>
      </c>
      <c r="AB71" s="23">
        <v>3</v>
      </c>
      <c r="AC71" s="23">
        <v>5.0599999999999996</v>
      </c>
      <c r="AD71" s="23">
        <v>77</v>
      </c>
      <c r="AE71" s="23">
        <v>2</v>
      </c>
      <c r="AF71" s="54">
        <v>3</v>
      </c>
      <c r="AG71" s="55" t="s">
        <v>287</v>
      </c>
      <c r="AH71" s="14"/>
    </row>
    <row r="72" spans="1:34">
      <c r="P72" s="30"/>
      <c r="T72"/>
      <c r="V72" s="28" t="s">
        <v>379</v>
      </c>
      <c r="W72" s="23"/>
      <c r="X72" s="23"/>
      <c r="Y72" s="23">
        <v>3</v>
      </c>
      <c r="Z72" s="23">
        <v>70</v>
      </c>
      <c r="AA72" s="23">
        <v>130</v>
      </c>
      <c r="AB72" s="23">
        <v>3</v>
      </c>
      <c r="AC72" s="23">
        <v>5.08</v>
      </c>
      <c r="AD72" s="23">
        <v>79</v>
      </c>
      <c r="AE72" s="23">
        <v>2</v>
      </c>
      <c r="AF72" s="54">
        <v>3</v>
      </c>
      <c r="AG72" s="55" t="s">
        <v>287</v>
      </c>
      <c r="AH72" s="14"/>
    </row>
    <row r="73" spans="1:34">
      <c r="P73" s="30"/>
      <c r="T73"/>
      <c r="V73" s="28" t="s">
        <v>380</v>
      </c>
      <c r="W73" s="23"/>
      <c r="X73" s="23"/>
      <c r="Y73" s="23">
        <v>3</v>
      </c>
      <c r="Z73" s="23">
        <v>70</v>
      </c>
      <c r="AA73" s="23">
        <v>130</v>
      </c>
      <c r="AB73" s="23">
        <v>3</v>
      </c>
      <c r="AC73" s="23">
        <v>5.51</v>
      </c>
      <c r="AD73" s="23">
        <v>100</v>
      </c>
      <c r="AE73" s="23">
        <v>3</v>
      </c>
      <c r="AF73" s="54">
        <v>3</v>
      </c>
      <c r="AG73" s="55" t="s">
        <v>287</v>
      </c>
      <c r="AH73" s="14"/>
    </row>
    <row r="74" spans="1:34">
      <c r="P74" s="30"/>
      <c r="T74"/>
      <c r="V74" s="28" t="s">
        <v>381</v>
      </c>
      <c r="W74" s="23"/>
      <c r="X74" s="23"/>
      <c r="Y74" s="23">
        <v>3</v>
      </c>
      <c r="Z74" s="23">
        <v>32</v>
      </c>
      <c r="AA74" s="23">
        <v>23</v>
      </c>
      <c r="AB74" s="23">
        <v>1</v>
      </c>
      <c r="AC74" s="23">
        <v>6.18</v>
      </c>
      <c r="AD74" s="23">
        <v>127</v>
      </c>
      <c r="AE74" s="23">
        <v>4</v>
      </c>
      <c r="AF74" s="54">
        <v>3</v>
      </c>
      <c r="AG74" s="55" t="s">
        <v>287</v>
      </c>
      <c r="AH74" s="14"/>
    </row>
    <row r="75" spans="1:34">
      <c r="P75" s="30"/>
      <c r="T75"/>
      <c r="V75" s="28" t="s">
        <v>382</v>
      </c>
      <c r="W75" s="23"/>
      <c r="X75" s="23"/>
      <c r="Y75" s="23">
        <v>3</v>
      </c>
      <c r="Z75" s="23">
        <v>87</v>
      </c>
      <c r="AA75" s="23">
        <v>173</v>
      </c>
      <c r="AB75" s="23">
        <v>4</v>
      </c>
      <c r="AC75" s="23"/>
      <c r="AD75" s="23"/>
      <c r="AE75" s="23"/>
      <c r="AF75" s="54">
        <v>4</v>
      </c>
      <c r="AG75" s="55" t="s">
        <v>283</v>
      </c>
      <c r="AH75" s="14"/>
    </row>
    <row r="76" spans="1:34">
      <c r="P76" s="30"/>
      <c r="T76"/>
      <c r="V76" s="28" t="s">
        <v>383</v>
      </c>
      <c r="W76" s="23"/>
      <c r="X76" s="23"/>
      <c r="Y76" s="23"/>
      <c r="Z76" s="23"/>
      <c r="AA76" s="23"/>
      <c r="AB76" s="23"/>
      <c r="AC76" s="23"/>
      <c r="AD76" s="23"/>
      <c r="AE76" s="23"/>
      <c r="AF76" s="54">
        <v>1</v>
      </c>
      <c r="AG76" s="55" t="s">
        <v>284</v>
      </c>
      <c r="AH76" s="14"/>
    </row>
    <row r="77" spans="1:34">
      <c r="P77" s="30"/>
      <c r="T77"/>
      <c r="V77" s="28" t="s">
        <v>384</v>
      </c>
      <c r="W77" s="23"/>
      <c r="X77" s="23"/>
      <c r="Y77" s="23"/>
      <c r="Z77" s="23">
        <v>51</v>
      </c>
      <c r="AA77" s="23">
        <v>59</v>
      </c>
      <c r="AB77" s="23">
        <v>2</v>
      </c>
      <c r="AC77" s="23">
        <v>4.3899999999999997</v>
      </c>
      <c r="AD77" s="23">
        <v>39</v>
      </c>
      <c r="AE77" s="23">
        <v>1</v>
      </c>
      <c r="AF77" s="54">
        <v>2</v>
      </c>
      <c r="AG77" s="55" t="s">
        <v>279</v>
      </c>
      <c r="AH77" s="14"/>
    </row>
    <row r="78" spans="1:34">
      <c r="P78" s="30"/>
      <c r="T78"/>
      <c r="V78" s="28" t="s">
        <v>385</v>
      </c>
      <c r="W78" s="23"/>
      <c r="X78" s="23"/>
      <c r="Y78" s="23">
        <v>3</v>
      </c>
      <c r="Z78" s="23">
        <v>40</v>
      </c>
      <c r="AA78" s="23">
        <v>36</v>
      </c>
      <c r="AB78" s="23">
        <v>1</v>
      </c>
      <c r="AC78" s="23">
        <v>3.54</v>
      </c>
      <c r="AD78" s="23">
        <v>8</v>
      </c>
      <c r="AE78" s="23">
        <v>1</v>
      </c>
      <c r="AF78" s="54">
        <v>2</v>
      </c>
      <c r="AG78" s="55" t="s">
        <v>279</v>
      </c>
      <c r="AH78" s="14"/>
    </row>
    <row r="79" spans="1:34">
      <c r="P79" s="30"/>
      <c r="T79"/>
      <c r="V79" s="28" t="s">
        <v>386</v>
      </c>
      <c r="W79" s="23"/>
      <c r="X79" s="23"/>
      <c r="Y79" s="23">
        <v>3</v>
      </c>
      <c r="Z79" s="23">
        <v>44</v>
      </c>
      <c r="AA79" s="23">
        <v>46</v>
      </c>
      <c r="AB79" s="23">
        <v>2</v>
      </c>
      <c r="AC79" s="23">
        <v>4.29</v>
      </c>
      <c r="AD79" s="23">
        <v>32</v>
      </c>
      <c r="AE79" s="23">
        <v>1</v>
      </c>
      <c r="AF79" s="54">
        <v>2</v>
      </c>
      <c r="AG79" s="55" t="s">
        <v>279</v>
      </c>
      <c r="AH79" s="14"/>
    </row>
    <row r="80" spans="1:34">
      <c r="P80" s="30"/>
      <c r="T80"/>
      <c r="V80" s="28" t="s">
        <v>387</v>
      </c>
      <c r="W80" s="23"/>
      <c r="X80" s="23"/>
      <c r="Y80" s="23">
        <v>3</v>
      </c>
      <c r="Z80" s="23">
        <v>35</v>
      </c>
      <c r="AA80" s="23">
        <v>28</v>
      </c>
      <c r="AB80" s="23">
        <v>1</v>
      </c>
      <c r="AC80" s="23">
        <v>4.8099999999999996</v>
      </c>
      <c r="AD80" s="23">
        <v>64</v>
      </c>
      <c r="AE80" s="23">
        <v>2</v>
      </c>
      <c r="AF80" s="54">
        <v>2</v>
      </c>
      <c r="AG80" s="55" t="s">
        <v>279</v>
      </c>
      <c r="AH80" s="14"/>
    </row>
    <row r="81" spans="1:34">
      <c r="P81" s="30"/>
      <c r="T81"/>
      <c r="V81" s="28" t="s">
        <v>388</v>
      </c>
      <c r="W81" s="23"/>
      <c r="X81" s="23"/>
      <c r="Y81" s="23"/>
      <c r="Z81" s="23">
        <v>24</v>
      </c>
      <c r="AA81" s="23">
        <v>13</v>
      </c>
      <c r="AB81" s="23">
        <v>1</v>
      </c>
      <c r="AC81" s="23">
        <v>3.16</v>
      </c>
      <c r="AD81" s="23">
        <v>4</v>
      </c>
      <c r="AE81" s="23">
        <v>1</v>
      </c>
      <c r="AF81" s="54">
        <v>1</v>
      </c>
      <c r="AG81" s="55" t="s">
        <v>284</v>
      </c>
      <c r="AH81" s="14"/>
    </row>
    <row r="82" spans="1:34">
      <c r="P82" s="30"/>
      <c r="T82"/>
      <c r="V82" s="28" t="s">
        <v>389</v>
      </c>
      <c r="W82" s="23"/>
      <c r="X82" s="23"/>
      <c r="Y82" s="23">
        <v>3</v>
      </c>
      <c r="Z82" s="23">
        <v>63</v>
      </c>
      <c r="AA82" s="23">
        <v>99</v>
      </c>
      <c r="AB82" s="23">
        <v>3</v>
      </c>
      <c r="AC82" s="23">
        <v>5.66</v>
      </c>
      <c r="AD82" s="23">
        <v>110</v>
      </c>
      <c r="AE82" s="23">
        <v>3</v>
      </c>
      <c r="AF82" s="54">
        <v>3</v>
      </c>
      <c r="AG82" s="55" t="s">
        <v>287</v>
      </c>
      <c r="AH82" s="14"/>
    </row>
    <row r="83" spans="1:34">
      <c r="P83" s="30"/>
      <c r="T83"/>
      <c r="V83" s="28" t="s">
        <v>390</v>
      </c>
      <c r="W83" s="23"/>
      <c r="X83" s="23"/>
      <c r="Y83" s="23"/>
      <c r="Z83" s="23">
        <v>67</v>
      </c>
      <c r="AA83" s="23">
        <v>114</v>
      </c>
      <c r="AB83" s="23">
        <v>3</v>
      </c>
      <c r="AC83" s="23">
        <v>5.84</v>
      </c>
      <c r="AD83" s="23">
        <v>116</v>
      </c>
      <c r="AE83" s="23">
        <v>3</v>
      </c>
      <c r="AF83" s="54">
        <v>3</v>
      </c>
      <c r="AG83" s="55" t="s">
        <v>287</v>
      </c>
      <c r="AH83" s="14"/>
    </row>
    <row r="84" spans="1:34">
      <c r="P84" s="30"/>
      <c r="T84"/>
      <c r="V84" s="28" t="s">
        <v>391</v>
      </c>
      <c r="W84" s="23"/>
      <c r="X84" s="23"/>
      <c r="Y84" s="23"/>
      <c r="Z84" s="23">
        <v>12</v>
      </c>
      <c r="AA84" s="23">
        <v>2</v>
      </c>
      <c r="AB84" s="23">
        <v>1</v>
      </c>
      <c r="AC84" s="23">
        <v>3.07</v>
      </c>
      <c r="AD84" s="23">
        <v>3</v>
      </c>
      <c r="AE84" s="23">
        <v>1</v>
      </c>
      <c r="AF84" s="54">
        <v>1</v>
      </c>
      <c r="AG84" s="55" t="s">
        <v>284</v>
      </c>
      <c r="AH84" s="14"/>
    </row>
    <row r="85" spans="1:34">
      <c r="P85" s="30"/>
      <c r="T85"/>
      <c r="V85" s="28" t="s">
        <v>392</v>
      </c>
      <c r="W85" s="23"/>
      <c r="X85" s="23"/>
      <c r="Y85" s="23"/>
      <c r="Z85" s="23">
        <v>45</v>
      </c>
      <c r="AA85" s="23">
        <v>50</v>
      </c>
      <c r="AB85" s="23">
        <v>2</v>
      </c>
      <c r="AC85" s="23">
        <v>4.71</v>
      </c>
      <c r="AD85" s="23">
        <v>56</v>
      </c>
      <c r="AE85" s="23">
        <v>2</v>
      </c>
      <c r="AF85" s="54">
        <v>2</v>
      </c>
      <c r="AG85" s="55" t="s">
        <v>279</v>
      </c>
      <c r="AH85" s="14"/>
    </row>
    <row r="86" spans="1:34">
      <c r="P86" s="30"/>
      <c r="T86"/>
      <c r="V86" s="28" t="s">
        <v>393</v>
      </c>
      <c r="W86" s="23"/>
      <c r="X86" s="23"/>
      <c r="Y86" s="23"/>
      <c r="Z86" s="23">
        <v>33</v>
      </c>
      <c r="AA86" s="23">
        <v>25</v>
      </c>
      <c r="AB86" s="23">
        <v>1</v>
      </c>
      <c r="AC86" s="23">
        <v>3.86</v>
      </c>
      <c r="AD86" s="23">
        <v>14</v>
      </c>
      <c r="AE86" s="23">
        <v>1</v>
      </c>
      <c r="AF86" s="54">
        <v>1</v>
      </c>
      <c r="AG86" s="55" t="s">
        <v>284</v>
      </c>
      <c r="AH86" s="14"/>
    </row>
    <row r="87" spans="1:34">
      <c r="P87" s="30"/>
      <c r="T87"/>
      <c r="V87" s="28" t="s">
        <v>394</v>
      </c>
      <c r="W87" s="23"/>
      <c r="X87" s="23"/>
      <c r="Y87" s="23"/>
      <c r="Z87" s="23">
        <v>73</v>
      </c>
      <c r="AA87" s="23">
        <v>135</v>
      </c>
      <c r="AB87" s="23">
        <v>3</v>
      </c>
      <c r="AC87" s="23">
        <v>7.48</v>
      </c>
      <c r="AD87" s="23">
        <v>157</v>
      </c>
      <c r="AE87" s="23">
        <v>4</v>
      </c>
      <c r="AF87" s="54">
        <v>4</v>
      </c>
      <c r="AG87" s="55" t="s">
        <v>283</v>
      </c>
      <c r="AH87" s="14"/>
    </row>
    <row r="88" spans="1:34">
      <c r="P88" s="30"/>
      <c r="T88"/>
      <c r="V88" s="28" t="s">
        <v>395</v>
      </c>
      <c r="W88" s="23"/>
      <c r="X88" s="23"/>
      <c r="Y88" s="23"/>
      <c r="Z88" s="23"/>
      <c r="AA88" s="23"/>
      <c r="AB88" s="23"/>
      <c r="AC88" s="23"/>
      <c r="AD88" s="23"/>
      <c r="AE88" s="23"/>
      <c r="AF88" s="54">
        <v>1</v>
      </c>
      <c r="AG88" s="55" t="s">
        <v>284</v>
      </c>
      <c r="AH88" s="14"/>
    </row>
    <row r="89" spans="1:34">
      <c r="P89" s="30"/>
      <c r="T89"/>
      <c r="V89" s="28" t="s">
        <v>396</v>
      </c>
      <c r="W89" s="23"/>
      <c r="X89" s="23"/>
      <c r="Y89" s="23"/>
      <c r="Z89" s="23">
        <v>62</v>
      </c>
      <c r="AA89" s="23">
        <v>96</v>
      </c>
      <c r="AB89" s="23">
        <v>3</v>
      </c>
      <c r="AC89" s="23">
        <v>5.56</v>
      </c>
      <c r="AD89" s="23">
        <v>104</v>
      </c>
      <c r="AE89" s="23">
        <v>3</v>
      </c>
      <c r="AF89" s="54">
        <v>3</v>
      </c>
      <c r="AG89" s="55" t="s">
        <v>287</v>
      </c>
      <c r="AH89" s="14"/>
    </row>
    <row r="90" spans="1:34" s="6" customFormat="1">
      <c r="A90" s="10"/>
      <c r="B90" s="29"/>
      <c r="C90" s="11"/>
      <c r="D90" s="11"/>
      <c r="E90" s="11"/>
      <c r="F90" s="11"/>
      <c r="G90" s="11"/>
      <c r="H90" s="11"/>
      <c r="I90" s="11"/>
      <c r="J90" s="11"/>
      <c r="K90" s="11"/>
      <c r="L90" s="11"/>
      <c r="M90" s="11"/>
      <c r="N90" s="3"/>
      <c r="O90" s="30"/>
      <c r="P90" s="30"/>
      <c r="V90" s="28" t="s">
        <v>397</v>
      </c>
      <c r="W90" s="22"/>
      <c r="X90" s="22"/>
      <c r="Y90" s="22"/>
      <c r="Z90" s="22">
        <v>47</v>
      </c>
      <c r="AA90" s="22">
        <v>53</v>
      </c>
      <c r="AB90" s="22">
        <v>2</v>
      </c>
      <c r="AC90" s="22">
        <v>4.6399999999999997</v>
      </c>
      <c r="AD90" s="22">
        <v>52</v>
      </c>
      <c r="AE90" s="22">
        <v>2</v>
      </c>
      <c r="AF90" s="54">
        <v>2</v>
      </c>
      <c r="AG90" s="55" t="s">
        <v>279</v>
      </c>
      <c r="AH90" s="14"/>
    </row>
    <row r="91" spans="1:34" s="6" customFormat="1">
      <c r="A91" s="10"/>
      <c r="B91" s="29"/>
      <c r="C91" s="11"/>
      <c r="D91" s="11"/>
      <c r="E91" s="11"/>
      <c r="F91" s="11"/>
      <c r="G91" s="11"/>
      <c r="H91" s="11"/>
      <c r="I91" s="11"/>
      <c r="J91" s="11"/>
      <c r="K91" s="11"/>
      <c r="L91" s="11"/>
      <c r="M91" s="11"/>
      <c r="N91" s="3"/>
      <c r="O91" s="30"/>
      <c r="P91" s="30"/>
      <c r="V91" s="28" t="s">
        <v>398</v>
      </c>
      <c r="W91" s="22"/>
      <c r="X91" s="22"/>
      <c r="Y91" s="22"/>
      <c r="Z91" s="22">
        <v>58</v>
      </c>
      <c r="AA91" s="22">
        <v>80</v>
      </c>
      <c r="AB91" s="22">
        <v>2</v>
      </c>
      <c r="AC91" s="22">
        <v>5.28</v>
      </c>
      <c r="AD91" s="22">
        <v>85</v>
      </c>
      <c r="AE91" s="22">
        <v>3</v>
      </c>
      <c r="AF91" s="54">
        <v>3</v>
      </c>
      <c r="AG91" s="55" t="s">
        <v>287</v>
      </c>
      <c r="AH91" s="14"/>
    </row>
    <row r="92" spans="1:34" s="6" customFormat="1">
      <c r="A92" s="10"/>
      <c r="B92" s="29"/>
      <c r="C92" s="11"/>
      <c r="D92" s="11"/>
      <c r="E92" s="11"/>
      <c r="F92" s="11"/>
      <c r="G92" s="11"/>
      <c r="H92" s="11"/>
      <c r="I92" s="11"/>
      <c r="J92" s="11"/>
      <c r="K92" s="11"/>
      <c r="L92" s="11"/>
      <c r="M92" s="11"/>
      <c r="N92" s="3"/>
      <c r="O92" s="30"/>
      <c r="P92" s="30"/>
      <c r="V92" s="28" t="s">
        <v>399</v>
      </c>
      <c r="W92" s="22"/>
      <c r="X92" s="22"/>
      <c r="Y92" s="22"/>
      <c r="Z92" s="22"/>
      <c r="AA92" s="22"/>
      <c r="AB92" s="22"/>
      <c r="AC92" s="22"/>
      <c r="AD92" s="22"/>
      <c r="AE92" s="22"/>
      <c r="AF92" s="54">
        <v>1</v>
      </c>
      <c r="AG92" s="55" t="s">
        <v>284</v>
      </c>
      <c r="AH92" s="14"/>
    </row>
    <row r="93" spans="1:34" s="6" customFormat="1">
      <c r="A93" s="10"/>
      <c r="B93" s="29"/>
      <c r="C93" s="11"/>
      <c r="D93" s="11"/>
      <c r="E93" s="11"/>
      <c r="F93" s="11"/>
      <c r="G93" s="11"/>
      <c r="H93" s="11"/>
      <c r="I93" s="11"/>
      <c r="J93" s="11"/>
      <c r="K93" s="11"/>
      <c r="L93" s="11"/>
      <c r="M93" s="11"/>
      <c r="N93" s="3"/>
      <c r="O93" s="30"/>
      <c r="P93" s="30"/>
      <c r="V93" s="28" t="s">
        <v>400</v>
      </c>
      <c r="W93" s="22"/>
      <c r="X93" s="22">
        <v>3.5</v>
      </c>
      <c r="Y93" s="22"/>
      <c r="Z93" s="22">
        <v>44</v>
      </c>
      <c r="AA93" s="22">
        <v>46</v>
      </c>
      <c r="AB93" s="22">
        <v>2</v>
      </c>
      <c r="AC93" s="22">
        <v>4.72</v>
      </c>
      <c r="AD93" s="22">
        <v>57</v>
      </c>
      <c r="AE93" s="22">
        <v>2</v>
      </c>
      <c r="AF93" s="54">
        <v>3</v>
      </c>
      <c r="AG93" s="55" t="s">
        <v>287</v>
      </c>
      <c r="AH93" s="14"/>
    </row>
    <row r="94" spans="1:34" s="6" customFormat="1">
      <c r="A94" s="10"/>
      <c r="B94" s="29"/>
      <c r="C94" s="11"/>
      <c r="D94" s="11"/>
      <c r="E94" s="11"/>
      <c r="F94" s="11"/>
      <c r="G94" s="11"/>
      <c r="H94" s="11"/>
      <c r="I94" s="11"/>
      <c r="J94" s="11"/>
      <c r="K94" s="11"/>
      <c r="L94" s="11"/>
      <c r="M94" s="11"/>
      <c r="N94" s="3"/>
      <c r="O94" s="30"/>
      <c r="P94" s="30"/>
      <c r="V94" s="28" t="s">
        <v>401</v>
      </c>
      <c r="W94" s="22"/>
      <c r="X94" s="22"/>
      <c r="Y94" s="22">
        <v>3</v>
      </c>
      <c r="Z94" s="22">
        <v>51</v>
      </c>
      <c r="AA94" s="22">
        <v>59</v>
      </c>
      <c r="AB94" s="22">
        <v>2</v>
      </c>
      <c r="AC94" s="22">
        <v>3.66</v>
      </c>
      <c r="AD94" s="22">
        <v>10</v>
      </c>
      <c r="AE94" s="22">
        <v>1</v>
      </c>
      <c r="AF94" s="54">
        <v>2</v>
      </c>
      <c r="AG94" s="55" t="s">
        <v>279</v>
      </c>
      <c r="AH94" s="14"/>
    </row>
    <row r="95" spans="1:34" s="6" customFormat="1">
      <c r="A95" s="10"/>
      <c r="B95" s="29"/>
      <c r="C95" s="11"/>
      <c r="D95" s="11"/>
      <c r="E95" s="11"/>
      <c r="F95" s="11"/>
      <c r="G95" s="11"/>
      <c r="H95" s="11"/>
      <c r="I95" s="11"/>
      <c r="J95" s="11"/>
      <c r="K95" s="11"/>
      <c r="L95" s="11"/>
      <c r="M95" s="11"/>
      <c r="N95" s="3"/>
      <c r="O95" s="30"/>
      <c r="P95" s="30"/>
      <c r="V95" s="28" t="s">
        <v>402</v>
      </c>
      <c r="W95" s="22"/>
      <c r="X95" s="22"/>
      <c r="Y95" s="22"/>
      <c r="Z95" s="22"/>
      <c r="AA95" s="22"/>
      <c r="AB95" s="22"/>
      <c r="AC95" s="22"/>
      <c r="AD95" s="22"/>
      <c r="AE95" s="22"/>
      <c r="AF95" s="54">
        <v>1</v>
      </c>
      <c r="AG95" s="55" t="s">
        <v>284</v>
      </c>
      <c r="AH95" s="14"/>
    </row>
    <row r="96" spans="1:34" s="6" customFormat="1">
      <c r="A96" s="10"/>
      <c r="B96" s="29"/>
      <c r="C96" s="11"/>
      <c r="D96" s="11"/>
      <c r="E96" s="11"/>
      <c r="F96" s="11"/>
      <c r="G96" s="11"/>
      <c r="H96" s="11"/>
      <c r="I96" s="11"/>
      <c r="J96" s="11"/>
      <c r="K96" s="11"/>
      <c r="L96" s="11"/>
      <c r="M96" s="11"/>
      <c r="N96" s="3"/>
      <c r="O96" s="30"/>
      <c r="P96" s="30"/>
      <c r="V96" s="28" t="s">
        <v>403</v>
      </c>
      <c r="W96" s="22"/>
      <c r="X96" s="22"/>
      <c r="Y96" s="22"/>
      <c r="Z96" s="22"/>
      <c r="AA96" s="22"/>
      <c r="AB96" s="22"/>
      <c r="AC96" s="22"/>
      <c r="AD96" s="22"/>
      <c r="AE96" s="22"/>
      <c r="AF96" s="54">
        <v>1</v>
      </c>
      <c r="AG96" s="55" t="s">
        <v>284</v>
      </c>
      <c r="AH96" s="14"/>
    </row>
    <row r="97" spans="1:34" s="6" customFormat="1">
      <c r="A97" s="10"/>
      <c r="B97" s="29"/>
      <c r="C97" s="11"/>
      <c r="D97" s="11"/>
      <c r="E97" s="11"/>
      <c r="F97" s="11"/>
      <c r="G97" s="11"/>
      <c r="H97" s="11"/>
      <c r="I97" s="11"/>
      <c r="J97" s="11"/>
      <c r="K97" s="11"/>
      <c r="L97" s="11"/>
      <c r="M97" s="11"/>
      <c r="N97" s="3"/>
      <c r="O97" s="30"/>
      <c r="P97" s="30"/>
      <c r="V97" s="28" t="s">
        <v>404</v>
      </c>
      <c r="W97" s="22"/>
      <c r="X97" s="22"/>
      <c r="Y97" s="22">
        <v>3</v>
      </c>
      <c r="Z97" s="22">
        <v>75</v>
      </c>
      <c r="AA97" s="22">
        <v>146</v>
      </c>
      <c r="AB97" s="22">
        <v>4</v>
      </c>
      <c r="AC97" s="22">
        <v>5.45</v>
      </c>
      <c r="AD97" s="22">
        <v>94</v>
      </c>
      <c r="AE97" s="22">
        <v>3</v>
      </c>
      <c r="AF97" s="54">
        <v>3</v>
      </c>
      <c r="AG97" s="55" t="s">
        <v>287</v>
      </c>
      <c r="AH97" s="14"/>
    </row>
    <row r="98" spans="1:34" s="6" customFormat="1">
      <c r="A98" s="10"/>
      <c r="B98" s="29"/>
      <c r="C98" s="11"/>
      <c r="D98" s="11"/>
      <c r="E98" s="11"/>
      <c r="F98" s="11"/>
      <c r="G98" s="11"/>
      <c r="H98" s="11"/>
      <c r="I98" s="11"/>
      <c r="J98" s="11"/>
      <c r="K98" s="11"/>
      <c r="L98" s="11"/>
      <c r="M98" s="11"/>
      <c r="N98" s="3"/>
      <c r="O98" s="30"/>
      <c r="P98" s="30"/>
      <c r="V98" s="28" t="s">
        <v>405</v>
      </c>
      <c r="W98" s="22"/>
      <c r="X98" s="22"/>
      <c r="Y98" s="22"/>
      <c r="Z98" s="22"/>
      <c r="AA98" s="22"/>
      <c r="AB98" s="22"/>
      <c r="AC98" s="22"/>
      <c r="AD98" s="22"/>
      <c r="AE98" s="22"/>
      <c r="AF98" s="54">
        <v>1</v>
      </c>
      <c r="AG98" s="55" t="s">
        <v>284</v>
      </c>
      <c r="AH98" s="14"/>
    </row>
    <row r="99" spans="1:34" s="6" customFormat="1">
      <c r="A99" s="10"/>
      <c r="B99" s="29"/>
      <c r="C99" s="11"/>
      <c r="D99" s="11"/>
      <c r="E99" s="11"/>
      <c r="F99" s="11"/>
      <c r="G99" s="11"/>
      <c r="H99" s="11"/>
      <c r="I99" s="11"/>
      <c r="J99" s="11"/>
      <c r="K99" s="11"/>
      <c r="L99" s="11"/>
      <c r="M99" s="11"/>
      <c r="N99" s="3"/>
      <c r="O99" s="30"/>
      <c r="P99" s="30"/>
      <c r="V99" s="28" t="s">
        <v>406</v>
      </c>
      <c r="W99" s="22"/>
      <c r="X99" s="22"/>
      <c r="Y99" s="22"/>
      <c r="Z99" s="22">
        <v>72</v>
      </c>
      <c r="AA99" s="22">
        <v>133</v>
      </c>
      <c r="AB99" s="22">
        <v>3</v>
      </c>
      <c r="AC99" s="22">
        <v>6.44</v>
      </c>
      <c r="AD99" s="22">
        <v>133</v>
      </c>
      <c r="AE99" s="22">
        <v>4</v>
      </c>
      <c r="AF99" s="54">
        <v>4</v>
      </c>
      <c r="AG99" s="55" t="s">
        <v>283</v>
      </c>
      <c r="AH99" s="14"/>
    </row>
    <row r="100" spans="1:34" s="6" customFormat="1">
      <c r="A100" s="10"/>
      <c r="B100" s="29"/>
      <c r="C100" s="11"/>
      <c r="D100" s="11"/>
      <c r="E100" s="11"/>
      <c r="F100" s="11"/>
      <c r="G100" s="11"/>
      <c r="H100" s="11"/>
      <c r="I100" s="11"/>
      <c r="J100" s="11"/>
      <c r="K100" s="11"/>
      <c r="L100" s="11"/>
      <c r="M100" s="11"/>
      <c r="N100" s="3"/>
      <c r="O100" s="30"/>
      <c r="P100" s="30"/>
      <c r="V100" s="28" t="s">
        <v>407</v>
      </c>
      <c r="W100" s="22"/>
      <c r="X100" s="22"/>
      <c r="Y100" s="22"/>
      <c r="Z100" s="22">
        <v>79</v>
      </c>
      <c r="AA100" s="22">
        <v>158</v>
      </c>
      <c r="AB100" s="22">
        <v>4</v>
      </c>
      <c r="AC100" s="22">
        <v>7.28</v>
      </c>
      <c r="AD100" s="22">
        <v>155</v>
      </c>
      <c r="AE100" s="22">
        <v>4</v>
      </c>
      <c r="AF100" s="54">
        <v>4</v>
      </c>
      <c r="AG100" s="55" t="s">
        <v>283</v>
      </c>
      <c r="AH100" s="14"/>
    </row>
    <row r="101" spans="1:34" s="6" customFormat="1">
      <c r="A101" s="10"/>
      <c r="B101" s="29"/>
      <c r="C101" s="11"/>
      <c r="D101" s="11"/>
      <c r="E101" s="11"/>
      <c r="F101" s="11"/>
      <c r="G101" s="11"/>
      <c r="H101" s="11"/>
      <c r="I101" s="11"/>
      <c r="J101" s="11"/>
      <c r="K101" s="11"/>
      <c r="L101" s="11"/>
      <c r="M101" s="11"/>
      <c r="N101" s="3"/>
      <c r="O101" s="30"/>
      <c r="P101" s="30"/>
      <c r="V101" s="28" t="s">
        <v>408</v>
      </c>
      <c r="W101" s="22"/>
      <c r="X101" s="22"/>
      <c r="Y101" s="22"/>
      <c r="Z101" s="22">
        <v>87</v>
      </c>
      <c r="AA101" s="22">
        <v>173</v>
      </c>
      <c r="AB101" s="22">
        <v>4</v>
      </c>
      <c r="AC101" s="22"/>
      <c r="AD101" s="22"/>
      <c r="AE101" s="22"/>
      <c r="AF101" s="54">
        <v>4</v>
      </c>
      <c r="AG101" s="55" t="s">
        <v>283</v>
      </c>
      <c r="AH101" s="14"/>
    </row>
    <row r="102" spans="1:34" s="6" customFormat="1">
      <c r="A102" s="10"/>
      <c r="B102" s="29"/>
      <c r="C102" s="11"/>
      <c r="D102" s="11"/>
      <c r="E102" s="11"/>
      <c r="F102" s="11"/>
      <c r="G102" s="11"/>
      <c r="H102" s="11"/>
      <c r="I102" s="11"/>
      <c r="J102" s="11"/>
      <c r="K102" s="11"/>
      <c r="L102" s="11"/>
      <c r="M102" s="11"/>
      <c r="N102" s="3"/>
      <c r="O102" s="30"/>
      <c r="P102" s="30"/>
      <c r="V102" s="28" t="s">
        <v>409</v>
      </c>
      <c r="W102" s="22"/>
      <c r="X102" s="22"/>
      <c r="Y102" s="22"/>
      <c r="Z102" s="22">
        <v>61</v>
      </c>
      <c r="AA102" s="22">
        <v>92</v>
      </c>
      <c r="AB102" s="22">
        <v>3</v>
      </c>
      <c r="AC102" s="22"/>
      <c r="AD102" s="22"/>
      <c r="AE102" s="22"/>
      <c r="AF102" s="54">
        <v>3</v>
      </c>
      <c r="AG102" s="55" t="s">
        <v>287</v>
      </c>
      <c r="AH102" s="14"/>
    </row>
    <row r="103" spans="1:34" s="6" customFormat="1">
      <c r="A103" s="10"/>
      <c r="B103" s="29"/>
      <c r="C103" s="11"/>
      <c r="D103" s="11"/>
      <c r="E103" s="11"/>
      <c r="F103" s="11"/>
      <c r="G103" s="11"/>
      <c r="H103" s="11"/>
      <c r="I103" s="11"/>
      <c r="J103" s="11"/>
      <c r="K103" s="11"/>
      <c r="L103" s="11"/>
      <c r="M103" s="11"/>
      <c r="N103" s="3"/>
      <c r="O103" s="30"/>
      <c r="P103" s="30"/>
      <c r="V103" s="28" t="s">
        <v>410</v>
      </c>
      <c r="W103" s="22">
        <v>3</v>
      </c>
      <c r="X103" s="22"/>
      <c r="Y103" s="22"/>
      <c r="Z103" s="22">
        <v>84</v>
      </c>
      <c r="AA103" s="22">
        <v>168</v>
      </c>
      <c r="AB103" s="22">
        <v>4</v>
      </c>
      <c r="AC103" s="22">
        <v>7.92</v>
      </c>
      <c r="AD103" s="22">
        <v>163</v>
      </c>
      <c r="AE103" s="22">
        <v>4</v>
      </c>
      <c r="AF103" s="54">
        <v>4</v>
      </c>
      <c r="AG103" s="55" t="s">
        <v>283</v>
      </c>
      <c r="AH103" s="14"/>
    </row>
    <row r="104" spans="1:34" s="6" customFormat="1">
      <c r="A104" s="10"/>
      <c r="B104" s="29"/>
      <c r="C104" s="11"/>
      <c r="D104" s="11"/>
      <c r="E104" s="11"/>
      <c r="F104" s="11"/>
      <c r="G104" s="11"/>
      <c r="H104" s="11"/>
      <c r="I104" s="11"/>
      <c r="J104" s="11"/>
      <c r="K104" s="11"/>
      <c r="L104" s="11"/>
      <c r="M104" s="11"/>
      <c r="N104" s="3"/>
      <c r="O104" s="30"/>
      <c r="P104" s="30"/>
      <c r="V104" s="28" t="s">
        <v>411</v>
      </c>
      <c r="W104" s="22"/>
      <c r="X104" s="22"/>
      <c r="Y104" s="22">
        <v>3</v>
      </c>
      <c r="Z104" s="22">
        <v>78</v>
      </c>
      <c r="AA104" s="22">
        <v>154</v>
      </c>
      <c r="AB104" s="22">
        <v>4</v>
      </c>
      <c r="AC104" s="22">
        <v>5.66</v>
      </c>
      <c r="AD104" s="22">
        <v>110</v>
      </c>
      <c r="AE104" s="22">
        <v>3</v>
      </c>
      <c r="AF104" s="54">
        <v>3</v>
      </c>
      <c r="AG104" s="55" t="s">
        <v>287</v>
      </c>
      <c r="AH104" s="14"/>
    </row>
    <row r="105" spans="1:34" s="6" customFormat="1">
      <c r="A105" s="10"/>
      <c r="B105" s="29"/>
      <c r="C105" s="11"/>
      <c r="D105" s="11"/>
      <c r="E105" s="11"/>
      <c r="F105" s="11"/>
      <c r="G105" s="11"/>
      <c r="H105" s="11"/>
      <c r="I105" s="11"/>
      <c r="J105" s="11"/>
      <c r="K105" s="11"/>
      <c r="L105" s="11"/>
      <c r="M105" s="11"/>
      <c r="N105" s="3"/>
      <c r="O105" s="30"/>
      <c r="P105" s="30"/>
      <c r="V105" s="28" t="s">
        <v>412</v>
      </c>
      <c r="W105" s="22"/>
      <c r="X105" s="22">
        <v>3.5</v>
      </c>
      <c r="Y105" s="22">
        <v>3</v>
      </c>
      <c r="Z105" s="22">
        <v>26</v>
      </c>
      <c r="AA105" s="22">
        <v>17</v>
      </c>
      <c r="AB105" s="22">
        <v>1</v>
      </c>
      <c r="AC105" s="22">
        <v>5.34</v>
      </c>
      <c r="AD105" s="22">
        <v>88</v>
      </c>
      <c r="AE105" s="22">
        <v>3</v>
      </c>
      <c r="AF105" s="54">
        <v>3</v>
      </c>
      <c r="AG105" s="55" t="s">
        <v>287</v>
      </c>
      <c r="AH105" s="14"/>
    </row>
    <row r="106" spans="1:34" s="6" customFormat="1">
      <c r="A106" s="10"/>
      <c r="B106" s="29"/>
      <c r="C106" s="11"/>
      <c r="D106" s="11"/>
      <c r="E106" s="11"/>
      <c r="F106" s="11"/>
      <c r="G106" s="11"/>
      <c r="H106" s="11"/>
      <c r="I106" s="11"/>
      <c r="J106" s="11"/>
      <c r="K106" s="11"/>
      <c r="L106" s="11"/>
      <c r="M106" s="11"/>
      <c r="N106" s="3"/>
      <c r="O106" s="30"/>
      <c r="P106" s="30"/>
      <c r="V106" s="28" t="s">
        <v>413</v>
      </c>
      <c r="W106" s="22"/>
      <c r="X106" s="22"/>
      <c r="Y106" s="22"/>
      <c r="Z106" s="22">
        <v>59</v>
      </c>
      <c r="AA106" s="22">
        <v>82</v>
      </c>
      <c r="AB106" s="22">
        <v>2</v>
      </c>
      <c r="AC106" s="22">
        <v>5.0599999999999996</v>
      </c>
      <c r="AD106" s="22">
        <v>77</v>
      </c>
      <c r="AE106" s="22">
        <v>2</v>
      </c>
      <c r="AF106" s="54">
        <v>2</v>
      </c>
      <c r="AG106" s="55" t="s">
        <v>279</v>
      </c>
      <c r="AH106" s="14"/>
    </row>
    <row r="107" spans="1:34" s="6" customFormat="1">
      <c r="A107" s="10"/>
      <c r="B107" s="29"/>
      <c r="C107" s="11"/>
      <c r="D107" s="11"/>
      <c r="E107" s="11"/>
      <c r="F107" s="11"/>
      <c r="G107" s="11"/>
      <c r="H107" s="11"/>
      <c r="I107" s="11"/>
      <c r="J107" s="11"/>
      <c r="K107" s="11"/>
      <c r="L107" s="11"/>
      <c r="M107" s="11"/>
      <c r="N107" s="3"/>
      <c r="O107" s="30"/>
      <c r="P107" s="30"/>
      <c r="V107" s="28" t="s">
        <v>414</v>
      </c>
      <c r="W107" s="22"/>
      <c r="X107" s="22"/>
      <c r="Y107" s="22">
        <v>3</v>
      </c>
      <c r="Z107" s="22">
        <v>62</v>
      </c>
      <c r="AA107" s="22">
        <v>96</v>
      </c>
      <c r="AB107" s="22">
        <v>3</v>
      </c>
      <c r="AC107" s="22">
        <v>5.49</v>
      </c>
      <c r="AD107" s="22">
        <v>97</v>
      </c>
      <c r="AE107" s="22">
        <v>3</v>
      </c>
      <c r="AF107" s="54">
        <v>3</v>
      </c>
      <c r="AG107" s="55" t="s">
        <v>287</v>
      </c>
      <c r="AH107" s="14"/>
    </row>
    <row r="108" spans="1:34" s="6" customFormat="1">
      <c r="A108" s="10"/>
      <c r="B108" s="29"/>
      <c r="C108" s="11"/>
      <c r="D108" s="11"/>
      <c r="E108" s="11"/>
      <c r="F108" s="11"/>
      <c r="G108" s="11"/>
      <c r="H108" s="11"/>
      <c r="I108" s="11"/>
      <c r="J108" s="11"/>
      <c r="K108" s="11"/>
      <c r="L108" s="11"/>
      <c r="M108" s="11"/>
      <c r="N108" s="3"/>
      <c r="O108" s="30"/>
      <c r="P108" s="30"/>
      <c r="V108" s="28" t="s">
        <v>415</v>
      </c>
      <c r="W108" s="22"/>
      <c r="X108" s="22"/>
      <c r="Y108" s="22"/>
      <c r="Z108" s="22">
        <v>63</v>
      </c>
      <c r="AA108" s="22">
        <v>99</v>
      </c>
      <c r="AB108" s="22">
        <v>3</v>
      </c>
      <c r="AC108" s="22">
        <v>5.33</v>
      </c>
      <c r="AD108" s="22">
        <v>87</v>
      </c>
      <c r="AE108" s="22">
        <v>3</v>
      </c>
      <c r="AF108" s="54">
        <v>3</v>
      </c>
      <c r="AG108" s="55" t="s">
        <v>287</v>
      </c>
      <c r="AH108" s="14"/>
    </row>
    <row r="109" spans="1:34" s="6" customFormat="1">
      <c r="A109" s="10"/>
      <c r="B109" s="29"/>
      <c r="C109" s="11"/>
      <c r="D109" s="11"/>
      <c r="E109" s="11"/>
      <c r="F109" s="11"/>
      <c r="G109" s="11"/>
      <c r="H109" s="11"/>
      <c r="I109" s="11"/>
      <c r="J109" s="11"/>
      <c r="K109" s="11"/>
      <c r="L109" s="11"/>
      <c r="M109" s="11"/>
      <c r="N109" s="3"/>
      <c r="O109" s="30"/>
      <c r="P109" s="30"/>
      <c r="V109" s="28" t="s">
        <v>416</v>
      </c>
      <c r="W109" s="22"/>
      <c r="X109" s="22"/>
      <c r="Y109" s="22"/>
      <c r="Z109" s="22"/>
      <c r="AA109" s="22"/>
      <c r="AB109" s="22"/>
      <c r="AC109" s="22"/>
      <c r="AD109" s="22"/>
      <c r="AE109" s="22"/>
      <c r="AF109" s="54">
        <v>1</v>
      </c>
      <c r="AG109" s="55" t="s">
        <v>284</v>
      </c>
      <c r="AH109" s="14"/>
    </row>
    <row r="110" spans="1:34" s="6" customFormat="1">
      <c r="A110" s="10"/>
      <c r="B110" s="29"/>
      <c r="C110" s="11"/>
      <c r="D110" s="11"/>
      <c r="E110" s="11"/>
      <c r="F110" s="11"/>
      <c r="G110" s="11"/>
      <c r="H110" s="11"/>
      <c r="I110" s="11"/>
      <c r="J110" s="11"/>
      <c r="K110" s="11"/>
      <c r="L110" s="11"/>
      <c r="M110" s="11"/>
      <c r="N110" s="3"/>
      <c r="O110" s="30"/>
      <c r="P110" s="30"/>
      <c r="V110" s="28" t="s">
        <v>417</v>
      </c>
      <c r="W110" s="22"/>
      <c r="X110" s="22"/>
      <c r="Y110" s="22">
        <v>3</v>
      </c>
      <c r="Z110" s="22">
        <v>74</v>
      </c>
      <c r="AA110" s="22">
        <v>140</v>
      </c>
      <c r="AB110" s="22">
        <v>4</v>
      </c>
      <c r="AC110" s="22"/>
      <c r="AD110" s="22"/>
      <c r="AE110" s="22"/>
      <c r="AF110" s="54">
        <v>4</v>
      </c>
      <c r="AG110" s="55" t="s">
        <v>283</v>
      </c>
      <c r="AH110" s="14"/>
    </row>
    <row r="111" spans="1:34" s="6" customFormat="1">
      <c r="A111" s="10"/>
      <c r="B111" s="29"/>
      <c r="C111" s="11"/>
      <c r="D111" s="11"/>
      <c r="E111" s="11"/>
      <c r="F111" s="11"/>
      <c r="G111" s="11"/>
      <c r="H111" s="11"/>
      <c r="I111" s="11"/>
      <c r="J111" s="11"/>
      <c r="K111" s="11"/>
      <c r="L111" s="11"/>
      <c r="M111" s="11"/>
      <c r="N111" s="3"/>
      <c r="O111" s="30"/>
      <c r="P111" s="30"/>
      <c r="V111" s="28" t="s">
        <v>418</v>
      </c>
      <c r="W111" s="22">
        <v>4</v>
      </c>
      <c r="X111" s="22"/>
      <c r="Y111" s="22">
        <v>3</v>
      </c>
      <c r="Z111" s="22">
        <v>77</v>
      </c>
      <c r="AA111" s="22">
        <v>151</v>
      </c>
      <c r="AB111" s="22">
        <v>4</v>
      </c>
      <c r="AC111" s="22"/>
      <c r="AD111" s="22"/>
      <c r="AE111" s="22"/>
      <c r="AF111" s="54">
        <v>4</v>
      </c>
      <c r="AG111" s="55" t="s">
        <v>283</v>
      </c>
      <c r="AH111" s="14"/>
    </row>
    <row r="112" spans="1:34" s="6" customFormat="1">
      <c r="A112" s="10"/>
      <c r="B112" s="29"/>
      <c r="C112" s="11"/>
      <c r="D112" s="11"/>
      <c r="E112" s="11"/>
      <c r="F112" s="11"/>
      <c r="G112" s="11"/>
      <c r="H112" s="11"/>
      <c r="I112" s="11"/>
      <c r="J112" s="11"/>
      <c r="K112" s="11"/>
      <c r="L112" s="11"/>
      <c r="M112" s="11"/>
      <c r="N112" s="3"/>
      <c r="O112" s="30"/>
      <c r="P112" s="30"/>
      <c r="V112" s="28" t="s">
        <v>419</v>
      </c>
      <c r="W112" s="22"/>
      <c r="X112" s="22"/>
      <c r="Y112" s="22"/>
      <c r="Z112" s="22">
        <v>23</v>
      </c>
      <c r="AA112" s="22">
        <v>10</v>
      </c>
      <c r="AB112" s="22">
        <v>1</v>
      </c>
      <c r="AC112" s="22">
        <v>4.2300000000000004</v>
      </c>
      <c r="AD112" s="22">
        <v>29</v>
      </c>
      <c r="AE112" s="22">
        <v>1</v>
      </c>
      <c r="AF112" s="54">
        <v>1</v>
      </c>
      <c r="AG112" s="55" t="s">
        <v>284</v>
      </c>
      <c r="AH112" s="14"/>
    </row>
    <row r="113" spans="1:34" s="6" customFormat="1">
      <c r="A113" s="10"/>
      <c r="B113" s="29"/>
      <c r="C113" s="11"/>
      <c r="D113" s="11"/>
      <c r="E113" s="11"/>
      <c r="F113" s="11"/>
      <c r="G113" s="11"/>
      <c r="H113" s="11"/>
      <c r="I113" s="11"/>
      <c r="J113" s="11"/>
      <c r="K113" s="11"/>
      <c r="L113" s="11"/>
      <c r="M113" s="11"/>
      <c r="N113" s="3"/>
      <c r="O113" s="30"/>
      <c r="P113" s="30"/>
      <c r="V113" s="28" t="s">
        <v>420</v>
      </c>
      <c r="W113" s="22"/>
      <c r="X113" s="22"/>
      <c r="Y113" s="22"/>
      <c r="Z113" s="22"/>
      <c r="AA113" s="22"/>
      <c r="AB113" s="22"/>
      <c r="AC113" s="22"/>
      <c r="AD113" s="22"/>
      <c r="AE113" s="22"/>
      <c r="AF113" s="54">
        <v>1</v>
      </c>
      <c r="AG113" s="55" t="s">
        <v>284</v>
      </c>
      <c r="AH113" s="14"/>
    </row>
    <row r="114" spans="1:34" s="6" customFormat="1">
      <c r="A114" s="10"/>
      <c r="B114" s="29"/>
      <c r="C114" s="11"/>
      <c r="D114" s="11"/>
      <c r="E114" s="11"/>
      <c r="F114" s="11"/>
      <c r="G114" s="11"/>
      <c r="H114" s="11"/>
      <c r="I114" s="11"/>
      <c r="J114" s="11"/>
      <c r="K114" s="11"/>
      <c r="L114" s="11"/>
      <c r="M114" s="11"/>
      <c r="N114" s="3"/>
      <c r="O114" s="30"/>
      <c r="P114" s="30"/>
      <c r="V114" s="28" t="s">
        <v>421</v>
      </c>
      <c r="W114" s="22"/>
      <c r="X114" s="22"/>
      <c r="Y114" s="22"/>
      <c r="Z114" s="22"/>
      <c r="AA114" s="22"/>
      <c r="AB114" s="22"/>
      <c r="AC114" s="22"/>
      <c r="AD114" s="22"/>
      <c r="AE114" s="22"/>
      <c r="AF114" s="54">
        <v>1</v>
      </c>
      <c r="AG114" s="55" t="s">
        <v>284</v>
      </c>
      <c r="AH114" s="14"/>
    </row>
    <row r="115" spans="1:34" s="6" customFormat="1">
      <c r="A115" s="10"/>
      <c r="B115" s="29"/>
      <c r="C115" s="11"/>
      <c r="D115" s="11"/>
      <c r="E115" s="11"/>
      <c r="F115" s="11"/>
      <c r="G115" s="11"/>
      <c r="H115" s="11"/>
      <c r="I115" s="11"/>
      <c r="J115" s="11"/>
      <c r="K115" s="11"/>
      <c r="L115" s="11"/>
      <c r="M115" s="11"/>
      <c r="N115" s="3"/>
      <c r="O115" s="30"/>
      <c r="P115" s="30"/>
      <c r="V115" s="28" t="s">
        <v>422</v>
      </c>
      <c r="W115" s="22"/>
      <c r="X115" s="22"/>
      <c r="Y115" s="22"/>
      <c r="Z115" s="22">
        <v>23</v>
      </c>
      <c r="AA115" s="22">
        <v>10</v>
      </c>
      <c r="AB115" s="22">
        <v>1</v>
      </c>
      <c r="AC115" s="22">
        <v>3</v>
      </c>
      <c r="AD115" s="22">
        <v>2</v>
      </c>
      <c r="AE115" s="22">
        <v>1</v>
      </c>
      <c r="AF115" s="54">
        <v>1</v>
      </c>
      <c r="AG115" s="55" t="s">
        <v>284</v>
      </c>
      <c r="AH115" s="14"/>
    </row>
    <row r="116" spans="1:34" s="6" customFormat="1">
      <c r="A116" s="10"/>
      <c r="B116" s="29"/>
      <c r="C116" s="11"/>
      <c r="D116" s="11"/>
      <c r="E116" s="11"/>
      <c r="F116" s="11"/>
      <c r="G116" s="11"/>
      <c r="H116" s="11"/>
      <c r="I116" s="11"/>
      <c r="J116" s="11"/>
      <c r="K116" s="11"/>
      <c r="L116" s="11"/>
      <c r="M116" s="11"/>
      <c r="N116" s="3"/>
      <c r="O116" s="30"/>
      <c r="P116" s="30"/>
      <c r="V116" s="28" t="s">
        <v>423</v>
      </c>
      <c r="W116" s="22"/>
      <c r="X116" s="22"/>
      <c r="Y116" s="22"/>
      <c r="Z116" s="22"/>
      <c r="AA116" s="22"/>
      <c r="AB116" s="22"/>
      <c r="AC116" s="22"/>
      <c r="AD116" s="22"/>
      <c r="AE116" s="22"/>
      <c r="AF116" s="54">
        <v>1</v>
      </c>
      <c r="AG116" s="55" t="s">
        <v>284</v>
      </c>
      <c r="AH116" s="14"/>
    </row>
    <row r="117" spans="1:34" s="6" customFormat="1">
      <c r="A117" s="10"/>
      <c r="B117" s="29"/>
      <c r="C117" s="11"/>
      <c r="D117" s="11"/>
      <c r="E117" s="11"/>
      <c r="F117" s="11"/>
      <c r="G117" s="11"/>
      <c r="H117" s="11"/>
      <c r="I117" s="11"/>
      <c r="J117" s="11"/>
      <c r="K117" s="11"/>
      <c r="L117" s="11"/>
      <c r="M117" s="11"/>
      <c r="N117" s="3"/>
      <c r="O117" s="30"/>
      <c r="P117" s="30"/>
      <c r="V117" s="28" t="s">
        <v>424</v>
      </c>
      <c r="W117" s="22"/>
      <c r="X117" s="22">
        <v>3.5</v>
      </c>
      <c r="Y117" s="22"/>
      <c r="Z117" s="22"/>
      <c r="AA117" s="22"/>
      <c r="AB117" s="22"/>
      <c r="AC117" s="22"/>
      <c r="AD117" s="22"/>
      <c r="AE117" s="22"/>
      <c r="AF117" s="54">
        <v>4</v>
      </c>
      <c r="AG117" s="55" t="s">
        <v>283</v>
      </c>
      <c r="AH117" s="14"/>
    </row>
    <row r="118" spans="1:34" s="6" customFormat="1">
      <c r="A118" s="10"/>
      <c r="B118" s="29"/>
      <c r="C118" s="11"/>
      <c r="D118" s="11"/>
      <c r="E118" s="11"/>
      <c r="F118" s="11"/>
      <c r="G118" s="11"/>
      <c r="H118" s="11"/>
      <c r="I118" s="11"/>
      <c r="J118" s="11"/>
      <c r="K118" s="11"/>
      <c r="L118" s="11"/>
      <c r="M118" s="11"/>
      <c r="N118" s="3"/>
      <c r="O118" s="30"/>
      <c r="P118" s="30"/>
      <c r="V118" s="28" t="s">
        <v>425</v>
      </c>
      <c r="W118" s="22"/>
      <c r="X118" s="22"/>
      <c r="Y118" s="22"/>
      <c r="Z118" s="22"/>
      <c r="AA118" s="22"/>
      <c r="AB118" s="22"/>
      <c r="AC118" s="22"/>
      <c r="AD118" s="22"/>
      <c r="AE118" s="22"/>
      <c r="AF118" s="54">
        <v>1</v>
      </c>
      <c r="AG118" s="55" t="s">
        <v>284</v>
      </c>
      <c r="AH118" s="14"/>
    </row>
    <row r="119" spans="1:34" s="6" customFormat="1">
      <c r="A119" s="10"/>
      <c r="B119" s="29"/>
      <c r="C119" s="11"/>
      <c r="D119" s="11"/>
      <c r="E119" s="11"/>
      <c r="F119" s="11"/>
      <c r="G119" s="11"/>
      <c r="H119" s="11"/>
      <c r="I119" s="11"/>
      <c r="J119" s="11"/>
      <c r="K119" s="11"/>
      <c r="L119" s="11"/>
      <c r="M119" s="11"/>
      <c r="N119" s="3"/>
      <c r="O119" s="30"/>
      <c r="P119" s="30"/>
      <c r="V119" s="28" t="s">
        <v>426</v>
      </c>
      <c r="W119" s="22"/>
      <c r="X119" s="22"/>
      <c r="Y119" s="22"/>
      <c r="Z119" s="22"/>
      <c r="AA119" s="22"/>
      <c r="AB119" s="22"/>
      <c r="AC119" s="22"/>
      <c r="AD119" s="22"/>
      <c r="AE119" s="22"/>
      <c r="AF119" s="54">
        <v>1</v>
      </c>
      <c r="AG119" s="55" t="s">
        <v>284</v>
      </c>
      <c r="AH119" s="14"/>
    </row>
    <row r="120" spans="1:34" s="6" customFormat="1">
      <c r="A120" s="10"/>
      <c r="B120" s="29"/>
      <c r="C120" s="11"/>
      <c r="D120" s="11"/>
      <c r="E120" s="11"/>
      <c r="F120" s="11"/>
      <c r="G120" s="11"/>
      <c r="H120" s="11"/>
      <c r="I120" s="11"/>
      <c r="J120" s="11"/>
      <c r="K120" s="11"/>
      <c r="L120" s="11"/>
      <c r="M120" s="11"/>
      <c r="N120" s="3"/>
      <c r="O120" s="30"/>
      <c r="P120" s="30"/>
      <c r="V120" s="28" t="s">
        <v>427</v>
      </c>
      <c r="W120" s="22"/>
      <c r="X120" s="22"/>
      <c r="Y120" s="22"/>
      <c r="Z120" s="22"/>
      <c r="AA120" s="22"/>
      <c r="AB120" s="22"/>
      <c r="AC120" s="22"/>
      <c r="AD120" s="22"/>
      <c r="AE120" s="22"/>
      <c r="AF120" s="54">
        <v>1</v>
      </c>
      <c r="AG120" s="55" t="s">
        <v>284</v>
      </c>
      <c r="AH120" s="14"/>
    </row>
    <row r="121" spans="1:34" s="6" customFormat="1">
      <c r="A121" s="10"/>
      <c r="B121" s="29"/>
      <c r="C121" s="11"/>
      <c r="D121" s="11"/>
      <c r="E121" s="11"/>
      <c r="F121" s="11"/>
      <c r="G121" s="11"/>
      <c r="H121" s="11"/>
      <c r="I121" s="11"/>
      <c r="J121" s="11"/>
      <c r="K121" s="11"/>
      <c r="L121" s="11"/>
      <c r="M121" s="11"/>
      <c r="N121" s="3"/>
      <c r="O121" s="30"/>
      <c r="P121" s="30"/>
      <c r="V121" s="28" t="s">
        <v>428</v>
      </c>
      <c r="W121" s="22"/>
      <c r="X121" s="22">
        <v>3.5</v>
      </c>
      <c r="Y121" s="22"/>
      <c r="Z121" s="22"/>
      <c r="AA121" s="22"/>
      <c r="AB121" s="22"/>
      <c r="AC121" s="22"/>
      <c r="AD121" s="22"/>
      <c r="AE121" s="22"/>
      <c r="AF121" s="54">
        <v>4</v>
      </c>
      <c r="AG121" s="55" t="s">
        <v>283</v>
      </c>
      <c r="AH121" s="14"/>
    </row>
    <row r="122" spans="1:34" s="6" customFormat="1">
      <c r="A122" s="10"/>
      <c r="B122" s="29"/>
      <c r="C122" s="11"/>
      <c r="D122" s="11"/>
      <c r="E122" s="11"/>
      <c r="F122" s="11"/>
      <c r="G122" s="11"/>
      <c r="H122" s="11"/>
      <c r="I122" s="11"/>
      <c r="J122" s="11"/>
      <c r="K122" s="11"/>
      <c r="L122" s="11"/>
      <c r="M122" s="11"/>
      <c r="N122" s="3"/>
      <c r="O122" s="30"/>
      <c r="P122" s="30"/>
      <c r="V122" s="28" t="s">
        <v>429</v>
      </c>
      <c r="W122" s="22"/>
      <c r="X122" s="22"/>
      <c r="Y122" s="22"/>
      <c r="Z122" s="22"/>
      <c r="AA122" s="22"/>
      <c r="AB122" s="22"/>
      <c r="AC122" s="22"/>
      <c r="AD122" s="22"/>
      <c r="AE122" s="22"/>
      <c r="AF122" s="54">
        <v>1</v>
      </c>
      <c r="AG122" s="55" t="s">
        <v>284</v>
      </c>
      <c r="AH122" s="14"/>
    </row>
    <row r="123" spans="1:34" s="6" customFormat="1">
      <c r="A123" s="10"/>
      <c r="B123" s="29"/>
      <c r="C123" s="11"/>
      <c r="D123" s="11"/>
      <c r="E123" s="11"/>
      <c r="F123" s="11"/>
      <c r="G123" s="11"/>
      <c r="H123" s="11"/>
      <c r="I123" s="11"/>
      <c r="J123" s="11"/>
      <c r="K123" s="11"/>
      <c r="L123" s="11"/>
      <c r="M123" s="11"/>
      <c r="N123" s="3"/>
      <c r="O123" s="30"/>
      <c r="P123" s="30"/>
      <c r="V123" s="28" t="s">
        <v>430</v>
      </c>
      <c r="W123" s="22"/>
      <c r="X123" s="22"/>
      <c r="Y123" s="22"/>
      <c r="Z123" s="22">
        <v>57</v>
      </c>
      <c r="AA123" s="22">
        <v>76</v>
      </c>
      <c r="AB123" s="22">
        <v>2</v>
      </c>
      <c r="AC123" s="22">
        <v>6.32</v>
      </c>
      <c r="AD123" s="22">
        <v>130</v>
      </c>
      <c r="AE123" s="22">
        <v>4</v>
      </c>
      <c r="AF123" s="54">
        <v>3</v>
      </c>
      <c r="AG123" s="55" t="s">
        <v>287</v>
      </c>
      <c r="AH123" s="14"/>
    </row>
    <row r="124" spans="1:34" s="6" customFormat="1">
      <c r="A124" s="10"/>
      <c r="B124" s="29"/>
      <c r="C124" s="11"/>
      <c r="D124" s="11"/>
      <c r="E124" s="11"/>
      <c r="F124" s="11"/>
      <c r="G124" s="11"/>
      <c r="H124" s="11"/>
      <c r="I124" s="11"/>
      <c r="J124" s="11"/>
      <c r="K124" s="11"/>
      <c r="L124" s="11"/>
      <c r="M124" s="11"/>
      <c r="N124" s="3"/>
      <c r="O124" s="30"/>
      <c r="P124" s="30"/>
      <c r="V124" s="28" t="s">
        <v>431</v>
      </c>
      <c r="W124" s="22"/>
      <c r="X124" s="22"/>
      <c r="Y124" s="22"/>
      <c r="Z124" s="22"/>
      <c r="AA124" s="22"/>
      <c r="AB124" s="22"/>
      <c r="AC124" s="22"/>
      <c r="AD124" s="22"/>
      <c r="AE124" s="22"/>
      <c r="AF124" s="54">
        <v>1</v>
      </c>
      <c r="AG124" s="55" t="s">
        <v>284</v>
      </c>
      <c r="AH124" s="14"/>
    </row>
    <row r="125" spans="1:34" s="6" customFormat="1">
      <c r="A125" s="10"/>
      <c r="B125" s="29"/>
      <c r="C125" s="11"/>
      <c r="D125" s="11"/>
      <c r="E125" s="11"/>
      <c r="F125" s="11"/>
      <c r="G125" s="11"/>
      <c r="H125" s="11"/>
      <c r="I125" s="11"/>
      <c r="J125" s="11"/>
      <c r="K125" s="11"/>
      <c r="L125" s="11"/>
      <c r="M125" s="11"/>
      <c r="N125" s="3"/>
      <c r="O125" s="30"/>
      <c r="P125" s="30"/>
      <c r="V125" s="28" t="s">
        <v>432</v>
      </c>
      <c r="W125" s="22">
        <v>3</v>
      </c>
      <c r="X125" s="22"/>
      <c r="Y125" s="22"/>
      <c r="Z125" s="22"/>
      <c r="AA125" s="22"/>
      <c r="AB125" s="22"/>
      <c r="AC125" s="22"/>
      <c r="AD125" s="22"/>
      <c r="AE125" s="22"/>
      <c r="AF125" s="54">
        <v>3</v>
      </c>
      <c r="AG125" s="55" t="s">
        <v>287</v>
      </c>
      <c r="AH125" s="14"/>
    </row>
    <row r="126" spans="1:34" s="6" customFormat="1">
      <c r="A126" s="10"/>
      <c r="B126" s="29"/>
      <c r="C126" s="11"/>
      <c r="D126" s="11"/>
      <c r="E126" s="11"/>
      <c r="F126" s="11"/>
      <c r="G126" s="11"/>
      <c r="H126" s="11"/>
      <c r="I126" s="11"/>
      <c r="J126" s="11"/>
      <c r="K126" s="11"/>
      <c r="L126" s="11"/>
      <c r="M126" s="11"/>
      <c r="N126" s="3"/>
      <c r="O126" s="30"/>
      <c r="P126" s="30"/>
      <c r="V126" s="28" t="s">
        <v>433</v>
      </c>
      <c r="W126" s="22"/>
      <c r="X126" s="22"/>
      <c r="Y126" s="22"/>
      <c r="Z126" s="22"/>
      <c r="AA126" s="22"/>
      <c r="AB126" s="22"/>
      <c r="AC126" s="22"/>
      <c r="AD126" s="22"/>
      <c r="AE126" s="22"/>
      <c r="AF126" s="54">
        <v>1</v>
      </c>
      <c r="AG126" s="55" t="s">
        <v>284</v>
      </c>
      <c r="AH126" s="14"/>
    </row>
    <row r="127" spans="1:34" s="6" customFormat="1">
      <c r="A127" s="10"/>
      <c r="B127" s="29"/>
      <c r="C127" s="11"/>
      <c r="D127" s="11"/>
      <c r="E127" s="11"/>
      <c r="F127" s="11"/>
      <c r="G127" s="11"/>
      <c r="H127" s="11"/>
      <c r="I127" s="11"/>
      <c r="J127" s="11"/>
      <c r="K127" s="11"/>
      <c r="L127" s="11"/>
      <c r="M127" s="11"/>
      <c r="N127" s="3"/>
      <c r="O127" s="30"/>
      <c r="P127" s="30"/>
      <c r="V127" s="28" t="s">
        <v>434</v>
      </c>
      <c r="W127" s="22"/>
      <c r="X127" s="22"/>
      <c r="Y127" s="22"/>
      <c r="Z127" s="22">
        <v>36</v>
      </c>
      <c r="AA127" s="22">
        <v>30</v>
      </c>
      <c r="AB127" s="22">
        <v>1</v>
      </c>
      <c r="AC127" s="22">
        <v>3.97</v>
      </c>
      <c r="AD127" s="22">
        <v>15</v>
      </c>
      <c r="AE127" s="22">
        <v>1</v>
      </c>
      <c r="AF127" s="54">
        <v>1</v>
      </c>
      <c r="AG127" s="55" t="s">
        <v>284</v>
      </c>
      <c r="AH127" s="14"/>
    </row>
    <row r="128" spans="1:34" s="6" customFormat="1">
      <c r="A128" s="10"/>
      <c r="B128" s="29"/>
      <c r="C128" s="11"/>
      <c r="D128" s="11"/>
      <c r="E128" s="11"/>
      <c r="F128" s="11"/>
      <c r="G128" s="11"/>
      <c r="H128" s="11"/>
      <c r="I128" s="11"/>
      <c r="J128" s="11"/>
      <c r="K128" s="11"/>
      <c r="L128" s="11"/>
      <c r="M128" s="11"/>
      <c r="N128" s="3"/>
      <c r="O128" s="30"/>
      <c r="P128" s="30"/>
      <c r="V128" s="28" t="s">
        <v>435</v>
      </c>
      <c r="W128" s="22"/>
      <c r="X128" s="22"/>
      <c r="Y128" s="22">
        <v>3</v>
      </c>
      <c r="Z128" s="22">
        <v>46</v>
      </c>
      <c r="AA128" s="22">
        <v>52</v>
      </c>
      <c r="AB128" s="22">
        <v>2</v>
      </c>
      <c r="AC128" s="22">
        <v>4.8</v>
      </c>
      <c r="AD128" s="22">
        <v>63</v>
      </c>
      <c r="AE128" s="22">
        <v>2</v>
      </c>
      <c r="AF128" s="54">
        <v>2</v>
      </c>
      <c r="AG128" s="55" t="s">
        <v>279</v>
      </c>
      <c r="AH128" s="14"/>
    </row>
    <row r="129" spans="1:34" s="6" customFormat="1">
      <c r="A129" s="10"/>
      <c r="B129" s="29"/>
      <c r="C129" s="11"/>
      <c r="D129" s="11"/>
      <c r="E129" s="11"/>
      <c r="F129" s="11"/>
      <c r="G129" s="11"/>
      <c r="H129" s="11"/>
      <c r="I129" s="11"/>
      <c r="J129" s="11"/>
      <c r="K129" s="11"/>
      <c r="L129" s="11"/>
      <c r="M129" s="11"/>
      <c r="N129" s="3"/>
      <c r="O129" s="30"/>
      <c r="P129" s="30"/>
      <c r="V129" s="28" t="s">
        <v>436</v>
      </c>
      <c r="W129" s="22"/>
      <c r="X129" s="22"/>
      <c r="Y129" s="22"/>
      <c r="Z129" s="22">
        <v>56</v>
      </c>
      <c r="AA129" s="22">
        <v>73</v>
      </c>
      <c r="AB129" s="22">
        <v>2</v>
      </c>
      <c r="AC129" s="22">
        <v>4.79</v>
      </c>
      <c r="AD129" s="22">
        <v>62</v>
      </c>
      <c r="AE129" s="22">
        <v>2</v>
      </c>
      <c r="AF129" s="54">
        <v>2</v>
      </c>
      <c r="AG129" s="55" t="s">
        <v>279</v>
      </c>
      <c r="AH129" s="14"/>
    </row>
    <row r="130" spans="1:34" s="6" customFormat="1">
      <c r="A130" s="10"/>
      <c r="B130" s="29"/>
      <c r="C130" s="11"/>
      <c r="D130" s="11"/>
      <c r="E130" s="11"/>
      <c r="F130" s="11"/>
      <c r="G130" s="11"/>
      <c r="H130" s="11"/>
      <c r="I130" s="11"/>
      <c r="J130" s="11"/>
      <c r="K130" s="11"/>
      <c r="L130" s="11"/>
      <c r="M130" s="11"/>
      <c r="N130" s="3"/>
      <c r="O130" s="30"/>
      <c r="P130" s="30"/>
      <c r="V130" s="28" t="s">
        <v>437</v>
      </c>
      <c r="W130" s="22"/>
      <c r="X130" s="22"/>
      <c r="Y130" s="22"/>
      <c r="Z130" s="22">
        <v>29</v>
      </c>
      <c r="AA130" s="22">
        <v>20</v>
      </c>
      <c r="AB130" s="22">
        <v>1</v>
      </c>
      <c r="AC130" s="22">
        <v>4.7699999999999996</v>
      </c>
      <c r="AD130" s="22">
        <v>59</v>
      </c>
      <c r="AE130" s="22">
        <v>2</v>
      </c>
      <c r="AF130" s="54">
        <v>2</v>
      </c>
      <c r="AG130" s="55" t="s">
        <v>279</v>
      </c>
      <c r="AH130" s="14"/>
    </row>
    <row r="131" spans="1:34" s="6" customFormat="1">
      <c r="A131" s="10"/>
      <c r="B131" s="29"/>
      <c r="C131" s="11"/>
      <c r="D131" s="11"/>
      <c r="E131" s="11"/>
      <c r="F131" s="11"/>
      <c r="G131" s="11"/>
      <c r="H131" s="11"/>
      <c r="I131" s="11"/>
      <c r="J131" s="11"/>
      <c r="K131" s="11"/>
      <c r="L131" s="11"/>
      <c r="M131" s="11"/>
      <c r="N131" s="3"/>
      <c r="O131" s="30"/>
      <c r="P131" s="30"/>
      <c r="V131" s="28" t="s">
        <v>438</v>
      </c>
      <c r="W131" s="22"/>
      <c r="X131" s="22">
        <v>3.5</v>
      </c>
      <c r="Y131" s="22"/>
      <c r="Z131" s="22">
        <v>51</v>
      </c>
      <c r="AA131" s="22">
        <v>59</v>
      </c>
      <c r="AB131" s="22">
        <v>2</v>
      </c>
      <c r="AC131" s="22">
        <v>4.8099999999999996</v>
      </c>
      <c r="AD131" s="22">
        <v>64</v>
      </c>
      <c r="AE131" s="22">
        <v>2</v>
      </c>
      <c r="AF131" s="54">
        <v>3</v>
      </c>
      <c r="AG131" s="55" t="s">
        <v>287</v>
      </c>
      <c r="AH131" s="14"/>
    </row>
    <row r="132" spans="1:34" s="6" customFormat="1">
      <c r="A132" s="10"/>
      <c r="B132" s="29"/>
      <c r="C132" s="11"/>
      <c r="D132" s="11"/>
      <c r="E132" s="11"/>
      <c r="F132" s="11"/>
      <c r="G132" s="11"/>
      <c r="H132" s="11"/>
      <c r="I132" s="11"/>
      <c r="J132" s="11"/>
      <c r="K132" s="11"/>
      <c r="L132" s="11"/>
      <c r="M132" s="11"/>
      <c r="N132" s="3"/>
      <c r="O132" s="30"/>
      <c r="P132" s="30"/>
      <c r="V132" s="28" t="s">
        <v>439</v>
      </c>
      <c r="W132" s="22"/>
      <c r="X132" s="22"/>
      <c r="Y132" s="22"/>
      <c r="Z132" s="22">
        <v>60</v>
      </c>
      <c r="AA132" s="22">
        <v>88</v>
      </c>
      <c r="AB132" s="22">
        <v>2</v>
      </c>
      <c r="AC132" s="22">
        <v>4.6500000000000004</v>
      </c>
      <c r="AD132" s="22">
        <v>53</v>
      </c>
      <c r="AE132" s="22">
        <v>2</v>
      </c>
      <c r="AF132" s="54">
        <v>2</v>
      </c>
      <c r="AG132" s="55" t="s">
        <v>279</v>
      </c>
      <c r="AH132" s="14"/>
    </row>
    <row r="133" spans="1:34" s="6" customFormat="1">
      <c r="A133" s="10"/>
      <c r="B133" s="29"/>
      <c r="C133" s="11"/>
      <c r="D133" s="11"/>
      <c r="E133" s="11"/>
      <c r="F133" s="11"/>
      <c r="G133" s="11"/>
      <c r="H133" s="11"/>
      <c r="I133" s="11"/>
      <c r="J133" s="11"/>
      <c r="K133" s="11"/>
      <c r="L133" s="11"/>
      <c r="M133" s="11"/>
      <c r="N133" s="3"/>
      <c r="O133" s="30"/>
      <c r="P133" s="30"/>
      <c r="V133" s="28" t="s">
        <v>440</v>
      </c>
      <c r="W133" s="22">
        <v>3</v>
      </c>
      <c r="X133" s="22"/>
      <c r="Y133" s="22"/>
      <c r="Z133" s="22">
        <v>68</v>
      </c>
      <c r="AA133" s="22">
        <v>121</v>
      </c>
      <c r="AB133" s="22">
        <v>3</v>
      </c>
      <c r="AC133" s="22">
        <v>6.87</v>
      </c>
      <c r="AD133" s="22">
        <v>149</v>
      </c>
      <c r="AE133" s="22">
        <v>4</v>
      </c>
      <c r="AF133" s="54">
        <v>3</v>
      </c>
      <c r="AG133" s="55" t="s">
        <v>287</v>
      </c>
      <c r="AH133" s="14"/>
    </row>
    <row r="134" spans="1:34" s="6" customFormat="1">
      <c r="A134" s="10"/>
      <c r="B134" s="29"/>
      <c r="C134" s="11"/>
      <c r="D134" s="11"/>
      <c r="E134" s="11"/>
      <c r="F134" s="11"/>
      <c r="G134" s="11"/>
      <c r="H134" s="11"/>
      <c r="I134" s="11"/>
      <c r="J134" s="11"/>
      <c r="K134" s="11"/>
      <c r="L134" s="11"/>
      <c r="M134" s="11"/>
      <c r="N134" s="3"/>
      <c r="O134" s="30"/>
      <c r="P134" s="30"/>
      <c r="V134" s="28" t="s">
        <v>441</v>
      </c>
      <c r="W134" s="22"/>
      <c r="X134" s="22"/>
      <c r="Y134" s="22"/>
      <c r="Z134" s="22">
        <v>75</v>
      </c>
      <c r="AA134" s="22">
        <v>146</v>
      </c>
      <c r="AB134" s="22">
        <v>4</v>
      </c>
      <c r="AC134" s="22">
        <v>5.95</v>
      </c>
      <c r="AD134" s="22">
        <v>120</v>
      </c>
      <c r="AE134" s="22">
        <v>3</v>
      </c>
      <c r="AF134" s="54">
        <v>4</v>
      </c>
      <c r="AG134" s="55" t="s">
        <v>283</v>
      </c>
      <c r="AH134" s="14"/>
    </row>
    <row r="135" spans="1:34" s="6" customFormat="1">
      <c r="A135" s="10"/>
      <c r="B135" s="29"/>
      <c r="C135" s="11"/>
      <c r="D135" s="11"/>
      <c r="E135" s="11"/>
      <c r="F135" s="11"/>
      <c r="G135" s="11"/>
      <c r="H135" s="11"/>
      <c r="I135" s="11"/>
      <c r="J135" s="11"/>
      <c r="K135" s="11"/>
      <c r="L135" s="11"/>
      <c r="M135" s="11"/>
      <c r="N135" s="3"/>
      <c r="O135" s="30"/>
      <c r="P135" s="30"/>
      <c r="V135" s="28" t="s">
        <v>442</v>
      </c>
      <c r="W135" s="22"/>
      <c r="X135" s="22"/>
      <c r="Y135" s="22"/>
      <c r="Z135" s="22"/>
      <c r="AA135" s="22"/>
      <c r="AB135" s="22"/>
      <c r="AC135" s="22"/>
      <c r="AD135" s="22"/>
      <c r="AE135" s="22"/>
      <c r="AF135" s="54">
        <v>1</v>
      </c>
      <c r="AG135" s="55" t="s">
        <v>284</v>
      </c>
      <c r="AH135" s="14"/>
    </row>
    <row r="136" spans="1:34" s="6" customFormat="1">
      <c r="A136" s="10"/>
      <c r="B136" s="29"/>
      <c r="C136" s="11"/>
      <c r="D136" s="11"/>
      <c r="E136" s="11"/>
      <c r="F136" s="11"/>
      <c r="G136" s="11"/>
      <c r="H136" s="11"/>
      <c r="I136" s="11"/>
      <c r="J136" s="11"/>
      <c r="K136" s="11"/>
      <c r="L136" s="11"/>
      <c r="M136" s="11"/>
      <c r="N136" s="3"/>
      <c r="O136" s="30"/>
      <c r="P136" s="30"/>
      <c r="V136" s="28" t="s">
        <v>443</v>
      </c>
      <c r="W136" s="22"/>
      <c r="X136" s="22"/>
      <c r="Y136" s="22">
        <v>3</v>
      </c>
      <c r="Z136" s="22">
        <v>56</v>
      </c>
      <c r="AA136" s="22">
        <v>73</v>
      </c>
      <c r="AB136" s="22">
        <v>2</v>
      </c>
      <c r="AC136" s="22"/>
      <c r="AD136" s="22"/>
      <c r="AE136" s="22"/>
      <c r="AF136" s="54">
        <v>3</v>
      </c>
      <c r="AG136" s="55" t="s">
        <v>287</v>
      </c>
      <c r="AH136" s="14"/>
    </row>
    <row r="137" spans="1:34" s="6" customFormat="1">
      <c r="A137" s="10"/>
      <c r="B137" s="29"/>
      <c r="C137" s="11"/>
      <c r="D137" s="11"/>
      <c r="E137" s="11"/>
      <c r="F137" s="11"/>
      <c r="G137" s="11"/>
      <c r="H137" s="11"/>
      <c r="I137" s="11"/>
      <c r="J137" s="11"/>
      <c r="K137" s="11"/>
      <c r="L137" s="11"/>
      <c r="M137" s="11"/>
      <c r="N137" s="3"/>
      <c r="O137" s="30"/>
      <c r="P137" s="30"/>
      <c r="V137" s="28" t="s">
        <v>444</v>
      </c>
      <c r="W137" s="22"/>
      <c r="X137" s="22">
        <v>3.5</v>
      </c>
      <c r="Y137" s="22"/>
      <c r="Z137" s="22">
        <v>54</v>
      </c>
      <c r="AA137" s="22">
        <v>65</v>
      </c>
      <c r="AB137" s="22">
        <v>2</v>
      </c>
      <c r="AC137" s="22">
        <v>6.27</v>
      </c>
      <c r="AD137" s="22">
        <v>128</v>
      </c>
      <c r="AE137" s="22">
        <v>4</v>
      </c>
      <c r="AF137" s="54">
        <v>3</v>
      </c>
      <c r="AG137" s="55" t="s">
        <v>287</v>
      </c>
      <c r="AH137" s="14"/>
    </row>
    <row r="138" spans="1:34" s="6" customFormat="1">
      <c r="A138" s="10"/>
      <c r="B138" s="29"/>
      <c r="C138" s="11"/>
      <c r="D138" s="11"/>
      <c r="E138" s="11"/>
      <c r="F138" s="11"/>
      <c r="G138" s="11"/>
      <c r="H138" s="11"/>
      <c r="I138" s="11"/>
      <c r="J138" s="11"/>
      <c r="K138" s="11"/>
      <c r="L138" s="11"/>
      <c r="M138" s="11"/>
      <c r="N138" s="3"/>
      <c r="O138" s="30"/>
      <c r="P138" s="30"/>
      <c r="V138" s="28" t="s">
        <v>445</v>
      </c>
      <c r="W138" s="22">
        <v>3</v>
      </c>
      <c r="X138" s="22"/>
      <c r="Y138" s="22"/>
      <c r="Z138" s="22">
        <v>67</v>
      </c>
      <c r="AA138" s="22">
        <v>114</v>
      </c>
      <c r="AB138" s="22">
        <v>3</v>
      </c>
      <c r="AC138" s="22">
        <v>7.53</v>
      </c>
      <c r="AD138" s="22">
        <v>159</v>
      </c>
      <c r="AE138" s="22">
        <v>4</v>
      </c>
      <c r="AF138" s="54">
        <v>3</v>
      </c>
      <c r="AG138" s="55" t="s">
        <v>287</v>
      </c>
      <c r="AH138" s="14"/>
    </row>
    <row r="139" spans="1:34" s="6" customFormat="1">
      <c r="A139" s="10"/>
      <c r="B139" s="29"/>
      <c r="C139" s="11"/>
      <c r="D139" s="11"/>
      <c r="E139" s="11"/>
      <c r="F139" s="11"/>
      <c r="G139" s="11"/>
      <c r="H139" s="11"/>
      <c r="I139" s="11"/>
      <c r="J139" s="11"/>
      <c r="K139" s="11"/>
      <c r="L139" s="11"/>
      <c r="M139" s="11"/>
      <c r="N139" s="3"/>
      <c r="O139" s="30"/>
      <c r="P139" s="30"/>
      <c r="V139" s="28" t="s">
        <v>446</v>
      </c>
      <c r="W139" s="22"/>
      <c r="X139" s="22"/>
      <c r="Y139" s="22"/>
      <c r="Z139" s="22">
        <v>63</v>
      </c>
      <c r="AA139" s="22">
        <v>99</v>
      </c>
      <c r="AB139" s="22">
        <v>3</v>
      </c>
      <c r="AC139" s="22">
        <v>5.98</v>
      </c>
      <c r="AD139" s="22">
        <v>121</v>
      </c>
      <c r="AE139" s="22">
        <v>3</v>
      </c>
      <c r="AF139" s="54">
        <v>3</v>
      </c>
      <c r="AG139" s="55" t="s">
        <v>287</v>
      </c>
      <c r="AH139" s="14"/>
    </row>
    <row r="140" spans="1:34" s="6" customFormat="1">
      <c r="A140" s="10"/>
      <c r="B140" s="29"/>
      <c r="C140" s="11"/>
      <c r="D140" s="11"/>
      <c r="E140" s="11"/>
      <c r="F140" s="11"/>
      <c r="G140" s="11"/>
      <c r="H140" s="11"/>
      <c r="I140" s="11"/>
      <c r="J140" s="11"/>
      <c r="K140" s="11"/>
      <c r="L140" s="11"/>
      <c r="M140" s="11"/>
      <c r="N140" s="3"/>
      <c r="O140" s="30"/>
      <c r="P140" s="30"/>
      <c r="V140" s="28" t="s">
        <v>447</v>
      </c>
      <c r="W140" s="22"/>
      <c r="X140" s="22"/>
      <c r="Y140" s="22"/>
      <c r="Z140" s="22">
        <v>41</v>
      </c>
      <c r="AA140" s="22">
        <v>38</v>
      </c>
      <c r="AB140" s="22">
        <v>1</v>
      </c>
      <c r="AC140" s="22">
        <v>4.08</v>
      </c>
      <c r="AD140" s="22">
        <v>20</v>
      </c>
      <c r="AE140" s="22">
        <v>1</v>
      </c>
      <c r="AF140" s="54">
        <v>1</v>
      </c>
      <c r="AG140" s="55" t="s">
        <v>284</v>
      </c>
      <c r="AH140" s="14"/>
    </row>
    <row r="141" spans="1:34" s="6" customFormat="1">
      <c r="A141" s="10"/>
      <c r="B141" s="29"/>
      <c r="C141" s="11"/>
      <c r="D141" s="11"/>
      <c r="E141" s="11"/>
      <c r="F141" s="11"/>
      <c r="G141" s="11"/>
      <c r="H141" s="11"/>
      <c r="I141" s="11"/>
      <c r="J141" s="11"/>
      <c r="K141" s="11"/>
      <c r="L141" s="11"/>
      <c r="M141" s="11"/>
      <c r="N141" s="3"/>
      <c r="O141" s="30"/>
      <c r="P141" s="30"/>
      <c r="V141" s="28" t="s">
        <v>448</v>
      </c>
      <c r="W141" s="22">
        <v>3</v>
      </c>
      <c r="X141" s="22">
        <v>3.5</v>
      </c>
      <c r="Y141" s="22">
        <v>3</v>
      </c>
      <c r="Z141" s="22">
        <v>78</v>
      </c>
      <c r="AA141" s="22">
        <v>154</v>
      </c>
      <c r="AB141" s="22">
        <v>4</v>
      </c>
      <c r="AC141" s="22">
        <v>5.81</v>
      </c>
      <c r="AD141" s="22">
        <v>115</v>
      </c>
      <c r="AE141" s="22">
        <v>3</v>
      </c>
      <c r="AF141" s="54">
        <v>3</v>
      </c>
      <c r="AG141" s="55" t="s">
        <v>287</v>
      </c>
      <c r="AH141" s="14"/>
    </row>
    <row r="142" spans="1:34" s="6" customFormat="1">
      <c r="A142" s="10"/>
      <c r="B142" s="29"/>
      <c r="C142" s="11"/>
      <c r="D142" s="11"/>
      <c r="E142" s="11"/>
      <c r="F142" s="11"/>
      <c r="G142" s="11"/>
      <c r="H142" s="11"/>
      <c r="I142" s="11"/>
      <c r="J142" s="11"/>
      <c r="K142" s="11"/>
      <c r="L142" s="11"/>
      <c r="M142" s="11"/>
      <c r="N142" s="3"/>
      <c r="O142" s="30"/>
      <c r="P142" s="30"/>
      <c r="V142" s="28" t="s">
        <v>449</v>
      </c>
      <c r="W142" s="22"/>
      <c r="X142" s="22">
        <v>3.5</v>
      </c>
      <c r="Y142" s="22">
        <v>3</v>
      </c>
      <c r="Z142" s="22">
        <v>73</v>
      </c>
      <c r="AA142" s="22">
        <v>135</v>
      </c>
      <c r="AB142" s="22">
        <v>3</v>
      </c>
      <c r="AC142" s="22">
        <v>7.11</v>
      </c>
      <c r="AD142" s="22">
        <v>152</v>
      </c>
      <c r="AE142" s="22">
        <v>4</v>
      </c>
      <c r="AF142" s="54">
        <v>3</v>
      </c>
      <c r="AG142" s="55" t="s">
        <v>287</v>
      </c>
      <c r="AH142" s="14"/>
    </row>
    <row r="143" spans="1:34" s="6" customFormat="1">
      <c r="A143" s="10"/>
      <c r="B143" s="29"/>
      <c r="C143" s="11"/>
      <c r="D143" s="11"/>
      <c r="E143" s="11"/>
      <c r="F143" s="11"/>
      <c r="G143" s="11"/>
      <c r="H143" s="11"/>
      <c r="I143" s="11"/>
      <c r="J143" s="11"/>
      <c r="K143" s="11"/>
      <c r="L143" s="11"/>
      <c r="M143" s="11"/>
      <c r="N143" s="3"/>
      <c r="O143" s="30"/>
      <c r="P143" s="30"/>
      <c r="V143" s="28" t="s">
        <v>450</v>
      </c>
      <c r="W143" s="22"/>
      <c r="X143" s="22"/>
      <c r="Y143" s="22">
        <v>3</v>
      </c>
      <c r="Z143" s="22">
        <v>87</v>
      </c>
      <c r="AA143" s="22">
        <v>173</v>
      </c>
      <c r="AB143" s="22">
        <v>4</v>
      </c>
      <c r="AC143" s="22"/>
      <c r="AD143" s="22"/>
      <c r="AE143" s="22"/>
      <c r="AF143" s="54">
        <v>4</v>
      </c>
      <c r="AG143" s="55" t="s">
        <v>283</v>
      </c>
      <c r="AH143" s="14"/>
    </row>
    <row r="144" spans="1:34" s="6" customFormat="1">
      <c r="A144" s="10"/>
      <c r="B144" s="29"/>
      <c r="C144" s="11"/>
      <c r="D144" s="11"/>
      <c r="E144" s="11"/>
      <c r="F144" s="11"/>
      <c r="G144" s="11"/>
      <c r="H144" s="11"/>
      <c r="I144" s="11"/>
      <c r="J144" s="11"/>
      <c r="K144" s="11"/>
      <c r="L144" s="11"/>
      <c r="M144" s="11"/>
      <c r="N144" s="3"/>
      <c r="O144" s="30"/>
      <c r="P144" s="30"/>
      <c r="V144" s="28" t="s">
        <v>451</v>
      </c>
      <c r="W144" s="22"/>
      <c r="X144" s="22"/>
      <c r="Y144" s="22"/>
      <c r="Z144" s="22"/>
      <c r="AA144" s="22"/>
      <c r="AB144" s="22"/>
      <c r="AC144" s="22">
        <v>4.16</v>
      </c>
      <c r="AD144" s="22">
        <v>26</v>
      </c>
      <c r="AE144" s="22">
        <v>1</v>
      </c>
      <c r="AF144" s="54">
        <v>1</v>
      </c>
      <c r="AG144" s="55" t="s">
        <v>284</v>
      </c>
      <c r="AH144" s="14"/>
    </row>
    <row r="145" spans="1:34" s="6" customFormat="1">
      <c r="A145" s="10"/>
      <c r="B145" s="29"/>
      <c r="C145" s="11"/>
      <c r="D145" s="11"/>
      <c r="E145" s="11"/>
      <c r="F145" s="11"/>
      <c r="G145" s="11"/>
      <c r="H145" s="11"/>
      <c r="I145" s="11"/>
      <c r="J145" s="11"/>
      <c r="K145" s="11"/>
      <c r="L145" s="11"/>
      <c r="M145" s="11"/>
      <c r="N145" s="3"/>
      <c r="O145" s="30"/>
      <c r="P145" s="30"/>
      <c r="V145" s="28" t="s">
        <v>452</v>
      </c>
      <c r="W145" s="22"/>
      <c r="X145" s="22"/>
      <c r="Y145" s="22"/>
      <c r="Z145" s="22">
        <v>37</v>
      </c>
      <c r="AA145" s="22">
        <v>32</v>
      </c>
      <c r="AB145" s="22">
        <v>1</v>
      </c>
      <c r="AC145" s="22">
        <v>3.54</v>
      </c>
      <c r="AD145" s="22">
        <v>8</v>
      </c>
      <c r="AE145" s="22">
        <v>1</v>
      </c>
      <c r="AF145" s="54">
        <v>1</v>
      </c>
      <c r="AG145" s="55" t="s">
        <v>284</v>
      </c>
      <c r="AH145" s="14"/>
    </row>
    <row r="146" spans="1:34" s="6" customFormat="1">
      <c r="A146" s="10"/>
      <c r="B146" s="29"/>
      <c r="C146" s="11"/>
      <c r="D146" s="11"/>
      <c r="E146" s="11"/>
      <c r="F146" s="11"/>
      <c r="G146" s="11"/>
      <c r="H146" s="11"/>
      <c r="I146" s="11"/>
      <c r="J146" s="11"/>
      <c r="K146" s="11"/>
      <c r="L146" s="11"/>
      <c r="M146" s="11"/>
      <c r="N146" s="3"/>
      <c r="O146" s="30"/>
      <c r="P146" s="30"/>
      <c r="V146" s="28" t="s">
        <v>453</v>
      </c>
      <c r="W146" s="22"/>
      <c r="X146" s="22"/>
      <c r="Y146" s="22"/>
      <c r="Z146" s="22">
        <v>19</v>
      </c>
      <c r="AA146" s="22">
        <v>5</v>
      </c>
      <c r="AB146" s="22">
        <v>1</v>
      </c>
      <c r="AC146" s="22">
        <v>3.99</v>
      </c>
      <c r="AD146" s="22">
        <v>16</v>
      </c>
      <c r="AE146" s="22">
        <v>1</v>
      </c>
      <c r="AF146" s="54">
        <v>1</v>
      </c>
      <c r="AG146" s="55" t="s">
        <v>284</v>
      </c>
      <c r="AH146" s="14"/>
    </row>
    <row r="147" spans="1:34" s="6" customFormat="1">
      <c r="A147" s="10"/>
      <c r="B147" s="29"/>
      <c r="C147" s="11"/>
      <c r="D147" s="11"/>
      <c r="E147" s="11"/>
      <c r="F147" s="11"/>
      <c r="G147" s="11"/>
      <c r="H147" s="11"/>
      <c r="I147" s="11"/>
      <c r="J147" s="11"/>
      <c r="K147" s="11"/>
      <c r="L147" s="11"/>
      <c r="M147" s="11"/>
      <c r="N147" s="3"/>
      <c r="O147" s="30"/>
      <c r="P147" s="30"/>
      <c r="V147" s="28" t="s">
        <v>454</v>
      </c>
      <c r="W147" s="22"/>
      <c r="X147" s="22">
        <v>3.5</v>
      </c>
      <c r="Y147" s="22"/>
      <c r="Z147" s="22"/>
      <c r="AA147" s="22"/>
      <c r="AB147" s="22"/>
      <c r="AC147" s="22"/>
      <c r="AD147" s="22"/>
      <c r="AE147" s="22"/>
      <c r="AF147" s="54">
        <v>4</v>
      </c>
      <c r="AG147" s="55" t="s">
        <v>283</v>
      </c>
      <c r="AH147" s="14"/>
    </row>
    <row r="148" spans="1:34" s="6" customFormat="1">
      <c r="A148" s="10"/>
      <c r="B148" s="29"/>
      <c r="C148" s="11"/>
      <c r="D148" s="11"/>
      <c r="E148" s="11"/>
      <c r="F148" s="11"/>
      <c r="G148" s="11"/>
      <c r="H148" s="11"/>
      <c r="I148" s="11"/>
      <c r="J148" s="11"/>
      <c r="K148" s="11"/>
      <c r="L148" s="11"/>
      <c r="M148" s="11"/>
      <c r="N148" s="3"/>
      <c r="O148" s="30"/>
      <c r="P148" s="30"/>
      <c r="V148" s="28" t="s">
        <v>455</v>
      </c>
      <c r="W148" s="22"/>
      <c r="X148" s="22"/>
      <c r="Y148" s="22">
        <v>3</v>
      </c>
      <c r="Z148" s="22">
        <v>60</v>
      </c>
      <c r="AA148" s="22">
        <v>88</v>
      </c>
      <c r="AB148" s="22">
        <v>2</v>
      </c>
      <c r="AC148" s="22">
        <v>4.24</v>
      </c>
      <c r="AD148" s="22">
        <v>31</v>
      </c>
      <c r="AE148" s="22">
        <v>1</v>
      </c>
      <c r="AF148" s="54">
        <v>2</v>
      </c>
      <c r="AG148" s="55" t="s">
        <v>279</v>
      </c>
      <c r="AH148" s="14"/>
    </row>
    <row r="149" spans="1:34" s="6" customFormat="1">
      <c r="A149" s="10"/>
      <c r="B149" s="29"/>
      <c r="C149" s="11"/>
      <c r="D149" s="11"/>
      <c r="E149" s="11"/>
      <c r="F149" s="11"/>
      <c r="G149" s="11"/>
      <c r="H149" s="11"/>
      <c r="I149" s="11"/>
      <c r="J149" s="11"/>
      <c r="K149" s="11"/>
      <c r="L149" s="11"/>
      <c r="M149" s="11"/>
      <c r="N149" s="3"/>
      <c r="O149" s="30"/>
      <c r="P149" s="30"/>
      <c r="V149" s="28" t="s">
        <v>456</v>
      </c>
      <c r="W149" s="22"/>
      <c r="X149" s="22"/>
      <c r="Y149" s="22"/>
      <c r="Z149" s="22">
        <v>74</v>
      </c>
      <c r="AA149" s="22">
        <v>140</v>
      </c>
      <c r="AB149" s="22">
        <v>4</v>
      </c>
      <c r="AC149" s="22">
        <v>6.76</v>
      </c>
      <c r="AD149" s="22">
        <v>145</v>
      </c>
      <c r="AE149" s="22">
        <v>4</v>
      </c>
      <c r="AF149" s="54">
        <v>4</v>
      </c>
      <c r="AG149" s="55" t="s">
        <v>283</v>
      </c>
      <c r="AH149" s="14"/>
    </row>
    <row r="150" spans="1:34" s="6" customFormat="1">
      <c r="A150" s="10"/>
      <c r="B150" s="29"/>
      <c r="C150" s="11"/>
      <c r="D150" s="11"/>
      <c r="E150" s="11"/>
      <c r="F150" s="11"/>
      <c r="G150" s="11"/>
      <c r="H150" s="11"/>
      <c r="I150" s="11"/>
      <c r="J150" s="11"/>
      <c r="K150" s="11"/>
      <c r="L150" s="11"/>
      <c r="M150" s="11"/>
      <c r="N150" s="3"/>
      <c r="O150" s="30"/>
      <c r="P150" s="30"/>
      <c r="V150" s="28" t="s">
        <v>457</v>
      </c>
      <c r="W150" s="22"/>
      <c r="X150" s="22"/>
      <c r="Y150" s="22">
        <v>3</v>
      </c>
      <c r="Z150" s="22">
        <v>50</v>
      </c>
      <c r="AA150" s="22">
        <v>57</v>
      </c>
      <c r="AB150" s="22">
        <v>2</v>
      </c>
      <c r="AC150" s="22">
        <v>5.5</v>
      </c>
      <c r="AD150" s="22">
        <v>98</v>
      </c>
      <c r="AE150" s="22">
        <v>3</v>
      </c>
      <c r="AF150" s="54">
        <v>3</v>
      </c>
      <c r="AG150" s="55" t="s">
        <v>287</v>
      </c>
      <c r="AH150" s="14"/>
    </row>
    <row r="151" spans="1:34" s="6" customFormat="1">
      <c r="A151" s="10"/>
      <c r="B151" s="29"/>
      <c r="C151" s="11"/>
      <c r="D151" s="11"/>
      <c r="E151" s="11"/>
      <c r="F151" s="11"/>
      <c r="G151" s="11"/>
      <c r="H151" s="11"/>
      <c r="I151" s="11"/>
      <c r="J151" s="11"/>
      <c r="K151" s="11"/>
      <c r="L151" s="11"/>
      <c r="M151" s="11"/>
      <c r="N151" s="3"/>
      <c r="O151" s="30"/>
      <c r="P151" s="30"/>
      <c r="V151" s="28" t="s">
        <v>458</v>
      </c>
      <c r="W151" s="22"/>
      <c r="X151" s="22"/>
      <c r="Y151" s="22"/>
      <c r="Z151" s="22">
        <v>66</v>
      </c>
      <c r="AA151" s="22">
        <v>107</v>
      </c>
      <c r="AB151" s="22">
        <v>3</v>
      </c>
      <c r="AC151" s="22">
        <v>5.45</v>
      </c>
      <c r="AD151" s="22">
        <v>94</v>
      </c>
      <c r="AE151" s="22">
        <v>3</v>
      </c>
      <c r="AF151" s="54">
        <v>3</v>
      </c>
      <c r="AG151" s="55" t="s">
        <v>287</v>
      </c>
      <c r="AH151" s="14"/>
    </row>
    <row r="152" spans="1:34" s="6" customFormat="1">
      <c r="A152" s="10"/>
      <c r="B152" s="29"/>
      <c r="C152" s="11"/>
      <c r="D152" s="11"/>
      <c r="E152" s="11"/>
      <c r="F152" s="11"/>
      <c r="G152" s="11"/>
      <c r="H152" s="11"/>
      <c r="I152" s="11"/>
      <c r="J152" s="11"/>
      <c r="K152" s="11"/>
      <c r="L152" s="11"/>
      <c r="M152" s="11"/>
      <c r="N152" s="3"/>
      <c r="O152" s="30"/>
      <c r="P152" s="30"/>
      <c r="V152" s="28" t="s">
        <v>459</v>
      </c>
      <c r="W152" s="22"/>
      <c r="X152" s="22">
        <v>3.5</v>
      </c>
      <c r="Y152" s="22"/>
      <c r="Z152" s="22">
        <v>62</v>
      </c>
      <c r="AA152" s="22">
        <v>96</v>
      </c>
      <c r="AB152" s="22">
        <v>3</v>
      </c>
      <c r="AC152" s="22"/>
      <c r="AD152" s="22"/>
      <c r="AE152" s="22"/>
      <c r="AF152" s="54">
        <v>3</v>
      </c>
      <c r="AG152" s="55" t="s">
        <v>287</v>
      </c>
      <c r="AH152" s="14"/>
    </row>
    <row r="153" spans="1:34" s="6" customFormat="1">
      <c r="A153" s="10"/>
      <c r="B153" s="29"/>
      <c r="C153" s="11"/>
      <c r="D153" s="11"/>
      <c r="E153" s="11"/>
      <c r="F153" s="11"/>
      <c r="G153" s="11"/>
      <c r="H153" s="11"/>
      <c r="I153" s="11"/>
      <c r="J153" s="11"/>
      <c r="K153" s="11"/>
      <c r="L153" s="11"/>
      <c r="M153" s="11"/>
      <c r="N153" s="3"/>
      <c r="O153" s="30"/>
      <c r="P153" s="30"/>
      <c r="V153" s="28" t="s">
        <v>460</v>
      </c>
      <c r="W153" s="22"/>
      <c r="X153" s="22"/>
      <c r="Y153" s="22">
        <v>3</v>
      </c>
      <c r="Z153" s="22">
        <v>73</v>
      </c>
      <c r="AA153" s="22">
        <v>135</v>
      </c>
      <c r="AB153" s="22">
        <v>3</v>
      </c>
      <c r="AC153" s="22">
        <v>6.81</v>
      </c>
      <c r="AD153" s="22">
        <v>146</v>
      </c>
      <c r="AE153" s="22">
        <v>4</v>
      </c>
      <c r="AF153" s="54">
        <v>3</v>
      </c>
      <c r="AG153" s="55" t="s">
        <v>287</v>
      </c>
      <c r="AH153" s="14"/>
    </row>
    <row r="154" spans="1:34" s="6" customFormat="1">
      <c r="A154" s="10"/>
      <c r="B154" s="29"/>
      <c r="C154" s="11"/>
      <c r="D154" s="11"/>
      <c r="E154" s="11"/>
      <c r="F154" s="11"/>
      <c r="G154" s="11"/>
      <c r="H154" s="11"/>
      <c r="I154" s="11"/>
      <c r="J154" s="11"/>
      <c r="K154" s="11"/>
      <c r="L154" s="11"/>
      <c r="M154" s="11"/>
      <c r="N154" s="3"/>
      <c r="O154" s="30"/>
      <c r="P154" s="30"/>
      <c r="V154" s="28" t="s">
        <v>461</v>
      </c>
      <c r="W154" s="22"/>
      <c r="X154" s="22"/>
      <c r="Y154" s="22"/>
      <c r="Z154" s="22">
        <v>54</v>
      </c>
      <c r="AA154" s="22">
        <v>65</v>
      </c>
      <c r="AB154" s="22">
        <v>2</v>
      </c>
      <c r="AC154" s="22">
        <v>5.18</v>
      </c>
      <c r="AD154" s="22">
        <v>81</v>
      </c>
      <c r="AE154" s="22">
        <v>2</v>
      </c>
      <c r="AF154" s="54">
        <v>2</v>
      </c>
      <c r="AG154" s="55" t="s">
        <v>279</v>
      </c>
      <c r="AH154" s="14"/>
    </row>
    <row r="155" spans="1:34" s="6" customFormat="1">
      <c r="A155" s="10"/>
      <c r="B155" s="29"/>
      <c r="C155" s="11"/>
      <c r="D155" s="11"/>
      <c r="E155" s="11"/>
      <c r="F155" s="11"/>
      <c r="G155" s="11"/>
      <c r="H155" s="11"/>
      <c r="I155" s="11"/>
      <c r="J155" s="11"/>
      <c r="K155" s="11"/>
      <c r="L155" s="11"/>
      <c r="M155" s="11"/>
      <c r="N155" s="3"/>
      <c r="O155" s="30"/>
      <c r="P155" s="30"/>
      <c r="V155" s="28" t="s">
        <v>462</v>
      </c>
      <c r="W155" s="22"/>
      <c r="X155" s="22"/>
      <c r="Y155" s="22"/>
      <c r="Z155" s="22">
        <v>63</v>
      </c>
      <c r="AA155" s="22">
        <v>99</v>
      </c>
      <c r="AB155" s="22">
        <v>3</v>
      </c>
      <c r="AC155" s="22">
        <v>4.9400000000000004</v>
      </c>
      <c r="AD155" s="22">
        <v>70</v>
      </c>
      <c r="AE155" s="22">
        <v>2</v>
      </c>
      <c r="AF155" s="54">
        <v>3</v>
      </c>
      <c r="AG155" s="55" t="s">
        <v>287</v>
      </c>
      <c r="AH155" s="14"/>
    </row>
    <row r="156" spans="1:34" s="6" customFormat="1">
      <c r="A156" s="10"/>
      <c r="B156" s="29"/>
      <c r="C156" s="11"/>
      <c r="D156" s="11"/>
      <c r="E156" s="11"/>
      <c r="F156" s="11"/>
      <c r="G156" s="11"/>
      <c r="H156" s="11"/>
      <c r="I156" s="11"/>
      <c r="J156" s="11"/>
      <c r="K156" s="11"/>
      <c r="L156" s="11"/>
      <c r="M156" s="11"/>
      <c r="N156" s="3"/>
      <c r="O156" s="30"/>
      <c r="P156" s="30"/>
      <c r="V156" s="28" t="s">
        <v>463</v>
      </c>
      <c r="W156" s="22"/>
      <c r="X156" s="22">
        <v>3.5</v>
      </c>
      <c r="Y156" s="22"/>
      <c r="Z156" s="22">
        <v>49</v>
      </c>
      <c r="AA156" s="22">
        <v>56</v>
      </c>
      <c r="AB156" s="22">
        <v>2</v>
      </c>
      <c r="AC156" s="22">
        <v>4.6100000000000003</v>
      </c>
      <c r="AD156" s="22">
        <v>49</v>
      </c>
      <c r="AE156" s="22">
        <v>2</v>
      </c>
      <c r="AF156" s="54">
        <v>3</v>
      </c>
      <c r="AG156" s="55" t="s">
        <v>287</v>
      </c>
      <c r="AH156" s="14"/>
    </row>
    <row r="157" spans="1:34" s="6" customFormat="1">
      <c r="A157" s="10"/>
      <c r="B157" s="29"/>
      <c r="C157" s="11"/>
      <c r="D157" s="11"/>
      <c r="E157" s="11"/>
      <c r="F157" s="11"/>
      <c r="G157" s="11"/>
      <c r="H157" s="11"/>
      <c r="I157" s="11"/>
      <c r="J157" s="11"/>
      <c r="K157" s="11"/>
      <c r="L157" s="11"/>
      <c r="M157" s="11"/>
      <c r="N157" s="3"/>
      <c r="O157" s="30"/>
      <c r="P157" s="30"/>
      <c r="V157" s="28" t="s">
        <v>464</v>
      </c>
      <c r="W157" s="22"/>
      <c r="X157" s="22"/>
      <c r="Y157" s="22"/>
      <c r="Z157" s="22">
        <v>70</v>
      </c>
      <c r="AA157" s="22">
        <v>130</v>
      </c>
      <c r="AB157" s="22">
        <v>3</v>
      </c>
      <c r="AC157" s="22">
        <v>6.28</v>
      </c>
      <c r="AD157" s="22">
        <v>129</v>
      </c>
      <c r="AE157" s="22">
        <v>4</v>
      </c>
      <c r="AF157" s="54">
        <v>4</v>
      </c>
      <c r="AG157" s="55" t="s">
        <v>283</v>
      </c>
      <c r="AH157" s="14"/>
    </row>
    <row r="158" spans="1:34" s="6" customFormat="1">
      <c r="A158" s="10"/>
      <c r="B158" s="29"/>
      <c r="C158" s="11"/>
      <c r="D158" s="11"/>
      <c r="E158" s="11"/>
      <c r="F158" s="11"/>
      <c r="G158" s="11"/>
      <c r="H158" s="11"/>
      <c r="I158" s="11"/>
      <c r="J158" s="11"/>
      <c r="K158" s="11"/>
      <c r="L158" s="11"/>
      <c r="M158" s="11"/>
      <c r="N158" s="3"/>
      <c r="O158" s="30"/>
      <c r="P158" s="30"/>
      <c r="V158" s="28" t="s">
        <v>465</v>
      </c>
      <c r="W158" s="22"/>
      <c r="X158" s="22"/>
      <c r="Y158" s="22">
        <v>3</v>
      </c>
      <c r="Z158" s="22">
        <v>74</v>
      </c>
      <c r="AA158" s="22">
        <v>140</v>
      </c>
      <c r="AB158" s="22">
        <v>4</v>
      </c>
      <c r="AC158" s="22">
        <v>5.44</v>
      </c>
      <c r="AD158" s="22">
        <v>92</v>
      </c>
      <c r="AE158" s="22">
        <v>3</v>
      </c>
      <c r="AF158" s="54">
        <v>3</v>
      </c>
      <c r="AG158" s="55" t="s">
        <v>287</v>
      </c>
      <c r="AH158" s="14"/>
    </row>
    <row r="159" spans="1:34" s="6" customFormat="1">
      <c r="A159" s="10"/>
      <c r="B159" s="29"/>
      <c r="C159" s="11"/>
      <c r="D159" s="11"/>
      <c r="E159" s="11"/>
      <c r="F159" s="11"/>
      <c r="G159" s="11"/>
      <c r="H159" s="11"/>
      <c r="I159" s="11"/>
      <c r="J159" s="11"/>
      <c r="K159" s="11"/>
      <c r="L159" s="11"/>
      <c r="M159" s="11"/>
      <c r="N159" s="3"/>
      <c r="O159" s="30"/>
      <c r="P159" s="30"/>
      <c r="V159" s="28" t="s">
        <v>466</v>
      </c>
      <c r="W159" s="22"/>
      <c r="X159" s="22"/>
      <c r="Y159" s="22"/>
      <c r="Z159" s="22"/>
      <c r="AA159" s="22"/>
      <c r="AB159" s="22"/>
      <c r="AC159" s="22"/>
      <c r="AD159" s="22"/>
      <c r="AE159" s="22"/>
      <c r="AF159" s="54">
        <v>1</v>
      </c>
      <c r="AG159" s="55" t="s">
        <v>284</v>
      </c>
      <c r="AH159" s="14"/>
    </row>
    <row r="160" spans="1:34" s="6" customFormat="1">
      <c r="A160" s="10"/>
      <c r="B160" s="29"/>
      <c r="C160" s="11"/>
      <c r="D160" s="11"/>
      <c r="E160" s="11"/>
      <c r="F160" s="11"/>
      <c r="G160" s="11"/>
      <c r="H160" s="11"/>
      <c r="I160" s="11"/>
      <c r="J160" s="11"/>
      <c r="K160" s="11"/>
      <c r="L160" s="11"/>
      <c r="M160" s="11"/>
      <c r="N160" s="3"/>
      <c r="O160" s="30"/>
      <c r="P160" s="30"/>
      <c r="V160" s="28" t="s">
        <v>467</v>
      </c>
      <c r="W160" s="22"/>
      <c r="X160" s="22"/>
      <c r="Y160" s="22"/>
      <c r="Z160" s="22">
        <v>57</v>
      </c>
      <c r="AA160" s="22">
        <v>76</v>
      </c>
      <c r="AB160" s="22">
        <v>2</v>
      </c>
      <c r="AC160" s="22">
        <v>4.6500000000000004</v>
      </c>
      <c r="AD160" s="22">
        <v>53</v>
      </c>
      <c r="AE160" s="22">
        <v>2</v>
      </c>
      <c r="AF160" s="54">
        <v>2</v>
      </c>
      <c r="AG160" s="55" t="s">
        <v>279</v>
      </c>
      <c r="AH160" s="14"/>
    </row>
    <row r="161" spans="1:34" s="6" customFormat="1">
      <c r="A161" s="10"/>
      <c r="B161" s="29"/>
      <c r="C161" s="11"/>
      <c r="D161" s="11"/>
      <c r="E161" s="11"/>
      <c r="F161" s="11"/>
      <c r="G161" s="11"/>
      <c r="H161" s="11"/>
      <c r="I161" s="11"/>
      <c r="J161" s="11"/>
      <c r="K161" s="11"/>
      <c r="L161" s="11"/>
      <c r="M161" s="11"/>
      <c r="N161" s="3"/>
      <c r="O161" s="30"/>
      <c r="P161" s="30"/>
      <c r="V161" s="28" t="s">
        <v>468</v>
      </c>
      <c r="W161" s="22">
        <v>3</v>
      </c>
      <c r="X161" s="22"/>
      <c r="Y161" s="22"/>
      <c r="Z161" s="22"/>
      <c r="AA161" s="22"/>
      <c r="AB161" s="22"/>
      <c r="AC161" s="22"/>
      <c r="AD161" s="22"/>
      <c r="AE161" s="22"/>
      <c r="AF161" s="54">
        <v>3</v>
      </c>
      <c r="AG161" s="55" t="s">
        <v>287</v>
      </c>
      <c r="AH161" s="14"/>
    </row>
    <row r="162" spans="1:34" s="6" customFormat="1">
      <c r="A162" s="10"/>
      <c r="B162" s="29"/>
      <c r="C162" s="11"/>
      <c r="D162" s="11"/>
      <c r="E162" s="11"/>
      <c r="F162" s="11"/>
      <c r="G162" s="11"/>
      <c r="H162" s="11"/>
      <c r="I162" s="11"/>
      <c r="J162" s="11"/>
      <c r="K162" s="11"/>
      <c r="L162" s="11"/>
      <c r="M162" s="11"/>
      <c r="N162" s="3"/>
      <c r="O162" s="30"/>
      <c r="P162" s="30"/>
      <c r="V162" s="28" t="s">
        <v>469</v>
      </c>
      <c r="W162" s="22"/>
      <c r="X162" s="22"/>
      <c r="Y162" s="22"/>
      <c r="Z162" s="22">
        <v>67</v>
      </c>
      <c r="AA162" s="22">
        <v>114</v>
      </c>
      <c r="AB162" s="22">
        <v>3</v>
      </c>
      <c r="AC162" s="22">
        <v>4.9800000000000004</v>
      </c>
      <c r="AD162" s="22">
        <v>72</v>
      </c>
      <c r="AE162" s="22">
        <v>2</v>
      </c>
      <c r="AF162" s="54">
        <v>3</v>
      </c>
      <c r="AG162" s="55" t="s">
        <v>287</v>
      </c>
      <c r="AH162" s="14"/>
    </row>
    <row r="163" spans="1:34" s="6" customFormat="1">
      <c r="A163" s="10"/>
      <c r="B163" s="29"/>
      <c r="C163" s="11"/>
      <c r="D163" s="11"/>
      <c r="E163" s="11"/>
      <c r="F163" s="11"/>
      <c r="G163" s="11"/>
      <c r="H163" s="11"/>
      <c r="I163" s="11"/>
      <c r="J163" s="11"/>
      <c r="K163" s="11"/>
      <c r="L163" s="11"/>
      <c r="M163" s="11"/>
      <c r="N163" s="3"/>
      <c r="O163" s="30"/>
      <c r="P163" s="30"/>
      <c r="V163" s="28" t="s">
        <v>470</v>
      </c>
      <c r="W163" s="22"/>
      <c r="X163" s="22"/>
      <c r="Y163" s="22"/>
      <c r="Z163" s="22"/>
      <c r="AA163" s="22"/>
      <c r="AB163" s="22"/>
      <c r="AC163" s="22"/>
      <c r="AD163" s="22"/>
      <c r="AE163" s="22"/>
      <c r="AF163" s="54">
        <v>1</v>
      </c>
      <c r="AG163" s="55" t="s">
        <v>284</v>
      </c>
      <c r="AH163" s="14"/>
    </row>
    <row r="164" spans="1:34" s="6" customFormat="1">
      <c r="A164" s="10"/>
      <c r="B164" s="29"/>
      <c r="C164" s="11"/>
      <c r="D164" s="11"/>
      <c r="E164" s="11"/>
      <c r="F164" s="11"/>
      <c r="G164" s="11"/>
      <c r="H164" s="11"/>
      <c r="I164" s="11"/>
      <c r="J164" s="11"/>
      <c r="K164" s="11"/>
      <c r="L164" s="11"/>
      <c r="M164" s="11"/>
      <c r="N164" s="3"/>
      <c r="O164" s="30"/>
      <c r="P164" s="30"/>
      <c r="V164" s="28" t="s">
        <v>471</v>
      </c>
      <c r="W164" s="22"/>
      <c r="X164" s="22"/>
      <c r="Y164" s="22">
        <v>3</v>
      </c>
      <c r="Z164" s="22">
        <v>54</v>
      </c>
      <c r="AA164" s="22">
        <v>65</v>
      </c>
      <c r="AB164" s="22">
        <v>2</v>
      </c>
      <c r="AC164" s="22">
        <v>4.2300000000000004</v>
      </c>
      <c r="AD164" s="22">
        <v>29</v>
      </c>
      <c r="AE164" s="22">
        <v>1</v>
      </c>
      <c r="AF164" s="54">
        <v>2</v>
      </c>
      <c r="AG164" s="55" t="s">
        <v>279</v>
      </c>
      <c r="AH164" s="14"/>
    </row>
    <row r="165" spans="1:34" s="6" customFormat="1">
      <c r="A165" s="10"/>
      <c r="B165" s="29"/>
      <c r="C165" s="11"/>
      <c r="D165" s="11"/>
      <c r="E165" s="11"/>
      <c r="F165" s="11"/>
      <c r="G165" s="11"/>
      <c r="H165" s="11"/>
      <c r="I165" s="11"/>
      <c r="J165" s="11"/>
      <c r="K165" s="11"/>
      <c r="L165" s="11"/>
      <c r="M165" s="11"/>
      <c r="N165" s="3"/>
      <c r="O165" s="30"/>
      <c r="P165" s="30"/>
      <c r="V165" s="28" t="s">
        <v>472</v>
      </c>
      <c r="W165" s="22">
        <v>3</v>
      </c>
      <c r="X165" s="22"/>
      <c r="Y165" s="22">
        <v>3</v>
      </c>
      <c r="Z165" s="22">
        <v>75</v>
      </c>
      <c r="AA165" s="22">
        <v>146</v>
      </c>
      <c r="AB165" s="22">
        <v>4</v>
      </c>
      <c r="AC165" s="22">
        <v>7.15</v>
      </c>
      <c r="AD165" s="22">
        <v>153</v>
      </c>
      <c r="AE165" s="22">
        <v>4</v>
      </c>
      <c r="AF165" s="54">
        <v>4</v>
      </c>
      <c r="AG165" s="55" t="s">
        <v>283</v>
      </c>
      <c r="AH165" s="14"/>
    </row>
    <row r="166" spans="1:34" s="6" customFormat="1">
      <c r="A166" s="10"/>
      <c r="B166" s="29"/>
      <c r="C166" s="11"/>
      <c r="D166" s="11"/>
      <c r="E166" s="11"/>
      <c r="F166" s="11"/>
      <c r="G166" s="11"/>
      <c r="H166" s="11"/>
      <c r="I166" s="11"/>
      <c r="J166" s="11"/>
      <c r="K166" s="11"/>
      <c r="L166" s="11"/>
      <c r="M166" s="11"/>
      <c r="N166" s="3"/>
      <c r="O166" s="30"/>
      <c r="P166" s="30"/>
      <c r="V166" s="28" t="s">
        <v>473</v>
      </c>
      <c r="W166" s="22">
        <v>3</v>
      </c>
      <c r="X166" s="22"/>
      <c r="Y166" s="22"/>
      <c r="Z166" s="22">
        <v>51</v>
      </c>
      <c r="AA166" s="22">
        <v>59</v>
      </c>
      <c r="AB166" s="22">
        <v>2</v>
      </c>
      <c r="AC166" s="22">
        <v>4.8899999999999997</v>
      </c>
      <c r="AD166" s="22">
        <v>68</v>
      </c>
      <c r="AE166" s="22">
        <v>2</v>
      </c>
      <c r="AF166" s="54">
        <v>2</v>
      </c>
      <c r="AG166" s="55" t="s">
        <v>279</v>
      </c>
      <c r="AH166" s="14"/>
    </row>
    <row r="167" spans="1:34" s="6" customFormat="1">
      <c r="A167" s="10"/>
      <c r="B167" s="29"/>
      <c r="C167" s="11"/>
      <c r="D167" s="11"/>
      <c r="E167" s="11"/>
      <c r="F167" s="11"/>
      <c r="G167" s="11"/>
      <c r="H167" s="11"/>
      <c r="I167" s="11"/>
      <c r="J167" s="11"/>
      <c r="K167" s="11"/>
      <c r="L167" s="11"/>
      <c r="M167" s="11"/>
      <c r="N167" s="3"/>
      <c r="O167" s="30"/>
      <c r="P167" s="30"/>
      <c r="V167" s="28" t="s">
        <v>474</v>
      </c>
      <c r="W167" s="22"/>
      <c r="X167" s="22">
        <v>3.5</v>
      </c>
      <c r="Y167" s="22"/>
      <c r="Z167" s="22"/>
      <c r="AA167" s="22"/>
      <c r="AB167" s="22"/>
      <c r="AC167" s="22"/>
      <c r="AD167" s="22"/>
      <c r="AE167" s="22"/>
      <c r="AF167" s="54">
        <v>4</v>
      </c>
      <c r="AG167" s="55" t="s">
        <v>283</v>
      </c>
      <c r="AH167" s="14"/>
    </row>
    <row r="168" spans="1:34" s="6" customFormat="1">
      <c r="A168" s="10"/>
      <c r="B168" s="29"/>
      <c r="C168" s="11"/>
      <c r="D168" s="11"/>
      <c r="E168" s="11"/>
      <c r="F168" s="11"/>
      <c r="G168" s="11"/>
      <c r="H168" s="11"/>
      <c r="I168" s="11"/>
      <c r="J168" s="11"/>
      <c r="K168" s="11"/>
      <c r="L168" s="11"/>
      <c r="M168" s="11"/>
      <c r="N168" s="3"/>
      <c r="O168" s="30"/>
      <c r="P168" s="30"/>
      <c r="V168" s="28" t="s">
        <v>475</v>
      </c>
      <c r="W168" s="22">
        <v>3</v>
      </c>
      <c r="X168" s="22"/>
      <c r="Y168" s="22"/>
      <c r="Z168" s="22">
        <v>66</v>
      </c>
      <c r="AA168" s="22">
        <v>107</v>
      </c>
      <c r="AB168" s="22">
        <v>3</v>
      </c>
      <c r="AC168" s="22">
        <v>6.01</v>
      </c>
      <c r="AD168" s="22">
        <v>123</v>
      </c>
      <c r="AE168" s="22">
        <v>3</v>
      </c>
      <c r="AF168" s="54">
        <v>3</v>
      </c>
      <c r="AG168" s="55" t="s">
        <v>287</v>
      </c>
      <c r="AH168" s="14"/>
    </row>
    <row r="169" spans="1:34" s="6" customFormat="1">
      <c r="A169" s="10"/>
      <c r="B169" s="29"/>
      <c r="C169" s="11"/>
      <c r="D169" s="11"/>
      <c r="E169" s="11"/>
      <c r="F169" s="11"/>
      <c r="G169" s="11"/>
      <c r="H169" s="11"/>
      <c r="I169" s="11"/>
      <c r="J169" s="11"/>
      <c r="K169" s="11"/>
      <c r="L169" s="11"/>
      <c r="M169" s="11"/>
      <c r="N169" s="3"/>
      <c r="O169" s="30"/>
      <c r="P169" s="30"/>
      <c r="V169" s="28" t="s">
        <v>476</v>
      </c>
      <c r="W169" s="22"/>
      <c r="X169" s="22"/>
      <c r="Y169" s="22">
        <v>3</v>
      </c>
      <c r="Z169" s="22">
        <v>86</v>
      </c>
      <c r="AA169" s="22">
        <v>172</v>
      </c>
      <c r="AB169" s="22">
        <v>4</v>
      </c>
      <c r="AC169" s="22">
        <v>6.4</v>
      </c>
      <c r="AD169" s="22">
        <v>131</v>
      </c>
      <c r="AE169" s="22">
        <v>4</v>
      </c>
      <c r="AF169" s="54">
        <v>4</v>
      </c>
      <c r="AG169" s="55" t="s">
        <v>283</v>
      </c>
      <c r="AH169" s="14"/>
    </row>
    <row r="170" spans="1:34" s="6" customFormat="1">
      <c r="A170" s="10"/>
      <c r="B170" s="29"/>
      <c r="C170" s="11"/>
      <c r="D170" s="11"/>
      <c r="E170" s="11"/>
      <c r="F170" s="11"/>
      <c r="G170" s="11"/>
      <c r="H170" s="11"/>
      <c r="I170" s="11"/>
      <c r="J170" s="11"/>
      <c r="K170" s="11"/>
      <c r="L170" s="11"/>
      <c r="M170" s="11"/>
      <c r="N170" s="3"/>
      <c r="O170" s="30"/>
      <c r="P170" s="30"/>
      <c r="V170" s="28" t="s">
        <v>477</v>
      </c>
      <c r="W170" s="22"/>
      <c r="X170" s="22"/>
      <c r="Y170" s="22">
        <v>3</v>
      </c>
      <c r="Z170" s="22">
        <v>66</v>
      </c>
      <c r="AA170" s="22">
        <v>107</v>
      </c>
      <c r="AB170" s="22">
        <v>3</v>
      </c>
      <c r="AC170" s="22">
        <v>6.83</v>
      </c>
      <c r="AD170" s="22">
        <v>147</v>
      </c>
      <c r="AE170" s="22">
        <v>4</v>
      </c>
      <c r="AF170" s="54">
        <v>3</v>
      </c>
      <c r="AG170" s="55" t="s">
        <v>287</v>
      </c>
      <c r="AH170" s="14"/>
    </row>
    <row r="171" spans="1:34" s="6" customFormat="1">
      <c r="A171" s="10"/>
      <c r="B171" s="29"/>
      <c r="C171" s="11"/>
      <c r="D171" s="11"/>
      <c r="E171" s="11"/>
      <c r="F171" s="11"/>
      <c r="G171" s="11"/>
      <c r="H171" s="11"/>
      <c r="I171" s="11"/>
      <c r="J171" s="11"/>
      <c r="K171" s="11"/>
      <c r="L171" s="11"/>
      <c r="M171" s="11"/>
      <c r="N171" s="3"/>
      <c r="O171" s="30"/>
      <c r="P171" s="30"/>
      <c r="V171" s="28" t="s">
        <v>478</v>
      </c>
      <c r="W171" s="22">
        <v>3</v>
      </c>
      <c r="X171" s="22"/>
      <c r="Y171" s="22">
        <v>3</v>
      </c>
      <c r="Z171" s="22">
        <v>74</v>
      </c>
      <c r="AA171" s="22">
        <v>140</v>
      </c>
      <c r="AB171" s="22">
        <v>4</v>
      </c>
      <c r="AC171" s="22">
        <v>6.85</v>
      </c>
      <c r="AD171" s="22">
        <v>148</v>
      </c>
      <c r="AE171" s="22">
        <v>4</v>
      </c>
      <c r="AF171" s="54">
        <v>4</v>
      </c>
      <c r="AG171" s="55" t="s">
        <v>283</v>
      </c>
      <c r="AH171" s="14"/>
    </row>
    <row r="172" spans="1:34" s="6" customFormat="1">
      <c r="A172" s="10"/>
      <c r="B172" s="29"/>
      <c r="C172" s="11"/>
      <c r="D172" s="11"/>
      <c r="E172" s="11"/>
      <c r="F172" s="11"/>
      <c r="G172" s="11"/>
      <c r="H172" s="11"/>
      <c r="I172" s="11"/>
      <c r="J172" s="11"/>
      <c r="K172" s="11"/>
      <c r="L172" s="11"/>
      <c r="M172" s="11"/>
      <c r="N172" s="3"/>
      <c r="O172" s="30"/>
      <c r="P172" s="30"/>
      <c r="V172" s="28" t="s">
        <v>479</v>
      </c>
      <c r="W172" s="22"/>
      <c r="X172" s="22"/>
      <c r="Y172" s="22"/>
      <c r="Z172" s="22"/>
      <c r="AA172" s="22"/>
      <c r="AB172" s="22"/>
      <c r="AC172" s="22"/>
      <c r="AD172" s="22"/>
      <c r="AE172" s="22"/>
      <c r="AF172" s="54">
        <v>1</v>
      </c>
      <c r="AG172" s="55" t="s">
        <v>284</v>
      </c>
      <c r="AH172" s="14"/>
    </row>
    <row r="173" spans="1:34" s="6" customFormat="1">
      <c r="A173" s="10"/>
      <c r="B173" s="29"/>
      <c r="C173" s="11"/>
      <c r="D173" s="11"/>
      <c r="E173" s="11"/>
      <c r="F173" s="11"/>
      <c r="G173" s="11"/>
      <c r="H173" s="11"/>
      <c r="I173" s="11"/>
      <c r="J173" s="11"/>
      <c r="K173" s="11"/>
      <c r="L173" s="11"/>
      <c r="M173" s="11"/>
      <c r="N173" s="3"/>
      <c r="O173" s="30"/>
      <c r="P173" s="30"/>
      <c r="V173" s="28" t="s">
        <v>480</v>
      </c>
      <c r="W173" s="22"/>
      <c r="X173" s="22"/>
      <c r="Y173" s="22"/>
      <c r="Z173" s="22">
        <v>19</v>
      </c>
      <c r="AA173" s="22">
        <v>5</v>
      </c>
      <c r="AB173" s="22">
        <v>1</v>
      </c>
      <c r="AC173" s="22">
        <v>3.76</v>
      </c>
      <c r="AD173" s="22">
        <v>12</v>
      </c>
      <c r="AE173" s="22">
        <v>1</v>
      </c>
      <c r="AF173" s="54">
        <v>1</v>
      </c>
      <c r="AG173" s="55" t="s">
        <v>284</v>
      </c>
      <c r="AH173" s="14"/>
    </row>
    <row r="174" spans="1:34" s="6" customFormat="1">
      <c r="A174" s="10"/>
      <c r="B174" s="29"/>
      <c r="C174" s="11"/>
      <c r="D174" s="11"/>
      <c r="E174" s="11"/>
      <c r="F174" s="11"/>
      <c r="G174" s="11"/>
      <c r="H174" s="11"/>
      <c r="I174" s="11"/>
      <c r="J174" s="11"/>
      <c r="K174" s="11"/>
      <c r="L174" s="11"/>
      <c r="M174" s="11"/>
      <c r="N174" s="3"/>
      <c r="O174" s="30"/>
      <c r="P174" s="30"/>
      <c r="V174" s="28" t="s">
        <v>481</v>
      </c>
      <c r="W174" s="22"/>
      <c r="X174" s="22"/>
      <c r="Y174" s="22"/>
      <c r="Z174" s="22"/>
      <c r="AA174" s="22"/>
      <c r="AB174" s="22"/>
      <c r="AC174" s="22"/>
      <c r="AD174" s="22"/>
      <c r="AE174" s="22"/>
      <c r="AF174" s="54">
        <v>1</v>
      </c>
      <c r="AG174" s="55" t="s">
        <v>284</v>
      </c>
      <c r="AH174" s="14"/>
    </row>
    <row r="175" spans="1:34" s="6" customFormat="1">
      <c r="A175" s="10"/>
      <c r="B175" s="29"/>
      <c r="C175" s="11"/>
      <c r="D175" s="11"/>
      <c r="E175" s="11"/>
      <c r="F175" s="11"/>
      <c r="G175" s="11"/>
      <c r="H175" s="11"/>
      <c r="I175" s="11"/>
      <c r="J175" s="11"/>
      <c r="K175" s="11"/>
      <c r="L175" s="11"/>
      <c r="M175" s="11"/>
      <c r="N175" s="3"/>
      <c r="O175" s="30"/>
      <c r="P175" s="30"/>
      <c r="V175" s="28" t="s">
        <v>482</v>
      </c>
      <c r="W175" s="22"/>
      <c r="X175" s="22"/>
      <c r="Y175" s="22"/>
      <c r="Z175" s="22">
        <v>17</v>
      </c>
      <c r="AA175" s="22">
        <v>4</v>
      </c>
      <c r="AB175" s="22">
        <v>1</v>
      </c>
      <c r="AC175" s="22">
        <v>3.68</v>
      </c>
      <c r="AD175" s="22">
        <v>11</v>
      </c>
      <c r="AE175" s="22">
        <v>1</v>
      </c>
      <c r="AF175" s="54">
        <v>1</v>
      </c>
      <c r="AG175" s="55" t="s">
        <v>284</v>
      </c>
      <c r="AH175" s="14"/>
    </row>
    <row r="176" spans="1:34" s="6" customFormat="1">
      <c r="A176" s="10"/>
      <c r="B176" s="29"/>
      <c r="C176" s="11"/>
      <c r="D176" s="11"/>
      <c r="E176" s="11"/>
      <c r="F176" s="11"/>
      <c r="G176" s="11"/>
      <c r="H176" s="11"/>
      <c r="I176" s="11"/>
      <c r="J176" s="11"/>
      <c r="K176" s="11"/>
      <c r="L176" s="11"/>
      <c r="M176" s="11"/>
      <c r="N176" s="3"/>
      <c r="O176" s="30"/>
      <c r="P176" s="30"/>
      <c r="V176" s="28" t="s">
        <v>483</v>
      </c>
      <c r="W176" s="22"/>
      <c r="X176" s="22">
        <v>3.5</v>
      </c>
      <c r="Y176" s="22"/>
      <c r="Z176" s="22">
        <v>45</v>
      </c>
      <c r="AA176" s="22">
        <v>50</v>
      </c>
      <c r="AB176" s="22">
        <v>2</v>
      </c>
      <c r="AC176" s="22"/>
      <c r="AD176" s="22"/>
      <c r="AE176" s="22"/>
      <c r="AF176" s="54">
        <v>3</v>
      </c>
      <c r="AG176" s="55" t="s">
        <v>287</v>
      </c>
      <c r="AH176" s="14"/>
    </row>
    <row r="177" spans="1:34" s="6" customFormat="1">
      <c r="A177" s="10"/>
      <c r="B177" s="29"/>
      <c r="C177" s="11"/>
      <c r="D177" s="11"/>
      <c r="E177" s="11"/>
      <c r="F177" s="11"/>
      <c r="G177" s="11"/>
      <c r="H177" s="11"/>
      <c r="I177" s="11"/>
      <c r="J177" s="11"/>
      <c r="K177" s="11"/>
      <c r="L177" s="11"/>
      <c r="M177" s="11"/>
      <c r="N177" s="3"/>
      <c r="O177" s="30"/>
      <c r="P177" s="30"/>
      <c r="V177" s="28" t="s">
        <v>484</v>
      </c>
      <c r="W177" s="22"/>
      <c r="X177" s="22"/>
      <c r="Y177" s="22"/>
      <c r="Z177" s="22"/>
      <c r="AA177" s="22"/>
      <c r="AB177" s="22"/>
      <c r="AC177" s="22"/>
      <c r="AD177" s="22"/>
      <c r="AE177" s="22"/>
      <c r="AF177" s="54">
        <v>1</v>
      </c>
      <c r="AG177" s="55" t="s">
        <v>284</v>
      </c>
      <c r="AH177" s="14"/>
    </row>
    <row r="178" spans="1:34" s="6" customFormat="1">
      <c r="A178" s="10"/>
      <c r="B178" s="29"/>
      <c r="C178" s="11"/>
      <c r="D178" s="11"/>
      <c r="E178" s="11"/>
      <c r="F178" s="11"/>
      <c r="G178" s="11"/>
      <c r="H178" s="11"/>
      <c r="I178" s="11"/>
      <c r="J178" s="11"/>
      <c r="K178" s="11"/>
      <c r="L178" s="11"/>
      <c r="M178" s="11"/>
      <c r="N178" s="3"/>
      <c r="O178" s="30"/>
      <c r="P178" s="30"/>
      <c r="V178" s="28" t="s">
        <v>485</v>
      </c>
      <c r="W178" s="22"/>
      <c r="X178" s="22"/>
      <c r="Y178" s="22"/>
      <c r="Z178" s="22">
        <v>22</v>
      </c>
      <c r="AA178" s="22">
        <v>9</v>
      </c>
      <c r="AB178" s="22">
        <v>1</v>
      </c>
      <c r="AC178" s="22">
        <v>4.5199999999999996</v>
      </c>
      <c r="AD178" s="22">
        <v>45</v>
      </c>
      <c r="AE178" s="22">
        <v>2</v>
      </c>
      <c r="AF178" s="54">
        <v>2</v>
      </c>
      <c r="AG178" s="55" t="s">
        <v>279</v>
      </c>
      <c r="AH178" s="14"/>
    </row>
    <row r="179" spans="1:34" s="6" customFormat="1">
      <c r="A179" s="10"/>
      <c r="B179" s="29"/>
      <c r="C179" s="11"/>
      <c r="D179" s="11"/>
      <c r="E179" s="11"/>
      <c r="F179" s="11"/>
      <c r="G179" s="11"/>
      <c r="H179" s="11"/>
      <c r="I179" s="11"/>
      <c r="J179" s="11"/>
      <c r="K179" s="11"/>
      <c r="L179" s="11"/>
      <c r="M179" s="11"/>
      <c r="N179" s="3"/>
      <c r="O179" s="30"/>
      <c r="P179" s="30"/>
      <c r="V179" s="28" t="s">
        <v>486</v>
      </c>
      <c r="W179" s="22"/>
      <c r="X179" s="22"/>
      <c r="Y179" s="22">
        <v>3</v>
      </c>
      <c r="Z179" s="22">
        <v>73</v>
      </c>
      <c r="AA179" s="22">
        <v>135</v>
      </c>
      <c r="AB179" s="22">
        <v>3</v>
      </c>
      <c r="AC179" s="22">
        <v>5.56</v>
      </c>
      <c r="AD179" s="22">
        <v>104</v>
      </c>
      <c r="AE179" s="22">
        <v>3</v>
      </c>
      <c r="AF179" s="54">
        <v>3</v>
      </c>
      <c r="AG179" s="55" t="s">
        <v>287</v>
      </c>
      <c r="AH179" s="14"/>
    </row>
    <row r="180" spans="1:34" s="6" customFormat="1">
      <c r="A180" s="10"/>
      <c r="B180" s="29"/>
      <c r="C180" s="11"/>
      <c r="D180" s="11"/>
      <c r="E180" s="11"/>
      <c r="F180" s="11"/>
      <c r="G180" s="11"/>
      <c r="H180" s="11"/>
      <c r="I180" s="11"/>
      <c r="J180" s="11"/>
      <c r="K180" s="11"/>
      <c r="L180" s="11"/>
      <c r="M180" s="11"/>
      <c r="N180" s="3"/>
      <c r="O180" s="30"/>
      <c r="P180" s="30"/>
      <c r="V180" s="28" t="s">
        <v>487</v>
      </c>
      <c r="W180" s="22"/>
      <c r="X180" s="22"/>
      <c r="Y180" s="22"/>
      <c r="Z180" s="22"/>
      <c r="AA180" s="22"/>
      <c r="AB180" s="22"/>
      <c r="AC180" s="22"/>
      <c r="AD180" s="22"/>
      <c r="AE180" s="22"/>
      <c r="AF180" s="54">
        <v>1</v>
      </c>
      <c r="AG180" s="55" t="s">
        <v>284</v>
      </c>
      <c r="AH180" s="14"/>
    </row>
    <row r="181" spans="1:34" s="6" customFormat="1">
      <c r="A181" s="10"/>
      <c r="B181" s="29"/>
      <c r="C181" s="11"/>
      <c r="D181" s="11"/>
      <c r="E181" s="11"/>
      <c r="F181" s="11"/>
      <c r="G181" s="11"/>
      <c r="H181" s="11"/>
      <c r="I181" s="11"/>
      <c r="J181" s="11"/>
      <c r="K181" s="11"/>
      <c r="L181" s="11"/>
      <c r="M181" s="11"/>
      <c r="N181" s="3"/>
      <c r="O181" s="30"/>
      <c r="P181" s="30"/>
      <c r="V181" s="28" t="s">
        <v>488</v>
      </c>
      <c r="W181" s="22"/>
      <c r="X181" s="22"/>
      <c r="Y181" s="22">
        <v>3</v>
      </c>
      <c r="Z181" s="22"/>
      <c r="AA181" s="22"/>
      <c r="AB181" s="22"/>
      <c r="AC181" s="22"/>
      <c r="AD181" s="22"/>
      <c r="AE181" s="22"/>
      <c r="AF181" s="54">
        <v>3</v>
      </c>
      <c r="AG181" s="55" t="s">
        <v>287</v>
      </c>
      <c r="AH181" s="14"/>
    </row>
    <row r="182" spans="1:34" s="6" customFormat="1">
      <c r="A182" s="10"/>
      <c r="B182" s="29"/>
      <c r="C182" s="11"/>
      <c r="D182" s="11"/>
      <c r="E182" s="11"/>
      <c r="F182" s="11"/>
      <c r="G182" s="11"/>
      <c r="H182" s="11"/>
      <c r="I182" s="11"/>
      <c r="J182" s="11"/>
      <c r="K182" s="11"/>
      <c r="L182" s="11"/>
      <c r="M182" s="11"/>
      <c r="N182" s="3"/>
      <c r="O182" s="30"/>
      <c r="P182" s="30"/>
      <c r="V182" s="28" t="s">
        <v>489</v>
      </c>
      <c r="W182" s="22"/>
      <c r="X182" s="22"/>
      <c r="Y182" s="22"/>
      <c r="Z182" s="22">
        <v>67</v>
      </c>
      <c r="AA182" s="22">
        <v>114</v>
      </c>
      <c r="AB182" s="22">
        <v>3</v>
      </c>
      <c r="AC182" s="22">
        <v>5.9</v>
      </c>
      <c r="AD182" s="22">
        <v>118</v>
      </c>
      <c r="AE182" s="22">
        <v>3</v>
      </c>
      <c r="AF182" s="54">
        <v>3</v>
      </c>
      <c r="AG182" s="55" t="s">
        <v>287</v>
      </c>
      <c r="AH182" s="14"/>
    </row>
    <row r="183" spans="1:34" s="6" customFormat="1">
      <c r="A183" s="10"/>
      <c r="B183" s="29"/>
      <c r="C183" s="11"/>
      <c r="D183" s="11"/>
      <c r="E183" s="11"/>
      <c r="F183" s="11"/>
      <c r="G183" s="11"/>
      <c r="H183" s="11"/>
      <c r="I183" s="11"/>
      <c r="J183" s="11"/>
      <c r="K183" s="11"/>
      <c r="L183" s="11"/>
      <c r="M183" s="11"/>
      <c r="N183" s="3"/>
      <c r="O183" s="30"/>
      <c r="P183" s="30"/>
      <c r="V183" s="28" t="s">
        <v>490</v>
      </c>
      <c r="W183" s="22"/>
      <c r="X183" s="22"/>
      <c r="Y183" s="22">
        <v>3</v>
      </c>
      <c r="Z183" s="22">
        <v>69</v>
      </c>
      <c r="AA183" s="22">
        <v>127</v>
      </c>
      <c r="AB183" s="22">
        <v>3</v>
      </c>
      <c r="AC183" s="22"/>
      <c r="AD183" s="22"/>
      <c r="AE183" s="22"/>
      <c r="AF183" s="54">
        <v>3</v>
      </c>
      <c r="AG183" s="55" t="s">
        <v>287</v>
      </c>
      <c r="AH183" s="14"/>
    </row>
    <row r="184" spans="1:34" s="6" customFormat="1">
      <c r="A184" s="10"/>
      <c r="B184" s="29"/>
      <c r="C184" s="11"/>
      <c r="D184" s="11"/>
      <c r="E184" s="11"/>
      <c r="F184" s="11"/>
      <c r="G184" s="11"/>
      <c r="H184" s="11"/>
      <c r="I184" s="11"/>
      <c r="J184" s="11"/>
      <c r="K184" s="11"/>
      <c r="L184" s="11"/>
      <c r="M184" s="11"/>
      <c r="N184" s="3"/>
      <c r="O184" s="30"/>
      <c r="P184" s="30"/>
      <c r="V184" s="28" t="s">
        <v>491</v>
      </c>
      <c r="W184" s="22"/>
      <c r="X184" s="22"/>
      <c r="Y184" s="22"/>
      <c r="Z184" s="22">
        <v>76</v>
      </c>
      <c r="AA184" s="22">
        <v>149</v>
      </c>
      <c r="AB184" s="22">
        <v>4</v>
      </c>
      <c r="AC184" s="22">
        <v>5</v>
      </c>
      <c r="AD184" s="22">
        <v>75</v>
      </c>
      <c r="AE184" s="22">
        <v>2</v>
      </c>
      <c r="AF184" s="54">
        <v>3</v>
      </c>
      <c r="AG184" s="55" t="s">
        <v>287</v>
      </c>
      <c r="AH184" s="14"/>
    </row>
    <row r="185" spans="1:34" s="6" customFormat="1">
      <c r="A185" s="10"/>
      <c r="B185" s="29"/>
      <c r="C185" s="11"/>
      <c r="D185" s="11"/>
      <c r="E185" s="11"/>
      <c r="F185" s="11"/>
      <c r="G185" s="11"/>
      <c r="H185" s="11"/>
      <c r="I185" s="11"/>
      <c r="J185" s="11"/>
      <c r="K185" s="11"/>
      <c r="L185" s="11"/>
      <c r="M185" s="11"/>
      <c r="N185" s="3"/>
      <c r="O185" s="30"/>
      <c r="P185" s="30"/>
      <c r="V185" s="28" t="s">
        <v>492</v>
      </c>
      <c r="W185" s="22"/>
      <c r="X185" s="22"/>
      <c r="Y185" s="22">
        <v>3</v>
      </c>
      <c r="Z185" s="22">
        <v>69</v>
      </c>
      <c r="AA185" s="22">
        <v>127</v>
      </c>
      <c r="AB185" s="22">
        <v>3</v>
      </c>
      <c r="AC185" s="22">
        <v>4.7699999999999996</v>
      </c>
      <c r="AD185" s="22">
        <v>59</v>
      </c>
      <c r="AE185" s="22">
        <v>2</v>
      </c>
      <c r="AF185" s="54">
        <v>3</v>
      </c>
      <c r="AG185" s="55" t="s">
        <v>287</v>
      </c>
      <c r="AH185" s="14"/>
    </row>
    <row r="186" spans="1:34" s="6" customFormat="1">
      <c r="A186" s="10"/>
      <c r="B186" s="29"/>
      <c r="C186" s="11"/>
      <c r="D186" s="11"/>
      <c r="E186" s="11"/>
      <c r="F186" s="11"/>
      <c r="G186" s="11"/>
      <c r="H186" s="11"/>
      <c r="I186" s="11"/>
      <c r="J186" s="11"/>
      <c r="K186" s="11"/>
      <c r="L186" s="11"/>
      <c r="M186" s="11"/>
      <c r="N186" s="3"/>
      <c r="O186" s="30"/>
      <c r="P186" s="30"/>
      <c r="V186" s="28" t="s">
        <v>493</v>
      </c>
      <c r="W186" s="22"/>
      <c r="X186" s="22"/>
      <c r="Y186" s="22"/>
      <c r="Z186" s="22"/>
      <c r="AA186" s="22"/>
      <c r="AB186" s="22"/>
      <c r="AC186" s="22"/>
      <c r="AD186" s="22"/>
      <c r="AE186" s="22"/>
      <c r="AF186" s="54">
        <v>1</v>
      </c>
      <c r="AG186" s="55" t="s">
        <v>284</v>
      </c>
      <c r="AH186" s="14"/>
    </row>
    <row r="187" spans="1:34" s="6" customFormat="1">
      <c r="A187" s="10"/>
      <c r="B187" s="29"/>
      <c r="C187" s="11"/>
      <c r="D187" s="11"/>
      <c r="E187" s="11"/>
      <c r="F187" s="11"/>
      <c r="G187" s="11"/>
      <c r="H187" s="11"/>
      <c r="I187" s="11"/>
      <c r="J187" s="11"/>
      <c r="K187" s="11"/>
      <c r="L187" s="11"/>
      <c r="M187" s="11"/>
      <c r="N187" s="3"/>
      <c r="O187" s="30"/>
      <c r="P187" s="30"/>
      <c r="V187" s="28" t="s">
        <v>494</v>
      </c>
      <c r="W187" s="22"/>
      <c r="X187" s="22"/>
      <c r="Y187" s="22"/>
      <c r="Z187" s="22">
        <v>47</v>
      </c>
      <c r="AA187" s="22">
        <v>53</v>
      </c>
      <c r="AB187" s="22">
        <v>2</v>
      </c>
      <c r="AC187" s="22">
        <v>4.34</v>
      </c>
      <c r="AD187" s="22">
        <v>34</v>
      </c>
      <c r="AE187" s="22">
        <v>1</v>
      </c>
      <c r="AF187" s="54">
        <v>2</v>
      </c>
      <c r="AG187" s="55" t="s">
        <v>279</v>
      </c>
      <c r="AH187" s="14"/>
    </row>
    <row r="188" spans="1:34" s="6" customFormat="1">
      <c r="A188" s="10"/>
      <c r="B188" s="29"/>
      <c r="C188" s="11"/>
      <c r="D188" s="11"/>
      <c r="E188" s="11"/>
      <c r="F188" s="11"/>
      <c r="G188" s="11"/>
      <c r="H188" s="11"/>
      <c r="I188" s="11"/>
      <c r="J188" s="11"/>
      <c r="K188" s="11"/>
      <c r="L188" s="11"/>
      <c r="M188" s="11"/>
      <c r="N188" s="3"/>
      <c r="O188" s="30"/>
      <c r="P188" s="30"/>
      <c r="V188" s="28" t="s">
        <v>495</v>
      </c>
      <c r="W188" s="22"/>
      <c r="X188" s="22"/>
      <c r="Y188" s="22">
        <v>3</v>
      </c>
      <c r="Z188" s="22">
        <v>43</v>
      </c>
      <c r="AA188" s="22">
        <v>43</v>
      </c>
      <c r="AB188" s="22">
        <v>1</v>
      </c>
      <c r="AC188" s="22">
        <v>4.09</v>
      </c>
      <c r="AD188" s="22">
        <v>22</v>
      </c>
      <c r="AE188" s="22">
        <v>1</v>
      </c>
      <c r="AF188" s="54">
        <v>2</v>
      </c>
      <c r="AG188" s="55" t="s">
        <v>279</v>
      </c>
      <c r="AH188" s="14"/>
    </row>
    <row r="189" spans="1:34" s="6" customFormat="1">
      <c r="A189" s="10"/>
      <c r="B189" s="29"/>
      <c r="C189" s="11"/>
      <c r="D189" s="11"/>
      <c r="E189" s="11"/>
      <c r="F189" s="11"/>
      <c r="G189" s="11"/>
      <c r="H189" s="11"/>
      <c r="I189" s="11"/>
      <c r="J189" s="11"/>
      <c r="K189" s="11"/>
      <c r="L189" s="11"/>
      <c r="M189" s="11"/>
      <c r="N189" s="3"/>
      <c r="O189" s="30"/>
      <c r="P189" s="30"/>
      <c r="V189" s="28" t="s">
        <v>496</v>
      </c>
      <c r="W189" s="22"/>
      <c r="X189" s="22"/>
      <c r="Y189" s="22"/>
      <c r="Z189" s="22"/>
      <c r="AA189" s="22"/>
      <c r="AB189" s="22"/>
      <c r="AC189" s="22"/>
      <c r="AD189" s="22"/>
      <c r="AE189" s="22"/>
      <c r="AF189" s="54">
        <v>1</v>
      </c>
      <c r="AG189" s="55" t="s">
        <v>284</v>
      </c>
      <c r="AH189" s="14"/>
    </row>
    <row r="190" spans="1:34" s="6" customFormat="1">
      <c r="A190" s="10"/>
      <c r="B190" s="29"/>
      <c r="C190" s="11"/>
      <c r="D190" s="11"/>
      <c r="E190" s="11"/>
      <c r="F190" s="11"/>
      <c r="G190" s="11"/>
      <c r="H190" s="11"/>
      <c r="I190" s="11"/>
      <c r="J190" s="11"/>
      <c r="K190" s="11"/>
      <c r="L190" s="11"/>
      <c r="M190" s="11"/>
      <c r="N190" s="3"/>
      <c r="O190" s="30"/>
      <c r="P190" s="30"/>
      <c r="V190" s="28" t="s">
        <v>497</v>
      </c>
      <c r="W190" s="22"/>
      <c r="X190" s="22"/>
      <c r="Y190" s="22">
        <v>3</v>
      </c>
      <c r="Z190" s="22">
        <v>29</v>
      </c>
      <c r="AA190" s="22">
        <v>20</v>
      </c>
      <c r="AB190" s="22">
        <v>1</v>
      </c>
      <c r="AC190" s="22">
        <v>4.1399999999999997</v>
      </c>
      <c r="AD190" s="22">
        <v>25</v>
      </c>
      <c r="AE190" s="22">
        <v>1</v>
      </c>
      <c r="AF190" s="54">
        <v>2</v>
      </c>
      <c r="AG190" s="55" t="s">
        <v>279</v>
      </c>
      <c r="AH190" s="14"/>
    </row>
    <row r="191" spans="1:34" s="6" customFormat="1">
      <c r="A191" s="10"/>
      <c r="B191" s="29"/>
      <c r="C191" s="11"/>
      <c r="D191" s="11"/>
      <c r="E191" s="11"/>
      <c r="F191" s="11"/>
      <c r="G191" s="11"/>
      <c r="H191" s="11"/>
      <c r="I191" s="11"/>
      <c r="J191" s="11"/>
      <c r="K191" s="11"/>
      <c r="L191" s="11"/>
      <c r="M191" s="11"/>
      <c r="N191" s="3"/>
      <c r="O191" s="30"/>
      <c r="P191" s="30"/>
      <c r="V191" s="28" t="s">
        <v>498</v>
      </c>
      <c r="W191" s="22"/>
      <c r="X191" s="22"/>
      <c r="Y191" s="22">
        <v>3</v>
      </c>
      <c r="Z191" s="22">
        <v>76</v>
      </c>
      <c r="AA191" s="22">
        <v>149</v>
      </c>
      <c r="AB191" s="22">
        <v>4</v>
      </c>
      <c r="AC191" s="22">
        <v>7.49</v>
      </c>
      <c r="AD191" s="22">
        <v>158</v>
      </c>
      <c r="AE191" s="22">
        <v>4</v>
      </c>
      <c r="AF191" s="54">
        <v>4</v>
      </c>
      <c r="AG191" s="55" t="s">
        <v>283</v>
      </c>
      <c r="AH191" s="14"/>
    </row>
    <row r="192" spans="1:34" s="6" customFormat="1">
      <c r="A192" s="10"/>
      <c r="B192" s="29"/>
      <c r="C192" s="11"/>
      <c r="D192" s="11"/>
      <c r="E192" s="11"/>
      <c r="F192" s="11"/>
      <c r="G192" s="11"/>
      <c r="H192" s="11"/>
      <c r="I192" s="11"/>
      <c r="J192" s="11"/>
      <c r="K192" s="11"/>
      <c r="L192" s="11"/>
      <c r="M192" s="11"/>
      <c r="N192" s="3"/>
      <c r="O192" s="30"/>
      <c r="P192" s="30"/>
      <c r="V192" s="28" t="s">
        <v>499</v>
      </c>
      <c r="W192" s="22"/>
      <c r="X192" s="22"/>
      <c r="Y192" s="22"/>
      <c r="Z192" s="22">
        <v>44</v>
      </c>
      <c r="AA192" s="22">
        <v>46</v>
      </c>
      <c r="AB192" s="22">
        <v>2</v>
      </c>
      <c r="AC192" s="22">
        <v>3.85</v>
      </c>
      <c r="AD192" s="22">
        <v>13</v>
      </c>
      <c r="AE192" s="22">
        <v>1</v>
      </c>
      <c r="AF192" s="54">
        <v>2</v>
      </c>
      <c r="AG192" s="55" t="s">
        <v>279</v>
      </c>
      <c r="AH192" s="14"/>
    </row>
    <row r="193" spans="1:34" s="6" customFormat="1">
      <c r="A193" s="10"/>
      <c r="B193" s="29"/>
      <c r="C193" s="11"/>
      <c r="D193" s="11"/>
      <c r="E193" s="11"/>
      <c r="F193" s="11"/>
      <c r="G193" s="11"/>
      <c r="H193" s="11"/>
      <c r="I193" s="11"/>
      <c r="J193" s="11"/>
      <c r="K193" s="11"/>
      <c r="L193" s="11"/>
      <c r="M193" s="11"/>
      <c r="N193" s="3"/>
      <c r="O193" s="30"/>
      <c r="P193" s="30"/>
      <c r="V193" s="28" t="s">
        <v>500</v>
      </c>
      <c r="W193" s="22"/>
      <c r="X193" s="22"/>
      <c r="Y193" s="22">
        <v>3</v>
      </c>
      <c r="Z193" s="22">
        <v>77</v>
      </c>
      <c r="AA193" s="22">
        <v>151</v>
      </c>
      <c r="AB193" s="22">
        <v>4</v>
      </c>
      <c r="AC193" s="22">
        <v>7.28</v>
      </c>
      <c r="AD193" s="22">
        <v>155</v>
      </c>
      <c r="AE193" s="22">
        <v>4</v>
      </c>
      <c r="AF193" s="54">
        <v>4</v>
      </c>
      <c r="AG193" s="55" t="s">
        <v>283</v>
      </c>
      <c r="AH193" s="14"/>
    </row>
    <row r="194" spans="1:34">
      <c r="P194" s="30"/>
      <c r="T194"/>
      <c r="V194" s="28" t="s">
        <v>501</v>
      </c>
      <c r="W194" s="23">
        <v>3</v>
      </c>
      <c r="X194" s="23"/>
      <c r="Y194" s="23">
        <v>3</v>
      </c>
      <c r="Z194" s="23">
        <v>80</v>
      </c>
      <c r="AA194" s="23">
        <v>163</v>
      </c>
      <c r="AB194" s="23">
        <v>4</v>
      </c>
      <c r="AC194" s="23">
        <v>7.73</v>
      </c>
      <c r="AD194" s="23">
        <v>162</v>
      </c>
      <c r="AE194" s="23">
        <v>4</v>
      </c>
      <c r="AF194" s="54">
        <v>4</v>
      </c>
      <c r="AG194" s="55" t="s">
        <v>283</v>
      </c>
      <c r="AH194" s="14"/>
    </row>
    <row r="195" spans="1:34">
      <c r="P195" s="30"/>
      <c r="T195"/>
      <c r="V195" s="28" t="s">
        <v>502</v>
      </c>
      <c r="W195" s="23"/>
      <c r="X195" s="23"/>
      <c r="Y195" s="23">
        <v>3</v>
      </c>
      <c r="Z195" s="23">
        <v>64</v>
      </c>
      <c r="AA195" s="23">
        <v>104</v>
      </c>
      <c r="AB195" s="23">
        <v>3</v>
      </c>
      <c r="AC195" s="23">
        <v>4.96</v>
      </c>
      <c r="AD195" s="23">
        <v>71</v>
      </c>
      <c r="AE195" s="23">
        <v>2</v>
      </c>
      <c r="AF195" s="54">
        <v>3</v>
      </c>
      <c r="AG195" s="55" t="s">
        <v>287</v>
      </c>
      <c r="AH195" s="14"/>
    </row>
    <row r="196" spans="1:34">
      <c r="P196" s="30"/>
      <c r="T196"/>
      <c r="V196" s="28" t="s">
        <v>503</v>
      </c>
      <c r="W196" s="23"/>
      <c r="X196" s="23"/>
      <c r="Y196" s="23"/>
      <c r="Z196" s="23">
        <v>43</v>
      </c>
      <c r="AA196" s="23">
        <v>43</v>
      </c>
      <c r="AB196" s="23">
        <v>1</v>
      </c>
      <c r="AC196" s="23">
        <v>5.94</v>
      </c>
      <c r="AD196" s="23">
        <v>119</v>
      </c>
      <c r="AE196" s="23">
        <v>3</v>
      </c>
      <c r="AF196" s="54">
        <v>2</v>
      </c>
      <c r="AG196" s="55" t="s">
        <v>279</v>
      </c>
      <c r="AH196" s="14"/>
    </row>
    <row r="197" spans="1:34">
      <c r="P197" s="30"/>
      <c r="T197"/>
      <c r="V197" s="28" t="s">
        <v>504</v>
      </c>
      <c r="W197" s="23"/>
      <c r="X197" s="23"/>
      <c r="Y197" s="23">
        <v>3</v>
      </c>
      <c r="Z197" s="23">
        <v>54</v>
      </c>
      <c r="AA197" s="23">
        <v>65</v>
      </c>
      <c r="AB197" s="23">
        <v>2</v>
      </c>
      <c r="AC197" s="23">
        <v>4.99</v>
      </c>
      <c r="AD197" s="23">
        <v>73</v>
      </c>
      <c r="AE197" s="23">
        <v>2</v>
      </c>
      <c r="AF197" s="54">
        <v>2</v>
      </c>
      <c r="AG197" s="55" t="s">
        <v>279</v>
      </c>
      <c r="AH197" s="14"/>
    </row>
    <row r="198" spans="1:34">
      <c r="P198" s="30"/>
      <c r="T198"/>
      <c r="V198" s="28" t="s">
        <v>505</v>
      </c>
      <c r="W198" s="23"/>
      <c r="X198" s="23"/>
      <c r="Y198" s="23">
        <v>3</v>
      </c>
      <c r="Z198" s="23">
        <v>78</v>
      </c>
      <c r="AA198" s="23">
        <v>154</v>
      </c>
      <c r="AB198" s="23">
        <v>4</v>
      </c>
      <c r="AC198" s="23"/>
      <c r="AD198" s="23"/>
      <c r="AE198" s="23"/>
      <c r="AF198" s="54">
        <v>4</v>
      </c>
      <c r="AG198" s="55" t="s">
        <v>283</v>
      </c>
      <c r="AH198" s="14"/>
    </row>
    <row r="199" spans="1:34">
      <c r="P199" s="30"/>
      <c r="T199"/>
      <c r="V199" s="28" t="s">
        <v>506</v>
      </c>
      <c r="W199" s="23"/>
      <c r="X199" s="23"/>
      <c r="Y199" s="23"/>
      <c r="Z199" s="23"/>
      <c r="AA199" s="23"/>
      <c r="AB199" s="23"/>
      <c r="AC199" s="23"/>
      <c r="AD199" s="23"/>
      <c r="AE199" s="23"/>
      <c r="AF199" s="54">
        <v>1</v>
      </c>
      <c r="AG199" s="55" t="s">
        <v>284</v>
      </c>
      <c r="AH199" s="14"/>
    </row>
    <row r="200" spans="1:34">
      <c r="P200" s="30"/>
      <c r="T200"/>
      <c r="V200" s="28" t="s">
        <v>507</v>
      </c>
      <c r="W200" s="23"/>
      <c r="X200" s="23">
        <v>3.5</v>
      </c>
      <c r="Y200" s="23"/>
      <c r="Z200" s="23"/>
      <c r="AA200" s="23"/>
      <c r="AB200" s="23"/>
      <c r="AC200" s="23">
        <v>4.5599999999999996</v>
      </c>
      <c r="AD200" s="23">
        <v>47</v>
      </c>
      <c r="AE200" s="23">
        <v>2</v>
      </c>
      <c r="AF200" s="54">
        <v>3</v>
      </c>
      <c r="AG200" s="55" t="s">
        <v>287</v>
      </c>
      <c r="AH200" s="14"/>
    </row>
    <row r="201" spans="1:34">
      <c r="P201" s="30"/>
      <c r="T201"/>
      <c r="V201" s="28" t="s">
        <v>508</v>
      </c>
      <c r="W201" s="23"/>
      <c r="X201" s="23"/>
      <c r="Y201" s="23"/>
      <c r="Z201" s="23"/>
      <c r="AA201" s="23"/>
      <c r="AB201" s="23"/>
      <c r="AC201" s="23"/>
      <c r="AD201" s="23"/>
      <c r="AE201" s="23"/>
      <c r="AF201" s="54">
        <v>1</v>
      </c>
      <c r="AG201" s="55" t="s">
        <v>284</v>
      </c>
      <c r="AH201" s="14"/>
    </row>
    <row r="202" spans="1:34">
      <c r="P202" s="30"/>
      <c r="T202"/>
      <c r="V202" s="28" t="s">
        <v>509</v>
      </c>
      <c r="W202" s="23"/>
      <c r="X202" s="23">
        <v>3.5</v>
      </c>
      <c r="Y202" s="23"/>
      <c r="Z202" s="23"/>
      <c r="AA202" s="23"/>
      <c r="AB202" s="23"/>
      <c r="AC202" s="23">
        <v>5.64</v>
      </c>
      <c r="AD202" s="23">
        <v>108</v>
      </c>
      <c r="AE202" s="23">
        <v>3</v>
      </c>
      <c r="AF202" s="54">
        <v>3</v>
      </c>
      <c r="AG202" s="55" t="s">
        <v>287</v>
      </c>
      <c r="AH202" s="14"/>
    </row>
    <row r="203" spans="1:34">
      <c r="P203" s="30"/>
      <c r="T203"/>
      <c r="V203" s="28" t="s">
        <v>510</v>
      </c>
      <c r="W203" s="23"/>
      <c r="X203" s="23"/>
      <c r="Y203" s="23"/>
      <c r="Z203" s="23"/>
      <c r="AA203" s="23"/>
      <c r="AB203" s="23"/>
      <c r="AC203" s="23">
        <v>2.96</v>
      </c>
      <c r="AD203" s="23">
        <v>1</v>
      </c>
      <c r="AE203" s="23">
        <v>1</v>
      </c>
      <c r="AF203" s="54">
        <v>1</v>
      </c>
      <c r="AG203" s="55" t="s">
        <v>284</v>
      </c>
      <c r="AH203" s="14"/>
    </row>
    <row r="204" spans="1:34">
      <c r="P204" s="30"/>
      <c r="T204"/>
      <c r="V204" s="28" t="s">
        <v>511</v>
      </c>
      <c r="W204" s="23"/>
      <c r="X204" s="23"/>
      <c r="Y204" s="23"/>
      <c r="Z204" s="23"/>
      <c r="AA204" s="23"/>
      <c r="AB204" s="23"/>
      <c r="AC204" s="23"/>
      <c r="AD204" s="23"/>
      <c r="AE204" s="23"/>
      <c r="AF204" s="54">
        <v>1</v>
      </c>
      <c r="AG204" s="55" t="s">
        <v>284</v>
      </c>
      <c r="AH204" s="14"/>
    </row>
    <row r="205" spans="1:34">
      <c r="P205" s="30"/>
      <c r="T205"/>
      <c r="V205" s="28" t="s">
        <v>512</v>
      </c>
      <c r="W205" s="23"/>
      <c r="X205" s="23">
        <v>3.5</v>
      </c>
      <c r="Y205" s="23"/>
      <c r="Z205" s="23">
        <v>37</v>
      </c>
      <c r="AA205" s="23">
        <v>32</v>
      </c>
      <c r="AB205" s="23">
        <v>1</v>
      </c>
      <c r="AC205" s="23">
        <v>4.07</v>
      </c>
      <c r="AD205" s="23">
        <v>19</v>
      </c>
      <c r="AE205" s="23">
        <v>1</v>
      </c>
      <c r="AF205" s="54">
        <v>2</v>
      </c>
      <c r="AG205" s="55" t="s">
        <v>279</v>
      </c>
      <c r="AH205" s="14"/>
    </row>
    <row r="206" spans="1:34">
      <c r="P206" s="30"/>
      <c r="T206"/>
      <c r="V206" s="28" t="s">
        <v>513</v>
      </c>
      <c r="W206" s="23"/>
      <c r="X206" s="23"/>
      <c r="Y206" s="23"/>
      <c r="Z206" s="23"/>
      <c r="AA206" s="23"/>
      <c r="AB206" s="23"/>
      <c r="AC206" s="23"/>
      <c r="AD206" s="23"/>
      <c r="AE206" s="23"/>
      <c r="AF206" s="54">
        <v>1</v>
      </c>
      <c r="AG206" s="55" t="s">
        <v>284</v>
      </c>
      <c r="AH206" s="14"/>
    </row>
    <row r="207" spans="1:34">
      <c r="P207" s="30"/>
      <c r="T207"/>
      <c r="V207" s="28" t="s">
        <v>514</v>
      </c>
      <c r="W207" s="23"/>
      <c r="X207" s="23">
        <v>3.5</v>
      </c>
      <c r="Y207" s="23"/>
      <c r="Z207" s="23">
        <v>41</v>
      </c>
      <c r="AA207" s="23">
        <v>38</v>
      </c>
      <c r="AB207" s="23">
        <v>1</v>
      </c>
      <c r="AC207" s="23">
        <v>4.46</v>
      </c>
      <c r="AD207" s="23">
        <v>41</v>
      </c>
      <c r="AE207" s="23">
        <v>1</v>
      </c>
      <c r="AF207" s="54">
        <v>2</v>
      </c>
      <c r="AG207" s="55" t="s">
        <v>279</v>
      </c>
      <c r="AH207" s="14"/>
    </row>
    <row r="208" spans="1:34">
      <c r="P208" s="30"/>
      <c r="T208"/>
      <c r="V208" s="28" t="s">
        <v>515</v>
      </c>
      <c r="W208" s="23"/>
      <c r="X208" s="23"/>
      <c r="Y208" s="23"/>
      <c r="Z208" s="23">
        <v>55</v>
      </c>
      <c r="AA208" s="23">
        <v>69</v>
      </c>
      <c r="AB208" s="23">
        <v>2</v>
      </c>
      <c r="AC208" s="23"/>
      <c r="AD208" s="23"/>
      <c r="AE208" s="23"/>
      <c r="AF208" s="54">
        <v>2</v>
      </c>
      <c r="AG208" s="55" t="s">
        <v>279</v>
      </c>
      <c r="AH208" s="14"/>
    </row>
    <row r="209" spans="16:34">
      <c r="P209" s="30"/>
      <c r="T209"/>
      <c r="V209" s="28" t="s">
        <v>516</v>
      </c>
      <c r="W209" s="23"/>
      <c r="X209" s="23"/>
      <c r="Y209" s="23"/>
      <c r="Z209" s="23">
        <v>55</v>
      </c>
      <c r="AA209" s="23">
        <v>69</v>
      </c>
      <c r="AB209" s="23">
        <v>2</v>
      </c>
      <c r="AC209" s="23">
        <v>5.53</v>
      </c>
      <c r="AD209" s="23">
        <v>102</v>
      </c>
      <c r="AE209" s="23">
        <v>3</v>
      </c>
      <c r="AF209" s="54">
        <v>3</v>
      </c>
      <c r="AG209" s="55" t="s">
        <v>287</v>
      </c>
      <c r="AH209" s="14"/>
    </row>
    <row r="210" spans="16:34">
      <c r="P210" s="30"/>
      <c r="T210"/>
      <c r="V210" s="28" t="s">
        <v>517</v>
      </c>
      <c r="W210" s="23"/>
      <c r="X210" s="23"/>
      <c r="Y210" s="23">
        <v>3</v>
      </c>
      <c r="Z210" s="23">
        <v>65</v>
      </c>
      <c r="AA210" s="23">
        <v>105</v>
      </c>
      <c r="AB210" s="23">
        <v>3</v>
      </c>
      <c r="AC210" s="23">
        <v>4.82</v>
      </c>
      <c r="AD210" s="23">
        <v>67</v>
      </c>
      <c r="AE210" s="23">
        <v>2</v>
      </c>
      <c r="AF210" s="54">
        <v>3</v>
      </c>
      <c r="AG210" s="55" t="s">
        <v>287</v>
      </c>
      <c r="AH210" s="14"/>
    </row>
    <row r="211" spans="16:34">
      <c r="P211" s="30"/>
      <c r="T211"/>
      <c r="V211" s="28" t="s">
        <v>518</v>
      </c>
      <c r="W211" s="23"/>
      <c r="X211" s="23">
        <v>3.5</v>
      </c>
      <c r="Y211" s="23"/>
      <c r="Z211" s="23">
        <v>28</v>
      </c>
      <c r="AA211" s="23">
        <v>18</v>
      </c>
      <c r="AB211" s="23">
        <v>1</v>
      </c>
      <c r="AC211" s="23">
        <v>4.76</v>
      </c>
      <c r="AD211" s="23">
        <v>58</v>
      </c>
      <c r="AE211" s="23">
        <v>2</v>
      </c>
      <c r="AF211" s="54">
        <v>2</v>
      </c>
      <c r="AG211" s="55" t="s">
        <v>279</v>
      </c>
      <c r="AH211" s="14"/>
    </row>
    <row r="212" spans="16:34">
      <c r="P212" s="30"/>
      <c r="T212"/>
      <c r="V212" s="28" t="s">
        <v>519</v>
      </c>
      <c r="W212" s="23"/>
      <c r="X212" s="23"/>
      <c r="Y212" s="23">
        <v>3</v>
      </c>
      <c r="Z212" s="23">
        <v>67</v>
      </c>
      <c r="AA212" s="23">
        <v>114</v>
      </c>
      <c r="AB212" s="23">
        <v>3</v>
      </c>
      <c r="AC212" s="23">
        <v>6.49</v>
      </c>
      <c r="AD212" s="23">
        <v>138</v>
      </c>
      <c r="AE212" s="23">
        <v>4</v>
      </c>
      <c r="AF212" s="54">
        <v>3</v>
      </c>
      <c r="AG212" s="55" t="s">
        <v>287</v>
      </c>
      <c r="AH212" s="14"/>
    </row>
    <row r="213" spans="16:34">
      <c r="P213" s="30"/>
      <c r="T213"/>
      <c r="V213" s="28" t="s">
        <v>520</v>
      </c>
      <c r="W213" s="23"/>
      <c r="X213" s="23"/>
      <c r="Y213" s="23"/>
      <c r="Z213" s="23">
        <v>16</v>
      </c>
      <c r="AA213" s="23">
        <v>3</v>
      </c>
      <c r="AB213" s="23">
        <v>1</v>
      </c>
      <c r="AC213" s="23">
        <v>4.7</v>
      </c>
      <c r="AD213" s="23">
        <v>55</v>
      </c>
      <c r="AE213" s="23">
        <v>2</v>
      </c>
      <c r="AF213" s="54">
        <v>2</v>
      </c>
      <c r="AG213" s="55" t="s">
        <v>279</v>
      </c>
      <c r="AH213" s="14"/>
    </row>
    <row r="214" spans="16:34">
      <c r="P214" s="30"/>
      <c r="T214"/>
      <c r="V214" s="28" t="s">
        <v>521</v>
      </c>
      <c r="W214" s="23">
        <v>3</v>
      </c>
      <c r="X214" s="23"/>
      <c r="Y214" s="23">
        <v>3</v>
      </c>
      <c r="Z214" s="23">
        <v>88</v>
      </c>
      <c r="AA214" s="23">
        <v>177</v>
      </c>
      <c r="AB214" s="23">
        <v>4</v>
      </c>
      <c r="AC214" s="23"/>
      <c r="AD214" s="23"/>
      <c r="AE214" s="23"/>
      <c r="AF214" s="54">
        <v>3</v>
      </c>
      <c r="AG214" s="55" t="s">
        <v>287</v>
      </c>
      <c r="AH214" s="14"/>
    </row>
    <row r="215" spans="16:34">
      <c r="P215" s="30"/>
      <c r="T215"/>
      <c r="V215" s="28" t="s">
        <v>522</v>
      </c>
      <c r="W215" s="23"/>
      <c r="X215" s="23"/>
      <c r="Y215" s="23">
        <v>3</v>
      </c>
      <c r="Z215" s="23">
        <v>91</v>
      </c>
      <c r="AA215" s="23">
        <v>179</v>
      </c>
      <c r="AB215" s="23">
        <v>4</v>
      </c>
      <c r="AC215" s="23"/>
      <c r="AD215" s="23"/>
      <c r="AE215" s="23"/>
      <c r="AF215" s="54">
        <v>4</v>
      </c>
      <c r="AG215" s="55" t="s">
        <v>283</v>
      </c>
      <c r="AH215" s="14"/>
    </row>
    <row r="216" spans="16:34">
      <c r="P216" s="30"/>
      <c r="T216"/>
      <c r="V216" s="28" t="s">
        <v>523</v>
      </c>
      <c r="W216" s="23"/>
      <c r="X216" s="23"/>
      <c r="Y216" s="23"/>
      <c r="Z216" s="23"/>
      <c r="AA216" s="23"/>
      <c r="AB216" s="23"/>
      <c r="AC216" s="23"/>
      <c r="AD216" s="23"/>
      <c r="AE216" s="23"/>
      <c r="AF216" s="54">
        <v>1</v>
      </c>
      <c r="AG216" s="55" t="s">
        <v>284</v>
      </c>
      <c r="AH216" s="14"/>
    </row>
    <row r="217" spans="16:34">
      <c r="P217" s="30"/>
      <c r="T217"/>
      <c r="V217" s="28" t="s">
        <v>524</v>
      </c>
      <c r="W217" s="23"/>
      <c r="X217" s="23"/>
      <c r="Y217" s="23"/>
      <c r="Z217" s="23">
        <v>68</v>
      </c>
      <c r="AA217" s="23">
        <v>121</v>
      </c>
      <c r="AB217" s="23">
        <v>3</v>
      </c>
      <c r="AC217" s="23">
        <v>5.28</v>
      </c>
      <c r="AD217" s="23">
        <v>85</v>
      </c>
      <c r="AE217" s="23">
        <v>3</v>
      </c>
      <c r="AF217" s="54">
        <v>3</v>
      </c>
      <c r="AG217" s="55" t="s">
        <v>287</v>
      </c>
      <c r="AH217" s="14"/>
    </row>
    <row r="218" spans="16:34">
      <c r="P218" s="30"/>
      <c r="T218"/>
      <c r="V218" s="28" t="s">
        <v>525</v>
      </c>
      <c r="W218" s="23"/>
      <c r="X218" s="23"/>
      <c r="Y218" s="23"/>
      <c r="Z218" s="23">
        <v>73</v>
      </c>
      <c r="AA218" s="23">
        <v>135</v>
      </c>
      <c r="AB218" s="23">
        <v>3</v>
      </c>
      <c r="AC218" s="23">
        <v>6.69</v>
      </c>
      <c r="AD218" s="23">
        <v>141</v>
      </c>
      <c r="AE218" s="23">
        <v>4</v>
      </c>
      <c r="AF218" s="54">
        <v>4</v>
      </c>
      <c r="AG218" s="55" t="s">
        <v>283</v>
      </c>
      <c r="AH218" s="14"/>
    </row>
    <row r="219" spans="16:34">
      <c r="P219" s="30"/>
      <c r="T219"/>
      <c r="V219" s="28" t="s">
        <v>526</v>
      </c>
      <c r="W219" s="23">
        <v>3</v>
      </c>
      <c r="X219" s="23"/>
      <c r="Y219" s="23"/>
      <c r="Z219" s="23">
        <v>59</v>
      </c>
      <c r="AA219" s="23">
        <v>82</v>
      </c>
      <c r="AB219" s="23">
        <v>2</v>
      </c>
      <c r="AC219" s="23">
        <v>5.7</v>
      </c>
      <c r="AD219" s="23">
        <v>113</v>
      </c>
      <c r="AE219" s="23">
        <v>3</v>
      </c>
      <c r="AF219" s="54">
        <v>3</v>
      </c>
      <c r="AG219" s="55" t="s">
        <v>287</v>
      </c>
      <c r="AH219" s="14"/>
    </row>
    <row r="220" spans="16:34">
      <c r="P220" s="30"/>
      <c r="T220"/>
      <c r="V220" s="28" t="s">
        <v>527</v>
      </c>
      <c r="W220" s="23"/>
      <c r="X220" s="23"/>
      <c r="Y220" s="23">
        <v>3</v>
      </c>
      <c r="Z220" s="23">
        <v>85</v>
      </c>
      <c r="AA220" s="23">
        <v>170</v>
      </c>
      <c r="AB220" s="23">
        <v>4</v>
      </c>
      <c r="AC220" s="23"/>
      <c r="AD220" s="23"/>
      <c r="AE220" s="23"/>
      <c r="AF220" s="54">
        <v>4</v>
      </c>
      <c r="AG220" s="55" t="s">
        <v>283</v>
      </c>
      <c r="AH220" s="14"/>
    </row>
    <row r="221" spans="16:34">
      <c r="P221" s="30"/>
      <c r="T221"/>
      <c r="V221" s="28" t="s">
        <v>528</v>
      </c>
      <c r="W221" s="23">
        <v>3</v>
      </c>
      <c r="X221" s="23"/>
      <c r="Y221" s="23">
        <v>3</v>
      </c>
      <c r="Z221" s="23">
        <v>92</v>
      </c>
      <c r="AA221" s="23">
        <v>180</v>
      </c>
      <c r="AB221" s="23">
        <v>4</v>
      </c>
      <c r="AC221" s="23"/>
      <c r="AD221" s="23"/>
      <c r="AE221" s="23"/>
      <c r="AF221" s="54">
        <v>3</v>
      </c>
      <c r="AG221" s="55" t="s">
        <v>287</v>
      </c>
      <c r="AH221" s="14"/>
    </row>
    <row r="222" spans="16:34">
      <c r="P222" s="30"/>
      <c r="T222"/>
      <c r="V222" s="28" t="s">
        <v>529</v>
      </c>
      <c r="W222" s="23"/>
      <c r="X222" s="23"/>
      <c r="Y222" s="23">
        <v>3</v>
      </c>
      <c r="Z222" s="23">
        <v>20</v>
      </c>
      <c r="AA222" s="23">
        <v>8</v>
      </c>
      <c r="AB222" s="23">
        <v>1</v>
      </c>
      <c r="AC222" s="23">
        <v>3.45</v>
      </c>
      <c r="AD222" s="23">
        <v>6</v>
      </c>
      <c r="AE222" s="23">
        <v>1</v>
      </c>
      <c r="AF222" s="54">
        <v>2</v>
      </c>
      <c r="AG222" s="55" t="s">
        <v>279</v>
      </c>
      <c r="AH222" s="14"/>
    </row>
    <row r="223" spans="16:34">
      <c r="P223" s="30"/>
      <c r="T223"/>
      <c r="V223" s="28" t="s">
        <v>530</v>
      </c>
      <c r="W223" s="23"/>
      <c r="X223" s="23"/>
      <c r="Y223" s="23"/>
      <c r="Z223" s="23">
        <v>19</v>
      </c>
      <c r="AA223" s="23">
        <v>5</v>
      </c>
      <c r="AB223" s="23">
        <v>1</v>
      </c>
      <c r="AC223" s="23">
        <v>4.46</v>
      </c>
      <c r="AD223" s="23">
        <v>41</v>
      </c>
      <c r="AE223" s="23">
        <v>1</v>
      </c>
      <c r="AF223" s="54">
        <v>1</v>
      </c>
      <c r="AG223" s="55" t="s">
        <v>284</v>
      </c>
      <c r="AH223" s="14"/>
    </row>
    <row r="224" spans="16:34">
      <c r="P224" s="30"/>
      <c r="T224"/>
      <c r="V224" s="28" t="s">
        <v>531</v>
      </c>
      <c r="W224" s="23"/>
      <c r="X224" s="23"/>
      <c r="Y224" s="23"/>
      <c r="Z224" s="23">
        <v>60</v>
      </c>
      <c r="AA224" s="23">
        <v>88</v>
      </c>
      <c r="AB224" s="23">
        <v>2</v>
      </c>
      <c r="AC224" s="23">
        <v>6.09</v>
      </c>
      <c r="AD224" s="23">
        <v>125</v>
      </c>
      <c r="AE224" s="23">
        <v>4</v>
      </c>
      <c r="AF224" s="54">
        <v>3</v>
      </c>
      <c r="AG224" s="55" t="s">
        <v>287</v>
      </c>
      <c r="AH224" s="14"/>
    </row>
    <row r="225" spans="16:34">
      <c r="P225" s="30"/>
      <c r="T225"/>
      <c r="V225" s="28" t="s">
        <v>532</v>
      </c>
      <c r="W225" s="23"/>
      <c r="X225" s="23"/>
      <c r="Y225" s="23"/>
      <c r="Z225" s="23">
        <v>66</v>
      </c>
      <c r="AA225" s="23">
        <v>107</v>
      </c>
      <c r="AB225" s="23">
        <v>3</v>
      </c>
      <c r="AC225" s="23">
        <v>6.16</v>
      </c>
      <c r="AD225" s="23">
        <v>126</v>
      </c>
      <c r="AE225" s="23">
        <v>4</v>
      </c>
      <c r="AF225" s="54">
        <v>4</v>
      </c>
      <c r="AG225" s="55" t="s">
        <v>283</v>
      </c>
      <c r="AH225" s="14"/>
    </row>
    <row r="226" spans="16:34">
      <c r="P226" s="30"/>
      <c r="T226"/>
      <c r="V226" s="28" t="s">
        <v>533</v>
      </c>
      <c r="W226" s="23"/>
      <c r="X226" s="23"/>
      <c r="Y226" s="23"/>
      <c r="Z226" s="23">
        <v>33</v>
      </c>
      <c r="AA226" s="23">
        <v>25</v>
      </c>
      <c r="AB226" s="23">
        <v>1</v>
      </c>
      <c r="AC226" s="23">
        <v>4.05</v>
      </c>
      <c r="AD226" s="23">
        <v>18</v>
      </c>
      <c r="AE226" s="23">
        <v>1</v>
      </c>
      <c r="AF226" s="54">
        <v>1</v>
      </c>
      <c r="AG226" s="55" t="s">
        <v>284</v>
      </c>
      <c r="AH226" s="14"/>
    </row>
    <row r="227" spans="16:34">
      <c r="P227" s="30"/>
      <c r="T227"/>
      <c r="V227" s="28" t="s">
        <v>534</v>
      </c>
      <c r="W227" s="23"/>
      <c r="X227" s="23"/>
      <c r="Y227" s="23">
        <v>3</v>
      </c>
      <c r="Z227" s="23">
        <v>59</v>
      </c>
      <c r="AA227" s="23">
        <v>82</v>
      </c>
      <c r="AB227" s="23">
        <v>2</v>
      </c>
      <c r="AC227" s="23">
        <v>6.08</v>
      </c>
      <c r="AD227" s="23">
        <v>124</v>
      </c>
      <c r="AE227" s="23">
        <v>4</v>
      </c>
      <c r="AF227" s="54">
        <v>3</v>
      </c>
      <c r="AG227" s="55" t="s">
        <v>287</v>
      </c>
      <c r="AH227" s="14"/>
    </row>
    <row r="228" spans="16:34">
      <c r="P228" s="30"/>
      <c r="T228"/>
      <c r="V228" s="28" t="s">
        <v>535</v>
      </c>
      <c r="W228" s="23"/>
      <c r="X228" s="23"/>
      <c r="Y228" s="23"/>
      <c r="Z228" s="23">
        <v>81</v>
      </c>
      <c r="AA228" s="23">
        <v>164</v>
      </c>
      <c r="AB228" s="23">
        <v>4</v>
      </c>
      <c r="AC228" s="23">
        <v>6.45</v>
      </c>
      <c r="AD228" s="23">
        <v>135</v>
      </c>
      <c r="AE228" s="23">
        <v>4</v>
      </c>
      <c r="AF228" s="54">
        <v>4</v>
      </c>
      <c r="AG228" s="55" t="s">
        <v>283</v>
      </c>
      <c r="AH228" s="14"/>
    </row>
    <row r="229" spans="16:34">
      <c r="P229" s="30"/>
      <c r="T229"/>
      <c r="V229" s="28" t="s">
        <v>536</v>
      </c>
      <c r="W229" s="23"/>
      <c r="X229" s="23"/>
      <c r="Y229" s="23"/>
      <c r="Z229" s="23">
        <v>56</v>
      </c>
      <c r="AA229" s="23">
        <v>73</v>
      </c>
      <c r="AB229" s="23">
        <v>2</v>
      </c>
      <c r="AC229" s="23"/>
      <c r="AD229" s="23"/>
      <c r="AE229" s="23"/>
      <c r="AF229" s="54">
        <v>2</v>
      </c>
      <c r="AG229" s="55" t="s">
        <v>279</v>
      </c>
      <c r="AH229" s="14"/>
    </row>
    <row r="230" spans="16:34">
      <c r="P230" s="30"/>
      <c r="T230"/>
      <c r="V230" s="28" t="s">
        <v>537</v>
      </c>
      <c r="W230" s="23"/>
      <c r="X230" s="23"/>
      <c r="Y230" s="23"/>
      <c r="Z230" s="23"/>
      <c r="AA230" s="23"/>
      <c r="AB230" s="23"/>
      <c r="AC230" s="23"/>
      <c r="AD230" s="23"/>
      <c r="AE230" s="23"/>
      <c r="AF230" s="54">
        <v>1</v>
      </c>
      <c r="AG230" s="55" t="s">
        <v>284</v>
      </c>
      <c r="AH230" s="14"/>
    </row>
    <row r="231" spans="16:34">
      <c r="P231" s="30"/>
      <c r="T231"/>
      <c r="V231" s="28" t="s">
        <v>538</v>
      </c>
      <c r="W231" s="23"/>
      <c r="X231" s="23"/>
      <c r="Y231" s="23"/>
      <c r="Z231" s="23">
        <v>68</v>
      </c>
      <c r="AA231" s="23">
        <v>121</v>
      </c>
      <c r="AB231" s="23">
        <v>3</v>
      </c>
      <c r="AC231" s="23">
        <v>6.48</v>
      </c>
      <c r="AD231" s="23">
        <v>136</v>
      </c>
      <c r="AE231" s="23">
        <v>4</v>
      </c>
      <c r="AF231" s="54">
        <v>4</v>
      </c>
      <c r="AG231" s="55" t="s">
        <v>283</v>
      </c>
      <c r="AH231" s="14"/>
    </row>
    <row r="232" spans="16:34">
      <c r="P232" s="30"/>
      <c r="T232"/>
      <c r="V232" s="28" t="s">
        <v>539</v>
      </c>
      <c r="W232" s="23"/>
      <c r="X232" s="23"/>
      <c r="Y232" s="23"/>
      <c r="Z232" s="23"/>
      <c r="AA232" s="23"/>
      <c r="AB232" s="23"/>
      <c r="AC232" s="23">
        <v>5.65</v>
      </c>
      <c r="AD232" s="23">
        <v>109</v>
      </c>
      <c r="AE232" s="23">
        <v>3</v>
      </c>
      <c r="AF232" s="54">
        <v>3</v>
      </c>
      <c r="AG232" s="55" t="s">
        <v>287</v>
      </c>
      <c r="AH232" s="14"/>
    </row>
    <row r="233" spans="16:34">
      <c r="P233" s="30"/>
      <c r="T233"/>
      <c r="V233" s="28" t="s">
        <v>540</v>
      </c>
      <c r="W233" s="23"/>
      <c r="X233" s="23"/>
      <c r="Y233" s="23"/>
      <c r="Z233" s="23"/>
      <c r="AA233" s="23"/>
      <c r="AB233" s="23"/>
      <c r="AC233" s="23"/>
      <c r="AD233" s="23"/>
      <c r="AE233" s="23"/>
      <c r="AF233" s="54">
        <v>1</v>
      </c>
      <c r="AG233" s="55" t="s">
        <v>284</v>
      </c>
      <c r="AH233" s="14"/>
    </row>
    <row r="234" spans="16:34">
      <c r="P234" s="30"/>
      <c r="T234"/>
      <c r="V234" s="28" t="s">
        <v>541</v>
      </c>
      <c r="W234" s="23"/>
      <c r="X234" s="23"/>
      <c r="Y234" s="23"/>
      <c r="Z234" s="23">
        <v>59</v>
      </c>
      <c r="AA234" s="23">
        <v>82</v>
      </c>
      <c r="AB234" s="23">
        <v>2</v>
      </c>
      <c r="AC234" s="23">
        <v>4.1900000000000004</v>
      </c>
      <c r="AD234" s="23">
        <v>27</v>
      </c>
      <c r="AE234" s="23">
        <v>1</v>
      </c>
      <c r="AF234" s="54">
        <v>2</v>
      </c>
      <c r="AG234" s="55" t="s">
        <v>279</v>
      </c>
      <c r="AH234" s="14"/>
    </row>
    <row r="235" spans="16:34">
      <c r="P235" s="30"/>
      <c r="T235"/>
      <c r="V235" s="28" t="s">
        <v>542</v>
      </c>
      <c r="W235" s="23"/>
      <c r="X235" s="23"/>
      <c r="Y235" s="23"/>
      <c r="Z235" s="23">
        <v>61</v>
      </c>
      <c r="AA235" s="23">
        <v>92</v>
      </c>
      <c r="AB235" s="23">
        <v>3</v>
      </c>
      <c r="AC235" s="23">
        <v>4.7699999999999996</v>
      </c>
      <c r="AD235" s="23">
        <v>59</v>
      </c>
      <c r="AE235" s="23">
        <v>2</v>
      </c>
      <c r="AF235" s="54">
        <v>3</v>
      </c>
      <c r="AG235" s="55" t="s">
        <v>287</v>
      </c>
      <c r="AH235" s="14"/>
    </row>
    <row r="236" spans="16:34">
      <c r="P236" s="30"/>
      <c r="T236"/>
      <c r="V236" s="28" t="s">
        <v>543</v>
      </c>
      <c r="W236" s="23"/>
      <c r="X236" s="23"/>
      <c r="Y236" s="23"/>
      <c r="Z236" s="23">
        <v>83</v>
      </c>
      <c r="AA236" s="23">
        <v>165</v>
      </c>
      <c r="AB236" s="23">
        <v>4</v>
      </c>
      <c r="AC236" s="23">
        <v>6.71</v>
      </c>
      <c r="AD236" s="23">
        <v>142</v>
      </c>
      <c r="AE236" s="23">
        <v>4</v>
      </c>
      <c r="AF236" s="54">
        <v>4</v>
      </c>
      <c r="AG236" s="55" t="s">
        <v>283</v>
      </c>
      <c r="AH236" s="14"/>
    </row>
    <row r="237" spans="16:34">
      <c r="P237" s="30"/>
      <c r="T237"/>
      <c r="V237" s="28" t="s">
        <v>544</v>
      </c>
      <c r="W237" s="23"/>
      <c r="X237" s="23"/>
      <c r="Y237" s="23">
        <v>3</v>
      </c>
      <c r="Z237" s="23">
        <v>66</v>
      </c>
      <c r="AA237" s="23">
        <v>107</v>
      </c>
      <c r="AB237" s="23">
        <v>3</v>
      </c>
      <c r="AC237" s="23">
        <v>5.63</v>
      </c>
      <c r="AD237" s="23">
        <v>107</v>
      </c>
      <c r="AE237" s="23">
        <v>3</v>
      </c>
      <c r="AF237" s="54">
        <v>3</v>
      </c>
      <c r="AG237" s="55" t="s">
        <v>287</v>
      </c>
      <c r="AH237" s="14"/>
    </row>
    <row r="238" spans="16:34">
      <c r="P238" s="30"/>
      <c r="T238"/>
      <c r="V238" s="28" t="s">
        <v>545</v>
      </c>
      <c r="W238" s="23"/>
      <c r="X238" s="23"/>
      <c r="Y238" s="23"/>
      <c r="Z238" s="23"/>
      <c r="AA238" s="23"/>
      <c r="AB238" s="23"/>
      <c r="AC238" s="23"/>
      <c r="AD238" s="23"/>
      <c r="AE238" s="23"/>
      <c r="AF238" s="54">
        <v>1</v>
      </c>
      <c r="AG238" s="55" t="s">
        <v>284</v>
      </c>
      <c r="AH238" s="14"/>
    </row>
    <row r="239" spans="16:34">
      <c r="P239" s="30"/>
      <c r="T239"/>
      <c r="V239" s="28" t="s">
        <v>546</v>
      </c>
      <c r="W239" s="23"/>
      <c r="X239" s="23"/>
      <c r="Y239" s="23">
        <v>3</v>
      </c>
      <c r="Z239" s="23">
        <v>65</v>
      </c>
      <c r="AA239" s="23">
        <v>105</v>
      </c>
      <c r="AB239" s="23">
        <v>3</v>
      </c>
      <c r="AC239" s="23">
        <v>5.26</v>
      </c>
      <c r="AD239" s="23">
        <v>83</v>
      </c>
      <c r="AE239" s="23">
        <v>3</v>
      </c>
      <c r="AF239" s="54">
        <v>3</v>
      </c>
      <c r="AG239" s="55" t="s">
        <v>287</v>
      </c>
      <c r="AH239" s="14"/>
    </row>
    <row r="240" spans="16:34">
      <c r="P240" s="30"/>
      <c r="T240"/>
      <c r="V240" s="28" t="s">
        <v>547</v>
      </c>
      <c r="W240" s="23"/>
      <c r="X240" s="23"/>
      <c r="Y240" s="23"/>
      <c r="Z240" s="23">
        <v>74</v>
      </c>
      <c r="AA240" s="23">
        <v>140</v>
      </c>
      <c r="AB240" s="23">
        <v>4</v>
      </c>
      <c r="AC240" s="23">
        <v>5.71</v>
      </c>
      <c r="AD240" s="23">
        <v>114</v>
      </c>
      <c r="AE240" s="23">
        <v>3</v>
      </c>
      <c r="AF240" s="54">
        <v>4</v>
      </c>
      <c r="AG240" s="55" t="s">
        <v>283</v>
      </c>
      <c r="AH240" s="14"/>
    </row>
    <row r="241" spans="1:34">
      <c r="P241" s="30"/>
      <c r="T241"/>
      <c r="V241" s="28" t="s">
        <v>548</v>
      </c>
      <c r="W241" s="23"/>
      <c r="X241" s="23"/>
      <c r="Y241" s="23"/>
      <c r="Z241" s="23">
        <v>24</v>
      </c>
      <c r="AA241" s="23">
        <v>13</v>
      </c>
      <c r="AB241" s="23">
        <v>1</v>
      </c>
      <c r="AC241" s="23">
        <v>4.1100000000000003</v>
      </c>
      <c r="AD241" s="23">
        <v>24</v>
      </c>
      <c r="AE241" s="23">
        <v>1</v>
      </c>
      <c r="AF241" s="54">
        <v>1</v>
      </c>
      <c r="AG241" s="55" t="s">
        <v>284</v>
      </c>
      <c r="AH241" s="14"/>
    </row>
    <row r="242" spans="1:34">
      <c r="P242" s="30"/>
      <c r="T242"/>
      <c r="V242" s="25" t="s">
        <v>549</v>
      </c>
      <c r="W242" s="23"/>
      <c r="X242" s="23"/>
      <c r="Y242" s="23">
        <v>3</v>
      </c>
      <c r="Z242" s="23">
        <v>68</v>
      </c>
      <c r="AA242" s="23">
        <v>121</v>
      </c>
      <c r="AB242" s="23">
        <v>3</v>
      </c>
      <c r="AC242" s="23">
        <v>5.27</v>
      </c>
      <c r="AD242" s="23">
        <v>84</v>
      </c>
      <c r="AE242" s="23">
        <v>3</v>
      </c>
      <c r="AF242" s="54">
        <v>3</v>
      </c>
      <c r="AG242" s="55" t="s">
        <v>287</v>
      </c>
      <c r="AH242" s="14"/>
    </row>
    <row r="243" spans="1:34">
      <c r="P243" s="30"/>
      <c r="T243"/>
      <c r="V243" s="25" t="s">
        <v>550</v>
      </c>
      <c r="W243" s="23"/>
      <c r="X243" s="23">
        <v>3.5</v>
      </c>
      <c r="Y243" s="23"/>
      <c r="Z243" s="23">
        <v>50</v>
      </c>
      <c r="AA243" s="23">
        <v>57</v>
      </c>
      <c r="AB243" s="23">
        <v>2</v>
      </c>
      <c r="AC243" s="23">
        <v>5.05</v>
      </c>
      <c r="AD243" s="23">
        <v>76</v>
      </c>
      <c r="AE243" s="23">
        <v>2</v>
      </c>
      <c r="AF243" s="54">
        <v>3</v>
      </c>
      <c r="AG243" s="55" t="s">
        <v>287</v>
      </c>
      <c r="AH243" s="14"/>
    </row>
    <row r="244" spans="1:34">
      <c r="J244" s="3"/>
      <c r="K244" s="3"/>
      <c r="L244" s="3"/>
      <c r="M244" s="3"/>
      <c r="O244" s="10"/>
      <c r="P244" s="10"/>
      <c r="Q244" s="29"/>
      <c r="R244" s="11"/>
      <c r="S244" s="11"/>
      <c r="T244" s="11"/>
      <c r="V244" s="53" t="s">
        <v>551</v>
      </c>
      <c r="W244" s="15">
        <v>3</v>
      </c>
      <c r="X244" s="15"/>
      <c r="Y244" s="15">
        <v>3</v>
      </c>
      <c r="Z244" s="15">
        <v>90</v>
      </c>
      <c r="AA244" s="15">
        <v>178</v>
      </c>
      <c r="AB244" s="15">
        <v>4</v>
      </c>
      <c r="AC244" s="15">
        <v>7.59</v>
      </c>
      <c r="AD244" s="22">
        <v>160</v>
      </c>
      <c r="AE244" s="58">
        <v>4</v>
      </c>
      <c r="AF244" s="54">
        <v>4</v>
      </c>
      <c r="AG244" s="55" t="s">
        <v>283</v>
      </c>
      <c r="AH244" s="14"/>
    </row>
    <row r="245" spans="1:34">
      <c r="J245" s="3"/>
      <c r="K245" s="3"/>
      <c r="L245" s="3"/>
      <c r="M245" s="3"/>
      <c r="O245" s="10"/>
      <c r="P245" s="10"/>
      <c r="Q245" s="29"/>
      <c r="R245" s="11"/>
      <c r="S245" s="11"/>
      <c r="T245" s="11"/>
      <c r="V245" s="53" t="s">
        <v>552</v>
      </c>
      <c r="W245" s="15">
        <v>3</v>
      </c>
      <c r="X245" s="15"/>
      <c r="Y245" s="15"/>
      <c r="Z245" s="15">
        <v>60</v>
      </c>
      <c r="AA245" s="15">
        <v>88</v>
      </c>
      <c r="AB245" s="15">
        <v>2</v>
      </c>
      <c r="AC245" s="15">
        <v>6.9</v>
      </c>
      <c r="AD245" s="22">
        <v>150</v>
      </c>
      <c r="AE245" s="58">
        <v>4</v>
      </c>
      <c r="AF245" s="54">
        <v>3</v>
      </c>
      <c r="AG245" s="55" t="s">
        <v>287</v>
      </c>
      <c r="AH245" s="14"/>
    </row>
    <row r="246" spans="1:34">
      <c r="J246" s="3"/>
      <c r="K246" s="3"/>
      <c r="L246" s="3"/>
      <c r="M246" s="3"/>
      <c r="O246" s="10"/>
      <c r="P246" s="10"/>
      <c r="Q246" s="29"/>
      <c r="R246" s="11"/>
      <c r="S246" s="11"/>
      <c r="T246" s="11"/>
      <c r="V246" s="53" t="s">
        <v>553</v>
      </c>
      <c r="W246" s="15">
        <v>3</v>
      </c>
      <c r="X246" s="15"/>
      <c r="Y246" s="15">
        <v>3</v>
      </c>
      <c r="Z246" s="15">
        <v>87</v>
      </c>
      <c r="AA246" s="15">
        <v>173</v>
      </c>
      <c r="AB246" s="15">
        <v>4</v>
      </c>
      <c r="AC246" s="15"/>
      <c r="AD246" s="22"/>
      <c r="AE246" s="58"/>
      <c r="AF246" s="54">
        <v>3</v>
      </c>
      <c r="AG246" s="55" t="s">
        <v>287</v>
      </c>
      <c r="AH246" s="14"/>
    </row>
    <row r="247" spans="1:34">
      <c r="A247"/>
      <c r="B247" s="5"/>
      <c r="C247" s="5"/>
      <c r="D247" s="5"/>
      <c r="E247" s="5"/>
      <c r="F247" s="9"/>
      <c r="G247" s="5"/>
      <c r="H247" s="5"/>
      <c r="I247" s="5"/>
      <c r="J247" s="3"/>
      <c r="K247" s="3"/>
      <c r="L247" s="3"/>
      <c r="M247" s="3"/>
      <c r="O247" s="10"/>
      <c r="P247" s="10"/>
      <c r="Q247" s="29"/>
      <c r="R247" s="11"/>
      <c r="S247" s="11"/>
      <c r="T247" s="11"/>
      <c r="V247" s="53" t="s">
        <v>554</v>
      </c>
      <c r="W247" s="15"/>
      <c r="X247" s="15"/>
      <c r="Y247" s="15"/>
      <c r="Z247" s="15">
        <v>69</v>
      </c>
      <c r="AA247" s="15">
        <v>127</v>
      </c>
      <c r="AB247" s="15">
        <v>3</v>
      </c>
      <c r="AC247" s="15"/>
      <c r="AD247" s="22"/>
      <c r="AE247" s="58"/>
      <c r="AF247" s="54">
        <v>3</v>
      </c>
      <c r="AG247" s="55" t="s">
        <v>287</v>
      </c>
    </row>
    <row r="248" spans="1:34">
      <c r="A248"/>
      <c r="B248" s="5"/>
      <c r="C248" s="5"/>
      <c r="D248" s="5"/>
      <c r="E248" s="5"/>
      <c r="F248" s="9"/>
      <c r="G248" s="5"/>
      <c r="H248" s="5"/>
      <c r="I248" s="5"/>
      <c r="J248" s="3"/>
      <c r="K248" s="3"/>
      <c r="L248" s="3"/>
      <c r="M248" s="3"/>
      <c r="O248" s="10"/>
      <c r="P248" s="10"/>
      <c r="Q248" s="29"/>
      <c r="R248" s="11"/>
      <c r="S248" s="11"/>
      <c r="T248" s="11"/>
      <c r="V248" s="53" t="s">
        <v>555</v>
      </c>
      <c r="W248" s="15"/>
      <c r="X248" s="15"/>
      <c r="Y248" s="15"/>
      <c r="Z248" s="15">
        <v>61</v>
      </c>
      <c r="AA248" s="15">
        <v>92</v>
      </c>
      <c r="AB248" s="15">
        <v>3</v>
      </c>
      <c r="AC248" s="15">
        <v>5.34</v>
      </c>
      <c r="AD248" s="22">
        <v>88</v>
      </c>
      <c r="AE248" s="58">
        <v>3</v>
      </c>
      <c r="AF248" s="54">
        <v>3</v>
      </c>
      <c r="AG248" s="55" t="s">
        <v>287</v>
      </c>
    </row>
    <row r="249" spans="1:34">
      <c r="A249"/>
      <c r="B249" s="5"/>
      <c r="C249" s="5"/>
      <c r="D249" s="5"/>
      <c r="E249" s="5"/>
      <c r="F249" s="9"/>
      <c r="G249" s="5"/>
      <c r="H249" s="5"/>
      <c r="I249" s="5"/>
      <c r="J249" s="3"/>
      <c r="K249" s="3"/>
      <c r="L249" s="3"/>
      <c r="M249" s="3"/>
      <c r="O249" s="10"/>
      <c r="P249" s="10"/>
      <c r="Q249" s="29"/>
      <c r="R249" s="11"/>
      <c r="S249" s="11"/>
      <c r="T249" s="11"/>
      <c r="V249" s="53" t="s">
        <v>556</v>
      </c>
      <c r="W249" s="15"/>
      <c r="X249" s="15"/>
      <c r="Y249" s="15">
        <v>3</v>
      </c>
      <c r="Z249" s="15">
        <v>79</v>
      </c>
      <c r="AA249" s="15">
        <v>158</v>
      </c>
      <c r="AB249" s="15">
        <v>4</v>
      </c>
      <c r="AC249" s="15">
        <v>5.98</v>
      </c>
      <c r="AD249" s="22">
        <v>121</v>
      </c>
      <c r="AE249" s="58">
        <v>3</v>
      </c>
      <c r="AF249" s="54">
        <v>3</v>
      </c>
      <c r="AG249" s="55" t="s">
        <v>287</v>
      </c>
    </row>
    <row r="250" spans="1:34" ht="15">
      <c r="A250"/>
      <c r="B250" s="5"/>
      <c r="C250" s="5"/>
      <c r="D250" s="5"/>
      <c r="E250" s="5"/>
      <c r="F250" s="9"/>
      <c r="G250" s="5"/>
      <c r="H250" s="5"/>
      <c r="I250" s="5"/>
    </row>
    <row r="251" spans="1:34" ht="15">
      <c r="A251"/>
      <c r="B251" s="5"/>
      <c r="C251" s="5"/>
      <c r="D251" s="5"/>
      <c r="E251" s="5"/>
      <c r="F251" s="9"/>
      <c r="G251" s="5"/>
      <c r="H251" s="5"/>
      <c r="I251" s="5"/>
    </row>
    <row r="252" spans="1:34" ht="15">
      <c r="A252"/>
      <c r="B252" s="5"/>
      <c r="C252" s="5"/>
      <c r="D252" s="5"/>
      <c r="E252" s="5"/>
      <c r="F252" s="9"/>
      <c r="G252" s="5"/>
      <c r="H252" s="5"/>
      <c r="I252" s="5"/>
    </row>
  </sheetData>
  <mergeCells count="21">
    <mergeCell ref="AG7:AG9"/>
    <mergeCell ref="W8:W9"/>
    <mergeCell ref="X8:X9"/>
    <mergeCell ref="Y8:Y9"/>
    <mergeCell ref="Z8:Z9"/>
    <mergeCell ref="AA8:AA9"/>
    <mergeCell ref="AB8:AB9"/>
    <mergeCell ref="AC8:AC9"/>
    <mergeCell ref="AD8:AD9"/>
    <mergeCell ref="AE8:AE9"/>
    <mergeCell ref="AC7:AE7"/>
    <mergeCell ref="Z7:AB7"/>
    <mergeCell ref="V7:V9"/>
    <mergeCell ref="O7:O8"/>
    <mergeCell ref="P7:P8"/>
    <mergeCell ref="AF7:AF9"/>
    <mergeCell ref="A1:B3"/>
    <mergeCell ref="C1:G3"/>
    <mergeCell ref="B10:D10"/>
    <mergeCell ref="E10:I10"/>
    <mergeCell ref="J7:L7"/>
  </mergeCells>
  <conditionalFormatting sqref="C12:C44">
    <cfRule type="duplicateValues" dxfId="140" priority="25"/>
  </conditionalFormatting>
  <conditionalFormatting sqref="O9:O41">
    <cfRule type="cellIs" dxfId="139" priority="17" operator="equal">
      <formula>4</formula>
    </cfRule>
    <cfRule type="cellIs" dxfId="138" priority="18" operator="equal">
      <formula>3</formula>
    </cfRule>
    <cfRule type="cellIs" dxfId="137" priority="19" operator="equal">
      <formula>2</formula>
    </cfRule>
    <cfRule type="cellIs" dxfId="136" priority="20" operator="equal">
      <formula>1</formula>
    </cfRule>
  </conditionalFormatting>
  <conditionalFormatting sqref="P9:P41">
    <cfRule type="cellIs" dxfId="135" priority="13" operator="equal">
      <formula>"MUY ALTO"</formula>
    </cfRule>
    <cfRule type="cellIs" dxfId="134" priority="14" operator="equal">
      <formula>"ALTO"</formula>
    </cfRule>
    <cfRule type="cellIs" dxfId="133" priority="15" operator="equal">
      <formula>"BAJO"</formula>
    </cfRule>
    <cfRule type="cellIs" dxfId="132" priority="16" operator="equal">
      <formula>"MEDIO"</formula>
    </cfRule>
  </conditionalFormatting>
  <conditionalFormatting sqref="R10:R13">
    <cfRule type="cellIs" dxfId="131" priority="21" operator="equal">
      <formula>4</formula>
    </cfRule>
    <cfRule type="cellIs" dxfId="130" priority="22" operator="equal">
      <formula>3</formula>
    </cfRule>
    <cfRule type="cellIs" dxfId="129" priority="23" operator="equal">
      <formula>2</formula>
    </cfRule>
    <cfRule type="cellIs" dxfId="128" priority="24" operator="equal">
      <formula>1</formula>
    </cfRule>
  </conditionalFormatting>
  <conditionalFormatting sqref="AF10:AF249">
    <cfRule type="cellIs" dxfId="127" priority="5" operator="equal">
      <formula>4</formula>
    </cfRule>
    <cfRule type="cellIs" dxfId="126" priority="6" operator="equal">
      <formula>3</formula>
    </cfRule>
    <cfRule type="cellIs" dxfId="125" priority="7" operator="equal">
      <formula>2</formula>
    </cfRule>
    <cfRule type="cellIs" dxfId="124" priority="8" operator="equal">
      <formula>1</formula>
    </cfRule>
  </conditionalFormatting>
  <conditionalFormatting sqref="AG10:AG249">
    <cfRule type="cellIs" dxfId="123" priority="1" operator="equal">
      <formula>"MUY ALTO"</formula>
    </cfRule>
    <cfRule type="cellIs" dxfId="122" priority="2" operator="equal">
      <formula>"ALTO"</formula>
    </cfRule>
    <cfRule type="cellIs" dxfId="121" priority="3" operator="equal">
      <formula>"BAJO"</formula>
    </cfRule>
    <cfRule type="cellIs" dxfId="120" priority="4" operator="equal">
      <formula>"MEDIO"</formula>
    </cfRule>
  </conditionalFormatting>
  <conditionalFormatting sqref="AI10:AI13">
    <cfRule type="cellIs" dxfId="119" priority="9" operator="equal">
      <formula>4</formula>
    </cfRule>
    <cfRule type="cellIs" dxfId="118" priority="10" operator="equal">
      <formula>3</formula>
    </cfRule>
    <cfRule type="cellIs" dxfId="117" priority="11" operator="equal">
      <formula>2</formula>
    </cfRule>
    <cfRule type="cellIs" dxfId="116" priority="12" operator="equal">
      <formula>1</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3"/>
  <sheetViews>
    <sheetView showGridLines="0" workbookViewId="0">
      <selection activeCell="I4" sqref="I4"/>
    </sheetView>
  </sheetViews>
  <sheetFormatPr baseColWidth="10" defaultColWidth="11.42578125" defaultRowHeight="15.75"/>
  <cols>
    <col min="1" max="1" width="12.28515625" style="10" customWidth="1"/>
    <col min="2" max="2" width="19.85546875" style="65" customWidth="1"/>
    <col min="3" max="3" width="12.5703125" style="11" customWidth="1"/>
    <col min="4" max="5" width="17.28515625" style="11" customWidth="1"/>
    <col min="6" max="6" width="18.28515625" style="11" customWidth="1"/>
    <col min="7" max="7" width="24.42578125" customWidth="1"/>
    <col min="8" max="8" width="17.140625" customWidth="1"/>
    <col min="9" max="9" width="23.7109375" customWidth="1"/>
    <col min="10" max="10" width="15.28515625" customWidth="1"/>
    <col min="11" max="11" width="11.42578125" style="12"/>
    <col min="12" max="12" width="21.140625" customWidth="1"/>
    <col min="13" max="13" width="17" bestFit="1" customWidth="1"/>
    <col min="14" max="14" width="20.42578125" customWidth="1"/>
    <col min="15" max="15" width="19" customWidth="1"/>
    <col min="17" max="17" width="13.140625" customWidth="1"/>
    <col min="18" max="18" width="18.42578125" customWidth="1"/>
    <col min="21" max="21" width="11.42578125" style="6"/>
    <col min="23" max="23" width="12.7109375" customWidth="1"/>
    <col min="25" max="25" width="6.42578125" customWidth="1"/>
    <col min="26" max="26" width="17.140625" bestFit="1" customWidth="1"/>
  </cols>
  <sheetData>
    <row r="1" spans="1:9" ht="15" customHeight="1">
      <c r="A1" s="457"/>
      <c r="B1" s="458"/>
      <c r="C1" s="463" t="s">
        <v>2596</v>
      </c>
      <c r="D1" s="464"/>
      <c r="E1" s="464"/>
      <c r="F1" s="464"/>
      <c r="G1" s="465"/>
      <c r="H1" s="451" t="s">
        <v>2591</v>
      </c>
      <c r="I1" s="27" t="s">
        <v>2595</v>
      </c>
    </row>
    <row r="2" spans="1:9" ht="15" customHeight="1">
      <c r="A2" s="459"/>
      <c r="B2" s="460"/>
      <c r="C2" s="466"/>
      <c r="D2" s="467"/>
      <c r="E2" s="467"/>
      <c r="F2" s="467"/>
      <c r="G2" s="468"/>
      <c r="H2" s="451" t="s">
        <v>2592</v>
      </c>
      <c r="I2" s="27">
        <v>0</v>
      </c>
    </row>
    <row r="3" spans="1:9" ht="15" customHeight="1">
      <c r="A3" s="461"/>
      <c r="B3" s="462"/>
      <c r="C3" s="469"/>
      <c r="D3" s="470"/>
      <c r="E3" s="470"/>
      <c r="F3" s="470"/>
      <c r="G3" s="471"/>
      <c r="H3" s="451" t="s">
        <v>2593</v>
      </c>
      <c r="I3" s="27" t="s">
        <v>2598</v>
      </c>
    </row>
    <row r="4" spans="1:9" ht="21">
      <c r="A4" s="35" t="str">
        <f>Inicio!A5</f>
        <v>CÁMARA DE COMERCIO DE FACATATIVA</v>
      </c>
      <c r="B4" s="64"/>
      <c r="D4" s="35"/>
      <c r="E4" s="35"/>
    </row>
    <row r="5" spans="1:9" ht="18.75">
      <c r="A5" s="2" t="str">
        <f>Inicio!A6</f>
        <v>Sistema de Autocontrol y Gestión del Riesgo Integral de LA/FT/FPADM - RMM del SAGRILAFT</v>
      </c>
      <c r="B5" s="38"/>
      <c r="D5"/>
      <c r="E5"/>
    </row>
    <row r="6" spans="1:9">
      <c r="A6" s="7" t="s">
        <v>559</v>
      </c>
    </row>
    <row r="7" spans="1:9">
      <c r="A7" s="7"/>
    </row>
    <row r="9" spans="1:9" ht="15">
      <c r="A9" s="69" t="s">
        <v>562</v>
      </c>
      <c r="B9" s="19" t="s">
        <v>563</v>
      </c>
      <c r="C9" s="19" t="s">
        <v>564</v>
      </c>
      <c r="D9" s="19" t="s">
        <v>565</v>
      </c>
      <c r="E9" s="19" t="s">
        <v>566</v>
      </c>
      <c r="F9" s="19" t="s">
        <v>567</v>
      </c>
      <c r="G9" s="19" t="s">
        <v>568</v>
      </c>
    </row>
    <row r="10" spans="1:9" ht="51">
      <c r="A10" s="66" t="s">
        <v>569</v>
      </c>
      <c r="B10" s="67" t="s">
        <v>570</v>
      </c>
      <c r="C10" s="70" t="s">
        <v>571</v>
      </c>
      <c r="D10" s="68" t="s">
        <v>572</v>
      </c>
      <c r="E10" s="68" t="s">
        <v>573</v>
      </c>
      <c r="F10" s="68" t="s">
        <v>574</v>
      </c>
      <c r="G10" s="27">
        <v>1.1499999999999999</v>
      </c>
    </row>
    <row r="11" spans="1:9" ht="51">
      <c r="A11" s="66" t="s">
        <v>569</v>
      </c>
      <c r="B11" s="67" t="s">
        <v>570</v>
      </c>
      <c r="C11" s="70" t="s">
        <v>575</v>
      </c>
      <c r="D11" s="68" t="s">
        <v>572</v>
      </c>
      <c r="E11" s="68" t="s">
        <v>573</v>
      </c>
      <c r="F11" s="68" t="s">
        <v>576</v>
      </c>
      <c r="G11" s="27">
        <v>1.1499999999999999</v>
      </c>
      <c r="H11" s="26" t="s">
        <v>557</v>
      </c>
      <c r="I11" s="61"/>
    </row>
    <row r="12" spans="1:9" ht="51">
      <c r="A12" s="66" t="s">
        <v>569</v>
      </c>
      <c r="B12" s="67" t="s">
        <v>570</v>
      </c>
      <c r="C12" s="70" t="s">
        <v>577</v>
      </c>
      <c r="D12" s="68" t="s">
        <v>572</v>
      </c>
      <c r="E12" s="68" t="s">
        <v>573</v>
      </c>
      <c r="F12" s="68" t="s">
        <v>578</v>
      </c>
      <c r="G12" s="27">
        <v>1.1499999999999999</v>
      </c>
      <c r="H12" s="26" t="s">
        <v>558</v>
      </c>
      <c r="I12" s="62"/>
    </row>
    <row r="13" spans="1:9" ht="51">
      <c r="A13" s="66" t="s">
        <v>569</v>
      </c>
      <c r="B13" s="67" t="s">
        <v>570</v>
      </c>
      <c r="C13" s="70" t="s">
        <v>579</v>
      </c>
      <c r="D13" s="68" t="s">
        <v>572</v>
      </c>
      <c r="E13" s="68" t="s">
        <v>573</v>
      </c>
      <c r="F13" s="68" t="s">
        <v>580</v>
      </c>
      <c r="G13" s="27">
        <v>1.1499999999999999</v>
      </c>
      <c r="H13" s="26" t="s">
        <v>560</v>
      </c>
      <c r="I13" s="63"/>
    </row>
    <row r="14" spans="1:9" ht="51">
      <c r="A14" s="66" t="s">
        <v>569</v>
      </c>
      <c r="B14" s="67" t="s">
        <v>570</v>
      </c>
      <c r="C14" s="70" t="s">
        <v>581</v>
      </c>
      <c r="D14" s="68" t="s">
        <v>572</v>
      </c>
      <c r="E14" s="68" t="s">
        <v>573</v>
      </c>
      <c r="F14" s="68" t="s">
        <v>582</v>
      </c>
      <c r="G14" s="27">
        <v>1.1499999999999999</v>
      </c>
      <c r="H14" s="26" t="s">
        <v>561</v>
      </c>
      <c r="I14" s="60"/>
    </row>
    <row r="15" spans="1:9" ht="51">
      <c r="A15" s="66" t="s">
        <v>569</v>
      </c>
      <c r="B15" s="67" t="s">
        <v>570</v>
      </c>
      <c r="C15" s="70" t="s">
        <v>583</v>
      </c>
      <c r="D15" s="68" t="s">
        <v>572</v>
      </c>
      <c r="E15" s="68" t="s">
        <v>573</v>
      </c>
      <c r="F15" s="68" t="s">
        <v>584</v>
      </c>
      <c r="G15" s="27">
        <v>1.1499999999999999</v>
      </c>
    </row>
    <row r="16" spans="1:9" ht="51">
      <c r="A16" s="66" t="s">
        <v>569</v>
      </c>
      <c r="B16" s="67" t="s">
        <v>570</v>
      </c>
      <c r="C16" s="70" t="s">
        <v>585</v>
      </c>
      <c r="D16" s="68" t="s">
        <v>572</v>
      </c>
      <c r="E16" s="68" t="s">
        <v>586</v>
      </c>
      <c r="F16" s="68" t="s">
        <v>587</v>
      </c>
      <c r="G16" s="27">
        <v>1.1499999999999999</v>
      </c>
    </row>
    <row r="17" spans="1:7" ht="51">
      <c r="A17" s="66" t="s">
        <v>569</v>
      </c>
      <c r="B17" s="67" t="s">
        <v>570</v>
      </c>
      <c r="C17" s="70" t="s">
        <v>588</v>
      </c>
      <c r="D17" s="68" t="s">
        <v>572</v>
      </c>
      <c r="E17" s="68" t="s">
        <v>586</v>
      </c>
      <c r="F17" s="68" t="s">
        <v>589</v>
      </c>
      <c r="G17" s="27">
        <v>1.1499999999999999</v>
      </c>
    </row>
    <row r="18" spans="1:7" ht="51">
      <c r="A18" s="66" t="s">
        <v>569</v>
      </c>
      <c r="B18" s="67" t="s">
        <v>570</v>
      </c>
      <c r="C18" s="70" t="s">
        <v>590</v>
      </c>
      <c r="D18" s="68" t="s">
        <v>572</v>
      </c>
      <c r="E18" s="68" t="s">
        <v>586</v>
      </c>
      <c r="F18" s="68" t="s">
        <v>591</v>
      </c>
      <c r="G18" s="27">
        <v>1.1499999999999999</v>
      </c>
    </row>
    <row r="19" spans="1:7" ht="51">
      <c r="A19" s="66" t="s">
        <v>569</v>
      </c>
      <c r="B19" s="67" t="s">
        <v>570</v>
      </c>
      <c r="C19" s="70" t="s">
        <v>592</v>
      </c>
      <c r="D19" s="68" t="s">
        <v>572</v>
      </c>
      <c r="E19" s="68" t="s">
        <v>586</v>
      </c>
      <c r="F19" s="68" t="s">
        <v>593</v>
      </c>
      <c r="G19" s="27">
        <v>1.1499999999999999</v>
      </c>
    </row>
    <row r="20" spans="1:7" ht="51">
      <c r="A20" s="66" t="s">
        <v>569</v>
      </c>
      <c r="B20" s="67" t="s">
        <v>570</v>
      </c>
      <c r="C20" s="70" t="s">
        <v>594</v>
      </c>
      <c r="D20" s="68" t="s">
        <v>572</v>
      </c>
      <c r="E20" s="68" t="s">
        <v>586</v>
      </c>
      <c r="F20" s="68" t="s">
        <v>595</v>
      </c>
      <c r="G20" s="27">
        <v>1.1499999999999999</v>
      </c>
    </row>
    <row r="21" spans="1:7" ht="51">
      <c r="A21" s="66" t="s">
        <v>569</v>
      </c>
      <c r="B21" s="67" t="s">
        <v>570</v>
      </c>
      <c r="C21" s="70" t="s">
        <v>596</v>
      </c>
      <c r="D21" s="68" t="s">
        <v>572</v>
      </c>
      <c r="E21" s="68" t="s">
        <v>586</v>
      </c>
      <c r="F21" s="68" t="s">
        <v>597</v>
      </c>
      <c r="G21" s="27">
        <v>1.1499999999999999</v>
      </c>
    </row>
    <row r="22" spans="1:7" ht="51">
      <c r="A22" s="66" t="s">
        <v>569</v>
      </c>
      <c r="B22" s="67" t="s">
        <v>570</v>
      </c>
      <c r="C22" s="70" t="s">
        <v>598</v>
      </c>
      <c r="D22" s="68" t="s">
        <v>572</v>
      </c>
      <c r="E22" s="68" t="s">
        <v>586</v>
      </c>
      <c r="F22" s="68" t="s">
        <v>599</v>
      </c>
      <c r="G22" s="27">
        <v>1.1499999999999999</v>
      </c>
    </row>
    <row r="23" spans="1:7" ht="51">
      <c r="A23" s="66" t="s">
        <v>569</v>
      </c>
      <c r="B23" s="67" t="s">
        <v>570</v>
      </c>
      <c r="C23" s="70" t="s">
        <v>600</v>
      </c>
      <c r="D23" s="68" t="s">
        <v>572</v>
      </c>
      <c r="E23" s="68" t="s">
        <v>586</v>
      </c>
      <c r="F23" s="68" t="s">
        <v>601</v>
      </c>
      <c r="G23" s="27">
        <v>1.1499999999999999</v>
      </c>
    </row>
    <row r="24" spans="1:7" ht="51">
      <c r="A24" s="66" t="s">
        <v>569</v>
      </c>
      <c r="B24" s="67" t="s">
        <v>570</v>
      </c>
      <c r="C24" s="70" t="s">
        <v>602</v>
      </c>
      <c r="D24" s="68" t="s">
        <v>572</v>
      </c>
      <c r="E24" s="68" t="s">
        <v>586</v>
      </c>
      <c r="F24" s="68" t="s">
        <v>603</v>
      </c>
      <c r="G24" s="27">
        <v>1.1499999999999999</v>
      </c>
    </row>
    <row r="25" spans="1:7" ht="63.75">
      <c r="A25" s="66" t="s">
        <v>569</v>
      </c>
      <c r="B25" s="67" t="s">
        <v>570</v>
      </c>
      <c r="C25" s="70" t="s">
        <v>604</v>
      </c>
      <c r="D25" s="68" t="s">
        <v>572</v>
      </c>
      <c r="E25" s="68" t="s">
        <v>605</v>
      </c>
      <c r="F25" s="68" t="s">
        <v>605</v>
      </c>
      <c r="G25" s="27">
        <v>1.1499999999999999</v>
      </c>
    </row>
    <row r="26" spans="1:7" ht="51">
      <c r="A26" s="66" t="s">
        <v>569</v>
      </c>
      <c r="B26" s="67" t="s">
        <v>570</v>
      </c>
      <c r="C26" s="70" t="s">
        <v>606</v>
      </c>
      <c r="D26" s="68" t="s">
        <v>572</v>
      </c>
      <c r="E26" s="68" t="s">
        <v>607</v>
      </c>
      <c r="F26" s="68" t="s">
        <v>608</v>
      </c>
      <c r="G26" s="27">
        <v>1.1499999999999999</v>
      </c>
    </row>
    <row r="27" spans="1:7" ht="51">
      <c r="A27" s="66" t="s">
        <v>569</v>
      </c>
      <c r="B27" s="67" t="s">
        <v>570</v>
      </c>
      <c r="C27" s="70" t="s">
        <v>609</v>
      </c>
      <c r="D27" s="68" t="s">
        <v>572</v>
      </c>
      <c r="E27" s="68" t="s">
        <v>607</v>
      </c>
      <c r="F27" s="68" t="s">
        <v>610</v>
      </c>
      <c r="G27" s="27">
        <v>1.1499999999999999</v>
      </c>
    </row>
    <row r="28" spans="1:7" ht="51">
      <c r="A28" s="66" t="s">
        <v>569</v>
      </c>
      <c r="B28" s="67" t="s">
        <v>570</v>
      </c>
      <c r="C28" s="70" t="s">
        <v>611</v>
      </c>
      <c r="D28" s="68" t="s">
        <v>572</v>
      </c>
      <c r="E28" s="68" t="s">
        <v>607</v>
      </c>
      <c r="F28" s="68" t="s">
        <v>612</v>
      </c>
      <c r="G28" s="27">
        <v>1.1499999999999999</v>
      </c>
    </row>
    <row r="29" spans="1:7" ht="51">
      <c r="A29" s="66" t="s">
        <v>569</v>
      </c>
      <c r="B29" s="67" t="s">
        <v>570</v>
      </c>
      <c r="C29" s="70" t="s">
        <v>613</v>
      </c>
      <c r="D29" s="68" t="s">
        <v>572</v>
      </c>
      <c r="E29" s="68" t="s">
        <v>607</v>
      </c>
      <c r="F29" s="68" t="s">
        <v>614</v>
      </c>
      <c r="G29" s="27">
        <v>1.1499999999999999</v>
      </c>
    </row>
    <row r="30" spans="1:7" ht="51">
      <c r="A30" s="66" t="s">
        <v>569</v>
      </c>
      <c r="B30" s="67" t="s">
        <v>570</v>
      </c>
      <c r="C30" s="70" t="s">
        <v>615</v>
      </c>
      <c r="D30" s="68" t="s">
        <v>572</v>
      </c>
      <c r="E30" s="68" t="s">
        <v>607</v>
      </c>
      <c r="F30" s="68" t="s">
        <v>616</v>
      </c>
      <c r="G30" s="27">
        <v>1.1499999999999999</v>
      </c>
    </row>
    <row r="31" spans="1:7" ht="51">
      <c r="A31" s="66" t="s">
        <v>569</v>
      </c>
      <c r="B31" s="67" t="s">
        <v>570</v>
      </c>
      <c r="C31" s="70" t="s">
        <v>617</v>
      </c>
      <c r="D31" s="68" t="s">
        <v>572</v>
      </c>
      <c r="E31" s="68" t="s">
        <v>607</v>
      </c>
      <c r="F31" s="68" t="s">
        <v>618</v>
      </c>
      <c r="G31" s="27">
        <v>1.1499999999999999</v>
      </c>
    </row>
    <row r="32" spans="1:7" ht="51">
      <c r="A32" s="66" t="s">
        <v>569</v>
      </c>
      <c r="B32" s="67" t="s">
        <v>570</v>
      </c>
      <c r="C32" s="70" t="s">
        <v>619</v>
      </c>
      <c r="D32" s="68" t="s">
        <v>572</v>
      </c>
      <c r="E32" s="68" t="s">
        <v>620</v>
      </c>
      <c r="F32" s="68" t="s">
        <v>620</v>
      </c>
      <c r="G32" s="27">
        <v>1.1499999999999999</v>
      </c>
    </row>
    <row r="33" spans="1:7" ht="89.25">
      <c r="A33" s="66" t="s">
        <v>569</v>
      </c>
      <c r="B33" s="67" t="s">
        <v>570</v>
      </c>
      <c r="C33" s="70" t="s">
        <v>621</v>
      </c>
      <c r="D33" s="68" t="s">
        <v>572</v>
      </c>
      <c r="E33" s="68" t="s">
        <v>622</v>
      </c>
      <c r="F33" s="68" t="s">
        <v>623</v>
      </c>
      <c r="G33" s="27">
        <v>1.1499999999999999</v>
      </c>
    </row>
    <row r="34" spans="1:7" ht="89.25">
      <c r="A34" s="66" t="s">
        <v>569</v>
      </c>
      <c r="B34" s="67" t="s">
        <v>570</v>
      </c>
      <c r="C34" s="70" t="s">
        <v>624</v>
      </c>
      <c r="D34" s="68" t="s">
        <v>572</v>
      </c>
      <c r="E34" s="68" t="s">
        <v>622</v>
      </c>
      <c r="F34" s="68" t="s">
        <v>625</v>
      </c>
      <c r="G34" s="27">
        <v>1.1499999999999999</v>
      </c>
    </row>
    <row r="35" spans="1:7" ht="89.25">
      <c r="A35" s="66" t="s">
        <v>569</v>
      </c>
      <c r="B35" s="67" t="s">
        <v>570</v>
      </c>
      <c r="C35" s="70" t="s">
        <v>626</v>
      </c>
      <c r="D35" s="68" t="s">
        <v>572</v>
      </c>
      <c r="E35" s="68" t="s">
        <v>622</v>
      </c>
      <c r="F35" s="68" t="s">
        <v>627</v>
      </c>
      <c r="G35" s="27">
        <v>1.1499999999999999</v>
      </c>
    </row>
    <row r="36" spans="1:7" ht="89.25">
      <c r="A36" s="66" t="s">
        <v>569</v>
      </c>
      <c r="B36" s="67" t="s">
        <v>570</v>
      </c>
      <c r="C36" s="70" t="s">
        <v>628</v>
      </c>
      <c r="D36" s="68" t="s">
        <v>572</v>
      </c>
      <c r="E36" s="68" t="s">
        <v>622</v>
      </c>
      <c r="F36" s="68" t="s">
        <v>629</v>
      </c>
      <c r="G36" s="27">
        <v>1.1499999999999999</v>
      </c>
    </row>
    <row r="37" spans="1:7" ht="51">
      <c r="A37" s="66" t="s">
        <v>569</v>
      </c>
      <c r="B37" s="67" t="s">
        <v>570</v>
      </c>
      <c r="C37" s="70" t="s">
        <v>630</v>
      </c>
      <c r="D37" s="68" t="s">
        <v>572</v>
      </c>
      <c r="E37" s="68" t="s">
        <v>631</v>
      </c>
      <c r="F37" s="68" t="s">
        <v>631</v>
      </c>
      <c r="G37" s="27">
        <v>1.1499999999999999</v>
      </c>
    </row>
    <row r="38" spans="1:7" ht="38.25">
      <c r="A38" s="66" t="s">
        <v>569</v>
      </c>
      <c r="B38" s="67" t="s">
        <v>570</v>
      </c>
      <c r="C38" s="70" t="s">
        <v>632</v>
      </c>
      <c r="D38" s="68" t="s">
        <v>633</v>
      </c>
      <c r="E38" s="68" t="s">
        <v>634</v>
      </c>
      <c r="F38" s="68" t="s">
        <v>634</v>
      </c>
      <c r="G38" s="27">
        <v>1.1499999999999999</v>
      </c>
    </row>
    <row r="39" spans="1:7" ht="38.25">
      <c r="A39" s="66" t="s">
        <v>569</v>
      </c>
      <c r="B39" s="67" t="s">
        <v>570</v>
      </c>
      <c r="C39" s="70" t="s">
        <v>635</v>
      </c>
      <c r="D39" s="68" t="s">
        <v>633</v>
      </c>
      <c r="E39" s="68" t="s">
        <v>636</v>
      </c>
      <c r="F39" s="68" t="s">
        <v>636</v>
      </c>
      <c r="G39" s="27">
        <v>1.1499999999999999</v>
      </c>
    </row>
    <row r="40" spans="1:7" ht="51">
      <c r="A40" s="66" t="s">
        <v>569</v>
      </c>
      <c r="B40" s="67" t="s">
        <v>570</v>
      </c>
      <c r="C40" s="70" t="s">
        <v>637</v>
      </c>
      <c r="D40" s="68" t="s">
        <v>633</v>
      </c>
      <c r="E40" s="68" t="s">
        <v>638</v>
      </c>
      <c r="F40" s="68" t="s">
        <v>638</v>
      </c>
      <c r="G40" s="27">
        <v>1.1499999999999999</v>
      </c>
    </row>
    <row r="41" spans="1:7" ht="38.25">
      <c r="A41" s="66" t="s">
        <v>569</v>
      </c>
      <c r="B41" s="67" t="s">
        <v>570</v>
      </c>
      <c r="C41" s="70" t="s">
        <v>639</v>
      </c>
      <c r="D41" s="68" t="s">
        <v>633</v>
      </c>
      <c r="E41" s="68" t="s">
        <v>640</v>
      </c>
      <c r="F41" s="68" t="s">
        <v>640</v>
      </c>
      <c r="G41" s="27">
        <v>1.1499999999999999</v>
      </c>
    </row>
    <row r="42" spans="1:7" ht="38.25">
      <c r="A42" s="66" t="s">
        <v>569</v>
      </c>
      <c r="B42" s="67" t="s">
        <v>570</v>
      </c>
      <c r="C42" s="70" t="s">
        <v>641</v>
      </c>
      <c r="D42" s="68" t="s">
        <v>642</v>
      </c>
      <c r="E42" s="68" t="s">
        <v>643</v>
      </c>
      <c r="F42" s="68" t="s">
        <v>644</v>
      </c>
      <c r="G42" s="27">
        <v>1.1499999999999999</v>
      </c>
    </row>
    <row r="43" spans="1:7" ht="38.25">
      <c r="A43" s="66" t="s">
        <v>569</v>
      </c>
      <c r="B43" s="67" t="s">
        <v>570</v>
      </c>
      <c r="C43" s="70" t="s">
        <v>645</v>
      </c>
      <c r="D43" s="68" t="s">
        <v>642</v>
      </c>
      <c r="E43" s="68" t="s">
        <v>643</v>
      </c>
      <c r="F43" s="68" t="s">
        <v>646</v>
      </c>
      <c r="G43" s="27">
        <v>1.1499999999999999</v>
      </c>
    </row>
    <row r="44" spans="1:7" ht="38.25">
      <c r="A44" s="66" t="s">
        <v>569</v>
      </c>
      <c r="B44" s="67" t="s">
        <v>570</v>
      </c>
      <c r="C44" s="70" t="s">
        <v>647</v>
      </c>
      <c r="D44" s="68" t="s">
        <v>642</v>
      </c>
      <c r="E44" s="68" t="s">
        <v>648</v>
      </c>
      <c r="F44" s="68" t="s">
        <v>649</v>
      </c>
      <c r="G44" s="27">
        <v>1.1499999999999999</v>
      </c>
    </row>
    <row r="45" spans="1:7" ht="38.25">
      <c r="A45" s="66" t="s">
        <v>569</v>
      </c>
      <c r="B45" s="67" t="s">
        <v>570</v>
      </c>
      <c r="C45" s="70" t="s">
        <v>650</v>
      </c>
      <c r="D45" s="68" t="s">
        <v>642</v>
      </c>
      <c r="E45" s="68" t="s">
        <v>648</v>
      </c>
      <c r="F45" s="68" t="s">
        <v>651</v>
      </c>
      <c r="G45" s="27">
        <v>1.1499999999999999</v>
      </c>
    </row>
    <row r="46" spans="1:7" ht="38.25">
      <c r="A46" s="66" t="s">
        <v>652</v>
      </c>
      <c r="B46" s="67" t="s">
        <v>653</v>
      </c>
      <c r="C46" s="70" t="s">
        <v>654</v>
      </c>
      <c r="D46" s="68" t="s">
        <v>655</v>
      </c>
      <c r="E46" s="68" t="s">
        <v>656</v>
      </c>
      <c r="F46" s="68" t="s">
        <v>656</v>
      </c>
      <c r="G46" s="27">
        <v>2.2000000000000002</v>
      </c>
    </row>
    <row r="47" spans="1:7" ht="38.25">
      <c r="A47" s="66" t="s">
        <v>652</v>
      </c>
      <c r="B47" s="67" t="s">
        <v>653</v>
      </c>
      <c r="C47" s="70" t="s">
        <v>657</v>
      </c>
      <c r="D47" s="68" t="s">
        <v>655</v>
      </c>
      <c r="E47" s="68" t="s">
        <v>658</v>
      </c>
      <c r="F47" s="68" t="s">
        <v>658</v>
      </c>
      <c r="G47" s="27">
        <v>2.2000000000000002</v>
      </c>
    </row>
    <row r="48" spans="1:7" ht="38.25">
      <c r="A48" s="66" t="s">
        <v>652</v>
      </c>
      <c r="B48" s="67" t="s">
        <v>653</v>
      </c>
      <c r="C48" s="70" t="s">
        <v>659</v>
      </c>
      <c r="D48" s="68" t="s">
        <v>660</v>
      </c>
      <c r="E48" s="68" t="s">
        <v>661</v>
      </c>
      <c r="F48" s="68" t="s">
        <v>661</v>
      </c>
      <c r="G48" s="27">
        <v>1.8999999999999997</v>
      </c>
    </row>
    <row r="49" spans="1:7" ht="38.25">
      <c r="A49" s="66" t="s">
        <v>652</v>
      </c>
      <c r="B49" s="67" t="s">
        <v>653</v>
      </c>
      <c r="C49" s="70" t="s">
        <v>662</v>
      </c>
      <c r="D49" s="68" t="s">
        <v>660</v>
      </c>
      <c r="E49" s="68" t="s">
        <v>663</v>
      </c>
      <c r="F49" s="68" t="s">
        <v>663</v>
      </c>
      <c r="G49" s="27">
        <v>1.2999999999999998</v>
      </c>
    </row>
    <row r="50" spans="1:7" ht="38.25">
      <c r="A50" s="66" t="s">
        <v>652</v>
      </c>
      <c r="B50" s="67" t="s">
        <v>653</v>
      </c>
      <c r="C50" s="70" t="s">
        <v>664</v>
      </c>
      <c r="D50" s="68" t="s">
        <v>665</v>
      </c>
      <c r="E50" s="68" t="s">
        <v>666</v>
      </c>
      <c r="F50" s="68" t="s">
        <v>666</v>
      </c>
      <c r="G50" s="27">
        <v>1.75</v>
      </c>
    </row>
    <row r="51" spans="1:7" ht="51">
      <c r="A51" s="66" t="s">
        <v>652</v>
      </c>
      <c r="B51" s="67" t="s">
        <v>653</v>
      </c>
      <c r="C51" s="70" t="s">
        <v>667</v>
      </c>
      <c r="D51" s="68" t="s">
        <v>665</v>
      </c>
      <c r="E51" s="68" t="s">
        <v>668</v>
      </c>
      <c r="F51" s="68" t="s">
        <v>669</v>
      </c>
      <c r="G51" s="27">
        <v>1.75</v>
      </c>
    </row>
    <row r="52" spans="1:7" ht="51">
      <c r="A52" s="66" t="s">
        <v>652</v>
      </c>
      <c r="B52" s="67" t="s">
        <v>653</v>
      </c>
      <c r="C52" s="70" t="s">
        <v>670</v>
      </c>
      <c r="D52" s="68" t="s">
        <v>665</v>
      </c>
      <c r="E52" s="68" t="s">
        <v>668</v>
      </c>
      <c r="F52" s="68" t="s">
        <v>671</v>
      </c>
      <c r="G52" s="27">
        <v>2.65</v>
      </c>
    </row>
    <row r="53" spans="1:7" ht="51">
      <c r="A53" s="66" t="s">
        <v>652</v>
      </c>
      <c r="B53" s="67" t="s">
        <v>653</v>
      </c>
      <c r="C53" s="70" t="s">
        <v>672</v>
      </c>
      <c r="D53" s="68" t="s">
        <v>665</v>
      </c>
      <c r="E53" s="68" t="s">
        <v>668</v>
      </c>
      <c r="F53" s="68" t="s">
        <v>673</v>
      </c>
      <c r="G53" s="27">
        <v>1.75</v>
      </c>
    </row>
    <row r="54" spans="1:7" ht="51">
      <c r="A54" s="66" t="s">
        <v>652</v>
      </c>
      <c r="B54" s="67" t="s">
        <v>653</v>
      </c>
      <c r="C54" s="70" t="s">
        <v>674</v>
      </c>
      <c r="D54" s="68" t="s">
        <v>665</v>
      </c>
      <c r="E54" s="68" t="s">
        <v>668</v>
      </c>
      <c r="F54" s="68" t="s">
        <v>675</v>
      </c>
      <c r="G54" s="27">
        <v>1.5999999999999999</v>
      </c>
    </row>
    <row r="55" spans="1:7" ht="63.75">
      <c r="A55" s="66" t="s">
        <v>652</v>
      </c>
      <c r="B55" s="67" t="s">
        <v>653</v>
      </c>
      <c r="C55" s="70" t="s">
        <v>676</v>
      </c>
      <c r="D55" s="68" t="s">
        <v>677</v>
      </c>
      <c r="E55" s="68" t="s">
        <v>678</v>
      </c>
      <c r="F55" s="68" t="s">
        <v>679</v>
      </c>
      <c r="G55" s="27">
        <v>1.75</v>
      </c>
    </row>
    <row r="56" spans="1:7" ht="63.75">
      <c r="A56" s="66" t="s">
        <v>652</v>
      </c>
      <c r="B56" s="67" t="s">
        <v>653</v>
      </c>
      <c r="C56" s="70" t="s">
        <v>680</v>
      </c>
      <c r="D56" s="68" t="s">
        <v>677</v>
      </c>
      <c r="E56" s="68" t="s">
        <v>678</v>
      </c>
      <c r="F56" s="68" t="s">
        <v>681</v>
      </c>
      <c r="G56" s="27">
        <v>2.2000000000000002</v>
      </c>
    </row>
    <row r="57" spans="1:7" ht="51">
      <c r="A57" s="66" t="s">
        <v>652</v>
      </c>
      <c r="B57" s="67" t="s">
        <v>653</v>
      </c>
      <c r="C57" s="70" t="s">
        <v>682</v>
      </c>
      <c r="D57" s="68" t="s">
        <v>677</v>
      </c>
      <c r="E57" s="68" t="s">
        <v>683</v>
      </c>
      <c r="F57" s="68" t="s">
        <v>683</v>
      </c>
      <c r="G57" s="27">
        <v>2.65</v>
      </c>
    </row>
    <row r="58" spans="1:7" ht="63.75">
      <c r="A58" s="66" t="s">
        <v>652</v>
      </c>
      <c r="B58" s="67" t="s">
        <v>653</v>
      </c>
      <c r="C58" s="70" t="s">
        <v>684</v>
      </c>
      <c r="D58" s="68" t="s">
        <v>677</v>
      </c>
      <c r="E58" s="68" t="s">
        <v>685</v>
      </c>
      <c r="F58" s="68" t="s">
        <v>686</v>
      </c>
      <c r="G58" s="27">
        <v>1.75</v>
      </c>
    </row>
    <row r="59" spans="1:7" ht="38.25">
      <c r="A59" s="66" t="s">
        <v>652</v>
      </c>
      <c r="B59" s="67" t="s">
        <v>653</v>
      </c>
      <c r="C59" s="70" t="s">
        <v>687</v>
      </c>
      <c r="D59" s="68" t="s">
        <v>677</v>
      </c>
      <c r="E59" s="68" t="s">
        <v>685</v>
      </c>
      <c r="F59" s="68" t="s">
        <v>688</v>
      </c>
      <c r="G59" s="27">
        <v>1.75</v>
      </c>
    </row>
    <row r="60" spans="1:7" ht="38.25">
      <c r="A60" s="66" t="s">
        <v>652</v>
      </c>
      <c r="B60" s="67" t="s">
        <v>653</v>
      </c>
      <c r="C60" s="70" t="s">
        <v>689</v>
      </c>
      <c r="D60" s="68" t="s">
        <v>677</v>
      </c>
      <c r="E60" s="68" t="s">
        <v>685</v>
      </c>
      <c r="F60" s="68" t="s">
        <v>685</v>
      </c>
      <c r="G60" s="27">
        <v>2.3499999999999996</v>
      </c>
    </row>
    <row r="61" spans="1:7" ht="63.75">
      <c r="A61" s="66" t="s">
        <v>652</v>
      </c>
      <c r="B61" s="67" t="s">
        <v>653</v>
      </c>
      <c r="C61" s="70" t="s">
        <v>690</v>
      </c>
      <c r="D61" s="68" t="s">
        <v>691</v>
      </c>
      <c r="E61" s="68" t="s">
        <v>692</v>
      </c>
      <c r="F61" s="68" t="s">
        <v>692</v>
      </c>
      <c r="G61" s="27">
        <v>1.7999999999999996</v>
      </c>
    </row>
    <row r="62" spans="1:7" ht="63.75">
      <c r="A62" s="66" t="s">
        <v>652</v>
      </c>
      <c r="B62" s="67" t="s">
        <v>653</v>
      </c>
      <c r="C62" s="70" t="s">
        <v>693</v>
      </c>
      <c r="D62" s="68" t="s">
        <v>691</v>
      </c>
      <c r="E62" s="68" t="s">
        <v>694</v>
      </c>
      <c r="F62" s="68" t="s">
        <v>694</v>
      </c>
      <c r="G62" s="27">
        <v>1.2499999999999998</v>
      </c>
    </row>
    <row r="63" spans="1:7" ht="63.75">
      <c r="A63" s="66" t="s">
        <v>695</v>
      </c>
      <c r="B63" s="67" t="s">
        <v>696</v>
      </c>
      <c r="C63" s="70">
        <v>1011</v>
      </c>
      <c r="D63" s="68" t="s">
        <v>697</v>
      </c>
      <c r="E63" s="68" t="s">
        <v>698</v>
      </c>
      <c r="F63" s="68" t="s">
        <v>699</v>
      </c>
      <c r="G63" s="27">
        <v>1.1499999999999999</v>
      </c>
    </row>
    <row r="64" spans="1:7" ht="63.75">
      <c r="A64" s="66" t="s">
        <v>695</v>
      </c>
      <c r="B64" s="67" t="s">
        <v>696</v>
      </c>
      <c r="C64" s="70">
        <v>1012</v>
      </c>
      <c r="D64" s="68" t="s">
        <v>697</v>
      </c>
      <c r="E64" s="68" t="s">
        <v>698</v>
      </c>
      <c r="F64" s="68" t="s">
        <v>700</v>
      </c>
      <c r="G64" s="27">
        <v>1.1499999999999999</v>
      </c>
    </row>
    <row r="65" spans="1:7" ht="63.75">
      <c r="A65" s="66" t="s">
        <v>695</v>
      </c>
      <c r="B65" s="67" t="s">
        <v>696</v>
      </c>
      <c r="C65" s="70">
        <v>1020</v>
      </c>
      <c r="D65" s="68" t="s">
        <v>697</v>
      </c>
      <c r="E65" s="68" t="s">
        <v>701</v>
      </c>
      <c r="F65" s="68" t="s">
        <v>701</v>
      </c>
      <c r="G65" s="27">
        <v>1.1499999999999999</v>
      </c>
    </row>
    <row r="66" spans="1:7" ht="51">
      <c r="A66" s="66" t="s">
        <v>695</v>
      </c>
      <c r="B66" s="67" t="s">
        <v>696</v>
      </c>
      <c r="C66" s="70">
        <v>1030</v>
      </c>
      <c r="D66" s="68" t="s">
        <v>697</v>
      </c>
      <c r="E66" s="68" t="s">
        <v>702</v>
      </c>
      <c r="F66" s="68" t="s">
        <v>702</v>
      </c>
      <c r="G66" s="27">
        <v>1.1499999999999999</v>
      </c>
    </row>
    <row r="67" spans="1:7" ht="38.25">
      <c r="A67" s="66" t="s">
        <v>695</v>
      </c>
      <c r="B67" s="67" t="s">
        <v>696</v>
      </c>
      <c r="C67" s="70">
        <v>1040</v>
      </c>
      <c r="D67" s="68" t="s">
        <v>697</v>
      </c>
      <c r="E67" s="68" t="s">
        <v>703</v>
      </c>
      <c r="F67" s="68" t="s">
        <v>703</v>
      </c>
      <c r="G67" s="27">
        <v>1.1499999999999999</v>
      </c>
    </row>
    <row r="68" spans="1:7" ht="89.25">
      <c r="A68" s="66" t="s">
        <v>695</v>
      </c>
      <c r="B68" s="67" t="s">
        <v>696</v>
      </c>
      <c r="C68" s="70">
        <v>1051</v>
      </c>
      <c r="D68" s="68" t="s">
        <v>697</v>
      </c>
      <c r="E68" s="68" t="s">
        <v>704</v>
      </c>
      <c r="F68" s="68" t="s">
        <v>705</v>
      </c>
      <c r="G68" s="27">
        <v>1.1499999999999999</v>
      </c>
    </row>
    <row r="69" spans="1:7" ht="89.25">
      <c r="A69" s="66" t="s">
        <v>695</v>
      </c>
      <c r="B69" s="67" t="s">
        <v>696</v>
      </c>
      <c r="C69" s="70">
        <v>1052</v>
      </c>
      <c r="D69" s="68" t="s">
        <v>697</v>
      </c>
      <c r="E69" s="68" t="s">
        <v>704</v>
      </c>
      <c r="F69" s="68" t="s">
        <v>706</v>
      </c>
      <c r="G69" s="27">
        <v>1.1499999999999999</v>
      </c>
    </row>
    <row r="70" spans="1:7" ht="38.25">
      <c r="A70" s="66" t="s">
        <v>695</v>
      </c>
      <c r="B70" s="67" t="s">
        <v>696</v>
      </c>
      <c r="C70" s="70">
        <v>1061</v>
      </c>
      <c r="D70" s="68" t="s">
        <v>697</v>
      </c>
      <c r="E70" s="68" t="s">
        <v>707</v>
      </c>
      <c r="F70" s="68" t="s">
        <v>708</v>
      </c>
      <c r="G70" s="27">
        <v>1.1499999999999999</v>
      </c>
    </row>
    <row r="71" spans="1:7" ht="38.25">
      <c r="A71" s="66" t="s">
        <v>695</v>
      </c>
      <c r="B71" s="67" t="s">
        <v>696</v>
      </c>
      <c r="C71" s="70">
        <v>1062</v>
      </c>
      <c r="D71" s="68" t="s">
        <v>697</v>
      </c>
      <c r="E71" s="68" t="s">
        <v>707</v>
      </c>
      <c r="F71" s="68" t="s">
        <v>709</v>
      </c>
      <c r="G71" s="27">
        <v>1.1499999999999999</v>
      </c>
    </row>
    <row r="72" spans="1:7" ht="38.25">
      <c r="A72" s="66" t="s">
        <v>695</v>
      </c>
      <c r="B72" s="67" t="s">
        <v>696</v>
      </c>
      <c r="C72" s="70">
        <v>1063</v>
      </c>
      <c r="D72" s="68" t="s">
        <v>697</v>
      </c>
      <c r="E72" s="68" t="s">
        <v>707</v>
      </c>
      <c r="F72" s="68" t="s">
        <v>710</v>
      </c>
      <c r="G72" s="27">
        <v>1.1499999999999999</v>
      </c>
    </row>
    <row r="73" spans="1:7" ht="38.25">
      <c r="A73" s="66" t="s">
        <v>695</v>
      </c>
      <c r="B73" s="67" t="s">
        <v>696</v>
      </c>
      <c r="C73" s="70">
        <v>1071</v>
      </c>
      <c r="D73" s="68" t="s">
        <v>697</v>
      </c>
      <c r="E73" s="68" t="s">
        <v>711</v>
      </c>
      <c r="F73" s="68" t="s">
        <v>712</v>
      </c>
      <c r="G73" s="27">
        <v>1.1499999999999999</v>
      </c>
    </row>
    <row r="74" spans="1:7" ht="38.25">
      <c r="A74" s="66" t="s">
        <v>695</v>
      </c>
      <c r="B74" s="67" t="s">
        <v>696</v>
      </c>
      <c r="C74" s="70">
        <v>1072</v>
      </c>
      <c r="D74" s="68" t="s">
        <v>697</v>
      </c>
      <c r="E74" s="68" t="s">
        <v>711</v>
      </c>
      <c r="F74" s="68" t="s">
        <v>713</v>
      </c>
      <c r="G74" s="27">
        <v>1.1499999999999999</v>
      </c>
    </row>
    <row r="75" spans="1:7" ht="38.25">
      <c r="A75" s="66" t="s">
        <v>695</v>
      </c>
      <c r="B75" s="67" t="s">
        <v>696</v>
      </c>
      <c r="C75" s="70">
        <v>1081</v>
      </c>
      <c r="D75" s="68" t="s">
        <v>697</v>
      </c>
      <c r="E75" s="68" t="s">
        <v>714</v>
      </c>
      <c r="F75" s="68" t="s">
        <v>715</v>
      </c>
      <c r="G75" s="27">
        <v>1.1499999999999999</v>
      </c>
    </row>
    <row r="76" spans="1:7" ht="51">
      <c r="A76" s="66" t="s">
        <v>695</v>
      </c>
      <c r="B76" s="67" t="s">
        <v>696</v>
      </c>
      <c r="C76" s="70">
        <v>1082</v>
      </c>
      <c r="D76" s="68" t="s">
        <v>697</v>
      </c>
      <c r="E76" s="68" t="s">
        <v>714</v>
      </c>
      <c r="F76" s="68" t="s">
        <v>716</v>
      </c>
      <c r="G76" s="27">
        <v>1.1499999999999999</v>
      </c>
    </row>
    <row r="77" spans="1:7" ht="51">
      <c r="A77" s="66" t="s">
        <v>695</v>
      </c>
      <c r="B77" s="67" t="s">
        <v>696</v>
      </c>
      <c r="C77" s="70">
        <v>1083</v>
      </c>
      <c r="D77" s="68" t="s">
        <v>697</v>
      </c>
      <c r="E77" s="68" t="s">
        <v>714</v>
      </c>
      <c r="F77" s="68" t="s">
        <v>717</v>
      </c>
      <c r="G77" s="27">
        <v>1.1499999999999999</v>
      </c>
    </row>
    <row r="78" spans="1:7" ht="38.25">
      <c r="A78" s="66" t="s">
        <v>695</v>
      </c>
      <c r="B78" s="67" t="s">
        <v>696</v>
      </c>
      <c r="C78" s="70">
        <v>1084</v>
      </c>
      <c r="D78" s="68" t="s">
        <v>697</v>
      </c>
      <c r="E78" s="68" t="s">
        <v>714</v>
      </c>
      <c r="F78" s="68" t="s">
        <v>718</v>
      </c>
      <c r="G78" s="27">
        <v>1.1499999999999999</v>
      </c>
    </row>
    <row r="79" spans="1:7" ht="38.25">
      <c r="A79" s="66" t="s">
        <v>695</v>
      </c>
      <c r="B79" s="67" t="s">
        <v>696</v>
      </c>
      <c r="C79" s="70">
        <v>1089</v>
      </c>
      <c r="D79" s="68" t="s">
        <v>697</v>
      </c>
      <c r="E79" s="68" t="s">
        <v>714</v>
      </c>
      <c r="F79" s="68" t="s">
        <v>719</v>
      </c>
      <c r="G79" s="27">
        <v>1.1499999999999999</v>
      </c>
    </row>
    <row r="80" spans="1:7" ht="51">
      <c r="A80" s="66" t="s">
        <v>695</v>
      </c>
      <c r="B80" s="67" t="s">
        <v>696</v>
      </c>
      <c r="C80" s="70">
        <v>1090</v>
      </c>
      <c r="D80" s="68" t="s">
        <v>697</v>
      </c>
      <c r="E80" s="68" t="s">
        <v>720</v>
      </c>
      <c r="F80" s="68" t="s">
        <v>720</v>
      </c>
      <c r="G80" s="27">
        <v>1.1499999999999999</v>
      </c>
    </row>
    <row r="81" spans="1:7" ht="51">
      <c r="A81" s="66" t="s">
        <v>695</v>
      </c>
      <c r="B81" s="67" t="s">
        <v>696</v>
      </c>
      <c r="C81" s="70">
        <v>1101</v>
      </c>
      <c r="D81" s="68" t="s">
        <v>721</v>
      </c>
      <c r="E81" s="68" t="s">
        <v>721</v>
      </c>
      <c r="F81" s="68" t="s">
        <v>722</v>
      </c>
      <c r="G81" s="27">
        <v>1.1499999999999999</v>
      </c>
    </row>
    <row r="82" spans="1:7" ht="38.25">
      <c r="A82" s="66" t="s">
        <v>695</v>
      </c>
      <c r="B82" s="67" t="s">
        <v>696</v>
      </c>
      <c r="C82" s="70">
        <v>1102</v>
      </c>
      <c r="D82" s="68" t="s">
        <v>721</v>
      </c>
      <c r="E82" s="68" t="s">
        <v>721</v>
      </c>
      <c r="F82" s="68" t="s">
        <v>723</v>
      </c>
      <c r="G82" s="27">
        <v>1.1499999999999999</v>
      </c>
    </row>
    <row r="83" spans="1:7" ht="51">
      <c r="A83" s="66" t="s">
        <v>695</v>
      </c>
      <c r="B83" s="67" t="s">
        <v>696</v>
      </c>
      <c r="C83" s="70">
        <v>1103</v>
      </c>
      <c r="D83" s="68" t="s">
        <v>721</v>
      </c>
      <c r="E83" s="68" t="s">
        <v>721</v>
      </c>
      <c r="F83" s="68" t="s">
        <v>724</v>
      </c>
      <c r="G83" s="27">
        <v>1.1499999999999999</v>
      </c>
    </row>
    <row r="84" spans="1:7" ht="76.5">
      <c r="A84" s="66" t="s">
        <v>695</v>
      </c>
      <c r="B84" s="67" t="s">
        <v>696</v>
      </c>
      <c r="C84" s="70">
        <v>1104</v>
      </c>
      <c r="D84" s="68" t="s">
        <v>721</v>
      </c>
      <c r="E84" s="68" t="s">
        <v>721</v>
      </c>
      <c r="F84" s="68" t="s">
        <v>725</v>
      </c>
      <c r="G84" s="27">
        <v>1.1499999999999999</v>
      </c>
    </row>
    <row r="85" spans="1:7" ht="25.5">
      <c r="A85" s="66" t="s">
        <v>695</v>
      </c>
      <c r="B85" s="67" t="s">
        <v>696</v>
      </c>
      <c r="C85" s="70">
        <v>1200</v>
      </c>
      <c r="D85" s="68" t="s">
        <v>726</v>
      </c>
      <c r="E85" s="68" t="s">
        <v>726</v>
      </c>
      <c r="F85" s="68" t="s">
        <v>726</v>
      </c>
      <c r="G85" s="27">
        <v>1.1499999999999999</v>
      </c>
    </row>
    <row r="86" spans="1:7" ht="51">
      <c r="A86" s="66" t="s">
        <v>695</v>
      </c>
      <c r="B86" s="67" t="s">
        <v>696</v>
      </c>
      <c r="C86" s="70">
        <v>1311</v>
      </c>
      <c r="D86" s="68" t="s">
        <v>727</v>
      </c>
      <c r="E86" s="68" t="s">
        <v>728</v>
      </c>
      <c r="F86" s="68" t="s">
        <v>729</v>
      </c>
      <c r="G86" s="27">
        <v>1.1499999999999999</v>
      </c>
    </row>
    <row r="87" spans="1:7" ht="51">
      <c r="A87" s="66" t="s">
        <v>695</v>
      </c>
      <c r="B87" s="67" t="s">
        <v>696</v>
      </c>
      <c r="C87" s="70">
        <v>1312</v>
      </c>
      <c r="D87" s="68" t="s">
        <v>727</v>
      </c>
      <c r="E87" s="68" t="s">
        <v>728</v>
      </c>
      <c r="F87" s="68" t="s">
        <v>730</v>
      </c>
      <c r="G87" s="27">
        <v>1.1499999999999999</v>
      </c>
    </row>
    <row r="88" spans="1:7" ht="51">
      <c r="A88" s="66" t="s">
        <v>695</v>
      </c>
      <c r="B88" s="67" t="s">
        <v>696</v>
      </c>
      <c r="C88" s="70">
        <v>1313</v>
      </c>
      <c r="D88" s="68" t="s">
        <v>727</v>
      </c>
      <c r="E88" s="68" t="s">
        <v>728</v>
      </c>
      <c r="F88" s="68" t="s">
        <v>731</v>
      </c>
      <c r="G88" s="27">
        <v>1.1499999999999999</v>
      </c>
    </row>
    <row r="89" spans="1:7" ht="38.25">
      <c r="A89" s="66" t="s">
        <v>695</v>
      </c>
      <c r="B89" s="67" t="s">
        <v>696</v>
      </c>
      <c r="C89" s="70">
        <v>1391</v>
      </c>
      <c r="D89" s="68" t="s">
        <v>727</v>
      </c>
      <c r="E89" s="68" t="s">
        <v>732</v>
      </c>
      <c r="F89" s="68" t="s">
        <v>733</v>
      </c>
      <c r="G89" s="27">
        <v>1.1499999999999999</v>
      </c>
    </row>
    <row r="90" spans="1:7" ht="63.75">
      <c r="A90" s="66" t="s">
        <v>695</v>
      </c>
      <c r="B90" s="67" t="s">
        <v>696</v>
      </c>
      <c r="C90" s="70">
        <v>1392</v>
      </c>
      <c r="D90" s="68" t="s">
        <v>727</v>
      </c>
      <c r="E90" s="68" t="s">
        <v>732</v>
      </c>
      <c r="F90" s="68" t="s">
        <v>734</v>
      </c>
      <c r="G90" s="27">
        <v>1.1499999999999999</v>
      </c>
    </row>
    <row r="91" spans="1:7" ht="38.25">
      <c r="A91" s="66" t="s">
        <v>695</v>
      </c>
      <c r="B91" s="67" t="s">
        <v>696</v>
      </c>
      <c r="C91" s="70">
        <v>1393</v>
      </c>
      <c r="D91" s="68" t="s">
        <v>727</v>
      </c>
      <c r="E91" s="68" t="s">
        <v>732</v>
      </c>
      <c r="F91" s="68" t="s">
        <v>735</v>
      </c>
      <c r="G91" s="27">
        <v>1.1499999999999999</v>
      </c>
    </row>
    <row r="92" spans="1:7" ht="51">
      <c r="A92" s="66" t="s">
        <v>695</v>
      </c>
      <c r="B92" s="67" t="s">
        <v>696</v>
      </c>
      <c r="C92" s="70">
        <v>1394</v>
      </c>
      <c r="D92" s="68" t="s">
        <v>727</v>
      </c>
      <c r="E92" s="68" t="s">
        <v>732</v>
      </c>
      <c r="F92" s="68" t="s">
        <v>736</v>
      </c>
      <c r="G92" s="27">
        <v>1.1499999999999999</v>
      </c>
    </row>
    <row r="93" spans="1:7" ht="38.25">
      <c r="A93" s="66" t="s">
        <v>695</v>
      </c>
      <c r="B93" s="67" t="s">
        <v>696</v>
      </c>
      <c r="C93" s="70">
        <v>1399</v>
      </c>
      <c r="D93" s="68" t="s">
        <v>727</v>
      </c>
      <c r="E93" s="68" t="s">
        <v>732</v>
      </c>
      <c r="F93" s="68" t="s">
        <v>737</v>
      </c>
      <c r="G93" s="27">
        <v>1.1499999999999999</v>
      </c>
    </row>
    <row r="94" spans="1:7" ht="51">
      <c r="A94" s="66" t="s">
        <v>695</v>
      </c>
      <c r="B94" s="67" t="s">
        <v>696</v>
      </c>
      <c r="C94" s="70">
        <v>1410</v>
      </c>
      <c r="D94" s="68" t="s">
        <v>738</v>
      </c>
      <c r="E94" s="68" t="s">
        <v>739</v>
      </c>
      <c r="F94" s="68" t="s">
        <v>739</v>
      </c>
      <c r="G94" s="27">
        <v>1.1499999999999999</v>
      </c>
    </row>
    <row r="95" spans="1:7" ht="25.5">
      <c r="A95" s="66" t="s">
        <v>695</v>
      </c>
      <c r="B95" s="67" t="s">
        <v>696</v>
      </c>
      <c r="C95" s="70">
        <v>1420</v>
      </c>
      <c r="D95" s="68" t="s">
        <v>738</v>
      </c>
      <c r="E95" s="68" t="s">
        <v>740</v>
      </c>
      <c r="F95" s="68" t="s">
        <v>740</v>
      </c>
      <c r="G95" s="27">
        <v>1.1499999999999999</v>
      </c>
    </row>
    <row r="96" spans="1:7" ht="38.25">
      <c r="A96" s="66" t="s">
        <v>695</v>
      </c>
      <c r="B96" s="67" t="s">
        <v>696</v>
      </c>
      <c r="C96" s="70">
        <v>1430</v>
      </c>
      <c r="D96" s="68" t="s">
        <v>738</v>
      </c>
      <c r="E96" s="68" t="s">
        <v>741</v>
      </c>
      <c r="F96" s="68" t="s">
        <v>741</v>
      </c>
      <c r="G96" s="27">
        <v>1.1499999999999999</v>
      </c>
    </row>
    <row r="97" spans="1:7" ht="178.5">
      <c r="A97" s="66" t="s">
        <v>695</v>
      </c>
      <c r="B97" s="67" t="s">
        <v>696</v>
      </c>
      <c r="C97" s="70">
        <v>1511</v>
      </c>
      <c r="D97" s="68" t="s">
        <v>742</v>
      </c>
      <c r="E97" s="68" t="s">
        <v>743</v>
      </c>
      <c r="F97" s="68" t="s">
        <v>744</v>
      </c>
      <c r="G97" s="27">
        <v>1.1499999999999999</v>
      </c>
    </row>
    <row r="98" spans="1:7" ht="178.5">
      <c r="A98" s="66" t="s">
        <v>695</v>
      </c>
      <c r="B98" s="67" t="s">
        <v>696</v>
      </c>
      <c r="C98" s="70">
        <v>1512</v>
      </c>
      <c r="D98" s="68" t="s">
        <v>742</v>
      </c>
      <c r="E98" s="68" t="s">
        <v>743</v>
      </c>
      <c r="F98" s="68" t="s">
        <v>745</v>
      </c>
      <c r="G98" s="27">
        <v>1.1499999999999999</v>
      </c>
    </row>
    <row r="99" spans="1:7" ht="178.5">
      <c r="A99" s="66" t="s">
        <v>695</v>
      </c>
      <c r="B99" s="67" t="s">
        <v>696</v>
      </c>
      <c r="C99" s="70">
        <v>1513</v>
      </c>
      <c r="D99" s="68" t="s">
        <v>742</v>
      </c>
      <c r="E99" s="68" t="s">
        <v>743</v>
      </c>
      <c r="F99" s="68" t="s">
        <v>746</v>
      </c>
      <c r="G99" s="27">
        <v>1.1499999999999999</v>
      </c>
    </row>
    <row r="100" spans="1:7" ht="178.5">
      <c r="A100" s="66" t="s">
        <v>695</v>
      </c>
      <c r="B100" s="67" t="s">
        <v>696</v>
      </c>
      <c r="C100" s="70">
        <v>1521</v>
      </c>
      <c r="D100" s="68" t="s">
        <v>742</v>
      </c>
      <c r="E100" s="68" t="s">
        <v>747</v>
      </c>
      <c r="F100" s="68" t="s">
        <v>748</v>
      </c>
      <c r="G100" s="27">
        <v>1.1499999999999999</v>
      </c>
    </row>
    <row r="101" spans="1:7" ht="178.5">
      <c r="A101" s="66" t="s">
        <v>695</v>
      </c>
      <c r="B101" s="67" t="s">
        <v>696</v>
      </c>
      <c r="C101" s="70">
        <v>1522</v>
      </c>
      <c r="D101" s="68" t="s">
        <v>742</v>
      </c>
      <c r="E101" s="68" t="s">
        <v>747</v>
      </c>
      <c r="F101" s="68" t="s">
        <v>749</v>
      </c>
      <c r="G101" s="27">
        <v>1.1499999999999999</v>
      </c>
    </row>
    <row r="102" spans="1:7" ht="178.5">
      <c r="A102" s="66" t="s">
        <v>695</v>
      </c>
      <c r="B102" s="67" t="s">
        <v>696</v>
      </c>
      <c r="C102" s="70">
        <v>1523</v>
      </c>
      <c r="D102" s="68" t="s">
        <v>742</v>
      </c>
      <c r="E102" s="68" t="s">
        <v>747</v>
      </c>
      <c r="F102" s="68" t="s">
        <v>750</v>
      </c>
      <c r="G102" s="27">
        <v>1.1499999999999999</v>
      </c>
    </row>
    <row r="103" spans="1:7" ht="114.75">
      <c r="A103" s="66" t="s">
        <v>695</v>
      </c>
      <c r="B103" s="67" t="s">
        <v>696</v>
      </c>
      <c r="C103" s="70">
        <v>1610</v>
      </c>
      <c r="D103" s="68" t="s">
        <v>751</v>
      </c>
      <c r="E103" s="68" t="s">
        <v>752</v>
      </c>
      <c r="F103" s="68" t="s">
        <v>752</v>
      </c>
      <c r="G103" s="27">
        <v>1.1499999999999999</v>
      </c>
    </row>
    <row r="104" spans="1:7" ht="127.5">
      <c r="A104" s="66" t="s">
        <v>695</v>
      </c>
      <c r="B104" s="67" t="s">
        <v>696</v>
      </c>
      <c r="C104" s="70">
        <v>1620</v>
      </c>
      <c r="D104" s="68" t="s">
        <v>751</v>
      </c>
      <c r="E104" s="68" t="s">
        <v>753</v>
      </c>
      <c r="F104" s="68" t="s">
        <v>753</v>
      </c>
      <c r="G104" s="27">
        <v>1.1499999999999999</v>
      </c>
    </row>
    <row r="105" spans="1:7" ht="114.75">
      <c r="A105" s="66" t="s">
        <v>695</v>
      </c>
      <c r="B105" s="67" t="s">
        <v>696</v>
      </c>
      <c r="C105" s="70">
        <v>1630</v>
      </c>
      <c r="D105" s="68" t="s">
        <v>751</v>
      </c>
      <c r="E105" s="68" t="s">
        <v>754</v>
      </c>
      <c r="F105" s="68" t="s">
        <v>754</v>
      </c>
      <c r="G105" s="27">
        <v>1.1499999999999999</v>
      </c>
    </row>
    <row r="106" spans="1:7" ht="114.75">
      <c r="A106" s="66" t="s">
        <v>695</v>
      </c>
      <c r="B106" s="67" t="s">
        <v>696</v>
      </c>
      <c r="C106" s="70">
        <v>1640</v>
      </c>
      <c r="D106" s="68" t="s">
        <v>751</v>
      </c>
      <c r="E106" s="68" t="s">
        <v>755</v>
      </c>
      <c r="F106" s="68" t="s">
        <v>755</v>
      </c>
      <c r="G106" s="27">
        <v>1.1499999999999999</v>
      </c>
    </row>
    <row r="107" spans="1:7" ht="114.75">
      <c r="A107" s="66" t="s">
        <v>695</v>
      </c>
      <c r="B107" s="67" t="s">
        <v>696</v>
      </c>
      <c r="C107" s="70">
        <v>1690</v>
      </c>
      <c r="D107" s="68" t="s">
        <v>751</v>
      </c>
      <c r="E107" s="68" t="s">
        <v>756</v>
      </c>
      <c r="F107" s="68" t="s">
        <v>756</v>
      </c>
      <c r="G107" s="27">
        <v>1.1499999999999999</v>
      </c>
    </row>
    <row r="108" spans="1:7" ht="51">
      <c r="A108" s="66" t="s">
        <v>695</v>
      </c>
      <c r="B108" s="67" t="s">
        <v>696</v>
      </c>
      <c r="C108" s="70">
        <v>1701</v>
      </c>
      <c r="D108" s="68" t="s">
        <v>757</v>
      </c>
      <c r="E108" s="68" t="s">
        <v>757</v>
      </c>
      <c r="F108" s="68" t="s">
        <v>758</v>
      </c>
      <c r="G108" s="27">
        <v>1.1499999999999999</v>
      </c>
    </row>
    <row r="109" spans="1:7" ht="89.25">
      <c r="A109" s="66" t="s">
        <v>695</v>
      </c>
      <c r="B109" s="67" t="s">
        <v>696</v>
      </c>
      <c r="C109" s="70">
        <v>1702</v>
      </c>
      <c r="D109" s="68" t="s">
        <v>757</v>
      </c>
      <c r="E109" s="68" t="s">
        <v>757</v>
      </c>
      <c r="F109" s="68" t="s">
        <v>759</v>
      </c>
      <c r="G109" s="27">
        <v>1.1499999999999999</v>
      </c>
    </row>
    <row r="110" spans="1:7" ht="51">
      <c r="A110" s="66" t="s">
        <v>695</v>
      </c>
      <c r="B110" s="67" t="s">
        <v>696</v>
      </c>
      <c r="C110" s="70">
        <v>1709</v>
      </c>
      <c r="D110" s="68" t="s">
        <v>757</v>
      </c>
      <c r="E110" s="68" t="s">
        <v>757</v>
      </c>
      <c r="F110" s="68" t="s">
        <v>760</v>
      </c>
      <c r="G110" s="27">
        <v>1.1499999999999999</v>
      </c>
    </row>
    <row r="111" spans="1:7" ht="76.5">
      <c r="A111" s="66" t="s">
        <v>695</v>
      </c>
      <c r="B111" s="67" t="s">
        <v>696</v>
      </c>
      <c r="C111" s="70">
        <v>1811</v>
      </c>
      <c r="D111" s="68" t="s">
        <v>761</v>
      </c>
      <c r="E111" s="68" t="s">
        <v>762</v>
      </c>
      <c r="F111" s="68" t="s">
        <v>763</v>
      </c>
      <c r="G111" s="27">
        <v>1.1499999999999999</v>
      </c>
    </row>
    <row r="112" spans="1:7" ht="76.5">
      <c r="A112" s="66" t="s">
        <v>695</v>
      </c>
      <c r="B112" s="67" t="s">
        <v>696</v>
      </c>
      <c r="C112" s="70">
        <v>1812</v>
      </c>
      <c r="D112" s="68" t="s">
        <v>761</v>
      </c>
      <c r="E112" s="68" t="s">
        <v>762</v>
      </c>
      <c r="F112" s="68" t="s">
        <v>764</v>
      </c>
      <c r="G112" s="27">
        <v>1.1499999999999999</v>
      </c>
    </row>
    <row r="113" spans="1:7" ht="76.5">
      <c r="A113" s="66" t="s">
        <v>695</v>
      </c>
      <c r="B113" s="67" t="s">
        <v>696</v>
      </c>
      <c r="C113" s="70">
        <v>1820</v>
      </c>
      <c r="D113" s="68" t="s">
        <v>761</v>
      </c>
      <c r="E113" s="68" t="s">
        <v>765</v>
      </c>
      <c r="F113" s="68" t="s">
        <v>765</v>
      </c>
      <c r="G113" s="27">
        <v>1.1499999999999999</v>
      </c>
    </row>
    <row r="114" spans="1:7" ht="89.25">
      <c r="A114" s="66" t="s">
        <v>695</v>
      </c>
      <c r="B114" s="67" t="s">
        <v>696</v>
      </c>
      <c r="C114" s="70">
        <v>1910</v>
      </c>
      <c r="D114" s="68" t="s">
        <v>766</v>
      </c>
      <c r="E114" s="68" t="s">
        <v>767</v>
      </c>
      <c r="F114" s="68" t="s">
        <v>767</v>
      </c>
      <c r="G114" s="27">
        <v>1.1499999999999999</v>
      </c>
    </row>
    <row r="115" spans="1:7" ht="89.25">
      <c r="A115" s="66" t="s">
        <v>695</v>
      </c>
      <c r="B115" s="67" t="s">
        <v>696</v>
      </c>
      <c r="C115" s="70">
        <v>1921</v>
      </c>
      <c r="D115" s="68" t="s">
        <v>766</v>
      </c>
      <c r="E115" s="68" t="s">
        <v>768</v>
      </c>
      <c r="F115" s="68" t="s">
        <v>768</v>
      </c>
      <c r="G115" s="27">
        <v>2.1999999999999997</v>
      </c>
    </row>
    <row r="116" spans="1:7" ht="89.25">
      <c r="A116" s="66" t="s">
        <v>695</v>
      </c>
      <c r="B116" s="67" t="s">
        <v>696</v>
      </c>
      <c r="C116" s="70">
        <v>1922</v>
      </c>
      <c r="D116" s="68" t="s">
        <v>766</v>
      </c>
      <c r="E116" s="68" t="s">
        <v>768</v>
      </c>
      <c r="F116" s="68" t="s">
        <v>769</v>
      </c>
      <c r="G116" s="27">
        <v>2.1999999999999997</v>
      </c>
    </row>
    <row r="117" spans="1:7" ht="114.75">
      <c r="A117" s="66" t="s">
        <v>695</v>
      </c>
      <c r="B117" s="67" t="s">
        <v>696</v>
      </c>
      <c r="C117" s="70">
        <v>2011</v>
      </c>
      <c r="D117" s="68" t="s">
        <v>770</v>
      </c>
      <c r="E117" s="68" t="s">
        <v>771</v>
      </c>
      <c r="F117" s="68" t="s">
        <v>772</v>
      </c>
      <c r="G117" s="27">
        <v>2.35</v>
      </c>
    </row>
    <row r="118" spans="1:7" ht="114.75">
      <c r="A118" s="66" t="s">
        <v>695</v>
      </c>
      <c r="B118" s="67" t="s">
        <v>696</v>
      </c>
      <c r="C118" s="70">
        <v>2012</v>
      </c>
      <c r="D118" s="68" t="s">
        <v>770</v>
      </c>
      <c r="E118" s="68" t="s">
        <v>771</v>
      </c>
      <c r="F118" s="68" t="s">
        <v>773</v>
      </c>
      <c r="G118" s="27">
        <v>1.1499999999999999</v>
      </c>
    </row>
    <row r="119" spans="1:7" ht="114.75">
      <c r="A119" s="66" t="s">
        <v>695</v>
      </c>
      <c r="B119" s="67" t="s">
        <v>696</v>
      </c>
      <c r="C119" s="70">
        <v>2013</v>
      </c>
      <c r="D119" s="68" t="s">
        <v>770</v>
      </c>
      <c r="E119" s="68" t="s">
        <v>771</v>
      </c>
      <c r="F119" s="68" t="s">
        <v>774</v>
      </c>
      <c r="G119" s="27">
        <v>1.1499999999999999</v>
      </c>
    </row>
    <row r="120" spans="1:7" ht="114.75">
      <c r="A120" s="66" t="s">
        <v>695</v>
      </c>
      <c r="B120" s="67" t="s">
        <v>696</v>
      </c>
      <c r="C120" s="70">
        <v>2014</v>
      </c>
      <c r="D120" s="68" t="s">
        <v>770</v>
      </c>
      <c r="E120" s="68" t="s">
        <v>771</v>
      </c>
      <c r="F120" s="68" t="s">
        <v>775</v>
      </c>
      <c r="G120" s="27">
        <v>1.1499999999999999</v>
      </c>
    </row>
    <row r="121" spans="1:7" ht="51">
      <c r="A121" s="66" t="s">
        <v>695</v>
      </c>
      <c r="B121" s="67" t="s">
        <v>696</v>
      </c>
      <c r="C121" s="70">
        <v>2021</v>
      </c>
      <c r="D121" s="68" t="s">
        <v>770</v>
      </c>
      <c r="E121" s="68" t="s">
        <v>776</v>
      </c>
      <c r="F121" s="68" t="s">
        <v>777</v>
      </c>
      <c r="G121" s="27">
        <v>2.0499999999999998</v>
      </c>
    </row>
    <row r="122" spans="1:7" ht="63.75">
      <c r="A122" s="66" t="s">
        <v>695</v>
      </c>
      <c r="B122" s="67" t="s">
        <v>696</v>
      </c>
      <c r="C122" s="70">
        <v>2022</v>
      </c>
      <c r="D122" s="68" t="s">
        <v>770</v>
      </c>
      <c r="E122" s="68" t="s">
        <v>776</v>
      </c>
      <c r="F122" s="68" t="s">
        <v>778</v>
      </c>
      <c r="G122" s="27">
        <v>1.1499999999999999</v>
      </c>
    </row>
    <row r="123" spans="1:7" ht="102">
      <c r="A123" s="66" t="s">
        <v>695</v>
      </c>
      <c r="B123" s="67" t="s">
        <v>696</v>
      </c>
      <c r="C123" s="70">
        <v>2023</v>
      </c>
      <c r="D123" s="68" t="s">
        <v>770</v>
      </c>
      <c r="E123" s="68" t="s">
        <v>776</v>
      </c>
      <c r="F123" s="68" t="s">
        <v>779</v>
      </c>
      <c r="G123" s="27">
        <v>1.1499999999999999</v>
      </c>
    </row>
    <row r="124" spans="1:7" ht="38.25">
      <c r="A124" s="66" t="s">
        <v>695</v>
      </c>
      <c r="B124" s="67" t="s">
        <v>696</v>
      </c>
      <c r="C124" s="70">
        <v>2029</v>
      </c>
      <c r="D124" s="68" t="s">
        <v>770</v>
      </c>
      <c r="E124" s="68" t="s">
        <v>776</v>
      </c>
      <c r="F124" s="68" t="s">
        <v>780</v>
      </c>
      <c r="G124" s="27">
        <v>1.45</v>
      </c>
    </row>
    <row r="125" spans="1:7" ht="38.25">
      <c r="A125" s="66" t="s">
        <v>695</v>
      </c>
      <c r="B125" s="67" t="s">
        <v>696</v>
      </c>
      <c r="C125" s="70">
        <v>2030</v>
      </c>
      <c r="D125" s="68" t="s">
        <v>770</v>
      </c>
      <c r="E125" s="68" t="s">
        <v>781</v>
      </c>
      <c r="F125" s="68" t="s">
        <v>781</v>
      </c>
      <c r="G125" s="27">
        <v>1.1499999999999999</v>
      </c>
    </row>
    <row r="126" spans="1:7" ht="102">
      <c r="A126" s="66" t="s">
        <v>695</v>
      </c>
      <c r="B126" s="67" t="s">
        <v>696</v>
      </c>
      <c r="C126" s="70">
        <v>2100</v>
      </c>
      <c r="D126" s="68" t="s">
        <v>782</v>
      </c>
      <c r="E126" s="68" t="s">
        <v>782</v>
      </c>
      <c r="F126" s="68" t="s">
        <v>782</v>
      </c>
      <c r="G126" s="27">
        <v>2.0499999999999998</v>
      </c>
    </row>
    <row r="127" spans="1:7" ht="38.25">
      <c r="A127" s="66" t="s">
        <v>695</v>
      </c>
      <c r="B127" s="67" t="s">
        <v>696</v>
      </c>
      <c r="C127" s="70">
        <v>2211</v>
      </c>
      <c r="D127" s="68" t="s">
        <v>783</v>
      </c>
      <c r="E127" s="68" t="s">
        <v>784</v>
      </c>
      <c r="F127" s="68" t="s">
        <v>785</v>
      </c>
      <c r="G127" s="27">
        <v>1.1499999999999999</v>
      </c>
    </row>
    <row r="128" spans="1:7" ht="38.25">
      <c r="A128" s="66" t="s">
        <v>695</v>
      </c>
      <c r="B128" s="67" t="s">
        <v>696</v>
      </c>
      <c r="C128" s="70">
        <v>2212</v>
      </c>
      <c r="D128" s="68" t="s">
        <v>783</v>
      </c>
      <c r="E128" s="68" t="s">
        <v>784</v>
      </c>
      <c r="F128" s="68" t="s">
        <v>786</v>
      </c>
      <c r="G128" s="27">
        <v>1.1499999999999999</v>
      </c>
    </row>
    <row r="129" spans="1:7" ht="63.75">
      <c r="A129" s="66" t="s">
        <v>695</v>
      </c>
      <c r="B129" s="67" t="s">
        <v>696</v>
      </c>
      <c r="C129" s="70">
        <v>2219</v>
      </c>
      <c r="D129" s="68" t="s">
        <v>783</v>
      </c>
      <c r="E129" s="68" t="s">
        <v>784</v>
      </c>
      <c r="F129" s="68" t="s">
        <v>787</v>
      </c>
      <c r="G129" s="27">
        <v>1.1499999999999999</v>
      </c>
    </row>
    <row r="130" spans="1:7" ht="38.25">
      <c r="A130" s="66" t="s">
        <v>695</v>
      </c>
      <c r="B130" s="67" t="s">
        <v>696</v>
      </c>
      <c r="C130" s="70">
        <v>2221</v>
      </c>
      <c r="D130" s="68" t="s">
        <v>783</v>
      </c>
      <c r="E130" s="68" t="s">
        <v>788</v>
      </c>
      <c r="F130" s="68" t="s">
        <v>789</v>
      </c>
      <c r="G130" s="27">
        <v>1.1499999999999999</v>
      </c>
    </row>
    <row r="131" spans="1:7" ht="38.25">
      <c r="A131" s="66" t="s">
        <v>695</v>
      </c>
      <c r="B131" s="67" t="s">
        <v>696</v>
      </c>
      <c r="C131" s="70">
        <v>2229</v>
      </c>
      <c r="D131" s="68" t="s">
        <v>783</v>
      </c>
      <c r="E131" s="68" t="s">
        <v>788</v>
      </c>
      <c r="F131" s="68" t="s">
        <v>790</v>
      </c>
      <c r="G131" s="27">
        <v>1.1499999999999999</v>
      </c>
    </row>
    <row r="132" spans="1:7" ht="51">
      <c r="A132" s="66" t="s">
        <v>695</v>
      </c>
      <c r="B132" s="67" t="s">
        <v>696</v>
      </c>
      <c r="C132" s="70">
        <v>2310</v>
      </c>
      <c r="D132" s="68" t="s">
        <v>791</v>
      </c>
      <c r="E132" s="68" t="s">
        <v>792</v>
      </c>
      <c r="F132" s="68" t="s">
        <v>792</v>
      </c>
      <c r="G132" s="27">
        <v>1.1499999999999999</v>
      </c>
    </row>
    <row r="133" spans="1:7" ht="51">
      <c r="A133" s="66" t="s">
        <v>695</v>
      </c>
      <c r="B133" s="67" t="s">
        <v>696</v>
      </c>
      <c r="C133" s="70">
        <v>2391</v>
      </c>
      <c r="D133" s="68" t="s">
        <v>791</v>
      </c>
      <c r="E133" s="68" t="s">
        <v>793</v>
      </c>
      <c r="F133" s="68" t="s">
        <v>794</v>
      </c>
      <c r="G133" s="27">
        <v>1.1499999999999999</v>
      </c>
    </row>
    <row r="134" spans="1:7" ht="51">
      <c r="A134" s="66" t="s">
        <v>695</v>
      </c>
      <c r="B134" s="67" t="s">
        <v>696</v>
      </c>
      <c r="C134" s="70">
        <v>2392</v>
      </c>
      <c r="D134" s="68" t="s">
        <v>791</v>
      </c>
      <c r="E134" s="68" t="s">
        <v>793</v>
      </c>
      <c r="F134" s="68" t="s">
        <v>795</v>
      </c>
      <c r="G134" s="27">
        <v>1.1499999999999999</v>
      </c>
    </row>
    <row r="135" spans="1:7" ht="51">
      <c r="A135" s="66" t="s">
        <v>695</v>
      </c>
      <c r="B135" s="67" t="s">
        <v>696</v>
      </c>
      <c r="C135" s="70">
        <v>2393</v>
      </c>
      <c r="D135" s="68" t="s">
        <v>791</v>
      </c>
      <c r="E135" s="68" t="s">
        <v>793</v>
      </c>
      <c r="F135" s="68" t="s">
        <v>796</v>
      </c>
      <c r="G135" s="27">
        <v>1.1499999999999999</v>
      </c>
    </row>
    <row r="136" spans="1:7" ht="51">
      <c r="A136" s="66" t="s">
        <v>695</v>
      </c>
      <c r="B136" s="67" t="s">
        <v>696</v>
      </c>
      <c r="C136" s="70">
        <v>2394</v>
      </c>
      <c r="D136" s="68" t="s">
        <v>791</v>
      </c>
      <c r="E136" s="68" t="s">
        <v>793</v>
      </c>
      <c r="F136" s="68" t="s">
        <v>797</v>
      </c>
      <c r="G136" s="27">
        <v>2.1999999999999997</v>
      </c>
    </row>
    <row r="137" spans="1:7" ht="51">
      <c r="A137" s="66" t="s">
        <v>695</v>
      </c>
      <c r="B137" s="67" t="s">
        <v>696</v>
      </c>
      <c r="C137" s="70">
        <v>2395</v>
      </c>
      <c r="D137" s="68" t="s">
        <v>791</v>
      </c>
      <c r="E137" s="68" t="s">
        <v>793</v>
      </c>
      <c r="F137" s="68" t="s">
        <v>798</v>
      </c>
      <c r="G137" s="27">
        <v>1.7499999999999998</v>
      </c>
    </row>
    <row r="138" spans="1:7" ht="51">
      <c r="A138" s="66" t="s">
        <v>695</v>
      </c>
      <c r="B138" s="67" t="s">
        <v>696</v>
      </c>
      <c r="C138" s="70">
        <v>2396</v>
      </c>
      <c r="D138" s="68" t="s">
        <v>791</v>
      </c>
      <c r="E138" s="68" t="s">
        <v>793</v>
      </c>
      <c r="F138" s="68" t="s">
        <v>799</v>
      </c>
      <c r="G138" s="27">
        <v>1.1499999999999999</v>
      </c>
    </row>
    <row r="139" spans="1:7" ht="51">
      <c r="A139" s="66" t="s">
        <v>695</v>
      </c>
      <c r="B139" s="67" t="s">
        <v>696</v>
      </c>
      <c r="C139" s="70">
        <v>2399</v>
      </c>
      <c r="D139" s="68" t="s">
        <v>791</v>
      </c>
      <c r="E139" s="68" t="s">
        <v>793</v>
      </c>
      <c r="F139" s="68" t="s">
        <v>800</v>
      </c>
      <c r="G139" s="27">
        <v>1.1499999999999999</v>
      </c>
    </row>
    <row r="140" spans="1:7" ht="51">
      <c r="A140" s="66" t="s">
        <v>695</v>
      </c>
      <c r="B140" s="67" t="s">
        <v>696</v>
      </c>
      <c r="C140" s="70">
        <v>2410</v>
      </c>
      <c r="D140" s="68" t="s">
        <v>801</v>
      </c>
      <c r="E140" s="68" t="s">
        <v>802</v>
      </c>
      <c r="F140" s="68" t="s">
        <v>802</v>
      </c>
      <c r="G140" s="27">
        <v>1.1499999999999999</v>
      </c>
    </row>
    <row r="141" spans="1:7" ht="51">
      <c r="A141" s="66" t="s">
        <v>695</v>
      </c>
      <c r="B141" s="67" t="s">
        <v>696</v>
      </c>
      <c r="C141" s="70">
        <v>2421</v>
      </c>
      <c r="D141" s="68" t="s">
        <v>801</v>
      </c>
      <c r="E141" s="68" t="s">
        <v>803</v>
      </c>
      <c r="F141" s="68" t="s">
        <v>804</v>
      </c>
      <c r="G141" s="27">
        <v>3.4</v>
      </c>
    </row>
    <row r="142" spans="1:7" ht="51">
      <c r="A142" s="66" t="s">
        <v>695</v>
      </c>
      <c r="B142" s="67" t="s">
        <v>696</v>
      </c>
      <c r="C142" s="70">
        <v>2429</v>
      </c>
      <c r="D142" s="68" t="s">
        <v>801</v>
      </c>
      <c r="E142" s="68" t="s">
        <v>803</v>
      </c>
      <c r="F142" s="68" t="s">
        <v>805</v>
      </c>
      <c r="G142" s="27">
        <v>1.1499999999999999</v>
      </c>
    </row>
    <row r="143" spans="1:7" ht="51">
      <c r="A143" s="66" t="s">
        <v>695</v>
      </c>
      <c r="B143" s="67" t="s">
        <v>696</v>
      </c>
      <c r="C143" s="70">
        <v>2431</v>
      </c>
      <c r="D143" s="68" t="s">
        <v>801</v>
      </c>
      <c r="E143" s="68" t="s">
        <v>806</v>
      </c>
      <c r="F143" s="68" t="s">
        <v>807</v>
      </c>
      <c r="G143" s="27">
        <v>1.1499999999999999</v>
      </c>
    </row>
    <row r="144" spans="1:7" ht="51">
      <c r="A144" s="66" t="s">
        <v>695</v>
      </c>
      <c r="B144" s="67" t="s">
        <v>696</v>
      </c>
      <c r="C144" s="70">
        <v>2432</v>
      </c>
      <c r="D144" s="68" t="s">
        <v>801</v>
      </c>
      <c r="E144" s="68" t="s">
        <v>806</v>
      </c>
      <c r="F144" s="68" t="s">
        <v>808</v>
      </c>
      <c r="G144" s="27">
        <v>1.1499999999999999</v>
      </c>
    </row>
    <row r="145" spans="1:7" ht="89.25">
      <c r="A145" s="66" t="s">
        <v>695</v>
      </c>
      <c r="B145" s="67" t="s">
        <v>696</v>
      </c>
      <c r="C145" s="70">
        <v>2511</v>
      </c>
      <c r="D145" s="68" t="s">
        <v>809</v>
      </c>
      <c r="E145" s="68" t="s">
        <v>810</v>
      </c>
      <c r="F145" s="68" t="s">
        <v>811</v>
      </c>
      <c r="G145" s="27">
        <v>1.1499999999999999</v>
      </c>
    </row>
    <row r="146" spans="1:7" ht="89.25">
      <c r="A146" s="66" t="s">
        <v>695</v>
      </c>
      <c r="B146" s="67" t="s">
        <v>696</v>
      </c>
      <c r="C146" s="70">
        <v>2512</v>
      </c>
      <c r="D146" s="68" t="s">
        <v>809</v>
      </c>
      <c r="E146" s="68" t="s">
        <v>810</v>
      </c>
      <c r="F146" s="68" t="s">
        <v>812</v>
      </c>
      <c r="G146" s="27">
        <v>1.1499999999999999</v>
      </c>
    </row>
    <row r="147" spans="1:7" ht="89.25">
      <c r="A147" s="66" t="s">
        <v>695</v>
      </c>
      <c r="B147" s="67" t="s">
        <v>696</v>
      </c>
      <c r="C147" s="70">
        <v>2513</v>
      </c>
      <c r="D147" s="68" t="s">
        <v>809</v>
      </c>
      <c r="E147" s="68" t="s">
        <v>810</v>
      </c>
      <c r="F147" s="68" t="s">
        <v>813</v>
      </c>
      <c r="G147" s="27">
        <v>1.1499999999999999</v>
      </c>
    </row>
    <row r="148" spans="1:7" ht="76.5">
      <c r="A148" s="66" t="s">
        <v>695</v>
      </c>
      <c r="B148" s="67" t="s">
        <v>696</v>
      </c>
      <c r="C148" s="70">
        <v>2520</v>
      </c>
      <c r="D148" s="68" t="s">
        <v>809</v>
      </c>
      <c r="E148" s="68" t="s">
        <v>814</v>
      </c>
      <c r="F148" s="68" t="s">
        <v>814</v>
      </c>
      <c r="G148" s="27">
        <v>2.0499999999999998</v>
      </c>
    </row>
    <row r="149" spans="1:7" ht="89.25">
      <c r="A149" s="66" t="s">
        <v>695</v>
      </c>
      <c r="B149" s="67" t="s">
        <v>696</v>
      </c>
      <c r="C149" s="70">
        <v>2591</v>
      </c>
      <c r="D149" s="68" t="s">
        <v>809</v>
      </c>
      <c r="E149" s="68" t="s">
        <v>815</v>
      </c>
      <c r="F149" s="68" t="s">
        <v>816</v>
      </c>
      <c r="G149" s="27">
        <v>1.1499999999999999</v>
      </c>
    </row>
    <row r="150" spans="1:7" ht="89.25">
      <c r="A150" s="66" t="s">
        <v>695</v>
      </c>
      <c r="B150" s="67" t="s">
        <v>696</v>
      </c>
      <c r="C150" s="70">
        <v>2592</v>
      </c>
      <c r="D150" s="68" t="s">
        <v>809</v>
      </c>
      <c r="E150" s="68" t="s">
        <v>815</v>
      </c>
      <c r="F150" s="68" t="s">
        <v>817</v>
      </c>
      <c r="G150" s="27">
        <v>1.1499999999999999</v>
      </c>
    </row>
    <row r="151" spans="1:7" ht="89.25">
      <c r="A151" s="66" t="s">
        <v>695</v>
      </c>
      <c r="B151" s="67" t="s">
        <v>696</v>
      </c>
      <c r="C151" s="70">
        <v>2593</v>
      </c>
      <c r="D151" s="68" t="s">
        <v>809</v>
      </c>
      <c r="E151" s="68" t="s">
        <v>815</v>
      </c>
      <c r="F151" s="68" t="s">
        <v>818</v>
      </c>
      <c r="G151" s="27">
        <v>1.1499999999999999</v>
      </c>
    </row>
    <row r="152" spans="1:7" ht="89.25">
      <c r="A152" s="66" t="s">
        <v>695</v>
      </c>
      <c r="B152" s="67" t="s">
        <v>696</v>
      </c>
      <c r="C152" s="70">
        <v>2599</v>
      </c>
      <c r="D152" s="68" t="s">
        <v>809</v>
      </c>
      <c r="E152" s="68" t="s">
        <v>815</v>
      </c>
      <c r="F152" s="68" t="s">
        <v>819</v>
      </c>
      <c r="G152" s="27">
        <v>1.1499999999999999</v>
      </c>
    </row>
    <row r="153" spans="1:7" ht="63.75">
      <c r="A153" s="66" t="s">
        <v>695</v>
      </c>
      <c r="B153" s="67" t="s">
        <v>696</v>
      </c>
      <c r="C153" s="70">
        <v>2610</v>
      </c>
      <c r="D153" s="68" t="s">
        <v>820</v>
      </c>
      <c r="E153" s="68" t="s">
        <v>821</v>
      </c>
      <c r="F153" s="68" t="s">
        <v>821</v>
      </c>
      <c r="G153" s="27">
        <v>1.1499999999999999</v>
      </c>
    </row>
    <row r="154" spans="1:7" ht="63.75">
      <c r="A154" s="66" t="s">
        <v>695</v>
      </c>
      <c r="B154" s="67" t="s">
        <v>696</v>
      </c>
      <c r="C154" s="70">
        <v>2620</v>
      </c>
      <c r="D154" s="68" t="s">
        <v>820</v>
      </c>
      <c r="E154" s="68" t="s">
        <v>822</v>
      </c>
      <c r="F154" s="68" t="s">
        <v>822</v>
      </c>
      <c r="G154" s="27">
        <v>1.1499999999999999</v>
      </c>
    </row>
    <row r="155" spans="1:7" ht="63.75">
      <c r="A155" s="66" t="s">
        <v>695</v>
      </c>
      <c r="B155" s="67" t="s">
        <v>696</v>
      </c>
      <c r="C155" s="70">
        <v>2630</v>
      </c>
      <c r="D155" s="68" t="s">
        <v>820</v>
      </c>
      <c r="E155" s="68" t="s">
        <v>823</v>
      </c>
      <c r="F155" s="68" t="s">
        <v>823</v>
      </c>
      <c r="G155" s="27">
        <v>1.1499999999999999</v>
      </c>
    </row>
    <row r="156" spans="1:7" ht="63.75">
      <c r="A156" s="66" t="s">
        <v>695</v>
      </c>
      <c r="B156" s="67" t="s">
        <v>696</v>
      </c>
      <c r="C156" s="70">
        <v>2640</v>
      </c>
      <c r="D156" s="68" t="s">
        <v>820</v>
      </c>
      <c r="E156" s="68" t="s">
        <v>824</v>
      </c>
      <c r="F156" s="68" t="s">
        <v>824</v>
      </c>
      <c r="G156" s="27">
        <v>1.1499999999999999</v>
      </c>
    </row>
    <row r="157" spans="1:7" ht="76.5">
      <c r="A157" s="66" t="s">
        <v>695</v>
      </c>
      <c r="B157" s="67" t="s">
        <v>696</v>
      </c>
      <c r="C157" s="70">
        <v>2651</v>
      </c>
      <c r="D157" s="68" t="s">
        <v>820</v>
      </c>
      <c r="E157" s="68" t="s">
        <v>825</v>
      </c>
      <c r="F157" s="68" t="s">
        <v>826</v>
      </c>
      <c r="G157" s="27">
        <v>1.1499999999999999</v>
      </c>
    </row>
    <row r="158" spans="1:7" ht="76.5">
      <c r="A158" s="66" t="s">
        <v>695</v>
      </c>
      <c r="B158" s="67" t="s">
        <v>696</v>
      </c>
      <c r="C158" s="70">
        <v>2652</v>
      </c>
      <c r="D158" s="68" t="s">
        <v>820</v>
      </c>
      <c r="E158" s="68" t="s">
        <v>825</v>
      </c>
      <c r="F158" s="68" t="s">
        <v>827</v>
      </c>
      <c r="G158" s="27">
        <v>1.1499999999999999</v>
      </c>
    </row>
    <row r="159" spans="1:7" ht="76.5">
      <c r="A159" s="66" t="s">
        <v>695</v>
      </c>
      <c r="B159" s="67" t="s">
        <v>696</v>
      </c>
      <c r="C159" s="70">
        <v>2660</v>
      </c>
      <c r="D159" s="68" t="s">
        <v>820</v>
      </c>
      <c r="E159" s="68" t="s">
        <v>828</v>
      </c>
      <c r="F159" s="68" t="s">
        <v>828</v>
      </c>
      <c r="G159" s="27">
        <v>1.1499999999999999</v>
      </c>
    </row>
    <row r="160" spans="1:7" ht="63.75">
      <c r="A160" s="66" t="s">
        <v>695</v>
      </c>
      <c r="B160" s="67" t="s">
        <v>696</v>
      </c>
      <c r="C160" s="70">
        <v>2670</v>
      </c>
      <c r="D160" s="68" t="s">
        <v>820</v>
      </c>
      <c r="E160" s="68" t="s">
        <v>829</v>
      </c>
      <c r="F160" s="68" t="s">
        <v>829</v>
      </c>
      <c r="G160" s="27">
        <v>1.1499999999999999</v>
      </c>
    </row>
    <row r="161" spans="1:7" ht="63.75">
      <c r="A161" s="66" t="s">
        <v>695</v>
      </c>
      <c r="B161" s="67" t="s">
        <v>696</v>
      </c>
      <c r="C161" s="70">
        <v>2680</v>
      </c>
      <c r="D161" s="68" t="s">
        <v>820</v>
      </c>
      <c r="E161" s="68" t="s">
        <v>830</v>
      </c>
      <c r="F161" s="68" t="s">
        <v>830</v>
      </c>
      <c r="G161" s="27">
        <v>1.1499999999999999</v>
      </c>
    </row>
    <row r="162" spans="1:7" ht="114.75">
      <c r="A162" s="66" t="s">
        <v>695</v>
      </c>
      <c r="B162" s="67" t="s">
        <v>696</v>
      </c>
      <c r="C162" s="70">
        <v>2711</v>
      </c>
      <c r="D162" s="68" t="s">
        <v>831</v>
      </c>
      <c r="E162" s="68" t="s">
        <v>832</v>
      </c>
      <c r="F162" s="68" t="s">
        <v>833</v>
      </c>
      <c r="G162" s="27">
        <v>1.1499999999999999</v>
      </c>
    </row>
    <row r="163" spans="1:7" ht="114.75">
      <c r="A163" s="66" t="s">
        <v>695</v>
      </c>
      <c r="B163" s="67" t="s">
        <v>696</v>
      </c>
      <c r="C163" s="70">
        <v>2712</v>
      </c>
      <c r="D163" s="68" t="s">
        <v>831</v>
      </c>
      <c r="E163" s="68" t="s">
        <v>832</v>
      </c>
      <c r="F163" s="68" t="s">
        <v>834</v>
      </c>
      <c r="G163" s="27">
        <v>1.1499999999999999</v>
      </c>
    </row>
    <row r="164" spans="1:7" ht="51">
      <c r="A164" s="66" t="s">
        <v>695</v>
      </c>
      <c r="B164" s="67" t="s">
        <v>696</v>
      </c>
      <c r="C164" s="70">
        <v>2720</v>
      </c>
      <c r="D164" s="68" t="s">
        <v>831</v>
      </c>
      <c r="E164" s="68" t="s">
        <v>835</v>
      </c>
      <c r="F164" s="68" t="s">
        <v>835</v>
      </c>
      <c r="G164" s="27">
        <v>1.1499999999999999</v>
      </c>
    </row>
    <row r="165" spans="1:7" ht="38.25">
      <c r="A165" s="66" t="s">
        <v>695</v>
      </c>
      <c r="B165" s="67" t="s">
        <v>696</v>
      </c>
      <c r="C165" s="70">
        <v>2731</v>
      </c>
      <c r="D165" s="68" t="s">
        <v>831</v>
      </c>
      <c r="E165" s="68" t="s">
        <v>836</v>
      </c>
      <c r="F165" s="68" t="s">
        <v>837</v>
      </c>
      <c r="G165" s="27">
        <v>1.1499999999999999</v>
      </c>
    </row>
    <row r="166" spans="1:7" ht="38.25">
      <c r="A166" s="66" t="s">
        <v>695</v>
      </c>
      <c r="B166" s="67" t="s">
        <v>696</v>
      </c>
      <c r="C166" s="70">
        <v>2732</v>
      </c>
      <c r="D166" s="68" t="s">
        <v>831</v>
      </c>
      <c r="E166" s="68" t="s">
        <v>836</v>
      </c>
      <c r="F166" s="68" t="s">
        <v>838</v>
      </c>
      <c r="G166" s="27">
        <v>1.1499999999999999</v>
      </c>
    </row>
    <row r="167" spans="1:7" ht="38.25">
      <c r="A167" s="66" t="s">
        <v>695</v>
      </c>
      <c r="B167" s="67" t="s">
        <v>696</v>
      </c>
      <c r="C167" s="70">
        <v>2740</v>
      </c>
      <c r="D167" s="68" t="s">
        <v>831</v>
      </c>
      <c r="E167" s="68" t="s">
        <v>839</v>
      </c>
      <c r="F167" s="68" t="s">
        <v>839</v>
      </c>
      <c r="G167" s="27">
        <v>1.1499999999999999</v>
      </c>
    </row>
    <row r="168" spans="1:7" ht="38.25">
      <c r="A168" s="66" t="s">
        <v>695</v>
      </c>
      <c r="B168" s="67" t="s">
        <v>696</v>
      </c>
      <c r="C168" s="70">
        <v>2750</v>
      </c>
      <c r="D168" s="68" t="s">
        <v>831</v>
      </c>
      <c r="E168" s="68" t="s">
        <v>840</v>
      </c>
      <c r="F168" s="68" t="s">
        <v>840</v>
      </c>
      <c r="G168" s="27">
        <v>1.1499999999999999</v>
      </c>
    </row>
    <row r="169" spans="1:7" ht="51">
      <c r="A169" s="66" t="s">
        <v>695</v>
      </c>
      <c r="B169" s="67" t="s">
        <v>696</v>
      </c>
      <c r="C169" s="70">
        <v>2790</v>
      </c>
      <c r="D169" s="68" t="s">
        <v>831</v>
      </c>
      <c r="E169" s="68" t="s">
        <v>841</v>
      </c>
      <c r="F169" s="68" t="s">
        <v>841</v>
      </c>
      <c r="G169" s="27">
        <v>1.1499999999999999</v>
      </c>
    </row>
    <row r="170" spans="1:7" ht="63.75">
      <c r="A170" s="66" t="s">
        <v>695</v>
      </c>
      <c r="B170" s="67" t="s">
        <v>696</v>
      </c>
      <c r="C170" s="70">
        <v>2811</v>
      </c>
      <c r="D170" s="68" t="s">
        <v>842</v>
      </c>
      <c r="E170" s="68" t="s">
        <v>843</v>
      </c>
      <c r="F170" s="68" t="s">
        <v>844</v>
      </c>
      <c r="G170" s="27">
        <v>1.1499999999999999</v>
      </c>
    </row>
    <row r="171" spans="1:7" ht="51">
      <c r="A171" s="66" t="s">
        <v>695</v>
      </c>
      <c r="B171" s="67" t="s">
        <v>696</v>
      </c>
      <c r="C171" s="70">
        <v>2812</v>
      </c>
      <c r="D171" s="68" t="s">
        <v>842</v>
      </c>
      <c r="E171" s="68" t="s">
        <v>843</v>
      </c>
      <c r="F171" s="68" t="s">
        <v>845</v>
      </c>
      <c r="G171" s="27">
        <v>1.1499999999999999</v>
      </c>
    </row>
    <row r="172" spans="1:7" ht="51">
      <c r="A172" s="66" t="s">
        <v>695</v>
      </c>
      <c r="B172" s="67" t="s">
        <v>696</v>
      </c>
      <c r="C172" s="70">
        <v>2813</v>
      </c>
      <c r="D172" s="68" t="s">
        <v>842</v>
      </c>
      <c r="E172" s="68" t="s">
        <v>843</v>
      </c>
      <c r="F172" s="68" t="s">
        <v>846</v>
      </c>
      <c r="G172" s="27">
        <v>1.1499999999999999</v>
      </c>
    </row>
    <row r="173" spans="1:7" ht="63.75">
      <c r="A173" s="66" t="s">
        <v>695</v>
      </c>
      <c r="B173" s="67" t="s">
        <v>696</v>
      </c>
      <c r="C173" s="70">
        <v>2814</v>
      </c>
      <c r="D173" s="68" t="s">
        <v>842</v>
      </c>
      <c r="E173" s="68" t="s">
        <v>843</v>
      </c>
      <c r="F173" s="68" t="s">
        <v>847</v>
      </c>
      <c r="G173" s="27">
        <v>1.1499999999999999</v>
      </c>
    </row>
    <row r="174" spans="1:7" ht="51">
      <c r="A174" s="66" t="s">
        <v>695</v>
      </c>
      <c r="B174" s="67" t="s">
        <v>696</v>
      </c>
      <c r="C174" s="70">
        <v>2815</v>
      </c>
      <c r="D174" s="68" t="s">
        <v>842</v>
      </c>
      <c r="E174" s="68" t="s">
        <v>843</v>
      </c>
      <c r="F174" s="68" t="s">
        <v>848</v>
      </c>
      <c r="G174" s="27">
        <v>1.1499999999999999</v>
      </c>
    </row>
    <row r="175" spans="1:7" ht="51">
      <c r="A175" s="66" t="s">
        <v>695</v>
      </c>
      <c r="B175" s="67" t="s">
        <v>696</v>
      </c>
      <c r="C175" s="70">
        <v>2816</v>
      </c>
      <c r="D175" s="68" t="s">
        <v>842</v>
      </c>
      <c r="E175" s="68" t="s">
        <v>843</v>
      </c>
      <c r="F175" s="68" t="s">
        <v>849</v>
      </c>
      <c r="G175" s="27">
        <v>1.1499999999999999</v>
      </c>
    </row>
    <row r="176" spans="1:7" ht="63.75">
      <c r="A176" s="66" t="s">
        <v>695</v>
      </c>
      <c r="B176" s="67" t="s">
        <v>696</v>
      </c>
      <c r="C176" s="70">
        <v>2817</v>
      </c>
      <c r="D176" s="68" t="s">
        <v>842</v>
      </c>
      <c r="E176" s="68" t="s">
        <v>843</v>
      </c>
      <c r="F176" s="68" t="s">
        <v>850</v>
      </c>
      <c r="G176" s="27">
        <v>1.1499999999999999</v>
      </c>
    </row>
    <row r="177" spans="1:7" ht="51">
      <c r="A177" s="66" t="s">
        <v>695</v>
      </c>
      <c r="B177" s="67" t="s">
        <v>696</v>
      </c>
      <c r="C177" s="70">
        <v>2818</v>
      </c>
      <c r="D177" s="68" t="s">
        <v>842</v>
      </c>
      <c r="E177" s="68" t="s">
        <v>843</v>
      </c>
      <c r="F177" s="68" t="s">
        <v>851</v>
      </c>
      <c r="G177" s="27">
        <v>1.1499999999999999</v>
      </c>
    </row>
    <row r="178" spans="1:7" ht="51">
      <c r="A178" s="66" t="s">
        <v>695</v>
      </c>
      <c r="B178" s="67" t="s">
        <v>696</v>
      </c>
      <c r="C178" s="70">
        <v>2819</v>
      </c>
      <c r="D178" s="68" t="s">
        <v>842</v>
      </c>
      <c r="E178" s="68" t="s">
        <v>843</v>
      </c>
      <c r="F178" s="68" t="s">
        <v>852</v>
      </c>
      <c r="G178" s="27">
        <v>1.1499999999999999</v>
      </c>
    </row>
    <row r="179" spans="1:7" ht="51">
      <c r="A179" s="66" t="s">
        <v>695</v>
      </c>
      <c r="B179" s="67" t="s">
        <v>696</v>
      </c>
      <c r="C179" s="70">
        <v>2821</v>
      </c>
      <c r="D179" s="68" t="s">
        <v>842</v>
      </c>
      <c r="E179" s="68" t="s">
        <v>853</v>
      </c>
      <c r="F179" s="68" t="s">
        <v>854</v>
      </c>
      <c r="G179" s="27">
        <v>1.1499999999999999</v>
      </c>
    </row>
    <row r="180" spans="1:7" ht="63.75">
      <c r="A180" s="66" t="s">
        <v>695</v>
      </c>
      <c r="B180" s="67" t="s">
        <v>696</v>
      </c>
      <c r="C180" s="70">
        <v>2822</v>
      </c>
      <c r="D180" s="68" t="s">
        <v>842</v>
      </c>
      <c r="E180" s="68" t="s">
        <v>853</v>
      </c>
      <c r="F180" s="68" t="s">
        <v>855</v>
      </c>
      <c r="G180" s="27">
        <v>1.1499999999999999</v>
      </c>
    </row>
    <row r="181" spans="1:7" ht="51">
      <c r="A181" s="66" t="s">
        <v>695</v>
      </c>
      <c r="B181" s="67" t="s">
        <v>696</v>
      </c>
      <c r="C181" s="70">
        <v>2823</v>
      </c>
      <c r="D181" s="68" t="s">
        <v>842</v>
      </c>
      <c r="E181" s="68" t="s">
        <v>853</v>
      </c>
      <c r="F181" s="68" t="s">
        <v>856</v>
      </c>
      <c r="G181" s="27">
        <v>1.1499999999999999</v>
      </c>
    </row>
    <row r="182" spans="1:7" ht="76.5">
      <c r="A182" s="66" t="s">
        <v>695</v>
      </c>
      <c r="B182" s="67" t="s">
        <v>696</v>
      </c>
      <c r="C182" s="70">
        <v>2824</v>
      </c>
      <c r="D182" s="68" t="s">
        <v>842</v>
      </c>
      <c r="E182" s="68" t="s">
        <v>853</v>
      </c>
      <c r="F182" s="68" t="s">
        <v>857</v>
      </c>
      <c r="G182" s="27">
        <v>1.7499999999999998</v>
      </c>
    </row>
    <row r="183" spans="1:7" ht="63.75">
      <c r="A183" s="66" t="s">
        <v>695</v>
      </c>
      <c r="B183" s="67" t="s">
        <v>696</v>
      </c>
      <c r="C183" s="70">
        <v>2825</v>
      </c>
      <c r="D183" s="68" t="s">
        <v>842</v>
      </c>
      <c r="E183" s="68" t="s">
        <v>853</v>
      </c>
      <c r="F183" s="68" t="s">
        <v>858</v>
      </c>
      <c r="G183" s="27">
        <v>1.1499999999999999</v>
      </c>
    </row>
    <row r="184" spans="1:7" ht="76.5">
      <c r="A184" s="66" t="s">
        <v>695</v>
      </c>
      <c r="B184" s="67" t="s">
        <v>696</v>
      </c>
      <c r="C184" s="70">
        <v>2826</v>
      </c>
      <c r="D184" s="68" t="s">
        <v>842</v>
      </c>
      <c r="E184" s="68" t="s">
        <v>853</v>
      </c>
      <c r="F184" s="68" t="s">
        <v>859</v>
      </c>
      <c r="G184" s="27">
        <v>1.1499999999999999</v>
      </c>
    </row>
    <row r="185" spans="1:7" ht="51">
      <c r="A185" s="66" t="s">
        <v>695</v>
      </c>
      <c r="B185" s="67" t="s">
        <v>696</v>
      </c>
      <c r="C185" s="70">
        <v>2829</v>
      </c>
      <c r="D185" s="68" t="s">
        <v>842</v>
      </c>
      <c r="E185" s="68" t="s">
        <v>853</v>
      </c>
      <c r="F185" s="68" t="s">
        <v>860</v>
      </c>
      <c r="G185" s="27">
        <v>1.1499999999999999</v>
      </c>
    </row>
    <row r="186" spans="1:7" ht="63.75">
      <c r="A186" s="66" t="s">
        <v>695</v>
      </c>
      <c r="B186" s="67" t="s">
        <v>696</v>
      </c>
      <c r="C186" s="70">
        <v>2910</v>
      </c>
      <c r="D186" s="68" t="s">
        <v>861</v>
      </c>
      <c r="E186" s="68" t="s">
        <v>862</v>
      </c>
      <c r="F186" s="68" t="s">
        <v>862</v>
      </c>
      <c r="G186" s="27">
        <v>2.0499999999999998</v>
      </c>
    </row>
    <row r="187" spans="1:7" ht="89.25">
      <c r="A187" s="66" t="s">
        <v>695</v>
      </c>
      <c r="B187" s="67" t="s">
        <v>696</v>
      </c>
      <c r="C187" s="70">
        <v>2920</v>
      </c>
      <c r="D187" s="68" t="s">
        <v>861</v>
      </c>
      <c r="E187" s="68" t="s">
        <v>863</v>
      </c>
      <c r="F187" s="68" t="s">
        <v>863</v>
      </c>
      <c r="G187" s="27">
        <v>2.0499999999999998</v>
      </c>
    </row>
    <row r="188" spans="1:7" ht="76.5">
      <c r="A188" s="66" t="s">
        <v>695</v>
      </c>
      <c r="B188" s="67" t="s">
        <v>696</v>
      </c>
      <c r="C188" s="70">
        <v>2930</v>
      </c>
      <c r="D188" s="68" t="s">
        <v>861</v>
      </c>
      <c r="E188" s="68" t="s">
        <v>864</v>
      </c>
      <c r="F188" s="68" t="s">
        <v>864</v>
      </c>
      <c r="G188" s="27">
        <v>2.0499999999999998</v>
      </c>
    </row>
    <row r="189" spans="1:7" ht="51">
      <c r="A189" s="66" t="s">
        <v>695</v>
      </c>
      <c r="B189" s="67" t="s">
        <v>696</v>
      </c>
      <c r="C189" s="70">
        <v>3011</v>
      </c>
      <c r="D189" s="68" t="s">
        <v>865</v>
      </c>
      <c r="E189" s="68" t="s">
        <v>866</v>
      </c>
      <c r="F189" s="68" t="s">
        <v>867</v>
      </c>
      <c r="G189" s="27">
        <v>1.7499999999999998</v>
      </c>
    </row>
    <row r="190" spans="1:7" ht="51">
      <c r="A190" s="66" t="s">
        <v>695</v>
      </c>
      <c r="B190" s="67" t="s">
        <v>696</v>
      </c>
      <c r="C190" s="70">
        <v>3012</v>
      </c>
      <c r="D190" s="68" t="s">
        <v>865</v>
      </c>
      <c r="E190" s="68" t="s">
        <v>866</v>
      </c>
      <c r="F190" s="68" t="s">
        <v>868</v>
      </c>
      <c r="G190" s="27">
        <v>1.7499999999999998</v>
      </c>
    </row>
    <row r="191" spans="1:7" ht="51">
      <c r="A191" s="66" t="s">
        <v>695</v>
      </c>
      <c r="B191" s="67" t="s">
        <v>696</v>
      </c>
      <c r="C191" s="70">
        <v>3020</v>
      </c>
      <c r="D191" s="68" t="s">
        <v>865</v>
      </c>
      <c r="E191" s="68" t="s">
        <v>869</v>
      </c>
      <c r="F191" s="68" t="s">
        <v>869</v>
      </c>
      <c r="G191" s="27">
        <v>1.7499999999999998</v>
      </c>
    </row>
    <row r="192" spans="1:7" ht="51">
      <c r="A192" s="66" t="s">
        <v>695</v>
      </c>
      <c r="B192" s="67" t="s">
        <v>696</v>
      </c>
      <c r="C192" s="70">
        <v>3030</v>
      </c>
      <c r="D192" s="68" t="s">
        <v>865</v>
      </c>
      <c r="E192" s="68" t="s">
        <v>870</v>
      </c>
      <c r="F192" s="68" t="s">
        <v>870</v>
      </c>
      <c r="G192" s="27">
        <v>1.7499999999999998</v>
      </c>
    </row>
    <row r="193" spans="1:7" ht="51">
      <c r="A193" s="66" t="s">
        <v>695</v>
      </c>
      <c r="B193" s="67" t="s">
        <v>696</v>
      </c>
      <c r="C193" s="70">
        <v>3040</v>
      </c>
      <c r="D193" s="68" t="s">
        <v>865</v>
      </c>
      <c r="E193" s="68" t="s">
        <v>871</v>
      </c>
      <c r="F193" s="68" t="s">
        <v>871</v>
      </c>
      <c r="G193" s="27">
        <v>2.3499999999999996</v>
      </c>
    </row>
    <row r="194" spans="1:7" ht="51">
      <c r="A194" s="66" t="s">
        <v>695</v>
      </c>
      <c r="B194" s="67" t="s">
        <v>696</v>
      </c>
      <c r="C194" s="70">
        <v>3091</v>
      </c>
      <c r="D194" s="68" t="s">
        <v>865</v>
      </c>
      <c r="E194" s="68" t="s">
        <v>872</v>
      </c>
      <c r="F194" s="68" t="s">
        <v>873</v>
      </c>
      <c r="G194" s="27">
        <v>1.1499999999999999</v>
      </c>
    </row>
    <row r="195" spans="1:7" ht="63.75">
      <c r="A195" s="66" t="s">
        <v>695</v>
      </c>
      <c r="B195" s="67" t="s">
        <v>696</v>
      </c>
      <c r="C195" s="70">
        <v>3092</v>
      </c>
      <c r="D195" s="68" t="s">
        <v>865</v>
      </c>
      <c r="E195" s="68" t="s">
        <v>872</v>
      </c>
      <c r="F195" s="68" t="s">
        <v>874</v>
      </c>
      <c r="G195" s="27">
        <v>1.1499999999999999</v>
      </c>
    </row>
    <row r="196" spans="1:7" ht="51">
      <c r="A196" s="66" t="s">
        <v>695</v>
      </c>
      <c r="B196" s="67" t="s">
        <v>696</v>
      </c>
      <c r="C196" s="70">
        <v>3099</v>
      </c>
      <c r="D196" s="68" t="s">
        <v>865</v>
      </c>
      <c r="E196" s="68" t="s">
        <v>872</v>
      </c>
      <c r="F196" s="68" t="s">
        <v>872</v>
      </c>
      <c r="G196" s="27">
        <v>1.1499999999999999</v>
      </c>
    </row>
    <row r="197" spans="1:7" ht="38.25">
      <c r="A197" s="66" t="s">
        <v>695</v>
      </c>
      <c r="B197" s="67" t="s">
        <v>696</v>
      </c>
      <c r="C197" s="70">
        <v>3110</v>
      </c>
      <c r="D197" s="68" t="s">
        <v>875</v>
      </c>
      <c r="E197" s="68" t="s">
        <v>876</v>
      </c>
      <c r="F197" s="68" t="s">
        <v>876</v>
      </c>
      <c r="G197" s="27">
        <v>1.1499999999999999</v>
      </c>
    </row>
    <row r="198" spans="1:7" ht="38.25">
      <c r="A198" s="66" t="s">
        <v>695</v>
      </c>
      <c r="B198" s="67" t="s">
        <v>696</v>
      </c>
      <c r="C198" s="70">
        <v>3120</v>
      </c>
      <c r="D198" s="68" t="s">
        <v>875</v>
      </c>
      <c r="E198" s="68" t="s">
        <v>877</v>
      </c>
      <c r="F198" s="68" t="s">
        <v>877</v>
      </c>
      <c r="G198" s="27">
        <v>1.1499999999999999</v>
      </c>
    </row>
    <row r="199" spans="1:7" ht="38.25">
      <c r="A199" s="66" t="s">
        <v>695</v>
      </c>
      <c r="B199" s="67" t="s">
        <v>696</v>
      </c>
      <c r="C199" s="70">
        <v>3210</v>
      </c>
      <c r="D199" s="68" t="s">
        <v>878</v>
      </c>
      <c r="E199" s="68" t="s">
        <v>879</v>
      </c>
      <c r="F199" s="68" t="s">
        <v>879</v>
      </c>
      <c r="G199" s="27">
        <v>2.0499999999999998</v>
      </c>
    </row>
    <row r="200" spans="1:7" ht="38.25">
      <c r="A200" s="66" t="s">
        <v>695</v>
      </c>
      <c r="B200" s="67" t="s">
        <v>696</v>
      </c>
      <c r="C200" s="70">
        <v>3220</v>
      </c>
      <c r="D200" s="68" t="s">
        <v>878</v>
      </c>
      <c r="E200" s="68" t="s">
        <v>880</v>
      </c>
      <c r="F200" s="68" t="s">
        <v>880</v>
      </c>
      <c r="G200" s="27">
        <v>1.1499999999999999</v>
      </c>
    </row>
    <row r="201" spans="1:7" ht="51">
      <c r="A201" s="66" t="s">
        <v>695</v>
      </c>
      <c r="B201" s="67" t="s">
        <v>696</v>
      </c>
      <c r="C201" s="70">
        <v>3230</v>
      </c>
      <c r="D201" s="68" t="s">
        <v>878</v>
      </c>
      <c r="E201" s="68" t="s">
        <v>881</v>
      </c>
      <c r="F201" s="68" t="s">
        <v>881</v>
      </c>
      <c r="G201" s="27">
        <v>1.1499999999999999</v>
      </c>
    </row>
    <row r="202" spans="1:7" ht="38.25">
      <c r="A202" s="66" t="s">
        <v>695</v>
      </c>
      <c r="B202" s="67" t="s">
        <v>696</v>
      </c>
      <c r="C202" s="70">
        <v>3240</v>
      </c>
      <c r="D202" s="68" t="s">
        <v>878</v>
      </c>
      <c r="E202" s="68" t="s">
        <v>882</v>
      </c>
      <c r="F202" s="68" t="s">
        <v>882</v>
      </c>
      <c r="G202" s="27">
        <v>1.1499999999999999</v>
      </c>
    </row>
    <row r="203" spans="1:7" ht="89.25">
      <c r="A203" s="66" t="s">
        <v>695</v>
      </c>
      <c r="B203" s="67" t="s">
        <v>696</v>
      </c>
      <c r="C203" s="70">
        <v>3250</v>
      </c>
      <c r="D203" s="68" t="s">
        <v>878</v>
      </c>
      <c r="E203" s="68" t="s">
        <v>883</v>
      </c>
      <c r="F203" s="68" t="s">
        <v>883</v>
      </c>
      <c r="G203" s="27">
        <v>1.1499999999999999</v>
      </c>
    </row>
    <row r="204" spans="1:7" ht="38.25">
      <c r="A204" s="66" t="s">
        <v>695</v>
      </c>
      <c r="B204" s="67" t="s">
        <v>696</v>
      </c>
      <c r="C204" s="70">
        <v>3290</v>
      </c>
      <c r="D204" s="68" t="s">
        <v>878</v>
      </c>
      <c r="E204" s="68" t="s">
        <v>884</v>
      </c>
      <c r="F204" s="68" t="s">
        <v>884</v>
      </c>
      <c r="G204" s="27">
        <v>1.1499999999999999</v>
      </c>
    </row>
    <row r="205" spans="1:7" ht="89.25">
      <c r="A205" s="66" t="s">
        <v>695</v>
      </c>
      <c r="B205" s="67" t="s">
        <v>696</v>
      </c>
      <c r="C205" s="70">
        <v>3311</v>
      </c>
      <c r="D205" s="68" t="s">
        <v>885</v>
      </c>
      <c r="E205" s="68" t="s">
        <v>886</v>
      </c>
      <c r="F205" s="68" t="s">
        <v>887</v>
      </c>
      <c r="G205" s="27">
        <v>1.1499999999999999</v>
      </c>
    </row>
    <row r="206" spans="1:7" ht="89.25">
      <c r="A206" s="66" t="s">
        <v>695</v>
      </c>
      <c r="B206" s="67" t="s">
        <v>696</v>
      </c>
      <c r="C206" s="70">
        <v>3312</v>
      </c>
      <c r="D206" s="68" t="s">
        <v>885</v>
      </c>
      <c r="E206" s="68" t="s">
        <v>886</v>
      </c>
      <c r="F206" s="68" t="s">
        <v>888</v>
      </c>
      <c r="G206" s="27">
        <v>1.1499999999999999</v>
      </c>
    </row>
    <row r="207" spans="1:7" ht="89.25">
      <c r="A207" s="66" t="s">
        <v>695</v>
      </c>
      <c r="B207" s="67" t="s">
        <v>696</v>
      </c>
      <c r="C207" s="70">
        <v>3313</v>
      </c>
      <c r="D207" s="68" t="s">
        <v>885</v>
      </c>
      <c r="E207" s="68" t="s">
        <v>886</v>
      </c>
      <c r="F207" s="68" t="s">
        <v>889</v>
      </c>
      <c r="G207" s="27">
        <v>1.1499999999999999</v>
      </c>
    </row>
    <row r="208" spans="1:7" ht="89.25">
      <c r="A208" s="66" t="s">
        <v>695</v>
      </c>
      <c r="B208" s="67" t="s">
        <v>696</v>
      </c>
      <c r="C208" s="70">
        <v>3314</v>
      </c>
      <c r="D208" s="68" t="s">
        <v>885</v>
      </c>
      <c r="E208" s="68" t="s">
        <v>886</v>
      </c>
      <c r="F208" s="68" t="s">
        <v>890</v>
      </c>
      <c r="G208" s="27">
        <v>1.1499999999999999</v>
      </c>
    </row>
    <row r="209" spans="1:7" ht="102">
      <c r="A209" s="66" t="s">
        <v>695</v>
      </c>
      <c r="B209" s="67" t="s">
        <v>696</v>
      </c>
      <c r="C209" s="70">
        <v>3315</v>
      </c>
      <c r="D209" s="68" t="s">
        <v>885</v>
      </c>
      <c r="E209" s="68" t="s">
        <v>886</v>
      </c>
      <c r="F209" s="68" t="s">
        <v>891</v>
      </c>
      <c r="G209" s="27">
        <v>1.1499999999999999</v>
      </c>
    </row>
    <row r="210" spans="1:7" ht="89.25">
      <c r="A210" s="66" t="s">
        <v>695</v>
      </c>
      <c r="B210" s="67" t="s">
        <v>696</v>
      </c>
      <c r="C210" s="70">
        <v>3319</v>
      </c>
      <c r="D210" s="68" t="s">
        <v>885</v>
      </c>
      <c r="E210" s="68" t="s">
        <v>886</v>
      </c>
      <c r="F210" s="68" t="s">
        <v>892</v>
      </c>
      <c r="G210" s="27">
        <v>1.1499999999999999</v>
      </c>
    </row>
    <row r="211" spans="1:7" ht="76.5">
      <c r="A211" s="66" t="s">
        <v>695</v>
      </c>
      <c r="B211" s="67" t="s">
        <v>696</v>
      </c>
      <c r="C211" s="70">
        <v>3320</v>
      </c>
      <c r="D211" s="68" t="s">
        <v>885</v>
      </c>
      <c r="E211" s="68" t="s">
        <v>893</v>
      </c>
      <c r="F211" s="68" t="s">
        <v>893</v>
      </c>
      <c r="G211" s="27">
        <v>1.1499999999999999</v>
      </c>
    </row>
    <row r="212" spans="1:7" ht="63.75">
      <c r="A212" s="66" t="s">
        <v>894</v>
      </c>
      <c r="B212" s="67" t="s">
        <v>895</v>
      </c>
      <c r="C212" s="70">
        <v>3511</v>
      </c>
      <c r="D212" s="68" t="s">
        <v>896</v>
      </c>
      <c r="E212" s="68" t="s">
        <v>897</v>
      </c>
      <c r="F212" s="68" t="s">
        <v>898</v>
      </c>
      <c r="G212" s="27">
        <v>1.2999999999999998</v>
      </c>
    </row>
    <row r="213" spans="1:7" ht="63.75">
      <c r="A213" s="66" t="s">
        <v>894</v>
      </c>
      <c r="B213" s="67" t="s">
        <v>895</v>
      </c>
      <c r="C213" s="70">
        <v>3512</v>
      </c>
      <c r="D213" s="68" t="s">
        <v>896</v>
      </c>
      <c r="E213" s="68" t="s">
        <v>897</v>
      </c>
      <c r="F213" s="68" t="s">
        <v>899</v>
      </c>
      <c r="G213" s="27">
        <v>1.2999999999999998</v>
      </c>
    </row>
    <row r="214" spans="1:7" ht="63.75">
      <c r="A214" s="66" t="s">
        <v>894</v>
      </c>
      <c r="B214" s="67" t="s">
        <v>895</v>
      </c>
      <c r="C214" s="70">
        <v>3513</v>
      </c>
      <c r="D214" s="68" t="s">
        <v>896</v>
      </c>
      <c r="E214" s="68" t="s">
        <v>897</v>
      </c>
      <c r="F214" s="68" t="s">
        <v>900</v>
      </c>
      <c r="G214" s="27">
        <v>1.2999999999999998</v>
      </c>
    </row>
    <row r="215" spans="1:7" ht="63.75">
      <c r="A215" s="66" t="s">
        <v>894</v>
      </c>
      <c r="B215" s="67" t="s">
        <v>895</v>
      </c>
      <c r="C215" s="70">
        <v>3514</v>
      </c>
      <c r="D215" s="68" t="s">
        <v>896</v>
      </c>
      <c r="E215" s="68" t="s">
        <v>897</v>
      </c>
      <c r="F215" s="68" t="s">
        <v>901</v>
      </c>
      <c r="G215" s="27">
        <v>1.2999999999999998</v>
      </c>
    </row>
    <row r="216" spans="1:7" ht="63.75">
      <c r="A216" s="66" t="s">
        <v>894</v>
      </c>
      <c r="B216" s="67" t="s">
        <v>895</v>
      </c>
      <c r="C216" s="70">
        <v>3520</v>
      </c>
      <c r="D216" s="68" t="s">
        <v>896</v>
      </c>
      <c r="E216" s="68" t="s">
        <v>902</v>
      </c>
      <c r="F216" s="68" t="s">
        <v>902</v>
      </c>
      <c r="G216" s="27">
        <v>1.75</v>
      </c>
    </row>
    <row r="217" spans="1:7" ht="51">
      <c r="A217" s="66" t="s">
        <v>894</v>
      </c>
      <c r="B217" s="67" t="s">
        <v>895</v>
      </c>
      <c r="C217" s="70">
        <v>3530</v>
      </c>
      <c r="D217" s="68" t="s">
        <v>896</v>
      </c>
      <c r="E217" s="68" t="s">
        <v>903</v>
      </c>
      <c r="F217" s="68" t="s">
        <v>903</v>
      </c>
      <c r="G217" s="27">
        <v>1</v>
      </c>
    </row>
    <row r="218" spans="1:7" ht="102">
      <c r="A218" s="66" t="s">
        <v>904</v>
      </c>
      <c r="B218" s="67" t="s">
        <v>905</v>
      </c>
      <c r="C218" s="70">
        <v>3600</v>
      </c>
      <c r="D218" s="68" t="s">
        <v>906</v>
      </c>
      <c r="E218" s="68" t="s">
        <v>906</v>
      </c>
      <c r="F218" s="68" t="s">
        <v>906</v>
      </c>
      <c r="G218" s="27">
        <v>1.2999999999999998</v>
      </c>
    </row>
    <row r="219" spans="1:7" ht="102">
      <c r="A219" s="66" t="s">
        <v>904</v>
      </c>
      <c r="B219" s="67" t="s">
        <v>905</v>
      </c>
      <c r="C219" s="70">
        <v>3700</v>
      </c>
      <c r="D219" s="68" t="s">
        <v>907</v>
      </c>
      <c r="E219" s="68" t="s">
        <v>907</v>
      </c>
      <c r="F219" s="68" t="s">
        <v>907</v>
      </c>
      <c r="G219" s="27">
        <v>1.2999999999999998</v>
      </c>
    </row>
    <row r="220" spans="1:7" ht="102">
      <c r="A220" s="66" t="s">
        <v>904</v>
      </c>
      <c r="B220" s="67" t="s">
        <v>905</v>
      </c>
      <c r="C220" s="70">
        <v>3811</v>
      </c>
      <c r="D220" s="68" t="s">
        <v>908</v>
      </c>
      <c r="E220" s="68" t="s">
        <v>909</v>
      </c>
      <c r="F220" s="68" t="s">
        <v>910</v>
      </c>
      <c r="G220" s="27">
        <v>1</v>
      </c>
    </row>
    <row r="221" spans="1:7" ht="102">
      <c r="A221" s="66" t="s">
        <v>904</v>
      </c>
      <c r="B221" s="67" t="s">
        <v>905</v>
      </c>
      <c r="C221" s="70">
        <v>3812</v>
      </c>
      <c r="D221" s="68" t="s">
        <v>908</v>
      </c>
      <c r="E221" s="68" t="s">
        <v>909</v>
      </c>
      <c r="F221" s="68" t="s">
        <v>911</v>
      </c>
      <c r="G221" s="27">
        <v>1</v>
      </c>
    </row>
    <row r="222" spans="1:7" ht="102">
      <c r="A222" s="66" t="s">
        <v>904</v>
      </c>
      <c r="B222" s="67" t="s">
        <v>905</v>
      </c>
      <c r="C222" s="70">
        <v>3821</v>
      </c>
      <c r="D222" s="68" t="s">
        <v>908</v>
      </c>
      <c r="E222" s="68" t="s">
        <v>912</v>
      </c>
      <c r="F222" s="68" t="s">
        <v>913</v>
      </c>
      <c r="G222" s="27">
        <v>1</v>
      </c>
    </row>
    <row r="223" spans="1:7" ht="102">
      <c r="A223" s="66" t="s">
        <v>904</v>
      </c>
      <c r="B223" s="67" t="s">
        <v>905</v>
      </c>
      <c r="C223" s="70">
        <v>3822</v>
      </c>
      <c r="D223" s="68" t="s">
        <v>908</v>
      </c>
      <c r="E223" s="68" t="s">
        <v>912</v>
      </c>
      <c r="F223" s="68" t="s">
        <v>914</v>
      </c>
      <c r="G223" s="27">
        <v>1</v>
      </c>
    </row>
    <row r="224" spans="1:7" ht="102">
      <c r="A224" s="66" t="s">
        <v>904</v>
      </c>
      <c r="B224" s="67" t="s">
        <v>905</v>
      </c>
      <c r="C224" s="70">
        <v>3830</v>
      </c>
      <c r="D224" s="68" t="s">
        <v>908</v>
      </c>
      <c r="E224" s="68" t="s">
        <v>915</v>
      </c>
      <c r="F224" s="68" t="s">
        <v>915</v>
      </c>
      <c r="G224" s="27">
        <v>1</v>
      </c>
    </row>
    <row r="225" spans="1:7" ht="102">
      <c r="A225" s="66" t="s">
        <v>904</v>
      </c>
      <c r="B225" s="67" t="s">
        <v>905</v>
      </c>
      <c r="C225" s="70">
        <v>3900</v>
      </c>
      <c r="D225" s="68" t="s">
        <v>916</v>
      </c>
      <c r="E225" s="68" t="s">
        <v>916</v>
      </c>
      <c r="F225" s="68" t="s">
        <v>916</v>
      </c>
      <c r="G225" s="27">
        <v>1</v>
      </c>
    </row>
    <row r="226" spans="1:7" ht="38.25">
      <c r="A226" s="66" t="s">
        <v>917</v>
      </c>
      <c r="B226" s="67" t="s">
        <v>918</v>
      </c>
      <c r="C226" s="70">
        <v>4111</v>
      </c>
      <c r="D226" s="68" t="s">
        <v>919</v>
      </c>
      <c r="E226" s="68" t="s">
        <v>919</v>
      </c>
      <c r="F226" s="68" t="s">
        <v>920</v>
      </c>
      <c r="G226" s="27">
        <v>2.65</v>
      </c>
    </row>
    <row r="227" spans="1:7" ht="38.25">
      <c r="A227" s="66" t="s">
        <v>917</v>
      </c>
      <c r="B227" s="67" t="s">
        <v>918</v>
      </c>
      <c r="C227" s="70">
        <v>4112</v>
      </c>
      <c r="D227" s="68" t="s">
        <v>919</v>
      </c>
      <c r="E227" s="68" t="s">
        <v>919</v>
      </c>
      <c r="F227" s="68" t="s">
        <v>921</v>
      </c>
      <c r="G227" s="27">
        <v>2.65</v>
      </c>
    </row>
    <row r="228" spans="1:7" ht="38.25">
      <c r="A228" s="66" t="s">
        <v>917</v>
      </c>
      <c r="B228" s="67" t="s">
        <v>918</v>
      </c>
      <c r="C228" s="70">
        <v>4210</v>
      </c>
      <c r="D228" s="68" t="s">
        <v>922</v>
      </c>
      <c r="E228" s="68" t="s">
        <v>923</v>
      </c>
      <c r="F228" s="68" t="s">
        <v>923</v>
      </c>
      <c r="G228" s="27">
        <v>2.1999999999999997</v>
      </c>
    </row>
    <row r="229" spans="1:7" ht="38.25">
      <c r="A229" s="66" t="s">
        <v>917</v>
      </c>
      <c r="B229" s="67" t="s">
        <v>918</v>
      </c>
      <c r="C229" s="70">
        <v>4220</v>
      </c>
      <c r="D229" s="68" t="s">
        <v>922</v>
      </c>
      <c r="E229" s="68" t="s">
        <v>924</v>
      </c>
      <c r="F229" s="68" t="s">
        <v>924</v>
      </c>
      <c r="G229" s="27">
        <v>2.1999999999999997</v>
      </c>
    </row>
    <row r="230" spans="1:7" ht="38.25">
      <c r="A230" s="66" t="s">
        <v>917</v>
      </c>
      <c r="B230" s="67" t="s">
        <v>918</v>
      </c>
      <c r="C230" s="70">
        <v>4290</v>
      </c>
      <c r="D230" s="68" t="s">
        <v>922</v>
      </c>
      <c r="E230" s="68" t="s">
        <v>925</v>
      </c>
      <c r="F230" s="68" t="s">
        <v>925</v>
      </c>
      <c r="G230" s="27">
        <v>2.1999999999999997</v>
      </c>
    </row>
    <row r="231" spans="1:7" ht="63.75">
      <c r="A231" s="66" t="s">
        <v>917</v>
      </c>
      <c r="B231" s="67" t="s">
        <v>918</v>
      </c>
      <c r="C231" s="70">
        <v>4311</v>
      </c>
      <c r="D231" s="68" t="s">
        <v>926</v>
      </c>
      <c r="E231" s="68" t="s">
        <v>927</v>
      </c>
      <c r="F231" s="68" t="s">
        <v>928</v>
      </c>
      <c r="G231" s="27">
        <v>2.1999999999999997</v>
      </c>
    </row>
    <row r="232" spans="1:7" ht="63.75">
      <c r="A232" s="66" t="s">
        <v>917</v>
      </c>
      <c r="B232" s="67" t="s">
        <v>918</v>
      </c>
      <c r="C232" s="70">
        <v>4312</v>
      </c>
      <c r="D232" s="68" t="s">
        <v>926</v>
      </c>
      <c r="E232" s="68" t="s">
        <v>927</v>
      </c>
      <c r="F232" s="68" t="s">
        <v>929</v>
      </c>
      <c r="G232" s="27">
        <v>2.1999999999999997</v>
      </c>
    </row>
    <row r="233" spans="1:7" ht="63.75">
      <c r="A233" s="66" t="s">
        <v>917</v>
      </c>
      <c r="B233" s="67" t="s">
        <v>918</v>
      </c>
      <c r="C233" s="70">
        <v>4321</v>
      </c>
      <c r="D233" s="68" t="s">
        <v>926</v>
      </c>
      <c r="E233" s="68" t="s">
        <v>930</v>
      </c>
      <c r="F233" s="68" t="s">
        <v>931</v>
      </c>
      <c r="G233" s="27">
        <v>2.1999999999999997</v>
      </c>
    </row>
    <row r="234" spans="1:7" ht="63.75">
      <c r="A234" s="66" t="s">
        <v>917</v>
      </c>
      <c r="B234" s="67" t="s">
        <v>918</v>
      </c>
      <c r="C234" s="70">
        <v>4322</v>
      </c>
      <c r="D234" s="68" t="s">
        <v>926</v>
      </c>
      <c r="E234" s="68" t="s">
        <v>930</v>
      </c>
      <c r="F234" s="68" t="s">
        <v>932</v>
      </c>
      <c r="G234" s="27">
        <v>2.1999999999999997</v>
      </c>
    </row>
    <row r="235" spans="1:7" ht="63.75">
      <c r="A235" s="66" t="s">
        <v>917</v>
      </c>
      <c r="B235" s="67" t="s">
        <v>918</v>
      </c>
      <c r="C235" s="70">
        <v>4329</v>
      </c>
      <c r="D235" s="68" t="s">
        <v>926</v>
      </c>
      <c r="E235" s="68" t="s">
        <v>930</v>
      </c>
      <c r="F235" s="68" t="s">
        <v>933</v>
      </c>
      <c r="G235" s="27">
        <v>2.1999999999999997</v>
      </c>
    </row>
    <row r="236" spans="1:7" ht="63.75">
      <c r="A236" s="66" t="s">
        <v>917</v>
      </c>
      <c r="B236" s="67" t="s">
        <v>918</v>
      </c>
      <c r="C236" s="70">
        <v>4330</v>
      </c>
      <c r="D236" s="68" t="s">
        <v>926</v>
      </c>
      <c r="E236" s="68" t="s">
        <v>934</v>
      </c>
      <c r="F236" s="68" t="s">
        <v>934</v>
      </c>
      <c r="G236" s="27">
        <v>2.1999999999999997</v>
      </c>
    </row>
    <row r="237" spans="1:7" ht="63.75">
      <c r="A237" s="66" t="s">
        <v>917</v>
      </c>
      <c r="B237" s="67" t="s">
        <v>918</v>
      </c>
      <c r="C237" s="70">
        <v>4390</v>
      </c>
      <c r="D237" s="68" t="s">
        <v>926</v>
      </c>
      <c r="E237" s="68" t="s">
        <v>935</v>
      </c>
      <c r="F237" s="68" t="s">
        <v>935</v>
      </c>
      <c r="G237" s="27">
        <v>2.1999999999999997</v>
      </c>
    </row>
    <row r="238" spans="1:7" ht="102">
      <c r="A238" s="66" t="s">
        <v>936</v>
      </c>
      <c r="B238" s="67" t="s">
        <v>937</v>
      </c>
      <c r="C238" s="70">
        <v>4511</v>
      </c>
      <c r="D238" s="68" t="s">
        <v>938</v>
      </c>
      <c r="E238" s="68" t="s">
        <v>939</v>
      </c>
      <c r="F238" s="68" t="s">
        <v>940</v>
      </c>
      <c r="G238" s="27">
        <v>2.35</v>
      </c>
    </row>
    <row r="239" spans="1:7" ht="102">
      <c r="A239" s="66" t="s">
        <v>936</v>
      </c>
      <c r="B239" s="67" t="s">
        <v>937</v>
      </c>
      <c r="C239" s="70">
        <v>4512</v>
      </c>
      <c r="D239" s="68" t="s">
        <v>938</v>
      </c>
      <c r="E239" s="68" t="s">
        <v>939</v>
      </c>
      <c r="F239" s="68" t="s">
        <v>941</v>
      </c>
      <c r="G239" s="27">
        <v>2.35</v>
      </c>
    </row>
    <row r="240" spans="1:7" ht="102">
      <c r="A240" s="66" t="s">
        <v>936</v>
      </c>
      <c r="B240" s="67" t="s">
        <v>937</v>
      </c>
      <c r="C240" s="70">
        <v>4520</v>
      </c>
      <c r="D240" s="68" t="s">
        <v>938</v>
      </c>
      <c r="E240" s="68" t="s">
        <v>942</v>
      </c>
      <c r="F240" s="68" t="s">
        <v>942</v>
      </c>
      <c r="G240" s="27">
        <v>1.9</v>
      </c>
    </row>
    <row r="241" spans="1:7" ht="102">
      <c r="A241" s="66" t="s">
        <v>936</v>
      </c>
      <c r="B241" s="67" t="s">
        <v>937</v>
      </c>
      <c r="C241" s="70">
        <v>4530</v>
      </c>
      <c r="D241" s="68" t="s">
        <v>938</v>
      </c>
      <c r="E241" s="68" t="s">
        <v>943</v>
      </c>
      <c r="F241" s="68" t="s">
        <v>943</v>
      </c>
      <c r="G241" s="27">
        <v>2.0499999999999998</v>
      </c>
    </row>
    <row r="242" spans="1:7" ht="102">
      <c r="A242" s="66" t="s">
        <v>936</v>
      </c>
      <c r="B242" s="67" t="s">
        <v>937</v>
      </c>
      <c r="C242" s="70">
        <v>4541</v>
      </c>
      <c r="D242" s="68" t="s">
        <v>938</v>
      </c>
      <c r="E242" s="68" t="s">
        <v>944</v>
      </c>
      <c r="F242" s="68" t="s">
        <v>945</v>
      </c>
      <c r="G242" s="27">
        <v>1.5999999999999999</v>
      </c>
    </row>
    <row r="243" spans="1:7" ht="102">
      <c r="A243" s="66" t="s">
        <v>936</v>
      </c>
      <c r="B243" s="67" t="s">
        <v>937</v>
      </c>
      <c r="C243" s="70">
        <v>4542</v>
      </c>
      <c r="D243" s="68" t="s">
        <v>938</v>
      </c>
      <c r="E243" s="68" t="s">
        <v>944</v>
      </c>
      <c r="F243" s="68" t="s">
        <v>946</v>
      </c>
      <c r="G243" s="27">
        <v>1.5999999999999999</v>
      </c>
    </row>
    <row r="244" spans="1:7" ht="102">
      <c r="A244" s="66" t="s">
        <v>936</v>
      </c>
      <c r="B244" s="67" t="s">
        <v>937</v>
      </c>
      <c r="C244" s="70">
        <v>4610</v>
      </c>
      <c r="D244" s="68" t="s">
        <v>947</v>
      </c>
      <c r="E244" s="68" t="s">
        <v>948</v>
      </c>
      <c r="F244" s="68" t="s">
        <v>948</v>
      </c>
      <c r="G244" s="27">
        <v>1.1499999999999999</v>
      </c>
    </row>
    <row r="245" spans="1:7" ht="102">
      <c r="A245" s="66" t="s">
        <v>936</v>
      </c>
      <c r="B245" s="67" t="s">
        <v>937</v>
      </c>
      <c r="C245" s="70">
        <v>4620</v>
      </c>
      <c r="D245" s="68" t="s">
        <v>947</v>
      </c>
      <c r="E245" s="68" t="s">
        <v>949</v>
      </c>
      <c r="F245" s="68" t="s">
        <v>949</v>
      </c>
      <c r="G245" s="27">
        <v>1.1499999999999999</v>
      </c>
    </row>
    <row r="246" spans="1:7" ht="102">
      <c r="A246" s="66" t="s">
        <v>936</v>
      </c>
      <c r="B246" s="67" t="s">
        <v>937</v>
      </c>
      <c r="C246" s="70">
        <v>4631</v>
      </c>
      <c r="D246" s="68" t="s">
        <v>947</v>
      </c>
      <c r="E246" s="68" t="s">
        <v>950</v>
      </c>
      <c r="F246" s="68" t="s">
        <v>951</v>
      </c>
      <c r="G246" s="27">
        <v>1.1499999999999999</v>
      </c>
    </row>
    <row r="247" spans="1:7" ht="102">
      <c r="A247" s="66" t="s">
        <v>936</v>
      </c>
      <c r="B247" s="67" t="s">
        <v>937</v>
      </c>
      <c r="C247" s="70">
        <v>4632</v>
      </c>
      <c r="D247" s="68" t="s">
        <v>947</v>
      </c>
      <c r="E247" s="68" t="s">
        <v>950</v>
      </c>
      <c r="F247" s="68" t="s">
        <v>952</v>
      </c>
      <c r="G247" s="27">
        <v>1.1499999999999999</v>
      </c>
    </row>
    <row r="248" spans="1:7" ht="102">
      <c r="A248" s="66" t="s">
        <v>936</v>
      </c>
      <c r="B248" s="67" t="s">
        <v>937</v>
      </c>
      <c r="C248" s="70">
        <v>4641</v>
      </c>
      <c r="D248" s="68" t="s">
        <v>947</v>
      </c>
      <c r="E248" s="68" t="s">
        <v>953</v>
      </c>
      <c r="F248" s="68" t="s">
        <v>954</v>
      </c>
      <c r="G248" s="27">
        <v>1.1499999999999999</v>
      </c>
    </row>
    <row r="249" spans="1:7" ht="102">
      <c r="A249" s="66" t="s">
        <v>936</v>
      </c>
      <c r="B249" s="67" t="s">
        <v>937</v>
      </c>
      <c r="C249" s="70">
        <v>4642</v>
      </c>
      <c r="D249" s="68" t="s">
        <v>947</v>
      </c>
      <c r="E249" s="68" t="s">
        <v>953</v>
      </c>
      <c r="F249" s="68" t="s">
        <v>955</v>
      </c>
      <c r="G249" s="27">
        <v>1.1499999999999999</v>
      </c>
    </row>
    <row r="250" spans="1:7" ht="102">
      <c r="A250" s="66" t="s">
        <v>936</v>
      </c>
      <c r="B250" s="67" t="s">
        <v>937</v>
      </c>
      <c r="C250" s="70">
        <v>4643</v>
      </c>
      <c r="D250" s="68" t="s">
        <v>947</v>
      </c>
      <c r="E250" s="68" t="s">
        <v>953</v>
      </c>
      <c r="F250" s="68" t="s">
        <v>956</v>
      </c>
      <c r="G250" s="27">
        <v>1.1499999999999999</v>
      </c>
    </row>
    <row r="251" spans="1:7" ht="102">
      <c r="A251" s="66" t="s">
        <v>936</v>
      </c>
      <c r="B251" s="67" t="s">
        <v>937</v>
      </c>
      <c r="C251" s="70">
        <v>4644</v>
      </c>
      <c r="D251" s="68" t="s">
        <v>947</v>
      </c>
      <c r="E251" s="68" t="s">
        <v>953</v>
      </c>
      <c r="F251" s="68" t="s">
        <v>957</v>
      </c>
      <c r="G251" s="27">
        <v>1.1499999999999999</v>
      </c>
    </row>
    <row r="252" spans="1:7" ht="102">
      <c r="A252" s="66" t="s">
        <v>936</v>
      </c>
      <c r="B252" s="67" t="s">
        <v>937</v>
      </c>
      <c r="C252" s="70">
        <v>4645</v>
      </c>
      <c r="D252" s="68" t="s">
        <v>947</v>
      </c>
      <c r="E252" s="68" t="s">
        <v>953</v>
      </c>
      <c r="F252" s="68" t="s">
        <v>958</v>
      </c>
      <c r="G252" s="27">
        <v>1.2999999999999998</v>
      </c>
    </row>
    <row r="253" spans="1:7" ht="102">
      <c r="A253" s="66" t="s">
        <v>936</v>
      </c>
      <c r="B253" s="67" t="s">
        <v>937</v>
      </c>
      <c r="C253" s="70">
        <v>4649</v>
      </c>
      <c r="D253" s="68" t="s">
        <v>947</v>
      </c>
      <c r="E253" s="68" t="s">
        <v>953</v>
      </c>
      <c r="F253" s="68" t="s">
        <v>959</v>
      </c>
      <c r="G253" s="27">
        <v>1.1499999999999999</v>
      </c>
    </row>
    <row r="254" spans="1:7" ht="102">
      <c r="A254" s="66" t="s">
        <v>936</v>
      </c>
      <c r="B254" s="67" t="s">
        <v>937</v>
      </c>
      <c r="C254" s="70">
        <v>4651</v>
      </c>
      <c r="D254" s="68" t="s">
        <v>947</v>
      </c>
      <c r="E254" s="68" t="s">
        <v>960</v>
      </c>
      <c r="F254" s="68" t="s">
        <v>961</v>
      </c>
      <c r="G254" s="27">
        <v>1.1499999999999999</v>
      </c>
    </row>
    <row r="255" spans="1:7" ht="102">
      <c r="A255" s="66" t="s">
        <v>936</v>
      </c>
      <c r="B255" s="67" t="s">
        <v>937</v>
      </c>
      <c r="C255" s="70">
        <v>4652</v>
      </c>
      <c r="D255" s="68" t="s">
        <v>947</v>
      </c>
      <c r="E255" s="68" t="s">
        <v>960</v>
      </c>
      <c r="F255" s="68" t="s">
        <v>962</v>
      </c>
      <c r="G255" s="27">
        <v>1.1499999999999999</v>
      </c>
    </row>
    <row r="256" spans="1:7" ht="102">
      <c r="A256" s="66" t="s">
        <v>936</v>
      </c>
      <c r="B256" s="67" t="s">
        <v>937</v>
      </c>
      <c r="C256" s="70">
        <v>4653</v>
      </c>
      <c r="D256" s="68" t="s">
        <v>947</v>
      </c>
      <c r="E256" s="68" t="s">
        <v>960</v>
      </c>
      <c r="F256" s="68" t="s">
        <v>963</v>
      </c>
      <c r="G256" s="27">
        <v>1.1499999999999999</v>
      </c>
    </row>
    <row r="257" spans="1:7" ht="102">
      <c r="A257" s="66" t="s">
        <v>936</v>
      </c>
      <c r="B257" s="67" t="s">
        <v>937</v>
      </c>
      <c r="C257" s="70">
        <v>4659</v>
      </c>
      <c r="D257" s="68" t="s">
        <v>947</v>
      </c>
      <c r="E257" s="68" t="s">
        <v>960</v>
      </c>
      <c r="F257" s="68" t="s">
        <v>964</v>
      </c>
      <c r="G257" s="27">
        <v>1.1499999999999999</v>
      </c>
    </row>
    <row r="258" spans="1:7" ht="102">
      <c r="A258" s="66" t="s">
        <v>936</v>
      </c>
      <c r="B258" s="67" t="s">
        <v>937</v>
      </c>
      <c r="C258" s="70">
        <v>4661</v>
      </c>
      <c r="D258" s="68" t="s">
        <v>947</v>
      </c>
      <c r="E258" s="68" t="s">
        <v>965</v>
      </c>
      <c r="F258" s="68" t="s">
        <v>966</v>
      </c>
      <c r="G258" s="27">
        <v>2.0499999999999998</v>
      </c>
    </row>
    <row r="259" spans="1:7" ht="102">
      <c r="A259" s="66" t="s">
        <v>936</v>
      </c>
      <c r="B259" s="67" t="s">
        <v>937</v>
      </c>
      <c r="C259" s="70">
        <v>4662</v>
      </c>
      <c r="D259" s="68" t="s">
        <v>947</v>
      </c>
      <c r="E259" s="68" t="s">
        <v>965</v>
      </c>
      <c r="F259" s="68" t="s">
        <v>967</v>
      </c>
      <c r="G259" s="27">
        <v>1.1499999999999999</v>
      </c>
    </row>
    <row r="260" spans="1:7" ht="114.75">
      <c r="A260" s="66" t="s">
        <v>936</v>
      </c>
      <c r="B260" s="67" t="s">
        <v>937</v>
      </c>
      <c r="C260" s="70">
        <v>4663</v>
      </c>
      <c r="D260" s="68" t="s">
        <v>947</v>
      </c>
      <c r="E260" s="68" t="s">
        <v>965</v>
      </c>
      <c r="F260" s="68" t="s">
        <v>968</v>
      </c>
      <c r="G260" s="27">
        <v>1.1499999999999999</v>
      </c>
    </row>
    <row r="261" spans="1:7" ht="102">
      <c r="A261" s="66" t="s">
        <v>936</v>
      </c>
      <c r="B261" s="67" t="s">
        <v>937</v>
      </c>
      <c r="C261" s="70">
        <v>4664</v>
      </c>
      <c r="D261" s="68" t="s">
        <v>947</v>
      </c>
      <c r="E261" s="68" t="s">
        <v>965</v>
      </c>
      <c r="F261" s="68" t="s">
        <v>969</v>
      </c>
      <c r="G261" s="27">
        <v>1.45</v>
      </c>
    </row>
    <row r="262" spans="1:7" ht="102">
      <c r="A262" s="66" t="s">
        <v>936</v>
      </c>
      <c r="B262" s="67" t="s">
        <v>937</v>
      </c>
      <c r="C262" s="70">
        <v>4665</v>
      </c>
      <c r="D262" s="68" t="s">
        <v>947</v>
      </c>
      <c r="E262" s="68" t="s">
        <v>965</v>
      </c>
      <c r="F262" s="68" t="s">
        <v>970</v>
      </c>
      <c r="G262" s="27">
        <v>1.1499999999999999</v>
      </c>
    </row>
    <row r="263" spans="1:7" ht="102">
      <c r="A263" s="66" t="s">
        <v>936</v>
      </c>
      <c r="B263" s="67" t="s">
        <v>937</v>
      </c>
      <c r="C263" s="70">
        <v>4669</v>
      </c>
      <c r="D263" s="68" t="s">
        <v>947</v>
      </c>
      <c r="E263" s="68" t="s">
        <v>965</v>
      </c>
      <c r="F263" s="68" t="s">
        <v>971</v>
      </c>
      <c r="G263" s="27">
        <v>1.1499999999999999</v>
      </c>
    </row>
    <row r="264" spans="1:7" ht="102">
      <c r="A264" s="66" t="s">
        <v>936</v>
      </c>
      <c r="B264" s="67" t="s">
        <v>937</v>
      </c>
      <c r="C264" s="70">
        <v>4690</v>
      </c>
      <c r="D264" s="68" t="s">
        <v>947</v>
      </c>
      <c r="E264" s="68" t="s">
        <v>972</v>
      </c>
      <c r="F264" s="68" t="s">
        <v>972</v>
      </c>
      <c r="G264" s="27">
        <v>1.1499999999999999</v>
      </c>
    </row>
    <row r="265" spans="1:7" ht="114.75">
      <c r="A265" s="66" t="s">
        <v>936</v>
      </c>
      <c r="B265" s="67" t="s">
        <v>937</v>
      </c>
      <c r="C265" s="70">
        <v>4711</v>
      </c>
      <c r="D265" s="68" t="s">
        <v>973</v>
      </c>
      <c r="E265" s="68" t="s">
        <v>974</v>
      </c>
      <c r="F265" s="68" t="s">
        <v>975</v>
      </c>
      <c r="G265" s="27">
        <v>1.7499999999999998</v>
      </c>
    </row>
    <row r="266" spans="1:7" ht="127.5">
      <c r="A266" s="66" t="s">
        <v>936</v>
      </c>
      <c r="B266" s="67" t="s">
        <v>937</v>
      </c>
      <c r="C266" s="70">
        <v>4719</v>
      </c>
      <c r="D266" s="68" t="s">
        <v>973</v>
      </c>
      <c r="E266" s="68" t="s">
        <v>974</v>
      </c>
      <c r="F266" s="68" t="s">
        <v>976</v>
      </c>
      <c r="G266" s="27">
        <v>1.7499999999999998</v>
      </c>
    </row>
    <row r="267" spans="1:7" ht="114.75">
      <c r="A267" s="66" t="s">
        <v>936</v>
      </c>
      <c r="B267" s="67" t="s">
        <v>937</v>
      </c>
      <c r="C267" s="70">
        <v>4721</v>
      </c>
      <c r="D267" s="68" t="s">
        <v>973</v>
      </c>
      <c r="E267" s="68" t="s">
        <v>977</v>
      </c>
      <c r="F267" s="68" t="s">
        <v>978</v>
      </c>
      <c r="G267" s="27">
        <v>1.1499999999999999</v>
      </c>
    </row>
    <row r="268" spans="1:7" ht="114.75">
      <c r="A268" s="66" t="s">
        <v>936</v>
      </c>
      <c r="B268" s="67" t="s">
        <v>937</v>
      </c>
      <c r="C268" s="70">
        <v>4722</v>
      </c>
      <c r="D268" s="68" t="s">
        <v>973</v>
      </c>
      <c r="E268" s="68" t="s">
        <v>977</v>
      </c>
      <c r="F268" s="68" t="s">
        <v>979</v>
      </c>
      <c r="G268" s="27">
        <v>1.1499999999999999</v>
      </c>
    </row>
    <row r="269" spans="1:7" ht="114.75">
      <c r="A269" s="66" t="s">
        <v>936</v>
      </c>
      <c r="B269" s="67" t="s">
        <v>937</v>
      </c>
      <c r="C269" s="70">
        <v>4723</v>
      </c>
      <c r="D269" s="68" t="s">
        <v>973</v>
      </c>
      <c r="E269" s="68" t="s">
        <v>977</v>
      </c>
      <c r="F269" s="68" t="s">
        <v>980</v>
      </c>
      <c r="G269" s="27">
        <v>1.1499999999999999</v>
      </c>
    </row>
    <row r="270" spans="1:7" ht="114.75">
      <c r="A270" s="66" t="s">
        <v>936</v>
      </c>
      <c r="B270" s="67" t="s">
        <v>937</v>
      </c>
      <c r="C270" s="70">
        <v>4724</v>
      </c>
      <c r="D270" s="68" t="s">
        <v>973</v>
      </c>
      <c r="E270" s="68" t="s">
        <v>977</v>
      </c>
      <c r="F270" s="68" t="s">
        <v>981</v>
      </c>
      <c r="G270" s="27">
        <v>1.1499999999999999</v>
      </c>
    </row>
    <row r="271" spans="1:7" ht="114.75">
      <c r="A271" s="66" t="s">
        <v>936</v>
      </c>
      <c r="B271" s="67" t="s">
        <v>937</v>
      </c>
      <c r="C271" s="70">
        <v>4729</v>
      </c>
      <c r="D271" s="68" t="s">
        <v>973</v>
      </c>
      <c r="E271" s="68" t="s">
        <v>977</v>
      </c>
      <c r="F271" s="68" t="s">
        <v>982</v>
      </c>
      <c r="G271" s="27">
        <v>1.7499999999999998</v>
      </c>
    </row>
    <row r="272" spans="1:7" ht="114.75">
      <c r="A272" s="66" t="s">
        <v>936</v>
      </c>
      <c r="B272" s="67" t="s">
        <v>937</v>
      </c>
      <c r="C272" s="70">
        <v>4731</v>
      </c>
      <c r="D272" s="68" t="s">
        <v>973</v>
      </c>
      <c r="E272" s="68" t="s">
        <v>983</v>
      </c>
      <c r="F272" s="68" t="s">
        <v>984</v>
      </c>
      <c r="G272" s="27">
        <v>2.0499999999999998</v>
      </c>
    </row>
    <row r="273" spans="1:7" ht="114.75">
      <c r="A273" s="66" t="s">
        <v>936</v>
      </c>
      <c r="B273" s="67" t="s">
        <v>937</v>
      </c>
      <c r="C273" s="70">
        <v>4732</v>
      </c>
      <c r="D273" s="68" t="s">
        <v>973</v>
      </c>
      <c r="E273" s="68" t="s">
        <v>983</v>
      </c>
      <c r="F273" s="68" t="s">
        <v>985</v>
      </c>
      <c r="G273" s="27">
        <v>2.0499999999999998</v>
      </c>
    </row>
    <row r="274" spans="1:7" ht="127.5">
      <c r="A274" s="66" t="s">
        <v>936</v>
      </c>
      <c r="B274" s="67" t="s">
        <v>937</v>
      </c>
      <c r="C274" s="70">
        <v>4741</v>
      </c>
      <c r="D274" s="68" t="s">
        <v>973</v>
      </c>
      <c r="E274" s="68" t="s">
        <v>986</v>
      </c>
      <c r="F274" s="68" t="s">
        <v>987</v>
      </c>
      <c r="G274" s="27">
        <v>1.1499999999999999</v>
      </c>
    </row>
    <row r="275" spans="1:7" ht="114.75">
      <c r="A275" s="66" t="s">
        <v>936</v>
      </c>
      <c r="B275" s="67" t="s">
        <v>937</v>
      </c>
      <c r="C275" s="70">
        <v>4742</v>
      </c>
      <c r="D275" s="68" t="s">
        <v>973</v>
      </c>
      <c r="E275" s="68" t="s">
        <v>986</v>
      </c>
      <c r="F275" s="68" t="s">
        <v>988</v>
      </c>
      <c r="G275" s="27">
        <v>1.1499999999999999</v>
      </c>
    </row>
    <row r="276" spans="1:7" ht="114.75">
      <c r="A276" s="66" t="s">
        <v>936</v>
      </c>
      <c r="B276" s="67" t="s">
        <v>937</v>
      </c>
      <c r="C276" s="70">
        <v>4751</v>
      </c>
      <c r="D276" s="68" t="s">
        <v>973</v>
      </c>
      <c r="E276" s="68" t="s">
        <v>989</v>
      </c>
      <c r="F276" s="68" t="s">
        <v>990</v>
      </c>
      <c r="G276" s="27">
        <v>1.1499999999999999</v>
      </c>
    </row>
    <row r="277" spans="1:7" ht="114.75">
      <c r="A277" s="66" t="s">
        <v>936</v>
      </c>
      <c r="B277" s="67" t="s">
        <v>937</v>
      </c>
      <c r="C277" s="70">
        <v>4752</v>
      </c>
      <c r="D277" s="68" t="s">
        <v>973</v>
      </c>
      <c r="E277" s="68" t="s">
        <v>989</v>
      </c>
      <c r="F277" s="68" t="s">
        <v>991</v>
      </c>
      <c r="G277" s="27">
        <v>1.1499999999999999</v>
      </c>
    </row>
    <row r="278" spans="1:7" ht="114.75">
      <c r="A278" s="66" t="s">
        <v>936</v>
      </c>
      <c r="B278" s="67" t="s">
        <v>937</v>
      </c>
      <c r="C278" s="70">
        <v>4753</v>
      </c>
      <c r="D278" s="68" t="s">
        <v>973</v>
      </c>
      <c r="E278" s="68" t="s">
        <v>989</v>
      </c>
      <c r="F278" s="68" t="s">
        <v>992</v>
      </c>
      <c r="G278" s="27">
        <v>1.1499999999999999</v>
      </c>
    </row>
    <row r="279" spans="1:7" ht="114.75">
      <c r="A279" s="66" t="s">
        <v>936</v>
      </c>
      <c r="B279" s="67" t="s">
        <v>937</v>
      </c>
      <c r="C279" s="70">
        <v>4754</v>
      </c>
      <c r="D279" s="68" t="s">
        <v>973</v>
      </c>
      <c r="E279" s="68" t="s">
        <v>989</v>
      </c>
      <c r="F279" s="68" t="s">
        <v>993</v>
      </c>
      <c r="G279" s="27">
        <v>1.1499999999999999</v>
      </c>
    </row>
    <row r="280" spans="1:7" ht="114.75">
      <c r="A280" s="66" t="s">
        <v>936</v>
      </c>
      <c r="B280" s="67" t="s">
        <v>937</v>
      </c>
      <c r="C280" s="70">
        <v>4755</v>
      </c>
      <c r="D280" s="68" t="s">
        <v>973</v>
      </c>
      <c r="E280" s="68" t="s">
        <v>989</v>
      </c>
      <c r="F280" s="68" t="s">
        <v>994</v>
      </c>
      <c r="G280" s="27">
        <v>1.1499999999999999</v>
      </c>
    </row>
    <row r="281" spans="1:7" ht="114.75">
      <c r="A281" s="66" t="s">
        <v>936</v>
      </c>
      <c r="B281" s="67" t="s">
        <v>937</v>
      </c>
      <c r="C281" s="70">
        <v>4759</v>
      </c>
      <c r="D281" s="68" t="s">
        <v>973</v>
      </c>
      <c r="E281" s="68" t="s">
        <v>989</v>
      </c>
      <c r="F281" s="68" t="s">
        <v>995</v>
      </c>
      <c r="G281" s="27">
        <v>1.1499999999999999</v>
      </c>
    </row>
    <row r="282" spans="1:7" ht="114.75">
      <c r="A282" s="66" t="s">
        <v>936</v>
      </c>
      <c r="B282" s="67" t="s">
        <v>937</v>
      </c>
      <c r="C282" s="70">
        <v>4761</v>
      </c>
      <c r="D282" s="68" t="s">
        <v>973</v>
      </c>
      <c r="E282" s="68" t="s">
        <v>996</v>
      </c>
      <c r="F282" s="68" t="s">
        <v>997</v>
      </c>
      <c r="G282" s="27">
        <v>1.1499999999999999</v>
      </c>
    </row>
    <row r="283" spans="1:7" ht="114.75">
      <c r="A283" s="66" t="s">
        <v>936</v>
      </c>
      <c r="B283" s="67" t="s">
        <v>937</v>
      </c>
      <c r="C283" s="70">
        <v>4762</v>
      </c>
      <c r="D283" s="68" t="s">
        <v>973</v>
      </c>
      <c r="E283" s="68" t="s">
        <v>996</v>
      </c>
      <c r="F283" s="68" t="s">
        <v>998</v>
      </c>
      <c r="G283" s="27">
        <v>1.1499999999999999</v>
      </c>
    </row>
    <row r="284" spans="1:7" ht="114.75">
      <c r="A284" s="66" t="s">
        <v>936</v>
      </c>
      <c r="B284" s="67" t="s">
        <v>937</v>
      </c>
      <c r="C284" s="70">
        <v>4769</v>
      </c>
      <c r="D284" s="68" t="s">
        <v>973</v>
      </c>
      <c r="E284" s="68" t="s">
        <v>996</v>
      </c>
      <c r="F284" s="68" t="s">
        <v>999</v>
      </c>
      <c r="G284" s="27">
        <v>1.1499999999999999</v>
      </c>
    </row>
    <row r="285" spans="1:7" ht="114.75">
      <c r="A285" s="66" t="s">
        <v>936</v>
      </c>
      <c r="B285" s="67" t="s">
        <v>937</v>
      </c>
      <c r="C285" s="70">
        <v>4771</v>
      </c>
      <c r="D285" s="68" t="s">
        <v>973</v>
      </c>
      <c r="E285" s="68" t="s">
        <v>1000</v>
      </c>
      <c r="F285" s="68" t="s">
        <v>1001</v>
      </c>
      <c r="G285" s="27">
        <v>1.1499999999999999</v>
      </c>
    </row>
    <row r="286" spans="1:7" ht="114.75">
      <c r="A286" s="66" t="s">
        <v>936</v>
      </c>
      <c r="B286" s="67" t="s">
        <v>937</v>
      </c>
      <c r="C286" s="70">
        <v>4772</v>
      </c>
      <c r="D286" s="68" t="s">
        <v>973</v>
      </c>
      <c r="E286" s="68" t="s">
        <v>1000</v>
      </c>
      <c r="F286" s="68" t="s">
        <v>1002</v>
      </c>
      <c r="G286" s="27">
        <v>1.1499999999999999</v>
      </c>
    </row>
    <row r="287" spans="1:7" ht="114.75">
      <c r="A287" s="66" t="s">
        <v>936</v>
      </c>
      <c r="B287" s="67" t="s">
        <v>937</v>
      </c>
      <c r="C287" s="70">
        <v>4773</v>
      </c>
      <c r="D287" s="68" t="s">
        <v>973</v>
      </c>
      <c r="E287" s="68" t="s">
        <v>1000</v>
      </c>
      <c r="F287" s="68" t="s">
        <v>1003</v>
      </c>
      <c r="G287" s="27">
        <v>1.7499999999999998</v>
      </c>
    </row>
    <row r="288" spans="1:7" ht="114.75">
      <c r="A288" s="66" t="s">
        <v>936</v>
      </c>
      <c r="B288" s="67" t="s">
        <v>937</v>
      </c>
      <c r="C288" s="70">
        <v>4774</v>
      </c>
      <c r="D288" s="68" t="s">
        <v>973</v>
      </c>
      <c r="E288" s="68" t="s">
        <v>1000</v>
      </c>
      <c r="F288" s="68" t="s">
        <v>1004</v>
      </c>
      <c r="G288" s="27">
        <v>1.1499999999999999</v>
      </c>
    </row>
    <row r="289" spans="1:7" ht="114.75">
      <c r="A289" s="66" t="s">
        <v>936</v>
      </c>
      <c r="B289" s="67" t="s">
        <v>937</v>
      </c>
      <c r="C289" s="70">
        <v>4775</v>
      </c>
      <c r="D289" s="68" t="s">
        <v>973</v>
      </c>
      <c r="E289" s="68" t="s">
        <v>1000</v>
      </c>
      <c r="F289" s="68" t="s">
        <v>1005</v>
      </c>
      <c r="G289" s="27">
        <v>2.0499999999999998</v>
      </c>
    </row>
    <row r="290" spans="1:7" ht="114.75">
      <c r="A290" s="66" t="s">
        <v>936</v>
      </c>
      <c r="B290" s="67" t="s">
        <v>937</v>
      </c>
      <c r="C290" s="70">
        <v>4781</v>
      </c>
      <c r="D290" s="68" t="s">
        <v>973</v>
      </c>
      <c r="E290" s="68" t="s">
        <v>1006</v>
      </c>
      <c r="F290" s="68" t="s">
        <v>1007</v>
      </c>
      <c r="G290" s="27">
        <v>1.1499999999999999</v>
      </c>
    </row>
    <row r="291" spans="1:7" ht="114.75">
      <c r="A291" s="66" t="s">
        <v>936</v>
      </c>
      <c r="B291" s="67" t="s">
        <v>937</v>
      </c>
      <c r="C291" s="70">
        <v>4782</v>
      </c>
      <c r="D291" s="68" t="s">
        <v>973</v>
      </c>
      <c r="E291" s="68" t="s">
        <v>1006</v>
      </c>
      <c r="F291" s="68" t="s">
        <v>1008</v>
      </c>
      <c r="G291" s="27">
        <v>1.1499999999999999</v>
      </c>
    </row>
    <row r="292" spans="1:7" ht="114.75">
      <c r="A292" s="66" t="s">
        <v>936</v>
      </c>
      <c r="B292" s="67" t="s">
        <v>937</v>
      </c>
      <c r="C292" s="70">
        <v>4789</v>
      </c>
      <c r="D292" s="68" t="s">
        <v>973</v>
      </c>
      <c r="E292" s="68" t="s">
        <v>1006</v>
      </c>
      <c r="F292" s="68" t="s">
        <v>1009</v>
      </c>
      <c r="G292" s="27">
        <v>1.1499999999999999</v>
      </c>
    </row>
    <row r="293" spans="1:7" ht="114.75">
      <c r="A293" s="66" t="s">
        <v>936</v>
      </c>
      <c r="B293" s="67" t="s">
        <v>937</v>
      </c>
      <c r="C293" s="70">
        <v>4791</v>
      </c>
      <c r="D293" s="68" t="s">
        <v>973</v>
      </c>
      <c r="E293" s="68" t="s">
        <v>1010</v>
      </c>
      <c r="F293" s="68" t="s">
        <v>1011</v>
      </c>
      <c r="G293" s="27">
        <v>1.1499999999999999</v>
      </c>
    </row>
    <row r="294" spans="1:7" ht="114.75">
      <c r="A294" s="66" t="s">
        <v>936</v>
      </c>
      <c r="B294" s="67" t="s">
        <v>937</v>
      </c>
      <c r="C294" s="70">
        <v>4792</v>
      </c>
      <c r="D294" s="68" t="s">
        <v>973</v>
      </c>
      <c r="E294" s="68" t="s">
        <v>1010</v>
      </c>
      <c r="F294" s="68" t="s">
        <v>1012</v>
      </c>
      <c r="G294" s="27">
        <v>1.1499999999999999</v>
      </c>
    </row>
    <row r="295" spans="1:7" ht="114.75">
      <c r="A295" s="66" t="s">
        <v>936</v>
      </c>
      <c r="B295" s="67" t="s">
        <v>937</v>
      </c>
      <c r="C295" s="70">
        <v>4799</v>
      </c>
      <c r="D295" s="68" t="s">
        <v>973</v>
      </c>
      <c r="E295" s="68" t="s">
        <v>1010</v>
      </c>
      <c r="F295" s="68" t="s">
        <v>1013</v>
      </c>
      <c r="G295" s="27">
        <v>1.1499999999999999</v>
      </c>
    </row>
    <row r="296" spans="1:7" ht="38.25">
      <c r="A296" s="66" t="s">
        <v>1014</v>
      </c>
      <c r="B296" s="67" t="s">
        <v>1015</v>
      </c>
      <c r="C296" s="70">
        <v>4911</v>
      </c>
      <c r="D296" s="68" t="s">
        <v>1016</v>
      </c>
      <c r="E296" s="68" t="s">
        <v>1017</v>
      </c>
      <c r="F296" s="68" t="s">
        <v>1018</v>
      </c>
      <c r="G296" s="27">
        <v>2.5</v>
      </c>
    </row>
    <row r="297" spans="1:7" ht="38.25">
      <c r="A297" s="66" t="s">
        <v>1014</v>
      </c>
      <c r="B297" s="67" t="s">
        <v>1015</v>
      </c>
      <c r="C297" s="70">
        <v>4912</v>
      </c>
      <c r="D297" s="68" t="s">
        <v>1016</v>
      </c>
      <c r="E297" s="68" t="s">
        <v>1017</v>
      </c>
      <c r="F297" s="68" t="s">
        <v>1019</v>
      </c>
      <c r="G297" s="27">
        <v>2.5</v>
      </c>
    </row>
    <row r="298" spans="1:7" ht="38.25">
      <c r="A298" s="66" t="s">
        <v>1014</v>
      </c>
      <c r="B298" s="67" t="s">
        <v>1015</v>
      </c>
      <c r="C298" s="70">
        <v>4921</v>
      </c>
      <c r="D298" s="68" t="s">
        <v>1016</v>
      </c>
      <c r="E298" s="68" t="s">
        <v>1020</v>
      </c>
      <c r="F298" s="68" t="s">
        <v>1021</v>
      </c>
      <c r="G298" s="27">
        <v>2.5</v>
      </c>
    </row>
    <row r="299" spans="1:7" ht="38.25">
      <c r="A299" s="66" t="s">
        <v>1014</v>
      </c>
      <c r="B299" s="67" t="s">
        <v>1015</v>
      </c>
      <c r="C299" s="70">
        <v>4922</v>
      </c>
      <c r="D299" s="68" t="s">
        <v>1016</v>
      </c>
      <c r="E299" s="68" t="s">
        <v>1020</v>
      </c>
      <c r="F299" s="68" t="s">
        <v>1022</v>
      </c>
      <c r="G299" s="27">
        <v>2.1999999999999997</v>
      </c>
    </row>
    <row r="300" spans="1:7" ht="38.25">
      <c r="A300" s="66" t="s">
        <v>1014</v>
      </c>
      <c r="B300" s="67" t="s">
        <v>1015</v>
      </c>
      <c r="C300" s="70">
        <v>4923</v>
      </c>
      <c r="D300" s="68" t="s">
        <v>1016</v>
      </c>
      <c r="E300" s="68" t="s">
        <v>1020</v>
      </c>
      <c r="F300" s="68" t="s">
        <v>1023</v>
      </c>
      <c r="G300" s="27">
        <v>2.5</v>
      </c>
    </row>
    <row r="301" spans="1:7" ht="38.25">
      <c r="A301" s="66" t="s">
        <v>1014</v>
      </c>
      <c r="B301" s="67" t="s">
        <v>1015</v>
      </c>
      <c r="C301" s="70">
        <v>4930</v>
      </c>
      <c r="D301" s="68" t="s">
        <v>1016</v>
      </c>
      <c r="E301" s="68" t="s">
        <v>1024</v>
      </c>
      <c r="F301" s="68" t="s">
        <v>1024</v>
      </c>
      <c r="G301" s="27">
        <v>1.1499999999999999</v>
      </c>
    </row>
    <row r="302" spans="1:7" ht="38.25">
      <c r="A302" s="66" t="s">
        <v>1014</v>
      </c>
      <c r="B302" s="67" t="s">
        <v>1015</v>
      </c>
      <c r="C302" s="70">
        <v>5011</v>
      </c>
      <c r="D302" s="68" t="s">
        <v>1025</v>
      </c>
      <c r="E302" s="68" t="s">
        <v>1026</v>
      </c>
      <c r="F302" s="68" t="s">
        <v>1027</v>
      </c>
      <c r="G302" s="27">
        <v>2.0499999999999998</v>
      </c>
    </row>
    <row r="303" spans="1:7" ht="38.25">
      <c r="A303" s="66" t="s">
        <v>1014</v>
      </c>
      <c r="B303" s="67" t="s">
        <v>1015</v>
      </c>
      <c r="C303" s="70">
        <v>5012</v>
      </c>
      <c r="D303" s="68" t="s">
        <v>1025</v>
      </c>
      <c r="E303" s="68" t="s">
        <v>1026</v>
      </c>
      <c r="F303" s="68" t="s">
        <v>1028</v>
      </c>
      <c r="G303" s="27">
        <v>2.0499999999999998</v>
      </c>
    </row>
    <row r="304" spans="1:7" ht="25.5">
      <c r="A304" s="66" t="s">
        <v>1014</v>
      </c>
      <c r="B304" s="67" t="s">
        <v>1015</v>
      </c>
      <c r="C304" s="70">
        <v>5021</v>
      </c>
      <c r="D304" s="68" t="s">
        <v>1025</v>
      </c>
      <c r="E304" s="68" t="s">
        <v>1029</v>
      </c>
      <c r="F304" s="68" t="s">
        <v>1030</v>
      </c>
      <c r="G304" s="27">
        <v>2.0499999999999998</v>
      </c>
    </row>
    <row r="305" spans="1:7" ht="25.5">
      <c r="A305" s="66" t="s">
        <v>1014</v>
      </c>
      <c r="B305" s="67" t="s">
        <v>1015</v>
      </c>
      <c r="C305" s="70">
        <v>5022</v>
      </c>
      <c r="D305" s="68" t="s">
        <v>1025</v>
      </c>
      <c r="E305" s="68" t="s">
        <v>1029</v>
      </c>
      <c r="F305" s="68" t="s">
        <v>1031</v>
      </c>
      <c r="G305" s="27">
        <v>2.0499999999999998</v>
      </c>
    </row>
    <row r="306" spans="1:7" ht="38.25">
      <c r="A306" s="66" t="s">
        <v>1014</v>
      </c>
      <c r="B306" s="67" t="s">
        <v>1015</v>
      </c>
      <c r="C306" s="70">
        <v>5111</v>
      </c>
      <c r="D306" s="68" t="s">
        <v>1032</v>
      </c>
      <c r="E306" s="68" t="s">
        <v>1033</v>
      </c>
      <c r="F306" s="68" t="s">
        <v>1034</v>
      </c>
      <c r="G306" s="27">
        <v>2.0499999999999998</v>
      </c>
    </row>
    <row r="307" spans="1:7" ht="38.25">
      <c r="A307" s="66" t="s">
        <v>1014</v>
      </c>
      <c r="B307" s="67" t="s">
        <v>1015</v>
      </c>
      <c r="C307" s="70">
        <v>5112</v>
      </c>
      <c r="D307" s="68" t="s">
        <v>1032</v>
      </c>
      <c r="E307" s="68" t="s">
        <v>1033</v>
      </c>
      <c r="F307" s="68" t="s">
        <v>1035</v>
      </c>
      <c r="G307" s="27">
        <v>2.0499999999999998</v>
      </c>
    </row>
    <row r="308" spans="1:7" ht="25.5">
      <c r="A308" s="66" t="s">
        <v>1014</v>
      </c>
      <c r="B308" s="67" t="s">
        <v>1015</v>
      </c>
      <c r="C308" s="70">
        <v>5121</v>
      </c>
      <c r="D308" s="68" t="s">
        <v>1032</v>
      </c>
      <c r="E308" s="68" t="s">
        <v>1036</v>
      </c>
      <c r="F308" s="68" t="s">
        <v>1037</v>
      </c>
      <c r="G308" s="27">
        <v>2.0499999999999998</v>
      </c>
    </row>
    <row r="309" spans="1:7" ht="38.25">
      <c r="A309" s="66" t="s">
        <v>1014</v>
      </c>
      <c r="B309" s="67" t="s">
        <v>1015</v>
      </c>
      <c r="C309" s="70">
        <v>5122</v>
      </c>
      <c r="D309" s="68" t="s">
        <v>1032</v>
      </c>
      <c r="E309" s="68" t="s">
        <v>1036</v>
      </c>
      <c r="F309" s="68" t="s">
        <v>1038</v>
      </c>
      <c r="G309" s="27">
        <v>2.0499999999999998</v>
      </c>
    </row>
    <row r="310" spans="1:7" ht="51">
      <c r="A310" s="66" t="s">
        <v>1014</v>
      </c>
      <c r="B310" s="67" t="s">
        <v>1015</v>
      </c>
      <c r="C310" s="70">
        <v>5210</v>
      </c>
      <c r="D310" s="68" t="s">
        <v>1039</v>
      </c>
      <c r="E310" s="68" t="s">
        <v>1040</v>
      </c>
      <c r="F310" s="68" t="s">
        <v>1040</v>
      </c>
      <c r="G310" s="27">
        <v>1.1499999999999999</v>
      </c>
    </row>
    <row r="311" spans="1:7" ht="76.5">
      <c r="A311" s="66" t="s">
        <v>1014</v>
      </c>
      <c r="B311" s="67" t="s">
        <v>1015</v>
      </c>
      <c r="C311" s="70">
        <v>5221</v>
      </c>
      <c r="D311" s="68" t="s">
        <v>1039</v>
      </c>
      <c r="E311" s="68" t="s">
        <v>1041</v>
      </c>
      <c r="F311" s="68" t="s">
        <v>1042</v>
      </c>
      <c r="G311" s="27">
        <v>2.0499999999999998</v>
      </c>
    </row>
    <row r="312" spans="1:7" ht="63.75">
      <c r="A312" s="66" t="s">
        <v>1014</v>
      </c>
      <c r="B312" s="67" t="s">
        <v>1015</v>
      </c>
      <c r="C312" s="70">
        <v>5222</v>
      </c>
      <c r="D312" s="68" t="s">
        <v>1039</v>
      </c>
      <c r="E312" s="68" t="s">
        <v>1041</v>
      </c>
      <c r="F312" s="68" t="s">
        <v>1043</v>
      </c>
      <c r="G312" s="27">
        <v>1.7499999999999998</v>
      </c>
    </row>
    <row r="313" spans="1:7" ht="89.25">
      <c r="A313" s="66" t="s">
        <v>1014</v>
      </c>
      <c r="B313" s="67" t="s">
        <v>1015</v>
      </c>
      <c r="C313" s="70">
        <v>5223</v>
      </c>
      <c r="D313" s="68" t="s">
        <v>1039</v>
      </c>
      <c r="E313" s="68" t="s">
        <v>1041</v>
      </c>
      <c r="F313" s="68" t="s">
        <v>1044</v>
      </c>
      <c r="G313" s="27">
        <v>2.0499999999999998</v>
      </c>
    </row>
    <row r="314" spans="1:7" ht="63.75">
      <c r="A314" s="66" t="s">
        <v>1014</v>
      </c>
      <c r="B314" s="67" t="s">
        <v>1015</v>
      </c>
      <c r="C314" s="70">
        <v>5224</v>
      </c>
      <c r="D314" s="68" t="s">
        <v>1039</v>
      </c>
      <c r="E314" s="68" t="s">
        <v>1041</v>
      </c>
      <c r="F314" s="68" t="s">
        <v>1045</v>
      </c>
      <c r="G314" s="27">
        <v>2.0499999999999998</v>
      </c>
    </row>
    <row r="315" spans="1:7" ht="63.75">
      <c r="A315" s="66" t="s">
        <v>1014</v>
      </c>
      <c r="B315" s="67" t="s">
        <v>1015</v>
      </c>
      <c r="C315" s="70">
        <v>5229</v>
      </c>
      <c r="D315" s="68" t="s">
        <v>1039</v>
      </c>
      <c r="E315" s="68" t="s">
        <v>1041</v>
      </c>
      <c r="F315" s="68" t="s">
        <v>1046</v>
      </c>
      <c r="G315" s="27">
        <v>2.1999999999999997</v>
      </c>
    </row>
    <row r="316" spans="1:7" ht="25.5">
      <c r="A316" s="66" t="s">
        <v>1014</v>
      </c>
      <c r="B316" s="67" t="s">
        <v>1015</v>
      </c>
      <c r="C316" s="70">
        <v>5310</v>
      </c>
      <c r="D316" s="68" t="s">
        <v>1047</v>
      </c>
      <c r="E316" s="68" t="s">
        <v>1048</v>
      </c>
      <c r="F316" s="68" t="s">
        <v>1048</v>
      </c>
      <c r="G316" s="27">
        <v>2.5</v>
      </c>
    </row>
    <row r="317" spans="1:7" ht="25.5">
      <c r="A317" s="66" t="s">
        <v>1014</v>
      </c>
      <c r="B317" s="67" t="s">
        <v>1015</v>
      </c>
      <c r="C317" s="70">
        <v>5320</v>
      </c>
      <c r="D317" s="68" t="s">
        <v>1047</v>
      </c>
      <c r="E317" s="68" t="s">
        <v>1049</v>
      </c>
      <c r="F317" s="68" t="s">
        <v>1049</v>
      </c>
      <c r="G317" s="27">
        <v>2.5</v>
      </c>
    </row>
    <row r="318" spans="1:7" ht="38.25">
      <c r="A318" s="66" t="s">
        <v>1050</v>
      </c>
      <c r="B318" s="67" t="s">
        <v>1051</v>
      </c>
      <c r="C318" s="70">
        <v>5511</v>
      </c>
      <c r="D318" s="68" t="s">
        <v>1052</v>
      </c>
      <c r="E318" s="68" t="s">
        <v>1053</v>
      </c>
      <c r="F318" s="68" t="s">
        <v>1054</v>
      </c>
      <c r="G318" s="27">
        <v>1.9</v>
      </c>
    </row>
    <row r="319" spans="1:7" ht="38.25">
      <c r="A319" s="66" t="s">
        <v>1050</v>
      </c>
      <c r="B319" s="67" t="s">
        <v>1051</v>
      </c>
      <c r="C319" s="70">
        <v>5512</v>
      </c>
      <c r="D319" s="68" t="s">
        <v>1052</v>
      </c>
      <c r="E319" s="68" t="s">
        <v>1053</v>
      </c>
      <c r="F319" s="68" t="s">
        <v>1055</v>
      </c>
      <c r="G319" s="27">
        <v>1.9</v>
      </c>
    </row>
    <row r="320" spans="1:7" ht="38.25">
      <c r="A320" s="66" t="s">
        <v>1050</v>
      </c>
      <c r="B320" s="67" t="s">
        <v>1051</v>
      </c>
      <c r="C320" s="70">
        <v>5513</v>
      </c>
      <c r="D320" s="68" t="s">
        <v>1052</v>
      </c>
      <c r="E320" s="68" t="s">
        <v>1053</v>
      </c>
      <c r="F320" s="68" t="s">
        <v>1056</v>
      </c>
      <c r="G320" s="27">
        <v>1.9</v>
      </c>
    </row>
    <row r="321" spans="1:7" ht="38.25">
      <c r="A321" s="66" t="s">
        <v>1050</v>
      </c>
      <c r="B321" s="67" t="s">
        <v>1051</v>
      </c>
      <c r="C321" s="70">
        <v>5514</v>
      </c>
      <c r="D321" s="68" t="s">
        <v>1052</v>
      </c>
      <c r="E321" s="68" t="s">
        <v>1053</v>
      </c>
      <c r="F321" s="68" t="s">
        <v>1057</v>
      </c>
      <c r="G321" s="27">
        <v>1.9</v>
      </c>
    </row>
    <row r="322" spans="1:7" ht="38.25">
      <c r="A322" s="66" t="s">
        <v>1050</v>
      </c>
      <c r="B322" s="67" t="s">
        <v>1051</v>
      </c>
      <c r="C322" s="70">
        <v>5519</v>
      </c>
      <c r="D322" s="68" t="s">
        <v>1052</v>
      </c>
      <c r="E322" s="68" t="s">
        <v>1053</v>
      </c>
      <c r="F322" s="68" t="s">
        <v>1058</v>
      </c>
      <c r="G322" s="27">
        <v>1.9</v>
      </c>
    </row>
    <row r="323" spans="1:7" ht="63.75">
      <c r="A323" s="66" t="s">
        <v>1050</v>
      </c>
      <c r="B323" s="67" t="s">
        <v>1051</v>
      </c>
      <c r="C323" s="70">
        <v>5520</v>
      </c>
      <c r="D323" s="68" t="s">
        <v>1052</v>
      </c>
      <c r="E323" s="68" t="s">
        <v>1059</v>
      </c>
      <c r="F323" s="68" t="s">
        <v>1059</v>
      </c>
      <c r="G323" s="27">
        <v>1.9</v>
      </c>
    </row>
    <row r="324" spans="1:7" ht="25.5">
      <c r="A324" s="66" t="s">
        <v>1050</v>
      </c>
      <c r="B324" s="67" t="s">
        <v>1051</v>
      </c>
      <c r="C324" s="70">
        <v>5530</v>
      </c>
      <c r="D324" s="68" t="s">
        <v>1052</v>
      </c>
      <c r="E324" s="68" t="s">
        <v>1060</v>
      </c>
      <c r="F324" s="68" t="s">
        <v>1060</v>
      </c>
      <c r="G324" s="27">
        <v>1.5999999999999999</v>
      </c>
    </row>
    <row r="325" spans="1:7" ht="25.5">
      <c r="A325" s="66" t="s">
        <v>1050</v>
      </c>
      <c r="B325" s="67" t="s">
        <v>1051</v>
      </c>
      <c r="C325" s="70">
        <v>5590</v>
      </c>
      <c r="D325" s="68" t="s">
        <v>1052</v>
      </c>
      <c r="E325" s="68" t="s">
        <v>1061</v>
      </c>
      <c r="F325" s="68" t="s">
        <v>1061</v>
      </c>
      <c r="G325" s="27">
        <v>1.5999999999999999</v>
      </c>
    </row>
    <row r="326" spans="1:7" ht="51">
      <c r="A326" s="66" t="s">
        <v>1050</v>
      </c>
      <c r="B326" s="67" t="s">
        <v>1051</v>
      </c>
      <c r="C326" s="70">
        <v>5611</v>
      </c>
      <c r="D326" s="68" t="s">
        <v>1062</v>
      </c>
      <c r="E326" s="68" t="s">
        <v>1063</v>
      </c>
      <c r="F326" s="68" t="s">
        <v>1064</v>
      </c>
      <c r="G326" s="27">
        <v>1</v>
      </c>
    </row>
    <row r="327" spans="1:7" ht="51">
      <c r="A327" s="66" t="s">
        <v>1050</v>
      </c>
      <c r="B327" s="67" t="s">
        <v>1051</v>
      </c>
      <c r="C327" s="70">
        <v>5612</v>
      </c>
      <c r="D327" s="68" t="s">
        <v>1062</v>
      </c>
      <c r="E327" s="68" t="s">
        <v>1063</v>
      </c>
      <c r="F327" s="68" t="s">
        <v>1065</v>
      </c>
      <c r="G327" s="27">
        <v>1</v>
      </c>
    </row>
    <row r="328" spans="1:7" ht="51">
      <c r="A328" s="66" t="s">
        <v>1050</v>
      </c>
      <c r="B328" s="67" t="s">
        <v>1051</v>
      </c>
      <c r="C328" s="70">
        <v>5613</v>
      </c>
      <c r="D328" s="68" t="s">
        <v>1062</v>
      </c>
      <c r="E328" s="68" t="s">
        <v>1063</v>
      </c>
      <c r="F328" s="68" t="s">
        <v>1066</v>
      </c>
      <c r="G328" s="27">
        <v>1</v>
      </c>
    </row>
    <row r="329" spans="1:7" ht="51">
      <c r="A329" s="66" t="s">
        <v>1050</v>
      </c>
      <c r="B329" s="67" t="s">
        <v>1051</v>
      </c>
      <c r="C329" s="70">
        <v>5619</v>
      </c>
      <c r="D329" s="68" t="s">
        <v>1062</v>
      </c>
      <c r="E329" s="68" t="s">
        <v>1063</v>
      </c>
      <c r="F329" s="68" t="s">
        <v>1067</v>
      </c>
      <c r="G329" s="27">
        <v>1</v>
      </c>
    </row>
    <row r="330" spans="1:7" ht="63.75">
      <c r="A330" s="66" t="s">
        <v>1050</v>
      </c>
      <c r="B330" s="67" t="s">
        <v>1051</v>
      </c>
      <c r="C330" s="70">
        <v>5621</v>
      </c>
      <c r="D330" s="68" t="s">
        <v>1062</v>
      </c>
      <c r="E330" s="68" t="s">
        <v>1068</v>
      </c>
      <c r="F330" s="68" t="s">
        <v>1069</v>
      </c>
      <c r="G330" s="27">
        <v>1</v>
      </c>
    </row>
    <row r="331" spans="1:7" ht="63.75">
      <c r="A331" s="66" t="s">
        <v>1050</v>
      </c>
      <c r="B331" s="67" t="s">
        <v>1051</v>
      </c>
      <c r="C331" s="70">
        <v>5629</v>
      </c>
      <c r="D331" s="68" t="s">
        <v>1062</v>
      </c>
      <c r="E331" s="68" t="s">
        <v>1068</v>
      </c>
      <c r="F331" s="68" t="s">
        <v>1070</v>
      </c>
      <c r="G331" s="27">
        <v>1</v>
      </c>
    </row>
    <row r="332" spans="1:7" ht="51">
      <c r="A332" s="66" t="s">
        <v>1050</v>
      </c>
      <c r="B332" s="67" t="s">
        <v>1051</v>
      </c>
      <c r="C332" s="70">
        <v>5630</v>
      </c>
      <c r="D332" s="68" t="s">
        <v>1062</v>
      </c>
      <c r="E332" s="68" t="s">
        <v>1071</v>
      </c>
      <c r="F332" s="68" t="s">
        <v>1071</v>
      </c>
      <c r="G332" s="27">
        <v>1</v>
      </c>
    </row>
    <row r="333" spans="1:7" ht="63.75">
      <c r="A333" s="66" t="s">
        <v>1072</v>
      </c>
      <c r="B333" s="67" t="s">
        <v>1073</v>
      </c>
      <c r="C333" s="70">
        <v>5811</v>
      </c>
      <c r="D333" s="68" t="s">
        <v>1074</v>
      </c>
      <c r="E333" s="68" t="s">
        <v>1075</v>
      </c>
      <c r="F333" s="68" t="s">
        <v>1076</v>
      </c>
      <c r="G333" s="27">
        <v>1.1499999999999999</v>
      </c>
    </row>
    <row r="334" spans="1:7" ht="63.75">
      <c r="A334" s="66" t="s">
        <v>1072</v>
      </c>
      <c r="B334" s="67" t="s">
        <v>1073</v>
      </c>
      <c r="C334" s="70">
        <v>5812</v>
      </c>
      <c r="D334" s="68" t="s">
        <v>1074</v>
      </c>
      <c r="E334" s="68" t="s">
        <v>1075</v>
      </c>
      <c r="F334" s="68" t="s">
        <v>1077</v>
      </c>
      <c r="G334" s="27">
        <v>1.1499999999999999</v>
      </c>
    </row>
    <row r="335" spans="1:7" ht="63.75">
      <c r="A335" s="66" t="s">
        <v>1072</v>
      </c>
      <c r="B335" s="67" t="s">
        <v>1073</v>
      </c>
      <c r="C335" s="70">
        <v>5813</v>
      </c>
      <c r="D335" s="68" t="s">
        <v>1074</v>
      </c>
      <c r="E335" s="68" t="s">
        <v>1075</v>
      </c>
      <c r="F335" s="68" t="s">
        <v>1078</v>
      </c>
      <c r="G335" s="27">
        <v>1.1499999999999999</v>
      </c>
    </row>
    <row r="336" spans="1:7" ht="63.75">
      <c r="A336" s="66" t="s">
        <v>1072</v>
      </c>
      <c r="B336" s="67" t="s">
        <v>1073</v>
      </c>
      <c r="C336" s="70">
        <v>5819</v>
      </c>
      <c r="D336" s="68" t="s">
        <v>1074</v>
      </c>
      <c r="E336" s="68" t="s">
        <v>1075</v>
      </c>
      <c r="F336" s="68" t="s">
        <v>1079</v>
      </c>
      <c r="G336" s="27">
        <v>1.1499999999999999</v>
      </c>
    </row>
    <row r="337" spans="1:7" ht="51">
      <c r="A337" s="66" t="s">
        <v>1072</v>
      </c>
      <c r="B337" s="67" t="s">
        <v>1073</v>
      </c>
      <c r="C337" s="70">
        <v>5820</v>
      </c>
      <c r="D337" s="68" t="s">
        <v>1074</v>
      </c>
      <c r="E337" s="68" t="s">
        <v>1080</v>
      </c>
      <c r="F337" s="68" t="s">
        <v>1080</v>
      </c>
      <c r="G337" s="27">
        <v>1.1499999999999999</v>
      </c>
    </row>
    <row r="338" spans="1:7" ht="114.75">
      <c r="A338" s="66" t="s">
        <v>1072</v>
      </c>
      <c r="B338" s="67" t="s">
        <v>1073</v>
      </c>
      <c r="C338" s="70">
        <v>5911</v>
      </c>
      <c r="D338" s="68" t="s">
        <v>1081</v>
      </c>
      <c r="E338" s="68" t="s">
        <v>1082</v>
      </c>
      <c r="F338" s="68" t="s">
        <v>1083</v>
      </c>
      <c r="G338" s="27">
        <v>1.1499999999999999</v>
      </c>
    </row>
    <row r="339" spans="1:7" ht="114.75">
      <c r="A339" s="66" t="s">
        <v>1072</v>
      </c>
      <c r="B339" s="67" t="s">
        <v>1073</v>
      </c>
      <c r="C339" s="70">
        <v>5912</v>
      </c>
      <c r="D339" s="68" t="s">
        <v>1081</v>
      </c>
      <c r="E339" s="68" t="s">
        <v>1082</v>
      </c>
      <c r="F339" s="68" t="s">
        <v>1084</v>
      </c>
      <c r="G339" s="27">
        <v>1.1499999999999999</v>
      </c>
    </row>
    <row r="340" spans="1:7" ht="114.75">
      <c r="A340" s="66" t="s">
        <v>1072</v>
      </c>
      <c r="B340" s="67" t="s">
        <v>1073</v>
      </c>
      <c r="C340" s="70">
        <v>5913</v>
      </c>
      <c r="D340" s="68" t="s">
        <v>1081</v>
      </c>
      <c r="E340" s="68" t="s">
        <v>1082</v>
      </c>
      <c r="F340" s="68" t="s">
        <v>1085</v>
      </c>
      <c r="G340" s="27">
        <v>1.1499999999999999</v>
      </c>
    </row>
    <row r="341" spans="1:7" ht="114.75">
      <c r="A341" s="66" t="s">
        <v>1072</v>
      </c>
      <c r="B341" s="67" t="s">
        <v>1073</v>
      </c>
      <c r="C341" s="70">
        <v>5914</v>
      </c>
      <c r="D341" s="68" t="s">
        <v>1081</v>
      </c>
      <c r="E341" s="68" t="s">
        <v>1082</v>
      </c>
      <c r="F341" s="68" t="s">
        <v>1086</v>
      </c>
      <c r="G341" s="27">
        <v>1.1499999999999999</v>
      </c>
    </row>
    <row r="342" spans="1:7" ht="102">
      <c r="A342" s="66" t="s">
        <v>1072</v>
      </c>
      <c r="B342" s="67" t="s">
        <v>1073</v>
      </c>
      <c r="C342" s="70">
        <v>5920</v>
      </c>
      <c r="D342" s="68" t="s">
        <v>1081</v>
      </c>
      <c r="E342" s="68" t="s">
        <v>1087</v>
      </c>
      <c r="F342" s="68" t="s">
        <v>1087</v>
      </c>
      <c r="G342" s="27">
        <v>1.1499999999999999</v>
      </c>
    </row>
    <row r="343" spans="1:7" ht="76.5">
      <c r="A343" s="66" t="s">
        <v>1072</v>
      </c>
      <c r="B343" s="67" t="s">
        <v>1073</v>
      </c>
      <c r="C343" s="70">
        <v>6010</v>
      </c>
      <c r="D343" s="68" t="s">
        <v>1088</v>
      </c>
      <c r="E343" s="68" t="s">
        <v>1089</v>
      </c>
      <c r="F343" s="68" t="s">
        <v>1089</v>
      </c>
      <c r="G343" s="27">
        <v>1.1499999999999999</v>
      </c>
    </row>
    <row r="344" spans="1:7" ht="51">
      <c r="A344" s="66" t="s">
        <v>1072</v>
      </c>
      <c r="B344" s="67" t="s">
        <v>1073</v>
      </c>
      <c r="C344" s="70">
        <v>6020</v>
      </c>
      <c r="D344" s="68" t="s">
        <v>1088</v>
      </c>
      <c r="E344" s="68" t="s">
        <v>1090</v>
      </c>
      <c r="F344" s="68" t="s">
        <v>1090</v>
      </c>
      <c r="G344" s="27">
        <v>1.1499999999999999</v>
      </c>
    </row>
    <row r="345" spans="1:7" ht="38.25">
      <c r="A345" s="66" t="s">
        <v>1072</v>
      </c>
      <c r="B345" s="67" t="s">
        <v>1073</v>
      </c>
      <c r="C345" s="70">
        <v>6110</v>
      </c>
      <c r="D345" s="68" t="s">
        <v>1091</v>
      </c>
      <c r="E345" s="68" t="s">
        <v>1092</v>
      </c>
      <c r="F345" s="68" t="s">
        <v>1092</v>
      </c>
      <c r="G345" s="27">
        <v>1.1499999999999999</v>
      </c>
    </row>
    <row r="346" spans="1:7" ht="38.25">
      <c r="A346" s="66" t="s">
        <v>1072</v>
      </c>
      <c r="B346" s="67" t="s">
        <v>1073</v>
      </c>
      <c r="C346" s="70">
        <v>6120</v>
      </c>
      <c r="D346" s="68" t="s">
        <v>1091</v>
      </c>
      <c r="E346" s="68" t="s">
        <v>1093</v>
      </c>
      <c r="F346" s="68" t="s">
        <v>1093</v>
      </c>
      <c r="G346" s="27">
        <v>1.1499999999999999</v>
      </c>
    </row>
    <row r="347" spans="1:7" ht="38.25">
      <c r="A347" s="66" t="s">
        <v>1072</v>
      </c>
      <c r="B347" s="67" t="s">
        <v>1073</v>
      </c>
      <c r="C347" s="70">
        <v>6130</v>
      </c>
      <c r="D347" s="68" t="s">
        <v>1091</v>
      </c>
      <c r="E347" s="68" t="s">
        <v>1094</v>
      </c>
      <c r="F347" s="68" t="s">
        <v>1094</v>
      </c>
      <c r="G347" s="27">
        <v>1.1499999999999999</v>
      </c>
    </row>
    <row r="348" spans="1:7" ht="38.25">
      <c r="A348" s="66" t="s">
        <v>1072</v>
      </c>
      <c r="B348" s="67" t="s">
        <v>1073</v>
      </c>
      <c r="C348" s="70">
        <v>6190</v>
      </c>
      <c r="D348" s="68" t="s">
        <v>1091</v>
      </c>
      <c r="E348" s="68" t="s">
        <v>1095</v>
      </c>
      <c r="F348" s="68" t="s">
        <v>1095</v>
      </c>
      <c r="G348" s="27">
        <v>1.1499999999999999</v>
      </c>
    </row>
    <row r="349" spans="1:7" ht="140.25">
      <c r="A349" s="66" t="s">
        <v>1072</v>
      </c>
      <c r="B349" s="67" t="s">
        <v>1073</v>
      </c>
      <c r="C349" s="70">
        <v>6201</v>
      </c>
      <c r="D349" s="68" t="s">
        <v>1096</v>
      </c>
      <c r="E349" s="68" t="s">
        <v>1096</v>
      </c>
      <c r="F349" s="68" t="s">
        <v>1097</v>
      </c>
      <c r="G349" s="27">
        <v>1.1499999999999999</v>
      </c>
    </row>
    <row r="350" spans="1:7" ht="140.25">
      <c r="A350" s="66" t="s">
        <v>1072</v>
      </c>
      <c r="B350" s="67" t="s">
        <v>1073</v>
      </c>
      <c r="C350" s="70">
        <v>6202</v>
      </c>
      <c r="D350" s="68" t="s">
        <v>1096</v>
      </c>
      <c r="E350" s="68" t="s">
        <v>1096</v>
      </c>
      <c r="F350" s="68" t="s">
        <v>1098</v>
      </c>
      <c r="G350" s="27">
        <v>1.1499999999999999</v>
      </c>
    </row>
    <row r="351" spans="1:7" ht="140.25">
      <c r="A351" s="66" t="s">
        <v>1072</v>
      </c>
      <c r="B351" s="67" t="s">
        <v>1073</v>
      </c>
      <c r="C351" s="70">
        <v>6209</v>
      </c>
      <c r="D351" s="68" t="s">
        <v>1096</v>
      </c>
      <c r="E351" s="68" t="s">
        <v>1096</v>
      </c>
      <c r="F351" s="68" t="s">
        <v>1099</v>
      </c>
      <c r="G351" s="27">
        <v>1.1499999999999999</v>
      </c>
    </row>
    <row r="352" spans="1:7" ht="76.5">
      <c r="A352" s="66" t="s">
        <v>1072</v>
      </c>
      <c r="B352" s="67" t="s">
        <v>1073</v>
      </c>
      <c r="C352" s="70">
        <v>6311</v>
      </c>
      <c r="D352" s="68" t="s">
        <v>1100</v>
      </c>
      <c r="E352" s="68" t="s">
        <v>1101</v>
      </c>
      <c r="F352" s="68" t="s">
        <v>1102</v>
      </c>
      <c r="G352" s="27">
        <v>1.1499999999999999</v>
      </c>
    </row>
    <row r="353" spans="1:7" ht="76.5">
      <c r="A353" s="66" t="s">
        <v>1072</v>
      </c>
      <c r="B353" s="67" t="s">
        <v>1073</v>
      </c>
      <c r="C353" s="70">
        <v>6312</v>
      </c>
      <c r="D353" s="68" t="s">
        <v>1100</v>
      </c>
      <c r="E353" s="68" t="s">
        <v>1101</v>
      </c>
      <c r="F353" s="68" t="s">
        <v>1103</v>
      </c>
      <c r="G353" s="27">
        <v>1.1499999999999999</v>
      </c>
    </row>
    <row r="354" spans="1:7" ht="38.25">
      <c r="A354" s="66" t="s">
        <v>1072</v>
      </c>
      <c r="B354" s="67" t="s">
        <v>1073</v>
      </c>
      <c r="C354" s="70">
        <v>6391</v>
      </c>
      <c r="D354" s="68" t="s">
        <v>1100</v>
      </c>
      <c r="E354" s="68" t="s">
        <v>1104</v>
      </c>
      <c r="F354" s="68" t="s">
        <v>1105</v>
      </c>
      <c r="G354" s="27">
        <v>1.1499999999999999</v>
      </c>
    </row>
    <row r="355" spans="1:7" ht="38.25">
      <c r="A355" s="66" t="s">
        <v>1072</v>
      </c>
      <c r="B355" s="67" t="s">
        <v>1073</v>
      </c>
      <c r="C355" s="70">
        <v>6399</v>
      </c>
      <c r="D355" s="68" t="s">
        <v>1100</v>
      </c>
      <c r="E355" s="68" t="s">
        <v>1104</v>
      </c>
      <c r="F355" s="68" t="s">
        <v>1106</v>
      </c>
      <c r="G355" s="27">
        <v>1.1499999999999999</v>
      </c>
    </row>
    <row r="356" spans="1:7" ht="63.75">
      <c r="A356" s="66" t="s">
        <v>1107</v>
      </c>
      <c r="B356" s="67" t="s">
        <v>1108</v>
      </c>
      <c r="C356" s="70">
        <v>6411</v>
      </c>
      <c r="D356" s="68" t="s">
        <v>1109</v>
      </c>
      <c r="E356" s="68" t="s">
        <v>1110</v>
      </c>
      <c r="F356" s="68" t="s">
        <v>1111</v>
      </c>
      <c r="G356" s="27">
        <v>1.1499999999999999</v>
      </c>
    </row>
    <row r="357" spans="1:7" ht="63.75">
      <c r="A357" s="66" t="s">
        <v>1107</v>
      </c>
      <c r="B357" s="67" t="s">
        <v>1108</v>
      </c>
      <c r="C357" s="70">
        <v>6412</v>
      </c>
      <c r="D357" s="68" t="s">
        <v>1109</v>
      </c>
      <c r="E357" s="68" t="s">
        <v>1110</v>
      </c>
      <c r="F357" s="68" t="s">
        <v>1112</v>
      </c>
      <c r="G357" s="27">
        <v>1.1499999999999999</v>
      </c>
    </row>
    <row r="358" spans="1:7" ht="63.75">
      <c r="A358" s="66" t="s">
        <v>1107</v>
      </c>
      <c r="B358" s="67" t="s">
        <v>1108</v>
      </c>
      <c r="C358" s="70">
        <v>6421</v>
      </c>
      <c r="D358" s="68" t="s">
        <v>1109</v>
      </c>
      <c r="E358" s="68" t="s">
        <v>1113</v>
      </c>
      <c r="F358" s="68" t="s">
        <v>1114</v>
      </c>
      <c r="G358" s="27">
        <v>1.1499999999999999</v>
      </c>
    </row>
    <row r="359" spans="1:7" ht="63.75">
      <c r="A359" s="66" t="s">
        <v>1107</v>
      </c>
      <c r="B359" s="67" t="s">
        <v>1108</v>
      </c>
      <c r="C359" s="70">
        <v>6422</v>
      </c>
      <c r="D359" s="68" t="s">
        <v>1109</v>
      </c>
      <c r="E359" s="68" t="s">
        <v>1113</v>
      </c>
      <c r="F359" s="68" t="s">
        <v>1115</v>
      </c>
      <c r="G359" s="27">
        <v>1.1499999999999999</v>
      </c>
    </row>
    <row r="360" spans="1:7" ht="63.75">
      <c r="A360" s="66" t="s">
        <v>1107</v>
      </c>
      <c r="B360" s="67" t="s">
        <v>1108</v>
      </c>
      <c r="C360" s="70">
        <v>6423</v>
      </c>
      <c r="D360" s="68" t="s">
        <v>1109</v>
      </c>
      <c r="E360" s="68" t="s">
        <v>1113</v>
      </c>
      <c r="F360" s="68" t="s">
        <v>1116</v>
      </c>
      <c r="G360" s="27">
        <v>1.1499999999999999</v>
      </c>
    </row>
    <row r="361" spans="1:7" ht="63.75">
      <c r="A361" s="66" t="s">
        <v>1107</v>
      </c>
      <c r="B361" s="67" t="s">
        <v>1108</v>
      </c>
      <c r="C361" s="70">
        <v>6424</v>
      </c>
      <c r="D361" s="68" t="s">
        <v>1109</v>
      </c>
      <c r="E361" s="68" t="s">
        <v>1113</v>
      </c>
      <c r="F361" s="68" t="s">
        <v>1117</v>
      </c>
      <c r="G361" s="27">
        <v>1.1499999999999999</v>
      </c>
    </row>
    <row r="362" spans="1:7" ht="76.5">
      <c r="A362" s="66" t="s">
        <v>1107</v>
      </c>
      <c r="B362" s="67" t="s">
        <v>1108</v>
      </c>
      <c r="C362" s="70">
        <v>6431</v>
      </c>
      <c r="D362" s="68" t="s">
        <v>1109</v>
      </c>
      <c r="E362" s="68" t="s">
        <v>1118</v>
      </c>
      <c r="F362" s="68" t="s">
        <v>1119</v>
      </c>
      <c r="G362" s="27">
        <v>2.0499999999999998</v>
      </c>
    </row>
    <row r="363" spans="1:7" ht="76.5">
      <c r="A363" s="66" t="s">
        <v>1107</v>
      </c>
      <c r="B363" s="67" t="s">
        <v>1108</v>
      </c>
      <c r="C363" s="70">
        <v>6432</v>
      </c>
      <c r="D363" s="68" t="s">
        <v>1109</v>
      </c>
      <c r="E363" s="68" t="s">
        <v>1118</v>
      </c>
      <c r="F363" s="68" t="s">
        <v>1120</v>
      </c>
      <c r="G363" s="27">
        <v>1.1499999999999999</v>
      </c>
    </row>
    <row r="364" spans="1:7" ht="63.75">
      <c r="A364" s="66" t="s">
        <v>1107</v>
      </c>
      <c r="B364" s="67" t="s">
        <v>1108</v>
      </c>
      <c r="C364" s="70">
        <v>6491</v>
      </c>
      <c r="D364" s="68" t="s">
        <v>1109</v>
      </c>
      <c r="E364" s="68" t="s">
        <v>1121</v>
      </c>
      <c r="F364" s="68" t="s">
        <v>1122</v>
      </c>
      <c r="G364" s="27">
        <v>1.1499999999999999</v>
      </c>
    </row>
    <row r="365" spans="1:7" ht="63.75">
      <c r="A365" s="66" t="s">
        <v>1107</v>
      </c>
      <c r="B365" s="67" t="s">
        <v>1108</v>
      </c>
      <c r="C365" s="70">
        <v>6492</v>
      </c>
      <c r="D365" s="68" t="s">
        <v>1109</v>
      </c>
      <c r="E365" s="68" t="s">
        <v>1121</v>
      </c>
      <c r="F365" s="68" t="s">
        <v>1123</v>
      </c>
      <c r="G365" s="27">
        <v>1.1499999999999999</v>
      </c>
    </row>
    <row r="366" spans="1:7" ht="63.75">
      <c r="A366" s="66" t="s">
        <v>1107</v>
      </c>
      <c r="B366" s="67" t="s">
        <v>1108</v>
      </c>
      <c r="C366" s="70">
        <v>6493</v>
      </c>
      <c r="D366" s="68" t="s">
        <v>1109</v>
      </c>
      <c r="E366" s="68" t="s">
        <v>1121</v>
      </c>
      <c r="F366" s="68" t="s">
        <v>1124</v>
      </c>
      <c r="G366" s="27">
        <v>1.1499999999999999</v>
      </c>
    </row>
    <row r="367" spans="1:7" ht="63.75">
      <c r="A367" s="66" t="s">
        <v>1107</v>
      </c>
      <c r="B367" s="67" t="s">
        <v>1108</v>
      </c>
      <c r="C367" s="70">
        <v>6494</v>
      </c>
      <c r="D367" s="68" t="s">
        <v>1109</v>
      </c>
      <c r="E367" s="68" t="s">
        <v>1121</v>
      </c>
      <c r="F367" s="68" t="s">
        <v>1125</v>
      </c>
      <c r="G367" s="27">
        <v>1.1499999999999999</v>
      </c>
    </row>
    <row r="368" spans="1:7" ht="63.75">
      <c r="A368" s="66" t="s">
        <v>1107</v>
      </c>
      <c r="B368" s="67" t="s">
        <v>1108</v>
      </c>
      <c r="C368" s="70">
        <v>6495</v>
      </c>
      <c r="D368" s="68" t="s">
        <v>1109</v>
      </c>
      <c r="E368" s="68" t="s">
        <v>1121</v>
      </c>
      <c r="F368" s="68" t="s">
        <v>1126</v>
      </c>
      <c r="G368" s="27">
        <v>1.1499999999999999</v>
      </c>
    </row>
    <row r="369" spans="1:7" ht="63.75">
      <c r="A369" s="66" t="s">
        <v>1107</v>
      </c>
      <c r="B369" s="67" t="s">
        <v>1108</v>
      </c>
      <c r="C369" s="70">
        <v>6499</v>
      </c>
      <c r="D369" s="68" t="s">
        <v>1109</v>
      </c>
      <c r="E369" s="68" t="s">
        <v>1121</v>
      </c>
      <c r="F369" s="68" t="s">
        <v>1127</v>
      </c>
      <c r="G369" s="27">
        <v>1.1499999999999999</v>
      </c>
    </row>
    <row r="370" spans="1:7" ht="63.75">
      <c r="A370" s="66" t="s">
        <v>1107</v>
      </c>
      <c r="B370" s="67" t="s">
        <v>1108</v>
      </c>
      <c r="C370" s="70">
        <v>6511</v>
      </c>
      <c r="D370" s="68" t="s">
        <v>1128</v>
      </c>
      <c r="E370" s="68" t="s">
        <v>1129</v>
      </c>
      <c r="F370" s="68" t="s">
        <v>1130</v>
      </c>
      <c r="G370" s="27">
        <v>1.1499999999999999</v>
      </c>
    </row>
    <row r="371" spans="1:7" ht="63.75">
      <c r="A371" s="66" t="s">
        <v>1107</v>
      </c>
      <c r="B371" s="67" t="s">
        <v>1108</v>
      </c>
      <c r="C371" s="70">
        <v>6512</v>
      </c>
      <c r="D371" s="68" t="s">
        <v>1128</v>
      </c>
      <c r="E371" s="68" t="s">
        <v>1129</v>
      </c>
      <c r="F371" s="68" t="s">
        <v>1131</v>
      </c>
      <c r="G371" s="27">
        <v>1.1499999999999999</v>
      </c>
    </row>
    <row r="372" spans="1:7" ht="63.75">
      <c r="A372" s="66" t="s">
        <v>1107</v>
      </c>
      <c r="B372" s="67" t="s">
        <v>1108</v>
      </c>
      <c r="C372" s="70">
        <v>6513</v>
      </c>
      <c r="D372" s="68" t="s">
        <v>1128</v>
      </c>
      <c r="E372" s="68" t="s">
        <v>1129</v>
      </c>
      <c r="F372" s="68" t="s">
        <v>1132</v>
      </c>
      <c r="G372" s="27">
        <v>1.1499999999999999</v>
      </c>
    </row>
    <row r="373" spans="1:7" ht="63.75">
      <c r="A373" s="66" t="s">
        <v>1107</v>
      </c>
      <c r="B373" s="67" t="s">
        <v>1108</v>
      </c>
      <c r="C373" s="70">
        <v>6514</v>
      </c>
      <c r="D373" s="68" t="s">
        <v>1128</v>
      </c>
      <c r="E373" s="68" t="s">
        <v>1129</v>
      </c>
      <c r="F373" s="68" t="s">
        <v>1133</v>
      </c>
      <c r="G373" s="27">
        <v>1.1499999999999999</v>
      </c>
    </row>
    <row r="374" spans="1:7" ht="63.75">
      <c r="A374" s="66" t="s">
        <v>1107</v>
      </c>
      <c r="B374" s="67" t="s">
        <v>1108</v>
      </c>
      <c r="C374" s="70">
        <v>6521</v>
      </c>
      <c r="D374" s="68" t="s">
        <v>1128</v>
      </c>
      <c r="E374" s="68" t="s">
        <v>1134</v>
      </c>
      <c r="F374" s="68" t="s">
        <v>1135</v>
      </c>
      <c r="G374" s="27">
        <v>1.1499999999999999</v>
      </c>
    </row>
    <row r="375" spans="1:7" ht="63.75">
      <c r="A375" s="66" t="s">
        <v>1107</v>
      </c>
      <c r="B375" s="67" t="s">
        <v>1108</v>
      </c>
      <c r="C375" s="70">
        <v>6522</v>
      </c>
      <c r="D375" s="68" t="s">
        <v>1128</v>
      </c>
      <c r="E375" s="68" t="s">
        <v>1134</v>
      </c>
      <c r="F375" s="68" t="s">
        <v>1136</v>
      </c>
      <c r="G375" s="27">
        <v>1.1499999999999999</v>
      </c>
    </row>
    <row r="376" spans="1:7" ht="63.75">
      <c r="A376" s="66" t="s">
        <v>1107</v>
      </c>
      <c r="B376" s="67" t="s">
        <v>1108</v>
      </c>
      <c r="C376" s="70">
        <v>6531</v>
      </c>
      <c r="D376" s="68" t="s">
        <v>1128</v>
      </c>
      <c r="E376" s="68" t="s">
        <v>1137</v>
      </c>
      <c r="F376" s="68" t="s">
        <v>1138</v>
      </c>
      <c r="G376" s="27">
        <v>1.1499999999999999</v>
      </c>
    </row>
    <row r="377" spans="1:7" ht="63.75">
      <c r="A377" s="66" t="s">
        <v>1107</v>
      </c>
      <c r="B377" s="67" t="s">
        <v>1108</v>
      </c>
      <c r="C377" s="70">
        <v>6532</v>
      </c>
      <c r="D377" s="68" t="s">
        <v>1128</v>
      </c>
      <c r="E377" s="68" t="s">
        <v>1137</v>
      </c>
      <c r="F377" s="68" t="s">
        <v>1139</v>
      </c>
      <c r="G377" s="27">
        <v>1.1499999999999999</v>
      </c>
    </row>
    <row r="378" spans="1:7" ht="89.25">
      <c r="A378" s="66" t="s">
        <v>1107</v>
      </c>
      <c r="B378" s="67" t="s">
        <v>1108</v>
      </c>
      <c r="C378" s="70">
        <v>6611</v>
      </c>
      <c r="D378" s="68" t="s">
        <v>1140</v>
      </c>
      <c r="E378" s="68" t="s">
        <v>1141</v>
      </c>
      <c r="F378" s="68" t="s">
        <v>1142</v>
      </c>
      <c r="G378" s="27">
        <v>1.1499999999999999</v>
      </c>
    </row>
    <row r="379" spans="1:7" ht="89.25">
      <c r="A379" s="66" t="s">
        <v>1107</v>
      </c>
      <c r="B379" s="67" t="s">
        <v>1108</v>
      </c>
      <c r="C379" s="70">
        <v>6612</v>
      </c>
      <c r="D379" s="68" t="s">
        <v>1140</v>
      </c>
      <c r="E379" s="68" t="s">
        <v>1141</v>
      </c>
      <c r="F379" s="68" t="s">
        <v>1143</v>
      </c>
      <c r="G379" s="27">
        <v>1.1499999999999999</v>
      </c>
    </row>
    <row r="380" spans="1:7" ht="89.25">
      <c r="A380" s="66" t="s">
        <v>1107</v>
      </c>
      <c r="B380" s="67" t="s">
        <v>1108</v>
      </c>
      <c r="C380" s="70">
        <v>6613</v>
      </c>
      <c r="D380" s="68" t="s">
        <v>1140</v>
      </c>
      <c r="E380" s="68" t="s">
        <v>1141</v>
      </c>
      <c r="F380" s="68" t="s">
        <v>1144</v>
      </c>
      <c r="G380" s="27">
        <v>1.1499999999999999</v>
      </c>
    </row>
    <row r="381" spans="1:7" ht="89.25">
      <c r="A381" s="66" t="s">
        <v>1107</v>
      </c>
      <c r="B381" s="67" t="s">
        <v>1108</v>
      </c>
      <c r="C381" s="70">
        <v>6614</v>
      </c>
      <c r="D381" s="68" t="s">
        <v>1140</v>
      </c>
      <c r="E381" s="68" t="s">
        <v>1141</v>
      </c>
      <c r="F381" s="68" t="s">
        <v>1145</v>
      </c>
      <c r="G381" s="27">
        <v>2.0499999999999998</v>
      </c>
    </row>
    <row r="382" spans="1:7" ht="89.25">
      <c r="A382" s="66" t="s">
        <v>1107</v>
      </c>
      <c r="B382" s="67" t="s">
        <v>1108</v>
      </c>
      <c r="C382" s="70">
        <v>6615</v>
      </c>
      <c r="D382" s="68" t="s">
        <v>1140</v>
      </c>
      <c r="E382" s="68" t="s">
        <v>1141</v>
      </c>
      <c r="F382" s="68" t="s">
        <v>1146</v>
      </c>
      <c r="G382" s="27">
        <v>2.0499999999999998</v>
      </c>
    </row>
    <row r="383" spans="1:7" ht="89.25">
      <c r="A383" s="66" t="s">
        <v>1107</v>
      </c>
      <c r="B383" s="67" t="s">
        <v>1108</v>
      </c>
      <c r="C383" s="70">
        <v>6619</v>
      </c>
      <c r="D383" s="68" t="s">
        <v>1140</v>
      </c>
      <c r="E383" s="68" t="s">
        <v>1141</v>
      </c>
      <c r="F383" s="68" t="s">
        <v>1147</v>
      </c>
      <c r="G383" s="27">
        <v>1.1499999999999999</v>
      </c>
    </row>
    <row r="384" spans="1:7" ht="63.75">
      <c r="A384" s="66" t="s">
        <v>1107</v>
      </c>
      <c r="B384" s="67" t="s">
        <v>1108</v>
      </c>
      <c r="C384" s="70">
        <v>6621</v>
      </c>
      <c r="D384" s="68" t="s">
        <v>1140</v>
      </c>
      <c r="E384" s="68" t="s">
        <v>1148</v>
      </c>
      <c r="F384" s="68" t="s">
        <v>1149</v>
      </c>
      <c r="G384" s="27">
        <v>1.1499999999999999</v>
      </c>
    </row>
    <row r="385" spans="1:7" ht="63.75">
      <c r="A385" s="66" t="s">
        <v>1107</v>
      </c>
      <c r="B385" s="67" t="s">
        <v>1108</v>
      </c>
      <c r="C385" s="70">
        <v>6629</v>
      </c>
      <c r="D385" s="68" t="s">
        <v>1140</v>
      </c>
      <c r="E385" s="68" t="s">
        <v>1148</v>
      </c>
      <c r="F385" s="68" t="s">
        <v>1150</v>
      </c>
      <c r="G385" s="27">
        <v>1.1499999999999999</v>
      </c>
    </row>
    <row r="386" spans="1:7" ht="63.75">
      <c r="A386" s="66" t="s">
        <v>1107</v>
      </c>
      <c r="B386" s="67" t="s">
        <v>1108</v>
      </c>
      <c r="C386" s="70">
        <v>6630</v>
      </c>
      <c r="D386" s="68" t="s">
        <v>1140</v>
      </c>
      <c r="E386" s="68" t="s">
        <v>1151</v>
      </c>
      <c r="F386" s="68" t="s">
        <v>1151</v>
      </c>
      <c r="G386" s="27">
        <v>1.1499999999999999</v>
      </c>
    </row>
    <row r="387" spans="1:7" ht="63.75">
      <c r="A387" s="66" t="s">
        <v>1152</v>
      </c>
      <c r="B387" s="67" t="s">
        <v>1153</v>
      </c>
      <c r="C387" s="70">
        <v>6810</v>
      </c>
      <c r="D387" s="68" t="s">
        <v>1154</v>
      </c>
      <c r="E387" s="68" t="s">
        <v>1155</v>
      </c>
      <c r="F387" s="68" t="s">
        <v>1155</v>
      </c>
      <c r="G387" s="27">
        <v>3.4</v>
      </c>
    </row>
    <row r="388" spans="1:7" ht="63.75">
      <c r="A388" s="66" t="s">
        <v>1152</v>
      </c>
      <c r="B388" s="67" t="s">
        <v>1153</v>
      </c>
      <c r="C388" s="70">
        <v>6820</v>
      </c>
      <c r="D388" s="68" t="s">
        <v>1154</v>
      </c>
      <c r="E388" s="68" t="s">
        <v>1156</v>
      </c>
      <c r="F388" s="68" t="s">
        <v>1156</v>
      </c>
      <c r="G388" s="27">
        <v>3.4</v>
      </c>
    </row>
    <row r="389" spans="1:7" ht="38.25">
      <c r="A389" s="66" t="s">
        <v>1157</v>
      </c>
      <c r="B389" s="67" t="s">
        <v>1158</v>
      </c>
      <c r="C389" s="70">
        <v>6910</v>
      </c>
      <c r="D389" s="68" t="s">
        <v>1159</v>
      </c>
      <c r="E389" s="68" t="s">
        <v>1160</v>
      </c>
      <c r="F389" s="68" t="s">
        <v>1160</v>
      </c>
      <c r="G389" s="27">
        <v>2.5</v>
      </c>
    </row>
    <row r="390" spans="1:7" ht="63.75">
      <c r="A390" s="66" t="s">
        <v>1157</v>
      </c>
      <c r="B390" s="67" t="s">
        <v>1158</v>
      </c>
      <c r="C390" s="70">
        <v>6920</v>
      </c>
      <c r="D390" s="68" t="s">
        <v>1159</v>
      </c>
      <c r="E390" s="68" t="s">
        <v>1161</v>
      </c>
      <c r="F390" s="68" t="s">
        <v>1161</v>
      </c>
      <c r="G390" s="27">
        <v>2.5</v>
      </c>
    </row>
    <row r="391" spans="1:7" ht="76.5">
      <c r="A391" s="66" t="s">
        <v>1157</v>
      </c>
      <c r="B391" s="67" t="s">
        <v>1158</v>
      </c>
      <c r="C391" s="70">
        <v>7010</v>
      </c>
      <c r="D391" s="68" t="s">
        <v>1162</v>
      </c>
      <c r="E391" s="68" t="s">
        <v>1163</v>
      </c>
      <c r="F391" s="68" t="s">
        <v>1163</v>
      </c>
      <c r="G391" s="27">
        <v>1.1499999999999999</v>
      </c>
    </row>
    <row r="392" spans="1:7" ht="76.5">
      <c r="A392" s="66" t="s">
        <v>1157</v>
      </c>
      <c r="B392" s="67" t="s">
        <v>1158</v>
      </c>
      <c r="C392" s="70">
        <v>7020</v>
      </c>
      <c r="D392" s="68" t="s">
        <v>1162</v>
      </c>
      <c r="E392" s="68" t="s">
        <v>1164</v>
      </c>
      <c r="F392" s="68" t="s">
        <v>1164</v>
      </c>
      <c r="G392" s="27">
        <v>2.0499999999999998</v>
      </c>
    </row>
    <row r="393" spans="1:7" ht="76.5">
      <c r="A393" s="66" t="s">
        <v>1157</v>
      </c>
      <c r="B393" s="67" t="s">
        <v>1158</v>
      </c>
      <c r="C393" s="70">
        <v>7110</v>
      </c>
      <c r="D393" s="68" t="s">
        <v>1165</v>
      </c>
      <c r="E393" s="68" t="s">
        <v>1166</v>
      </c>
      <c r="F393" s="68" t="s">
        <v>1166</v>
      </c>
      <c r="G393" s="27">
        <v>1</v>
      </c>
    </row>
    <row r="394" spans="1:7" ht="51">
      <c r="A394" s="66" t="s">
        <v>1157</v>
      </c>
      <c r="B394" s="67" t="s">
        <v>1158</v>
      </c>
      <c r="C394" s="70">
        <v>7120</v>
      </c>
      <c r="D394" s="68" t="s">
        <v>1165</v>
      </c>
      <c r="E394" s="68" t="s">
        <v>1167</v>
      </c>
      <c r="F394" s="68" t="s">
        <v>1167</v>
      </c>
      <c r="G394" s="27">
        <v>1</v>
      </c>
    </row>
    <row r="395" spans="1:7" ht="76.5">
      <c r="A395" s="66" t="s">
        <v>1157</v>
      </c>
      <c r="B395" s="67" t="s">
        <v>1158</v>
      </c>
      <c r="C395" s="70">
        <v>7210</v>
      </c>
      <c r="D395" s="68" t="s">
        <v>1168</v>
      </c>
      <c r="E395" s="68" t="s">
        <v>1169</v>
      </c>
      <c r="F395" s="68" t="s">
        <v>1169</v>
      </c>
      <c r="G395" s="27">
        <v>1</v>
      </c>
    </row>
    <row r="396" spans="1:7" ht="76.5">
      <c r="A396" s="66" t="s">
        <v>1157</v>
      </c>
      <c r="B396" s="67" t="s">
        <v>1158</v>
      </c>
      <c r="C396" s="70">
        <v>7220</v>
      </c>
      <c r="D396" s="68" t="s">
        <v>1168</v>
      </c>
      <c r="E396" s="68" t="s">
        <v>1170</v>
      </c>
      <c r="F396" s="68" t="s">
        <v>1170</v>
      </c>
      <c r="G396" s="27">
        <v>1</v>
      </c>
    </row>
    <row r="397" spans="1:7" ht="38.25">
      <c r="A397" s="66" t="s">
        <v>1157</v>
      </c>
      <c r="B397" s="67" t="s">
        <v>1158</v>
      </c>
      <c r="C397" s="70">
        <v>7310</v>
      </c>
      <c r="D397" s="68" t="s">
        <v>1171</v>
      </c>
      <c r="E397" s="68" t="s">
        <v>1172</v>
      </c>
      <c r="F397" s="68" t="s">
        <v>1172</v>
      </c>
      <c r="G397" s="27">
        <v>1</v>
      </c>
    </row>
    <row r="398" spans="1:7" ht="63.75">
      <c r="A398" s="66" t="s">
        <v>1157</v>
      </c>
      <c r="B398" s="67" t="s">
        <v>1158</v>
      </c>
      <c r="C398" s="70">
        <v>7320</v>
      </c>
      <c r="D398" s="68" t="s">
        <v>1171</v>
      </c>
      <c r="E398" s="68" t="s">
        <v>1173</v>
      </c>
      <c r="F398" s="68" t="s">
        <v>1173</v>
      </c>
      <c r="G398" s="27">
        <v>1</v>
      </c>
    </row>
    <row r="399" spans="1:7" ht="51">
      <c r="A399" s="66" t="s">
        <v>1157</v>
      </c>
      <c r="B399" s="67" t="s">
        <v>1158</v>
      </c>
      <c r="C399" s="70">
        <v>7410</v>
      </c>
      <c r="D399" s="68" t="s">
        <v>1174</v>
      </c>
      <c r="E399" s="68" t="s">
        <v>1175</v>
      </c>
      <c r="F399" s="68" t="s">
        <v>1175</v>
      </c>
      <c r="G399" s="27">
        <v>1</v>
      </c>
    </row>
    <row r="400" spans="1:7" ht="51">
      <c r="A400" s="66" t="s">
        <v>1157</v>
      </c>
      <c r="B400" s="67" t="s">
        <v>1158</v>
      </c>
      <c r="C400" s="70">
        <v>7420</v>
      </c>
      <c r="D400" s="68" t="s">
        <v>1174</v>
      </c>
      <c r="E400" s="68" t="s">
        <v>1176</v>
      </c>
      <c r="F400" s="68" t="s">
        <v>1176</v>
      </c>
      <c r="G400" s="27">
        <v>1</v>
      </c>
    </row>
    <row r="401" spans="1:7" ht="51">
      <c r="A401" s="66" t="s">
        <v>1157</v>
      </c>
      <c r="B401" s="67" t="s">
        <v>1158</v>
      </c>
      <c r="C401" s="70">
        <v>7490</v>
      </c>
      <c r="D401" s="68" t="s">
        <v>1174</v>
      </c>
      <c r="E401" s="68" t="s">
        <v>1177</v>
      </c>
      <c r="F401" s="68" t="s">
        <v>1177</v>
      </c>
      <c r="G401" s="27">
        <v>1</v>
      </c>
    </row>
    <row r="402" spans="1:7" ht="38.25">
      <c r="A402" s="66" t="s">
        <v>1157</v>
      </c>
      <c r="B402" s="67" t="s">
        <v>1158</v>
      </c>
      <c r="C402" s="70">
        <v>7500</v>
      </c>
      <c r="D402" s="68" t="s">
        <v>1178</v>
      </c>
      <c r="E402" s="68" t="s">
        <v>1178</v>
      </c>
      <c r="F402" s="68" t="s">
        <v>1178</v>
      </c>
      <c r="G402" s="27">
        <v>1</v>
      </c>
    </row>
    <row r="403" spans="1:7" ht="51">
      <c r="A403" s="66" t="s">
        <v>1179</v>
      </c>
      <c r="B403" s="67" t="s">
        <v>1180</v>
      </c>
      <c r="C403" s="70">
        <v>7710</v>
      </c>
      <c r="D403" s="68" t="s">
        <v>1181</v>
      </c>
      <c r="E403" s="68" t="s">
        <v>1182</v>
      </c>
      <c r="F403" s="68" t="s">
        <v>1182</v>
      </c>
      <c r="G403" s="27">
        <v>2.35</v>
      </c>
    </row>
    <row r="404" spans="1:7" ht="51">
      <c r="A404" s="66" t="s">
        <v>1179</v>
      </c>
      <c r="B404" s="67" t="s">
        <v>1180</v>
      </c>
      <c r="C404" s="70">
        <v>7721</v>
      </c>
      <c r="D404" s="68" t="s">
        <v>1181</v>
      </c>
      <c r="E404" s="68" t="s">
        <v>1183</v>
      </c>
      <c r="F404" s="68" t="s">
        <v>1184</v>
      </c>
      <c r="G404" s="27">
        <v>1.5999999999999999</v>
      </c>
    </row>
    <row r="405" spans="1:7" ht="51">
      <c r="A405" s="66" t="s">
        <v>1179</v>
      </c>
      <c r="B405" s="67" t="s">
        <v>1180</v>
      </c>
      <c r="C405" s="70">
        <v>7722</v>
      </c>
      <c r="D405" s="68" t="s">
        <v>1181</v>
      </c>
      <c r="E405" s="68" t="s">
        <v>1183</v>
      </c>
      <c r="F405" s="68" t="s">
        <v>1185</v>
      </c>
      <c r="G405" s="27">
        <v>1</v>
      </c>
    </row>
    <row r="406" spans="1:7" ht="63.75">
      <c r="A406" s="66" t="s">
        <v>1179</v>
      </c>
      <c r="B406" s="67" t="s">
        <v>1180</v>
      </c>
      <c r="C406" s="70">
        <v>7729</v>
      </c>
      <c r="D406" s="68" t="s">
        <v>1181</v>
      </c>
      <c r="E406" s="68" t="s">
        <v>1183</v>
      </c>
      <c r="F406" s="68" t="s">
        <v>1186</v>
      </c>
      <c r="G406" s="27">
        <v>1</v>
      </c>
    </row>
    <row r="407" spans="1:7" ht="76.5">
      <c r="A407" s="66" t="s">
        <v>1179</v>
      </c>
      <c r="B407" s="67" t="s">
        <v>1180</v>
      </c>
      <c r="C407" s="70">
        <v>7730</v>
      </c>
      <c r="D407" s="68" t="s">
        <v>1181</v>
      </c>
      <c r="E407" s="68" t="s">
        <v>1187</v>
      </c>
      <c r="F407" s="68" t="s">
        <v>1187</v>
      </c>
      <c r="G407" s="27">
        <v>1</v>
      </c>
    </row>
    <row r="408" spans="1:7" ht="102">
      <c r="A408" s="66" t="s">
        <v>1179</v>
      </c>
      <c r="B408" s="67" t="s">
        <v>1180</v>
      </c>
      <c r="C408" s="70">
        <v>7740</v>
      </c>
      <c r="D408" s="68" t="s">
        <v>1181</v>
      </c>
      <c r="E408" s="68" t="s">
        <v>1188</v>
      </c>
      <c r="F408" s="68" t="s">
        <v>1188</v>
      </c>
      <c r="G408" s="27">
        <v>1</v>
      </c>
    </row>
    <row r="409" spans="1:7" ht="51">
      <c r="A409" s="66" t="s">
        <v>1179</v>
      </c>
      <c r="B409" s="67" t="s">
        <v>1180</v>
      </c>
      <c r="C409" s="70">
        <v>7810</v>
      </c>
      <c r="D409" s="68" t="s">
        <v>1189</v>
      </c>
      <c r="E409" s="68" t="s">
        <v>1190</v>
      </c>
      <c r="F409" s="68" t="s">
        <v>1190</v>
      </c>
      <c r="G409" s="27">
        <v>1</v>
      </c>
    </row>
    <row r="410" spans="1:7" ht="51">
      <c r="A410" s="66" t="s">
        <v>1179</v>
      </c>
      <c r="B410" s="67" t="s">
        <v>1180</v>
      </c>
      <c r="C410" s="70">
        <v>7820</v>
      </c>
      <c r="D410" s="68" t="s">
        <v>1189</v>
      </c>
      <c r="E410" s="68" t="s">
        <v>1191</v>
      </c>
      <c r="F410" s="68" t="s">
        <v>1191</v>
      </c>
      <c r="G410" s="27">
        <v>1</v>
      </c>
    </row>
    <row r="411" spans="1:7" ht="51">
      <c r="A411" s="66" t="s">
        <v>1179</v>
      </c>
      <c r="B411" s="67" t="s">
        <v>1180</v>
      </c>
      <c r="C411" s="70">
        <v>7830</v>
      </c>
      <c r="D411" s="68" t="s">
        <v>1189</v>
      </c>
      <c r="E411" s="68" t="s">
        <v>1192</v>
      </c>
      <c r="F411" s="68" t="s">
        <v>1192</v>
      </c>
      <c r="G411" s="27">
        <v>1</v>
      </c>
    </row>
    <row r="412" spans="1:7" ht="89.25">
      <c r="A412" s="66" t="s">
        <v>1179</v>
      </c>
      <c r="B412" s="67" t="s">
        <v>1180</v>
      </c>
      <c r="C412" s="70">
        <v>7911</v>
      </c>
      <c r="D412" s="68" t="s">
        <v>1193</v>
      </c>
      <c r="E412" s="68" t="s">
        <v>1194</v>
      </c>
      <c r="F412" s="68" t="s">
        <v>1195</v>
      </c>
      <c r="G412" s="27">
        <v>1.9</v>
      </c>
    </row>
    <row r="413" spans="1:7" ht="89.25">
      <c r="A413" s="66" t="s">
        <v>1179</v>
      </c>
      <c r="B413" s="67" t="s">
        <v>1180</v>
      </c>
      <c r="C413" s="70">
        <v>7912</v>
      </c>
      <c r="D413" s="68" t="s">
        <v>1193</v>
      </c>
      <c r="E413" s="68" t="s">
        <v>1194</v>
      </c>
      <c r="F413" s="68" t="s">
        <v>1196</v>
      </c>
      <c r="G413" s="27">
        <v>1.9</v>
      </c>
    </row>
    <row r="414" spans="1:7" ht="89.25">
      <c r="A414" s="66" t="s">
        <v>1179</v>
      </c>
      <c r="B414" s="67" t="s">
        <v>1180</v>
      </c>
      <c r="C414" s="70">
        <v>7990</v>
      </c>
      <c r="D414" s="68" t="s">
        <v>1193</v>
      </c>
      <c r="E414" s="68" t="s">
        <v>1197</v>
      </c>
      <c r="F414" s="68" t="s">
        <v>1197</v>
      </c>
      <c r="G414" s="27">
        <v>1</v>
      </c>
    </row>
    <row r="415" spans="1:7" ht="51">
      <c r="A415" s="66" t="s">
        <v>1179</v>
      </c>
      <c r="B415" s="67" t="s">
        <v>1180</v>
      </c>
      <c r="C415" s="70">
        <v>8010</v>
      </c>
      <c r="D415" s="68" t="s">
        <v>1198</v>
      </c>
      <c r="E415" s="68" t="s">
        <v>1199</v>
      </c>
      <c r="F415" s="68" t="s">
        <v>1199</v>
      </c>
      <c r="G415" s="27">
        <v>1</v>
      </c>
    </row>
    <row r="416" spans="1:7" ht="51">
      <c r="A416" s="66" t="s">
        <v>1179</v>
      </c>
      <c r="B416" s="67" t="s">
        <v>1180</v>
      </c>
      <c r="C416" s="70">
        <v>8020</v>
      </c>
      <c r="D416" s="68" t="s">
        <v>1198</v>
      </c>
      <c r="E416" s="68" t="s">
        <v>1200</v>
      </c>
      <c r="F416" s="68" t="s">
        <v>1200</v>
      </c>
      <c r="G416" s="27">
        <v>1</v>
      </c>
    </row>
    <row r="417" spans="1:7" ht="51">
      <c r="A417" s="66" t="s">
        <v>1179</v>
      </c>
      <c r="B417" s="67" t="s">
        <v>1180</v>
      </c>
      <c r="C417" s="70">
        <v>8030</v>
      </c>
      <c r="D417" s="68" t="s">
        <v>1198</v>
      </c>
      <c r="E417" s="68" t="s">
        <v>1201</v>
      </c>
      <c r="F417" s="68" t="s">
        <v>1201</v>
      </c>
      <c r="G417" s="27">
        <v>1</v>
      </c>
    </row>
    <row r="418" spans="1:7" ht="63.75">
      <c r="A418" s="66" t="s">
        <v>1179</v>
      </c>
      <c r="B418" s="67" t="s">
        <v>1180</v>
      </c>
      <c r="C418" s="70">
        <v>8110</v>
      </c>
      <c r="D418" s="68" t="s">
        <v>1202</v>
      </c>
      <c r="E418" s="68" t="s">
        <v>1203</v>
      </c>
      <c r="F418" s="68" t="s">
        <v>1203</v>
      </c>
      <c r="G418" s="27">
        <v>1</v>
      </c>
    </row>
    <row r="419" spans="1:7" ht="63.75">
      <c r="A419" s="66" t="s">
        <v>1179</v>
      </c>
      <c r="B419" s="67" t="s">
        <v>1180</v>
      </c>
      <c r="C419" s="70">
        <v>8121</v>
      </c>
      <c r="D419" s="68" t="s">
        <v>1202</v>
      </c>
      <c r="E419" s="68" t="s">
        <v>1204</v>
      </c>
      <c r="F419" s="68" t="s">
        <v>1205</v>
      </c>
      <c r="G419" s="27">
        <v>1</v>
      </c>
    </row>
    <row r="420" spans="1:7" ht="63.75">
      <c r="A420" s="66" t="s">
        <v>1179</v>
      </c>
      <c r="B420" s="67" t="s">
        <v>1180</v>
      </c>
      <c r="C420" s="70">
        <v>8129</v>
      </c>
      <c r="D420" s="68" t="s">
        <v>1202</v>
      </c>
      <c r="E420" s="68" t="s">
        <v>1204</v>
      </c>
      <c r="F420" s="68" t="s">
        <v>1206</v>
      </c>
      <c r="G420" s="27">
        <v>1</v>
      </c>
    </row>
    <row r="421" spans="1:7" ht="63.75">
      <c r="A421" s="66" t="s">
        <v>1179</v>
      </c>
      <c r="B421" s="67" t="s">
        <v>1180</v>
      </c>
      <c r="C421" s="70">
        <v>8130</v>
      </c>
      <c r="D421" s="68" t="s">
        <v>1202</v>
      </c>
      <c r="E421" s="68" t="s">
        <v>1207</v>
      </c>
      <c r="F421" s="68" t="s">
        <v>1207</v>
      </c>
      <c r="G421" s="27">
        <v>1</v>
      </c>
    </row>
    <row r="422" spans="1:7" ht="76.5">
      <c r="A422" s="66" t="s">
        <v>1179</v>
      </c>
      <c r="B422" s="67" t="s">
        <v>1180</v>
      </c>
      <c r="C422" s="70">
        <v>8211</v>
      </c>
      <c r="D422" s="68" t="s">
        <v>1208</v>
      </c>
      <c r="E422" s="68" t="s">
        <v>1209</v>
      </c>
      <c r="F422" s="68" t="s">
        <v>1210</v>
      </c>
      <c r="G422" s="27">
        <v>1</v>
      </c>
    </row>
    <row r="423" spans="1:7" ht="76.5">
      <c r="A423" s="66" t="s">
        <v>1179</v>
      </c>
      <c r="B423" s="67" t="s">
        <v>1180</v>
      </c>
      <c r="C423" s="70">
        <v>8219</v>
      </c>
      <c r="D423" s="68" t="s">
        <v>1208</v>
      </c>
      <c r="E423" s="68" t="s">
        <v>1209</v>
      </c>
      <c r="F423" s="68" t="s">
        <v>1211</v>
      </c>
      <c r="G423" s="27">
        <v>1</v>
      </c>
    </row>
    <row r="424" spans="1:7" ht="76.5">
      <c r="A424" s="66" t="s">
        <v>1179</v>
      </c>
      <c r="B424" s="67" t="s">
        <v>1180</v>
      </c>
      <c r="C424" s="70">
        <v>8220</v>
      </c>
      <c r="D424" s="68" t="s">
        <v>1208</v>
      </c>
      <c r="E424" s="68" t="s">
        <v>1212</v>
      </c>
      <c r="F424" s="68" t="s">
        <v>1212</v>
      </c>
      <c r="G424" s="27">
        <v>1</v>
      </c>
    </row>
    <row r="425" spans="1:7" ht="76.5">
      <c r="A425" s="66" t="s">
        <v>1179</v>
      </c>
      <c r="B425" s="67" t="s">
        <v>1180</v>
      </c>
      <c r="C425" s="70">
        <v>8230</v>
      </c>
      <c r="D425" s="68" t="s">
        <v>1208</v>
      </c>
      <c r="E425" s="68" t="s">
        <v>1213</v>
      </c>
      <c r="F425" s="68" t="s">
        <v>1213</v>
      </c>
      <c r="G425" s="27">
        <v>1</v>
      </c>
    </row>
    <row r="426" spans="1:7" ht="76.5">
      <c r="A426" s="66" t="s">
        <v>1179</v>
      </c>
      <c r="B426" s="67" t="s">
        <v>1180</v>
      </c>
      <c r="C426" s="70">
        <v>8291</v>
      </c>
      <c r="D426" s="68" t="s">
        <v>1208</v>
      </c>
      <c r="E426" s="68" t="s">
        <v>1214</v>
      </c>
      <c r="F426" s="68" t="s">
        <v>1215</v>
      </c>
      <c r="G426" s="27">
        <v>1.45</v>
      </c>
    </row>
    <row r="427" spans="1:7" ht="76.5">
      <c r="A427" s="66" t="s">
        <v>1179</v>
      </c>
      <c r="B427" s="67" t="s">
        <v>1180</v>
      </c>
      <c r="C427" s="70">
        <v>8292</v>
      </c>
      <c r="D427" s="68" t="s">
        <v>1208</v>
      </c>
      <c r="E427" s="68" t="s">
        <v>1214</v>
      </c>
      <c r="F427" s="68" t="s">
        <v>1216</v>
      </c>
      <c r="G427" s="27">
        <v>1</v>
      </c>
    </row>
    <row r="428" spans="1:7" ht="76.5">
      <c r="A428" s="66" t="s">
        <v>1179</v>
      </c>
      <c r="B428" s="67" t="s">
        <v>1180</v>
      </c>
      <c r="C428" s="70">
        <v>8299</v>
      </c>
      <c r="D428" s="68" t="s">
        <v>1208</v>
      </c>
      <c r="E428" s="68" t="s">
        <v>1214</v>
      </c>
      <c r="F428" s="68" t="s">
        <v>1217</v>
      </c>
      <c r="G428" s="27">
        <v>1</v>
      </c>
    </row>
    <row r="429" spans="1:7" ht="63.75">
      <c r="A429" s="66" t="s">
        <v>1218</v>
      </c>
      <c r="B429" s="67" t="s">
        <v>1219</v>
      </c>
      <c r="C429" s="70">
        <v>8411</v>
      </c>
      <c r="D429" s="68" t="s">
        <v>1220</v>
      </c>
      <c r="E429" s="68" t="s">
        <v>1221</v>
      </c>
      <c r="F429" s="68" t="s">
        <v>1222</v>
      </c>
      <c r="G429" s="27">
        <v>1.1499999999999999</v>
      </c>
    </row>
    <row r="430" spans="1:7" ht="63.75">
      <c r="A430" s="66" t="s">
        <v>1218</v>
      </c>
      <c r="B430" s="67" t="s">
        <v>1219</v>
      </c>
      <c r="C430" s="70">
        <v>8412</v>
      </c>
      <c r="D430" s="68" t="s">
        <v>1220</v>
      </c>
      <c r="E430" s="68" t="s">
        <v>1221</v>
      </c>
      <c r="F430" s="68" t="s">
        <v>1223</v>
      </c>
      <c r="G430" s="27">
        <v>1.1499999999999999</v>
      </c>
    </row>
    <row r="431" spans="1:7" ht="114.75">
      <c r="A431" s="66" t="s">
        <v>1218</v>
      </c>
      <c r="B431" s="67" t="s">
        <v>1219</v>
      </c>
      <c r="C431" s="70">
        <v>8413</v>
      </c>
      <c r="D431" s="68" t="s">
        <v>1220</v>
      </c>
      <c r="E431" s="68" t="s">
        <v>1221</v>
      </c>
      <c r="F431" s="68" t="s">
        <v>1224</v>
      </c>
      <c r="G431" s="27">
        <v>1.2499999999999998</v>
      </c>
    </row>
    <row r="432" spans="1:7" ht="63.75">
      <c r="A432" s="66" t="s">
        <v>1218</v>
      </c>
      <c r="B432" s="67" t="s">
        <v>1219</v>
      </c>
      <c r="C432" s="70">
        <v>8414</v>
      </c>
      <c r="D432" s="68" t="s">
        <v>1220</v>
      </c>
      <c r="E432" s="68" t="s">
        <v>1221</v>
      </c>
      <c r="F432" s="68" t="s">
        <v>1225</v>
      </c>
      <c r="G432" s="27">
        <v>1.2999999999999998</v>
      </c>
    </row>
    <row r="433" spans="1:7" ht="63.75">
      <c r="A433" s="66" t="s">
        <v>1218</v>
      </c>
      <c r="B433" s="67" t="s">
        <v>1219</v>
      </c>
      <c r="C433" s="70">
        <v>8415</v>
      </c>
      <c r="D433" s="68" t="s">
        <v>1220</v>
      </c>
      <c r="E433" s="68" t="s">
        <v>1221</v>
      </c>
      <c r="F433" s="68" t="s">
        <v>1226</v>
      </c>
      <c r="G433" s="27">
        <v>1.1499999999999999</v>
      </c>
    </row>
    <row r="434" spans="1:7" ht="63.75">
      <c r="A434" s="66" t="s">
        <v>1218</v>
      </c>
      <c r="B434" s="67" t="s">
        <v>1219</v>
      </c>
      <c r="C434" s="70">
        <v>8421</v>
      </c>
      <c r="D434" s="68" t="s">
        <v>1220</v>
      </c>
      <c r="E434" s="68" t="s">
        <v>1227</v>
      </c>
      <c r="F434" s="68" t="s">
        <v>1228</v>
      </c>
      <c r="G434" s="27">
        <v>1.1499999999999999</v>
      </c>
    </row>
    <row r="435" spans="1:7" ht="63.75">
      <c r="A435" s="66" t="s">
        <v>1218</v>
      </c>
      <c r="B435" s="67" t="s">
        <v>1219</v>
      </c>
      <c r="C435" s="70">
        <v>8422</v>
      </c>
      <c r="D435" s="68" t="s">
        <v>1220</v>
      </c>
      <c r="E435" s="68" t="s">
        <v>1227</v>
      </c>
      <c r="F435" s="68" t="s">
        <v>1229</v>
      </c>
      <c r="G435" s="27">
        <v>1.1499999999999999</v>
      </c>
    </row>
    <row r="436" spans="1:7" ht="63.75">
      <c r="A436" s="66" t="s">
        <v>1218</v>
      </c>
      <c r="B436" s="67" t="s">
        <v>1219</v>
      </c>
      <c r="C436" s="70">
        <v>8423</v>
      </c>
      <c r="D436" s="68" t="s">
        <v>1220</v>
      </c>
      <c r="E436" s="68" t="s">
        <v>1227</v>
      </c>
      <c r="F436" s="68" t="s">
        <v>1230</v>
      </c>
      <c r="G436" s="27">
        <v>1.1499999999999999</v>
      </c>
    </row>
    <row r="437" spans="1:7" ht="63.75">
      <c r="A437" s="66" t="s">
        <v>1218</v>
      </c>
      <c r="B437" s="67" t="s">
        <v>1219</v>
      </c>
      <c r="C437" s="70">
        <v>8424</v>
      </c>
      <c r="D437" s="68" t="s">
        <v>1220</v>
      </c>
      <c r="E437" s="68" t="s">
        <v>1227</v>
      </c>
      <c r="F437" s="68" t="s">
        <v>1231</v>
      </c>
      <c r="G437" s="27">
        <v>2.1999999999999997</v>
      </c>
    </row>
    <row r="438" spans="1:7" ht="63.75">
      <c r="A438" s="66" t="s">
        <v>1218</v>
      </c>
      <c r="B438" s="67" t="s">
        <v>1219</v>
      </c>
      <c r="C438" s="70">
        <v>8430</v>
      </c>
      <c r="D438" s="68" t="s">
        <v>1220</v>
      </c>
      <c r="E438" s="68" t="s">
        <v>1232</v>
      </c>
      <c r="F438" s="68" t="s">
        <v>1232</v>
      </c>
      <c r="G438" s="27">
        <v>1.1499999999999999</v>
      </c>
    </row>
    <row r="439" spans="1:7" ht="51">
      <c r="A439" s="66" t="s">
        <v>1233</v>
      </c>
      <c r="B439" s="67" t="s">
        <v>1234</v>
      </c>
      <c r="C439" s="70">
        <v>8511</v>
      </c>
      <c r="D439" s="68" t="s">
        <v>1235</v>
      </c>
      <c r="E439" s="68" t="s">
        <v>1236</v>
      </c>
      <c r="F439" s="68" t="s">
        <v>1237</v>
      </c>
      <c r="G439" s="27">
        <v>1</v>
      </c>
    </row>
    <row r="440" spans="1:7" ht="51">
      <c r="A440" s="66" t="s">
        <v>1233</v>
      </c>
      <c r="B440" s="67" t="s">
        <v>1234</v>
      </c>
      <c r="C440" s="70">
        <v>8512</v>
      </c>
      <c r="D440" s="68" t="s">
        <v>1235</v>
      </c>
      <c r="E440" s="68" t="s">
        <v>1236</v>
      </c>
      <c r="F440" s="68" t="s">
        <v>1238</v>
      </c>
      <c r="G440" s="27">
        <v>1</v>
      </c>
    </row>
    <row r="441" spans="1:7" ht="51">
      <c r="A441" s="66" t="s">
        <v>1233</v>
      </c>
      <c r="B441" s="67" t="s">
        <v>1234</v>
      </c>
      <c r="C441" s="70">
        <v>8513</v>
      </c>
      <c r="D441" s="68" t="s">
        <v>1235</v>
      </c>
      <c r="E441" s="68" t="s">
        <v>1236</v>
      </c>
      <c r="F441" s="68" t="s">
        <v>1239</v>
      </c>
      <c r="G441" s="27">
        <v>1</v>
      </c>
    </row>
    <row r="442" spans="1:7" ht="38.25">
      <c r="A442" s="66" t="s">
        <v>1233</v>
      </c>
      <c r="B442" s="67" t="s">
        <v>1234</v>
      </c>
      <c r="C442" s="70">
        <v>8521</v>
      </c>
      <c r="D442" s="68" t="s">
        <v>1235</v>
      </c>
      <c r="E442" s="68" t="s">
        <v>1240</v>
      </c>
      <c r="F442" s="68" t="s">
        <v>1241</v>
      </c>
      <c r="G442" s="27">
        <v>1</v>
      </c>
    </row>
    <row r="443" spans="1:7" ht="38.25">
      <c r="A443" s="66" t="s">
        <v>1233</v>
      </c>
      <c r="B443" s="67" t="s">
        <v>1234</v>
      </c>
      <c r="C443" s="70">
        <v>8522</v>
      </c>
      <c r="D443" s="68" t="s">
        <v>1235</v>
      </c>
      <c r="E443" s="68" t="s">
        <v>1240</v>
      </c>
      <c r="F443" s="68" t="s">
        <v>1242</v>
      </c>
      <c r="G443" s="27">
        <v>1</v>
      </c>
    </row>
    <row r="444" spans="1:7" ht="38.25">
      <c r="A444" s="66" t="s">
        <v>1233</v>
      </c>
      <c r="B444" s="67" t="s">
        <v>1234</v>
      </c>
      <c r="C444" s="70">
        <v>8523</v>
      </c>
      <c r="D444" s="68" t="s">
        <v>1235</v>
      </c>
      <c r="E444" s="68" t="s">
        <v>1240</v>
      </c>
      <c r="F444" s="68" t="s">
        <v>1243</v>
      </c>
      <c r="G444" s="27">
        <v>1</v>
      </c>
    </row>
    <row r="445" spans="1:7" ht="51">
      <c r="A445" s="66" t="s">
        <v>1233</v>
      </c>
      <c r="B445" s="67" t="s">
        <v>1234</v>
      </c>
      <c r="C445" s="70">
        <v>8530</v>
      </c>
      <c r="D445" s="68" t="s">
        <v>1235</v>
      </c>
      <c r="E445" s="68" t="s">
        <v>1244</v>
      </c>
      <c r="F445" s="68" t="s">
        <v>1244</v>
      </c>
      <c r="G445" s="27">
        <v>1</v>
      </c>
    </row>
    <row r="446" spans="1:7" ht="25.5">
      <c r="A446" s="66" t="s">
        <v>1233</v>
      </c>
      <c r="B446" s="67" t="s">
        <v>1234</v>
      </c>
      <c r="C446" s="70">
        <v>8541</v>
      </c>
      <c r="D446" s="68" t="s">
        <v>1235</v>
      </c>
      <c r="E446" s="68" t="s">
        <v>1245</v>
      </c>
      <c r="F446" s="68" t="s">
        <v>1246</v>
      </c>
      <c r="G446" s="27">
        <v>1</v>
      </c>
    </row>
    <row r="447" spans="1:7" ht="25.5">
      <c r="A447" s="66" t="s">
        <v>1233</v>
      </c>
      <c r="B447" s="67" t="s">
        <v>1234</v>
      </c>
      <c r="C447" s="70">
        <v>8542</v>
      </c>
      <c r="D447" s="68" t="s">
        <v>1235</v>
      </c>
      <c r="E447" s="68" t="s">
        <v>1245</v>
      </c>
      <c r="F447" s="68" t="s">
        <v>1247</v>
      </c>
      <c r="G447" s="27">
        <v>1</v>
      </c>
    </row>
    <row r="448" spans="1:7" ht="63.75">
      <c r="A448" s="66" t="s">
        <v>1233</v>
      </c>
      <c r="B448" s="67" t="s">
        <v>1234</v>
      </c>
      <c r="C448" s="70">
        <v>8543</v>
      </c>
      <c r="D448" s="68" t="s">
        <v>1235</v>
      </c>
      <c r="E448" s="68" t="s">
        <v>1245</v>
      </c>
      <c r="F448" s="68" t="s">
        <v>1248</v>
      </c>
      <c r="G448" s="27">
        <v>1</v>
      </c>
    </row>
    <row r="449" spans="1:7" ht="25.5">
      <c r="A449" s="66" t="s">
        <v>1233</v>
      </c>
      <c r="B449" s="67" t="s">
        <v>1234</v>
      </c>
      <c r="C449" s="70">
        <v>8544</v>
      </c>
      <c r="D449" s="68" t="s">
        <v>1235</v>
      </c>
      <c r="E449" s="68" t="s">
        <v>1245</v>
      </c>
      <c r="F449" s="68" t="s">
        <v>1249</v>
      </c>
      <c r="G449" s="27">
        <v>1</v>
      </c>
    </row>
    <row r="450" spans="1:7" ht="25.5">
      <c r="A450" s="66" t="s">
        <v>1233</v>
      </c>
      <c r="B450" s="67" t="s">
        <v>1234</v>
      </c>
      <c r="C450" s="70">
        <v>8551</v>
      </c>
      <c r="D450" s="68" t="s">
        <v>1235</v>
      </c>
      <c r="E450" s="68" t="s">
        <v>1250</v>
      </c>
      <c r="F450" s="68" t="s">
        <v>1251</v>
      </c>
      <c r="G450" s="27">
        <v>1</v>
      </c>
    </row>
    <row r="451" spans="1:7" ht="25.5">
      <c r="A451" s="66" t="s">
        <v>1233</v>
      </c>
      <c r="B451" s="67" t="s">
        <v>1234</v>
      </c>
      <c r="C451" s="70">
        <v>8552</v>
      </c>
      <c r="D451" s="68" t="s">
        <v>1235</v>
      </c>
      <c r="E451" s="68" t="s">
        <v>1250</v>
      </c>
      <c r="F451" s="68" t="s">
        <v>1252</v>
      </c>
      <c r="G451" s="27">
        <v>1</v>
      </c>
    </row>
    <row r="452" spans="1:7" ht="25.5">
      <c r="A452" s="66" t="s">
        <v>1233</v>
      </c>
      <c r="B452" s="67" t="s">
        <v>1234</v>
      </c>
      <c r="C452" s="70">
        <v>8553</v>
      </c>
      <c r="D452" s="68" t="s">
        <v>1235</v>
      </c>
      <c r="E452" s="68" t="s">
        <v>1250</v>
      </c>
      <c r="F452" s="68" t="s">
        <v>1253</v>
      </c>
      <c r="G452" s="27">
        <v>1</v>
      </c>
    </row>
    <row r="453" spans="1:7" ht="25.5">
      <c r="A453" s="66" t="s">
        <v>1233</v>
      </c>
      <c r="B453" s="67" t="s">
        <v>1234</v>
      </c>
      <c r="C453" s="70">
        <v>8559</v>
      </c>
      <c r="D453" s="68" t="s">
        <v>1235</v>
      </c>
      <c r="E453" s="68" t="s">
        <v>1250</v>
      </c>
      <c r="F453" s="68" t="s">
        <v>1254</v>
      </c>
      <c r="G453" s="27">
        <v>1</v>
      </c>
    </row>
    <row r="454" spans="1:7" ht="38.25">
      <c r="A454" s="66" t="s">
        <v>1233</v>
      </c>
      <c r="B454" s="67" t="s">
        <v>1234</v>
      </c>
      <c r="C454" s="70">
        <v>8560</v>
      </c>
      <c r="D454" s="68" t="s">
        <v>1235</v>
      </c>
      <c r="E454" s="68" t="s">
        <v>1255</v>
      </c>
      <c r="F454" s="68" t="s">
        <v>1255</v>
      </c>
      <c r="G454" s="27">
        <v>1</v>
      </c>
    </row>
    <row r="455" spans="1:7" ht="51">
      <c r="A455" s="66" t="s">
        <v>1256</v>
      </c>
      <c r="B455" s="67" t="s">
        <v>1257</v>
      </c>
      <c r="C455" s="70">
        <v>8610</v>
      </c>
      <c r="D455" s="68" t="s">
        <v>1258</v>
      </c>
      <c r="E455" s="68" t="s">
        <v>1259</v>
      </c>
      <c r="F455" s="68" t="s">
        <v>1259</v>
      </c>
      <c r="G455" s="27">
        <v>1.2999999999999998</v>
      </c>
    </row>
    <row r="456" spans="1:7" ht="51">
      <c r="A456" s="66" t="s">
        <v>1256</v>
      </c>
      <c r="B456" s="67" t="s">
        <v>1257</v>
      </c>
      <c r="C456" s="70">
        <v>8621</v>
      </c>
      <c r="D456" s="68" t="s">
        <v>1258</v>
      </c>
      <c r="E456" s="68" t="s">
        <v>1260</v>
      </c>
      <c r="F456" s="68" t="s">
        <v>1261</v>
      </c>
      <c r="G456" s="27">
        <v>1.2999999999999998</v>
      </c>
    </row>
    <row r="457" spans="1:7" ht="51">
      <c r="A457" s="66" t="s">
        <v>1256</v>
      </c>
      <c r="B457" s="67" t="s">
        <v>1257</v>
      </c>
      <c r="C457" s="70">
        <v>8622</v>
      </c>
      <c r="D457" s="68" t="s">
        <v>1258</v>
      </c>
      <c r="E457" s="68" t="s">
        <v>1260</v>
      </c>
      <c r="F457" s="68" t="s">
        <v>1262</v>
      </c>
      <c r="G457" s="27">
        <v>1.2999999999999998</v>
      </c>
    </row>
    <row r="458" spans="1:7" ht="51">
      <c r="A458" s="66" t="s">
        <v>1256</v>
      </c>
      <c r="B458" s="67" t="s">
        <v>1257</v>
      </c>
      <c r="C458" s="70">
        <v>8691</v>
      </c>
      <c r="D458" s="68" t="s">
        <v>1258</v>
      </c>
      <c r="E458" s="68" t="s">
        <v>1263</v>
      </c>
      <c r="F458" s="68" t="s">
        <v>1264</v>
      </c>
      <c r="G458" s="27">
        <v>1.2999999999999998</v>
      </c>
    </row>
    <row r="459" spans="1:7" ht="51">
      <c r="A459" s="66" t="s">
        <v>1256</v>
      </c>
      <c r="B459" s="67" t="s">
        <v>1257</v>
      </c>
      <c r="C459" s="70">
        <v>8692</v>
      </c>
      <c r="D459" s="68" t="s">
        <v>1258</v>
      </c>
      <c r="E459" s="68" t="s">
        <v>1263</v>
      </c>
      <c r="F459" s="68" t="s">
        <v>1265</v>
      </c>
      <c r="G459" s="27">
        <v>1.2999999999999998</v>
      </c>
    </row>
    <row r="460" spans="1:7" ht="51">
      <c r="A460" s="66" t="s">
        <v>1256</v>
      </c>
      <c r="B460" s="67" t="s">
        <v>1257</v>
      </c>
      <c r="C460" s="70">
        <v>8699</v>
      </c>
      <c r="D460" s="68" t="s">
        <v>1258</v>
      </c>
      <c r="E460" s="68" t="s">
        <v>1263</v>
      </c>
      <c r="F460" s="68" t="s">
        <v>1266</v>
      </c>
      <c r="G460" s="27">
        <v>1.2999999999999998</v>
      </c>
    </row>
    <row r="461" spans="1:7" ht="51">
      <c r="A461" s="66" t="s">
        <v>1256</v>
      </c>
      <c r="B461" s="67" t="s">
        <v>1257</v>
      </c>
      <c r="C461" s="70">
        <v>8710</v>
      </c>
      <c r="D461" s="68" t="s">
        <v>1267</v>
      </c>
      <c r="E461" s="68" t="s">
        <v>1268</v>
      </c>
      <c r="F461" s="68" t="s">
        <v>1268</v>
      </c>
      <c r="G461" s="27">
        <v>1.2999999999999998</v>
      </c>
    </row>
    <row r="462" spans="1:7" ht="127.5">
      <c r="A462" s="66" t="s">
        <v>1256</v>
      </c>
      <c r="B462" s="67" t="s">
        <v>1257</v>
      </c>
      <c r="C462" s="70">
        <v>8720</v>
      </c>
      <c r="D462" s="68" t="s">
        <v>1267</v>
      </c>
      <c r="E462" s="68" t="s">
        <v>1269</v>
      </c>
      <c r="F462" s="68" t="s">
        <v>1269</v>
      </c>
      <c r="G462" s="27">
        <v>1.2999999999999998</v>
      </c>
    </row>
    <row r="463" spans="1:7" ht="76.5">
      <c r="A463" s="66" t="s">
        <v>1256</v>
      </c>
      <c r="B463" s="67" t="s">
        <v>1257</v>
      </c>
      <c r="C463" s="70">
        <v>8730</v>
      </c>
      <c r="D463" s="68" t="s">
        <v>1267</v>
      </c>
      <c r="E463" s="68" t="s">
        <v>1270</v>
      </c>
      <c r="F463" s="68" t="s">
        <v>1270</v>
      </c>
      <c r="G463" s="27">
        <v>1.2999999999999998</v>
      </c>
    </row>
    <row r="464" spans="1:7" ht="51">
      <c r="A464" s="66" t="s">
        <v>1256</v>
      </c>
      <c r="B464" s="67" t="s">
        <v>1257</v>
      </c>
      <c r="C464" s="70">
        <v>8790</v>
      </c>
      <c r="D464" s="68" t="s">
        <v>1267</v>
      </c>
      <c r="E464" s="68" t="s">
        <v>1271</v>
      </c>
      <c r="F464" s="68" t="s">
        <v>1271</v>
      </c>
      <c r="G464" s="27">
        <v>1.2999999999999998</v>
      </c>
    </row>
    <row r="465" spans="1:7" ht="76.5">
      <c r="A465" s="66" t="s">
        <v>1256</v>
      </c>
      <c r="B465" s="67" t="s">
        <v>1257</v>
      </c>
      <c r="C465" s="70">
        <v>8810</v>
      </c>
      <c r="D465" s="68" t="s">
        <v>1272</v>
      </c>
      <c r="E465" s="68" t="s">
        <v>1273</v>
      </c>
      <c r="F465" s="68" t="s">
        <v>1273</v>
      </c>
      <c r="G465" s="27">
        <v>1.2999999999999998</v>
      </c>
    </row>
    <row r="466" spans="1:7" ht="51">
      <c r="A466" s="66" t="s">
        <v>1256</v>
      </c>
      <c r="B466" s="67" t="s">
        <v>1257</v>
      </c>
      <c r="C466" s="70">
        <v>8890</v>
      </c>
      <c r="D466" s="68" t="s">
        <v>1272</v>
      </c>
      <c r="E466" s="68" t="s">
        <v>1274</v>
      </c>
      <c r="F466" s="68" t="s">
        <v>1274</v>
      </c>
      <c r="G466" s="27">
        <v>1.2999999999999998</v>
      </c>
    </row>
    <row r="467" spans="1:7" ht="51">
      <c r="A467" s="66" t="s">
        <v>1275</v>
      </c>
      <c r="B467" s="67" t="s">
        <v>1276</v>
      </c>
      <c r="C467" s="70">
        <v>9001</v>
      </c>
      <c r="D467" s="68" t="s">
        <v>1277</v>
      </c>
      <c r="E467" s="68" t="s">
        <v>1278</v>
      </c>
      <c r="F467" s="68" t="s">
        <v>1279</v>
      </c>
      <c r="G467" s="27">
        <v>1</v>
      </c>
    </row>
    <row r="468" spans="1:7" ht="51">
      <c r="A468" s="66" t="s">
        <v>1275</v>
      </c>
      <c r="B468" s="67" t="s">
        <v>1276</v>
      </c>
      <c r="C468" s="70">
        <v>9002</v>
      </c>
      <c r="D468" s="68" t="s">
        <v>1277</v>
      </c>
      <c r="E468" s="68" t="s">
        <v>1278</v>
      </c>
      <c r="F468" s="68" t="s">
        <v>1280</v>
      </c>
      <c r="G468" s="27">
        <v>1</v>
      </c>
    </row>
    <row r="469" spans="1:7" ht="51">
      <c r="A469" s="66" t="s">
        <v>1275</v>
      </c>
      <c r="B469" s="67" t="s">
        <v>1276</v>
      </c>
      <c r="C469" s="70">
        <v>9003</v>
      </c>
      <c r="D469" s="68" t="s">
        <v>1277</v>
      </c>
      <c r="E469" s="68" t="s">
        <v>1278</v>
      </c>
      <c r="F469" s="68" t="s">
        <v>1281</v>
      </c>
      <c r="G469" s="27">
        <v>1</v>
      </c>
    </row>
    <row r="470" spans="1:7" ht="51">
      <c r="A470" s="66" t="s">
        <v>1275</v>
      </c>
      <c r="B470" s="67" t="s">
        <v>1276</v>
      </c>
      <c r="C470" s="70">
        <v>9004</v>
      </c>
      <c r="D470" s="68" t="s">
        <v>1277</v>
      </c>
      <c r="E470" s="68" t="s">
        <v>1278</v>
      </c>
      <c r="F470" s="68" t="s">
        <v>1282</v>
      </c>
      <c r="G470" s="27">
        <v>1</v>
      </c>
    </row>
    <row r="471" spans="1:7" ht="51">
      <c r="A471" s="66" t="s">
        <v>1275</v>
      </c>
      <c r="B471" s="67" t="s">
        <v>1276</v>
      </c>
      <c r="C471" s="70">
        <v>9005</v>
      </c>
      <c r="D471" s="68" t="s">
        <v>1277</v>
      </c>
      <c r="E471" s="68" t="s">
        <v>1278</v>
      </c>
      <c r="F471" s="68" t="s">
        <v>1283</v>
      </c>
      <c r="G471" s="27">
        <v>1</v>
      </c>
    </row>
    <row r="472" spans="1:7" ht="51">
      <c r="A472" s="66" t="s">
        <v>1275</v>
      </c>
      <c r="B472" s="67" t="s">
        <v>1276</v>
      </c>
      <c r="C472" s="70">
        <v>9006</v>
      </c>
      <c r="D472" s="68" t="s">
        <v>1277</v>
      </c>
      <c r="E472" s="68" t="s">
        <v>1278</v>
      </c>
      <c r="F472" s="68" t="s">
        <v>1284</v>
      </c>
      <c r="G472" s="27">
        <v>1</v>
      </c>
    </row>
    <row r="473" spans="1:7" ht="51">
      <c r="A473" s="66" t="s">
        <v>1275</v>
      </c>
      <c r="B473" s="67" t="s">
        <v>1276</v>
      </c>
      <c r="C473" s="70">
        <v>9007</v>
      </c>
      <c r="D473" s="68" t="s">
        <v>1277</v>
      </c>
      <c r="E473" s="68" t="s">
        <v>1278</v>
      </c>
      <c r="F473" s="68" t="s">
        <v>1285</v>
      </c>
      <c r="G473" s="27">
        <v>1</v>
      </c>
    </row>
    <row r="474" spans="1:7" ht="51">
      <c r="A474" s="66" t="s">
        <v>1275</v>
      </c>
      <c r="B474" s="67" t="s">
        <v>1276</v>
      </c>
      <c r="C474" s="70">
        <v>9008</v>
      </c>
      <c r="D474" s="68" t="s">
        <v>1277</v>
      </c>
      <c r="E474" s="68" t="s">
        <v>1278</v>
      </c>
      <c r="F474" s="68" t="s">
        <v>1286</v>
      </c>
      <c r="G474" s="27">
        <v>1</v>
      </c>
    </row>
    <row r="475" spans="1:7" ht="63.75">
      <c r="A475" s="66" t="s">
        <v>1275</v>
      </c>
      <c r="B475" s="67" t="s">
        <v>1276</v>
      </c>
      <c r="C475" s="70">
        <v>9101</v>
      </c>
      <c r="D475" s="68" t="s">
        <v>1287</v>
      </c>
      <c r="E475" s="68" t="s">
        <v>1287</v>
      </c>
      <c r="F475" s="68" t="s">
        <v>1288</v>
      </c>
      <c r="G475" s="27">
        <v>1</v>
      </c>
    </row>
    <row r="476" spans="1:7" ht="76.5">
      <c r="A476" s="66" t="s">
        <v>1275</v>
      </c>
      <c r="B476" s="67" t="s">
        <v>1276</v>
      </c>
      <c r="C476" s="70">
        <v>9102</v>
      </c>
      <c r="D476" s="68" t="s">
        <v>1287</v>
      </c>
      <c r="E476" s="68" t="s">
        <v>1287</v>
      </c>
      <c r="F476" s="68" t="s">
        <v>1289</v>
      </c>
      <c r="G476" s="27">
        <v>1</v>
      </c>
    </row>
    <row r="477" spans="1:7" ht="63.75">
      <c r="A477" s="66" t="s">
        <v>1275</v>
      </c>
      <c r="B477" s="67" t="s">
        <v>1276</v>
      </c>
      <c r="C477" s="70">
        <v>9103</v>
      </c>
      <c r="D477" s="68" t="s">
        <v>1287</v>
      </c>
      <c r="E477" s="68" t="s">
        <v>1287</v>
      </c>
      <c r="F477" s="68" t="s">
        <v>1290</v>
      </c>
      <c r="G477" s="27">
        <v>1</v>
      </c>
    </row>
    <row r="478" spans="1:7" ht="51">
      <c r="A478" s="66" t="s">
        <v>1275</v>
      </c>
      <c r="B478" s="67" t="s">
        <v>1276</v>
      </c>
      <c r="C478" s="70">
        <v>9200</v>
      </c>
      <c r="D478" s="68" t="s">
        <v>1291</v>
      </c>
      <c r="E478" s="68" t="s">
        <v>1291</v>
      </c>
      <c r="F478" s="68" t="s">
        <v>1291</v>
      </c>
      <c r="G478" s="27">
        <v>3.25</v>
      </c>
    </row>
    <row r="479" spans="1:7" ht="63.75">
      <c r="A479" s="66" t="s">
        <v>1275</v>
      </c>
      <c r="B479" s="67" t="s">
        <v>1276</v>
      </c>
      <c r="C479" s="70">
        <v>9311</v>
      </c>
      <c r="D479" s="68" t="s">
        <v>1292</v>
      </c>
      <c r="E479" s="68" t="s">
        <v>1293</v>
      </c>
      <c r="F479" s="68" t="s">
        <v>1294</v>
      </c>
      <c r="G479" s="27">
        <v>1.5999999999999999</v>
      </c>
    </row>
    <row r="480" spans="1:7" ht="63.75">
      <c r="A480" s="66" t="s">
        <v>1275</v>
      </c>
      <c r="B480" s="67" t="s">
        <v>1276</v>
      </c>
      <c r="C480" s="70">
        <v>9312</v>
      </c>
      <c r="D480" s="68" t="s">
        <v>1292</v>
      </c>
      <c r="E480" s="68" t="s">
        <v>1293</v>
      </c>
      <c r="F480" s="68" t="s">
        <v>1295</v>
      </c>
      <c r="G480" s="27">
        <v>2.35</v>
      </c>
    </row>
    <row r="481" spans="1:7" ht="63.75">
      <c r="A481" s="66" t="s">
        <v>1275</v>
      </c>
      <c r="B481" s="67" t="s">
        <v>1276</v>
      </c>
      <c r="C481" s="70">
        <v>9319</v>
      </c>
      <c r="D481" s="68" t="s">
        <v>1292</v>
      </c>
      <c r="E481" s="68" t="s">
        <v>1293</v>
      </c>
      <c r="F481" s="68" t="s">
        <v>1296</v>
      </c>
      <c r="G481" s="27">
        <v>2.2000000000000002</v>
      </c>
    </row>
    <row r="482" spans="1:7" ht="63.75">
      <c r="A482" s="66" t="s">
        <v>1275</v>
      </c>
      <c r="B482" s="67" t="s">
        <v>1276</v>
      </c>
      <c r="C482" s="70">
        <v>9321</v>
      </c>
      <c r="D482" s="68" t="s">
        <v>1292</v>
      </c>
      <c r="E482" s="68" t="s">
        <v>1297</v>
      </c>
      <c r="F482" s="68" t="s">
        <v>1298</v>
      </c>
      <c r="G482" s="27">
        <v>1</v>
      </c>
    </row>
    <row r="483" spans="1:7" ht="63.75">
      <c r="A483" s="66" t="s">
        <v>1275</v>
      </c>
      <c r="B483" s="67" t="s">
        <v>1276</v>
      </c>
      <c r="C483" s="70">
        <v>9329</v>
      </c>
      <c r="D483" s="68" t="s">
        <v>1292</v>
      </c>
      <c r="E483" s="68" t="s">
        <v>1297</v>
      </c>
      <c r="F483" s="68" t="s">
        <v>1299</v>
      </c>
      <c r="G483" s="27">
        <v>1</v>
      </c>
    </row>
    <row r="484" spans="1:7" ht="51">
      <c r="A484" s="66" t="s">
        <v>1300</v>
      </c>
      <c r="B484" s="67" t="s">
        <v>1301</v>
      </c>
      <c r="C484" s="70">
        <v>9411</v>
      </c>
      <c r="D484" s="68" t="s">
        <v>1302</v>
      </c>
      <c r="E484" s="68" t="s">
        <v>1303</v>
      </c>
      <c r="F484" s="68" t="s">
        <v>1304</v>
      </c>
      <c r="G484" s="27">
        <v>1.1499999999999999</v>
      </c>
    </row>
    <row r="485" spans="1:7" ht="51">
      <c r="A485" s="66" t="s">
        <v>1300</v>
      </c>
      <c r="B485" s="67" t="s">
        <v>1301</v>
      </c>
      <c r="C485" s="70">
        <v>9412</v>
      </c>
      <c r="D485" s="68" t="s">
        <v>1302</v>
      </c>
      <c r="E485" s="68" t="s">
        <v>1303</v>
      </c>
      <c r="F485" s="68" t="s">
        <v>1305</v>
      </c>
      <c r="G485" s="27">
        <v>1.1499999999999999</v>
      </c>
    </row>
    <row r="486" spans="1:7" ht="38.25">
      <c r="A486" s="66" t="s">
        <v>1300</v>
      </c>
      <c r="B486" s="67" t="s">
        <v>1301</v>
      </c>
      <c r="C486" s="70">
        <v>9420</v>
      </c>
      <c r="D486" s="68" t="s">
        <v>1302</v>
      </c>
      <c r="E486" s="68" t="s">
        <v>1306</v>
      </c>
      <c r="F486" s="68" t="s">
        <v>1306</v>
      </c>
      <c r="G486" s="27">
        <v>1.1499999999999999</v>
      </c>
    </row>
    <row r="487" spans="1:7" ht="38.25">
      <c r="A487" s="66" t="s">
        <v>1300</v>
      </c>
      <c r="B487" s="67" t="s">
        <v>1301</v>
      </c>
      <c r="C487" s="70">
        <v>9491</v>
      </c>
      <c r="D487" s="68" t="s">
        <v>1302</v>
      </c>
      <c r="E487" s="68" t="s">
        <v>1307</v>
      </c>
      <c r="F487" s="68" t="s">
        <v>1308</v>
      </c>
      <c r="G487" s="27">
        <v>2.0499999999999998</v>
      </c>
    </row>
    <row r="488" spans="1:7" ht="38.25">
      <c r="A488" s="66" t="s">
        <v>1300</v>
      </c>
      <c r="B488" s="67" t="s">
        <v>1301</v>
      </c>
      <c r="C488" s="70">
        <v>9492</v>
      </c>
      <c r="D488" s="68" t="s">
        <v>1302</v>
      </c>
      <c r="E488" s="68" t="s">
        <v>1307</v>
      </c>
      <c r="F488" s="68" t="s">
        <v>1309</v>
      </c>
      <c r="G488" s="27">
        <v>2.0499999999999998</v>
      </c>
    </row>
    <row r="489" spans="1:7" ht="25.5">
      <c r="A489" s="66" t="s">
        <v>1300</v>
      </c>
      <c r="B489" s="67" t="s">
        <v>1301</v>
      </c>
      <c r="C489" s="70">
        <v>9499</v>
      </c>
      <c r="D489" s="68" t="s">
        <v>1302</v>
      </c>
      <c r="E489" s="68" t="s">
        <v>1307</v>
      </c>
      <c r="F489" s="68" t="s">
        <v>1310</v>
      </c>
      <c r="G489" s="27">
        <v>1.1499999999999999</v>
      </c>
    </row>
    <row r="490" spans="1:7" ht="63.75">
      <c r="A490" s="66" t="s">
        <v>1300</v>
      </c>
      <c r="B490" s="67" t="s">
        <v>1301</v>
      </c>
      <c r="C490" s="70">
        <v>9511</v>
      </c>
      <c r="D490" s="68" t="s">
        <v>1311</v>
      </c>
      <c r="E490" s="68" t="s">
        <v>1312</v>
      </c>
      <c r="F490" s="68" t="s">
        <v>1313</v>
      </c>
      <c r="G490" s="27">
        <v>1.1499999999999999</v>
      </c>
    </row>
    <row r="491" spans="1:7" ht="63.75">
      <c r="A491" s="66" t="s">
        <v>1300</v>
      </c>
      <c r="B491" s="67" t="s">
        <v>1301</v>
      </c>
      <c r="C491" s="70">
        <v>9512</v>
      </c>
      <c r="D491" s="68" t="s">
        <v>1311</v>
      </c>
      <c r="E491" s="68" t="s">
        <v>1312</v>
      </c>
      <c r="F491" s="68" t="s">
        <v>1314</v>
      </c>
      <c r="G491" s="27">
        <v>1.1499999999999999</v>
      </c>
    </row>
    <row r="492" spans="1:7" ht="63.75">
      <c r="A492" s="66" t="s">
        <v>1300</v>
      </c>
      <c r="B492" s="67" t="s">
        <v>1301</v>
      </c>
      <c r="C492" s="70">
        <v>9521</v>
      </c>
      <c r="D492" s="68" t="s">
        <v>1311</v>
      </c>
      <c r="E492" s="68" t="s">
        <v>1315</v>
      </c>
      <c r="F492" s="68" t="s">
        <v>1316</v>
      </c>
      <c r="G492" s="27">
        <v>1.1499999999999999</v>
      </c>
    </row>
    <row r="493" spans="1:7" ht="63.75">
      <c r="A493" s="66" t="s">
        <v>1300</v>
      </c>
      <c r="B493" s="67" t="s">
        <v>1301</v>
      </c>
      <c r="C493" s="70">
        <v>9522</v>
      </c>
      <c r="D493" s="68" t="s">
        <v>1311</v>
      </c>
      <c r="E493" s="68" t="s">
        <v>1315</v>
      </c>
      <c r="F493" s="68" t="s">
        <v>1317</v>
      </c>
      <c r="G493" s="27">
        <v>1.1499999999999999</v>
      </c>
    </row>
    <row r="494" spans="1:7" ht="51">
      <c r="A494" s="66" t="s">
        <v>1300</v>
      </c>
      <c r="B494" s="67" t="s">
        <v>1301</v>
      </c>
      <c r="C494" s="70">
        <v>9524</v>
      </c>
      <c r="D494" s="68" t="s">
        <v>1318</v>
      </c>
      <c r="E494" s="68" t="s">
        <v>1315</v>
      </c>
      <c r="F494" s="68" t="s">
        <v>1319</v>
      </c>
      <c r="G494" s="27">
        <v>1.1499999999999999</v>
      </c>
    </row>
    <row r="495" spans="1:7" ht="51">
      <c r="A495" s="66" t="s">
        <v>1300</v>
      </c>
      <c r="B495" s="67" t="s">
        <v>1301</v>
      </c>
      <c r="C495" s="70">
        <v>9529</v>
      </c>
      <c r="D495" s="68" t="s">
        <v>1318</v>
      </c>
      <c r="E495" s="68" t="s">
        <v>1315</v>
      </c>
      <c r="F495" s="68" t="s">
        <v>1320</v>
      </c>
      <c r="G495" s="27">
        <v>1.1499999999999999</v>
      </c>
    </row>
    <row r="496" spans="1:7" ht="51">
      <c r="A496" s="66" t="s">
        <v>1300</v>
      </c>
      <c r="B496" s="67" t="s">
        <v>1301</v>
      </c>
      <c r="C496" s="70">
        <v>9601</v>
      </c>
      <c r="D496" s="68" t="s">
        <v>1321</v>
      </c>
      <c r="E496" s="68" t="s">
        <v>1321</v>
      </c>
      <c r="F496" s="68" t="s">
        <v>1322</v>
      </c>
      <c r="G496" s="27">
        <v>1.1499999999999999</v>
      </c>
    </row>
    <row r="497" spans="1:7" ht="38.25">
      <c r="A497" s="66" t="s">
        <v>1300</v>
      </c>
      <c r="B497" s="67" t="s">
        <v>1301</v>
      </c>
      <c r="C497" s="70">
        <v>9602</v>
      </c>
      <c r="D497" s="68" t="s">
        <v>1321</v>
      </c>
      <c r="E497" s="68" t="s">
        <v>1321</v>
      </c>
      <c r="F497" s="68" t="s">
        <v>1323</v>
      </c>
      <c r="G497" s="27">
        <v>1.1499999999999999</v>
      </c>
    </row>
    <row r="498" spans="1:7" ht="38.25">
      <c r="A498" s="66" t="s">
        <v>1300</v>
      </c>
      <c r="B498" s="67" t="s">
        <v>1301</v>
      </c>
      <c r="C498" s="70">
        <v>9603</v>
      </c>
      <c r="D498" s="68" t="s">
        <v>1321</v>
      </c>
      <c r="E498" s="68" t="s">
        <v>1321</v>
      </c>
      <c r="F498" s="68" t="s">
        <v>1324</v>
      </c>
      <c r="G498" s="27">
        <v>1.1499999999999999</v>
      </c>
    </row>
    <row r="499" spans="1:7" ht="38.25">
      <c r="A499" s="66" t="s">
        <v>1300</v>
      </c>
      <c r="B499" s="67" t="s">
        <v>1301</v>
      </c>
      <c r="C499" s="70">
        <v>9609</v>
      </c>
      <c r="D499" s="68" t="s">
        <v>1321</v>
      </c>
      <c r="E499" s="68" t="s">
        <v>1321</v>
      </c>
      <c r="F499" s="68" t="s">
        <v>1325</v>
      </c>
      <c r="G499" s="27">
        <v>2.1999999999999997</v>
      </c>
    </row>
    <row r="500" spans="1:7" ht="127.5">
      <c r="A500" s="66" t="s">
        <v>1326</v>
      </c>
      <c r="B500" s="67" t="s">
        <v>1327</v>
      </c>
      <c r="C500" s="70">
        <v>9700</v>
      </c>
      <c r="D500" s="68" t="s">
        <v>1328</v>
      </c>
      <c r="E500" s="68" t="s">
        <v>1328</v>
      </c>
      <c r="F500" s="68" t="s">
        <v>1328</v>
      </c>
      <c r="G500" s="27">
        <v>1</v>
      </c>
    </row>
    <row r="501" spans="1:7" ht="127.5">
      <c r="A501" s="66" t="s">
        <v>1326</v>
      </c>
      <c r="B501" s="67" t="s">
        <v>1327</v>
      </c>
      <c r="C501" s="70">
        <v>9810</v>
      </c>
      <c r="D501" s="68" t="s">
        <v>1329</v>
      </c>
      <c r="E501" s="68" t="s">
        <v>1330</v>
      </c>
      <c r="F501" s="68" t="s">
        <v>1330</v>
      </c>
      <c r="G501" s="27">
        <v>1</v>
      </c>
    </row>
    <row r="502" spans="1:7" ht="127.5">
      <c r="A502" s="66" t="s">
        <v>1326</v>
      </c>
      <c r="B502" s="67" t="s">
        <v>1327</v>
      </c>
      <c r="C502" s="70">
        <v>9820</v>
      </c>
      <c r="D502" s="68" t="s">
        <v>1329</v>
      </c>
      <c r="E502" s="68" t="s">
        <v>1331</v>
      </c>
      <c r="F502" s="68" t="s">
        <v>1331</v>
      </c>
      <c r="G502" s="27">
        <v>1</v>
      </c>
    </row>
    <row r="503" spans="1:7" ht="51">
      <c r="A503" s="66" t="s">
        <v>1332</v>
      </c>
      <c r="B503" s="67" t="s">
        <v>1333</v>
      </c>
      <c r="C503" s="70">
        <v>9900</v>
      </c>
      <c r="D503" s="68" t="s">
        <v>1334</v>
      </c>
      <c r="E503" s="68" t="s">
        <v>1334</v>
      </c>
      <c r="F503" s="68" t="s">
        <v>1334</v>
      </c>
      <c r="G503" s="27">
        <v>1.1499999999999999</v>
      </c>
    </row>
  </sheetData>
  <mergeCells count="2">
    <mergeCell ref="A1:B3"/>
    <mergeCell ref="C1:G3"/>
  </mergeCells>
  <conditionalFormatting sqref="G9:G503">
    <cfRule type="cellIs" dxfId="115" priority="1" operator="between">
      <formula>2.99999</formula>
      <formula>3.66664</formula>
    </cfRule>
    <cfRule type="cellIs" dxfId="114" priority="2" operator="between">
      <formula>2.33333</formula>
      <formula>2.99998</formula>
    </cfRule>
    <cfRule type="cellIs" dxfId="113" priority="3" operator="between">
      <formula>1.66667</formula>
      <formula>2.33332</formula>
    </cfRule>
    <cfRule type="cellIs" dxfId="112" priority="4" operator="between">
      <formula>1</formula>
      <formula>1.66666</formula>
    </cfRule>
  </conditionalFormatting>
  <pageMargins left="0.7" right="0.7" top="0.75" bottom="0.75" header="0.3" footer="0.3"/>
  <ignoredErrors>
    <ignoredError sqref="C10:C50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3"/>
  <sheetViews>
    <sheetView showGridLines="0" topLeftCell="B1" zoomScale="120" zoomScaleNormal="120" workbookViewId="0">
      <selection activeCell="D5" sqref="D5"/>
    </sheetView>
  </sheetViews>
  <sheetFormatPr baseColWidth="10" defaultColWidth="14.42578125" defaultRowHeight="15"/>
  <cols>
    <col min="1" max="1" width="52.42578125" customWidth="1"/>
    <col min="2" max="2" width="59" customWidth="1"/>
    <col min="3" max="3" width="37.5703125" customWidth="1"/>
    <col min="4" max="4" width="24" customWidth="1"/>
    <col min="5" max="5" width="49.42578125" customWidth="1"/>
    <col min="6" max="6" width="85.140625" customWidth="1"/>
    <col min="7" max="26" width="10.85546875" customWidth="1"/>
  </cols>
  <sheetData>
    <row r="1" spans="1:26" ht="15.75">
      <c r="A1" s="476"/>
      <c r="B1" s="507" t="s">
        <v>2596</v>
      </c>
      <c r="C1" s="451" t="s">
        <v>2591</v>
      </c>
      <c r="D1" s="27" t="s">
        <v>2595</v>
      </c>
      <c r="E1" s="452"/>
      <c r="F1" s="453"/>
      <c r="G1" s="453"/>
      <c r="J1" s="3"/>
      <c r="K1" s="6"/>
      <c r="L1" s="6"/>
      <c r="M1" s="10"/>
      <c r="N1" s="326"/>
      <c r="O1" s="11"/>
      <c r="P1" s="11"/>
      <c r="Q1" s="11"/>
      <c r="R1" s="11"/>
      <c r="S1" s="11"/>
      <c r="T1" s="11"/>
      <c r="U1" s="11"/>
      <c r="V1" s="11"/>
      <c r="W1" s="11"/>
      <c r="X1" s="11"/>
      <c r="Y1" s="11"/>
      <c r="Z1" s="3"/>
    </row>
    <row r="2" spans="1:26" ht="15.75">
      <c r="A2" s="476"/>
      <c r="B2" s="508"/>
      <c r="C2" s="451" t="s">
        <v>2592</v>
      </c>
      <c r="D2" s="27">
        <v>0</v>
      </c>
      <c r="E2" s="452"/>
      <c r="F2" s="453"/>
      <c r="G2" s="453"/>
      <c r="J2" s="3"/>
      <c r="K2" s="6"/>
      <c r="L2" s="6"/>
      <c r="M2" s="10"/>
      <c r="N2" s="326"/>
      <c r="O2" s="11"/>
      <c r="P2" s="11"/>
      <c r="Q2" s="11"/>
      <c r="R2" s="11"/>
      <c r="S2" s="11"/>
      <c r="T2" s="11"/>
      <c r="U2" s="11"/>
      <c r="V2" s="11"/>
      <c r="W2" s="11"/>
      <c r="X2" s="11"/>
      <c r="Y2" s="11"/>
      <c r="Z2" s="3"/>
    </row>
    <row r="3" spans="1:26" ht="15.75">
      <c r="A3" s="476"/>
      <c r="B3" s="509"/>
      <c r="C3" s="451" t="s">
        <v>2593</v>
      </c>
      <c r="D3" s="27" t="s">
        <v>2598</v>
      </c>
      <c r="E3" s="452"/>
      <c r="F3" s="453"/>
      <c r="G3" s="453"/>
      <c r="J3" s="3"/>
      <c r="K3" s="6"/>
      <c r="L3" s="6"/>
      <c r="M3" s="10"/>
      <c r="N3" s="326"/>
      <c r="O3" s="11"/>
      <c r="P3" s="11"/>
      <c r="Q3" s="11"/>
      <c r="R3" s="11"/>
      <c r="S3" s="11"/>
      <c r="T3" s="11"/>
      <c r="U3" s="11"/>
      <c r="V3" s="11"/>
      <c r="W3" s="11"/>
      <c r="X3" s="11"/>
      <c r="Y3" s="11"/>
      <c r="Z3" s="3"/>
    </row>
    <row r="4" spans="1:26" ht="21">
      <c r="A4" s="35" t="str">
        <f>Inicio!A5</f>
        <v>CÁMARA DE COMERCIO DE FACATATIVA</v>
      </c>
      <c r="B4" s="35"/>
      <c r="C4" s="35"/>
      <c r="D4" s="35"/>
      <c r="E4" s="35"/>
      <c r="F4" s="35"/>
      <c r="G4" s="6"/>
      <c r="H4" s="6"/>
      <c r="I4" s="6"/>
      <c r="J4" s="6"/>
      <c r="K4" s="6"/>
      <c r="L4" s="6"/>
      <c r="M4" s="6"/>
      <c r="N4" s="6"/>
      <c r="O4" s="6"/>
      <c r="P4" s="6"/>
      <c r="Q4" s="6"/>
      <c r="R4" s="6"/>
      <c r="S4" s="6"/>
      <c r="T4" s="6"/>
      <c r="U4" s="6"/>
      <c r="V4" s="6"/>
      <c r="W4" s="6"/>
      <c r="X4" s="6"/>
      <c r="Y4" s="6"/>
      <c r="Z4" s="6"/>
    </row>
    <row r="5" spans="1:26" ht="18.75">
      <c r="A5" s="2" t="str">
        <f>Inicio!A6</f>
        <v>Sistema de Autocontrol y Gestión del Riesgo Integral de LA/FT/FPADM - RMM del SAGRILAFT</v>
      </c>
      <c r="G5" s="6"/>
      <c r="H5" s="6"/>
      <c r="I5" s="6"/>
      <c r="J5" s="6"/>
      <c r="K5" s="6"/>
      <c r="L5" s="6"/>
      <c r="M5" s="6"/>
      <c r="N5" s="6"/>
      <c r="O5" s="6"/>
      <c r="P5" s="6"/>
      <c r="Q5" s="6"/>
      <c r="R5" s="6"/>
      <c r="S5" s="6"/>
      <c r="T5" s="6"/>
      <c r="U5" s="6"/>
      <c r="V5" s="6"/>
      <c r="W5" s="6"/>
      <c r="X5" s="6"/>
      <c r="Y5" s="6"/>
      <c r="Z5" s="6"/>
    </row>
    <row r="6" spans="1:26" ht="15.75">
      <c r="A6" s="7" t="s">
        <v>1335</v>
      </c>
      <c r="B6" s="59"/>
      <c r="C6" s="59"/>
      <c r="D6" s="327"/>
      <c r="E6" s="6"/>
      <c r="F6" s="6"/>
      <c r="G6" s="6"/>
      <c r="H6" s="6"/>
      <c r="I6" s="6"/>
      <c r="J6" s="6"/>
      <c r="K6" s="6"/>
      <c r="L6" s="6"/>
      <c r="M6" s="6"/>
      <c r="N6" s="6"/>
      <c r="O6" s="6"/>
      <c r="P6" s="6"/>
      <c r="Q6" s="6"/>
      <c r="R6" s="6"/>
      <c r="S6" s="6"/>
      <c r="T6" s="6"/>
      <c r="U6" s="6"/>
      <c r="V6" s="6"/>
      <c r="W6" s="6"/>
      <c r="X6" s="6"/>
      <c r="Y6" s="6"/>
      <c r="Z6" s="6"/>
    </row>
    <row r="7" spans="1:26" ht="15.75" thickBot="1">
      <c r="A7" s="6"/>
      <c r="B7" s="6"/>
      <c r="C7" s="6"/>
      <c r="D7" s="6"/>
      <c r="E7" s="6"/>
      <c r="F7" s="6"/>
      <c r="G7" s="6"/>
      <c r="H7" s="6"/>
      <c r="I7" s="6"/>
      <c r="J7" s="6"/>
      <c r="K7" s="6"/>
      <c r="L7" s="6"/>
      <c r="M7" s="6"/>
      <c r="N7" s="6"/>
      <c r="O7" s="6"/>
      <c r="P7" s="6"/>
      <c r="Q7" s="6"/>
      <c r="R7" s="6"/>
      <c r="S7" s="6"/>
      <c r="T7" s="6"/>
      <c r="U7" s="6"/>
      <c r="V7" s="6"/>
      <c r="W7" s="6"/>
      <c r="X7" s="6"/>
      <c r="Y7" s="6"/>
      <c r="Z7" s="6"/>
    </row>
    <row r="8" spans="1:26" ht="15.75" thickBot="1">
      <c r="A8" s="328" t="s">
        <v>1336</v>
      </c>
      <c r="B8" s="329" t="s">
        <v>1337</v>
      </c>
      <c r="C8" s="329" t="s">
        <v>1338</v>
      </c>
      <c r="D8" s="329"/>
      <c r="E8" s="6"/>
      <c r="F8" s="6"/>
      <c r="G8" s="6"/>
      <c r="H8" s="6"/>
      <c r="I8" s="6"/>
      <c r="J8" s="6"/>
      <c r="K8" s="6"/>
      <c r="L8" s="6"/>
      <c r="M8" s="6"/>
      <c r="N8" s="6"/>
      <c r="O8" s="6"/>
      <c r="P8" s="6"/>
      <c r="Q8" s="6"/>
      <c r="R8" s="6"/>
      <c r="S8" s="6"/>
      <c r="T8" s="6"/>
      <c r="U8" s="6"/>
      <c r="V8" s="6"/>
      <c r="W8" s="6"/>
      <c r="X8" s="6"/>
      <c r="Y8" s="6"/>
      <c r="Z8" s="6"/>
    </row>
    <row r="9" spans="1:26" ht="75.75" thickBot="1">
      <c r="A9" s="330" t="s">
        <v>1339</v>
      </c>
      <c r="B9" s="331" t="s">
        <v>1340</v>
      </c>
      <c r="C9" s="331" t="s">
        <v>1341</v>
      </c>
      <c r="D9" s="331"/>
      <c r="E9" s="6"/>
      <c r="F9" s="6"/>
      <c r="G9" s="6"/>
      <c r="H9" s="6"/>
      <c r="I9" s="6"/>
      <c r="J9" s="6"/>
      <c r="K9" s="6"/>
      <c r="L9" s="6"/>
      <c r="M9" s="6"/>
      <c r="N9" s="6"/>
      <c r="O9" s="6"/>
      <c r="P9" s="6"/>
      <c r="Q9" s="6"/>
      <c r="R9" s="6"/>
      <c r="S9" s="6"/>
      <c r="T9" s="6"/>
      <c r="U9" s="6"/>
      <c r="V9" s="6"/>
      <c r="W9" s="6"/>
      <c r="X9" s="6"/>
      <c r="Y9" s="6"/>
      <c r="Z9" s="6"/>
    </row>
    <row r="10" spans="1:26" ht="98.25" customHeight="1" thickBot="1">
      <c r="A10" s="330" t="s">
        <v>1342</v>
      </c>
      <c r="B10" s="331" t="s">
        <v>1343</v>
      </c>
      <c r="C10" s="332" t="s">
        <v>1344</v>
      </c>
      <c r="D10" s="331"/>
      <c r="E10" s="6"/>
      <c r="F10" s="6"/>
      <c r="G10" s="6"/>
      <c r="H10" s="6"/>
      <c r="I10" s="6"/>
      <c r="J10" s="6"/>
      <c r="K10" s="6"/>
      <c r="L10" s="6"/>
      <c r="M10" s="6"/>
      <c r="N10" s="6"/>
      <c r="O10" s="6"/>
      <c r="P10" s="6"/>
      <c r="Q10" s="6"/>
      <c r="R10" s="6"/>
      <c r="S10" s="6"/>
      <c r="T10" s="6"/>
      <c r="U10" s="6"/>
      <c r="V10" s="6"/>
      <c r="W10" s="6"/>
      <c r="X10" s="6"/>
      <c r="Y10" s="6"/>
      <c r="Z10" s="6"/>
    </row>
    <row r="11" spans="1:26" ht="105.75" thickBot="1">
      <c r="A11" s="330" t="s">
        <v>1345</v>
      </c>
      <c r="B11" s="331" t="s">
        <v>1346</v>
      </c>
      <c r="C11" s="331" t="s">
        <v>1341</v>
      </c>
      <c r="D11" s="331"/>
      <c r="E11" s="6"/>
      <c r="F11" s="6"/>
      <c r="G11" s="6"/>
      <c r="H11" s="6"/>
      <c r="I11" s="6"/>
      <c r="J11" s="6"/>
      <c r="K11" s="6"/>
      <c r="L11" s="6"/>
      <c r="M11" s="6"/>
      <c r="N11" s="6"/>
      <c r="O11" s="6"/>
      <c r="P11" s="6"/>
      <c r="Q11" s="6"/>
      <c r="R11" s="6"/>
      <c r="S11" s="6"/>
      <c r="T11" s="6"/>
      <c r="U11" s="6"/>
      <c r="V11" s="6"/>
      <c r="W11" s="6"/>
      <c r="X11" s="6"/>
      <c r="Y11" s="6"/>
      <c r="Z11" s="6"/>
    </row>
    <row r="12" spans="1:26" ht="75.75" thickBot="1">
      <c r="A12" s="330" t="s">
        <v>1347</v>
      </c>
      <c r="B12" s="331" t="s">
        <v>1346</v>
      </c>
      <c r="C12" s="331" t="s">
        <v>1341</v>
      </c>
      <c r="D12" s="331"/>
      <c r="E12" s="6"/>
      <c r="F12" s="6"/>
      <c r="G12" s="6"/>
      <c r="H12" s="6"/>
      <c r="I12" s="6"/>
      <c r="J12" s="6"/>
      <c r="K12" s="6"/>
      <c r="L12" s="6"/>
      <c r="M12" s="6"/>
      <c r="N12" s="6"/>
      <c r="O12" s="6"/>
      <c r="P12" s="6"/>
      <c r="Q12" s="6"/>
      <c r="R12" s="6"/>
      <c r="S12" s="6"/>
      <c r="T12" s="6"/>
      <c r="U12" s="6"/>
      <c r="V12" s="6"/>
      <c r="W12" s="6"/>
      <c r="X12" s="6"/>
      <c r="Y12" s="6"/>
      <c r="Z12" s="6"/>
    </row>
    <row r="13" spans="1:26" ht="45.75" thickBot="1">
      <c r="A13" s="330" t="s">
        <v>1348</v>
      </c>
      <c r="B13" s="331" t="s">
        <v>1346</v>
      </c>
      <c r="C13" s="331" t="s">
        <v>1341</v>
      </c>
      <c r="D13" s="331"/>
      <c r="E13" s="6"/>
      <c r="F13" s="6"/>
      <c r="G13" s="6"/>
      <c r="H13" s="6"/>
      <c r="I13" s="6"/>
      <c r="J13" s="6"/>
      <c r="K13" s="6"/>
      <c r="L13" s="6"/>
      <c r="M13" s="6"/>
      <c r="N13" s="6"/>
      <c r="O13" s="6"/>
      <c r="P13" s="6"/>
      <c r="Q13" s="6"/>
      <c r="R13" s="6"/>
      <c r="S13" s="6"/>
      <c r="T13" s="6"/>
      <c r="U13" s="6"/>
      <c r="V13" s="6"/>
      <c r="W13" s="6"/>
      <c r="X13" s="6"/>
      <c r="Y13" s="6"/>
      <c r="Z13" s="6"/>
    </row>
    <row r="14" spans="1:26" ht="15.75" thickBot="1">
      <c r="A14" s="333" t="s">
        <v>1349</v>
      </c>
      <c r="B14" s="334"/>
      <c r="C14" s="334"/>
      <c r="D14" s="334"/>
      <c r="E14" s="6"/>
      <c r="F14" s="6"/>
      <c r="G14" s="6"/>
      <c r="H14" s="6"/>
      <c r="I14" s="6"/>
      <c r="J14" s="6"/>
      <c r="K14" s="6"/>
      <c r="L14" s="6"/>
      <c r="M14" s="6"/>
      <c r="N14" s="6"/>
      <c r="O14" s="6"/>
      <c r="P14" s="6"/>
      <c r="Q14" s="6"/>
      <c r="R14" s="6"/>
      <c r="S14" s="6"/>
      <c r="T14" s="6"/>
      <c r="U14" s="6"/>
      <c r="V14" s="6"/>
      <c r="W14" s="6"/>
      <c r="X14" s="6"/>
      <c r="Y14" s="6"/>
      <c r="Z14" s="6"/>
    </row>
    <row r="15" spans="1:26" ht="120.75" thickBot="1">
      <c r="A15" s="330" t="s">
        <v>1350</v>
      </c>
      <c r="B15" s="331" t="s">
        <v>1351</v>
      </c>
      <c r="C15" s="331" t="s">
        <v>1341</v>
      </c>
      <c r="D15" s="331"/>
      <c r="E15" s="6"/>
      <c r="F15" s="6"/>
      <c r="G15" s="6"/>
      <c r="H15" s="6"/>
      <c r="I15" s="6"/>
      <c r="J15" s="6"/>
      <c r="K15" s="6"/>
      <c r="L15" s="6"/>
      <c r="M15" s="6"/>
      <c r="N15" s="6"/>
      <c r="O15" s="6"/>
      <c r="P15" s="6"/>
      <c r="Q15" s="6"/>
      <c r="R15" s="6"/>
      <c r="S15" s="6"/>
      <c r="T15" s="6"/>
      <c r="U15" s="6"/>
      <c r="V15" s="6"/>
      <c r="W15" s="6"/>
      <c r="X15" s="6"/>
      <c r="Y15" s="6"/>
      <c r="Z15" s="6"/>
    </row>
    <row r="16" spans="1:26" ht="30">
      <c r="A16" s="502" t="s">
        <v>1352</v>
      </c>
      <c r="B16" s="335" t="s">
        <v>1353</v>
      </c>
      <c r="C16" s="504" t="s">
        <v>1341</v>
      </c>
      <c r="D16" s="335"/>
      <c r="E16" s="6"/>
      <c r="F16" s="6"/>
      <c r="G16" s="6"/>
      <c r="H16" s="6"/>
      <c r="I16" s="6"/>
      <c r="J16" s="6"/>
      <c r="K16" s="6"/>
      <c r="L16" s="6"/>
      <c r="M16" s="6"/>
      <c r="N16" s="6"/>
      <c r="O16" s="6"/>
      <c r="P16" s="6"/>
      <c r="Q16" s="6"/>
      <c r="R16" s="6"/>
      <c r="S16" s="6"/>
      <c r="T16" s="6"/>
      <c r="U16" s="6"/>
      <c r="V16" s="6"/>
      <c r="W16" s="6"/>
      <c r="X16" s="6"/>
      <c r="Y16" s="6"/>
      <c r="Z16" s="6"/>
    </row>
    <row r="17" spans="1:26" ht="30.75" thickBot="1">
      <c r="A17" s="503"/>
      <c r="B17" s="331" t="s">
        <v>1354</v>
      </c>
      <c r="C17" s="505"/>
      <c r="D17" s="331"/>
      <c r="E17" s="6"/>
      <c r="F17" s="6"/>
      <c r="G17" s="6"/>
      <c r="H17" s="6"/>
      <c r="I17" s="6"/>
      <c r="J17" s="6"/>
      <c r="K17" s="6"/>
      <c r="L17" s="6"/>
      <c r="M17" s="6"/>
      <c r="N17" s="6"/>
      <c r="O17" s="6"/>
      <c r="P17" s="6"/>
      <c r="Q17" s="6"/>
      <c r="R17" s="6"/>
      <c r="S17" s="6"/>
      <c r="T17" s="6"/>
      <c r="U17" s="6"/>
      <c r="V17" s="6"/>
      <c r="W17" s="6"/>
      <c r="X17" s="6"/>
      <c r="Y17" s="6"/>
      <c r="Z17" s="6"/>
    </row>
    <row r="18" spans="1:26" ht="30">
      <c r="A18" s="502" t="s">
        <v>1355</v>
      </c>
      <c r="B18" s="336" t="s">
        <v>1356</v>
      </c>
      <c r="C18" s="506" t="s">
        <v>1357</v>
      </c>
      <c r="D18" s="336"/>
      <c r="E18" s="6"/>
      <c r="F18" s="6"/>
      <c r="G18" s="6"/>
      <c r="H18" s="6"/>
      <c r="I18" s="6"/>
      <c r="J18" s="6"/>
      <c r="K18" s="6"/>
      <c r="L18" s="6"/>
      <c r="M18" s="6"/>
      <c r="N18" s="6"/>
      <c r="O18" s="6"/>
      <c r="P18" s="6"/>
      <c r="Q18" s="6"/>
      <c r="R18" s="6"/>
      <c r="S18" s="6"/>
      <c r="T18" s="6"/>
      <c r="U18" s="6"/>
      <c r="V18" s="6"/>
      <c r="W18" s="6"/>
      <c r="X18" s="6"/>
      <c r="Y18" s="6"/>
      <c r="Z18" s="6"/>
    </row>
    <row r="19" spans="1:26" ht="30.75" thickBot="1">
      <c r="A19" s="503"/>
      <c r="B19" s="331" t="s">
        <v>1354</v>
      </c>
      <c r="C19" s="505"/>
      <c r="D19" s="331"/>
      <c r="E19" s="6"/>
      <c r="F19" s="6"/>
      <c r="G19" s="6"/>
      <c r="H19" s="6"/>
      <c r="I19" s="6"/>
      <c r="J19" s="6"/>
      <c r="K19" s="6"/>
      <c r="L19" s="6"/>
      <c r="M19" s="6"/>
      <c r="N19" s="6"/>
      <c r="O19" s="6"/>
      <c r="P19" s="6"/>
      <c r="Q19" s="6"/>
      <c r="R19" s="6"/>
      <c r="S19" s="6"/>
      <c r="T19" s="6"/>
      <c r="U19" s="6"/>
      <c r="V19" s="6"/>
      <c r="W19" s="6"/>
      <c r="X19" s="6"/>
      <c r="Y19" s="6"/>
      <c r="Z19" s="6"/>
    </row>
    <row r="20" spans="1:26" ht="15.75" thickBot="1">
      <c r="A20" s="333" t="s">
        <v>1358</v>
      </c>
      <c r="B20" s="334"/>
      <c r="C20" s="334"/>
      <c r="D20" s="334"/>
      <c r="E20" s="6"/>
      <c r="F20" s="6"/>
      <c r="G20" s="6"/>
      <c r="H20" s="6"/>
      <c r="I20" s="6"/>
      <c r="J20" s="6"/>
      <c r="K20" s="6"/>
      <c r="L20" s="6"/>
      <c r="M20" s="6"/>
      <c r="N20" s="6"/>
      <c r="O20" s="6"/>
      <c r="P20" s="6"/>
      <c r="Q20" s="6"/>
      <c r="R20" s="6"/>
      <c r="S20" s="6"/>
      <c r="T20" s="6"/>
      <c r="U20" s="6"/>
      <c r="V20" s="6"/>
      <c r="W20" s="6"/>
      <c r="X20" s="6"/>
      <c r="Y20" s="6"/>
      <c r="Z20" s="6"/>
    </row>
    <row r="21" spans="1:26" ht="60.75" thickBot="1">
      <c r="A21" s="330" t="s">
        <v>1359</v>
      </c>
      <c r="B21" s="331" t="s">
        <v>1360</v>
      </c>
      <c r="C21" s="331" t="s">
        <v>1341</v>
      </c>
      <c r="D21" s="331"/>
      <c r="E21" s="6"/>
      <c r="F21" s="6"/>
      <c r="G21" s="6"/>
      <c r="H21" s="6"/>
      <c r="I21" s="6"/>
      <c r="J21" s="6"/>
      <c r="K21" s="6"/>
      <c r="L21" s="6"/>
      <c r="M21" s="6"/>
      <c r="N21" s="6"/>
      <c r="O21" s="6"/>
      <c r="P21" s="6"/>
      <c r="Q21" s="6"/>
      <c r="R21" s="6"/>
      <c r="S21" s="6"/>
      <c r="T21" s="6"/>
      <c r="U21" s="6"/>
      <c r="V21" s="6"/>
      <c r="W21" s="6"/>
      <c r="X21" s="6"/>
      <c r="Y21" s="6"/>
      <c r="Z21" s="6"/>
    </row>
    <row r="22" spans="1:26" ht="30.75" thickBot="1">
      <c r="A22" s="330" t="s">
        <v>1361</v>
      </c>
      <c r="B22" s="331" t="s">
        <v>1362</v>
      </c>
      <c r="C22" s="331" t="s">
        <v>1341</v>
      </c>
      <c r="D22" s="331"/>
      <c r="E22" s="6"/>
      <c r="F22" s="6"/>
      <c r="G22" s="6"/>
      <c r="H22" s="6"/>
      <c r="I22" s="6"/>
      <c r="J22" s="6"/>
      <c r="K22" s="6"/>
      <c r="L22" s="6"/>
      <c r="M22" s="6"/>
      <c r="N22" s="6"/>
      <c r="O22" s="6"/>
      <c r="P22" s="6"/>
      <c r="Q22" s="6"/>
      <c r="R22" s="6"/>
      <c r="S22" s="6"/>
      <c r="T22" s="6"/>
      <c r="U22" s="6"/>
      <c r="V22" s="6"/>
      <c r="W22" s="6"/>
      <c r="X22" s="6"/>
      <c r="Y22" s="6"/>
      <c r="Z22" s="6"/>
    </row>
    <row r="23" spans="1:26" ht="15.75" customHeight="1" thickBot="1">
      <c r="A23" s="333" t="s">
        <v>1363</v>
      </c>
      <c r="B23" s="334"/>
      <c r="C23" s="334"/>
      <c r="D23" s="334"/>
      <c r="E23" s="6"/>
      <c r="F23" s="6"/>
      <c r="G23" s="6"/>
      <c r="H23" s="6"/>
      <c r="I23" s="6"/>
      <c r="J23" s="6"/>
      <c r="K23" s="6"/>
      <c r="L23" s="6"/>
      <c r="M23" s="6"/>
      <c r="N23" s="6"/>
      <c r="O23" s="6"/>
      <c r="P23" s="6"/>
      <c r="Q23" s="6"/>
      <c r="R23" s="6"/>
      <c r="S23" s="6"/>
      <c r="T23" s="6"/>
      <c r="U23" s="6"/>
      <c r="V23" s="6"/>
      <c r="W23" s="6"/>
      <c r="X23" s="6"/>
      <c r="Y23" s="6"/>
      <c r="Z23" s="6"/>
    </row>
    <row r="24" spans="1:26" ht="105.75" thickBot="1">
      <c r="A24" s="330" t="s">
        <v>1364</v>
      </c>
      <c r="B24" s="331" t="s">
        <v>1365</v>
      </c>
      <c r="C24" s="331" t="s">
        <v>1366</v>
      </c>
      <c r="D24" s="331"/>
      <c r="E24" s="6"/>
      <c r="F24" s="6"/>
      <c r="G24" s="6"/>
      <c r="H24" s="6"/>
      <c r="I24" s="6"/>
      <c r="J24" s="6"/>
      <c r="K24" s="6"/>
      <c r="L24" s="6"/>
      <c r="M24" s="6"/>
      <c r="N24" s="6"/>
      <c r="O24" s="6"/>
      <c r="P24" s="6"/>
      <c r="Q24" s="6"/>
      <c r="R24" s="6"/>
      <c r="S24" s="6"/>
      <c r="T24" s="6"/>
      <c r="U24" s="6"/>
      <c r="V24" s="6"/>
      <c r="W24" s="6"/>
      <c r="X24" s="6"/>
      <c r="Y24" s="6"/>
      <c r="Z24" s="6"/>
    </row>
    <row r="25" spans="1:26" ht="60.75" thickBot="1">
      <c r="A25" s="330" t="s">
        <v>1367</v>
      </c>
      <c r="B25" s="331" t="s">
        <v>1365</v>
      </c>
      <c r="C25" s="331" t="s">
        <v>1368</v>
      </c>
      <c r="D25" s="331" t="s">
        <v>1369</v>
      </c>
      <c r="E25" s="6"/>
      <c r="F25" s="6"/>
      <c r="G25" s="6"/>
      <c r="H25" s="6"/>
      <c r="I25" s="6"/>
      <c r="J25" s="6"/>
      <c r="K25" s="6"/>
      <c r="L25" s="6"/>
      <c r="M25" s="6"/>
      <c r="N25" s="6"/>
      <c r="O25" s="6"/>
      <c r="P25" s="6"/>
      <c r="Q25" s="6"/>
      <c r="R25" s="6"/>
      <c r="S25" s="6"/>
      <c r="T25" s="6"/>
      <c r="U25" s="6"/>
      <c r="V25" s="6"/>
      <c r="W25" s="6"/>
      <c r="X25" s="6"/>
      <c r="Y25" s="6"/>
      <c r="Z25" s="6"/>
    </row>
    <row r="26" spans="1:26" ht="15.75" thickBot="1">
      <c r="A26" s="333" t="s">
        <v>1370</v>
      </c>
      <c r="B26" s="334"/>
      <c r="C26" s="334"/>
      <c r="D26" s="334"/>
      <c r="E26" s="6"/>
      <c r="F26" s="6"/>
      <c r="G26" s="6"/>
      <c r="H26" s="6"/>
      <c r="I26" s="6"/>
      <c r="J26" s="6"/>
      <c r="K26" s="6"/>
      <c r="L26" s="6"/>
      <c r="M26" s="6"/>
      <c r="N26" s="6"/>
      <c r="O26" s="6"/>
      <c r="P26" s="6"/>
      <c r="Q26" s="6"/>
      <c r="R26" s="6"/>
      <c r="S26" s="6"/>
      <c r="T26" s="6"/>
      <c r="U26" s="6"/>
      <c r="V26" s="6"/>
      <c r="W26" s="6"/>
      <c r="X26" s="6"/>
      <c r="Y26" s="6"/>
      <c r="Z26" s="6"/>
    </row>
    <row r="27" spans="1:26" ht="138" customHeight="1" thickBot="1">
      <c r="A27" s="330" t="s">
        <v>1371</v>
      </c>
      <c r="B27" s="331" t="s">
        <v>1372</v>
      </c>
      <c r="C27" s="331" t="s">
        <v>1373</v>
      </c>
      <c r="D27" s="331" t="s">
        <v>1374</v>
      </c>
      <c r="E27" s="6"/>
      <c r="F27" s="6"/>
      <c r="G27" s="6"/>
      <c r="H27" s="6"/>
      <c r="I27" s="6"/>
      <c r="J27" s="6"/>
      <c r="K27" s="6"/>
      <c r="L27" s="6"/>
      <c r="M27" s="6"/>
      <c r="N27" s="6"/>
      <c r="O27" s="6"/>
      <c r="P27" s="6"/>
      <c r="Q27" s="6"/>
      <c r="R27" s="6"/>
      <c r="S27" s="6"/>
      <c r="T27" s="6"/>
      <c r="U27" s="6"/>
      <c r="V27" s="6"/>
      <c r="W27" s="6"/>
      <c r="X27" s="6"/>
      <c r="Y27" s="6"/>
      <c r="Z27" s="6"/>
    </row>
    <row r="28" spans="1:26" ht="134.25" customHeight="1" thickBot="1">
      <c r="A28" s="330" t="s">
        <v>1375</v>
      </c>
      <c r="B28" s="331" t="s">
        <v>1376</v>
      </c>
      <c r="C28" s="331" t="s">
        <v>1377</v>
      </c>
      <c r="D28" s="331" t="s">
        <v>1378</v>
      </c>
      <c r="E28" s="331" t="s">
        <v>1379</v>
      </c>
      <c r="F28" s="6"/>
      <c r="G28" s="6"/>
      <c r="H28" s="6"/>
      <c r="I28" s="6"/>
      <c r="J28" s="6"/>
      <c r="K28" s="6"/>
      <c r="L28" s="6"/>
      <c r="M28" s="6"/>
      <c r="N28" s="6"/>
      <c r="O28" s="6"/>
      <c r="P28" s="6"/>
      <c r="Q28" s="6"/>
      <c r="R28" s="6"/>
      <c r="S28" s="6"/>
      <c r="T28" s="6"/>
      <c r="U28" s="6"/>
      <c r="V28" s="6"/>
      <c r="W28" s="6"/>
      <c r="X28" s="6"/>
      <c r="Y28" s="6"/>
      <c r="Z28" s="6"/>
    </row>
    <row r="29" spans="1:26" ht="153" customHeight="1" thickBot="1">
      <c r="A29" s="330" t="s">
        <v>1380</v>
      </c>
      <c r="B29" s="331" t="s">
        <v>1365</v>
      </c>
      <c r="C29" s="331" t="s">
        <v>1381</v>
      </c>
      <c r="D29" s="331" t="s">
        <v>1382</v>
      </c>
      <c r="E29" s="6"/>
      <c r="F29" s="6"/>
      <c r="G29" s="6"/>
      <c r="H29" s="6"/>
      <c r="I29" s="6"/>
      <c r="J29" s="6"/>
      <c r="K29" s="6"/>
      <c r="L29" s="6"/>
      <c r="M29" s="6"/>
      <c r="N29" s="6"/>
      <c r="O29" s="6"/>
      <c r="P29" s="6"/>
      <c r="Q29" s="6"/>
      <c r="R29" s="6"/>
      <c r="S29" s="6"/>
      <c r="T29" s="6"/>
      <c r="U29" s="6"/>
      <c r="V29" s="6"/>
      <c r="W29" s="6"/>
      <c r="X29" s="6"/>
      <c r="Y29" s="6"/>
      <c r="Z29" s="6"/>
    </row>
    <row r="30" spans="1:26" ht="30.75" thickBot="1">
      <c r="A30" s="330" t="s">
        <v>1383</v>
      </c>
      <c r="B30" s="337" t="s">
        <v>1384</v>
      </c>
      <c r="C30" s="331" t="s">
        <v>1341</v>
      </c>
      <c r="D30" s="337"/>
      <c r="E30" s="6"/>
      <c r="F30" s="6"/>
      <c r="G30" s="6"/>
      <c r="H30" s="6"/>
      <c r="I30" s="6"/>
      <c r="J30" s="6"/>
      <c r="K30" s="6"/>
      <c r="L30" s="6"/>
      <c r="M30" s="6"/>
      <c r="N30" s="6"/>
      <c r="O30" s="6"/>
      <c r="P30" s="6"/>
      <c r="Q30" s="6"/>
      <c r="R30" s="6"/>
      <c r="S30" s="6"/>
      <c r="T30" s="6"/>
      <c r="U30" s="6"/>
      <c r="V30" s="6"/>
      <c r="W30" s="6"/>
      <c r="X30" s="6"/>
      <c r="Y30" s="6"/>
      <c r="Z30" s="6"/>
    </row>
    <row r="31" spans="1:26" ht="75.75" thickBot="1">
      <c r="A31" s="330" t="s">
        <v>1385</v>
      </c>
      <c r="B31" s="331" t="s">
        <v>1386</v>
      </c>
      <c r="C31" s="331" t="s">
        <v>1341</v>
      </c>
      <c r="D31" s="331"/>
      <c r="E31" s="6"/>
      <c r="F31" s="6"/>
      <c r="G31" s="6"/>
      <c r="H31" s="6"/>
      <c r="I31" s="6"/>
      <c r="J31" s="6"/>
      <c r="K31" s="6"/>
      <c r="L31" s="6"/>
      <c r="M31" s="6"/>
      <c r="N31" s="6"/>
      <c r="O31" s="6"/>
      <c r="P31" s="6"/>
      <c r="Q31" s="6"/>
      <c r="R31" s="6"/>
      <c r="S31" s="6"/>
      <c r="T31" s="6"/>
      <c r="U31" s="6"/>
      <c r="V31" s="6"/>
      <c r="W31" s="6"/>
      <c r="X31" s="6"/>
      <c r="Y31" s="6"/>
      <c r="Z31" s="6"/>
    </row>
    <row r="32" spans="1:26" ht="15.75" thickBot="1">
      <c r="A32" s="333" t="s">
        <v>1387</v>
      </c>
      <c r="B32" s="334"/>
      <c r="C32" s="334"/>
      <c r="D32" s="334"/>
      <c r="E32" s="6"/>
      <c r="F32" s="6"/>
      <c r="G32" s="6"/>
      <c r="H32" s="6"/>
      <c r="I32" s="6"/>
      <c r="J32" s="6"/>
      <c r="K32" s="6"/>
      <c r="L32" s="6"/>
      <c r="M32" s="6"/>
      <c r="N32" s="6"/>
      <c r="O32" s="6"/>
      <c r="P32" s="6"/>
      <c r="Q32" s="6"/>
      <c r="R32" s="6"/>
      <c r="S32" s="6"/>
      <c r="T32" s="6"/>
      <c r="U32" s="6"/>
      <c r="V32" s="6"/>
      <c r="W32" s="6"/>
      <c r="X32" s="6"/>
      <c r="Y32" s="6"/>
      <c r="Z32" s="6"/>
    </row>
    <row r="33" spans="1:26" ht="60.75" thickBot="1">
      <c r="A33" s="330" t="s">
        <v>1388</v>
      </c>
      <c r="B33" s="331" t="s">
        <v>1389</v>
      </c>
      <c r="C33" s="331" t="s">
        <v>1390</v>
      </c>
      <c r="D33" s="331"/>
      <c r="E33" s="6"/>
      <c r="F33" s="6"/>
      <c r="G33" s="6"/>
      <c r="H33" s="6"/>
      <c r="I33" s="6"/>
      <c r="J33" s="6"/>
      <c r="K33" s="6"/>
      <c r="L33" s="6"/>
      <c r="M33" s="6"/>
      <c r="N33" s="6"/>
      <c r="O33" s="6"/>
      <c r="P33" s="6"/>
      <c r="Q33" s="6"/>
      <c r="R33" s="6"/>
      <c r="S33" s="6"/>
      <c r="T33" s="6"/>
      <c r="U33" s="6"/>
      <c r="V33" s="6"/>
      <c r="W33" s="6"/>
      <c r="X33" s="6"/>
      <c r="Y33" s="6"/>
      <c r="Z33" s="6"/>
    </row>
    <row r="34" spans="1:26" ht="61.5" customHeight="1" thickBot="1">
      <c r="A34" s="330" t="s">
        <v>1391</v>
      </c>
      <c r="B34" s="331" t="s">
        <v>1389</v>
      </c>
      <c r="C34" s="331" t="s">
        <v>1381</v>
      </c>
      <c r="D34" s="331"/>
      <c r="E34" s="6"/>
      <c r="F34" s="6"/>
      <c r="G34" s="6"/>
      <c r="H34" s="6"/>
      <c r="I34" s="6"/>
      <c r="J34" s="6"/>
      <c r="K34" s="6"/>
      <c r="L34" s="6"/>
      <c r="M34" s="6"/>
      <c r="N34" s="6"/>
      <c r="O34" s="6"/>
      <c r="P34" s="6"/>
      <c r="Q34" s="6"/>
      <c r="R34" s="6"/>
      <c r="S34" s="6"/>
      <c r="T34" s="6"/>
      <c r="U34" s="6"/>
      <c r="V34" s="6"/>
      <c r="W34" s="6"/>
      <c r="X34" s="6"/>
      <c r="Y34" s="6"/>
      <c r="Z34" s="6"/>
    </row>
    <row r="35" spans="1:26" ht="90.75" thickBot="1">
      <c r="A35" s="330" t="s">
        <v>1392</v>
      </c>
      <c r="B35" s="331" t="s">
        <v>1389</v>
      </c>
      <c r="C35" s="331" t="s">
        <v>1381</v>
      </c>
      <c r="D35" s="331" t="s">
        <v>1393</v>
      </c>
      <c r="E35" s="6"/>
      <c r="F35" s="6"/>
      <c r="G35" s="6"/>
      <c r="H35" s="6"/>
      <c r="I35" s="6"/>
      <c r="J35" s="6"/>
      <c r="K35" s="6"/>
      <c r="L35" s="6"/>
      <c r="M35" s="6"/>
      <c r="N35" s="6"/>
      <c r="O35" s="6"/>
      <c r="P35" s="6"/>
      <c r="Q35" s="6"/>
      <c r="R35" s="6"/>
      <c r="S35" s="6"/>
      <c r="T35" s="6"/>
      <c r="U35" s="6"/>
      <c r="V35" s="6"/>
      <c r="W35" s="6"/>
      <c r="X35" s="6"/>
      <c r="Y35" s="6"/>
      <c r="Z35" s="6"/>
    </row>
    <row r="36" spans="1:26" ht="75" customHeight="1" thickBot="1">
      <c r="A36" s="330" t="s">
        <v>1394</v>
      </c>
      <c r="B36" s="331" t="s">
        <v>1395</v>
      </c>
      <c r="C36" s="331" t="s">
        <v>1381</v>
      </c>
      <c r="D36" s="331"/>
      <c r="E36" s="6"/>
      <c r="F36" s="6"/>
      <c r="G36" s="6"/>
      <c r="H36" s="6"/>
      <c r="I36" s="6"/>
      <c r="J36" s="6"/>
      <c r="K36" s="6"/>
      <c r="L36" s="6"/>
      <c r="M36" s="6"/>
      <c r="N36" s="6"/>
      <c r="O36" s="6"/>
      <c r="P36" s="6"/>
      <c r="Q36" s="6"/>
      <c r="R36" s="6"/>
      <c r="S36" s="6"/>
      <c r="T36" s="6"/>
      <c r="U36" s="6"/>
      <c r="V36" s="6"/>
      <c r="W36" s="6"/>
      <c r="X36" s="6"/>
      <c r="Y36" s="6"/>
      <c r="Z36" s="6"/>
    </row>
    <row r="37" spans="1:26" ht="15.75" thickBot="1">
      <c r="A37" s="333" t="s">
        <v>1396</v>
      </c>
      <c r="B37" s="334"/>
      <c r="C37" s="334"/>
      <c r="D37" s="334"/>
      <c r="E37" s="6"/>
      <c r="F37" s="6"/>
      <c r="G37" s="6"/>
      <c r="H37" s="6"/>
      <c r="I37" s="6"/>
      <c r="J37" s="6"/>
      <c r="K37" s="6"/>
      <c r="L37" s="6"/>
      <c r="M37" s="6"/>
      <c r="N37" s="6"/>
      <c r="O37" s="6"/>
      <c r="P37" s="6"/>
      <c r="Q37" s="6"/>
      <c r="R37" s="6"/>
      <c r="S37" s="6"/>
      <c r="T37" s="6"/>
      <c r="U37" s="6"/>
      <c r="V37" s="6"/>
      <c r="W37" s="6"/>
      <c r="X37" s="6"/>
      <c r="Y37" s="6"/>
      <c r="Z37" s="6"/>
    </row>
    <row r="38" spans="1:26" ht="15.75" customHeight="1" thickBot="1">
      <c r="A38" s="330" t="s">
        <v>1397</v>
      </c>
      <c r="B38" s="331" t="s">
        <v>1398</v>
      </c>
      <c r="C38" s="331" t="s">
        <v>1341</v>
      </c>
      <c r="D38" s="331"/>
      <c r="E38" s="6"/>
      <c r="F38" s="6"/>
      <c r="G38" s="6"/>
      <c r="H38" s="6"/>
      <c r="I38" s="6"/>
      <c r="J38" s="6"/>
      <c r="K38" s="6"/>
      <c r="L38" s="6"/>
      <c r="M38" s="6"/>
      <c r="N38" s="6"/>
      <c r="O38" s="6"/>
      <c r="P38" s="6"/>
      <c r="Q38" s="6"/>
      <c r="R38" s="6"/>
      <c r="S38" s="6"/>
      <c r="T38" s="6"/>
      <c r="U38" s="6"/>
      <c r="V38" s="6"/>
      <c r="W38" s="6"/>
      <c r="X38" s="6"/>
      <c r="Y38" s="6"/>
      <c r="Z38" s="6"/>
    </row>
    <row r="39" spans="1:26" ht="15.75" customHeight="1" thickBot="1">
      <c r="A39" s="333" t="s">
        <v>1399</v>
      </c>
      <c r="B39" s="334"/>
      <c r="C39" s="334"/>
      <c r="D39" s="334"/>
      <c r="E39" s="6"/>
      <c r="F39" s="6"/>
      <c r="G39" s="6"/>
      <c r="H39" s="6"/>
      <c r="I39" s="6"/>
      <c r="J39" s="6"/>
      <c r="K39" s="6"/>
      <c r="L39" s="6"/>
      <c r="M39" s="6"/>
      <c r="N39" s="6"/>
      <c r="O39" s="6"/>
      <c r="P39" s="6"/>
      <c r="Q39" s="6"/>
      <c r="R39" s="6"/>
      <c r="S39" s="6"/>
      <c r="T39" s="6"/>
      <c r="U39" s="6"/>
      <c r="V39" s="6"/>
      <c r="W39" s="6"/>
      <c r="X39" s="6"/>
      <c r="Y39" s="6"/>
      <c r="Z39" s="6"/>
    </row>
    <row r="40" spans="1:26" ht="50.25" customHeight="1" thickBot="1">
      <c r="A40" s="330" t="s">
        <v>1400</v>
      </c>
      <c r="B40" s="331" t="s">
        <v>1401</v>
      </c>
      <c r="C40" s="331" t="s">
        <v>1402</v>
      </c>
      <c r="D40" s="331"/>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c r="A1001" s="6"/>
      <c r="B1001" s="6"/>
      <c r="C1001" s="6"/>
      <c r="D1001" s="6"/>
      <c r="E1001" s="6"/>
      <c r="F1001" s="6"/>
      <c r="G1001" s="6"/>
      <c r="H1001" s="6"/>
      <c r="I1001" s="6"/>
    </row>
    <row r="1002" spans="1:26">
      <c r="A1002" s="6"/>
      <c r="B1002" s="6"/>
      <c r="C1002" s="6"/>
      <c r="D1002" s="6"/>
      <c r="E1002" s="6"/>
      <c r="F1002" s="6"/>
      <c r="G1002" s="6"/>
      <c r="H1002" s="6"/>
      <c r="I1002" s="6"/>
    </row>
    <row r="1003" spans="1:26">
      <c r="A1003" s="6"/>
      <c r="B1003" s="6"/>
      <c r="C1003" s="6"/>
      <c r="D1003" s="6"/>
      <c r="E1003" s="6"/>
      <c r="F1003" s="6"/>
      <c r="G1003" s="6"/>
      <c r="H1003" s="6"/>
      <c r="I1003" s="6"/>
    </row>
  </sheetData>
  <mergeCells count="6">
    <mergeCell ref="A16:A17"/>
    <mergeCell ref="A18:A19"/>
    <mergeCell ref="C16:C17"/>
    <mergeCell ref="C18:C19"/>
    <mergeCell ref="A1:A3"/>
    <mergeCell ref="B1:B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9A47B-2543-45D7-BBC3-67BAE7A110F4}">
  <dimension ref="A1:S116"/>
  <sheetViews>
    <sheetView showGridLines="0" workbookViewId="0">
      <selection activeCell="E6" sqref="E6"/>
    </sheetView>
  </sheetViews>
  <sheetFormatPr baseColWidth="10" defaultColWidth="10.85546875" defaultRowHeight="15"/>
  <cols>
    <col min="1" max="2" width="18.140625" style="6" customWidth="1"/>
    <col min="3" max="3" width="23.42578125" style="12" customWidth="1"/>
    <col min="4" max="4" width="65.5703125" style="12" customWidth="1"/>
    <col min="5" max="5" width="10.85546875" style="6"/>
    <col min="6" max="6" width="21.85546875" style="6" customWidth="1"/>
    <col min="7" max="16384" width="10.85546875" style="6"/>
  </cols>
  <sheetData>
    <row r="1" spans="1:19" ht="15" customHeight="1">
      <c r="A1" s="457"/>
      <c r="B1" s="458"/>
      <c r="C1" s="463" t="s">
        <v>2596</v>
      </c>
      <c r="D1" s="464"/>
      <c r="E1" s="451" t="s">
        <v>2591</v>
      </c>
      <c r="F1" s="27" t="s">
        <v>2595</v>
      </c>
      <c r="G1" s="454"/>
      <c r="J1" s="11"/>
      <c r="K1" s="11"/>
      <c r="L1" s="11"/>
      <c r="M1" s="11"/>
      <c r="N1" s="11"/>
      <c r="O1" s="11"/>
      <c r="P1" s="11"/>
      <c r="Q1" s="11"/>
      <c r="R1" s="3"/>
      <c r="S1" s="30"/>
    </row>
    <row r="2" spans="1:19" ht="15" customHeight="1">
      <c r="A2" s="459"/>
      <c r="B2" s="460"/>
      <c r="C2" s="466"/>
      <c r="D2" s="467"/>
      <c r="E2" s="451" t="s">
        <v>2592</v>
      </c>
      <c r="F2" s="27">
        <v>0</v>
      </c>
      <c r="G2" s="454"/>
      <c r="J2" s="11"/>
      <c r="K2" s="11"/>
      <c r="L2" s="11"/>
      <c r="M2" s="11"/>
      <c r="N2" s="11"/>
      <c r="O2" s="11"/>
      <c r="P2" s="11"/>
      <c r="Q2" s="11"/>
      <c r="R2" s="3"/>
      <c r="S2" s="30"/>
    </row>
    <row r="3" spans="1:19" ht="15" customHeight="1">
      <c r="A3" s="461"/>
      <c r="B3" s="462"/>
      <c r="C3" s="469"/>
      <c r="D3" s="470"/>
      <c r="E3" s="451" t="s">
        <v>2593</v>
      </c>
      <c r="F3" s="27" t="s">
        <v>2598</v>
      </c>
      <c r="G3" s="454"/>
      <c r="J3" s="11"/>
      <c r="K3" s="11"/>
      <c r="L3" s="11"/>
      <c r="M3" s="11"/>
      <c r="N3" s="11"/>
      <c r="O3" s="11"/>
      <c r="P3" s="11"/>
      <c r="Q3" s="11"/>
      <c r="R3" s="3"/>
      <c r="S3" s="30"/>
    </row>
    <row r="4" spans="1:19" ht="21">
      <c r="A4" s="35" t="str">
        <f>Inicio!A5</f>
        <v>CÁMARA DE COMERCIO DE FACATATIVA</v>
      </c>
      <c r="B4" s="35"/>
      <c r="C4" s="64"/>
      <c r="D4" s="64"/>
      <c r="E4" s="10"/>
      <c r="F4" s="29"/>
      <c r="G4" s="11"/>
      <c r="H4" s="11"/>
      <c r="I4" s="11"/>
    </row>
    <row r="5" spans="1:19" ht="18.75">
      <c r="A5" s="2" t="str">
        <f>Inicio!A6</f>
        <v>Sistema de Autocontrol y Gestión del Riesgo Integral de LA/FT/FPADM - RMM del SAGRILAFT</v>
      </c>
      <c r="B5" s="2"/>
      <c r="E5" s="10"/>
      <c r="F5" s="29"/>
      <c r="G5" s="11"/>
      <c r="H5" s="11"/>
      <c r="I5" s="11"/>
    </row>
    <row r="6" spans="1:19" ht="19.5" customHeight="1">
      <c r="A6" s="7" t="s">
        <v>2376</v>
      </c>
      <c r="B6" s="7"/>
      <c r="E6" s="10"/>
      <c r="F6" s="29"/>
      <c r="G6" s="11"/>
      <c r="H6" s="11"/>
      <c r="I6" s="11"/>
    </row>
    <row r="8" spans="1:19" ht="31.5">
      <c r="A8" s="414" t="s">
        <v>2377</v>
      </c>
      <c r="B8" s="414" t="s">
        <v>2378</v>
      </c>
      <c r="C8" s="149" t="s">
        <v>2379</v>
      </c>
      <c r="D8" s="149" t="s">
        <v>2380</v>
      </c>
    </row>
    <row r="9" spans="1:19" ht="36" customHeight="1">
      <c r="A9" s="510" t="s">
        <v>2381</v>
      </c>
      <c r="B9" s="511" t="s">
        <v>2382</v>
      </c>
      <c r="C9" s="510" t="s">
        <v>2383</v>
      </c>
      <c r="D9" s="415" t="s">
        <v>2384</v>
      </c>
    </row>
    <row r="10" spans="1:19" ht="40.5" customHeight="1">
      <c r="A10" s="510"/>
      <c r="B10" s="512"/>
      <c r="C10" s="510"/>
      <c r="D10" s="415" t="s">
        <v>2385</v>
      </c>
    </row>
    <row r="11" spans="1:19" ht="30.75" customHeight="1">
      <c r="A11" s="510"/>
      <c r="B11" s="512"/>
      <c r="C11" s="510"/>
      <c r="D11" s="415" t="s">
        <v>2386</v>
      </c>
    </row>
    <row r="12" spans="1:19" ht="58.5" customHeight="1">
      <c r="A12" s="510" t="s">
        <v>2381</v>
      </c>
      <c r="B12" s="511" t="s">
        <v>2382</v>
      </c>
      <c r="C12" s="510" t="s">
        <v>2387</v>
      </c>
      <c r="D12" s="415" t="s">
        <v>2388</v>
      </c>
    </row>
    <row r="13" spans="1:19" ht="24">
      <c r="A13" s="510"/>
      <c r="B13" s="512"/>
      <c r="C13" s="510"/>
      <c r="D13" s="415" t="s">
        <v>2389</v>
      </c>
    </row>
    <row r="14" spans="1:19" ht="43.5" customHeight="1">
      <c r="A14" s="510"/>
      <c r="B14" s="512"/>
      <c r="C14" s="510"/>
      <c r="D14" s="415" t="s">
        <v>2390</v>
      </c>
    </row>
    <row r="15" spans="1:19" ht="37.5" customHeight="1">
      <c r="A15" s="510" t="s">
        <v>2381</v>
      </c>
      <c r="B15" s="511" t="s">
        <v>2382</v>
      </c>
      <c r="C15" s="510" t="s">
        <v>2391</v>
      </c>
      <c r="D15" s="415" t="s">
        <v>2392</v>
      </c>
    </row>
    <row r="16" spans="1:19" ht="24">
      <c r="A16" s="510"/>
      <c r="B16" s="512"/>
      <c r="C16" s="510"/>
      <c r="D16" s="415" t="s">
        <v>2393</v>
      </c>
    </row>
    <row r="17" spans="1:4">
      <c r="A17" s="510"/>
      <c r="B17" s="512"/>
      <c r="C17" s="510"/>
      <c r="D17" s="415" t="s">
        <v>2394</v>
      </c>
    </row>
    <row r="18" spans="1:4">
      <c r="A18" s="510"/>
      <c r="B18" s="512"/>
      <c r="C18" s="510"/>
      <c r="D18" s="415" t="s">
        <v>2395</v>
      </c>
    </row>
    <row r="19" spans="1:4">
      <c r="A19" s="510"/>
      <c r="B19" s="512"/>
      <c r="C19" s="510"/>
      <c r="D19" s="415" t="s">
        <v>2396</v>
      </c>
    </row>
    <row r="20" spans="1:4" ht="24">
      <c r="A20" s="510"/>
      <c r="B20" s="512"/>
      <c r="C20" s="510"/>
      <c r="D20" s="415" t="s">
        <v>2397</v>
      </c>
    </row>
    <row r="21" spans="1:4">
      <c r="A21" s="510" t="s">
        <v>2381</v>
      </c>
      <c r="B21" s="511" t="s">
        <v>2382</v>
      </c>
      <c r="C21" s="510" t="s">
        <v>2398</v>
      </c>
      <c r="D21" s="415" t="s">
        <v>2399</v>
      </c>
    </row>
    <row r="22" spans="1:4" ht="24">
      <c r="A22" s="510"/>
      <c r="B22" s="512"/>
      <c r="C22" s="510"/>
      <c r="D22" s="415" t="s">
        <v>2400</v>
      </c>
    </row>
    <row r="23" spans="1:4">
      <c r="A23" s="510"/>
      <c r="B23" s="512"/>
      <c r="C23" s="510"/>
      <c r="D23" s="415" t="s">
        <v>2401</v>
      </c>
    </row>
    <row r="24" spans="1:4" ht="36">
      <c r="A24" s="510"/>
      <c r="B24" s="512"/>
      <c r="C24" s="510"/>
      <c r="D24" s="415" t="s">
        <v>2402</v>
      </c>
    </row>
    <row r="25" spans="1:4" ht="24" customHeight="1">
      <c r="A25" s="510"/>
      <c r="B25" s="512"/>
      <c r="C25" s="510"/>
      <c r="D25" s="415" t="s">
        <v>2403</v>
      </c>
    </row>
    <row r="26" spans="1:4" ht="24">
      <c r="A26" s="510"/>
      <c r="B26" s="512"/>
      <c r="C26" s="510"/>
      <c r="D26" s="415" t="s">
        <v>2404</v>
      </c>
    </row>
    <row r="27" spans="1:4" ht="24">
      <c r="A27" s="510"/>
      <c r="B27" s="512"/>
      <c r="C27" s="510"/>
      <c r="D27" s="415" t="s">
        <v>2405</v>
      </c>
    </row>
    <row r="28" spans="1:4" ht="24">
      <c r="A28" s="510" t="s">
        <v>2381</v>
      </c>
      <c r="B28" s="511" t="s">
        <v>2382</v>
      </c>
      <c r="C28" s="510" t="s">
        <v>2406</v>
      </c>
      <c r="D28" s="415" t="s">
        <v>2407</v>
      </c>
    </row>
    <row r="29" spans="1:4" ht="24">
      <c r="A29" s="510"/>
      <c r="B29" s="512"/>
      <c r="C29" s="510"/>
      <c r="D29" s="415" t="s">
        <v>2408</v>
      </c>
    </row>
    <row r="30" spans="1:4">
      <c r="A30" s="510"/>
      <c r="B30" s="512"/>
      <c r="C30" s="510"/>
      <c r="D30" s="415" t="s">
        <v>2409</v>
      </c>
    </row>
    <row r="31" spans="1:4" ht="27.75" customHeight="1">
      <c r="A31" s="510"/>
      <c r="B31" s="512"/>
      <c r="C31" s="510"/>
      <c r="D31" s="415" t="s">
        <v>2410</v>
      </c>
    </row>
    <row r="32" spans="1:4" ht="29.25" customHeight="1">
      <c r="A32" s="510"/>
      <c r="B32" s="512"/>
      <c r="C32" s="510"/>
      <c r="D32" s="415" t="s">
        <v>2411</v>
      </c>
    </row>
    <row r="33" spans="1:4" ht="24">
      <c r="A33" s="510" t="s">
        <v>2381</v>
      </c>
      <c r="B33" s="511" t="s">
        <v>2382</v>
      </c>
      <c r="C33" s="510" t="s">
        <v>2412</v>
      </c>
      <c r="D33" s="415" t="s">
        <v>2413</v>
      </c>
    </row>
    <row r="34" spans="1:4" ht="24">
      <c r="A34" s="510"/>
      <c r="B34" s="512"/>
      <c r="C34" s="510"/>
      <c r="D34" s="415" t="s">
        <v>2414</v>
      </c>
    </row>
    <row r="35" spans="1:4">
      <c r="A35" s="510"/>
      <c r="B35" s="512"/>
      <c r="C35" s="510"/>
      <c r="D35" s="415" t="s">
        <v>2415</v>
      </c>
    </row>
    <row r="36" spans="1:4" ht="24">
      <c r="A36" s="510"/>
      <c r="B36" s="512"/>
      <c r="C36" s="510"/>
      <c r="D36" s="415" t="s">
        <v>2416</v>
      </c>
    </row>
    <row r="37" spans="1:4">
      <c r="A37" s="510" t="s">
        <v>2381</v>
      </c>
      <c r="B37" s="511" t="s">
        <v>2382</v>
      </c>
      <c r="C37" s="510" t="s">
        <v>2417</v>
      </c>
      <c r="D37" s="415" t="s">
        <v>2418</v>
      </c>
    </row>
    <row r="38" spans="1:4">
      <c r="A38" s="510"/>
      <c r="B38" s="512"/>
      <c r="C38" s="510"/>
      <c r="D38" s="415" t="s">
        <v>2419</v>
      </c>
    </row>
    <row r="39" spans="1:4">
      <c r="A39" s="510"/>
      <c r="B39" s="512"/>
      <c r="C39" s="510"/>
      <c r="D39" s="415" t="s">
        <v>2420</v>
      </c>
    </row>
    <row r="40" spans="1:4">
      <c r="A40" s="510"/>
      <c r="B40" s="512"/>
      <c r="C40" s="510"/>
      <c r="D40" s="415" t="s">
        <v>2421</v>
      </c>
    </row>
    <row r="41" spans="1:4">
      <c r="A41" s="510"/>
      <c r="B41" s="512"/>
      <c r="C41" s="510"/>
      <c r="D41" s="415" t="s">
        <v>2422</v>
      </c>
    </row>
    <row r="42" spans="1:4" ht="24">
      <c r="A42" s="510" t="s">
        <v>2423</v>
      </c>
      <c r="B42" s="511" t="s">
        <v>2424</v>
      </c>
      <c r="C42" s="510" t="s">
        <v>2425</v>
      </c>
      <c r="D42" s="415" t="s">
        <v>2426</v>
      </c>
    </row>
    <row r="43" spans="1:4" ht="24">
      <c r="A43" s="510"/>
      <c r="B43" s="512"/>
      <c r="C43" s="510"/>
      <c r="D43" s="415" t="s">
        <v>2427</v>
      </c>
    </row>
    <row r="44" spans="1:4">
      <c r="A44" s="510"/>
      <c r="B44" s="512"/>
      <c r="C44" s="510"/>
      <c r="D44" s="415" t="s">
        <v>2428</v>
      </c>
    </row>
    <row r="45" spans="1:4" ht="24">
      <c r="A45" s="510"/>
      <c r="B45" s="512"/>
      <c r="C45" s="510"/>
      <c r="D45" s="415" t="s">
        <v>2429</v>
      </c>
    </row>
    <row r="46" spans="1:4" ht="24">
      <c r="A46" s="510"/>
      <c r="B46" s="512"/>
      <c r="C46" s="510"/>
      <c r="D46" s="415" t="s">
        <v>2430</v>
      </c>
    </row>
    <row r="47" spans="1:4" ht="24">
      <c r="A47" s="510"/>
      <c r="B47" s="512"/>
      <c r="C47" s="510"/>
      <c r="D47" s="415" t="s">
        <v>2431</v>
      </c>
    </row>
    <row r="48" spans="1:4" ht="24">
      <c r="A48" s="510"/>
      <c r="B48" s="512"/>
      <c r="C48" s="510"/>
      <c r="D48" s="415" t="s">
        <v>2432</v>
      </c>
    </row>
    <row r="49" spans="1:4">
      <c r="A49" s="510"/>
      <c r="B49" s="512"/>
      <c r="C49" s="510"/>
      <c r="D49" s="415" t="s">
        <v>2433</v>
      </c>
    </row>
    <row r="50" spans="1:4" ht="24">
      <c r="A50" s="510"/>
      <c r="B50" s="512"/>
      <c r="C50" s="510"/>
      <c r="D50" s="415" t="s">
        <v>2434</v>
      </c>
    </row>
    <row r="51" spans="1:4" ht="27.75" customHeight="1">
      <c r="A51" s="510"/>
      <c r="B51" s="512"/>
      <c r="C51" s="510"/>
      <c r="D51" s="415" t="s">
        <v>2435</v>
      </c>
    </row>
    <row r="52" spans="1:4" ht="28.5" customHeight="1">
      <c r="A52" s="510"/>
      <c r="B52" s="512"/>
      <c r="C52" s="510"/>
      <c r="D52" s="415" t="s">
        <v>2436</v>
      </c>
    </row>
    <row r="53" spans="1:4" ht="36">
      <c r="A53" s="510"/>
      <c r="B53" s="512"/>
      <c r="C53" s="510"/>
      <c r="D53" s="415" t="s">
        <v>2437</v>
      </c>
    </row>
    <row r="54" spans="1:4">
      <c r="A54" s="510"/>
      <c r="B54" s="512"/>
      <c r="C54" s="510"/>
      <c r="D54" s="415" t="s">
        <v>2438</v>
      </c>
    </row>
    <row r="55" spans="1:4" ht="24">
      <c r="A55" s="510"/>
      <c r="B55" s="512"/>
      <c r="C55" s="510"/>
      <c r="D55" s="415" t="s">
        <v>2439</v>
      </c>
    </row>
    <row r="56" spans="1:4">
      <c r="A56" s="510"/>
      <c r="B56" s="512"/>
      <c r="C56" s="510"/>
      <c r="D56" s="415" t="s">
        <v>2440</v>
      </c>
    </row>
    <row r="57" spans="1:4" ht="24">
      <c r="A57" s="510" t="s">
        <v>2423</v>
      </c>
      <c r="B57" s="511" t="s">
        <v>2424</v>
      </c>
      <c r="C57" s="510" t="s">
        <v>2441</v>
      </c>
      <c r="D57" s="415" t="s">
        <v>2442</v>
      </c>
    </row>
    <row r="58" spans="1:4" ht="24">
      <c r="A58" s="510"/>
      <c r="B58" s="512"/>
      <c r="C58" s="510"/>
      <c r="D58" s="415" t="s">
        <v>2443</v>
      </c>
    </row>
    <row r="59" spans="1:4" ht="24">
      <c r="A59" s="510"/>
      <c r="B59" s="512"/>
      <c r="C59" s="510"/>
      <c r="D59" s="415" t="s">
        <v>2444</v>
      </c>
    </row>
    <row r="60" spans="1:4">
      <c r="A60" s="510"/>
      <c r="B60" s="512"/>
      <c r="C60" s="510"/>
      <c r="D60" s="415" t="s">
        <v>2445</v>
      </c>
    </row>
    <row r="61" spans="1:4" ht="24">
      <c r="A61" s="510"/>
      <c r="B61" s="512"/>
      <c r="C61" s="510"/>
      <c r="D61" s="415" t="s">
        <v>2446</v>
      </c>
    </row>
    <row r="62" spans="1:4" ht="24">
      <c r="A62" s="510"/>
      <c r="B62" s="512"/>
      <c r="C62" s="510"/>
      <c r="D62" s="415" t="s">
        <v>2447</v>
      </c>
    </row>
    <row r="63" spans="1:4">
      <c r="A63" s="510"/>
      <c r="B63" s="512"/>
      <c r="C63" s="510"/>
      <c r="D63" s="415" t="s">
        <v>2448</v>
      </c>
    </row>
    <row r="64" spans="1:4">
      <c r="A64" s="510"/>
      <c r="B64" s="512"/>
      <c r="C64" s="510"/>
      <c r="D64" s="415" t="s">
        <v>2449</v>
      </c>
    </row>
    <row r="65" spans="1:4" ht="36">
      <c r="A65" s="510"/>
      <c r="B65" s="512"/>
      <c r="C65" s="510"/>
      <c r="D65" s="415" t="s">
        <v>2450</v>
      </c>
    </row>
    <row r="66" spans="1:4" ht="24">
      <c r="A66" s="510"/>
      <c r="B66" s="512"/>
      <c r="C66" s="510"/>
      <c r="D66" s="415" t="s">
        <v>2451</v>
      </c>
    </row>
    <row r="67" spans="1:4" ht="24">
      <c r="A67" s="510"/>
      <c r="B67" s="512"/>
      <c r="C67" s="510"/>
      <c r="D67" s="415" t="s">
        <v>2452</v>
      </c>
    </row>
    <row r="68" spans="1:4" ht="24">
      <c r="A68" s="510"/>
      <c r="B68" s="512"/>
      <c r="C68" s="510"/>
      <c r="D68" s="415" t="s">
        <v>2453</v>
      </c>
    </row>
    <row r="69" spans="1:4" ht="24">
      <c r="A69" s="510"/>
      <c r="B69" s="512"/>
      <c r="C69" s="510"/>
      <c r="D69" s="415" t="s">
        <v>2454</v>
      </c>
    </row>
    <row r="70" spans="1:4">
      <c r="A70" s="510"/>
      <c r="B70" s="512"/>
      <c r="C70" s="510"/>
      <c r="D70" s="415" t="s">
        <v>2455</v>
      </c>
    </row>
    <row r="71" spans="1:4">
      <c r="A71" s="510"/>
      <c r="B71" s="512"/>
      <c r="C71" s="510"/>
      <c r="D71" s="415" t="s">
        <v>2456</v>
      </c>
    </row>
    <row r="72" spans="1:4" ht="24">
      <c r="A72" s="510"/>
      <c r="B72" s="512"/>
      <c r="C72" s="510"/>
      <c r="D72" s="415" t="s">
        <v>2457</v>
      </c>
    </row>
    <row r="73" spans="1:4" ht="36">
      <c r="A73" s="510"/>
      <c r="B73" s="512"/>
      <c r="C73" s="510"/>
      <c r="D73" s="415" t="s">
        <v>2458</v>
      </c>
    </row>
    <row r="74" spans="1:4" ht="24">
      <c r="A74" s="510"/>
      <c r="B74" s="512"/>
      <c r="C74" s="510"/>
      <c r="D74" s="415" t="s">
        <v>2459</v>
      </c>
    </row>
    <row r="75" spans="1:4" ht="24">
      <c r="A75" s="510"/>
      <c r="B75" s="512"/>
      <c r="C75" s="510"/>
      <c r="D75" s="415" t="s">
        <v>2460</v>
      </c>
    </row>
    <row r="76" spans="1:4">
      <c r="A76" s="510"/>
      <c r="B76" s="512"/>
      <c r="C76" s="510"/>
      <c r="D76" s="415" t="s">
        <v>2461</v>
      </c>
    </row>
    <row r="77" spans="1:4">
      <c r="A77" s="510"/>
      <c r="B77" s="512"/>
      <c r="C77" s="510"/>
      <c r="D77" s="415" t="s">
        <v>2462</v>
      </c>
    </row>
    <row r="78" spans="1:4">
      <c r="A78" s="510" t="s">
        <v>2423</v>
      </c>
      <c r="B78" s="511" t="s">
        <v>2424</v>
      </c>
      <c r="C78" s="510" t="s">
        <v>2463</v>
      </c>
      <c r="D78" s="415" t="s">
        <v>2464</v>
      </c>
    </row>
    <row r="79" spans="1:4">
      <c r="A79" s="510"/>
      <c r="B79" s="512"/>
      <c r="C79" s="510"/>
      <c r="D79" s="415" t="s">
        <v>2465</v>
      </c>
    </row>
    <row r="80" spans="1:4" ht="24">
      <c r="A80" s="510"/>
      <c r="B80" s="512"/>
      <c r="C80" s="510"/>
      <c r="D80" s="415" t="s">
        <v>2466</v>
      </c>
    </row>
    <row r="81" spans="1:4" ht="24">
      <c r="A81" s="510"/>
      <c r="B81" s="512"/>
      <c r="C81" s="510"/>
      <c r="D81" s="415" t="s">
        <v>2467</v>
      </c>
    </row>
    <row r="82" spans="1:4" ht="24">
      <c r="A82" s="510"/>
      <c r="B82" s="512"/>
      <c r="C82" s="510"/>
      <c r="D82" s="415" t="s">
        <v>2468</v>
      </c>
    </row>
    <row r="83" spans="1:4" ht="24">
      <c r="A83" s="510" t="s">
        <v>2423</v>
      </c>
      <c r="B83" s="511" t="s">
        <v>2424</v>
      </c>
      <c r="C83" s="510" t="s">
        <v>2469</v>
      </c>
      <c r="D83" s="415" t="s">
        <v>2470</v>
      </c>
    </row>
    <row r="84" spans="1:4" ht="24">
      <c r="A84" s="510"/>
      <c r="B84" s="512"/>
      <c r="C84" s="510"/>
      <c r="D84" s="415" t="s">
        <v>2471</v>
      </c>
    </row>
    <row r="85" spans="1:4" ht="36">
      <c r="A85" s="510"/>
      <c r="B85" s="512"/>
      <c r="C85" s="510"/>
      <c r="D85" s="415" t="s">
        <v>2472</v>
      </c>
    </row>
    <row r="86" spans="1:4" ht="24">
      <c r="A86" s="510"/>
      <c r="B86" s="512"/>
      <c r="C86" s="510"/>
      <c r="D86" s="415" t="s">
        <v>2473</v>
      </c>
    </row>
    <row r="87" spans="1:4" ht="24">
      <c r="A87" s="510"/>
      <c r="B87" s="512"/>
      <c r="C87" s="510"/>
      <c r="D87" s="415" t="s">
        <v>2474</v>
      </c>
    </row>
    <row r="88" spans="1:4" ht="24">
      <c r="A88" s="510"/>
      <c r="B88" s="512"/>
      <c r="C88" s="510"/>
      <c r="D88" s="415" t="s">
        <v>2475</v>
      </c>
    </row>
    <row r="89" spans="1:4" ht="48">
      <c r="A89" s="510"/>
      <c r="B89" s="512"/>
      <c r="C89" s="510"/>
      <c r="D89" s="415" t="s">
        <v>2476</v>
      </c>
    </row>
    <row r="90" spans="1:4" ht="36">
      <c r="A90" s="510"/>
      <c r="B90" s="512"/>
      <c r="C90" s="510"/>
      <c r="D90" s="415" t="s">
        <v>2477</v>
      </c>
    </row>
    <row r="91" spans="1:4" ht="24">
      <c r="A91" s="510"/>
      <c r="B91" s="512"/>
      <c r="C91" s="510"/>
      <c r="D91" s="415" t="s">
        <v>2478</v>
      </c>
    </row>
    <row r="92" spans="1:4" ht="36">
      <c r="A92" s="510"/>
      <c r="B92" s="512"/>
      <c r="C92" s="510"/>
      <c r="D92" s="415" t="s">
        <v>2479</v>
      </c>
    </row>
    <row r="93" spans="1:4" ht="36">
      <c r="A93" s="510" t="s">
        <v>2480</v>
      </c>
      <c r="B93" s="511" t="s">
        <v>2481</v>
      </c>
      <c r="C93" s="510" t="s">
        <v>2482</v>
      </c>
      <c r="D93" s="415" t="s">
        <v>2483</v>
      </c>
    </row>
    <row r="94" spans="1:4" ht="36">
      <c r="A94" s="510"/>
      <c r="B94" s="512"/>
      <c r="C94" s="510"/>
      <c r="D94" s="415" t="s">
        <v>2484</v>
      </c>
    </row>
    <row r="95" spans="1:4" ht="24">
      <c r="A95" s="510"/>
      <c r="B95" s="512"/>
      <c r="C95" s="510"/>
      <c r="D95" s="415" t="s">
        <v>2485</v>
      </c>
    </row>
    <row r="96" spans="1:4" ht="36">
      <c r="A96" s="510"/>
      <c r="B96" s="512"/>
      <c r="C96" s="510"/>
      <c r="D96" s="415" t="s">
        <v>2486</v>
      </c>
    </row>
    <row r="97" spans="1:4" ht="36">
      <c r="A97" s="510"/>
      <c r="B97" s="512"/>
      <c r="C97" s="510"/>
      <c r="D97" s="415" t="s">
        <v>2487</v>
      </c>
    </row>
    <row r="98" spans="1:4" ht="24">
      <c r="A98" s="510"/>
      <c r="B98" s="512"/>
      <c r="C98" s="510"/>
      <c r="D98" s="415" t="s">
        <v>2488</v>
      </c>
    </row>
    <row r="99" spans="1:4" ht="36">
      <c r="A99" s="510"/>
      <c r="B99" s="512"/>
      <c r="C99" s="510"/>
      <c r="D99" s="415" t="s">
        <v>2489</v>
      </c>
    </row>
    <row r="100" spans="1:4" ht="36">
      <c r="A100" s="510"/>
      <c r="B100" s="512"/>
      <c r="C100" s="510"/>
      <c r="D100" s="415" t="s">
        <v>2490</v>
      </c>
    </row>
    <row r="101" spans="1:4" ht="24">
      <c r="A101" s="510"/>
      <c r="B101" s="512"/>
      <c r="C101" s="510"/>
      <c r="D101" s="415" t="s">
        <v>2491</v>
      </c>
    </row>
    <row r="102" spans="1:4" ht="24" customHeight="1">
      <c r="A102" s="510"/>
      <c r="B102" s="512"/>
      <c r="C102" s="510"/>
      <c r="D102" s="415" t="s">
        <v>2492</v>
      </c>
    </row>
    <row r="103" spans="1:4" ht="36">
      <c r="A103" s="510"/>
      <c r="B103" s="512"/>
      <c r="C103" s="510"/>
      <c r="D103" s="415" t="s">
        <v>2493</v>
      </c>
    </row>
    <row r="104" spans="1:4" ht="24">
      <c r="A104" s="510"/>
      <c r="B104" s="512"/>
      <c r="C104" s="510"/>
      <c r="D104" s="415" t="s">
        <v>2494</v>
      </c>
    </row>
    <row r="105" spans="1:4" ht="36">
      <c r="A105" s="510" t="s">
        <v>2480</v>
      </c>
      <c r="B105" s="511" t="s">
        <v>2481</v>
      </c>
      <c r="C105" s="510" t="s">
        <v>2495</v>
      </c>
      <c r="D105" s="415" t="s">
        <v>2496</v>
      </c>
    </row>
    <row r="106" spans="1:4" ht="48">
      <c r="A106" s="510"/>
      <c r="B106" s="512"/>
      <c r="C106" s="510"/>
      <c r="D106" s="415" t="s">
        <v>2497</v>
      </c>
    </row>
    <row r="107" spans="1:4" ht="24">
      <c r="A107" s="510"/>
      <c r="B107" s="512"/>
      <c r="C107" s="510"/>
      <c r="D107" s="415" t="s">
        <v>2498</v>
      </c>
    </row>
    <row r="108" spans="1:4" ht="24">
      <c r="A108" s="510"/>
      <c r="B108" s="512"/>
      <c r="C108" s="510"/>
      <c r="D108" s="415" t="s">
        <v>2499</v>
      </c>
    </row>
    <row r="109" spans="1:4" ht="48">
      <c r="A109" s="510"/>
      <c r="B109" s="512"/>
      <c r="C109" s="510"/>
      <c r="D109" s="415" t="s">
        <v>2500</v>
      </c>
    </row>
    <row r="110" spans="1:4" ht="24">
      <c r="A110" s="510"/>
      <c r="B110" s="512"/>
      <c r="C110" s="510"/>
      <c r="D110" s="415" t="s">
        <v>2501</v>
      </c>
    </row>
    <row r="111" spans="1:4" ht="24">
      <c r="A111" s="510"/>
      <c r="B111" s="512"/>
      <c r="C111" s="510"/>
      <c r="D111" s="415" t="s">
        <v>2502</v>
      </c>
    </row>
    <row r="112" spans="1:4" ht="36">
      <c r="A112" s="510"/>
      <c r="B112" s="512"/>
      <c r="C112" s="510"/>
      <c r="D112" s="415" t="s">
        <v>2503</v>
      </c>
    </row>
    <row r="113" spans="1:4" ht="24">
      <c r="A113" s="510"/>
      <c r="B113" s="512"/>
      <c r="C113" s="510"/>
      <c r="D113" s="415" t="s">
        <v>2504</v>
      </c>
    </row>
    <row r="114" spans="1:4" ht="24">
      <c r="A114" s="510"/>
      <c r="B114" s="512"/>
      <c r="C114" s="510"/>
      <c r="D114" s="415" t="s">
        <v>2505</v>
      </c>
    </row>
    <row r="115" spans="1:4">
      <c r="A115" s="510"/>
      <c r="B115" s="512"/>
      <c r="C115" s="510"/>
      <c r="D115" s="415" t="s">
        <v>2506</v>
      </c>
    </row>
    <row r="116" spans="1:4" ht="24">
      <c r="A116" s="510"/>
      <c r="B116" s="512"/>
      <c r="C116" s="510"/>
      <c r="D116" s="415" t="s">
        <v>2507</v>
      </c>
    </row>
  </sheetData>
  <mergeCells count="41">
    <mergeCell ref="A78:A82"/>
    <mergeCell ref="B78:B82"/>
    <mergeCell ref="C78:C82"/>
    <mergeCell ref="A105:A116"/>
    <mergeCell ref="B105:B116"/>
    <mergeCell ref="C105:C116"/>
    <mergeCell ref="A83:A92"/>
    <mergeCell ref="B83:B92"/>
    <mergeCell ref="C83:C92"/>
    <mergeCell ref="A93:A104"/>
    <mergeCell ref="B93:B104"/>
    <mergeCell ref="C93:C104"/>
    <mergeCell ref="A42:A56"/>
    <mergeCell ref="B42:B56"/>
    <mergeCell ref="C42:C56"/>
    <mergeCell ref="A57:A77"/>
    <mergeCell ref="B57:B77"/>
    <mergeCell ref="C57:C77"/>
    <mergeCell ref="A33:A36"/>
    <mergeCell ref="B33:B36"/>
    <mergeCell ref="C33:C36"/>
    <mergeCell ref="A37:A41"/>
    <mergeCell ref="B37:B41"/>
    <mergeCell ref="C37:C41"/>
    <mergeCell ref="A21:A27"/>
    <mergeCell ref="B21:B27"/>
    <mergeCell ref="C21:C27"/>
    <mergeCell ref="A28:A32"/>
    <mergeCell ref="B28:B32"/>
    <mergeCell ref="C28:C32"/>
    <mergeCell ref="A12:A14"/>
    <mergeCell ref="B12:B14"/>
    <mergeCell ref="C12:C14"/>
    <mergeCell ref="A15:A20"/>
    <mergeCell ref="B15:B20"/>
    <mergeCell ref="C15:C20"/>
    <mergeCell ref="A1:B3"/>
    <mergeCell ref="C1:D3"/>
    <mergeCell ref="A9:A11"/>
    <mergeCell ref="B9:B11"/>
    <mergeCell ref="C9:C11"/>
  </mergeCells>
  <hyperlinks>
    <hyperlink ref="B9" r:id="rId1" xr:uid="{74A3C1A5-1FCD-4F9F-B718-7F80C1C942FD}"/>
    <hyperlink ref="B12" r:id="rId2" xr:uid="{878521F9-5777-4D29-850D-59293D7C0214}"/>
    <hyperlink ref="B15" r:id="rId3" xr:uid="{146FBFCA-E777-41B1-9C71-654C085EE28C}"/>
    <hyperlink ref="B21" r:id="rId4" xr:uid="{C4EF8771-DEED-40FA-9440-7A5EC6166643}"/>
    <hyperlink ref="B28" r:id="rId5" xr:uid="{DC06215E-025B-4DF2-861B-98857C3D64BB}"/>
    <hyperlink ref="B33" r:id="rId6" xr:uid="{70F8C27F-1EBA-421E-A93B-1DD1641D8CA5}"/>
    <hyperlink ref="B37" r:id="rId7" xr:uid="{8A670D14-BD8A-401C-979C-FA34EF715617}"/>
    <hyperlink ref="B42" r:id="rId8" xr:uid="{8F5B697D-54C2-4B86-AF1F-4EB0D961EA52}"/>
    <hyperlink ref="B57" r:id="rId9" xr:uid="{8310E9CE-496E-437A-8060-F40D7F702BE9}"/>
    <hyperlink ref="B78" r:id="rId10" xr:uid="{58D838FB-FD5C-4F5C-A16E-E0C3E99A3797}"/>
    <hyperlink ref="B83" r:id="rId11" xr:uid="{2638AF0A-4A99-45A8-8ED0-7DFC6A779D1F}"/>
    <hyperlink ref="B93" r:id="rId12" xr:uid="{6ECC5566-DAE1-4A48-944C-D8A390FDE145}"/>
    <hyperlink ref="B105" r:id="rId13" xr:uid="{B9D4D4AE-226F-4EE5-B0B3-9A5132F0B11E}"/>
  </hyperlinks>
  <pageMargins left="0.7" right="0.7" top="0.75" bottom="0.75" header="0.3" footer="0.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90"/>
  <sheetViews>
    <sheetView showGridLines="0" zoomScale="80" zoomScaleNormal="80" workbookViewId="0">
      <selection activeCell="F5" sqref="F5"/>
    </sheetView>
  </sheetViews>
  <sheetFormatPr baseColWidth="10" defaultColWidth="11.42578125" defaultRowHeight="15"/>
  <cols>
    <col min="1" max="1" width="25.28515625" style="3" customWidth="1"/>
    <col min="2" max="2" width="21.42578125" style="3" customWidth="1"/>
    <col min="3" max="3" width="45.140625" style="3" customWidth="1"/>
    <col min="4" max="4" width="42.28515625" style="3" customWidth="1"/>
    <col min="5" max="5" width="32.85546875" style="3" bestFit="1" customWidth="1"/>
    <col min="6" max="6" width="38.42578125" style="3" customWidth="1"/>
    <col min="7" max="7" width="40" style="3" customWidth="1"/>
    <col min="8" max="8" width="45.28515625" style="119" customWidth="1"/>
    <col min="9" max="9" width="77.5703125" style="3" customWidth="1"/>
    <col min="10" max="10" width="35.140625" style="3" customWidth="1"/>
    <col min="11" max="16384" width="11.42578125" style="3"/>
  </cols>
  <sheetData>
    <row r="1" spans="1:9">
      <c r="A1" s="457"/>
      <c r="B1" s="458"/>
      <c r="C1" s="463" t="s">
        <v>2596</v>
      </c>
      <c r="D1" s="464"/>
      <c r="E1" s="451" t="s">
        <v>2591</v>
      </c>
      <c r="F1" s="27" t="s">
        <v>2595</v>
      </c>
    </row>
    <row r="2" spans="1:9">
      <c r="A2" s="459"/>
      <c r="B2" s="460"/>
      <c r="C2" s="466"/>
      <c r="D2" s="467"/>
      <c r="E2" s="451" t="s">
        <v>2592</v>
      </c>
      <c r="F2" s="27">
        <v>0</v>
      </c>
    </row>
    <row r="3" spans="1:9">
      <c r="A3" s="461"/>
      <c r="B3" s="462"/>
      <c r="C3" s="469"/>
      <c r="D3" s="470"/>
      <c r="E3" s="451" t="s">
        <v>2593</v>
      </c>
      <c r="F3" s="27" t="s">
        <v>2598</v>
      </c>
    </row>
    <row r="4" spans="1:9" ht="21">
      <c r="A4" s="35" t="str">
        <f>Inicio!A5</f>
        <v>CÁMARA DE COMERCIO DE FACATATIVA</v>
      </c>
    </row>
    <row r="5" spans="1:9" ht="18.75">
      <c r="A5" s="2" t="str">
        <f>Inicio!A6</f>
        <v>Sistema de Autocontrol y Gestión del Riesgo Integral de LA/FT/FPADM - RMM del SAGRILAFT</v>
      </c>
    </row>
    <row r="6" spans="1:9" s="121" customFormat="1" ht="31.5">
      <c r="A6" s="7" t="s">
        <v>1403</v>
      </c>
      <c r="B6" s="3"/>
      <c r="C6" s="3"/>
      <c r="D6" s="3"/>
      <c r="E6" s="3"/>
      <c r="F6" s="3"/>
      <c r="G6" s="120" t="s">
        <v>1410</v>
      </c>
      <c r="H6" s="120" t="s">
        <v>1411</v>
      </c>
      <c r="I6" s="120" t="s">
        <v>1412</v>
      </c>
    </row>
    <row r="7" spans="1:9" s="121" customFormat="1" ht="24.75" customHeight="1">
      <c r="A7" s="3"/>
      <c r="B7" s="3"/>
      <c r="C7" s="3"/>
      <c r="D7" s="3"/>
      <c r="E7" s="3"/>
      <c r="F7" s="3"/>
      <c r="G7" s="564" t="s">
        <v>2209</v>
      </c>
      <c r="H7" s="124" t="s">
        <v>1416</v>
      </c>
      <c r="I7" s="523" t="s">
        <v>2579</v>
      </c>
    </row>
    <row r="8" spans="1:9" s="121" customFormat="1" ht="25.5">
      <c r="A8" s="3"/>
      <c r="B8" s="3"/>
      <c r="C8" s="3"/>
      <c r="D8" s="3"/>
      <c r="E8" s="3"/>
      <c r="F8" s="3"/>
      <c r="G8" s="565"/>
      <c r="H8" s="124" t="s">
        <v>1419</v>
      </c>
      <c r="I8" s="529"/>
    </row>
    <row r="9" spans="1:9" s="121" customFormat="1" ht="31.5">
      <c r="A9" s="120" t="s">
        <v>1404</v>
      </c>
      <c r="B9" s="120" t="s">
        <v>1405</v>
      </c>
      <c r="C9" s="120" t="s">
        <v>1406</v>
      </c>
      <c r="D9" s="120" t="s">
        <v>1407</v>
      </c>
      <c r="E9" s="120" t="s">
        <v>1408</v>
      </c>
      <c r="F9" s="120" t="s">
        <v>1409</v>
      </c>
      <c r="G9" s="566"/>
      <c r="H9" s="124" t="s">
        <v>1421</v>
      </c>
      <c r="I9" s="529"/>
    </row>
    <row r="10" spans="1:9" s="121" customFormat="1" ht="24.75" customHeight="1">
      <c r="A10" s="569" t="s">
        <v>1413</v>
      </c>
      <c r="B10" s="570" t="s">
        <v>27</v>
      </c>
      <c r="C10" s="534" t="s">
        <v>1414</v>
      </c>
      <c r="D10" s="125" t="s">
        <v>1415</v>
      </c>
      <c r="E10" s="370"/>
      <c r="F10" s="122"/>
      <c r="G10" s="564" t="s">
        <v>2210</v>
      </c>
      <c r="H10" s="124" t="s">
        <v>1423</v>
      </c>
      <c r="I10" s="529"/>
    </row>
    <row r="11" spans="1:9" s="121" customFormat="1" ht="15.75">
      <c r="A11" s="553"/>
      <c r="B11" s="527"/>
      <c r="C11" s="535"/>
      <c r="D11" s="523" t="s">
        <v>1417</v>
      </c>
      <c r="E11" s="125" t="s">
        <v>1418</v>
      </c>
      <c r="F11" s="263"/>
      <c r="G11" s="565"/>
      <c r="H11" s="124" t="s">
        <v>1424</v>
      </c>
      <c r="I11" s="529"/>
    </row>
    <row r="12" spans="1:9" s="121" customFormat="1" ht="15.75">
      <c r="A12" s="553"/>
      <c r="B12" s="527"/>
      <c r="C12" s="536"/>
      <c r="D12" s="533"/>
      <c r="E12" s="124" t="s">
        <v>1420</v>
      </c>
      <c r="F12" s="264"/>
      <c r="G12" s="566"/>
      <c r="H12" s="124" t="s">
        <v>1425</v>
      </c>
      <c r="I12" s="529"/>
    </row>
    <row r="13" spans="1:9" s="121" customFormat="1" ht="15.75">
      <c r="A13" s="553"/>
      <c r="B13" s="527"/>
      <c r="C13" s="534" t="s">
        <v>1422</v>
      </c>
      <c r="D13" s="125" t="s">
        <v>1415</v>
      </c>
      <c r="E13" s="370"/>
      <c r="F13" s="263"/>
      <c r="G13" s="567" t="s">
        <v>1427</v>
      </c>
      <c r="H13" s="124" t="s">
        <v>1428</v>
      </c>
      <c r="I13" s="529"/>
    </row>
    <row r="14" spans="1:9" s="121" customFormat="1" ht="15.75">
      <c r="A14" s="553"/>
      <c r="B14" s="527"/>
      <c r="C14" s="535"/>
      <c r="D14" s="523" t="s">
        <v>1417</v>
      </c>
      <c r="E14" s="125" t="s">
        <v>1418</v>
      </c>
      <c r="F14" s="263"/>
      <c r="G14" s="568"/>
      <c r="H14" s="124" t="s">
        <v>1429</v>
      </c>
      <c r="I14" s="529"/>
    </row>
    <row r="15" spans="1:9" s="121" customFormat="1" ht="15.75">
      <c r="A15" s="553"/>
      <c r="B15" s="527"/>
      <c r="C15" s="536"/>
      <c r="D15" s="533"/>
      <c r="E15" s="371"/>
      <c r="F15" s="264"/>
      <c r="G15" s="567" t="s">
        <v>1431</v>
      </c>
      <c r="H15" s="20" t="s">
        <v>1432</v>
      </c>
      <c r="I15" s="529"/>
    </row>
    <row r="16" spans="1:9" s="121" customFormat="1" ht="15.75">
      <c r="A16" s="553"/>
      <c r="B16" s="527"/>
      <c r="C16" s="573" t="s">
        <v>1426</v>
      </c>
      <c r="D16" s="262" t="s">
        <v>1415</v>
      </c>
      <c r="E16" s="562"/>
      <c r="F16" s="264"/>
      <c r="G16" s="568"/>
      <c r="H16" s="20" t="s">
        <v>1432</v>
      </c>
      <c r="I16" s="524"/>
    </row>
    <row r="17" spans="1:9" ht="31.5">
      <c r="A17" s="553"/>
      <c r="B17" s="527"/>
      <c r="C17" s="574"/>
      <c r="D17" s="262" t="s">
        <v>1417</v>
      </c>
      <c r="E17" s="563"/>
      <c r="F17" s="264"/>
      <c r="G17" s="120" t="s">
        <v>1410</v>
      </c>
      <c r="H17" s="120" t="s">
        <v>1433</v>
      </c>
      <c r="I17" s="120" t="s">
        <v>1412</v>
      </c>
    </row>
    <row r="18" spans="1:9" s="121" customFormat="1" ht="15.6" customHeight="1">
      <c r="A18" s="553"/>
      <c r="B18" s="527"/>
      <c r="C18" s="534" t="s">
        <v>1430</v>
      </c>
      <c r="D18" s="125" t="s">
        <v>1415</v>
      </c>
      <c r="E18" s="122"/>
      <c r="F18" s="263"/>
      <c r="G18" s="543" t="s">
        <v>1437</v>
      </c>
      <c r="H18" s="20" t="s">
        <v>1432</v>
      </c>
      <c r="I18" s="523" t="s">
        <v>2579</v>
      </c>
    </row>
    <row r="19" spans="1:9" s="121" customFormat="1" ht="15.75">
      <c r="A19" s="553"/>
      <c r="B19" s="527"/>
      <c r="C19" s="535"/>
      <c r="D19" s="125" t="s">
        <v>1417</v>
      </c>
      <c r="E19" s="125" t="s">
        <v>1418</v>
      </c>
      <c r="F19" s="265"/>
      <c r="G19" s="544"/>
      <c r="H19" s="20" t="s">
        <v>1432</v>
      </c>
      <c r="I19" s="529"/>
    </row>
    <row r="20" spans="1:9" s="121" customFormat="1" ht="31.5">
      <c r="A20" s="553"/>
      <c r="B20" s="120" t="s">
        <v>1405</v>
      </c>
      <c r="C20" s="120" t="s">
        <v>1406</v>
      </c>
      <c r="D20" s="120" t="s">
        <v>1407</v>
      </c>
      <c r="E20" s="120" t="s">
        <v>1408</v>
      </c>
      <c r="F20" s="120" t="s">
        <v>1409</v>
      </c>
      <c r="G20" s="544"/>
      <c r="H20" s="20" t="s">
        <v>1432</v>
      </c>
      <c r="I20" s="529"/>
    </row>
    <row r="21" spans="1:9" s="121" customFormat="1" ht="15.75">
      <c r="A21" s="553"/>
      <c r="B21" s="525" t="s">
        <v>1434</v>
      </c>
      <c r="C21" s="534" t="s">
        <v>1435</v>
      </c>
      <c r="D21" s="126" t="s">
        <v>1415</v>
      </c>
      <c r="E21" s="127"/>
      <c r="F21" s="541" t="s">
        <v>1436</v>
      </c>
      <c r="G21" s="542"/>
      <c r="H21" s="20" t="s">
        <v>1432</v>
      </c>
      <c r="I21" s="529"/>
    </row>
    <row r="22" spans="1:9" s="121" customFormat="1" ht="15.75">
      <c r="A22" s="553"/>
      <c r="B22" s="527"/>
      <c r="C22" s="535"/>
      <c r="D22" s="126" t="s">
        <v>1417</v>
      </c>
      <c r="E22" s="127"/>
      <c r="F22" s="542"/>
      <c r="G22" s="541"/>
      <c r="H22" s="124" t="s">
        <v>1440</v>
      </c>
      <c r="I22" s="529"/>
    </row>
    <row r="23" spans="1:9" s="121" customFormat="1" ht="15.75">
      <c r="A23" s="553"/>
      <c r="B23" s="527"/>
      <c r="C23" s="534" t="s">
        <v>1438</v>
      </c>
      <c r="D23" s="126" t="s">
        <v>1415</v>
      </c>
      <c r="E23" s="127"/>
      <c r="F23" s="541" t="s">
        <v>2049</v>
      </c>
      <c r="G23" s="542"/>
      <c r="H23" s="124" t="s">
        <v>1441</v>
      </c>
      <c r="I23" s="529"/>
    </row>
    <row r="24" spans="1:9" s="121" customFormat="1" ht="25.5">
      <c r="A24" s="553"/>
      <c r="B24" s="527"/>
      <c r="C24" s="536"/>
      <c r="D24" s="126" t="s">
        <v>1417</v>
      </c>
      <c r="E24" s="127"/>
      <c r="F24" s="542"/>
      <c r="G24" s="541" t="s">
        <v>2053</v>
      </c>
      <c r="H24" s="124" t="s">
        <v>1443</v>
      </c>
      <c r="I24" s="529"/>
    </row>
    <row r="25" spans="1:9" s="121" customFormat="1" ht="25.5">
      <c r="A25" s="553"/>
      <c r="B25" s="527"/>
      <c r="C25" s="534" t="s">
        <v>1439</v>
      </c>
      <c r="D25" s="126" t="s">
        <v>1415</v>
      </c>
      <c r="E25" s="127"/>
      <c r="F25" s="521" t="s">
        <v>2048</v>
      </c>
      <c r="G25" s="542"/>
      <c r="H25" s="124" t="s">
        <v>1444</v>
      </c>
      <c r="I25" s="524"/>
    </row>
    <row r="26" spans="1:9" ht="31.5">
      <c r="A26" s="553"/>
      <c r="B26" s="527"/>
      <c r="C26" s="536"/>
      <c r="D26" s="126" t="s">
        <v>1417</v>
      </c>
      <c r="E26" s="127"/>
      <c r="F26" s="521"/>
      <c r="G26" s="120" t="s">
        <v>1410</v>
      </c>
      <c r="H26" s="120" t="s">
        <v>1445</v>
      </c>
      <c r="I26" s="120" t="s">
        <v>1412</v>
      </c>
    </row>
    <row r="27" spans="1:9" s="121" customFormat="1" ht="18.600000000000001" customHeight="1">
      <c r="A27" s="553"/>
      <c r="B27" s="527"/>
      <c r="C27" s="534" t="s">
        <v>1442</v>
      </c>
      <c r="D27" s="126" t="s">
        <v>1415</v>
      </c>
      <c r="E27" s="127"/>
      <c r="F27" s="541" t="s">
        <v>2047</v>
      </c>
      <c r="G27" s="523" t="s">
        <v>1448</v>
      </c>
      <c r="H27" s="124" t="s">
        <v>1449</v>
      </c>
      <c r="I27" s="523" t="s">
        <v>2580</v>
      </c>
    </row>
    <row r="28" spans="1:9" s="121" customFormat="1" ht="18.600000000000001" customHeight="1">
      <c r="A28" s="553"/>
      <c r="B28" s="528"/>
      <c r="C28" s="536"/>
      <c r="D28" s="126" t="s">
        <v>1417</v>
      </c>
      <c r="E28" s="127"/>
      <c r="F28" s="542"/>
      <c r="G28" s="529"/>
      <c r="H28" s="124" t="s">
        <v>1452</v>
      </c>
      <c r="I28" s="529"/>
    </row>
    <row r="29" spans="1:9" s="121" customFormat="1" ht="18.600000000000001" customHeight="1">
      <c r="A29" s="553"/>
      <c r="B29" s="120" t="s">
        <v>1405</v>
      </c>
      <c r="C29" s="128" t="s">
        <v>1406</v>
      </c>
      <c r="D29" s="120" t="s">
        <v>1407</v>
      </c>
      <c r="E29" s="120" t="s">
        <v>1408</v>
      </c>
      <c r="F29" s="120" t="s">
        <v>1409</v>
      </c>
      <c r="G29" s="529"/>
      <c r="H29" s="124" t="s">
        <v>1453</v>
      </c>
      <c r="I29" s="529"/>
    </row>
    <row r="30" spans="1:9" s="121" customFormat="1" ht="18.600000000000001" customHeight="1">
      <c r="A30" s="553"/>
      <c r="B30" s="571" t="s">
        <v>1446</v>
      </c>
      <c r="C30" s="539" t="s">
        <v>2057</v>
      </c>
      <c r="D30" s="129" t="s">
        <v>1415</v>
      </c>
      <c r="E30" s="130"/>
      <c r="F30" s="523" t="s">
        <v>2072</v>
      </c>
      <c r="G30" s="529"/>
      <c r="H30" s="124" t="s">
        <v>1454</v>
      </c>
      <c r="I30" s="529"/>
    </row>
    <row r="31" spans="1:9" s="121" customFormat="1" ht="18.600000000000001" customHeight="1">
      <c r="A31" s="553"/>
      <c r="B31" s="572"/>
      <c r="C31" s="540"/>
      <c r="D31" s="129" t="s">
        <v>1450</v>
      </c>
      <c r="E31" s="124" t="s">
        <v>1451</v>
      </c>
      <c r="F31" s="524"/>
      <c r="G31" s="529"/>
      <c r="H31" s="124" t="s">
        <v>1456</v>
      </c>
      <c r="I31" s="529"/>
    </row>
    <row r="32" spans="1:9" s="121" customFormat="1" ht="18.600000000000001" customHeight="1">
      <c r="A32" s="553"/>
      <c r="B32" s="572"/>
      <c r="C32" s="537" t="s">
        <v>1172</v>
      </c>
      <c r="D32" s="129" t="s">
        <v>1415</v>
      </c>
      <c r="E32" s="130"/>
      <c r="F32" s="523" t="s">
        <v>2111</v>
      </c>
      <c r="G32" s="529"/>
      <c r="H32" s="124" t="s">
        <v>1457</v>
      </c>
      <c r="I32" s="529"/>
    </row>
    <row r="33" spans="1:9" s="121" customFormat="1" ht="18.600000000000001" customHeight="1">
      <c r="A33" s="553"/>
      <c r="B33" s="572"/>
      <c r="C33" s="538"/>
      <c r="D33" s="129" t="s">
        <v>1450</v>
      </c>
      <c r="E33" s="124" t="s">
        <v>1451</v>
      </c>
      <c r="F33" s="524"/>
      <c r="G33" s="529"/>
      <c r="H33" s="124" t="s">
        <v>1459</v>
      </c>
      <c r="I33" s="529"/>
    </row>
    <row r="34" spans="1:9" s="121" customFormat="1" ht="18.600000000000001" customHeight="1">
      <c r="A34" s="553"/>
      <c r="B34" s="572"/>
      <c r="C34" s="537" t="s">
        <v>1455</v>
      </c>
      <c r="D34" s="129" t="s">
        <v>1415</v>
      </c>
      <c r="E34" s="130"/>
      <c r="F34" s="523" t="s">
        <v>2073</v>
      </c>
      <c r="G34" s="529"/>
      <c r="H34" s="124" t="s">
        <v>1460</v>
      </c>
      <c r="I34" s="529"/>
    </row>
    <row r="35" spans="1:9" s="121" customFormat="1" ht="18.600000000000001" customHeight="1">
      <c r="A35" s="553"/>
      <c r="B35" s="572"/>
      <c r="C35" s="538"/>
      <c r="D35" s="129" t="s">
        <v>1450</v>
      </c>
      <c r="E35" s="124" t="s">
        <v>1451</v>
      </c>
      <c r="F35" s="524"/>
      <c r="G35" s="529"/>
      <c r="H35" s="124" t="s">
        <v>1461</v>
      </c>
      <c r="I35" s="532"/>
    </row>
    <row r="36" spans="1:9" s="121" customFormat="1" ht="18.600000000000001" customHeight="1">
      <c r="A36" s="553"/>
      <c r="B36" s="572"/>
      <c r="C36" s="539" t="s">
        <v>1458</v>
      </c>
      <c r="D36" s="129" t="s">
        <v>1415</v>
      </c>
      <c r="E36" s="130"/>
      <c r="F36" s="523" t="s">
        <v>2062</v>
      </c>
      <c r="G36" s="529"/>
      <c r="H36" s="124" t="s">
        <v>1462</v>
      </c>
      <c r="I36" s="532"/>
    </row>
    <row r="37" spans="1:9" s="121" customFormat="1" ht="18.600000000000001" customHeight="1">
      <c r="A37" s="553"/>
      <c r="B37" s="572"/>
      <c r="C37" s="540"/>
      <c r="D37" s="129" t="s">
        <v>1450</v>
      </c>
      <c r="E37" s="124" t="s">
        <v>1451</v>
      </c>
      <c r="F37" s="524"/>
      <c r="G37" s="529"/>
      <c r="H37" s="124" t="s">
        <v>1463</v>
      </c>
      <c r="I37" s="532"/>
    </row>
    <row r="38" spans="1:9" s="121" customFormat="1" ht="18.600000000000001" customHeight="1">
      <c r="A38" s="553"/>
      <c r="B38" s="572"/>
      <c r="C38" s="539" t="s">
        <v>2071</v>
      </c>
      <c r="D38" s="129" t="s">
        <v>1415</v>
      </c>
      <c r="E38" s="130"/>
      <c r="F38" s="523" t="s">
        <v>2063</v>
      </c>
      <c r="G38" s="529"/>
      <c r="H38" s="124" t="s">
        <v>1464</v>
      </c>
      <c r="I38" s="532"/>
    </row>
    <row r="39" spans="1:9" s="121" customFormat="1" ht="18.600000000000001" customHeight="1">
      <c r="A39" s="553"/>
      <c r="B39" s="572"/>
      <c r="C39" s="540"/>
      <c r="D39" s="129" t="s">
        <v>1450</v>
      </c>
      <c r="E39" s="124" t="s">
        <v>1451</v>
      </c>
      <c r="F39" s="524"/>
      <c r="G39" s="529"/>
      <c r="H39" s="124" t="s">
        <v>1466</v>
      </c>
      <c r="I39" s="532"/>
    </row>
    <row r="40" spans="1:9" s="121" customFormat="1" ht="18.600000000000001" customHeight="1">
      <c r="A40" s="553"/>
      <c r="B40" s="572"/>
      <c r="C40" s="537" t="s">
        <v>2055</v>
      </c>
      <c r="D40" s="129" t="s">
        <v>1415</v>
      </c>
      <c r="E40" s="130"/>
      <c r="F40" s="523" t="s">
        <v>2074</v>
      </c>
      <c r="G40" s="529"/>
      <c r="H40" s="124" t="s">
        <v>1467</v>
      </c>
      <c r="I40" s="532"/>
    </row>
    <row r="41" spans="1:9" s="121" customFormat="1" ht="18.600000000000001" customHeight="1">
      <c r="A41" s="553"/>
      <c r="B41" s="572"/>
      <c r="C41" s="538"/>
      <c r="D41" s="129" t="s">
        <v>1450</v>
      </c>
      <c r="E41" s="124" t="s">
        <v>1451</v>
      </c>
      <c r="F41" s="524"/>
      <c r="G41" s="529"/>
      <c r="H41" s="124" t="s">
        <v>1468</v>
      </c>
      <c r="I41" s="532"/>
    </row>
    <row r="42" spans="1:9" s="121" customFormat="1" ht="18.600000000000001" customHeight="1">
      <c r="A42" s="553"/>
      <c r="B42" s="572"/>
      <c r="C42" s="539" t="s">
        <v>1465</v>
      </c>
      <c r="D42" s="129" t="s">
        <v>1415</v>
      </c>
      <c r="E42" s="130"/>
      <c r="F42" s="523" t="s">
        <v>2060</v>
      </c>
      <c r="G42" s="529"/>
      <c r="H42" s="124" t="s">
        <v>1470</v>
      </c>
      <c r="I42" s="532"/>
    </row>
    <row r="43" spans="1:9" s="121" customFormat="1" ht="18.600000000000001" customHeight="1">
      <c r="A43" s="553"/>
      <c r="B43" s="572"/>
      <c r="C43" s="540"/>
      <c r="D43" s="129" t="s">
        <v>1450</v>
      </c>
      <c r="E43" s="124" t="s">
        <v>1451</v>
      </c>
      <c r="F43" s="524"/>
      <c r="G43" s="529"/>
      <c r="H43" s="132" t="s">
        <v>1472</v>
      </c>
      <c r="I43" s="532"/>
    </row>
    <row r="44" spans="1:9" s="121" customFormat="1" ht="18.600000000000001" customHeight="1">
      <c r="A44" s="553"/>
      <c r="B44" s="572"/>
      <c r="C44" s="376" t="s">
        <v>2056</v>
      </c>
      <c r="D44" s="129" t="s">
        <v>1450</v>
      </c>
      <c r="E44" s="124" t="s">
        <v>1451</v>
      </c>
      <c r="F44" s="124" t="s">
        <v>2061</v>
      </c>
      <c r="G44" s="529"/>
      <c r="H44" s="133" t="s">
        <v>1475</v>
      </c>
      <c r="I44" s="532"/>
    </row>
    <row r="45" spans="1:9" ht="18.600000000000001" customHeight="1">
      <c r="A45" s="553"/>
      <c r="B45" s="572"/>
      <c r="C45" s="375" t="s">
        <v>1469</v>
      </c>
      <c r="D45" s="129" t="s">
        <v>1415</v>
      </c>
      <c r="E45" s="130"/>
      <c r="F45" s="131" t="s">
        <v>2058</v>
      </c>
      <c r="G45" s="524"/>
      <c r="H45" s="134" t="s">
        <v>1477</v>
      </c>
      <c r="I45" s="530"/>
    </row>
    <row r="46" spans="1:9" s="121" customFormat="1" ht="31.5">
      <c r="A46" s="553"/>
      <c r="B46" s="527"/>
      <c r="C46" s="377" t="s">
        <v>1471</v>
      </c>
      <c r="D46" s="129" t="s">
        <v>1450</v>
      </c>
      <c r="E46" s="123" t="s">
        <v>1420</v>
      </c>
      <c r="F46" s="378"/>
      <c r="G46" s="120" t="s">
        <v>1410</v>
      </c>
      <c r="H46" s="120" t="s">
        <v>1478</v>
      </c>
      <c r="I46" s="120" t="s">
        <v>1412</v>
      </c>
    </row>
    <row r="47" spans="1:9" ht="29.45" customHeight="1">
      <c r="A47" s="553"/>
      <c r="B47" s="527"/>
      <c r="C47" s="118" t="s">
        <v>1473</v>
      </c>
      <c r="D47" s="129" t="s">
        <v>1450</v>
      </c>
      <c r="E47" s="123" t="s">
        <v>1474</v>
      </c>
      <c r="F47" s="378"/>
      <c r="G47" s="133" t="s">
        <v>2075</v>
      </c>
      <c r="H47" s="124" t="s">
        <v>1480</v>
      </c>
      <c r="I47" s="125" t="s">
        <v>2581</v>
      </c>
    </row>
    <row r="48" spans="1:9" ht="39" customHeight="1">
      <c r="A48" s="553"/>
      <c r="B48" s="527"/>
      <c r="C48" s="374" t="s">
        <v>1476</v>
      </c>
      <c r="D48" s="129" t="s">
        <v>1450</v>
      </c>
      <c r="E48" s="123" t="s">
        <v>1418</v>
      </c>
      <c r="F48" s="379" t="s">
        <v>2059</v>
      </c>
      <c r="G48" s="120" t="s">
        <v>1410</v>
      </c>
      <c r="H48" s="120" t="s">
        <v>1481</v>
      </c>
      <c r="I48" s="120" t="s">
        <v>1412</v>
      </c>
    </row>
    <row r="49" spans="1:9" ht="28.5" customHeight="1">
      <c r="A49" s="553"/>
      <c r="B49" s="120" t="s">
        <v>1405</v>
      </c>
      <c r="C49" s="120" t="s">
        <v>1406</v>
      </c>
      <c r="D49" s="120" t="s">
        <v>1407</v>
      </c>
      <c r="E49" s="120" t="s">
        <v>1408</v>
      </c>
      <c r="F49" s="120" t="s">
        <v>1409</v>
      </c>
      <c r="G49" s="124" t="s">
        <v>1431</v>
      </c>
      <c r="H49" s="20" t="s">
        <v>1432</v>
      </c>
      <c r="I49" s="523" t="s">
        <v>2582</v>
      </c>
    </row>
    <row r="50" spans="1:9" ht="28.5" customHeight="1">
      <c r="A50" s="553"/>
      <c r="B50" s="353" t="s">
        <v>2066</v>
      </c>
      <c r="C50" s="380" t="s">
        <v>1479</v>
      </c>
      <c r="D50" s="352" t="s">
        <v>1415</v>
      </c>
      <c r="E50" s="127"/>
      <c r="F50" s="127"/>
      <c r="G50" s="517" t="s">
        <v>1484</v>
      </c>
      <c r="H50" s="129" t="s">
        <v>1485</v>
      </c>
      <c r="I50" s="529"/>
    </row>
    <row r="51" spans="1:9" ht="28.5" customHeight="1">
      <c r="A51" s="553"/>
      <c r="B51" s="120" t="s">
        <v>1405</v>
      </c>
      <c r="C51" s="120" t="s">
        <v>1406</v>
      </c>
      <c r="D51" s="120" t="s">
        <v>1407</v>
      </c>
      <c r="E51" s="120" t="s">
        <v>1408</v>
      </c>
      <c r="F51" s="120" t="s">
        <v>1409</v>
      </c>
      <c r="G51" s="517"/>
      <c r="H51" s="129" t="s">
        <v>1487</v>
      </c>
      <c r="I51" s="529"/>
    </row>
    <row r="52" spans="1:9" ht="28.5" customHeight="1">
      <c r="A52" s="553"/>
      <c r="B52" s="525" t="s">
        <v>1482</v>
      </c>
      <c r="C52" s="135" t="s">
        <v>1430</v>
      </c>
      <c r="D52" s="129" t="s">
        <v>1415</v>
      </c>
      <c r="E52" s="136"/>
      <c r="F52" s="136"/>
      <c r="G52" s="517"/>
      <c r="H52" s="129" t="s">
        <v>1488</v>
      </c>
      <c r="I52" s="530"/>
    </row>
    <row r="53" spans="1:9" ht="31.5">
      <c r="A53" s="553"/>
      <c r="B53" s="526"/>
      <c r="C53" s="531" t="s">
        <v>1483</v>
      </c>
      <c r="D53" s="523" t="s">
        <v>1417</v>
      </c>
      <c r="E53" s="129" t="s">
        <v>1420</v>
      </c>
      <c r="F53" s="137" t="s">
        <v>2076</v>
      </c>
      <c r="G53" s="139" t="s">
        <v>1410</v>
      </c>
      <c r="H53" s="120" t="s">
        <v>1489</v>
      </c>
      <c r="I53" s="120" t="s">
        <v>1412</v>
      </c>
    </row>
    <row r="54" spans="1:9" ht="18.600000000000001" customHeight="1">
      <c r="A54" s="553"/>
      <c r="B54" s="527"/>
      <c r="C54" s="532"/>
      <c r="D54" s="529"/>
      <c r="E54" s="523" t="s">
        <v>1418</v>
      </c>
      <c r="F54" s="138" t="s">
        <v>1486</v>
      </c>
      <c r="G54" s="142" t="s">
        <v>1491</v>
      </c>
      <c r="H54" s="20" t="s">
        <v>1432</v>
      </c>
      <c r="I54" s="143" t="s">
        <v>1432</v>
      </c>
    </row>
    <row r="55" spans="1:9" ht="18.600000000000001" customHeight="1">
      <c r="A55" s="553"/>
      <c r="B55" s="528"/>
      <c r="C55" s="530"/>
      <c r="D55" s="524"/>
      <c r="E55" s="524"/>
      <c r="F55" s="137" t="s">
        <v>2054</v>
      </c>
      <c r="H55" s="144"/>
    </row>
    <row r="56" spans="1:9" ht="18.600000000000001" customHeight="1">
      <c r="A56" s="553"/>
      <c r="B56" s="120" t="s">
        <v>1405</v>
      </c>
      <c r="C56" s="120" t="s">
        <v>1406</v>
      </c>
      <c r="D56" s="120" t="s">
        <v>1407</v>
      </c>
      <c r="E56" s="120" t="s">
        <v>1408</v>
      </c>
      <c r="F56" s="120" t="s">
        <v>1409</v>
      </c>
      <c r="H56" s="144"/>
    </row>
    <row r="57" spans="1:9" ht="18.600000000000001" customHeight="1">
      <c r="A57" s="554"/>
      <c r="B57" s="140" t="s">
        <v>2077</v>
      </c>
      <c r="C57" s="141"/>
      <c r="D57" s="141"/>
      <c r="E57" s="141"/>
      <c r="F57" s="20" t="s">
        <v>1490</v>
      </c>
      <c r="G57" s="145" t="s">
        <v>1495</v>
      </c>
      <c r="H57" s="145" t="s">
        <v>1496</v>
      </c>
      <c r="I57" s="146" t="s">
        <v>1412</v>
      </c>
    </row>
    <row r="58" spans="1:9" ht="31.5" customHeight="1">
      <c r="G58" s="21" t="s">
        <v>2078</v>
      </c>
      <c r="H58" s="20" t="s">
        <v>1500</v>
      </c>
      <c r="I58" s="517" t="s">
        <v>2583</v>
      </c>
    </row>
    <row r="59" spans="1:9" ht="31.5" customHeight="1">
      <c r="G59" s="21" t="s">
        <v>2064</v>
      </c>
      <c r="H59" s="20" t="s">
        <v>1502</v>
      </c>
      <c r="I59" s="517"/>
    </row>
    <row r="60" spans="1:9" ht="18.600000000000001" customHeight="1">
      <c r="A60" s="145" t="s">
        <v>1404</v>
      </c>
      <c r="B60" s="145" t="s">
        <v>1405</v>
      </c>
      <c r="C60" s="145" t="s">
        <v>1406</v>
      </c>
      <c r="D60" s="145" t="s">
        <v>1492</v>
      </c>
      <c r="E60" s="145" t="s">
        <v>1493</v>
      </c>
      <c r="F60" s="145" t="s">
        <v>1494</v>
      </c>
      <c r="G60" s="5"/>
      <c r="H60" s="144"/>
    </row>
    <row r="61" spans="1:9" ht="18.600000000000001" customHeight="1">
      <c r="A61" s="518" t="s">
        <v>1497</v>
      </c>
      <c r="B61" s="522" t="s">
        <v>1498</v>
      </c>
      <c r="C61" s="27" t="s">
        <v>1499</v>
      </c>
      <c r="D61" s="516"/>
      <c r="E61" s="516"/>
      <c r="F61" s="516"/>
      <c r="G61" s="149" t="s">
        <v>1495</v>
      </c>
      <c r="H61" s="149" t="s">
        <v>1503</v>
      </c>
      <c r="I61" s="150" t="s">
        <v>1412</v>
      </c>
    </row>
    <row r="62" spans="1:9" ht="18.600000000000001" customHeight="1">
      <c r="A62" s="518"/>
      <c r="B62" s="522"/>
      <c r="C62" s="27" t="s">
        <v>1501</v>
      </c>
      <c r="D62" s="516"/>
      <c r="E62" s="516"/>
      <c r="F62" s="516"/>
      <c r="G62" s="20" t="s">
        <v>2081</v>
      </c>
      <c r="H62" s="21" t="s">
        <v>1505</v>
      </c>
      <c r="I62" s="521" t="s">
        <v>2584</v>
      </c>
    </row>
    <row r="63" spans="1:9" ht="18.600000000000001" customHeight="1">
      <c r="A63" s="148"/>
      <c r="B63" s="148"/>
      <c r="C63" s="148"/>
      <c r="D63" s="148"/>
      <c r="E63" s="148"/>
      <c r="F63" s="148"/>
      <c r="G63" s="314"/>
      <c r="H63" s="21" t="s">
        <v>1507</v>
      </c>
      <c r="I63" s="521"/>
    </row>
    <row r="64" spans="1:9" ht="18.600000000000001" customHeight="1">
      <c r="A64" s="149" t="s">
        <v>1404</v>
      </c>
      <c r="B64" s="149" t="s">
        <v>1405</v>
      </c>
      <c r="C64" s="149" t="s">
        <v>1406</v>
      </c>
      <c r="D64" s="149" t="s">
        <v>1492</v>
      </c>
      <c r="E64" s="149" t="s">
        <v>1493</v>
      </c>
      <c r="F64" s="149" t="s">
        <v>1494</v>
      </c>
      <c r="G64" s="314"/>
      <c r="H64" s="21" t="s">
        <v>1508</v>
      </c>
      <c r="I64" s="521"/>
    </row>
    <row r="65" spans="1:9" ht="18.600000000000001" customHeight="1">
      <c r="A65" s="518" t="s">
        <v>1504</v>
      </c>
      <c r="B65" s="519" t="s">
        <v>1447</v>
      </c>
      <c r="C65" s="21" t="s">
        <v>1435</v>
      </c>
      <c r="D65" s="381"/>
      <c r="E65" s="520"/>
      <c r="F65" s="520"/>
      <c r="G65" s="314"/>
      <c r="H65" s="21" t="s">
        <v>1510</v>
      </c>
      <c r="I65" s="521"/>
    </row>
    <row r="66" spans="1:9" ht="18.600000000000001" customHeight="1">
      <c r="A66" s="518"/>
      <c r="B66" s="519"/>
      <c r="C66" s="21" t="s">
        <v>1506</v>
      </c>
      <c r="D66" s="381"/>
      <c r="E66" s="520"/>
      <c r="F66" s="520"/>
      <c r="G66" s="314"/>
      <c r="H66" s="21" t="s">
        <v>1512</v>
      </c>
      <c r="I66" s="521"/>
    </row>
    <row r="67" spans="1:9" ht="18.600000000000001" customHeight="1">
      <c r="A67" s="518"/>
      <c r="B67" s="519"/>
      <c r="C67" s="21" t="s">
        <v>2079</v>
      </c>
      <c r="D67" s="440" t="s">
        <v>2080</v>
      </c>
      <c r="E67" s="520"/>
      <c r="F67" s="520"/>
      <c r="G67" s="325" t="s">
        <v>1431</v>
      </c>
      <c r="H67" s="21" t="s">
        <v>1513</v>
      </c>
      <c r="I67" s="521"/>
    </row>
    <row r="68" spans="1:9" ht="18.600000000000001" customHeight="1">
      <c r="A68" s="518"/>
      <c r="B68" s="519"/>
      <c r="C68" s="21" t="s">
        <v>1509</v>
      </c>
      <c r="D68" s="381"/>
      <c r="E68" s="520"/>
      <c r="F68" s="520"/>
      <c r="G68" s="20" t="s">
        <v>1515</v>
      </c>
      <c r="H68" s="21" t="s">
        <v>1516</v>
      </c>
      <c r="I68" s="521"/>
    </row>
    <row r="69" spans="1:9" ht="18.600000000000001" customHeight="1">
      <c r="A69" s="518"/>
      <c r="B69" s="519"/>
      <c r="C69" s="21" t="s">
        <v>1511</v>
      </c>
      <c r="D69" s="381"/>
      <c r="E69" s="520"/>
      <c r="F69" s="520"/>
      <c r="G69" s="5"/>
      <c r="H69" s="144"/>
    </row>
    <row r="70" spans="1:9" ht="39" customHeight="1">
      <c r="A70" s="518"/>
      <c r="B70" s="519"/>
      <c r="C70" s="21" t="s">
        <v>1430</v>
      </c>
      <c r="D70" s="381"/>
      <c r="E70" s="520"/>
      <c r="F70" s="520"/>
      <c r="G70" s="152" t="s">
        <v>1410</v>
      </c>
      <c r="H70" s="152" t="s">
        <v>2586</v>
      </c>
      <c r="I70" s="153" t="s">
        <v>1412</v>
      </c>
    </row>
    <row r="71" spans="1:9" ht="15" customHeight="1">
      <c r="A71" s="518"/>
      <c r="B71" s="519"/>
      <c r="C71" s="21" t="s">
        <v>1514</v>
      </c>
      <c r="D71" s="381"/>
      <c r="E71" s="520"/>
      <c r="F71" s="520"/>
      <c r="G71" s="515"/>
      <c r="H71" s="20" t="s">
        <v>1522</v>
      </c>
      <c r="I71" s="541" t="s">
        <v>2585</v>
      </c>
    </row>
    <row r="72" spans="1:9" ht="15" customHeight="1">
      <c r="A72" s="148"/>
      <c r="B72" s="148"/>
      <c r="C72" s="148"/>
      <c r="D72" s="148"/>
      <c r="E72" s="148"/>
      <c r="F72" s="148"/>
      <c r="G72" s="515"/>
      <c r="H72" s="20" t="s">
        <v>1524</v>
      </c>
      <c r="I72" s="544"/>
    </row>
    <row r="73" spans="1:9" ht="15" customHeight="1">
      <c r="A73" s="152" t="s">
        <v>1404</v>
      </c>
      <c r="B73" s="152" t="s">
        <v>1405</v>
      </c>
      <c r="C73" s="152" t="s">
        <v>1406</v>
      </c>
      <c r="D73" s="152" t="s">
        <v>1492</v>
      </c>
      <c r="E73" s="152" t="s">
        <v>1517</v>
      </c>
      <c r="F73" s="152" t="s">
        <v>1518</v>
      </c>
      <c r="G73" s="515"/>
      <c r="H73" s="20" t="s">
        <v>1526</v>
      </c>
      <c r="I73" s="544"/>
    </row>
    <row r="74" spans="1:9" ht="15" customHeight="1">
      <c r="A74" s="545" t="s">
        <v>1519</v>
      </c>
      <c r="B74" s="519" t="s">
        <v>1520</v>
      </c>
      <c r="C74" s="20" t="s">
        <v>1521</v>
      </c>
      <c r="D74" s="516"/>
      <c r="E74" s="516"/>
      <c r="F74" s="513"/>
      <c r="G74" s="515"/>
      <c r="H74" s="20" t="s">
        <v>1528</v>
      </c>
      <c r="I74" s="544"/>
    </row>
    <row r="75" spans="1:9" ht="14.45" customHeight="1">
      <c r="A75" s="546"/>
      <c r="B75" s="561"/>
      <c r="C75" s="20" t="s">
        <v>1523</v>
      </c>
      <c r="D75" s="548"/>
      <c r="E75" s="548"/>
      <c r="F75" s="514"/>
      <c r="G75" s="515"/>
      <c r="H75" s="20" t="s">
        <v>1529</v>
      </c>
      <c r="I75" s="542"/>
    </row>
    <row r="76" spans="1:9">
      <c r="A76" s="546"/>
      <c r="B76" s="561"/>
      <c r="C76" s="20" t="s">
        <v>1525</v>
      </c>
      <c r="D76" s="548"/>
      <c r="E76" s="548"/>
      <c r="F76" s="514"/>
      <c r="H76" s="144"/>
    </row>
    <row r="77" spans="1:9" ht="15.75">
      <c r="A77" s="546"/>
      <c r="B77" s="561"/>
      <c r="C77" s="20" t="s">
        <v>1527</v>
      </c>
      <c r="D77" s="548"/>
      <c r="E77" s="548"/>
      <c r="F77" s="514"/>
      <c r="G77" s="154" t="s">
        <v>1495</v>
      </c>
      <c r="H77" s="156" t="s">
        <v>1530</v>
      </c>
      <c r="I77" s="157" t="s">
        <v>1412</v>
      </c>
    </row>
    <row r="78" spans="1:9">
      <c r="A78" s="547"/>
      <c r="B78" s="561"/>
      <c r="C78" s="20" t="s">
        <v>2082</v>
      </c>
      <c r="D78" s="548"/>
      <c r="E78" s="548"/>
      <c r="F78" s="514"/>
      <c r="G78" s="559"/>
      <c r="H78" s="126" t="s">
        <v>1535</v>
      </c>
      <c r="I78" s="556" t="s">
        <v>2587</v>
      </c>
    </row>
    <row r="79" spans="1:9">
      <c r="G79" s="553"/>
      <c r="H79" s="126" t="s">
        <v>1537</v>
      </c>
      <c r="I79" s="557"/>
    </row>
    <row r="80" spans="1:9" ht="31.5">
      <c r="A80" s="154" t="s">
        <v>1404</v>
      </c>
      <c r="B80" s="154" t="s">
        <v>1405</v>
      </c>
      <c r="C80" s="154" t="s">
        <v>1406</v>
      </c>
      <c r="D80" s="154" t="s">
        <v>1492</v>
      </c>
      <c r="E80" s="155" t="s">
        <v>1517</v>
      </c>
      <c r="F80" s="154" t="s">
        <v>1494</v>
      </c>
      <c r="G80" s="553"/>
      <c r="H80" s="126" t="s">
        <v>1539</v>
      </c>
      <c r="I80" s="557"/>
    </row>
    <row r="81" spans="1:9">
      <c r="A81" s="552" t="s">
        <v>1531</v>
      </c>
      <c r="B81" s="552" t="s">
        <v>1532</v>
      </c>
      <c r="C81" s="555" t="s">
        <v>1533</v>
      </c>
      <c r="D81" s="158" t="s">
        <v>1534</v>
      </c>
      <c r="E81" s="435"/>
      <c r="F81" s="549"/>
      <c r="G81" s="554"/>
      <c r="H81" s="126" t="s">
        <v>1541</v>
      </c>
      <c r="I81" s="557"/>
    </row>
    <row r="82" spans="1:9">
      <c r="A82" s="553"/>
      <c r="B82" s="553"/>
      <c r="C82" s="553"/>
      <c r="D82" s="158" t="s">
        <v>1536</v>
      </c>
      <c r="E82" s="383" t="s">
        <v>2110</v>
      </c>
      <c r="F82" s="550"/>
      <c r="G82" s="560"/>
      <c r="H82" s="556" t="s">
        <v>1544</v>
      </c>
      <c r="I82" s="557"/>
    </row>
    <row r="83" spans="1:9">
      <c r="A83" s="553"/>
      <c r="B83" s="553"/>
      <c r="C83" s="553"/>
      <c r="D83" s="159" t="s">
        <v>1538</v>
      </c>
      <c r="E83" s="382" t="s">
        <v>2083</v>
      </c>
      <c r="F83" s="550"/>
      <c r="G83" s="550"/>
      <c r="H83" s="558"/>
      <c r="I83" s="557"/>
    </row>
    <row r="84" spans="1:9">
      <c r="A84" s="553"/>
      <c r="B84" s="554"/>
      <c r="C84" s="554"/>
      <c r="D84" s="160" t="s">
        <v>1540</v>
      </c>
      <c r="E84" s="431"/>
      <c r="F84" s="551"/>
      <c r="G84" s="550"/>
      <c r="H84" s="126" t="s">
        <v>1546</v>
      </c>
      <c r="I84" s="557"/>
    </row>
    <row r="85" spans="1:9">
      <c r="A85" s="553"/>
      <c r="B85" s="552" t="s">
        <v>1542</v>
      </c>
      <c r="C85" s="555" t="s">
        <v>1533</v>
      </c>
      <c r="D85" s="161" t="s">
        <v>1543</v>
      </c>
      <c r="E85" s="432"/>
      <c r="F85" s="549"/>
      <c r="G85" s="550"/>
      <c r="H85" s="126" t="s">
        <v>1547</v>
      </c>
      <c r="I85" s="557"/>
    </row>
    <row r="86" spans="1:9">
      <c r="A86" s="553"/>
      <c r="B86" s="553"/>
      <c r="C86" s="553"/>
      <c r="D86" s="161" t="s">
        <v>1545</v>
      </c>
      <c r="E86" s="432"/>
      <c r="F86" s="550"/>
      <c r="G86" s="550"/>
      <c r="H86" s="126" t="s">
        <v>1548</v>
      </c>
      <c r="I86" s="557"/>
    </row>
    <row r="87" spans="1:9">
      <c r="A87" s="553"/>
      <c r="B87" s="553"/>
      <c r="C87" s="553"/>
      <c r="D87" s="158" t="s">
        <v>1534</v>
      </c>
      <c r="E87" s="433"/>
      <c r="F87" s="550"/>
      <c r="G87" s="551"/>
      <c r="H87" s="126" t="s">
        <v>1549</v>
      </c>
      <c r="I87" s="558"/>
    </row>
    <row r="88" spans="1:9">
      <c r="A88" s="553"/>
      <c r="B88" s="553"/>
      <c r="C88" s="553"/>
      <c r="D88" s="158" t="s">
        <v>1536</v>
      </c>
      <c r="E88" s="432"/>
      <c r="F88" s="550"/>
    </row>
    <row r="89" spans="1:9">
      <c r="A89" s="553"/>
      <c r="B89" s="553"/>
      <c r="C89" s="553"/>
      <c r="D89" s="159" t="s">
        <v>1538</v>
      </c>
      <c r="E89" s="434"/>
      <c r="F89" s="550"/>
    </row>
    <row r="90" spans="1:9">
      <c r="A90" s="554"/>
      <c r="B90" s="554"/>
      <c r="C90" s="554"/>
      <c r="D90" s="160" t="s">
        <v>1540</v>
      </c>
      <c r="E90" s="433"/>
      <c r="F90" s="551"/>
    </row>
  </sheetData>
  <mergeCells count="81">
    <mergeCell ref="G15:G16"/>
    <mergeCell ref="F21:F22"/>
    <mergeCell ref="F36:F37"/>
    <mergeCell ref="F40:F41"/>
    <mergeCell ref="B10:B19"/>
    <mergeCell ref="C10:C12"/>
    <mergeCell ref="B21:B28"/>
    <mergeCell ref="C21:C22"/>
    <mergeCell ref="B30:B48"/>
    <mergeCell ref="C18:C19"/>
    <mergeCell ref="C16:C17"/>
    <mergeCell ref="F81:F84"/>
    <mergeCell ref="A81:A90"/>
    <mergeCell ref="B85:B90"/>
    <mergeCell ref="C85:C90"/>
    <mergeCell ref="I78:I87"/>
    <mergeCell ref="F85:F90"/>
    <mergeCell ref="H82:H83"/>
    <mergeCell ref="G78:G81"/>
    <mergeCell ref="G82:G87"/>
    <mergeCell ref="B81:B84"/>
    <mergeCell ref="C81:C84"/>
    <mergeCell ref="B74:B78"/>
    <mergeCell ref="D74:D78"/>
    <mergeCell ref="I18:I25"/>
    <mergeCell ref="C23:C24"/>
    <mergeCell ref="C25:C26"/>
    <mergeCell ref="F25:F26"/>
    <mergeCell ref="C27:C28"/>
    <mergeCell ref="F27:F28"/>
    <mergeCell ref="F23:F24"/>
    <mergeCell ref="G22:G23"/>
    <mergeCell ref="G24:G25"/>
    <mergeCell ref="G18:G21"/>
    <mergeCell ref="I7:I16"/>
    <mergeCell ref="D11:D12"/>
    <mergeCell ref="C13:C15"/>
    <mergeCell ref="D14:D15"/>
    <mergeCell ref="I27:I45"/>
    <mergeCell ref="C32:C33"/>
    <mergeCell ref="C34:C35"/>
    <mergeCell ref="C36:C37"/>
    <mergeCell ref="C38:C39"/>
    <mergeCell ref="C40:C41"/>
    <mergeCell ref="C42:C43"/>
    <mergeCell ref="C30:C31"/>
    <mergeCell ref="G27:G45"/>
    <mergeCell ref="F30:F31"/>
    <mergeCell ref="F34:F35"/>
    <mergeCell ref="F38:F39"/>
    <mergeCell ref="I49:I52"/>
    <mergeCell ref="C53:C55"/>
    <mergeCell ref="D53:D55"/>
    <mergeCell ref="E54:E55"/>
    <mergeCell ref="G50:G52"/>
    <mergeCell ref="I58:I59"/>
    <mergeCell ref="A65:A71"/>
    <mergeCell ref="B65:B71"/>
    <mergeCell ref="E65:E71"/>
    <mergeCell ref="F65:F71"/>
    <mergeCell ref="I62:I68"/>
    <mergeCell ref="A61:A62"/>
    <mergeCell ref="B61:B62"/>
    <mergeCell ref="I71:I75"/>
    <mergeCell ref="E74:E78"/>
    <mergeCell ref="A1:B3"/>
    <mergeCell ref="C1:D3"/>
    <mergeCell ref="F74:F78"/>
    <mergeCell ref="G71:G75"/>
    <mergeCell ref="D61:D62"/>
    <mergeCell ref="E61:E62"/>
    <mergeCell ref="F61:F62"/>
    <mergeCell ref="F32:F33"/>
    <mergeCell ref="F42:F43"/>
    <mergeCell ref="B52:B55"/>
    <mergeCell ref="A74:A78"/>
    <mergeCell ref="E16:E17"/>
    <mergeCell ref="G7:G9"/>
    <mergeCell ref="G10:G12"/>
    <mergeCell ref="G13:G14"/>
    <mergeCell ref="A10:A5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6801b7b-df14-431b-8cd5-3238ff343e71">
      <Terms xmlns="http://schemas.microsoft.com/office/infopath/2007/PartnerControls"/>
    </lcf76f155ced4ddcb4097134ff3c332f>
    <TaxCatchAll xmlns="bfe884fc-c03a-4da0-8a43-f18dd214ff5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F0CA4322CC6364CB9631BD6922CCF58" ma:contentTypeVersion="18" ma:contentTypeDescription="Crear nuevo documento." ma:contentTypeScope="" ma:versionID="c0450c0603d03e7095ad29352d5a48e3">
  <xsd:schema xmlns:xsd="http://www.w3.org/2001/XMLSchema" xmlns:xs="http://www.w3.org/2001/XMLSchema" xmlns:p="http://schemas.microsoft.com/office/2006/metadata/properties" xmlns:ns2="bfe884fc-c03a-4da0-8a43-f18dd214ff55" xmlns:ns3="86801b7b-df14-431b-8cd5-3238ff343e71" targetNamespace="http://schemas.microsoft.com/office/2006/metadata/properties" ma:root="true" ma:fieldsID="65be688e16535c5ef655cde08ad19891" ns2:_="" ns3:_="">
    <xsd:import namespace="bfe884fc-c03a-4da0-8a43-f18dd214ff55"/>
    <xsd:import namespace="86801b7b-df14-431b-8cd5-3238ff343e7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e884fc-c03a-4da0-8a43-f18dd214ff5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66d30256-c3e5-4940-9ffe-f8c261e46772}" ma:internalName="TaxCatchAll" ma:showField="CatchAllData" ma:web="bfe884fc-c03a-4da0-8a43-f18dd214ff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6801b7b-df14-431b-8cd5-3238ff343e7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cee71453-4ec1-47de-b0ef-95e7a9cd4be9"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5A8901-5C0B-43D3-824B-1925983836E5}">
  <ds:schemaRefs>
    <ds:schemaRef ds:uri="http://schemas.microsoft.com/sharepoint/v3/contenttype/forms"/>
  </ds:schemaRefs>
</ds:datastoreItem>
</file>

<file path=customXml/itemProps2.xml><?xml version="1.0" encoding="utf-8"?>
<ds:datastoreItem xmlns:ds="http://schemas.openxmlformats.org/officeDocument/2006/customXml" ds:itemID="{A51758C5-3552-4B34-945E-EFBABF8240AB}">
  <ds:schemaRefs>
    <ds:schemaRef ds:uri="http://schemas.microsoft.com/office/2006/metadata/properties"/>
    <ds:schemaRef ds:uri="86801b7b-df14-431b-8cd5-3238ff343e71"/>
    <ds:schemaRef ds:uri="http://purl.org/dc/elements/1.1/"/>
    <ds:schemaRef ds:uri="bfe884fc-c03a-4da0-8a43-f18dd214ff55"/>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0357AE91-48A5-46BD-8013-4EF0E92279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e884fc-c03a-4da0-8a43-f18dd214ff55"/>
    <ds:schemaRef ds:uri="86801b7b-df14-431b-8cd5-3238ff343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Inicio</vt:lpstr>
      <vt:lpstr>Contexto externo</vt:lpstr>
      <vt:lpstr>Contexto ext e int</vt:lpstr>
      <vt:lpstr>Organigrama</vt:lpstr>
      <vt:lpstr>Nivel de riesgo Jurisdicción</vt:lpstr>
      <vt:lpstr>Nivel de riesgo act económicas</vt:lpstr>
      <vt:lpstr>Funciones Cámara Comercio</vt:lpstr>
      <vt:lpstr>Tipologías LAFT</vt:lpstr>
      <vt:lpstr>Factor riesgo Segmentado</vt:lpstr>
      <vt:lpstr>Condiciones DD</vt:lpstr>
      <vt:lpstr>Eventos de riesgo LA-FT-FPADM</vt:lpstr>
      <vt:lpstr>Criterios de Medición</vt:lpstr>
      <vt:lpstr>Modelo Encuesta</vt:lpstr>
      <vt:lpstr>Respuesta a Encuesta</vt:lpstr>
      <vt:lpstr>Tabulación de la encuesta</vt:lpstr>
      <vt:lpstr>Matriz de riesgo inherente</vt:lpstr>
      <vt:lpstr>Mapa de riesgo inherente</vt:lpstr>
      <vt:lpstr>Política Nivel de Riesgo</vt:lpstr>
      <vt:lpstr>Criterios Evaluación Control</vt:lpstr>
      <vt:lpstr>Lista de Controles</vt:lpstr>
      <vt:lpstr>Evaluación de controles</vt:lpstr>
      <vt:lpstr>Eventos vs Controles</vt:lpstr>
      <vt:lpstr>Matriz de riesgo residual</vt:lpstr>
      <vt:lpstr>Mapa de riesgo residual</vt:lpstr>
      <vt:lpstr>Indicadores del Sistema</vt:lpstr>
      <vt:lpstr>'Funciones Cámara Comercio'!_Int_JAuGflgF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Delgado</dc:creator>
  <cp:keywords/>
  <dc:description/>
  <cp:lastModifiedBy>Sandra Moreno</cp:lastModifiedBy>
  <cp:revision/>
  <dcterms:created xsi:type="dcterms:W3CDTF">2015-06-05T18:19:34Z</dcterms:created>
  <dcterms:modified xsi:type="dcterms:W3CDTF">2025-10-14T20:50:22Z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0x0101009F0CA4322CC6364CB9631BD6922CCF58</vt:lpwstr>
  </property>
  <property fmtid="{D5CDD505-2E9C-101B-9397-08002B2CF9AE}" pid="3" name="MediaServiceImageTags">
    <vt:lpwstr/>
  </property>
</Properties>
</file>