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cdcfacatativa-my.sharepoint.com/personal/calidad_ccfacatativa_org_co/Documents/Escritorio/COPIA CALIDAD/CALIDAD 2025/0. PROCESOS 2025/8. DAF/FORMATOS/"/>
    </mc:Choice>
  </mc:AlternateContent>
  <xr:revisionPtr revIDLastSave="2" documentId="8_{5B138E0A-0942-445E-9733-A5FE7B1A108D}" xr6:coauthVersionLast="47" xr6:coauthVersionMax="47" xr10:uidLastSave="{C195C086-268E-4D89-B6EA-28E5A38B1268}"/>
  <bookViews>
    <workbookView xWindow="-120" yWindow="-120" windowWidth="20730" windowHeight="11040" firstSheet="22" activeTab="24" xr2:uid="{00000000-000D-0000-FFFF-FFFF00000000}"/>
  </bookViews>
  <sheets>
    <sheet name="Contexto externo" sheetId="20" r:id="rId1"/>
    <sheet name="Contexto int y ext" sheetId="8" r:id="rId2"/>
    <sheet name="Organigrama" sheetId="37" r:id="rId3"/>
    <sheet name="Riesgo Jurisdicción " sheetId="36" r:id="rId4"/>
    <sheet name="Tipologías Corrupción" sheetId="22" r:id="rId5"/>
    <sheet name="Fuentes inf Corrupción" sheetId="38" r:id="rId6"/>
    <sheet name="Contratos estatales" sheetId="1" r:id="rId7"/>
    <sheet name="Análisis de información" sheetId="10" state="hidden" r:id="rId8"/>
    <sheet name="Procesos contrapartes" sheetId="15" state="hidden" r:id="rId9"/>
    <sheet name="Factores de Riesgo Corrupción" sheetId="6" r:id="rId10"/>
    <sheet name="Eventos de Riesgo Corrupción" sheetId="39" r:id="rId11"/>
    <sheet name="Criterios de medición" sheetId="41" r:id="rId12"/>
    <sheet name="Modelo Encuesta" sheetId="62" r:id="rId13"/>
    <sheet name="Respuestas a Encuesta" sheetId="43" r:id="rId14"/>
    <sheet name="Tabulación de la encuesta" sheetId="63" r:id="rId15"/>
    <sheet name="Matriz de riesgo inherente C" sheetId="64" r:id="rId16"/>
    <sheet name="Mapa de riesgo inherente C" sheetId="65" r:id="rId17"/>
    <sheet name="Política Nivel de Riesgo" sheetId="52" r:id="rId18"/>
    <sheet name="Criterios Evaluación Control" sheetId="28" r:id="rId19"/>
    <sheet name="Lista de Controles" sheetId="66" r:id="rId20"/>
    <sheet name="Evaluación de controles" sheetId="67" r:id="rId21"/>
    <sheet name="Eventos vs Controles" sheetId="68" r:id="rId22"/>
    <sheet name="Matriz de riesgo residual C" sheetId="69" r:id="rId23"/>
    <sheet name="Mapa de riesgo residual C" sheetId="70" r:id="rId24"/>
    <sheet name="Indicadores del IERC" sheetId="61"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F1Ant">#REF!</definedName>
    <definedName name="_F1Sig">#REF!</definedName>
    <definedName name="_xlnm._FilterDatabase" localSheetId="7" hidden="1">'Análisis de información'!$A$134:$Q$168</definedName>
    <definedName name="_xlnm._FilterDatabase" localSheetId="6" hidden="1">'Contratos estatales'!#REF!</definedName>
    <definedName name="_xlnm._FilterDatabase" localSheetId="3" hidden="1">'Riesgo Jurisdicción '!#REF!</definedName>
    <definedName name="_ftn1">'[1]DOCUMENTOS IDENTIDAD'!#REF!</definedName>
    <definedName name="_ftn2">'[1]DOCUMENTOS IDENTIDAD'!#REF!</definedName>
    <definedName name="_ftn3">'[1]DOCUMENTOS IDENTIDAD'!#REF!</definedName>
    <definedName name="_ftn4">'[1]DOCUMENTOS IDENTIDAD'!#REF!</definedName>
    <definedName name="_ftnref1">'[1]DOCUMENTOS IDENTIDAD'!#REF!</definedName>
    <definedName name="_ftnref2">'[1]DOCUMENTOS IDENTIDAD'!#REF!</definedName>
    <definedName name="_ftnref3">'[1]DOCUMENTOS IDENTIDAD'!#REF!</definedName>
    <definedName name="_PAC1">'[2]Cifras Historicas'!$J$17</definedName>
    <definedName name="_PAC4">'[2]Cifras Historicas'!$J$20</definedName>
    <definedName name="_R14G178">#REF!</definedName>
    <definedName name="A_impresión_IM">#REF!</definedName>
    <definedName name="AdmonAnt">#REF!</definedName>
    <definedName name="aDMONQ">'[3]X Admon'!$G$2</definedName>
    <definedName name="AdmonSig">#REF!</definedName>
    <definedName name="Apunta">'[4]Evaluación Controles'!$K$3:$K$5</definedName>
    <definedName name="base2000">[5]NS2!$H$160</definedName>
    <definedName name="Calificacion">'[6]Cifras Historicas'!#REF!</definedName>
    <definedName name="CLASIFICACION">[7]Tablas.!$D$5:$D$12</definedName>
    <definedName name="CLTES">#REF!</definedName>
    <definedName name="Cobertura">'[4]Evaluación Controles'!$N$3:$N$5</definedName>
    <definedName name="_xlnm.Criteria">[8]Criterios!$A$4:$A$8</definedName>
    <definedName name="EFECTIVIDAD1">[7]Tablas.!$B$48:$B$52</definedName>
    <definedName name="ENTIDAD_CREDITO_05">#REF!</definedName>
    <definedName name="ESTADOANALISIS">'[6]Cifras Historicas'!#REF!</definedName>
    <definedName name="Evidencia">'[4]Evaluación Controles'!$M$3:$M$4</definedName>
    <definedName name="EXTERNO">'[9]Tabla de Probabilidad V1'!$C$5:$C$7</definedName>
    <definedName name="FOBJ">[10]PMT!$A$1:$A$2</definedName>
    <definedName name="Formalidad">'[4]Evaluación Controles'!$O$3:$O$5</definedName>
    <definedName name="FPND">[10]PMT!$B$1:$B$2</definedName>
    <definedName name="FRECUENCIA">[7]Tablas.!$B$80:$B$86</definedName>
    <definedName name="FVTN">[10]PMT!$C$1:$C$2</definedName>
    <definedName name="HFG">'[1]DOCUMENTOS IDENTIDAD'!#REF!</definedName>
    <definedName name="INTERNO">[7]Tablas.!$B$5:$B$9</definedName>
    <definedName name="lista">'[1]DOCUMENTOS IDENTIDAD'!#REF!</definedName>
    <definedName name="MACROPROCESOS">[7]Tablas.!#REF!</definedName>
    <definedName name="MANEJO">[7]Tablas.!#REF!</definedName>
    <definedName name="Matriz">'[6]Cifras Historicas'!#REF!</definedName>
    <definedName name="MDAORIGEN">'[6]Cifras Historicas'!#REF!</definedName>
    <definedName name="MDAORIGEN1">'[6]Cifras Historicas'!#REF!</definedName>
    <definedName name="MDARESULTADO">'[6]Cifras Historicas'!#REF!</definedName>
    <definedName name="mes">'[11]Rpte Mes COP'!$B$1</definedName>
    <definedName name="MesCorriente">'[6]Cifras Historicas'!#REF!</definedName>
    <definedName name="Monto1">#REF!</definedName>
    <definedName name="Monto2">#REF!</definedName>
    <definedName name="Monto3">#REF!</definedName>
    <definedName name="Monto4">#REF!</definedName>
    <definedName name="Monto5">#REF!</definedName>
    <definedName name="Naturaleza">'[4]Evaluación Controles'!$L$3:$L$5</definedName>
    <definedName name="NIVEL">[7]Tablas.!$A$18:$A$22</definedName>
    <definedName name="NOSI">'[12]Modelo M Controles II'!$V$153:$V$154</definedName>
    <definedName name="OBJ">#REF!</definedName>
    <definedName name="pasivoFinAbierto">#REF!</definedName>
    <definedName name="PasivoFinNeto">#REF!</definedName>
    <definedName name="PND">#REF!</definedName>
    <definedName name="PROBABILIDAD">[7]Tablas.!#REF!</definedName>
    <definedName name="PROBABILIDAD1">[7]Tablas.!#REF!</definedName>
    <definedName name="PROCEDIMIENTOS">[7]Tablas.!#REF!</definedName>
    <definedName name="PROCESOS">[7]Tablas.!#REF!</definedName>
    <definedName name="PROCESOS1">[7]Tablas.!#REF!</definedName>
    <definedName name="RESUMEN">#REF!</definedName>
    <definedName name="RIESGO">[7]Tablas.!$A$5:$A$9</definedName>
    <definedName name="sara">'[1]DOCUMENTOS IDENTIDAD'!#REF!</definedName>
    <definedName name="Segregación">'[4]Evaluación Controles'!$P$3:$P$4</definedName>
    <definedName name="SGIDEN">[7]Identificación!#REF!</definedName>
    <definedName name="territorio">[13]Hoja2!$C$4:$H$155</definedName>
    <definedName name="TIPORIESGO">'[9]Tabla de Probabilidad V1'!$A$5:$A$9</definedName>
    <definedName name="todoPasivoFinFlujo">#REF!</definedName>
    <definedName name="TRATAMIENTO">[7]Tablas.!#REF!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6" i="37" l="1"/>
  <c r="A5" i="37"/>
  <c r="A7" i="61"/>
  <c r="A6" i="61"/>
  <c r="A5" i="61"/>
  <c r="A7" i="70"/>
  <c r="A6" i="70"/>
  <c r="A5" i="70"/>
  <c r="D34" i="69"/>
  <c r="AB33" i="69"/>
  <c r="AA33" i="69"/>
  <c r="T33" i="69"/>
  <c r="I33" i="69"/>
  <c r="H33" i="69"/>
  <c r="F33" i="69"/>
  <c r="E33" i="69"/>
  <c r="D33" i="69"/>
  <c r="C33" i="69"/>
  <c r="B33" i="69"/>
  <c r="A33" i="69"/>
  <c r="AB32" i="69"/>
  <c r="AA32" i="69"/>
  <c r="T32" i="69"/>
  <c r="I32" i="69"/>
  <c r="H32" i="69"/>
  <c r="F32" i="69"/>
  <c r="E32" i="69"/>
  <c r="D32" i="69"/>
  <c r="C32" i="69"/>
  <c r="B32" i="69"/>
  <c r="A32" i="69"/>
  <c r="AB31" i="69"/>
  <c r="T31" i="69"/>
  <c r="I31" i="69"/>
  <c r="F31" i="69"/>
  <c r="E31" i="69"/>
  <c r="D31" i="69"/>
  <c r="AB30" i="69"/>
  <c r="AA30" i="69"/>
  <c r="T30" i="69"/>
  <c r="I30" i="69"/>
  <c r="H30" i="69"/>
  <c r="F30" i="69"/>
  <c r="E30" i="69"/>
  <c r="D30" i="69"/>
  <c r="C30" i="69"/>
  <c r="B30" i="69"/>
  <c r="A30" i="69"/>
  <c r="AB29" i="69"/>
  <c r="T29" i="69"/>
  <c r="I29" i="69"/>
  <c r="F29" i="69"/>
  <c r="E29" i="69"/>
  <c r="D29" i="69"/>
  <c r="AB28" i="69"/>
  <c r="T28" i="69"/>
  <c r="I28" i="69"/>
  <c r="F28" i="69"/>
  <c r="E28" i="69"/>
  <c r="D28" i="69"/>
  <c r="AB27" i="69"/>
  <c r="T27" i="69"/>
  <c r="I27" i="69"/>
  <c r="F27" i="69"/>
  <c r="E27" i="69"/>
  <c r="D27" i="69"/>
  <c r="AB26" i="69"/>
  <c r="T26" i="69"/>
  <c r="I26" i="69"/>
  <c r="D26" i="69"/>
  <c r="AB25" i="69"/>
  <c r="AA25" i="69"/>
  <c r="T25" i="69"/>
  <c r="I25" i="69"/>
  <c r="H25" i="69"/>
  <c r="F25" i="69"/>
  <c r="E25" i="69"/>
  <c r="D25" i="69"/>
  <c r="C25" i="69"/>
  <c r="B25" i="69"/>
  <c r="A25" i="69"/>
  <c r="AB24" i="69"/>
  <c r="T24" i="69"/>
  <c r="I24" i="69"/>
  <c r="F24" i="69"/>
  <c r="E24" i="69"/>
  <c r="D24" i="69"/>
  <c r="AB23" i="69"/>
  <c r="AA23" i="69"/>
  <c r="T23" i="69"/>
  <c r="I23" i="69"/>
  <c r="H23" i="69"/>
  <c r="F23" i="69"/>
  <c r="E23" i="69"/>
  <c r="D23" i="69"/>
  <c r="C23" i="69"/>
  <c r="B23" i="69"/>
  <c r="A23" i="69"/>
  <c r="AB22" i="69"/>
  <c r="T22" i="69"/>
  <c r="I22" i="69"/>
  <c r="F22" i="69"/>
  <c r="E22" i="69"/>
  <c r="D22" i="69"/>
  <c r="AB21" i="69"/>
  <c r="AA21" i="69"/>
  <c r="T21" i="69"/>
  <c r="I21" i="69"/>
  <c r="H21" i="69"/>
  <c r="F21" i="69"/>
  <c r="E21" i="69"/>
  <c r="D21" i="69"/>
  <c r="C21" i="69"/>
  <c r="B21" i="69"/>
  <c r="A21" i="69"/>
  <c r="AB20" i="69"/>
  <c r="T20" i="69"/>
  <c r="I20" i="69"/>
  <c r="F20" i="69"/>
  <c r="E20" i="69"/>
  <c r="D20" i="69"/>
  <c r="C20" i="69"/>
  <c r="AB19" i="69"/>
  <c r="T19" i="69"/>
  <c r="I19" i="69"/>
  <c r="F19" i="69"/>
  <c r="E19" i="69"/>
  <c r="D19" i="69"/>
  <c r="C19" i="69"/>
  <c r="AB18" i="69"/>
  <c r="T18" i="69"/>
  <c r="I18" i="69"/>
  <c r="F18" i="69"/>
  <c r="E18" i="69"/>
  <c r="D18" i="69"/>
  <c r="AB17" i="69"/>
  <c r="T17" i="69"/>
  <c r="I17" i="69"/>
  <c r="F17" i="69"/>
  <c r="E17" i="69"/>
  <c r="D17" i="69"/>
  <c r="AB16" i="69"/>
  <c r="T16" i="69"/>
  <c r="I16" i="69"/>
  <c r="D16" i="69"/>
  <c r="AB15" i="69"/>
  <c r="T15" i="69"/>
  <c r="I15" i="69"/>
  <c r="F15" i="69"/>
  <c r="E15" i="69"/>
  <c r="D15" i="69"/>
  <c r="AB14" i="69"/>
  <c r="AA14" i="69"/>
  <c r="T14" i="69"/>
  <c r="I14" i="69"/>
  <c r="H14" i="69"/>
  <c r="F14" i="69"/>
  <c r="E14" i="69"/>
  <c r="D14" i="69"/>
  <c r="C14" i="69"/>
  <c r="B14" i="69"/>
  <c r="A14" i="69"/>
  <c r="H13" i="69"/>
  <c r="E13" i="69"/>
  <c r="C13" i="69"/>
  <c r="B13" i="69"/>
  <c r="A13" i="69"/>
  <c r="AA12" i="69"/>
  <c r="H12" i="69"/>
  <c r="E12" i="69"/>
  <c r="C12" i="69"/>
  <c r="B12" i="69"/>
  <c r="A12" i="69"/>
  <c r="AA11" i="69"/>
  <c r="A11" i="69"/>
  <c r="A7" i="69"/>
  <c r="A6" i="69"/>
  <c r="A5" i="69"/>
  <c r="A7" i="68" l="1"/>
  <c r="A6" i="68"/>
  <c r="A5" i="68"/>
  <c r="A11" i="68"/>
  <c r="D34" i="68"/>
  <c r="D33" i="68"/>
  <c r="C33" i="68"/>
  <c r="B33" i="68"/>
  <c r="A33" i="68"/>
  <c r="D32" i="68"/>
  <c r="C32" i="68"/>
  <c r="B32" i="68"/>
  <c r="A32" i="68"/>
  <c r="D31" i="68"/>
  <c r="D30" i="68"/>
  <c r="C30" i="68"/>
  <c r="B30" i="68"/>
  <c r="A30" i="68"/>
  <c r="D29" i="68"/>
  <c r="D28" i="68"/>
  <c r="D27" i="68"/>
  <c r="D26" i="68"/>
  <c r="D25" i="68"/>
  <c r="C25" i="68"/>
  <c r="B25" i="68"/>
  <c r="A25" i="68"/>
  <c r="D24" i="68"/>
  <c r="D23" i="68"/>
  <c r="C23" i="68"/>
  <c r="B23" i="68"/>
  <c r="A23" i="68"/>
  <c r="D22" i="68"/>
  <c r="D21" i="68"/>
  <c r="C21" i="68"/>
  <c r="B21" i="68"/>
  <c r="A21" i="68"/>
  <c r="D20" i="68"/>
  <c r="C20" i="68"/>
  <c r="D19" i="68"/>
  <c r="C19" i="68"/>
  <c r="D18" i="68"/>
  <c r="D17" i="68"/>
  <c r="D16" i="68"/>
  <c r="D15" i="68"/>
  <c r="D14" i="68"/>
  <c r="C14" i="68"/>
  <c r="B14" i="68"/>
  <c r="A14" i="68"/>
  <c r="C13" i="68"/>
  <c r="B13" i="68"/>
  <c r="A13" i="68"/>
  <c r="C12" i="68"/>
  <c r="B12" i="68"/>
  <c r="A12" i="68"/>
  <c r="C13" i="64"/>
  <c r="B13" i="64"/>
  <c r="C12" i="64"/>
  <c r="B12" i="64"/>
  <c r="A13" i="64"/>
  <c r="A12" i="64"/>
  <c r="A11" i="64"/>
  <c r="N84" i="67"/>
  <c r="D84" i="67"/>
  <c r="C84" i="67"/>
  <c r="B84" i="67"/>
  <c r="A84" i="67"/>
  <c r="N83" i="67"/>
  <c r="D83" i="67"/>
  <c r="C83" i="67"/>
  <c r="B83" i="67"/>
  <c r="A83" i="67"/>
  <c r="N82" i="67"/>
  <c r="N81" i="67"/>
  <c r="N80" i="67"/>
  <c r="N79" i="67"/>
  <c r="D79" i="67"/>
  <c r="C79" i="67"/>
  <c r="B79" i="67"/>
  <c r="A79" i="67"/>
  <c r="N78" i="67"/>
  <c r="N77" i="67"/>
  <c r="D77" i="67"/>
  <c r="C77" i="67"/>
  <c r="B77" i="67"/>
  <c r="A77" i="67"/>
  <c r="N76" i="67"/>
  <c r="N75" i="67"/>
  <c r="N74" i="67"/>
  <c r="N73" i="67"/>
  <c r="D73" i="67"/>
  <c r="C73" i="67"/>
  <c r="B73" i="67"/>
  <c r="A73" i="67"/>
  <c r="N72" i="67"/>
  <c r="N71" i="67"/>
  <c r="N70" i="67"/>
  <c r="D70" i="67"/>
  <c r="C70" i="67"/>
  <c r="B70" i="67"/>
  <c r="A70" i="67"/>
  <c r="N69" i="67"/>
  <c r="D69" i="67"/>
  <c r="C69" i="67"/>
  <c r="B69" i="67"/>
  <c r="A69" i="67"/>
  <c r="N68" i="67"/>
  <c r="D68" i="67"/>
  <c r="C68" i="67"/>
  <c r="B68" i="67"/>
  <c r="A68" i="67"/>
  <c r="N67" i="67"/>
  <c r="N66" i="67"/>
  <c r="D66" i="67"/>
  <c r="C66" i="67"/>
  <c r="B66" i="67"/>
  <c r="A66" i="67"/>
  <c r="N65" i="67"/>
  <c r="D65" i="67"/>
  <c r="C65" i="67"/>
  <c r="B65" i="67"/>
  <c r="A65" i="67"/>
  <c r="N64" i="67"/>
  <c r="D64" i="67"/>
  <c r="C64" i="67"/>
  <c r="B64" i="67"/>
  <c r="A64" i="67"/>
  <c r="N63" i="67"/>
  <c r="N62" i="67"/>
  <c r="N61" i="67"/>
  <c r="D61" i="67"/>
  <c r="C61" i="67"/>
  <c r="B61" i="67"/>
  <c r="A61" i="67"/>
  <c r="N60" i="67"/>
  <c r="N59" i="67"/>
  <c r="N58" i="67"/>
  <c r="N57" i="67"/>
  <c r="D57" i="67"/>
  <c r="C57" i="67"/>
  <c r="B57" i="67"/>
  <c r="A57" i="67"/>
  <c r="N56" i="67"/>
  <c r="N55" i="67"/>
  <c r="N54" i="67"/>
  <c r="N53" i="67"/>
  <c r="D53" i="67"/>
  <c r="C53" i="67"/>
  <c r="B53" i="67"/>
  <c r="A53" i="67"/>
  <c r="N52" i="67"/>
  <c r="N51" i="67"/>
  <c r="N50" i="67"/>
  <c r="N49" i="67"/>
  <c r="N48" i="67"/>
  <c r="N47" i="67"/>
  <c r="N46" i="67"/>
  <c r="D46" i="67"/>
  <c r="C46" i="67"/>
  <c r="B46" i="67"/>
  <c r="A46" i="67"/>
  <c r="N45" i="67"/>
  <c r="N44" i="67"/>
  <c r="N43" i="67"/>
  <c r="N42" i="67"/>
  <c r="D42" i="67"/>
  <c r="C42" i="67"/>
  <c r="B42" i="67"/>
  <c r="A42" i="67"/>
  <c r="N41" i="67"/>
  <c r="N40" i="67"/>
  <c r="N39" i="67"/>
  <c r="N38" i="67"/>
  <c r="N37" i="67"/>
  <c r="N36" i="67"/>
  <c r="N35" i="67"/>
  <c r="D35" i="67"/>
  <c r="C35" i="67"/>
  <c r="B35" i="67"/>
  <c r="A35" i="67"/>
  <c r="N34" i="67"/>
  <c r="N33" i="67"/>
  <c r="N32" i="67"/>
  <c r="N31" i="67"/>
  <c r="D31" i="67"/>
  <c r="C31" i="67"/>
  <c r="B31" i="67"/>
  <c r="A31" i="67"/>
  <c r="N30" i="67"/>
  <c r="N29" i="67"/>
  <c r="N28" i="67"/>
  <c r="D28" i="67"/>
  <c r="C28" i="67"/>
  <c r="B28" i="67"/>
  <c r="A28" i="67"/>
  <c r="N27" i="67"/>
  <c r="N26" i="67"/>
  <c r="N25" i="67"/>
  <c r="D25" i="67"/>
  <c r="C25" i="67"/>
  <c r="B25" i="67"/>
  <c r="A25" i="67"/>
  <c r="N24" i="67"/>
  <c r="N23" i="67"/>
  <c r="N22" i="67"/>
  <c r="N21" i="67"/>
  <c r="N20" i="67"/>
  <c r="D20" i="67"/>
  <c r="C20" i="67"/>
  <c r="B20" i="67"/>
  <c r="A20" i="67"/>
  <c r="N19" i="67"/>
  <c r="N18" i="67"/>
  <c r="D18" i="67"/>
  <c r="C18" i="67"/>
  <c r="B18" i="67"/>
  <c r="A18" i="67"/>
  <c r="N17" i="67"/>
  <c r="N16" i="67"/>
  <c r="N15" i="67"/>
  <c r="D15" i="67"/>
  <c r="C15" i="67"/>
  <c r="B15" i="67"/>
  <c r="A15" i="67"/>
  <c r="AD14" i="67"/>
  <c r="AC14" i="67"/>
  <c r="Z14" i="67"/>
  <c r="Y14" i="67"/>
  <c r="V14" i="67"/>
  <c r="U14" i="67"/>
  <c r="T14" i="67"/>
  <c r="S14" i="67"/>
  <c r="R14" i="67"/>
  <c r="Q14" i="67"/>
  <c r="P14" i="67"/>
  <c r="O14" i="67"/>
  <c r="AE13" i="67"/>
  <c r="AC13" i="67"/>
  <c r="AA13" i="67"/>
  <c r="Y13" i="67"/>
  <c r="W13" i="67"/>
  <c r="O13" i="67"/>
  <c r="A7" i="67"/>
  <c r="A6" i="67"/>
  <c r="A5" i="67"/>
  <c r="FW33" i="64"/>
  <c r="FW15" i="64"/>
  <c r="FW16" i="64"/>
  <c r="FW17" i="64"/>
  <c r="FW18" i="64"/>
  <c r="FW19" i="64"/>
  <c r="FW20" i="64"/>
  <c r="FW21" i="64"/>
  <c r="FW22" i="64"/>
  <c r="FW23" i="64"/>
  <c r="FW24" i="64"/>
  <c r="FW25" i="64"/>
  <c r="FW26" i="64"/>
  <c r="FW27" i="64"/>
  <c r="FW28" i="64"/>
  <c r="FW29" i="64"/>
  <c r="FW30" i="64"/>
  <c r="FW31" i="64"/>
  <c r="FW32" i="64"/>
  <c r="FW14" i="64"/>
  <c r="FT15" i="64"/>
  <c r="FT16" i="64"/>
  <c r="FT17" i="64"/>
  <c r="FT18" i="64"/>
  <c r="FT19" i="64"/>
  <c r="FT20" i="64"/>
  <c r="FT21" i="64"/>
  <c r="FT22" i="64"/>
  <c r="FT23" i="64"/>
  <c r="FT24" i="64"/>
  <c r="FT25" i="64"/>
  <c r="FT26" i="64"/>
  <c r="FT27" i="64"/>
  <c r="FT28" i="64"/>
  <c r="FT29" i="64"/>
  <c r="FT30" i="64"/>
  <c r="FT31" i="64"/>
  <c r="FT32" i="64"/>
  <c r="FT33" i="64"/>
  <c r="FP15" i="64"/>
  <c r="FP16" i="64"/>
  <c r="FP17" i="64"/>
  <c r="FP18" i="64"/>
  <c r="FP19" i="64"/>
  <c r="FP20" i="64"/>
  <c r="FQ20" i="64" s="1"/>
  <c r="FP21" i="64"/>
  <c r="FP22" i="64"/>
  <c r="FP23" i="64"/>
  <c r="FP24" i="64"/>
  <c r="FP25" i="64"/>
  <c r="FP26" i="64"/>
  <c r="FQ26" i="64" s="1"/>
  <c r="FP27" i="64"/>
  <c r="FQ27" i="64" s="1"/>
  <c r="FP28" i="64"/>
  <c r="FP29" i="64"/>
  <c r="FQ29" i="64" s="1"/>
  <c r="FP30" i="64"/>
  <c r="FQ30" i="64" s="1"/>
  <c r="FP31" i="64"/>
  <c r="FQ31" i="64" s="1"/>
  <c r="FP32" i="64"/>
  <c r="FQ32" i="64" s="1"/>
  <c r="FP33" i="64"/>
  <c r="FL15" i="64"/>
  <c r="FL16" i="64"/>
  <c r="FL17" i="64"/>
  <c r="FL18" i="64"/>
  <c r="FL19" i="64"/>
  <c r="FL20" i="64"/>
  <c r="FL21" i="64"/>
  <c r="FL22" i="64"/>
  <c r="FL23" i="64"/>
  <c r="FL24" i="64"/>
  <c r="FL25" i="64"/>
  <c r="FL26" i="64"/>
  <c r="FL27" i="64"/>
  <c r="FL28" i="64"/>
  <c r="FL29" i="64"/>
  <c r="FL30" i="64"/>
  <c r="FL31" i="64"/>
  <c r="FL32" i="64"/>
  <c r="FL33" i="64"/>
  <c r="FH15" i="64"/>
  <c r="FH16" i="64"/>
  <c r="FH17" i="64"/>
  <c r="FH18" i="64"/>
  <c r="FH19" i="64"/>
  <c r="FH20" i="64"/>
  <c r="FH21" i="64"/>
  <c r="FH22" i="64"/>
  <c r="FH23" i="64"/>
  <c r="FH24" i="64"/>
  <c r="FH25" i="64"/>
  <c r="FH26" i="64"/>
  <c r="FH27" i="64"/>
  <c r="FH28" i="64"/>
  <c r="FH29" i="64"/>
  <c r="FH30" i="64"/>
  <c r="FH31" i="64"/>
  <c r="FH32" i="64"/>
  <c r="FH33" i="64"/>
  <c r="FB33" i="64"/>
  <c r="FB15" i="64"/>
  <c r="FB16" i="64"/>
  <c r="FB17" i="64"/>
  <c r="FB18" i="64"/>
  <c r="FB19" i="64"/>
  <c r="FB20" i="64"/>
  <c r="FB21" i="64"/>
  <c r="FB22" i="64"/>
  <c r="FB23" i="64"/>
  <c r="FB24" i="64"/>
  <c r="FB25" i="64"/>
  <c r="FB26" i="64"/>
  <c r="FB27" i="64"/>
  <c r="FB28" i="64"/>
  <c r="FB29" i="64"/>
  <c r="FB30" i="64"/>
  <c r="FB31" i="64"/>
  <c r="FB32" i="64"/>
  <c r="FB14" i="64"/>
  <c r="FA33" i="64"/>
  <c r="FA32" i="64"/>
  <c r="FA30" i="64"/>
  <c r="FA25" i="64"/>
  <c r="FA23" i="64"/>
  <c r="FA21" i="64"/>
  <c r="FA14" i="64"/>
  <c r="FA13" i="64"/>
  <c r="FA12" i="64"/>
  <c r="FT14" i="64"/>
  <c r="FU14" i="64" s="1"/>
  <c r="FS14" i="64"/>
  <c r="R14" i="69" s="1"/>
  <c r="FS15" i="64"/>
  <c r="R15" i="69" s="1"/>
  <c r="FS16" i="64"/>
  <c r="R16" i="69" s="1"/>
  <c r="FS17" i="64"/>
  <c r="R17" i="69" s="1"/>
  <c r="FS18" i="64"/>
  <c r="R18" i="69" s="1"/>
  <c r="FS19" i="64"/>
  <c r="R19" i="69" s="1"/>
  <c r="FS20" i="64"/>
  <c r="R20" i="69" s="1"/>
  <c r="FS21" i="64"/>
  <c r="R21" i="69" s="1"/>
  <c r="FS22" i="64"/>
  <c r="R22" i="69" s="1"/>
  <c r="FS23" i="64"/>
  <c r="R23" i="69" s="1"/>
  <c r="FS24" i="64"/>
  <c r="R24" i="69" s="1"/>
  <c r="FS25" i="64"/>
  <c r="R25" i="69" s="1"/>
  <c r="FS26" i="64"/>
  <c r="R26" i="69" s="1"/>
  <c r="FS27" i="64"/>
  <c r="R27" i="69" s="1"/>
  <c r="FS28" i="64"/>
  <c r="R28" i="69" s="1"/>
  <c r="FS29" i="64"/>
  <c r="R29" i="69" s="1"/>
  <c r="FS30" i="64"/>
  <c r="R30" i="69" s="1"/>
  <c r="FS31" i="64"/>
  <c r="R31" i="69" s="1"/>
  <c r="FS32" i="64"/>
  <c r="R32" i="69" s="1"/>
  <c r="FS33" i="64"/>
  <c r="R33" i="69" s="1"/>
  <c r="FQ15" i="64"/>
  <c r="FQ16" i="64"/>
  <c r="FQ19" i="64"/>
  <c r="FQ28" i="64"/>
  <c r="FP14" i="64"/>
  <c r="FO14" i="64"/>
  <c r="P14" i="69" s="1"/>
  <c r="FO15" i="64"/>
  <c r="P15" i="69" s="1"/>
  <c r="FO16" i="64"/>
  <c r="P16" i="69" s="1"/>
  <c r="FO17" i="64"/>
  <c r="P17" i="69" s="1"/>
  <c r="FO18" i="64"/>
  <c r="P18" i="69" s="1"/>
  <c r="FO19" i="64"/>
  <c r="P19" i="69" s="1"/>
  <c r="FO20" i="64"/>
  <c r="P20" i="69" s="1"/>
  <c r="FO21" i="64"/>
  <c r="P21" i="69" s="1"/>
  <c r="FO22" i="64"/>
  <c r="P22" i="69" s="1"/>
  <c r="FO23" i="64"/>
  <c r="P23" i="69" s="1"/>
  <c r="FO24" i="64"/>
  <c r="P24" i="69" s="1"/>
  <c r="FO25" i="64"/>
  <c r="P25" i="69" s="1"/>
  <c r="FO26" i="64"/>
  <c r="P26" i="69" s="1"/>
  <c r="FO27" i="64"/>
  <c r="P27" i="69" s="1"/>
  <c r="FO28" i="64"/>
  <c r="P28" i="69" s="1"/>
  <c r="FO29" i="64"/>
  <c r="P29" i="69" s="1"/>
  <c r="FO30" i="64"/>
  <c r="P30" i="69" s="1"/>
  <c r="FO31" i="64"/>
  <c r="P31" i="69" s="1"/>
  <c r="FO32" i="64"/>
  <c r="P32" i="69" s="1"/>
  <c r="FO33" i="64"/>
  <c r="P33" i="69" s="1"/>
  <c r="FL14" i="64"/>
  <c r="FH14" i="64"/>
  <c r="FG14" i="64"/>
  <c r="L14" i="69" s="1"/>
  <c r="FK15" i="64"/>
  <c r="N15" i="69" s="1"/>
  <c r="FK16" i="64"/>
  <c r="N16" i="69" s="1"/>
  <c r="FK17" i="64"/>
  <c r="N17" i="69" s="1"/>
  <c r="FK18" i="64"/>
  <c r="N18" i="69" s="1"/>
  <c r="FK19" i="64"/>
  <c r="N19" i="69" s="1"/>
  <c r="FK20" i="64"/>
  <c r="N20" i="69" s="1"/>
  <c r="FK21" i="64"/>
  <c r="N21" i="69" s="1"/>
  <c r="FK22" i="64"/>
  <c r="N22" i="69" s="1"/>
  <c r="FK23" i="64"/>
  <c r="N23" i="69" s="1"/>
  <c r="FK24" i="64"/>
  <c r="N24" i="69" s="1"/>
  <c r="FK25" i="64"/>
  <c r="N25" i="69" s="1"/>
  <c r="FK26" i="64"/>
  <c r="N26" i="69" s="1"/>
  <c r="FK27" i="64"/>
  <c r="N27" i="69" s="1"/>
  <c r="FK28" i="64"/>
  <c r="N28" i="69" s="1"/>
  <c r="FK29" i="64"/>
  <c r="N29" i="69" s="1"/>
  <c r="FK30" i="64"/>
  <c r="N30" i="69" s="1"/>
  <c r="FK31" i="64"/>
  <c r="N31" i="69" s="1"/>
  <c r="FK32" i="64"/>
  <c r="N32" i="69" s="1"/>
  <c r="FK33" i="64"/>
  <c r="N33" i="69" s="1"/>
  <c r="FK14" i="64"/>
  <c r="N14" i="69" s="1"/>
  <c r="FD15" i="64"/>
  <c r="FD16" i="64"/>
  <c r="FD17" i="64"/>
  <c r="FD18" i="64"/>
  <c r="FD19" i="64"/>
  <c r="FD20" i="64"/>
  <c r="FD21" i="64"/>
  <c r="FD22" i="64"/>
  <c r="FD23" i="64"/>
  <c r="FD24" i="64"/>
  <c r="FD25" i="64"/>
  <c r="FD26" i="64"/>
  <c r="FD27" i="64"/>
  <c r="FD28" i="64"/>
  <c r="FD29" i="64"/>
  <c r="FD30" i="64"/>
  <c r="FD31" i="64"/>
  <c r="FD32" i="64"/>
  <c r="FD33" i="64"/>
  <c r="FD14" i="64"/>
  <c r="FC14" i="64"/>
  <c r="J14" i="69" s="1"/>
  <c r="FG15" i="64"/>
  <c r="L15" i="69" s="1"/>
  <c r="FG16" i="64"/>
  <c r="L16" i="69" s="1"/>
  <c r="FG17" i="64"/>
  <c r="L17" i="69" s="1"/>
  <c r="FG18" i="64"/>
  <c r="L18" i="69" s="1"/>
  <c r="FG19" i="64"/>
  <c r="L19" i="69" s="1"/>
  <c r="FG20" i="64"/>
  <c r="L20" i="69" s="1"/>
  <c r="FG21" i="64"/>
  <c r="L21" i="69" s="1"/>
  <c r="FG22" i="64"/>
  <c r="L22" i="69" s="1"/>
  <c r="FG23" i="64"/>
  <c r="L23" i="69" s="1"/>
  <c r="FG24" i="64"/>
  <c r="L24" i="69" s="1"/>
  <c r="FG25" i="64"/>
  <c r="L25" i="69" s="1"/>
  <c r="FG26" i="64"/>
  <c r="L26" i="69" s="1"/>
  <c r="FG27" i="64"/>
  <c r="L27" i="69" s="1"/>
  <c r="FG28" i="64"/>
  <c r="L28" i="69" s="1"/>
  <c r="FG29" i="64"/>
  <c r="L29" i="69" s="1"/>
  <c r="FG30" i="64"/>
  <c r="L30" i="69" s="1"/>
  <c r="FG31" i="64"/>
  <c r="L31" i="69" s="1"/>
  <c r="FG32" i="64"/>
  <c r="L32" i="69" s="1"/>
  <c r="FG33" i="64"/>
  <c r="L33" i="69" s="1"/>
  <c r="FC15" i="64"/>
  <c r="J15" i="69" s="1"/>
  <c r="FC16" i="64"/>
  <c r="J16" i="69" s="1"/>
  <c r="FC17" i="64"/>
  <c r="J17" i="69" s="1"/>
  <c r="FC18" i="64"/>
  <c r="J18" i="69" s="1"/>
  <c r="FC19" i="64"/>
  <c r="J19" i="69" s="1"/>
  <c r="FC20" i="64"/>
  <c r="J20" i="69" s="1"/>
  <c r="FC21" i="64"/>
  <c r="J21" i="69" s="1"/>
  <c r="FC22" i="64"/>
  <c r="J22" i="69" s="1"/>
  <c r="FC23" i="64"/>
  <c r="J23" i="69" s="1"/>
  <c r="FC24" i="64"/>
  <c r="J24" i="69" s="1"/>
  <c r="FC25" i="64"/>
  <c r="J25" i="69" s="1"/>
  <c r="FC26" i="64"/>
  <c r="J26" i="69" s="1"/>
  <c r="FC27" i="64"/>
  <c r="J27" i="69" s="1"/>
  <c r="FC28" i="64"/>
  <c r="J28" i="69" s="1"/>
  <c r="FC29" i="64"/>
  <c r="J29" i="69" s="1"/>
  <c r="FC30" i="64"/>
  <c r="J30" i="69" s="1"/>
  <c r="FC31" i="64"/>
  <c r="J31" i="69" s="1"/>
  <c r="FC32" i="64"/>
  <c r="J32" i="69" s="1"/>
  <c r="FC33" i="64"/>
  <c r="J33" i="69" s="1"/>
  <c r="D34" i="64"/>
  <c r="D33" i="64"/>
  <c r="C33" i="64"/>
  <c r="B33" i="64"/>
  <c r="A33" i="64"/>
  <c r="D32" i="64"/>
  <c r="C32" i="64"/>
  <c r="B32" i="64"/>
  <c r="A32" i="64"/>
  <c r="D31" i="64"/>
  <c r="D30" i="64"/>
  <c r="C30" i="64"/>
  <c r="B30" i="64"/>
  <c r="A30" i="64"/>
  <c r="D29" i="64"/>
  <c r="D28" i="64"/>
  <c r="D27" i="64"/>
  <c r="D26" i="64"/>
  <c r="D25" i="64"/>
  <c r="C25" i="64"/>
  <c r="B25" i="64"/>
  <c r="A25" i="64"/>
  <c r="D24" i="64"/>
  <c r="D23" i="64"/>
  <c r="C23" i="64"/>
  <c r="B23" i="64"/>
  <c r="A23" i="64"/>
  <c r="D22" i="64"/>
  <c r="D21" i="64"/>
  <c r="C21" i="64"/>
  <c r="B21" i="64"/>
  <c r="A21" i="64"/>
  <c r="D20" i="64"/>
  <c r="C20" i="64"/>
  <c r="D19" i="64"/>
  <c r="C19" i="64"/>
  <c r="D18" i="64"/>
  <c r="D17" i="64"/>
  <c r="D16" i="64"/>
  <c r="D15" i="64"/>
  <c r="D14" i="64"/>
  <c r="C14" i="64"/>
  <c r="B14" i="64"/>
  <c r="A14" i="64"/>
  <c r="A33" i="63"/>
  <c r="B33" i="63"/>
  <c r="C33" i="63"/>
  <c r="D33" i="63"/>
  <c r="D34" i="63"/>
  <c r="A30" i="63"/>
  <c r="B30" i="63"/>
  <c r="C30" i="63"/>
  <c r="D30" i="63"/>
  <c r="D31" i="63"/>
  <c r="A32" i="63"/>
  <c r="B32" i="63"/>
  <c r="C32" i="63"/>
  <c r="D32" i="63"/>
  <c r="A25" i="63"/>
  <c r="B25" i="63"/>
  <c r="C25" i="63"/>
  <c r="D25" i="63"/>
  <c r="D26" i="63"/>
  <c r="D27" i="63"/>
  <c r="D28" i="63"/>
  <c r="D29" i="63"/>
  <c r="A23" i="63"/>
  <c r="B23" i="63"/>
  <c r="C23" i="63"/>
  <c r="D23" i="63"/>
  <c r="D24" i="63"/>
  <c r="A21" i="63"/>
  <c r="B21" i="63"/>
  <c r="C21" i="63"/>
  <c r="D21" i="63"/>
  <c r="D22" i="63"/>
  <c r="D15" i="63"/>
  <c r="D16" i="63"/>
  <c r="D17" i="63"/>
  <c r="D18" i="63"/>
  <c r="C19" i="63"/>
  <c r="D19" i="63"/>
  <c r="C20" i="63"/>
  <c r="D20" i="63"/>
  <c r="FQ22" i="64" l="1"/>
  <c r="FQ24" i="64"/>
  <c r="FQ21" i="64"/>
  <c r="FQ25" i="64"/>
  <c r="FQ23" i="64"/>
  <c r="FQ33" i="64"/>
  <c r="FQ18" i="64"/>
  <c r="FR14" i="64"/>
  <c r="Q14" i="69" s="1"/>
  <c r="FX14" i="64"/>
  <c r="U14" i="69" s="1"/>
  <c r="FQ17" i="64"/>
  <c r="FV14" i="64"/>
  <c r="S14" i="69" s="1"/>
  <c r="FJ14" i="64"/>
  <c r="M14" i="69" s="1"/>
  <c r="FI14" i="64"/>
  <c r="FN14" i="64"/>
  <c r="O14" i="69" s="1"/>
  <c r="D14" i="63" l="1"/>
  <c r="C14" i="63"/>
  <c r="B14" i="63"/>
  <c r="A14" i="63"/>
  <c r="C13" i="63"/>
  <c r="B13" i="63"/>
  <c r="B12" i="63"/>
  <c r="C12" i="63"/>
  <c r="A13" i="63"/>
  <c r="A12" i="63"/>
  <c r="A11" i="63"/>
  <c r="AB11" i="69" l="1"/>
  <c r="AE84" i="67"/>
  <c r="AF84" i="67" s="1"/>
  <c r="AJ84" i="67" s="1"/>
  <c r="AA84" i="67"/>
  <c r="AB84" i="67" s="1"/>
  <c r="AI84" i="67" s="1"/>
  <c r="W84" i="67"/>
  <c r="X84" i="67" s="1"/>
  <c r="AH84" i="67" s="1"/>
  <c r="AE83" i="67"/>
  <c r="AF83" i="67" s="1"/>
  <c r="AJ83" i="67" s="1"/>
  <c r="AA83" i="67"/>
  <c r="AB83" i="67" s="1"/>
  <c r="AI83" i="67" s="1"/>
  <c r="W83" i="67"/>
  <c r="X83" i="67" s="1"/>
  <c r="AH83" i="67" s="1"/>
  <c r="AL83" i="67" s="1"/>
  <c r="AF79" i="67"/>
  <c r="AJ79" i="67" s="1"/>
  <c r="AE79" i="67"/>
  <c r="AA79" i="67"/>
  <c r="AB79" i="67" s="1"/>
  <c r="AI79" i="67" s="1"/>
  <c r="W79" i="67"/>
  <c r="X79" i="67" s="1"/>
  <c r="AH79" i="67" s="1"/>
  <c r="AE77" i="67"/>
  <c r="AF77" i="67" s="1"/>
  <c r="AJ77" i="67" s="1"/>
  <c r="AA77" i="67"/>
  <c r="AB77" i="67" s="1"/>
  <c r="AI77" i="67" s="1"/>
  <c r="W77" i="67"/>
  <c r="X77" i="67" s="1"/>
  <c r="AH77" i="67" s="1"/>
  <c r="AE73" i="67"/>
  <c r="AF73" i="67" s="1"/>
  <c r="AJ73" i="67" s="1"/>
  <c r="AA73" i="67"/>
  <c r="AB73" i="67" s="1"/>
  <c r="AI73" i="67" s="1"/>
  <c r="W73" i="67"/>
  <c r="X73" i="67" s="1"/>
  <c r="AH73" i="67" s="1"/>
  <c r="AE70" i="67"/>
  <c r="AF70" i="67" s="1"/>
  <c r="AJ70" i="67" s="1"/>
  <c r="AA70" i="67"/>
  <c r="AB70" i="67" s="1"/>
  <c r="AI70" i="67" s="1"/>
  <c r="W70" i="67"/>
  <c r="X70" i="67" s="1"/>
  <c r="AH70" i="67" s="1"/>
  <c r="AE69" i="67"/>
  <c r="AF69" i="67" s="1"/>
  <c r="AJ69" i="67" s="1"/>
  <c r="AA69" i="67"/>
  <c r="AB69" i="67" s="1"/>
  <c r="AI69" i="67" s="1"/>
  <c r="W69" i="67"/>
  <c r="X69" i="67" s="1"/>
  <c r="AH69" i="67" s="1"/>
  <c r="AE68" i="67"/>
  <c r="AF68" i="67" s="1"/>
  <c r="AJ68" i="67" s="1"/>
  <c r="AA68" i="67"/>
  <c r="AB68" i="67" s="1"/>
  <c r="AI68" i="67" s="1"/>
  <c r="W68" i="67"/>
  <c r="X68" i="67" s="1"/>
  <c r="AH68" i="67" s="1"/>
  <c r="AE66" i="67"/>
  <c r="AF66" i="67" s="1"/>
  <c r="AJ66" i="67" s="1"/>
  <c r="AA66" i="67"/>
  <c r="AB66" i="67" s="1"/>
  <c r="AI66" i="67" s="1"/>
  <c r="W66" i="67"/>
  <c r="X66" i="67" s="1"/>
  <c r="AH66" i="67" s="1"/>
  <c r="AE65" i="67"/>
  <c r="AF65" i="67" s="1"/>
  <c r="AJ65" i="67" s="1"/>
  <c r="AA65" i="67"/>
  <c r="AB65" i="67" s="1"/>
  <c r="AI65" i="67" s="1"/>
  <c r="W65" i="67"/>
  <c r="X65" i="67" s="1"/>
  <c r="AH65" i="67" s="1"/>
  <c r="AE64" i="67"/>
  <c r="AF64" i="67" s="1"/>
  <c r="AJ64" i="67" s="1"/>
  <c r="AA64" i="67"/>
  <c r="AB64" i="67" s="1"/>
  <c r="AI64" i="67" s="1"/>
  <c r="W64" i="67"/>
  <c r="X64" i="67" s="1"/>
  <c r="AH64" i="67" s="1"/>
  <c r="AE61" i="67"/>
  <c r="AF61" i="67" s="1"/>
  <c r="AJ61" i="67" s="1"/>
  <c r="AA61" i="67"/>
  <c r="AB61" i="67" s="1"/>
  <c r="AI61" i="67" s="1"/>
  <c r="W61" i="67"/>
  <c r="X61" i="67" s="1"/>
  <c r="AH61" i="67" s="1"/>
  <c r="AE57" i="67"/>
  <c r="AF57" i="67" s="1"/>
  <c r="AJ57" i="67" s="1"/>
  <c r="AA57" i="67"/>
  <c r="AB57" i="67" s="1"/>
  <c r="AI57" i="67" s="1"/>
  <c r="W57" i="67"/>
  <c r="X57" i="67" s="1"/>
  <c r="AH57" i="67" s="1"/>
  <c r="AE53" i="67"/>
  <c r="AF53" i="67" s="1"/>
  <c r="AJ53" i="67" s="1"/>
  <c r="AA53" i="67"/>
  <c r="AB53" i="67" s="1"/>
  <c r="AI53" i="67" s="1"/>
  <c r="W53" i="67"/>
  <c r="X53" i="67" s="1"/>
  <c r="AH53" i="67" s="1"/>
  <c r="AE46" i="67"/>
  <c r="AF46" i="67" s="1"/>
  <c r="AJ46" i="67" s="1"/>
  <c r="AA46" i="67"/>
  <c r="AB46" i="67" s="1"/>
  <c r="AI46" i="67" s="1"/>
  <c r="W46" i="67"/>
  <c r="X46" i="67" s="1"/>
  <c r="AH46" i="67" s="1"/>
  <c r="AL46" i="67" s="1"/>
  <c r="AE42" i="67"/>
  <c r="AF42" i="67" s="1"/>
  <c r="AJ42" i="67" s="1"/>
  <c r="AB42" i="67"/>
  <c r="AI42" i="67" s="1"/>
  <c r="AA42" i="67"/>
  <c r="W42" i="67"/>
  <c r="X42" i="67" s="1"/>
  <c r="AH42" i="67" s="1"/>
  <c r="AE35" i="67"/>
  <c r="AF35" i="67" s="1"/>
  <c r="AJ35" i="67" s="1"/>
  <c r="AA35" i="67"/>
  <c r="AB35" i="67" s="1"/>
  <c r="AI35" i="67" s="1"/>
  <c r="W35" i="67"/>
  <c r="X35" i="67" s="1"/>
  <c r="AH35" i="67" s="1"/>
  <c r="AE31" i="67"/>
  <c r="AF31" i="67" s="1"/>
  <c r="AJ31" i="67" s="1"/>
  <c r="AA31" i="67"/>
  <c r="AB31" i="67" s="1"/>
  <c r="AI31" i="67" s="1"/>
  <c r="W31" i="67"/>
  <c r="X31" i="67" s="1"/>
  <c r="AH31" i="67" s="1"/>
  <c r="AL31" i="67" s="1"/>
  <c r="AE28" i="67"/>
  <c r="AF28" i="67" s="1"/>
  <c r="AJ28" i="67" s="1"/>
  <c r="AA28" i="67"/>
  <c r="AB28" i="67" s="1"/>
  <c r="AI28" i="67" s="1"/>
  <c r="W28" i="67"/>
  <c r="X28" i="67" s="1"/>
  <c r="AH28" i="67" s="1"/>
  <c r="AE25" i="67"/>
  <c r="AF25" i="67" s="1"/>
  <c r="AJ25" i="67" s="1"/>
  <c r="AA25" i="67"/>
  <c r="AB25" i="67" s="1"/>
  <c r="AI25" i="67" s="1"/>
  <c r="W25" i="67"/>
  <c r="X25" i="67" s="1"/>
  <c r="AH25" i="67" s="1"/>
  <c r="AE20" i="67"/>
  <c r="AF20" i="67" s="1"/>
  <c r="AJ20" i="67" s="1"/>
  <c r="AA20" i="67"/>
  <c r="AB20" i="67" s="1"/>
  <c r="AI20" i="67" s="1"/>
  <c r="W20" i="67"/>
  <c r="X20" i="67" s="1"/>
  <c r="AH20" i="67" s="1"/>
  <c r="AL20" i="67" s="1"/>
  <c r="AE18" i="67"/>
  <c r="AF18" i="67" s="1"/>
  <c r="AJ18" i="67" s="1"/>
  <c r="AA18" i="67"/>
  <c r="AB18" i="67" s="1"/>
  <c r="AI18" i="67" s="1"/>
  <c r="W18" i="67"/>
  <c r="X18" i="67" s="1"/>
  <c r="AH18" i="67" s="1"/>
  <c r="AE15" i="67"/>
  <c r="AF15" i="67" s="1"/>
  <c r="AJ15" i="67" s="1"/>
  <c r="AA15" i="67"/>
  <c r="AB15" i="67" s="1"/>
  <c r="AI15" i="67" s="1"/>
  <c r="W15" i="67"/>
  <c r="X15" i="67" s="1"/>
  <c r="AH15" i="67" s="1"/>
  <c r="FV33" i="64"/>
  <c r="S33" i="69" s="1"/>
  <c r="FR33" i="64"/>
  <c r="Q33" i="69" s="1"/>
  <c r="FN33" i="64"/>
  <c r="O33" i="69" s="1"/>
  <c r="FF33" i="64"/>
  <c r="K33" i="69" s="1"/>
  <c r="FV32" i="64"/>
  <c r="S32" i="69" s="1"/>
  <c r="FR32" i="64"/>
  <c r="Q32" i="69" s="1"/>
  <c r="FN32" i="64"/>
  <c r="O32" i="69" s="1"/>
  <c r="FJ32" i="64"/>
  <c r="M32" i="69" s="1"/>
  <c r="FF32" i="64"/>
  <c r="K32" i="69" s="1"/>
  <c r="FQ14" i="64"/>
  <c r="FM14" i="64"/>
  <c r="AM83" i="67" l="1"/>
  <c r="AA27" i="68"/>
  <c r="AM31" i="67"/>
  <c r="K32" i="68"/>
  <c r="K24" i="68"/>
  <c r="K17" i="68"/>
  <c r="K31" i="68"/>
  <c r="AM20" i="67"/>
  <c r="H17" i="68"/>
  <c r="H24" i="68"/>
  <c r="H32" i="68"/>
  <c r="H18" i="68"/>
  <c r="H22" i="68"/>
  <c r="H31" i="68"/>
  <c r="AM46" i="67"/>
  <c r="N31" i="68"/>
  <c r="N24" i="68"/>
  <c r="N17" i="68"/>
  <c r="N33" i="68"/>
  <c r="N22" i="68"/>
  <c r="N28" i="68"/>
  <c r="N19" i="68"/>
  <c r="N20" i="68"/>
  <c r="N32" i="68"/>
  <c r="AL79" i="67"/>
  <c r="FI25" i="64"/>
  <c r="FX31" i="64"/>
  <c r="U31" i="69" s="1"/>
  <c r="FF30" i="64"/>
  <c r="K30" i="69" s="1"/>
  <c r="FV30" i="64"/>
  <c r="S30" i="69" s="1"/>
  <c r="FU17" i="64"/>
  <c r="FM31" i="64"/>
  <c r="FN30" i="64"/>
  <c r="O30" i="69" s="1"/>
  <c r="FE21" i="64"/>
  <c r="FE30" i="64"/>
  <c r="FM20" i="64"/>
  <c r="FF21" i="64"/>
  <c r="K21" i="69" s="1"/>
  <c r="FF25" i="64"/>
  <c r="K25" i="69" s="1"/>
  <c r="FV25" i="64"/>
  <c r="S25" i="69" s="1"/>
  <c r="FR21" i="64"/>
  <c r="Q21" i="69" s="1"/>
  <c r="FE26" i="64"/>
  <c r="FX17" i="64"/>
  <c r="FU31" i="64"/>
  <c r="FI22" i="64"/>
  <c r="FU22" i="64"/>
  <c r="FI24" i="64"/>
  <c r="FM29" i="64"/>
  <c r="FU30" i="64"/>
  <c r="FJ30" i="64"/>
  <c r="M30" i="69" s="1"/>
  <c r="FM27" i="64"/>
  <c r="FU16" i="64"/>
  <c r="FU21" i="64"/>
  <c r="FI28" i="64"/>
  <c r="FI33" i="64"/>
  <c r="FI21" i="64"/>
  <c r="FE25" i="64"/>
  <c r="FM19" i="64"/>
  <c r="FN21" i="64"/>
  <c r="O21" i="69" s="1"/>
  <c r="FN23" i="64"/>
  <c r="O23" i="69" s="1"/>
  <c r="FM25" i="64"/>
  <c r="FX27" i="64"/>
  <c r="U27" i="69" s="1"/>
  <c r="FM30" i="64"/>
  <c r="FV21" i="64"/>
  <c r="S21" i="69" s="1"/>
  <c r="FI19" i="64"/>
  <c r="FX20" i="64"/>
  <c r="FM21" i="64"/>
  <c r="FR25" i="64"/>
  <c r="Q25" i="69" s="1"/>
  <c r="FE29" i="64"/>
  <c r="FU29" i="64"/>
  <c r="FE33" i="64"/>
  <c r="FM18" i="64"/>
  <c r="FU25" i="64"/>
  <c r="FU33" i="64"/>
  <c r="FI16" i="64"/>
  <c r="FX16" i="64"/>
  <c r="FE15" i="64"/>
  <c r="FM33" i="64"/>
  <c r="FR30" i="64"/>
  <c r="Q30" i="69" s="1"/>
  <c r="FI20" i="64"/>
  <c r="FM22" i="64"/>
  <c r="FX22" i="64"/>
  <c r="U22" i="69" s="1"/>
  <c r="FU23" i="64"/>
  <c r="FM26" i="64"/>
  <c r="FE32" i="64"/>
  <c r="FM15" i="64"/>
  <c r="FE17" i="64"/>
  <c r="FU18" i="64"/>
  <c r="FJ23" i="64"/>
  <c r="M23" i="69" s="1"/>
  <c r="FE28" i="64"/>
  <c r="FX29" i="64"/>
  <c r="U29" i="69" s="1"/>
  <c r="FI17" i="64"/>
  <c r="FE22" i="64"/>
  <c r="FM23" i="64"/>
  <c r="FN25" i="64"/>
  <c r="O25" i="69" s="1"/>
  <c r="FI27" i="64"/>
  <c r="FX32" i="64"/>
  <c r="FR23" i="64"/>
  <c r="Q23" i="69" s="1"/>
  <c r="FE24" i="64"/>
  <c r="FX26" i="64"/>
  <c r="U26" i="69" s="1"/>
  <c r="FU26" i="64"/>
  <c r="FE31" i="64"/>
  <c r="FM32" i="64"/>
  <c r="FF14" i="64"/>
  <c r="FU15" i="64"/>
  <c r="FM17" i="64"/>
  <c r="FX18" i="64"/>
  <c r="FE20" i="64"/>
  <c r="FX24" i="64"/>
  <c r="U24" i="69" s="1"/>
  <c r="FU24" i="64"/>
  <c r="FI26" i="64"/>
  <c r="FM28" i="64"/>
  <c r="FI30" i="64"/>
  <c r="FE14" i="64"/>
  <c r="FX15" i="64"/>
  <c r="FM16" i="64"/>
  <c r="FE19" i="64"/>
  <c r="FU20" i="64"/>
  <c r="FF23" i="64"/>
  <c r="K23" i="69" s="1"/>
  <c r="FV23" i="64"/>
  <c r="S23" i="69" s="1"/>
  <c r="FX25" i="64"/>
  <c r="U25" i="69" s="1"/>
  <c r="FI31" i="64"/>
  <c r="FX33" i="64"/>
  <c r="FE18" i="64"/>
  <c r="FU19" i="64"/>
  <c r="FE23" i="64"/>
  <c r="FE16" i="64"/>
  <c r="FI18" i="64"/>
  <c r="FJ21" i="64"/>
  <c r="M21" i="69" s="1"/>
  <c r="FM24" i="64"/>
  <c r="FE27" i="64"/>
  <c r="FU27" i="64"/>
  <c r="FX28" i="64"/>
  <c r="U28" i="69" s="1"/>
  <c r="FU28" i="64"/>
  <c r="FI29" i="64"/>
  <c r="FI32" i="64"/>
  <c r="FU32" i="64"/>
  <c r="FJ33" i="64"/>
  <c r="M33" i="69" s="1"/>
  <c r="AL28" i="67"/>
  <c r="AL77" i="67"/>
  <c r="AL15" i="67"/>
  <c r="AL53" i="67"/>
  <c r="AL69" i="67"/>
  <c r="AL73" i="67"/>
  <c r="AL61" i="67"/>
  <c r="AL84" i="67"/>
  <c r="AL18" i="67"/>
  <c r="AL25" i="67"/>
  <c r="AL35" i="67"/>
  <c r="AL64" i="67"/>
  <c r="AL65" i="67"/>
  <c r="AL66" i="67"/>
  <c r="AL70" i="67"/>
  <c r="AL42" i="67"/>
  <c r="AL57" i="67"/>
  <c r="AL68" i="67"/>
  <c r="FX30" i="64"/>
  <c r="U30" i="69" s="1"/>
  <c r="FX21" i="64"/>
  <c r="FJ25" i="64"/>
  <c r="M25" i="69" s="1"/>
  <c r="FI15" i="64"/>
  <c r="FX19" i="64"/>
  <c r="FX23" i="64"/>
  <c r="U23" i="69" s="1"/>
  <c r="FI23" i="64"/>
  <c r="AM28" i="67" l="1"/>
  <c r="J14" i="68"/>
  <c r="J30" i="68"/>
  <c r="J23" i="68"/>
  <c r="AM25" i="67"/>
  <c r="I31" i="68"/>
  <c r="I21" i="68"/>
  <c r="I23" i="68"/>
  <c r="I22" i="68"/>
  <c r="I30" i="68"/>
  <c r="I24" i="68"/>
  <c r="AC24" i="68" s="1"/>
  <c r="AM77" i="67"/>
  <c r="Y14" i="68"/>
  <c r="Y17" i="68"/>
  <c r="Y32" i="68"/>
  <c r="AM35" i="67"/>
  <c r="L32" i="68"/>
  <c r="L14" i="68"/>
  <c r="L26" i="68"/>
  <c r="L18" i="68"/>
  <c r="L33" i="68"/>
  <c r="L30" i="68"/>
  <c r="L22" i="68"/>
  <c r="L17" i="68"/>
  <c r="L23" i="68"/>
  <c r="L16" i="68"/>
  <c r="L28" i="68"/>
  <c r="L27" i="68"/>
  <c r="AC27" i="68" s="1"/>
  <c r="L21" i="68"/>
  <c r="L31" i="68"/>
  <c r="L29" i="68"/>
  <c r="L24" i="68"/>
  <c r="L19" i="68"/>
  <c r="L25" i="68"/>
  <c r="AC25" i="68" s="1"/>
  <c r="L20" i="68"/>
  <c r="L15" i="68"/>
  <c r="AM64" i="67"/>
  <c r="R25" i="68"/>
  <c r="AM84" i="67"/>
  <c r="AB28" i="68"/>
  <c r="AM66" i="67"/>
  <c r="T25" i="68"/>
  <c r="T23" i="68"/>
  <c r="AM65" i="67"/>
  <c r="S26" i="68"/>
  <c r="S29" i="68"/>
  <c r="AM18" i="67"/>
  <c r="G15" i="68"/>
  <c r="G18" i="68"/>
  <c r="G17" i="68"/>
  <c r="G19" i="68"/>
  <c r="G32" i="68"/>
  <c r="G14" i="68"/>
  <c r="G20" i="68"/>
  <c r="G16" i="68"/>
  <c r="AM61" i="67"/>
  <c r="Q32" i="68"/>
  <c r="Q17" i="68"/>
  <c r="Q14" i="68"/>
  <c r="Q22" i="68"/>
  <c r="Q21" i="68"/>
  <c r="AM68" i="67"/>
  <c r="U25" i="68"/>
  <c r="AM73" i="67"/>
  <c r="X33" i="68"/>
  <c r="X32" i="68"/>
  <c r="X14" i="68"/>
  <c r="X17" i="68"/>
  <c r="X21" i="68"/>
  <c r="X22" i="68"/>
  <c r="AM57" i="67"/>
  <c r="P30" i="68"/>
  <c r="P22" i="68"/>
  <c r="P23" i="68"/>
  <c r="P21" i="68"/>
  <c r="P31" i="68"/>
  <c r="P24" i="68"/>
  <c r="P32" i="68"/>
  <c r="AM69" i="67"/>
  <c r="V29" i="68"/>
  <c r="V26" i="68"/>
  <c r="AM42" i="67"/>
  <c r="M21" i="68"/>
  <c r="M23" i="68"/>
  <c r="M14" i="68"/>
  <c r="M30" i="68"/>
  <c r="AM53" i="67"/>
  <c r="O21" i="68"/>
  <c r="O30" i="68"/>
  <c r="O22" i="68"/>
  <c r="O24" i="68"/>
  <c r="O32" i="68"/>
  <c r="O23" i="68"/>
  <c r="O31" i="68"/>
  <c r="AM70" i="67"/>
  <c r="W21" i="68"/>
  <c r="W22" i="68"/>
  <c r="W14" i="68"/>
  <c r="W17" i="68"/>
  <c r="W32" i="68"/>
  <c r="AM15" i="67"/>
  <c r="F19" i="68"/>
  <c r="F15" i="68"/>
  <c r="F16" i="68"/>
  <c r="F22" i="68"/>
  <c r="F17" i="68"/>
  <c r="F20" i="68"/>
  <c r="AC20" i="68" s="1"/>
  <c r="F14" i="68"/>
  <c r="AC14" i="68" s="1"/>
  <c r="F33" i="68"/>
  <c r="F21" i="68"/>
  <c r="F18" i="68"/>
  <c r="AM79" i="67"/>
  <c r="Z23" i="68"/>
  <c r="Z30" i="68"/>
  <c r="Z14" i="68"/>
  <c r="Z21" i="68"/>
  <c r="U15" i="69"/>
  <c r="V24" i="65"/>
  <c r="V28" i="65"/>
  <c r="R26" i="65"/>
  <c r="U28" i="65"/>
  <c r="S24" i="65"/>
  <c r="S27" i="65"/>
  <c r="U27" i="65"/>
  <c r="U25" i="65"/>
  <c r="R24" i="65"/>
  <c r="V25" i="65"/>
  <c r="R27" i="65"/>
  <c r="V27" i="65"/>
  <c r="S28" i="65"/>
  <c r="S26" i="65"/>
  <c r="T26" i="65"/>
  <c r="T24" i="65"/>
  <c r="R25" i="65"/>
  <c r="T28" i="65"/>
  <c r="V26" i="65"/>
  <c r="T27" i="65"/>
  <c r="T25" i="65"/>
  <c r="R28" i="65"/>
  <c r="U24" i="65"/>
  <c r="S25" i="65"/>
  <c r="U26" i="65"/>
  <c r="U19" i="69"/>
  <c r="T70" i="65"/>
  <c r="T68" i="65"/>
  <c r="R69" i="65"/>
  <c r="T72" i="65"/>
  <c r="S70" i="65"/>
  <c r="V72" i="65"/>
  <c r="R68" i="65"/>
  <c r="V69" i="65"/>
  <c r="V70" i="65"/>
  <c r="T71" i="65"/>
  <c r="T69" i="65"/>
  <c r="U70" i="65"/>
  <c r="V68" i="65"/>
  <c r="U71" i="65"/>
  <c r="R72" i="65"/>
  <c r="S71" i="65"/>
  <c r="R70" i="65"/>
  <c r="S72" i="65"/>
  <c r="U68" i="65"/>
  <c r="S69" i="65"/>
  <c r="U72" i="65"/>
  <c r="S68" i="65"/>
  <c r="R71" i="65"/>
  <c r="V71" i="65"/>
  <c r="U69" i="65"/>
  <c r="U20" i="69"/>
  <c r="U79" i="65"/>
  <c r="U83" i="65"/>
  <c r="U80" i="65"/>
  <c r="S81" i="65"/>
  <c r="V79" i="65"/>
  <c r="V83" i="65"/>
  <c r="S82" i="65"/>
  <c r="R79" i="65"/>
  <c r="V80" i="65"/>
  <c r="T83" i="65"/>
  <c r="R81" i="65"/>
  <c r="U81" i="65"/>
  <c r="T81" i="65"/>
  <c r="T79" i="65"/>
  <c r="R80" i="65"/>
  <c r="S79" i="65"/>
  <c r="S83" i="65"/>
  <c r="U82" i="65"/>
  <c r="V81" i="65"/>
  <c r="T82" i="65"/>
  <c r="T80" i="65"/>
  <c r="S80" i="65"/>
  <c r="R82" i="65"/>
  <c r="V82" i="65"/>
  <c r="R83" i="65"/>
  <c r="U21" i="69"/>
  <c r="V14" i="65"/>
  <c r="U16" i="65"/>
  <c r="U13" i="65"/>
  <c r="S17" i="65"/>
  <c r="T17" i="65"/>
  <c r="S14" i="65"/>
  <c r="R16" i="65"/>
  <c r="R17" i="65"/>
  <c r="S13" i="65"/>
  <c r="U14" i="65"/>
  <c r="U15" i="65"/>
  <c r="S15" i="65"/>
  <c r="V17" i="65"/>
  <c r="S16" i="65"/>
  <c r="R15" i="65"/>
  <c r="U17" i="65"/>
  <c r="V16" i="65"/>
  <c r="V13" i="65"/>
  <c r="T14" i="65"/>
  <c r="T16" i="65"/>
  <c r="V15" i="65"/>
  <c r="R14" i="65"/>
  <c r="T13" i="65"/>
  <c r="T15" i="65"/>
  <c r="R13" i="65"/>
  <c r="K14" i="69"/>
  <c r="AH48" i="65"/>
  <c r="AF46" i="65"/>
  <c r="AG37" i="65"/>
  <c r="AJ28" i="65"/>
  <c r="AG26" i="65"/>
  <c r="AJ17" i="65"/>
  <c r="AG15" i="65"/>
  <c r="AJ50" i="65"/>
  <c r="AG48" i="65"/>
  <c r="AJ39" i="65"/>
  <c r="AF37" i="65"/>
  <c r="AI28" i="65"/>
  <c r="AF26" i="65"/>
  <c r="AI17" i="65"/>
  <c r="AF15" i="65"/>
  <c r="AI50" i="65"/>
  <c r="AF48" i="65"/>
  <c r="AI39" i="65"/>
  <c r="AJ36" i="65"/>
  <c r="AH28" i="65"/>
  <c r="AJ25" i="65"/>
  <c r="AH17" i="65"/>
  <c r="AJ14" i="65"/>
  <c r="AH50" i="65"/>
  <c r="AJ47" i="65"/>
  <c r="AH39" i="65"/>
  <c r="AI36" i="65"/>
  <c r="AG28" i="65"/>
  <c r="AI25" i="65"/>
  <c r="AG17" i="65"/>
  <c r="AI14" i="65"/>
  <c r="AG50" i="65"/>
  <c r="AI47" i="65"/>
  <c r="AG39" i="65"/>
  <c r="AH36" i="65"/>
  <c r="AF28" i="65"/>
  <c r="AH25" i="65"/>
  <c r="AF17" i="65"/>
  <c r="AH14" i="65"/>
  <c r="AF50" i="65"/>
  <c r="AH47" i="65"/>
  <c r="AF39" i="65"/>
  <c r="AG36" i="65"/>
  <c r="AJ27" i="65"/>
  <c r="AG25" i="65"/>
  <c r="AJ16" i="65"/>
  <c r="AG14" i="65"/>
  <c r="AJ49" i="65"/>
  <c r="AG47" i="65"/>
  <c r="AJ38" i="65"/>
  <c r="AF36" i="65"/>
  <c r="AH27" i="65"/>
  <c r="AF25" i="65"/>
  <c r="AH16" i="65"/>
  <c r="AF14" i="65"/>
  <c r="AI49" i="65"/>
  <c r="AF47" i="65"/>
  <c r="AG38" i="65"/>
  <c r="AJ35" i="65"/>
  <c r="AG27" i="65"/>
  <c r="AJ24" i="65"/>
  <c r="AG16" i="65"/>
  <c r="AJ13" i="65"/>
  <c r="AG49" i="65"/>
  <c r="AJ46" i="65"/>
  <c r="AF38" i="65"/>
  <c r="AI35" i="65"/>
  <c r="AF27" i="65"/>
  <c r="AI24" i="65"/>
  <c r="AF16" i="65"/>
  <c r="AI13" i="65"/>
  <c r="AF49" i="65"/>
  <c r="AI46" i="65"/>
  <c r="AJ37" i="65"/>
  <c r="AH35" i="65"/>
  <c r="AJ26" i="65"/>
  <c r="AH24" i="65"/>
  <c r="AJ15" i="65"/>
  <c r="AH13" i="65"/>
  <c r="AJ48" i="65"/>
  <c r="AH46" i="65"/>
  <c r="AI37" i="65"/>
  <c r="AG35" i="65"/>
  <c r="AI26" i="65"/>
  <c r="AG24" i="65"/>
  <c r="AI15" i="65"/>
  <c r="AG13" i="65"/>
  <c r="AI48" i="65"/>
  <c r="AG46" i="65"/>
  <c r="AH37" i="65"/>
  <c r="AF35" i="65"/>
  <c r="AH26" i="65"/>
  <c r="AF24" i="65"/>
  <c r="AH15" i="65"/>
  <c r="AF13" i="65"/>
  <c r="AI16" i="65"/>
  <c r="AH49" i="65"/>
  <c r="AI38" i="65"/>
  <c r="AI27" i="65"/>
  <c r="AH38" i="65"/>
  <c r="U16" i="69"/>
  <c r="U37" i="65"/>
  <c r="S39" i="65"/>
  <c r="R39" i="65"/>
  <c r="U35" i="65"/>
  <c r="R38" i="65"/>
  <c r="V38" i="65"/>
  <c r="U36" i="65"/>
  <c r="S37" i="65"/>
  <c r="V39" i="65"/>
  <c r="T37" i="65"/>
  <c r="T35" i="65"/>
  <c r="T36" i="65"/>
  <c r="U38" i="65"/>
  <c r="R37" i="65"/>
  <c r="V35" i="65"/>
  <c r="S36" i="65"/>
  <c r="U39" i="65"/>
  <c r="S35" i="65"/>
  <c r="S38" i="65"/>
  <c r="R36" i="65"/>
  <c r="T39" i="65"/>
  <c r="T38" i="65"/>
  <c r="R35" i="65"/>
  <c r="V36" i="65"/>
  <c r="V37" i="65"/>
  <c r="FY32" i="64"/>
  <c r="U32" i="69"/>
  <c r="U18" i="69"/>
  <c r="R61" i="65"/>
  <c r="V58" i="65"/>
  <c r="T59" i="65"/>
  <c r="R59" i="65"/>
  <c r="U61" i="65"/>
  <c r="S59" i="65"/>
  <c r="T58" i="65"/>
  <c r="U57" i="65"/>
  <c r="S58" i="65"/>
  <c r="U60" i="65"/>
  <c r="T57" i="65"/>
  <c r="T60" i="65"/>
  <c r="S57" i="65"/>
  <c r="R60" i="65"/>
  <c r="V60" i="65"/>
  <c r="U58" i="65"/>
  <c r="V61" i="65"/>
  <c r="R57" i="65"/>
  <c r="R58" i="65"/>
  <c r="T61" i="65"/>
  <c r="U59" i="65"/>
  <c r="S61" i="65"/>
  <c r="V57" i="65"/>
  <c r="S60" i="65"/>
  <c r="V59" i="65"/>
  <c r="U17" i="69"/>
  <c r="U46" i="65"/>
  <c r="S47" i="65"/>
  <c r="U50" i="65"/>
  <c r="T48" i="65"/>
  <c r="R48" i="65"/>
  <c r="S46" i="65"/>
  <c r="R49" i="65"/>
  <c r="V49" i="65"/>
  <c r="U47" i="65"/>
  <c r="V47" i="65"/>
  <c r="R50" i="65"/>
  <c r="U48" i="65"/>
  <c r="S50" i="65"/>
  <c r="T46" i="65"/>
  <c r="R47" i="65"/>
  <c r="U49" i="65"/>
  <c r="V48" i="65"/>
  <c r="S48" i="65"/>
  <c r="V46" i="65"/>
  <c r="R46" i="65"/>
  <c r="T47" i="65"/>
  <c r="V50" i="65"/>
  <c r="S49" i="65"/>
  <c r="T50" i="65"/>
  <c r="T49" i="65"/>
  <c r="FY33" i="64"/>
  <c r="V33" i="69" s="1"/>
  <c r="U33" i="69"/>
  <c r="V90" i="65"/>
  <c r="V94" i="65"/>
  <c r="R94" i="65"/>
  <c r="U90" i="65"/>
  <c r="R93" i="65"/>
  <c r="V93" i="65"/>
  <c r="S94" i="65"/>
  <c r="S93" i="65"/>
  <c r="U92" i="65"/>
  <c r="S92" i="65"/>
  <c r="R92" i="65"/>
  <c r="U93" i="65"/>
  <c r="R90" i="65"/>
  <c r="V91" i="65"/>
  <c r="S91" i="65"/>
  <c r="U94" i="65"/>
  <c r="T92" i="65"/>
  <c r="T90" i="65"/>
  <c r="R91" i="65"/>
  <c r="T94" i="65"/>
  <c r="V92" i="65"/>
  <c r="T93" i="65"/>
  <c r="T91" i="65"/>
  <c r="S90" i="65"/>
  <c r="U91" i="65"/>
  <c r="GA33" i="64"/>
  <c r="I13" i="65"/>
  <c r="F16" i="65"/>
  <c r="G17" i="65"/>
  <c r="F13" i="65"/>
  <c r="H14" i="65"/>
  <c r="H15" i="65"/>
  <c r="FY30" i="64"/>
  <c r="FY25" i="64"/>
  <c r="FY14" i="64"/>
  <c r="I14" i="65" s="1"/>
  <c r="FY23" i="64"/>
  <c r="E13" i="65" s="1"/>
  <c r="FY21" i="64"/>
  <c r="AN90" i="67"/>
  <c r="AN89" i="67"/>
  <c r="AN88" i="67"/>
  <c r="AC16" i="68" l="1"/>
  <c r="AD20" i="68"/>
  <c r="AC20" i="69"/>
  <c r="AE20" i="69" s="1"/>
  <c r="AD20" i="69"/>
  <c r="AD24" i="68"/>
  <c r="AD24" i="69"/>
  <c r="AC24" i="69"/>
  <c r="AE24" i="69" s="1"/>
  <c r="AC17" i="68"/>
  <c r="AD25" i="68"/>
  <c r="AD25" i="69"/>
  <c r="AC25" i="69"/>
  <c r="AE25" i="69" s="1"/>
  <c r="AD14" i="68"/>
  <c r="AC14" i="69"/>
  <c r="AE14" i="69" s="1"/>
  <c r="AD14" i="69"/>
  <c r="AC30" i="68"/>
  <c r="AC22" i="68"/>
  <c r="AC19" i="68"/>
  <c r="AC32" i="68"/>
  <c r="AD27" i="68"/>
  <c r="AD27" i="69"/>
  <c r="AC27" i="69"/>
  <c r="AE27" i="69" s="1"/>
  <c r="AC18" i="68"/>
  <c r="AC28" i="68"/>
  <c r="AD16" i="68"/>
  <c r="AC16" i="69"/>
  <c r="AE16" i="69" s="1"/>
  <c r="AD16" i="69"/>
  <c r="AC23" i="68"/>
  <c r="AC29" i="68"/>
  <c r="AC31" i="68"/>
  <c r="AC21" i="68"/>
  <c r="AC15" i="68"/>
  <c r="AC26" i="68"/>
  <c r="AC33" i="68"/>
  <c r="GA32" i="64"/>
  <c r="V32" i="69"/>
  <c r="G15" i="65"/>
  <c r="H16" i="65"/>
  <c r="I16" i="65"/>
  <c r="GA21" i="64"/>
  <c r="V21" i="69"/>
  <c r="I15" i="65"/>
  <c r="E14" i="65"/>
  <c r="E15" i="65"/>
  <c r="H17" i="65"/>
  <c r="G14" i="65"/>
  <c r="F14" i="65"/>
  <c r="GB33" i="64"/>
  <c r="X33" i="69"/>
  <c r="Y33" i="69" s="1"/>
  <c r="GA25" i="64"/>
  <c r="V25" i="69"/>
  <c r="G13" i="65"/>
  <c r="F17" i="65"/>
  <c r="GA23" i="64"/>
  <c r="V23" i="69"/>
  <c r="GA14" i="64"/>
  <c r="V14" i="69"/>
  <c r="E16" i="65"/>
  <c r="H13" i="65"/>
  <c r="GA30" i="64"/>
  <c r="V30" i="69"/>
  <c r="I17" i="65"/>
  <c r="F15" i="65"/>
  <c r="G16" i="65"/>
  <c r="E17" i="65"/>
  <c r="AN91" i="67"/>
  <c r="AO88" i="67" s="1"/>
  <c r="AD18" i="68" l="1"/>
  <c r="AD18" i="69"/>
  <c r="AC18" i="69"/>
  <c r="AE18" i="69" s="1"/>
  <c r="AK25" i="69"/>
  <c r="AI25" i="69"/>
  <c r="AG25" i="69"/>
  <c r="AM25" i="69"/>
  <c r="AD31" i="68"/>
  <c r="AD31" i="69"/>
  <c r="AC31" i="69"/>
  <c r="AE31" i="69" s="1"/>
  <c r="AD32" i="68"/>
  <c r="AC32" i="69"/>
  <c r="AE32" i="69" s="1"/>
  <c r="AF32" i="69" s="1"/>
  <c r="AQ32" i="69" s="1"/>
  <c r="AD32" i="69"/>
  <c r="AE32" i="68"/>
  <c r="AF32" i="68" s="1"/>
  <c r="AM24" i="69"/>
  <c r="AK24" i="69"/>
  <c r="AI24" i="69"/>
  <c r="AG24" i="69"/>
  <c r="AD26" i="68"/>
  <c r="AC26" i="69"/>
  <c r="AE26" i="69" s="1"/>
  <c r="AF25" i="69" s="1"/>
  <c r="AQ25" i="69" s="1"/>
  <c r="AD26" i="69"/>
  <c r="AD17" i="68"/>
  <c r="AD17" i="69"/>
  <c r="AC17" i="69"/>
  <c r="AE17" i="69" s="1"/>
  <c r="AD29" i="68"/>
  <c r="AD29" i="69"/>
  <c r="AC29" i="69"/>
  <c r="AE29" i="69" s="1"/>
  <c r="AD19" i="68"/>
  <c r="AD19" i="69"/>
  <c r="AC19" i="69"/>
  <c r="AE19" i="69" s="1"/>
  <c r="AE25" i="68"/>
  <c r="AF25" i="68" s="1"/>
  <c r="AD15" i="68"/>
  <c r="AD15" i="69"/>
  <c r="AC15" i="69"/>
  <c r="AE15" i="69" s="1"/>
  <c r="AD21" i="69"/>
  <c r="AC21" i="69"/>
  <c r="AE21" i="69" s="1"/>
  <c r="AF21" i="69" s="1"/>
  <c r="AQ21" i="69" s="1"/>
  <c r="AE21" i="68"/>
  <c r="AF21" i="68" s="1"/>
  <c r="AD21" i="68"/>
  <c r="AE14" i="68"/>
  <c r="AF14" i="68" s="1"/>
  <c r="AD23" i="68"/>
  <c r="AD23" i="69"/>
  <c r="AC23" i="69"/>
  <c r="AE23" i="69" s="1"/>
  <c r="AF23" i="69" s="1"/>
  <c r="AQ23" i="69" s="1"/>
  <c r="AE23" i="68"/>
  <c r="AF23" i="68" s="1"/>
  <c r="AD22" i="68"/>
  <c r="AD22" i="69"/>
  <c r="AC22" i="69"/>
  <c r="AE22" i="69" s="1"/>
  <c r="AM20" i="69"/>
  <c r="AI20" i="69"/>
  <c r="AK20" i="69"/>
  <c r="AG20" i="69"/>
  <c r="AD28" i="68"/>
  <c r="AD28" i="69"/>
  <c r="AC28" i="69"/>
  <c r="AE28" i="69" s="1"/>
  <c r="AE33" i="68"/>
  <c r="AF33" i="68" s="1"/>
  <c r="AD33" i="69"/>
  <c r="AC33" i="69"/>
  <c r="AE33" i="69" s="1"/>
  <c r="AD33" i="68"/>
  <c r="AM27" i="69"/>
  <c r="AG27" i="69"/>
  <c r="AI27" i="69"/>
  <c r="AK27" i="69"/>
  <c r="AG16" i="69"/>
  <c r="AI16" i="69"/>
  <c r="AK16" i="69"/>
  <c r="AM16" i="69"/>
  <c r="AD30" i="68"/>
  <c r="AC30" i="69"/>
  <c r="AE30" i="69" s="1"/>
  <c r="AD30" i="69"/>
  <c r="AE30" i="68"/>
  <c r="AF30" i="68" s="1"/>
  <c r="AM14" i="69"/>
  <c r="AK14" i="69"/>
  <c r="AI14" i="69"/>
  <c r="AG14" i="69"/>
  <c r="GB32" i="64"/>
  <c r="X32" i="69"/>
  <c r="Y32" i="69" s="1"/>
  <c r="GB21" i="64"/>
  <c r="X21" i="69"/>
  <c r="Y21" i="69" s="1"/>
  <c r="GB25" i="64"/>
  <c r="X25" i="69"/>
  <c r="Y25" i="69" s="1"/>
  <c r="GB30" i="64"/>
  <c r="X30" i="69"/>
  <c r="Y30" i="69" s="1"/>
  <c r="GB23" i="64"/>
  <c r="X23" i="69"/>
  <c r="Y23" i="69" s="1"/>
  <c r="GB14" i="64"/>
  <c r="X14" i="69"/>
  <c r="Y14" i="69" s="1"/>
  <c r="AO90" i="67"/>
  <c r="AO89" i="67"/>
  <c r="AO91" i="67" s="1"/>
  <c r="AO24" i="69" l="1"/>
  <c r="AO27" i="69"/>
  <c r="AK17" i="69"/>
  <c r="AI17" i="69"/>
  <c r="AM17" i="69"/>
  <c r="AG17" i="69"/>
  <c r="AF33" i="69"/>
  <c r="AQ33" i="69" s="1"/>
  <c r="AI30" i="69"/>
  <c r="AG30" i="69"/>
  <c r="AM30" i="69"/>
  <c r="AN30" i="69" s="1"/>
  <c r="AK30" i="69"/>
  <c r="AM23" i="69"/>
  <c r="AN23" i="69" s="1"/>
  <c r="AI23" i="69"/>
  <c r="AJ23" i="69" s="1"/>
  <c r="AK23" i="69"/>
  <c r="AL23" i="69" s="1"/>
  <c r="AG23" i="69"/>
  <c r="AG32" i="69"/>
  <c r="AK32" i="69"/>
  <c r="AL32" i="69" s="1"/>
  <c r="AM32" i="69"/>
  <c r="AN32" i="69" s="1"/>
  <c r="AI32" i="69"/>
  <c r="AJ32" i="69" s="1"/>
  <c r="AK18" i="69"/>
  <c r="AI18" i="69"/>
  <c r="AM18" i="69"/>
  <c r="AG18" i="69"/>
  <c r="AO18" i="69" s="1"/>
  <c r="AK15" i="69"/>
  <c r="AL14" i="69" s="1"/>
  <c r="AM15" i="69"/>
  <c r="AI15" i="69"/>
  <c r="AG15" i="69"/>
  <c r="AF14" i="69"/>
  <c r="AG26" i="69"/>
  <c r="AM26" i="69"/>
  <c r="AK26" i="69"/>
  <c r="AI26" i="69"/>
  <c r="AJ25" i="69" s="1"/>
  <c r="AK21" i="69"/>
  <c r="AM21" i="69"/>
  <c r="AN21" i="69" s="1"/>
  <c r="AI21" i="69"/>
  <c r="AG21" i="69"/>
  <c r="AG22" i="69"/>
  <c r="AM22" i="69"/>
  <c r="AI22" i="69"/>
  <c r="AK22" i="69"/>
  <c r="AO16" i="69"/>
  <c r="AO25" i="69"/>
  <c r="AK33" i="69"/>
  <c r="AL33" i="69" s="1"/>
  <c r="AG33" i="69"/>
  <c r="AI33" i="69"/>
  <c r="AJ33" i="69" s="1"/>
  <c r="AM33" i="69"/>
  <c r="AN33" i="69" s="1"/>
  <c r="AG31" i="69"/>
  <c r="AK31" i="69"/>
  <c r="AI31" i="69"/>
  <c r="AM31" i="69"/>
  <c r="AF30" i="69"/>
  <c r="AQ30" i="69" s="1"/>
  <c r="AM28" i="69"/>
  <c r="AK28" i="69"/>
  <c r="AI28" i="69"/>
  <c r="AG28" i="69"/>
  <c r="AK19" i="69"/>
  <c r="AM19" i="69"/>
  <c r="AG19" i="69"/>
  <c r="AI19" i="69"/>
  <c r="AO14" i="69"/>
  <c r="AO20" i="69"/>
  <c r="AK29" i="69"/>
  <c r="AG29" i="69"/>
  <c r="AM29" i="69"/>
  <c r="AI29" i="69"/>
  <c r="A5" i="8"/>
  <c r="A4" i="8"/>
  <c r="Q251" i="36"/>
  <c r="Q250" i="36"/>
  <c r="Q249" i="36"/>
  <c r="Q226" i="36"/>
  <c r="Q224" i="36"/>
  <c r="Q219" i="36"/>
  <c r="Q199" i="36"/>
  <c r="Q176" i="36"/>
  <c r="Q173" i="36"/>
  <c r="Q171" i="36"/>
  <c r="Q170" i="36"/>
  <c r="Q166" i="36"/>
  <c r="Q146" i="36"/>
  <c r="Q143" i="36"/>
  <c r="Q138" i="36"/>
  <c r="Q130" i="36"/>
  <c r="Q116" i="36"/>
  <c r="Q108" i="36"/>
  <c r="Q69" i="36"/>
  <c r="Q67" i="36"/>
  <c r="Q56" i="36"/>
  <c r="Q51" i="36"/>
  <c r="Q50" i="36"/>
  <c r="Q45" i="36"/>
  <c r="Q44" i="36"/>
  <c r="Q25" i="36"/>
  <c r="Q21" i="36"/>
  <c r="AN25" i="69" l="1"/>
  <c r="AJ21" i="69"/>
  <c r="AF26" i="70" s="1"/>
  <c r="AL21" i="69"/>
  <c r="AJ14" i="69"/>
  <c r="AO28" i="69"/>
  <c r="AL25" i="69"/>
  <c r="AH35" i="70" s="1"/>
  <c r="AO17" i="69"/>
  <c r="U45" i="70" s="1"/>
  <c r="AL30" i="69"/>
  <c r="AJ34" i="70" s="1"/>
  <c r="AN14" i="69"/>
  <c r="AG48" i="70" s="1"/>
  <c r="S48" i="70"/>
  <c r="V49" i="70"/>
  <c r="AH33" i="69"/>
  <c r="AO33" i="69"/>
  <c r="AO30" i="69"/>
  <c r="AH30" i="69"/>
  <c r="T81" i="70"/>
  <c r="V78" i="70"/>
  <c r="R82" i="70"/>
  <c r="S81" i="70"/>
  <c r="V82" i="70"/>
  <c r="R81" i="70"/>
  <c r="S82" i="70"/>
  <c r="T79" i="70"/>
  <c r="S80" i="70"/>
  <c r="U78" i="70"/>
  <c r="V79" i="70"/>
  <c r="V81" i="70"/>
  <c r="R78" i="70"/>
  <c r="U81" i="70"/>
  <c r="S79" i="70"/>
  <c r="S78" i="70"/>
  <c r="U79" i="70"/>
  <c r="T78" i="70"/>
  <c r="U82" i="70"/>
  <c r="V80" i="70"/>
  <c r="R79" i="70"/>
  <c r="T80" i="70"/>
  <c r="T82" i="70"/>
  <c r="R80" i="70"/>
  <c r="U80" i="70"/>
  <c r="S58" i="70"/>
  <c r="AJ30" i="69"/>
  <c r="AI25" i="70" s="1"/>
  <c r="AO26" i="69"/>
  <c r="T47" i="70"/>
  <c r="AH32" i="69"/>
  <c r="AO32" i="69"/>
  <c r="AP32" i="69" s="1"/>
  <c r="AR32" i="69" s="1"/>
  <c r="AS32" i="69" s="1"/>
  <c r="AT32" i="69" s="1"/>
  <c r="AO29" i="69"/>
  <c r="R57" i="70" s="1"/>
  <c r="AH25" i="69"/>
  <c r="U48" i="70"/>
  <c r="AH14" i="69"/>
  <c r="U46" i="70"/>
  <c r="V48" i="70"/>
  <c r="AH23" i="69"/>
  <c r="AO23" i="69"/>
  <c r="T16" i="70" s="1"/>
  <c r="AO31" i="69"/>
  <c r="AO21" i="69"/>
  <c r="AH21" i="69"/>
  <c r="V59" i="70"/>
  <c r="U49" i="70"/>
  <c r="T57" i="70"/>
  <c r="AF37" i="70"/>
  <c r="AQ14" i="69"/>
  <c r="AI35" i="70"/>
  <c r="AJ48" i="70"/>
  <c r="AG35" i="70"/>
  <c r="AH38" i="70"/>
  <c r="AF47" i="70"/>
  <c r="AI45" i="70"/>
  <c r="AF24" i="70"/>
  <c r="AI26" i="70"/>
  <c r="AJ35" i="70"/>
  <c r="AI49" i="70"/>
  <c r="AO15" i="69"/>
  <c r="AO19" i="69"/>
  <c r="V57" i="70"/>
  <c r="AO22" i="69"/>
  <c r="AP21" i="69" s="1"/>
  <c r="AR21" i="69" s="1"/>
  <c r="AS21" i="69" s="1"/>
  <c r="AT21" i="69" s="1"/>
  <c r="S46" i="70"/>
  <c r="T46" i="70"/>
  <c r="A5" i="66"/>
  <c r="A6" i="65"/>
  <c r="A5" i="64"/>
  <c r="A5" i="63"/>
  <c r="A5" i="6"/>
  <c r="A4" i="62"/>
  <c r="A7" i="65"/>
  <c r="A6" i="64"/>
  <c r="A6" i="66"/>
  <c r="A6" i="63"/>
  <c r="A6" i="6"/>
  <c r="A5" i="62"/>
  <c r="A6" i="52"/>
  <c r="A5" i="52"/>
  <c r="AH15" i="70" l="1"/>
  <c r="AI47" i="70"/>
  <c r="AF48" i="70"/>
  <c r="V45" i="70"/>
  <c r="AJ27" i="70"/>
  <c r="U47" i="70"/>
  <c r="AG46" i="70"/>
  <c r="AF35" i="70"/>
  <c r="AJ38" i="70"/>
  <c r="S47" i="70"/>
  <c r="AG47" i="70"/>
  <c r="AG23" i="70"/>
  <c r="T59" i="70"/>
  <c r="T49" i="70"/>
  <c r="AG49" i="70"/>
  <c r="T56" i="70"/>
  <c r="AF46" i="70"/>
  <c r="AF49" i="70"/>
  <c r="AI23" i="70"/>
  <c r="R47" i="70"/>
  <c r="AJ47" i="70"/>
  <c r="AH16" i="70"/>
  <c r="AH26" i="70"/>
  <c r="AH49" i="70"/>
  <c r="V46" i="70"/>
  <c r="AI48" i="70"/>
  <c r="AG45" i="70"/>
  <c r="AF45" i="70"/>
  <c r="U60" i="70"/>
  <c r="S57" i="70"/>
  <c r="AH34" i="70"/>
  <c r="AJ49" i="70"/>
  <c r="T12" i="70"/>
  <c r="T45" i="70"/>
  <c r="S49" i="70"/>
  <c r="R45" i="70"/>
  <c r="V56" i="70"/>
  <c r="AJ36" i="70"/>
  <c r="AH45" i="70"/>
  <c r="T48" i="70"/>
  <c r="AH46" i="70"/>
  <c r="AI16" i="70"/>
  <c r="AJ46" i="70"/>
  <c r="AG37" i="70"/>
  <c r="AH47" i="70"/>
  <c r="AH37" i="70"/>
  <c r="AI38" i="70"/>
  <c r="AI14" i="70"/>
  <c r="AP25" i="69"/>
  <c r="AR25" i="69" s="1"/>
  <c r="AS25" i="69" s="1"/>
  <c r="AT25" i="69" s="1"/>
  <c r="S56" i="70"/>
  <c r="AF34" i="70"/>
  <c r="AF38" i="70"/>
  <c r="AJ45" i="70"/>
  <c r="AH36" i="70"/>
  <c r="AG34" i="70"/>
  <c r="AI37" i="70"/>
  <c r="U14" i="70"/>
  <c r="S45" i="70"/>
  <c r="R60" i="70"/>
  <c r="R56" i="70"/>
  <c r="AG15" i="70"/>
  <c r="R59" i="70"/>
  <c r="U56" i="70"/>
  <c r="AI46" i="70"/>
  <c r="AH48" i="70"/>
  <c r="AI36" i="70"/>
  <c r="AF36" i="70"/>
  <c r="V16" i="70"/>
  <c r="U58" i="70"/>
  <c r="U57" i="70"/>
  <c r="R49" i="70"/>
  <c r="AF15" i="70"/>
  <c r="AG36" i="70"/>
  <c r="AG38" i="70"/>
  <c r="AJ14" i="70"/>
  <c r="AI34" i="70"/>
  <c r="AJ37" i="70"/>
  <c r="V47" i="70"/>
  <c r="R48" i="70"/>
  <c r="R46" i="70"/>
  <c r="AG12" i="70"/>
  <c r="S38" i="70"/>
  <c r="R36" i="70"/>
  <c r="U15" i="70"/>
  <c r="U26" i="70"/>
  <c r="V27" i="70"/>
  <c r="R27" i="70"/>
  <c r="U27" i="70"/>
  <c r="U23" i="70"/>
  <c r="U24" i="70"/>
  <c r="R26" i="70"/>
  <c r="T23" i="70"/>
  <c r="S23" i="70"/>
  <c r="R24" i="70"/>
  <c r="R25" i="70"/>
  <c r="T24" i="70"/>
  <c r="V25" i="70"/>
  <c r="U25" i="70"/>
  <c r="V26" i="70"/>
  <c r="T25" i="70"/>
  <c r="T26" i="70"/>
  <c r="S26" i="70"/>
  <c r="V23" i="70"/>
  <c r="T27" i="70"/>
  <c r="S24" i="70"/>
  <c r="V24" i="70"/>
  <c r="R23" i="70"/>
  <c r="S27" i="70"/>
  <c r="S25" i="70"/>
  <c r="AI12" i="70"/>
  <c r="AH23" i="70"/>
  <c r="AG13" i="70"/>
  <c r="T35" i="70"/>
  <c r="R13" i="70"/>
  <c r="V15" i="70"/>
  <c r="AH12" i="70"/>
  <c r="U35" i="70"/>
  <c r="R37" i="70"/>
  <c r="AF13" i="70"/>
  <c r="S34" i="70"/>
  <c r="AF12" i="70"/>
  <c r="S16" i="70"/>
  <c r="AF27" i="70"/>
  <c r="U37" i="70"/>
  <c r="R34" i="70"/>
  <c r="R14" i="70"/>
  <c r="AI15" i="70"/>
  <c r="AH14" i="70"/>
  <c r="U34" i="70"/>
  <c r="AJ15" i="70"/>
  <c r="AJ13" i="70"/>
  <c r="AI13" i="70"/>
  <c r="AH27" i="70"/>
  <c r="AI27" i="70"/>
  <c r="AG14" i="70"/>
  <c r="AG16" i="70"/>
  <c r="U38" i="70"/>
  <c r="V35" i="70"/>
  <c r="T58" i="70"/>
  <c r="T14" i="70"/>
  <c r="AP33" i="69"/>
  <c r="AR33" i="69" s="1"/>
  <c r="AS33" i="69" s="1"/>
  <c r="AT33" i="69" s="1"/>
  <c r="U90" i="70"/>
  <c r="T93" i="70"/>
  <c r="S90" i="70"/>
  <c r="T91" i="70"/>
  <c r="U93" i="70"/>
  <c r="U89" i="70"/>
  <c r="R91" i="70"/>
  <c r="R90" i="70"/>
  <c r="R92" i="70"/>
  <c r="S92" i="70"/>
  <c r="S91" i="70"/>
  <c r="R89" i="70"/>
  <c r="U92" i="70"/>
  <c r="R93" i="70"/>
  <c r="S93" i="70"/>
  <c r="T92" i="70"/>
  <c r="V89" i="70"/>
  <c r="V90" i="70"/>
  <c r="V92" i="70"/>
  <c r="T90" i="70"/>
  <c r="V93" i="70"/>
  <c r="V91" i="70"/>
  <c r="U91" i="70"/>
  <c r="T89" i="70"/>
  <c r="S89" i="70"/>
  <c r="AP30" i="69"/>
  <c r="AR30" i="69" s="1"/>
  <c r="AS30" i="69" s="1"/>
  <c r="AT30" i="69" s="1"/>
  <c r="S12" i="70"/>
  <c r="AJ12" i="70"/>
  <c r="S35" i="70"/>
  <c r="S14" i="70"/>
  <c r="T15" i="70"/>
  <c r="AP23" i="69"/>
  <c r="AR23" i="69" s="1"/>
  <c r="AS23" i="69" s="1"/>
  <c r="AT23" i="69" s="1"/>
  <c r="AH13" i="70"/>
  <c r="AH24" i="70"/>
  <c r="T38" i="70"/>
  <c r="R35" i="70"/>
  <c r="S15" i="70"/>
  <c r="R12" i="70"/>
  <c r="S59" i="70"/>
  <c r="U59" i="70"/>
  <c r="V58" i="70"/>
  <c r="R58" i="70"/>
  <c r="V38" i="70"/>
  <c r="R16" i="70"/>
  <c r="R38" i="70"/>
  <c r="AF16" i="70"/>
  <c r="AJ16" i="70"/>
  <c r="AF14" i="70"/>
  <c r="AJ25" i="70"/>
  <c r="AI24" i="70"/>
  <c r="V37" i="70"/>
  <c r="S37" i="70"/>
  <c r="V14" i="70"/>
  <c r="U12" i="70"/>
  <c r="T34" i="70"/>
  <c r="T13" i="70"/>
  <c r="V12" i="70"/>
  <c r="U13" i="70"/>
  <c r="AJ23" i="70"/>
  <c r="AJ24" i="70"/>
  <c r="AJ26" i="70"/>
  <c r="AG24" i="70"/>
  <c r="AG25" i="70"/>
  <c r="AG26" i="70"/>
  <c r="V34" i="70"/>
  <c r="T36" i="70"/>
  <c r="S13" i="70"/>
  <c r="U16" i="70"/>
  <c r="V60" i="70"/>
  <c r="S60" i="70"/>
  <c r="U36" i="70"/>
  <c r="R15" i="70"/>
  <c r="V13" i="70"/>
  <c r="V67" i="70"/>
  <c r="T71" i="70"/>
  <c r="R69" i="70"/>
  <c r="T68" i="70"/>
  <c r="R68" i="70"/>
  <c r="U67" i="70"/>
  <c r="S69" i="70"/>
  <c r="T69" i="70"/>
  <c r="S68" i="70"/>
  <c r="V70" i="70"/>
  <c r="S71" i="70"/>
  <c r="V68" i="70"/>
  <c r="U69" i="70"/>
  <c r="R70" i="70"/>
  <c r="T67" i="70"/>
  <c r="R71" i="70"/>
  <c r="V69" i="70"/>
  <c r="S70" i="70"/>
  <c r="U71" i="70"/>
  <c r="R67" i="70"/>
  <c r="V71" i="70"/>
  <c r="U70" i="70"/>
  <c r="U68" i="70"/>
  <c r="S67" i="70"/>
  <c r="T70" i="70"/>
  <c r="V36" i="70"/>
  <c r="AH25" i="70"/>
  <c r="AF23" i="70"/>
  <c r="AF25" i="70"/>
  <c r="AG27" i="70"/>
  <c r="S36" i="70"/>
  <c r="T37" i="70"/>
  <c r="AP14" i="69"/>
  <c r="T60" i="70"/>
  <c r="A6" i="43"/>
  <c r="A5" i="43"/>
  <c r="A5" i="41"/>
  <c r="A4" i="41"/>
  <c r="AR14" i="69" l="1"/>
  <c r="AS14" i="69" s="1"/>
  <c r="AT14" i="69" s="1"/>
  <c r="I13" i="70"/>
  <c r="I15" i="70"/>
  <c r="E16" i="70"/>
  <c r="H15" i="70"/>
  <c r="I16" i="70"/>
  <c r="H14" i="70"/>
  <c r="G13" i="70"/>
  <c r="F16" i="70"/>
  <c r="E12" i="70"/>
  <c r="E14" i="70"/>
  <c r="I12" i="70"/>
  <c r="G14" i="70"/>
  <c r="G16" i="70"/>
  <c r="G12" i="70"/>
  <c r="E15" i="70"/>
  <c r="F15" i="70"/>
  <c r="E13" i="70"/>
  <c r="H13" i="70"/>
  <c r="H16" i="70"/>
  <c r="F13" i="70"/>
  <c r="I14" i="70"/>
  <c r="H12" i="70"/>
  <c r="F12" i="70"/>
  <c r="G15" i="70"/>
  <c r="F14" i="70"/>
  <c r="A6" i="39"/>
  <c r="A5" i="39"/>
  <c r="A6" i="38" l="1"/>
  <c r="A5" i="38"/>
  <c r="A6" i="22"/>
  <c r="A5" i="22"/>
  <c r="A6" i="36" l="1"/>
  <c r="A5" i="36"/>
  <c r="A5" i="28" l="1"/>
  <c r="A4" i="28"/>
  <c r="Q137" i="10" l="1"/>
  <c r="Q136" i="10"/>
  <c r="Q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35" i="10"/>
  <c r="B168" i="10"/>
  <c r="C168" i="10" l="1"/>
  <c r="Q54" i="10" l="1"/>
  <c r="Q53" i="10"/>
  <c r="P52" i="10"/>
  <c r="O52" i="10"/>
  <c r="L52" i="10"/>
  <c r="Q51" i="10"/>
  <c r="Q50" i="10"/>
  <c r="Q48" i="10"/>
  <c r="Q52" i="10" l="1"/>
  <c r="C48" i="10" l="1"/>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12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4" i="10"/>
  <c r="C125" i="10"/>
  <c r="C126" i="10"/>
  <c r="C127" i="10"/>
  <c r="C128" i="10"/>
  <c r="C129" i="10"/>
  <c r="C47" i="10"/>
  <c r="C20" i="10"/>
  <c r="C21" i="10"/>
  <c r="C22" i="10"/>
  <c r="C23" i="10"/>
  <c r="C24" i="10"/>
  <c r="C25" i="10"/>
  <c r="C29" i="10"/>
  <c r="C30" i="10"/>
  <c r="C31" i="10"/>
  <c r="C32" i="10"/>
  <c r="C33" i="10"/>
  <c r="C34" i="10"/>
  <c r="C35" i="10"/>
  <c r="C36" i="10"/>
  <c r="C37" i="10"/>
  <c r="C38" i="10"/>
  <c r="C39" i="10"/>
  <c r="C40" i="10"/>
  <c r="C41" i="10"/>
  <c r="C42" i="10"/>
  <c r="C43" i="10"/>
  <c r="C10" i="10"/>
  <c r="C11" i="10"/>
  <c r="C12" i="10"/>
  <c r="C13" i="10"/>
  <c r="C14" i="10"/>
  <c r="C15" i="10"/>
  <c r="C16" i="10"/>
  <c r="C9" i="10"/>
  <c r="A2" i="10"/>
  <c r="A3" i="10"/>
  <c r="A1" i="10"/>
  <c r="A8" i="1" l="1"/>
  <c r="A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Andrea Delgado</author>
  </authors>
  <commentList>
    <comment ref="E47" authorId="0" shapeId="0" xr:uid="{1E2919CA-C3EA-4C52-9C07-4F54E38D5604}">
      <text>
        <r>
          <rPr>
            <sz val="9"/>
            <color rgb="FF000000"/>
            <rFont val="Tahoma"/>
            <family val="2"/>
          </rPr>
          <t>Igual que Cundinamarca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Andrea Delgado</author>
  </authors>
  <commentList>
    <comment ref="I48" authorId="0" shapeId="0" xr:uid="{00000000-0006-0000-0800-000001000000}">
      <text>
        <r>
          <rPr>
            <sz val="9"/>
            <color indexed="81"/>
            <rFont val="Tahoma"/>
            <family val="2"/>
          </rPr>
          <t xml:space="preserve">Derechos, regalías, uso de subsuelo, transferencia tecnológica
</t>
        </r>
      </text>
    </comment>
    <comment ref="H49" authorId="0" shapeId="0" xr:uid="{00000000-0006-0000-0800-000002000000}">
      <text>
        <r>
          <rPr>
            <sz val="9"/>
            <color indexed="81"/>
            <rFont val="Tahoma"/>
            <family val="2"/>
          </rPr>
          <t>Parque infantil para resguardo</t>
        </r>
      </text>
    </comment>
    <comment ref="D50" authorId="0" shapeId="0" xr:uid="{00000000-0006-0000-0800-000003000000}">
      <text>
        <r>
          <rPr>
            <sz val="9"/>
            <color indexed="81"/>
            <rFont val="Tahoma"/>
            <family val="2"/>
          </rPr>
          <t xml:space="preserve">Sucursal de Sociedad Extranjera
</t>
        </r>
      </text>
    </comment>
    <comment ref="I50" authorId="0" shapeId="0" xr:uid="{00000000-0006-0000-0800-000004000000}">
      <text>
        <r>
          <rPr>
            <sz val="9"/>
            <color indexed="81"/>
            <rFont val="Tahoma"/>
            <family val="2"/>
          </rPr>
          <t xml:space="preserve">Cumplimiento de acuerdos de consulta previa a comunidades étnicas en el marco de garantía del derecho fundamental.
</t>
        </r>
      </text>
    </comment>
    <comment ref="H51" authorId="0" shapeId="0" xr:uid="{00000000-0006-0000-0800-000005000000}">
      <text>
        <r>
          <rPr>
            <sz val="9"/>
            <color indexed="81"/>
            <rFont val="Tahoma"/>
            <family val="2"/>
          </rPr>
          <t xml:space="preserve">Mejoramiento cocina comunitaria Cabildo Indígena Cañabravita
</t>
        </r>
      </text>
    </comment>
    <comment ref="E52" authorId="0" shapeId="0" xr:uid="{00000000-0006-0000-0800-000006000000}">
      <text>
        <r>
          <rPr>
            <sz val="9"/>
            <color indexed="81"/>
            <rFont val="Tahoma"/>
            <family val="2"/>
          </rPr>
          <t xml:space="preserve">Apoyo minga comunitaria y compra de herramientas para labores de mantenimiento y limpieza de las instalaciones del Resguardo
</t>
        </r>
      </text>
    </comment>
    <comment ref="E53" authorId="0" shapeId="0" xr:uid="{00000000-0006-0000-0800-000007000000}">
      <text>
        <r>
          <rPr>
            <sz val="9"/>
            <color indexed="81"/>
            <rFont val="Tahoma"/>
            <family val="2"/>
          </rPr>
          <t>Fortalecimiento de las capacidades empresariales para la reactivación económica de los beneficiarios del proyecto de Emprender Paga, a través de formación e intervención en marketing digital</t>
        </r>
      </text>
    </comment>
    <comment ref="E54" authorId="0" shapeId="0" xr:uid="{00000000-0006-0000-0800-000008000000}">
      <text>
        <r>
          <rPr>
            <sz val="9"/>
            <color indexed="81"/>
            <rFont val="Tahoma"/>
            <family val="2"/>
          </rPr>
          <t>Fortalecimiento proveedores locales- Convenio Cámara de Comercio del Putumayo-GTE</t>
        </r>
      </text>
    </comment>
    <comment ref="H55" authorId="0" shapeId="0" xr:uid="{00000000-0006-0000-0800-000009000000}">
      <text>
        <r>
          <rPr>
            <sz val="9"/>
            <color indexed="81"/>
            <rFont val="Tahoma"/>
            <family val="2"/>
          </rPr>
          <t>Construcción de casa ancestral Cabildo Dos Quebradas.</t>
        </r>
      </text>
    </comment>
    <comment ref="E56" authorId="0" shapeId="0" xr:uid="{00000000-0006-0000-0800-00000A000000}">
      <text>
        <r>
          <rPr>
            <sz val="9"/>
            <color indexed="81"/>
            <rFont val="Tahoma"/>
            <family val="2"/>
          </rPr>
          <t>Apoyo logístico para garantizar Derecho Fundamental a la Consulta Previa a comunidad étnicas,  en el marco del proceso Consultivo del proyecto Cumplidor Norte de GTE.</t>
        </r>
      </text>
    </comment>
    <comment ref="H57" authorId="0" shapeId="0" xr:uid="{00000000-0006-0000-0800-00000B000000}">
      <text>
        <r>
          <rPr>
            <sz val="9"/>
            <color indexed="81"/>
            <rFont val="Tahoma"/>
            <family val="2"/>
          </rPr>
          <t>Mejoramiento de vivienda Consejo Afro Primavera</t>
        </r>
      </text>
    </comment>
    <comment ref="H58" authorId="0" shapeId="0" xr:uid="{00000000-0006-0000-0800-00000C000000}">
      <text>
        <r>
          <rPr>
            <sz val="9"/>
            <color indexed="81"/>
            <rFont val="Tahoma"/>
            <family val="2"/>
          </rPr>
          <t>Construcción casa ancestral Consejo Alto Paraíso</t>
        </r>
      </text>
    </comment>
    <comment ref="H59" authorId="0" shapeId="0" xr:uid="{00000000-0006-0000-0800-00000D000000}">
      <text>
        <r>
          <rPr>
            <sz val="9"/>
            <color indexed="81"/>
            <rFont val="Tahoma"/>
            <family val="2"/>
          </rPr>
          <t>Construcción de la caseta ancestral Resguardo Agua Blanca</t>
        </r>
      </text>
    </comment>
    <comment ref="H60" authorId="0" shapeId="0" xr:uid="{00000000-0006-0000-0800-00000E000000}">
      <text>
        <r>
          <rPr>
            <sz val="9"/>
            <color indexed="81"/>
            <rFont val="Tahoma"/>
            <family val="2"/>
          </rPr>
          <t>Construcción casa ancestral Cabildo Cañabravita.</t>
        </r>
      </text>
    </comment>
    <comment ref="E61" authorId="0" shapeId="0" xr:uid="{00000000-0006-0000-0800-00000F000000}">
      <text>
        <r>
          <rPr>
            <sz val="9"/>
            <color indexed="81"/>
            <rFont val="Tahoma"/>
            <family val="2"/>
          </rPr>
          <t xml:space="preserve">Fortalecimiento de la gestión administrativa y técnica de la Oficina de Proyectos Entidades Locales y Departamentales </t>
        </r>
      </text>
    </comment>
    <comment ref="I62" authorId="0" shapeId="0" xr:uid="{00000000-0006-0000-0800-000010000000}">
      <text>
        <r>
          <rPr>
            <sz val="9"/>
            <color indexed="81"/>
            <rFont val="Tahoma"/>
            <family val="2"/>
          </rPr>
          <t>Cobro seguimiento monitoreo ambiental, alquiler de oficina, cobro por tasa de utilización de agua</t>
        </r>
      </text>
    </comment>
    <comment ref="I63" authorId="0" shapeId="0" xr:uid="{00000000-0006-0000-0800-000011000000}">
      <text>
        <r>
          <rPr>
            <sz val="9"/>
            <color indexed="81"/>
            <rFont val="Tahoma"/>
            <family val="2"/>
          </rPr>
          <t xml:space="preserve">Pago estudio técnico, seguimiento ambiental, uso de agua batería, permisos de vertimientos </t>
        </r>
      </text>
    </comment>
    <comment ref="I64" authorId="0" shapeId="0" xr:uid="{00000000-0006-0000-0800-000012000000}">
      <text>
        <r>
          <rPr>
            <sz val="9"/>
            <color indexed="81"/>
            <rFont val="Tahoma"/>
            <family val="2"/>
          </rPr>
          <t>Evaluación de integridad de líneas, gestión de actividades, desembolsos, consulta elaboración de informes, instalación de cupones gravimétricos, servicios de instalación, servicios de ingeniería, compra de materiales</t>
        </r>
      </text>
    </comment>
    <comment ref="E65" authorId="0" shapeId="0" xr:uid="{00000000-0006-0000-0800-000013000000}">
      <text>
        <r>
          <rPr>
            <sz val="9"/>
            <color indexed="81"/>
            <rFont val="Tahoma"/>
            <family val="2"/>
          </rPr>
          <t>Implementación e inmersión de un producto turístico proyecto etnoturismo Resguardo Inga Puerto Limón.</t>
        </r>
      </text>
    </comment>
    <comment ref="I66" authorId="0" shapeId="0" xr:uid="{00000000-0006-0000-0800-000014000000}">
      <text>
        <r>
          <rPr>
            <sz val="9"/>
            <color indexed="81"/>
            <rFont val="Tahoma"/>
            <family val="2"/>
          </rPr>
          <t>Pago de impuestos</t>
        </r>
      </text>
    </comment>
    <comment ref="E67" authorId="0" shapeId="0" xr:uid="{00000000-0006-0000-0800-000015000000}">
      <text>
        <r>
          <rPr>
            <sz val="9"/>
            <color indexed="81"/>
            <rFont val="Tahoma"/>
            <family val="2"/>
          </rPr>
          <t>Fortalecimiento actividad ganadera del Consejo Comunitario Afro Primavera, mediante la contratación de materiales de ferretería.</t>
        </r>
      </text>
    </comment>
    <comment ref="E68" authorId="0" shapeId="0" xr:uid="{00000000-0006-0000-0800-000016000000}">
      <text>
        <r>
          <rPr>
            <sz val="9"/>
            <color indexed="81"/>
            <rFont val="Tahoma"/>
            <family val="2"/>
          </rPr>
          <t>Mejoramiento del camino Villagloria - Caimán Consejo Comunitario de Puerto Limón</t>
        </r>
      </text>
    </comment>
    <comment ref="H69" authorId="0" shapeId="0" xr:uid="{00000000-0006-0000-0800-000017000000}">
      <text>
        <r>
          <rPr>
            <sz val="9"/>
            <color indexed="81"/>
            <rFont val="Tahoma"/>
            <family val="2"/>
          </rPr>
          <t>Fortalecimiento de la gestión del Consejo Comunitario Burdines mediante la entrega de planta eléctrica</t>
        </r>
      </text>
    </comment>
    <comment ref="E70" authorId="0" shapeId="0" xr:uid="{00000000-0006-0000-0800-000018000000}">
      <text>
        <r>
          <rPr>
            <sz val="9"/>
            <color indexed="81"/>
            <rFont val="Tahoma"/>
            <family val="2"/>
          </rPr>
          <t>Mejoramiento de las instalaciones del trapiche del cabildo Nasa la Delicias, Fortalecimiento actividad ganadera y de especies menores del Consejo Comunitario Afro San Luis</t>
        </r>
      </text>
    </comment>
    <comment ref="E71" authorId="0" shapeId="0" xr:uid="{00000000-0006-0000-0800-000019000000}">
      <text>
        <r>
          <rPr>
            <sz val="9"/>
            <color indexed="81"/>
            <rFont val="Tahoma"/>
            <family val="2"/>
          </rPr>
          <t>Fortalecimiento de actividades productivas de ganadería, cultivos de pan coger y emprendimiento, mediante la compra de materiales y equipos Consejo Buenos Aires.</t>
        </r>
      </text>
    </comment>
    <comment ref="I72" authorId="0" shapeId="0" xr:uid="{00000000-0006-0000-0800-00001A000000}">
      <text>
        <r>
          <rPr>
            <sz val="9"/>
            <color indexed="81"/>
            <rFont val="Tahoma"/>
            <family val="2"/>
          </rPr>
          <t>Tarifas por cumplimiento, intereses por cobro, cobros por seguimientos, seguimiento documental, reliquidación cesión total licencia en campo</t>
        </r>
      </text>
    </comment>
    <comment ref="I73" authorId="0" shapeId="0" xr:uid="{00000000-0006-0000-0800-00001B000000}">
      <text>
        <r>
          <rPr>
            <sz val="9"/>
            <color indexed="81"/>
            <rFont val="Tahoma"/>
            <family val="2"/>
          </rPr>
          <t>Cobro Control y Seguimiento Ambiental</t>
        </r>
      </text>
    </comment>
    <comment ref="E74" authorId="0" shapeId="0" xr:uid="{00000000-0006-0000-0800-00001C000000}">
      <text>
        <r>
          <rPr>
            <sz val="9"/>
            <color indexed="81"/>
            <rFont val="Tahoma"/>
            <family val="2"/>
          </rPr>
          <t>Fortalecimiento Iniciativas Productivas en el Consejo Comunitario de Puerto Limón. Mediante el suministro de agroinsumos</t>
        </r>
      </text>
    </comment>
    <comment ref="H75" authorId="0" shapeId="0" xr:uid="{00000000-0006-0000-0800-00001D000000}">
      <text>
        <r>
          <rPr>
            <sz val="9"/>
            <color indexed="81"/>
            <rFont val="Tahoma"/>
            <family val="2"/>
          </rPr>
          <t>Mejoramiento restaurante comunitario étnico y  adecuación de  estructura de la cubierta de la casa ancestral Consejo Comunitario Afro el Triunfo</t>
        </r>
      </text>
    </comment>
    <comment ref="H76" authorId="0" shapeId="0" xr:uid="{00000000-0006-0000-0800-00001E000000}">
      <text>
        <r>
          <rPr>
            <sz val="9"/>
            <color indexed="81"/>
            <rFont val="Tahoma"/>
            <family val="2"/>
          </rPr>
          <t>Construcción de Kiosco y batería sanitaria en el  Resguardo Inga Puerto Limón.</t>
        </r>
      </text>
    </comment>
    <comment ref="E77" authorId="0" shapeId="0" xr:uid="{00000000-0006-0000-0800-00001F000000}">
      <text>
        <r>
          <rPr>
            <sz val="9"/>
            <color indexed="81"/>
            <rFont val="Tahoma"/>
            <family val="2"/>
          </rPr>
          <t>Pago de becas</t>
        </r>
      </text>
    </comment>
    <comment ref="H78" authorId="0" shapeId="0" xr:uid="{00000000-0006-0000-0800-000020000000}">
      <text>
        <r>
          <rPr>
            <sz val="9"/>
            <color indexed="81"/>
            <rFont val="Tahoma"/>
            <family val="2"/>
          </rPr>
          <t>Vinculación con el alumbrado navideño del Municipio de Valle del Guamuez</t>
        </r>
      </text>
    </comment>
    <comment ref="E79" authorId="0" shapeId="0" xr:uid="{00000000-0006-0000-0800-000021000000}">
      <text>
        <r>
          <rPr>
            <sz val="9"/>
            <color indexed="81"/>
            <rFont val="Tahoma"/>
            <family val="2"/>
          </rPr>
          <t xml:space="preserve">Consultoría  para la realización de los estudios y diseños de la infraestructura en 3 Km de vía secundaria entre la Corregimiento San Rafael de Lebrija y  Papayal  del municipio </t>
        </r>
      </text>
    </comment>
    <comment ref="H80" authorId="0" shapeId="0" xr:uid="{00000000-0006-0000-0800-000022000000}">
      <text>
        <r>
          <rPr>
            <sz val="9"/>
            <color indexed="81"/>
            <rFont val="Tahoma"/>
            <family val="2"/>
          </rPr>
          <t>Construcción casa ancestral Consejo Afro Burdines</t>
        </r>
      </text>
    </comment>
    <comment ref="H81" authorId="0" shapeId="0" xr:uid="{00000000-0006-0000-0800-000023000000}">
      <text>
        <r>
          <rPr>
            <sz val="9"/>
            <color indexed="81"/>
            <rFont val="Tahoma"/>
            <family val="2"/>
          </rPr>
          <t>Compra de viviendas albergue y cabildo indígena</t>
        </r>
      </text>
    </comment>
    <comment ref="E82" authorId="0" shapeId="0" xr:uid="{00000000-0006-0000-0800-000024000000}">
      <text>
        <r>
          <rPr>
            <sz val="9"/>
            <color indexed="81"/>
            <rFont val="Tahoma"/>
            <family val="2"/>
          </rPr>
          <t>Consultoría para la realización de diagnóstico sobre las necesidades de abastecimiento de agua en diez veredas del corredor Puerto Vega Teteyé</t>
        </r>
      </text>
    </comment>
    <comment ref="E83" authorId="0" shapeId="0" xr:uid="{00000000-0006-0000-0800-000025000000}">
      <text>
        <r>
          <rPr>
            <sz val="9"/>
            <color indexed="81"/>
            <rFont val="Tahoma"/>
            <family val="2"/>
          </rPr>
          <t>Liquidación de Becas</t>
        </r>
      </text>
    </comment>
    <comment ref="E84" authorId="0" shapeId="0" xr:uid="{00000000-0006-0000-0800-000026000000}">
      <text>
        <r>
          <rPr>
            <sz val="9"/>
            <color indexed="81"/>
            <rFont val="Tahoma"/>
            <family val="2"/>
          </rPr>
          <t>Consultoría para la actualización tecnológica en la producción piscícola en el Resguardo Inga de Puerto Limón.</t>
        </r>
      </text>
    </comment>
    <comment ref="E85" authorId="0" shapeId="0" xr:uid="{00000000-0006-0000-0800-000027000000}">
      <text>
        <r>
          <rPr>
            <sz val="9"/>
            <color indexed="81"/>
            <rFont val="Tahoma"/>
            <family val="2"/>
          </rPr>
          <t>Fortalecimiento Cultural, Educativo, Deportivo y Social,  de la organización de comunidades negras de Orconepul.</t>
        </r>
      </text>
    </comment>
    <comment ref="E86" authorId="0" shapeId="0" xr:uid="{00000000-0006-0000-0800-000028000000}">
      <text>
        <r>
          <rPr>
            <sz val="9"/>
            <color indexed="81"/>
            <rFont val="Tahoma"/>
            <family val="2"/>
          </rPr>
          <t>Fortalecimiento de las expresiones artísticas y culturales en el marco de los carnavales tradicionales de blancos y negros Alcaldía de Orito.</t>
        </r>
      </text>
    </comment>
    <comment ref="E87" authorId="0" shapeId="0" xr:uid="{00000000-0006-0000-0800-000029000000}">
      <text>
        <r>
          <rPr>
            <sz val="9"/>
            <color indexed="81"/>
            <rFont val="Tahoma"/>
            <family val="2"/>
          </rPr>
          <t>Mejoramiento del camino Villagloria - Caimán Consejo Comunitario de Puerto Limón</t>
        </r>
      </text>
    </comment>
    <comment ref="E88" authorId="0" shapeId="0" xr:uid="{00000000-0006-0000-0800-00002A000000}">
      <text>
        <r>
          <rPr>
            <sz val="9"/>
            <color indexed="81"/>
            <rFont val="Tahoma"/>
            <family val="2"/>
          </rPr>
          <t>Mejoramiento del camino de acceso al Resguardo Indígena La Cristalina.</t>
        </r>
      </text>
    </comment>
    <comment ref="I89" authorId="0" shapeId="0" xr:uid="{00000000-0006-0000-0800-00002B000000}">
      <text>
        <r>
          <rPr>
            <sz val="9"/>
            <color indexed="81"/>
            <rFont val="Tahoma"/>
            <family val="2"/>
          </rPr>
          <t>Servicio de Información de Exploración y Producción, obligatorio por la ANH</t>
        </r>
      </text>
    </comment>
    <comment ref="H90" authorId="0" shapeId="0" xr:uid="{00000000-0006-0000-0800-00002C000000}">
      <text>
        <r>
          <rPr>
            <b/>
            <sz val="9"/>
            <color indexed="81"/>
            <rFont val="Tahoma"/>
            <family val="2"/>
          </rPr>
          <t>Andrea Delgado:</t>
        </r>
        <r>
          <rPr>
            <sz val="9"/>
            <color indexed="81"/>
            <rFont val="Tahoma"/>
            <family val="2"/>
          </rPr>
          <t xml:space="preserve">
Cancha sintética del Resguardo y Construcción de las instalaciones del salón cultural en el  Resguardo</t>
        </r>
      </text>
    </comment>
    <comment ref="H91" authorId="0" shapeId="0" xr:uid="{00000000-0006-0000-0800-00002D000000}">
      <text>
        <r>
          <rPr>
            <sz val="9"/>
            <color indexed="81"/>
            <rFont val="Tahoma"/>
            <family val="2"/>
          </rPr>
          <t>Mejoramiento de vivienda Consejo Comunitario</t>
        </r>
      </text>
    </comment>
    <comment ref="E92" authorId="0" shapeId="0" xr:uid="{00000000-0006-0000-0800-00002E000000}">
      <text>
        <r>
          <rPr>
            <b/>
            <sz val="9"/>
            <color indexed="81"/>
            <rFont val="Tahoma"/>
            <family val="2"/>
          </rPr>
          <t>Andrea Delgado:</t>
        </r>
        <r>
          <rPr>
            <sz val="9"/>
            <color indexed="81"/>
            <rFont val="Tahoma"/>
            <family val="2"/>
          </rPr>
          <t xml:space="preserve">
Fortalecimiento de las expresiones artísticas y culturales , Cerramiento perimetral en estaques Piscícolas, Mejoramiento de la sede de casa ancestral Consejo</t>
        </r>
      </text>
    </comment>
    <comment ref="I93" authorId="0" shapeId="0" xr:uid="{00000000-0006-0000-0800-00002F000000}">
      <text>
        <r>
          <rPr>
            <sz val="9"/>
            <color indexed="81"/>
            <rFont val="Tahoma"/>
            <family val="2"/>
          </rPr>
          <t>Tasa de supervisión anual</t>
        </r>
      </text>
    </comment>
    <comment ref="E94" authorId="0" shapeId="0" xr:uid="{00000000-0006-0000-0800-000030000000}">
      <text>
        <r>
          <rPr>
            <sz val="9"/>
            <color indexed="81"/>
            <rFont val="Tahoma"/>
            <family val="2"/>
          </rPr>
          <t>Consultoría técnica para estudios y diseños del alcantarillado en el corregimiento La Banca Torcoroma.</t>
        </r>
      </text>
    </comment>
    <comment ref="H96" authorId="0" shapeId="0" xr:uid="{00000000-0006-0000-0800-000031000000}">
      <text>
        <r>
          <rPr>
            <sz val="9"/>
            <color indexed="81"/>
            <rFont val="Tahoma"/>
            <family val="2"/>
          </rPr>
          <t>Compra de kit alimentarios por emergencia Covid Consejo Comunitario de Puerto Limón</t>
        </r>
      </text>
    </comment>
    <comment ref="H97" authorId="0" shapeId="0" xr:uid="{00000000-0006-0000-0800-000032000000}">
      <text>
        <r>
          <rPr>
            <sz val="9"/>
            <color indexed="81"/>
            <rFont val="Tahoma"/>
            <family val="2"/>
          </rPr>
          <t xml:space="preserve">Mejoramiento de viviendas Resguardo Agua Blanca
</t>
        </r>
      </text>
    </comment>
    <comment ref="H98" authorId="0" shapeId="0" xr:uid="{00000000-0006-0000-0800-000033000000}">
      <text>
        <r>
          <rPr>
            <sz val="9"/>
            <color indexed="81"/>
            <rFont val="Tahoma"/>
            <family val="2"/>
          </rPr>
          <t xml:space="preserve">Mejoramiento cocina comunitaria Cabildo Indígena Cañabravita, 
Construcción de casa ancestral Cabildo Dos Quebradas.
</t>
        </r>
      </text>
    </comment>
    <comment ref="E99" authorId="0" shapeId="0" xr:uid="{00000000-0006-0000-0800-000034000000}">
      <text>
        <r>
          <rPr>
            <sz val="9"/>
            <color indexed="81"/>
            <rFont val="Tahoma"/>
            <family val="2"/>
          </rPr>
          <t>Fortalecimiento a iniciativas productivas 
Cabildos y comunidades</t>
        </r>
      </text>
    </comment>
    <comment ref="E100" authorId="0" shapeId="0" xr:uid="{00000000-0006-0000-0800-000035000000}">
      <text>
        <r>
          <rPr>
            <sz val="9"/>
            <color indexed="81"/>
            <rFont val="Tahoma"/>
            <family val="2"/>
          </rPr>
          <t>Fortalecimiento iniciativas productivas Cabildo Tigre Playa.</t>
        </r>
      </text>
    </comment>
    <comment ref="H101" authorId="0" shapeId="0" xr:uid="{00000000-0006-0000-0800-000036000000}">
      <text>
        <r>
          <rPr>
            <sz val="9"/>
            <color indexed="81"/>
            <rFont val="Tahoma"/>
            <family val="2"/>
          </rPr>
          <t>Construcción del proyecto de las facilidades del Sistema eléctrico del Resguardo.</t>
        </r>
      </text>
    </comment>
    <comment ref="E102" authorId="0" shapeId="0" xr:uid="{00000000-0006-0000-0800-000037000000}">
      <text>
        <r>
          <rPr>
            <sz val="9"/>
            <color indexed="81"/>
            <rFont val="Tahoma"/>
            <family val="2"/>
          </rPr>
          <t>Fortalecimiento de las expresiones artísticas y culturales en el marco de los carnavales tradicionales de blancos y negros Alcaldía de Puerto Guzmán.</t>
        </r>
      </text>
    </comment>
    <comment ref="E103" authorId="0" shapeId="0" xr:uid="{00000000-0006-0000-0800-000038000000}">
      <text>
        <r>
          <rPr>
            <sz val="9"/>
            <color indexed="81"/>
            <rFont val="Tahoma"/>
            <family val="2"/>
          </rPr>
          <t>Fortalecimiento iniciativas productivas Cabildo Tigre Playa.</t>
        </r>
      </text>
    </comment>
    <comment ref="E104" authorId="0" shapeId="0" xr:uid="{00000000-0006-0000-0800-000039000000}">
      <text>
        <r>
          <rPr>
            <sz val="9"/>
            <color indexed="81"/>
            <rFont val="Tahoma"/>
            <family val="2"/>
          </rPr>
          <t xml:space="preserve">Fortalecimiento de las expresiones artísticas y culturales en el marco de los carnavales tradicionales de blancos y negros </t>
        </r>
      </text>
    </comment>
    <comment ref="E105" authorId="0" shapeId="0" xr:uid="{00000000-0006-0000-0800-00003A000000}">
      <text>
        <r>
          <rPr>
            <sz val="9"/>
            <color indexed="81"/>
            <rFont val="Tahoma"/>
            <family val="2"/>
          </rPr>
          <t>Fortalecimiento cultural al grupo Musical de la Organización Afro de ADENECPU del Municipio de Villagarzón</t>
        </r>
      </text>
    </comment>
    <comment ref="E106" authorId="0" shapeId="0" xr:uid="{00000000-0006-0000-0800-00003B000000}">
      <text>
        <r>
          <rPr>
            <sz val="9"/>
            <color indexed="81"/>
            <rFont val="Tahoma"/>
            <family val="2"/>
          </rPr>
          <t>Fortalecimiento a iniciativas productivas de Consejos Comunitarios, mejoramiento de viviendas, Fortalecimiento de actividades propias de artesanías y gastronomía, Fortalecimiento de actividades productivas de ganadería, cultivos de pan coger y emprendimiento, mediante la compra de materiales y equipos a Consejos Comunitarios y resguardo indígena</t>
        </r>
      </text>
    </comment>
    <comment ref="H107" authorId="0" shapeId="0" xr:uid="{00000000-0006-0000-0800-00003C000000}">
      <text>
        <r>
          <rPr>
            <sz val="9"/>
            <color indexed="81"/>
            <rFont val="Tahoma"/>
            <family val="2"/>
          </rPr>
          <t>Construcción de casa de artesanías de Cabildo, Fortalecimiento actividad productiva agrícola, Fortalecimiento de la actividad avícola para cabildos y resguardos indígenas</t>
        </r>
      </text>
    </comment>
    <comment ref="E108" authorId="0" shapeId="0" xr:uid="{00000000-0006-0000-0800-00003D000000}">
      <text>
        <r>
          <rPr>
            <sz val="9"/>
            <color indexed="81"/>
            <rFont val="Tahoma"/>
            <family val="2"/>
          </rPr>
          <t>Fortalecimiento actividad productiva comercial mediante la entrega de  bote, motor fuera de borda y chalecos salva vidas.</t>
        </r>
      </text>
    </comment>
    <comment ref="E109" authorId="0" shapeId="0" xr:uid="{00000000-0006-0000-0800-00003E000000}">
      <text>
        <r>
          <rPr>
            <sz val="9"/>
            <color indexed="81"/>
            <rFont val="Tahoma"/>
            <family val="2"/>
          </rPr>
          <t>Fortalecimiento de la actividad productiva Consejo Nelson Mandela de Piamonte.</t>
        </r>
      </text>
    </comment>
    <comment ref="E110" authorId="0" shapeId="0" xr:uid="{00000000-0006-0000-0800-00003F000000}">
      <text>
        <r>
          <rPr>
            <sz val="9"/>
            <color indexed="81"/>
            <rFont val="Tahoma"/>
            <family val="2"/>
          </rPr>
          <t>Fortalecimiento de actividades propias de artesanías y gastronomía del Consejo Comunitario Afro El Triunfo</t>
        </r>
      </text>
    </comment>
    <comment ref="E111" authorId="0" shapeId="0" xr:uid="{00000000-0006-0000-0800-000040000000}">
      <text>
        <r>
          <rPr>
            <sz val="9"/>
            <color indexed="81"/>
            <rFont val="Tahoma"/>
            <family val="2"/>
          </rPr>
          <t>Apoyo a la realización de los carnavales indígenas del Perdón</t>
        </r>
      </text>
    </comment>
    <comment ref="H112" authorId="0" shapeId="0" xr:uid="{00000000-0006-0000-0800-000041000000}">
      <text>
        <r>
          <rPr>
            <sz val="9"/>
            <color indexed="81"/>
            <rFont val="Tahoma"/>
            <family val="2"/>
          </rPr>
          <t>Mejoramiento de vivienda Fase 1  Resguardo Wasipungo.</t>
        </r>
      </text>
    </comment>
    <comment ref="H113" authorId="0" shapeId="0" xr:uid="{00000000-0006-0000-0800-000042000000}">
      <text>
        <r>
          <rPr>
            <sz val="9"/>
            <color indexed="81"/>
            <rFont val="Tahoma"/>
            <family val="2"/>
          </rPr>
          <t>Mejoramiento de vivienda Fase 1  Resguardo Wasipungo.</t>
        </r>
      </text>
    </comment>
    <comment ref="E114" authorId="0" shapeId="0" xr:uid="{00000000-0006-0000-0800-000043000000}">
      <text>
        <r>
          <rPr>
            <sz val="9"/>
            <color indexed="81"/>
            <rFont val="Tahoma"/>
            <family val="2"/>
          </rPr>
          <t xml:space="preserve">Fortalecimiento de actividades productivas de ganadería, cultivos de pan coger y emprendimiento de consejo comunitario
</t>
        </r>
      </text>
    </comment>
    <comment ref="H115" authorId="0" shapeId="0" xr:uid="{00000000-0006-0000-0800-000044000000}">
      <text>
        <r>
          <rPr>
            <sz val="9"/>
            <color indexed="81"/>
            <rFont val="Tahoma"/>
            <family val="2"/>
          </rPr>
          <t>Mejoramiento de viviendas y mejoramiento de cubierta</t>
        </r>
      </text>
    </comment>
    <comment ref="H116" authorId="0" shapeId="0" xr:uid="{00000000-0006-0000-0800-000045000000}">
      <text>
        <r>
          <rPr>
            <sz val="9"/>
            <color indexed="81"/>
            <rFont val="Tahoma"/>
            <family val="2"/>
          </rPr>
          <t>Mejoramiento de vivienda</t>
        </r>
      </text>
    </comment>
    <comment ref="E117" authorId="0" shapeId="0" xr:uid="{00000000-0006-0000-0800-000046000000}">
      <text>
        <r>
          <rPr>
            <sz val="9"/>
            <color indexed="81"/>
            <rFont val="Tahoma"/>
            <family val="2"/>
          </rPr>
          <t>Fortalecimiento de las líneas productivas de avicultura y porcicultura a Cabildo Indígena</t>
        </r>
      </text>
    </comment>
    <comment ref="E118" authorId="0" shapeId="0" xr:uid="{00000000-0006-0000-0800-000047000000}">
      <text>
        <r>
          <rPr>
            <sz val="9"/>
            <color indexed="81"/>
            <rFont val="Tahoma"/>
            <family val="2"/>
          </rPr>
          <t>Fortalecimiento de la actividad ganadera en el Consejo Comunitario Palenque, Mediante suministro de Pie de Cría.</t>
        </r>
        <r>
          <rPr>
            <b/>
            <sz val="9"/>
            <color indexed="81"/>
            <rFont val="Tahoma"/>
            <family val="2"/>
          </rPr>
          <t xml:space="preserve"> </t>
        </r>
        <r>
          <rPr>
            <sz val="9"/>
            <color indexed="81"/>
            <rFont val="Tahoma"/>
            <family val="2"/>
          </rPr>
          <t xml:space="preserve">
</t>
        </r>
      </text>
    </comment>
    <comment ref="H119" authorId="0" shapeId="0" xr:uid="{00000000-0006-0000-0800-000048000000}">
      <text>
        <r>
          <rPr>
            <sz val="9"/>
            <color indexed="81"/>
            <rFont val="Tahoma"/>
            <family val="2"/>
          </rPr>
          <t xml:space="preserve">Mejoramiento de vivienda y Cerramiento perimetral de la Institución Educativa </t>
        </r>
      </text>
    </comment>
    <comment ref="H120" authorId="0" shapeId="0" xr:uid="{00000000-0006-0000-0800-000049000000}">
      <text>
        <r>
          <rPr>
            <sz val="9"/>
            <color indexed="81"/>
            <rFont val="Tahoma"/>
            <family val="2"/>
          </rPr>
          <t>Mejoramiento del camino de acceso al Resguardo Indígena La Cristalina.</t>
        </r>
      </text>
    </comment>
    <comment ref="H121" authorId="0" shapeId="0" xr:uid="{00000000-0006-0000-0800-00004A000000}">
      <text>
        <r>
          <rPr>
            <sz val="9"/>
            <color indexed="81"/>
            <rFont val="Tahoma"/>
            <family val="2"/>
          </rPr>
          <t>Mejoramiento de vivienda Fase 1  Resguardo Wasipungo.</t>
        </r>
      </text>
    </comment>
    <comment ref="E122" authorId="0" shapeId="0" xr:uid="{00000000-0006-0000-0800-00004B000000}">
      <text>
        <r>
          <rPr>
            <sz val="9"/>
            <color indexed="81"/>
            <rFont val="Tahoma"/>
            <family val="2"/>
          </rPr>
          <t>Fortalecimiento de la gestión y atención a las comunidades y Consejo Comunitario</t>
        </r>
      </text>
    </comment>
    <comment ref="H123" authorId="0" shapeId="0" xr:uid="{00000000-0006-0000-0800-00004C000000}">
      <text>
        <r>
          <rPr>
            <sz val="9"/>
            <color indexed="81"/>
            <rFont val="Tahoma"/>
            <family val="2"/>
          </rPr>
          <t>Mejoramiento del restaurante escolar, Mejoramiento de la Maloca Ancestral del Cabildo</t>
        </r>
      </text>
    </comment>
    <comment ref="E124" authorId="0" shapeId="0" xr:uid="{00000000-0006-0000-0800-00004D000000}">
      <text>
        <r>
          <rPr>
            <sz val="9"/>
            <color indexed="81"/>
            <rFont val="Tahoma"/>
            <family val="2"/>
          </rPr>
          <t>Fortalecimiento de las expresiones artísticas y culturales en el marco de los carnavales tradicionales</t>
        </r>
      </text>
    </comment>
    <comment ref="E125" authorId="0" shapeId="0" xr:uid="{00000000-0006-0000-0800-00004E000000}">
      <text>
        <r>
          <rPr>
            <sz val="9"/>
            <color indexed="81"/>
            <rFont val="Tahoma"/>
            <family val="2"/>
          </rPr>
          <t>Servicio de consultoría para los estudios y diseños en la construcción de un puente en la vereda Santa Paula del municipio de San Martín- Cesar.</t>
        </r>
      </text>
    </comment>
    <comment ref="E126" authorId="0" shapeId="0" xr:uid="{00000000-0006-0000-0800-00004F000000}">
      <text>
        <r>
          <rPr>
            <sz val="9"/>
            <color indexed="81"/>
            <rFont val="Tahoma"/>
            <family val="2"/>
          </rPr>
          <t>Fortalecimiento de la gestión y atención a las comunidades por parte de la Personería  de Villagarzón, mediante la entrega de equipos tecnológicos.</t>
        </r>
      </text>
    </comment>
    <comment ref="E127" authorId="0" shapeId="0" xr:uid="{00000000-0006-0000-0800-000050000000}">
      <text>
        <r>
          <rPr>
            <sz val="9"/>
            <color indexed="81"/>
            <rFont val="Tahoma"/>
            <family val="2"/>
          </rPr>
          <t>Fortalecimiento iniciativas productivas Cabildo Tigre Playa.</t>
        </r>
      </text>
    </comment>
    <comment ref="H128" authorId="0" shapeId="0" xr:uid="{00000000-0006-0000-0800-000051000000}">
      <text>
        <r>
          <rPr>
            <sz val="9"/>
            <color indexed="81"/>
            <rFont val="Tahoma"/>
            <family val="2"/>
          </rPr>
          <t>Apoyo a las familias del Cabildo, Apoyo a la realización de los carnavales indígenas, Compra kits alimentarios emergencia COVID</t>
        </r>
      </text>
    </comment>
    <comment ref="I135" authorId="0" shapeId="0" xr:uid="{00000000-0006-0000-0800-000052000000}">
      <text>
        <r>
          <rPr>
            <sz val="9"/>
            <color indexed="81"/>
            <rFont val="Tahoma"/>
            <family val="2"/>
          </rPr>
          <t xml:space="preserve">Derechos, regalías, uso de subsuelo, transferencia tecnológica
</t>
        </r>
      </text>
    </comment>
    <comment ref="H136" authorId="0" shapeId="0" xr:uid="{00000000-0006-0000-0800-000053000000}">
      <text>
        <r>
          <rPr>
            <sz val="9"/>
            <color indexed="81"/>
            <rFont val="Tahoma"/>
            <family val="2"/>
          </rPr>
          <t xml:space="preserve">Mejoramiento de la Maloca Ancestral del Cabildo Aukawasi contratación de mano de obra.
</t>
        </r>
      </text>
    </comment>
    <comment ref="E137" authorId="0" shapeId="0" xr:uid="{00000000-0006-0000-0800-000054000000}">
      <text>
        <r>
          <rPr>
            <sz val="9"/>
            <color indexed="81"/>
            <rFont val="Tahoma"/>
            <family val="2"/>
          </rPr>
          <t>Fortalecimiento de las líneas productivas de avicultura y porcicultura a Cabildo Indígena</t>
        </r>
      </text>
    </comment>
    <comment ref="H138" authorId="0" shapeId="0" xr:uid="{00000000-0006-0000-0800-000055000000}">
      <text>
        <r>
          <rPr>
            <sz val="9"/>
            <color indexed="81"/>
            <rFont val="Tahoma"/>
            <family val="2"/>
          </rPr>
          <t>Mejoramiento cocina comunitaria,  Construcción casa ancestral Cabildo indígena</t>
        </r>
      </text>
    </comment>
    <comment ref="H139" authorId="0" shapeId="0" xr:uid="{00000000-0006-0000-0800-000056000000}">
      <text>
        <r>
          <rPr>
            <sz val="9"/>
            <color indexed="81"/>
            <rFont val="Tahoma"/>
            <family val="2"/>
          </rPr>
          <t>Construcción de casa ancestral Cabildo Dos Quebradas.</t>
        </r>
      </text>
    </comment>
    <comment ref="E140" authorId="0" shapeId="0" xr:uid="{00000000-0006-0000-0800-000057000000}">
      <text>
        <r>
          <rPr>
            <sz val="9"/>
            <color indexed="81"/>
            <rFont val="Tahoma"/>
            <family val="2"/>
          </rPr>
          <t>Mejoramiento de las instalaciones del trapiche del cabildo Nasa la Delicias, Fortalecimiento actividad ganadera y de especies menores del Consejo Comunitario Afro San Luis</t>
        </r>
      </text>
    </comment>
    <comment ref="E141" authorId="0" shapeId="0" xr:uid="{00000000-0006-0000-0800-000058000000}">
      <text>
        <r>
          <rPr>
            <sz val="9"/>
            <color indexed="81"/>
            <rFont val="Tahoma"/>
            <family val="2"/>
          </rPr>
          <t>Fortalecimiento actividad productiva agrícola bajo sistema de invernadero para seguridad alimentaria, mediante la entrega de insumos agropecuarios en el Cabildo Indígena Pastos Oro Verde.</t>
        </r>
      </text>
    </comment>
    <comment ref="H142" authorId="0" shapeId="0" xr:uid="{00000000-0006-0000-0800-000059000000}">
      <text>
        <r>
          <rPr>
            <sz val="9"/>
            <color indexed="81"/>
            <rFont val="Tahoma"/>
            <family val="2"/>
          </rPr>
          <t>Mejoramiento del restaurante escolar</t>
        </r>
      </text>
    </comment>
    <comment ref="E143" authorId="0" shapeId="0" xr:uid="{00000000-0006-0000-0800-00005A000000}">
      <text>
        <r>
          <rPr>
            <sz val="9"/>
            <color indexed="81"/>
            <rFont val="Tahoma"/>
            <family val="2"/>
          </rPr>
          <t>Fortalecimiento iniciativas productivas Cabildo Tigre Playa, Apoyo a las familias del Cabildo Tigre Playa con la entrega de kits alimentarios, Compra de vivienda que será utilizada como casa ancestral del Cabildo Cabildo Indígena Tigre Playa</t>
        </r>
      </text>
    </comment>
    <comment ref="E144" authorId="0" shapeId="0" xr:uid="{00000000-0006-0000-0800-00005B000000}">
      <text>
        <r>
          <rPr>
            <sz val="9"/>
            <color indexed="81"/>
            <rFont val="Tahoma"/>
            <family val="2"/>
          </rPr>
          <t>Fortalecimiento proveedores locales- Convenio Cámara de Comercio del Putumayo-GTE</t>
        </r>
      </text>
    </comment>
    <comment ref="H145" authorId="0" shapeId="0" xr:uid="{00000000-0006-0000-0800-00005C000000}">
      <text>
        <r>
          <rPr>
            <sz val="9"/>
            <color indexed="81"/>
            <rFont val="Tahoma"/>
            <family val="2"/>
          </rPr>
          <t>Mejoramiento de vivienda Consejo Afro Buenos Aires</t>
        </r>
      </text>
    </comment>
    <comment ref="H146" authorId="0" shapeId="0" xr:uid="{00000000-0006-0000-0800-00005D000000}">
      <text>
        <r>
          <rPr>
            <sz val="9"/>
            <color indexed="81"/>
            <rFont val="Tahoma"/>
            <family val="2"/>
          </rPr>
          <t>Construcción casa ancestral Consejo Afro Burdines.</t>
        </r>
      </text>
    </comment>
    <comment ref="E147" authorId="0" shapeId="0" xr:uid="{00000000-0006-0000-0800-00005E000000}">
      <text>
        <r>
          <rPr>
            <b/>
            <sz val="9"/>
            <color indexed="81"/>
            <rFont val="Tahoma"/>
            <family val="2"/>
          </rPr>
          <t>Andrea Delgado:</t>
        </r>
        <r>
          <rPr>
            <sz val="9"/>
            <color indexed="81"/>
            <rFont val="Tahoma"/>
            <family val="2"/>
          </rPr>
          <t xml:space="preserve">
Fortalecimiento de actividades propias de artesanías y gastronomía del Consejo Comunitario, Mejoramiento restaurante comunitario étnico y  adecuación de  estructura de la cubierta de la casa ancestral Consejo Comunitario</t>
        </r>
      </text>
    </comment>
    <comment ref="E148" authorId="0" shapeId="0" xr:uid="{00000000-0006-0000-0800-00005F000000}">
      <text>
        <r>
          <rPr>
            <sz val="9"/>
            <color indexed="81"/>
            <rFont val="Tahoma"/>
            <family val="2"/>
          </rPr>
          <t>Mejoramiento de vivienda Consejo, Fortalecimiento actividad ganadera del Consejo Comunitario mediante la contratación de materiales de ferretería.</t>
        </r>
      </text>
    </comment>
    <comment ref="E149" authorId="0" shapeId="0" xr:uid="{00000000-0006-0000-0800-000060000000}">
      <text>
        <r>
          <rPr>
            <sz val="9"/>
            <color indexed="81"/>
            <rFont val="Tahoma"/>
            <family val="2"/>
          </rPr>
          <t>Fortalecimiento actividad ganadera y de especies menores del Consejo Comunitario Afro San Luis, mediante el suministro de materiales de ferretería</t>
        </r>
      </text>
    </comment>
    <comment ref="H150" authorId="0" shapeId="0" xr:uid="{00000000-0006-0000-0800-000061000000}">
      <text>
        <r>
          <rPr>
            <sz val="9"/>
            <color indexed="81"/>
            <rFont val="Tahoma"/>
            <family val="2"/>
          </rPr>
          <t xml:space="preserve">Mejoramiento de viviendas y mejoramiento de cubierta </t>
        </r>
      </text>
    </comment>
    <comment ref="H151" authorId="0" shapeId="0" xr:uid="{00000000-0006-0000-0800-000062000000}">
      <text>
        <r>
          <rPr>
            <sz val="9"/>
            <color indexed="81"/>
            <rFont val="Tahoma"/>
            <family val="2"/>
          </rPr>
          <t>Construcción casa ancestral Consejo Alto Paraíso</t>
        </r>
      </text>
    </comment>
    <comment ref="E152" authorId="0" shapeId="0" xr:uid="{00000000-0006-0000-0800-000063000000}">
      <text>
        <r>
          <rPr>
            <sz val="9"/>
            <color indexed="81"/>
            <rFont val="Tahoma"/>
            <family val="2"/>
          </rPr>
          <t>Fortalecimiento de actividades productivas de ganadería, cultivos de pan coger y emprendimiento, mediante la compra de materiales y equipos Consejo Buenos Aires.</t>
        </r>
      </text>
    </comment>
    <comment ref="E153" authorId="0" shapeId="0" xr:uid="{00000000-0006-0000-0800-000064000000}">
      <text>
        <r>
          <rPr>
            <b/>
            <sz val="9"/>
            <color indexed="81"/>
            <rFont val="Tahoma"/>
            <family val="2"/>
          </rPr>
          <t>Andrea Delgado:</t>
        </r>
        <r>
          <rPr>
            <sz val="9"/>
            <color indexed="81"/>
            <rFont val="Tahoma"/>
            <family val="2"/>
          </rPr>
          <t xml:space="preserve">
Fortalecimiento a iniciativas productivas del Consejo Comunitario, Mejoramiento de viviendas Consejo Comunitario, Fortalecimiento de la gestión del Consejo Comunitario </t>
        </r>
      </text>
    </comment>
    <comment ref="E154" authorId="0" shapeId="0" xr:uid="{00000000-0006-0000-0800-000065000000}">
      <text>
        <r>
          <rPr>
            <b/>
            <sz val="9"/>
            <color indexed="81"/>
            <rFont val="Tahoma"/>
            <family val="2"/>
          </rPr>
          <t>Andrea Delgado:</t>
        </r>
        <r>
          <rPr>
            <sz val="9"/>
            <color indexed="81"/>
            <rFont val="Tahoma"/>
            <family val="2"/>
          </rPr>
          <t xml:space="preserve">
Compra de kit alimentarios por emergencia Covid, Mejoramiento del camino Villagloria - Caimán, Fortalecimiento Iniciativas Productivas en el Consejo Comunitario</t>
        </r>
      </text>
    </comment>
    <comment ref="E155" authorId="0" shapeId="0" xr:uid="{00000000-0006-0000-0800-000066000000}">
      <text>
        <r>
          <rPr>
            <b/>
            <sz val="9"/>
            <color indexed="81"/>
            <rFont val="Tahoma"/>
            <family val="2"/>
          </rPr>
          <t>Andrea Delgado:</t>
        </r>
        <r>
          <rPr>
            <sz val="9"/>
            <color indexed="81"/>
            <rFont val="Tahoma"/>
            <family val="2"/>
          </rPr>
          <t xml:space="preserve">
Cerramiento perimetral en estaques Piscícolas, Mejoramiento de la sede de casa ancestral, Compra kits alimentarios emergencia COVID</t>
        </r>
      </text>
    </comment>
    <comment ref="H156" authorId="0" shapeId="0" xr:uid="{00000000-0006-0000-0800-000067000000}">
      <text>
        <r>
          <rPr>
            <sz val="9"/>
            <color indexed="81"/>
            <rFont val="Tahoma"/>
            <family val="2"/>
          </rPr>
          <t>Mejoramiento de vivienda</t>
        </r>
      </text>
    </comment>
    <comment ref="E157" authorId="0" shapeId="0" xr:uid="{00000000-0006-0000-0800-000068000000}">
      <text>
        <r>
          <rPr>
            <sz val="9"/>
            <color indexed="81"/>
            <rFont val="Tahoma"/>
            <family val="2"/>
          </rPr>
          <t>Fortalecimiento de la actividad productiva</t>
        </r>
      </text>
    </comment>
    <comment ref="E158" authorId="0" shapeId="0" xr:uid="{00000000-0006-0000-0800-000069000000}">
      <text>
        <r>
          <rPr>
            <b/>
            <sz val="9"/>
            <color indexed="81"/>
            <rFont val="Tahoma"/>
            <family val="2"/>
          </rPr>
          <t>Andrea Delgado:</t>
        </r>
        <r>
          <rPr>
            <sz val="9"/>
            <color indexed="81"/>
            <rFont val="Tahoma"/>
            <family val="2"/>
          </rPr>
          <t xml:space="preserve">
Fortalecimiento de la actividad ganadera en el Consejo Comunitario, Mejoramiento de vivienda, Compra de kit alimentarios por emergencia Covid </t>
        </r>
      </text>
    </comment>
    <comment ref="I159" authorId="0" shapeId="0" xr:uid="{00000000-0006-0000-0800-00006A000000}">
      <text>
        <r>
          <rPr>
            <sz val="9"/>
            <color indexed="81"/>
            <rFont val="Tahoma"/>
            <family val="2"/>
          </rPr>
          <t>Pago de Impuestos</t>
        </r>
      </text>
    </comment>
    <comment ref="E160" authorId="0" shapeId="0" xr:uid="{00000000-0006-0000-0800-00006B000000}">
      <text>
        <r>
          <rPr>
            <sz val="9"/>
            <color indexed="81"/>
            <rFont val="Tahoma"/>
            <family val="2"/>
          </rPr>
          <t>Apoyo a la realización de los carnavales indígenas, Cumplimiento de acuerdos de consulta previa a comunidades étnicas, Apoyo minga comunitaria y compra de herramientas para labores de mantenimiento y limpieza de las instalaciones del Resguardo, Apoyo logístico para garantizar Derecho Fundamental a la Consulta Previa a comunidad étnicas, Construcción del proyecto de las facilidades del Sistema eléctrico del Resguardo</t>
        </r>
      </text>
    </comment>
    <comment ref="I161" authorId="0" shapeId="0" xr:uid="{00000000-0006-0000-0800-00006C000000}">
      <text>
        <r>
          <rPr>
            <b/>
            <sz val="9"/>
            <color indexed="81"/>
            <rFont val="Tahoma"/>
            <family val="2"/>
          </rPr>
          <t>Andrea Delgado:</t>
        </r>
        <r>
          <rPr>
            <sz val="9"/>
            <color indexed="81"/>
            <rFont val="Tahoma"/>
            <family val="2"/>
          </rPr>
          <t xml:space="preserve">
Control y Seguimiento Ambiental, Liquidación de Becas. Seguimiento monitoreo ambiental, alquiler de oficina, entre otras (ver detalle relación pagos 2021)</t>
        </r>
      </text>
    </comment>
    <comment ref="E162" authorId="0" shapeId="0" xr:uid="{00000000-0006-0000-0800-00006D000000}">
      <text>
        <r>
          <rPr>
            <sz val="9"/>
            <color indexed="81"/>
            <rFont val="Tahoma"/>
            <family val="2"/>
          </rPr>
          <t>Fortalecimiento cultural al grupo Musical de la Organización Afro</t>
        </r>
      </text>
    </comment>
    <comment ref="E163" authorId="0" shapeId="0" xr:uid="{00000000-0006-0000-0800-00006E000000}">
      <text>
        <r>
          <rPr>
            <sz val="9"/>
            <color indexed="81"/>
            <rFont val="Tahoma"/>
            <family val="2"/>
          </rPr>
          <t xml:space="preserve">Compra casa de albergue estudiantes, Fortalecimiento Cultural, Educativo, Deportivo y Social,  de la organización de comunidades negras, Compra Kits alimentarios emergencia Covid </t>
        </r>
      </text>
    </comment>
    <comment ref="H164" authorId="0" shapeId="0" xr:uid="{00000000-0006-0000-0800-00006F000000}">
      <text>
        <r>
          <rPr>
            <sz val="9"/>
            <color indexed="81"/>
            <rFont val="Tahoma"/>
            <family val="2"/>
          </rPr>
          <t>Mejoramiento de viviendas Resguardo. Construcción casa ancestral</t>
        </r>
      </text>
    </comment>
    <comment ref="E165" authorId="0" shapeId="0" xr:uid="{00000000-0006-0000-0800-000070000000}">
      <text>
        <r>
          <rPr>
            <sz val="9"/>
            <color indexed="81"/>
            <rFont val="Tahoma"/>
            <family val="2"/>
          </rPr>
          <t>Compra e instalación de parque infantil, Cancha sintética del Resguardo,  Construcción de las instalaciones del salón cultural , Implementación e inmersión de un producto turístico proyecto etnoturismo, Construcción de Kiosco y batería sanitaria , Consultoría para la actualización tecnológica en la producción piscícola</t>
        </r>
      </text>
    </comment>
    <comment ref="E166" authorId="0" shapeId="0" xr:uid="{00000000-0006-0000-0800-000071000000}">
      <text>
        <r>
          <rPr>
            <sz val="9"/>
            <color indexed="81"/>
            <rFont val="Tahoma"/>
            <family val="2"/>
          </rPr>
          <t>Mejoramiento del camino de acceso al Resguardo Indígena, Fortalecimiento de la actividad avícola</t>
        </r>
      </text>
    </comment>
    <comment ref="H167" authorId="0" shapeId="0" xr:uid="{00000000-0006-0000-0800-000072000000}">
      <text>
        <r>
          <rPr>
            <sz val="9"/>
            <color indexed="81"/>
            <rFont val="Tahoma"/>
            <family val="2"/>
          </rPr>
          <t>Mejoramiento de vivienda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I30" authorId="0" shapeId="0" xr:uid="{3F365984-0410-492D-85AE-504906DDCE7F}">
      <text>
        <r>
          <rPr>
            <sz val="11"/>
            <color indexed="81"/>
            <rFont val="Calibri"/>
            <family val="2"/>
            <scheme val="minor"/>
          </rPr>
          <t>Se propone que este indicador siempre este al 100%, pues hace referencia a la respuesta a la autoridad.</t>
        </r>
      </text>
    </comment>
  </commentList>
</comments>
</file>

<file path=xl/sharedStrings.xml><?xml version="1.0" encoding="utf-8"?>
<sst xmlns="http://schemas.openxmlformats.org/spreadsheetml/2006/main" count="4872" uniqueCount="1564">
  <si>
    <t>Papel de trabajo : Levantamiento de información para el diseño del Programa</t>
  </si>
  <si>
    <t>Contexto de la Entidad</t>
  </si>
  <si>
    <t>MARCO LEGAL EXTERNO</t>
  </si>
  <si>
    <t>CAPITULO XIII DE LA CIRCULAR BASICA JURIDICA DE LA SS</t>
  </si>
  <si>
    <t>METODOLOGIA PARA IDENTIFICAR EL RIESGO CORRUPCIÓN ( C ) y SOBORNO TRANSNACIONAL (ST)</t>
  </si>
  <si>
    <t>Organigrama y Mapa de Procesos</t>
  </si>
  <si>
    <t>ETAPA 1. IDENTIFICACIÓN - Nivel de riesgo por Jurisdicción nacional e internacional</t>
  </si>
  <si>
    <t>RIESGO NACIONAL</t>
  </si>
  <si>
    <t>RIESGO INTERNACIONAL</t>
  </si>
  <si>
    <t>DEPARTAMENTO</t>
  </si>
  <si>
    <t>POLICIA NACIONAL</t>
  </si>
  <si>
    <t>INAC</t>
  </si>
  <si>
    <t>SCORE FINAL</t>
  </si>
  <si>
    <t>NIVEL DE RIESGO</t>
  </si>
  <si>
    <t>PAIS</t>
  </si>
  <si>
    <t>GAFI</t>
  </si>
  <si>
    <t>PARAÍSOS FISCALES</t>
  </si>
  <si>
    <t>CPI</t>
  </si>
  <si>
    <t>UNIÓN EUROPEA</t>
  </si>
  <si>
    <t>SOBORNO</t>
  </si>
  <si>
    <t>DELITOS RANKING</t>
  </si>
  <si>
    <t>INDICE NACIONAL ANTICORRUPCIÓN - INAC</t>
  </si>
  <si>
    <t>INAC RANKING</t>
  </si>
  <si>
    <t>INDICE JURISDICCIONES DE ALTO RIESGO Y LLAMADOS A LA ACCIÓN + JURISDICCIONES CON DEFICIENCIAS ESTRATÉGICAS</t>
  </si>
  <si>
    <t>INDICE PARAÍSOS FISCALES</t>
  </si>
  <si>
    <t>INDICE CORRUPTION PERCEPTIONS INDEX</t>
  </si>
  <si>
    <t>CPI RANKING</t>
  </si>
  <si>
    <t>PAÍSES Y TERRITORIOS NO COOPERADORES A EFECTOS FISCALES</t>
  </si>
  <si>
    <t>EVALUACIÓN DE RIESGO SOBORNO COMERCIAL</t>
  </si>
  <si>
    <t>SOBORNO RANKING</t>
  </si>
  <si>
    <t>ESCALA DE CRITERIOS</t>
  </si>
  <si>
    <t>VALOR</t>
  </si>
  <si>
    <t>AMAZONAS</t>
  </si>
  <si>
    <t>ALTO</t>
  </si>
  <si>
    <t>BAJO</t>
  </si>
  <si>
    <t>Abjasia</t>
  </si>
  <si>
    <t>ANTIOQUIA</t>
  </si>
  <si>
    <t>MEDIO</t>
  </si>
  <si>
    <t>Afganistán</t>
  </si>
  <si>
    <t>MUY ALTO</t>
  </si>
  <si>
    <t>ARAUCA</t>
  </si>
  <si>
    <t>Albania</t>
  </si>
  <si>
    <t>ATLÁNTICO</t>
  </si>
  <si>
    <t>Alemania</t>
  </si>
  <si>
    <t>BOLÍVAR</t>
  </si>
  <si>
    <t>Andorra</t>
  </si>
  <si>
    <t>BOYACÁ</t>
  </si>
  <si>
    <t>Angola</t>
  </si>
  <si>
    <t>CALDAS</t>
  </si>
  <si>
    <t>CAQUETÁ</t>
  </si>
  <si>
    <t>Antigua y Barbuda</t>
  </si>
  <si>
    <t>CASANARE</t>
  </si>
  <si>
    <t>Arabia Saudita / Arabia Saudí</t>
  </si>
  <si>
    <t>CAUCA</t>
  </si>
  <si>
    <t>CESAR</t>
  </si>
  <si>
    <t>Argelia</t>
  </si>
  <si>
    <t>CHOCÓ</t>
  </si>
  <si>
    <t>Argentina</t>
  </si>
  <si>
    <t>CÓRDOBA</t>
  </si>
  <si>
    <t>Armenia</t>
  </si>
  <si>
    <t>CUNDINAMARCA</t>
  </si>
  <si>
    <t>Aruba</t>
  </si>
  <si>
    <t>GUAINÍA</t>
  </si>
  <si>
    <t>Australia</t>
  </si>
  <si>
    <t>GUAJIRA</t>
  </si>
  <si>
    <t>Austria</t>
  </si>
  <si>
    <t>GUAVIARE</t>
  </si>
  <si>
    <t>Azerbaiyán</t>
  </si>
  <si>
    <t>HUILA</t>
  </si>
  <si>
    <t>Bahamas</t>
  </si>
  <si>
    <t>MAGDALENA</t>
  </si>
  <si>
    <t>Bangladés</t>
  </si>
  <si>
    <t>META</t>
  </si>
  <si>
    <t>Barbados</t>
  </si>
  <si>
    <t>NARIÑO</t>
  </si>
  <si>
    <t>Baréin</t>
  </si>
  <si>
    <t>NORTE DE SANTANDER</t>
  </si>
  <si>
    <t>Bélgica</t>
  </si>
  <si>
    <t>PUTUMAYO</t>
  </si>
  <si>
    <t>Belice</t>
  </si>
  <si>
    <t>QUINDÍO</t>
  </si>
  <si>
    <t>Benín</t>
  </si>
  <si>
    <t>RISARALDA</t>
  </si>
  <si>
    <t>Bermudas</t>
  </si>
  <si>
    <t>SAN ANDRÉS</t>
  </si>
  <si>
    <t>SANTANDER</t>
  </si>
  <si>
    <t>Birmania / Myanmar</t>
  </si>
  <si>
    <t>SUCRE</t>
  </si>
  <si>
    <t>Bolivia</t>
  </si>
  <si>
    <t>TOLIMA</t>
  </si>
  <si>
    <t>Bosnia y Herzegovina</t>
  </si>
  <si>
    <t>VALLE</t>
  </si>
  <si>
    <t>Botsuana</t>
  </si>
  <si>
    <t>VAUPÉS</t>
  </si>
  <si>
    <t>Brasil</t>
  </si>
  <si>
    <t>VICHADA</t>
  </si>
  <si>
    <t>Brunéi</t>
  </si>
  <si>
    <t>BOGOTÁ D.C.</t>
  </si>
  <si>
    <t>Bulgaria</t>
  </si>
  <si>
    <t>Burkina Faso</t>
  </si>
  <si>
    <t>Burundi</t>
  </si>
  <si>
    <t>Bután</t>
  </si>
  <si>
    <t>Cabo Verde</t>
  </si>
  <si>
    <t>Camboya</t>
  </si>
  <si>
    <t>Camerún</t>
  </si>
  <si>
    <t>Canadá</t>
  </si>
  <si>
    <t>Catar</t>
  </si>
  <si>
    <t>Chad</t>
  </si>
  <si>
    <t>Chile</t>
  </si>
  <si>
    <t>China</t>
  </si>
  <si>
    <t>Chipre</t>
  </si>
  <si>
    <t>Chipre del Norte</t>
  </si>
  <si>
    <t>Ciudad del Vaticano</t>
  </si>
  <si>
    <t>Colombia</t>
  </si>
  <si>
    <t>Comoras</t>
  </si>
  <si>
    <t>Corea del Norte</t>
  </si>
  <si>
    <t>Corea del Sur</t>
  </si>
  <si>
    <t>Costa de Marfil</t>
  </si>
  <si>
    <t>Costa Rica</t>
  </si>
  <si>
    <t>Croacia</t>
  </si>
  <si>
    <t>Cuba</t>
  </si>
  <si>
    <t>Curazao</t>
  </si>
  <si>
    <t>Dinamarca</t>
  </si>
  <si>
    <t>Dominica</t>
  </si>
  <si>
    <t>Ecuador</t>
  </si>
  <si>
    <t>Egipto</t>
  </si>
  <si>
    <t>El Salvador</t>
  </si>
  <si>
    <t>Emiratos Árabes Unidos</t>
  </si>
  <si>
    <t>Eritrea</t>
  </si>
  <si>
    <t>Escocia</t>
  </si>
  <si>
    <t>Eslovaquia</t>
  </si>
  <si>
    <t>Eslovenia</t>
  </si>
  <si>
    <t>España</t>
  </si>
  <si>
    <t>Samoa</t>
  </si>
  <si>
    <t>Estados Unidos</t>
  </si>
  <si>
    <t>Estonia</t>
  </si>
  <si>
    <t>Etiopía</t>
  </si>
  <si>
    <t>Filipinas</t>
  </si>
  <si>
    <t>Finlandia</t>
  </si>
  <si>
    <t>Fiyi</t>
  </si>
  <si>
    <t>Francia</t>
  </si>
  <si>
    <t>Gabón</t>
  </si>
  <si>
    <t>Gales</t>
  </si>
  <si>
    <t>Gambia</t>
  </si>
  <si>
    <t>Georgia</t>
  </si>
  <si>
    <t>Ghana</t>
  </si>
  <si>
    <t>Gibraltar</t>
  </si>
  <si>
    <t>Granada</t>
  </si>
  <si>
    <t>Grecia</t>
  </si>
  <si>
    <t>Groenlandia</t>
  </si>
  <si>
    <t>Guam</t>
  </si>
  <si>
    <t>Guatemala</t>
  </si>
  <si>
    <t>Guernsey</t>
  </si>
  <si>
    <t>Guinea</t>
  </si>
  <si>
    <t>Guinea Ecuatorial</t>
  </si>
  <si>
    <t>Guinea-Bisáu</t>
  </si>
  <si>
    <t>Guyana</t>
  </si>
  <si>
    <t>Haití</t>
  </si>
  <si>
    <t>Honduras</t>
  </si>
  <si>
    <t>Hong Kong</t>
  </si>
  <si>
    <t>Hungría</t>
  </si>
  <si>
    <t>India</t>
  </si>
  <si>
    <t>Indonesia</t>
  </si>
  <si>
    <t>Inglaterra</t>
  </si>
  <si>
    <t>Irak</t>
  </si>
  <si>
    <t>Irán</t>
  </si>
  <si>
    <t>Irlanda</t>
  </si>
  <si>
    <t>Isla de Man</t>
  </si>
  <si>
    <t>Irlanda del Norte</t>
  </si>
  <si>
    <t>Islandia</t>
  </si>
  <si>
    <t>Islas Caimán</t>
  </si>
  <si>
    <t>Islas Cook</t>
  </si>
  <si>
    <t>Islas Feroe</t>
  </si>
  <si>
    <t>Islas Malvinas</t>
  </si>
  <si>
    <t>Islas Marianas del Norte</t>
  </si>
  <si>
    <t>Islas Marshall</t>
  </si>
  <si>
    <t>Islas Pitcairn</t>
  </si>
  <si>
    <t>Islas Salomón</t>
  </si>
  <si>
    <t>Islas Turcas y Caicos</t>
  </si>
  <si>
    <t>Islas Vírgenes Británicas</t>
  </si>
  <si>
    <t>Islas Vírgenes de los Estados Unidos</t>
  </si>
  <si>
    <t>Israel</t>
  </si>
  <si>
    <t>Italia</t>
  </si>
  <si>
    <t>Jamaica</t>
  </si>
  <si>
    <t>Japón</t>
  </si>
  <si>
    <t>Jordania</t>
  </si>
  <si>
    <t>Kazajistán</t>
  </si>
  <si>
    <t>Kenia</t>
  </si>
  <si>
    <t>Kirguistán</t>
  </si>
  <si>
    <t>Kiribati</t>
  </si>
  <si>
    <t>Kosovo o Kosova</t>
  </si>
  <si>
    <t>Kuwait</t>
  </si>
  <si>
    <t>Laos</t>
  </si>
  <si>
    <t>Lesoto</t>
  </si>
  <si>
    <t>Letonia</t>
  </si>
  <si>
    <t>Líbano</t>
  </si>
  <si>
    <t>Liberia</t>
  </si>
  <si>
    <t>Libia</t>
  </si>
  <si>
    <t>Liechtenstein</t>
  </si>
  <si>
    <t>Lituania</t>
  </si>
  <si>
    <t>Luxemburgo</t>
  </si>
  <si>
    <t>Macao</t>
  </si>
  <si>
    <t>Macedonia del Norte</t>
  </si>
  <si>
    <t>Madagascar</t>
  </si>
  <si>
    <t>Malasia</t>
  </si>
  <si>
    <t>Malaui</t>
  </si>
  <si>
    <t>Maldivas</t>
  </si>
  <si>
    <t>Malí</t>
  </si>
  <si>
    <t>Malta</t>
  </si>
  <si>
    <t>Marruecos</t>
  </si>
  <si>
    <t>Mauricio</t>
  </si>
  <si>
    <t>Mauritania</t>
  </si>
  <si>
    <t>México</t>
  </si>
  <si>
    <t>Micronesia</t>
  </si>
  <si>
    <t>Moldavia</t>
  </si>
  <si>
    <t>Mónaco</t>
  </si>
  <si>
    <t>Mongolia</t>
  </si>
  <si>
    <t>Montenegro</t>
  </si>
  <si>
    <t>Mozambique</t>
  </si>
  <si>
    <t>Namibia</t>
  </si>
  <si>
    <t>Nauru</t>
  </si>
  <si>
    <t>Nepal</t>
  </si>
  <si>
    <t>Nicaragua</t>
  </si>
  <si>
    <t>Níger</t>
  </si>
  <si>
    <t>Nigeria</t>
  </si>
  <si>
    <t>Niue</t>
  </si>
  <si>
    <t>Noruega</t>
  </si>
  <si>
    <t>Nueva Zelanda</t>
  </si>
  <si>
    <t>Omán</t>
  </si>
  <si>
    <t>Países Bajos</t>
  </si>
  <si>
    <t>Pakistán</t>
  </si>
  <si>
    <t>Palaos</t>
  </si>
  <si>
    <t>Palestina</t>
  </si>
  <si>
    <t>Panamá</t>
  </si>
  <si>
    <t>Papúa Nueva Guinea</t>
  </si>
  <si>
    <t>Paraguay</t>
  </si>
  <si>
    <t>Perú</t>
  </si>
  <si>
    <t>Polonia</t>
  </si>
  <si>
    <t>Portugal</t>
  </si>
  <si>
    <t>Puerto Rico</t>
  </si>
  <si>
    <t>Reino Unido</t>
  </si>
  <si>
    <t>República Centroafricana</t>
  </si>
  <si>
    <t>República Checa</t>
  </si>
  <si>
    <t>República del Congo</t>
  </si>
  <si>
    <t>República Democrática del Congo</t>
  </si>
  <si>
    <t>República Dominicana</t>
  </si>
  <si>
    <t>Ruanda</t>
  </si>
  <si>
    <t>Rumanía</t>
  </si>
  <si>
    <t>Rusia</t>
  </si>
  <si>
    <t>Sahara Occidental</t>
  </si>
  <si>
    <t>Samoa Americana</t>
  </si>
  <si>
    <t>San Cristóbal y Nieves</t>
  </si>
  <si>
    <t>San Marino</t>
  </si>
  <si>
    <t>San Martín</t>
  </si>
  <si>
    <t>San Vicente y las Granadinas</t>
  </si>
  <si>
    <t>Santa Lucía</t>
  </si>
  <si>
    <t>Santo Tomé y Príncipe</t>
  </si>
  <si>
    <t>Senegal</t>
  </si>
  <si>
    <t>Serbia</t>
  </si>
  <si>
    <t>Seychelles</t>
  </si>
  <si>
    <t>Sierra Leona</t>
  </si>
  <si>
    <t>Singapur</t>
  </si>
  <si>
    <t>Siria</t>
  </si>
  <si>
    <t>Somalia</t>
  </si>
  <si>
    <t>Somalilandia</t>
  </si>
  <si>
    <t>Sri Lanka</t>
  </si>
  <si>
    <t>Suazilandia / Esuatini</t>
  </si>
  <si>
    <t>Sudáfrica</t>
  </si>
  <si>
    <t>Sudán</t>
  </si>
  <si>
    <t>Sudán del Sur</t>
  </si>
  <si>
    <t>Suecia</t>
  </si>
  <si>
    <t>Suiza</t>
  </si>
  <si>
    <t>Surinam</t>
  </si>
  <si>
    <t>Tailandia</t>
  </si>
  <si>
    <t>Taiwán</t>
  </si>
  <si>
    <t>Tanzania</t>
  </si>
  <si>
    <t>Tayikistán</t>
  </si>
  <si>
    <t>Timor Oriental</t>
  </si>
  <si>
    <t>Togo</t>
  </si>
  <si>
    <t>Tonga</t>
  </si>
  <si>
    <t>Transnistria</t>
  </si>
  <si>
    <t>Trinidad y Tobago</t>
  </si>
  <si>
    <t>Túnez</t>
  </si>
  <si>
    <t>Turkmenistán</t>
  </si>
  <si>
    <t>Turquía</t>
  </si>
  <si>
    <t>Tuvalu</t>
  </si>
  <si>
    <t>Ucrania</t>
  </si>
  <si>
    <t>Uganda</t>
  </si>
  <si>
    <t>Uruguay</t>
  </si>
  <si>
    <t>Uzbekistán</t>
  </si>
  <si>
    <t>Vanuatu</t>
  </si>
  <si>
    <t>Venezuela</t>
  </si>
  <si>
    <t>Vietnam</t>
  </si>
  <si>
    <t>Yemen</t>
  </si>
  <si>
    <t>Yibuti</t>
  </si>
  <si>
    <t>Zambia</t>
  </si>
  <si>
    <t>Zimbabue</t>
  </si>
  <si>
    <t>ETAPA 1. IDENTIFICACIÓN - Tipologías del Riesgo de Corrupción y Soborno Transnacional</t>
  </si>
  <si>
    <t>Fuente</t>
  </si>
  <si>
    <t>Versión</t>
  </si>
  <si>
    <t>Nombre de la Tipología</t>
  </si>
  <si>
    <t>Descripción</t>
  </si>
  <si>
    <t>Señales de alerta</t>
  </si>
  <si>
    <t>Acciones a realizar</t>
  </si>
  <si>
    <t>UNODC - Tipologías de Corrupción en Colombia</t>
  </si>
  <si>
    <t>Noviembre de 2018</t>
  </si>
  <si>
    <t>El tráfico de influencias en cadena</t>
  </si>
  <si>
    <t>El vínculo entre el sujeto activo de la conducta y el funcionario que debe adoptar la decisión no es directo, sino que entre ellos actúa un intermediario con la condición de servidor público que conoce su participación delictiva. Adicionalmente, se puede llegar a influir sobre un funcionario o particular para que este a su vez influya en el funcionario que finalmente ha de dictar la resolución. Todos los miembros de la cadena pueden ser considerados autores del delito.</t>
  </si>
  <si>
    <t>El tráfico de influencias como medio para obtener algo más</t>
  </si>
  <si>
    <t>La conducta del traficante de influencias es determinable y autónoma en el ejercicio indebido de su posición preponderante de poder o superioridad, razón por la cual, para la estructuración del delito de tráfico de influencias no es necesario establecer si el propósito o finalidad de la indebida influencia comporta la realización de otras actividades delictivas. La intervención o influencia tiene por objeto generar beneficios o provecho enmarcado en un escenario de contratación estatal. Para ello se acude a las conexiones personales, laborales o jerárquicas.</t>
  </si>
  <si>
    <t>• Direccionar un proceso de contratación. 
• Omitir procedimientos de contratación en beneficio de un tercero. 
• Alterar los procesos de evaluación para beneficiar a un determinado contratista.
• Generar beneficios en el contexto de un contrato estatal (sobrecostos,  modificaciones, suspensiones, adiciones u otros)
• Impedir la imposición de sanciones o el ejercicio de acciones legales ante el incumplimiento o figuras similares.
• Generar interventoría y/o supervisión desleal.
• Beneficiar en el trámite de liquidación.</t>
  </si>
  <si>
    <t>Le colaboro debajo de cuerda</t>
  </si>
  <si>
    <t>Una vez el funcionario se retira de una entidad (y en clara contravía de la inhabilidad que existe para dichos efectos), decide obtener provecho de la información a que se accedió en el ejercicio del cargo, y para ello busca un trabajo en que pueda explotar dicha información. En algunos casos de manera visible, en la gran mayoría, sin mostrarse visible en la organización, pero brindando la información para que ésta última se beneficie de ella.</t>
  </si>
  <si>
    <t xml:space="preserve">• Manejo constante o reiterado de equipos o elementos que no están permitidos en la organización o cuyo uso es restringido (p. ej. Computadores personales, discos duros, cd, DVD, USB, entre otros). 
• Obtención de beneficios de personas que estuvieron vinculadas al servicio público o de su núcleo cercano (familiar, laboral u otros) derivados de información a que tuvo acceso el funcionario público. 
• Conducta descuidada frente a elementos de la organización (p. ej. Expedientes, documentos en general, datos, etc.). 
• Ausencia de protocolos claros sobre el manejo y custodia de la información. 
• Desactualización en el link de Transparencia y Acceso a la Información Pública de Listados de información reservada y clasificada (instrumentos de gestión de información). 
• Imprudencia del funcionario. 
• Ausencia de protocolos de la entidad sobre el manejo adecuado de la información y perfiles de acceso. 
• Ausencia de actualización o mantenimiento de roles o perfiles de acceso a la información. 
• Manejo de datos sensibles, privados o reservados.
• Ocupación de exservidores públicos en empresas que guarden relación con las funciones que desempeñaba. </t>
  </si>
  <si>
    <t xml:space="preserve">• Se puede hacer una relación entre las fechas de las actuaciones de los funcionarios o su núcleo cercano (familiar, laboral o de amistad) y los tiempos en que se tuvo acceso a la información. 
• Identificar las debilidades de los sistemas de información. 
• Analizar los protocolos de acceso y manejo de información, así como los escenarios propios de capacitación sobre el particular. 
• Cuando haya lugar, análisis de los equipos de cómputo u otros similares a que se tuvo acceso a efectos de identificar posibles evidencias de copias, transferencias, u otros. 
• Acceso a correos electrónicos o similares a efectos de determinar posibles remisiones de información. 
• Identificar responsables o custodios de la información. 
• Analizar consultas efectuadas por terceros que no tengan justificación o explicación de acuerdo con la dinámica de trabajo. 
• Apelar a la informática forense a fin de determinar la consulta de aplicativos, archivos generados y si estos fueron compartidos.
• Analizar el contenido y el valor económico de la información. Así mismo, reflexionar e indagar sobre la utilidad y la forma en la cual puede ser manejada la información. </t>
  </si>
  <si>
    <t>UNODC - Principales Tipologías que derivan en actos de  Corrupción</t>
  </si>
  <si>
    <t>Junio de 2018</t>
  </si>
  <si>
    <t>El que no sabe dónde está parado ó, El déjeme yo le hago</t>
  </si>
  <si>
    <t xml:space="preserve">Funcionarios no están cualificados para desempeñar las funciones de su cargo. Los funcionarios o aspirantes a ingresar a la entidad, preocupados por una oportunidad laboral, una estabilidad económica u oportunidades de ascenso (o similares) omiten valorar la responsabilidad que implica asumir una tarea o labor concreta —más aún cuando se trata del ejercicio de una función pública—. En este sentido se asume un cargo o se asumen tareas o funciones frente a las cuales se tiene desconocimiento o falencias desde el punto de vista técnico, incluso en la actividad que se asume (bien por primera vez o por encargo), impidiendo con ello que se desarrolle adecuadamente la actividad para la cual ha sido encomendado, afectando la prestación de las funciones. </t>
  </si>
  <si>
    <t>• Se identifican errores frecuentes en la actividad de un determinado funcionario
• El funcionario no desarrolla oportunamente su actividad o función
• El funcionario permanentemente requiere asistencia para una misma actividad o función
• El funcionario no puede asumir por sí mismo una actividad o tarea
• El funcionario tarda demasiado en el cumplimiento de su actividad o función</t>
  </si>
  <si>
    <t>Abonando Terreno</t>
  </si>
  <si>
    <t>Funcionarios reciben o aceptan cualquier tipo de beneficio o utilidad de quien tiene interés en un asunto que conocen. En algunos casos, los funcionarios reciben o aceptan beneficios u otra utilidad de personas que tienen interés en un asunto que conocen. Normalmente no se le da la importancia o trascendencia suficiente en tanto no media acuerdo o negociación alguna frente a lo que se espera de ese funcionario, se advierte mera liberalidad en la entrega o incluso el funcionario considera que con ello no se ve menguada su imparcialidad. En todo caso, es probable que este tipo de “detalles” aparentemente insignificantes se entreguen con el objeto de “abonar terreno”, generen compromisos en el funcionario, o que incluso sin una mala intención de ninguno de los dos, se perciba de manera negativa por terceros.</t>
  </si>
  <si>
    <t>El encubridor</t>
  </si>
  <si>
    <t>Obstaculizar las investigaciones o actuaciones de la entidad en provecho de los usuarios tributarios, aduaneros y cambiarios. En algunos casos, los funcionarios se prestan, aprovechando su cargo o función, para obstaculizar en forma grave las investigaciones realizadas por la autoridad administrativa. Se evidencian conductas como (i) pérdida de expedientes, (ii) pérdida de documentos, (iii) manipulación de información, (iv) registro de información falsa, entre otros.</t>
  </si>
  <si>
    <t>• Contacto reiterado entre un funcionario de la entidad y contribuyentes
•  Decisiones de archivo reiteradas en cabeza de un funcionario
•  Decisiones de archivo con escaso sustento
•  Revocatoria de decisiones sancionatorias sin justificación o motivación suficiente
•  Incremento injustificado del patrimonio de un funcionario
•  Ostentación inusual de bienes, viajes y lujos por un funcionario
•  Comportamientos sospechosos o aislados de un funcionario
•  Tipo de mercancía decomisada: piedras preciosas, oro, altas cantidades de divisas</t>
  </si>
  <si>
    <t>Empresa criminal para defraudar a la entidad</t>
  </si>
  <si>
    <t>En algunas ocasiones no se trata de una acción u omisión para favorecer a terceros con el objeto de defraudar o incumplir sus obligaciones tributarias, aduaneras y cambiarias, sino que se conforma una verdadera estructura criminal conforme a la cual los funcionarios de la entidad aprovechan la información y el conocimiento que tienen de la misma, y se generan sistemas orientados a defraudar a la organización con la connivencia y actuación principal de funcionarios de la organización.</t>
  </si>
  <si>
    <t>• Este fenómeno se acompaña de variedad de conductas criminales adicionales: correos, cartas, mensajes de texto, visitas, facturas, contratos y llamadas falsas, entre otros.</t>
  </si>
  <si>
    <t>El abusivo</t>
  </si>
  <si>
    <t>Ejercicio abusivo o ilegal de funciones públicas. Esta tipología de corrupción se presenta cuando un funcionario hace un ejercicio abusivo o ilegal de las funciones públicas, y toma provecho de su cargo o función para realizar actividades para las cuales se encuentra inhabilitado, o para realizar exigencias ilegales a los contribuyentes (aprovechando el ejercicio del cargo) o, en todo caso, cuando se emplea el cargo para cualquier actividad ilegal. Esta conducta tiene diferentes modalidades: (i) el ejercicio de funciones estando inhabilitado, en causal de incompatibilidad o de conflicto de intereses, o incluso personas que desarrollan la función pública estando en situaciones administrativas que así se lo impiden; (ii) exigencias ilegales en aprovechamiento del cargo, y (iii) el ejercicio ilegal de funciones públicas.</t>
  </si>
  <si>
    <t>• Contacto reiterado entre un funcionario de la entidad y contribuyentes 
• Decisiones de archivo reiteradas en cabeza de un funcionario
•  Decisiones de archivo con escaso sustento
•  Revocatoria de decisiones sancionatorias sin justificación o motivación suficiente
•  Incremento injustificado del patrimonio de un funcionario
•  Ostentación inusual de bienes, viajes y lujos por un funcionario
•  Comportamientos sospechosos o aislados de un funcionario
• Deudas que se acumulan sin pagar que dependen de un mismo funcionario encargado de notificar actos administrativos de mandamientos de pago</t>
  </si>
  <si>
    <t>El que parte y reparte, se queda con la mejor parte</t>
  </si>
  <si>
    <t>Un único objeto se presenta como varios para diversos fines (Fraccionamiento). Existiendo un único objeto de contratación, se presenta como si fueran varios de ellos, para de esta forma justificar el desarrollo de varios contratos. Esto puede realizarse con el fin de beneficiar a diferentes personas, ampliar los costos, omitir autorizaciones o procedimientos, entre otros.</t>
  </si>
  <si>
    <t>Elegido a dedo</t>
  </si>
  <si>
    <t>El funcionario impide que se realice un proceso competitivo, o aparenta hacerlo direccionando la asignación del contrato a un determinado proponente. Un funcionario utiliza medios diversos para garantizar que, con independencia del proceso de selección que se adelante, el contrato le sea asignado a un específico proponente a quien se pretende favorecer (ello puede ocurrir por el pago o no de un soborno)</t>
  </si>
  <si>
    <t>Superintendencia de Sociedades</t>
  </si>
  <si>
    <t>Agosto de 2021</t>
  </si>
  <si>
    <t>Tráfico de influencias</t>
  </si>
  <si>
    <t xml:space="preserve">El Servidor Público utiliza de manera indebida su posición como miembro de una corporación pública para presionar el direccionamiento de un proceso precontractual e incidir en la adjudicación de una licitación a favor de un proponente en particular; lo que afecta de manera grave los principios de selección objetiva, transparencia, responsabilidad, igualdad y economía, previstos en el estatuto de contratación pública. El Servidor Público se beneficia del pago de comisiones y otro tipo de beneficios que recibe del proponente que fue favorecido en el proceso. </t>
  </si>
  <si>
    <t>Solicitud y pago de “coimas”</t>
  </si>
  <si>
    <t>Esta modalidad hace referencia a la solicitud de comisiones y a la extorsión a contratistas, por parte de funcionarios públicos, para ignorar los incumplimientos del contrato. En algunos casos, la solicitud implica el pago, al funcionario público, de comisiones periódicas o la entrega de un porcentaje de las sumas recibidas por las adiciones que se hagan al contrato. Tales adendas se justifican bajo el pretexto de ser indispensables para el cumplimiento óptimo de las obligaciones contractuales, o de que son producto de cambios imprevistos en las condiciones de ejecución del contrato, entre otras razones. Los funcionarios involucrados estarán dispuestos a obstaculizar los procesos de auditoría que se puedan presentar, con el fin de ocultar el pacto indebido que tienen las partes. Incluso, de ser necesario, compartirán parte de sus “ganancias” con los auditores que
demuestren interés por participar en el “negocio”.</t>
  </si>
  <si>
    <t>Supervisión e interventoría desleal</t>
  </si>
  <si>
    <t>Esta tipología hace alusión a la manipulación de la función de interventoría llevada a cabo por particulares, con el interés de beneficiar a un tercero. De esta forma, la interventoría entorpece,  de manera indebida, la ejecución de un contrato. Para ello, hace solicitudes frecuentes e innecesarias o emite conceptos técnicos equivocados, entre otras prácticas, con el fin de presionar el incumplimiento por parte del contratista.</t>
  </si>
  <si>
    <t>Fiscalía General de la Nación / UNODC</t>
  </si>
  <si>
    <t>El Instrumento</t>
  </si>
  <si>
    <t>El cohecho y la concusión se constituyen como el mecanismo para obtener la negociación de la función pública para la comisión de otro delito, siendo esta negociación en sí misma un delito autónomo e independiente. Se acude a un tercero – a quien se le paga la comisión - para que éste ejerza una influencia indebida respecto del servidor público de quien se pretende la obtención de un determinado beneficio. En este sentido, no se contacta directamente al servidor público en posición de otorgar el beneficio pretendido, sino que se contacta y genera la oferta, promesa o entrega, a quien tiene una posición de poder o tiene la capacidad de ejercer esa influencia respecto del servidor público correspondiente.</t>
  </si>
  <si>
    <t>• Se identifican los elementos de un delito en que medió acuerdo entre el servidor público y un particular. Es posible que le anteceda un soborno. 
• Contactos injustificados (reuniones, llamadas, relación de amistad u otros) entre los potenciales sobornantes y el sobornado.
• Intromisión, interés o participación, extraños o inexplicables, de un funcionario en determinado proceso específico.
• Múltiples beneficios (p. ej. en asignación de contratos a un mismo adjudicatario).
• Situaciones de acoso laboral, o similares, expresadas recurrentemente por los empleados a cargo de los procesos de selección.
• Que un oferente que no haya logrado los requisitos de selección, o sea claro que no fue el mejor de todos los proponentes, sea el adjudicatario</t>
  </si>
  <si>
    <t>A través de intermediarios</t>
  </si>
  <si>
    <t xml:space="preserve">La conducta no se realiza por un intercambio directo entre el sobornador y sobornado, sino que media una tercera persona (singular o plural) que facilita la negociación. En la comisión de la conducta, se usó un “Agente”; esta categoría incluye agentes de ventas y mercadotecnia, distribuidores y brókeres establecidos localmente en el país donde se pagaron los sobornos, o en algún otro lugar. La conducta no se realiza por un intercambio directo entre el sobornador y sobornado, sino que media una tercera persona (singular o plural) que facilita la negociación. </t>
  </si>
  <si>
    <t>• Familiares, amigos, conocidos en una misma cadena de transacciones.
• Existen múltiples operaciones aparentemente sin conexión.
• Intervención de sujetos inusuales en determinadas operaciones o transacciones o ausencia de claridad frente a los que intervienen en una determinada transacción.
• Inexistencia de soporte de transacciones u operaciones.
• Estructura jurídica sin beneficios comerciales, legales o fiscales, o incluso, sin objetivo.
• Actividades u operaciones sospechosas ante ausencia de consistencia lógica o adecuada a las condiciones (p. ej. contador suscribe contrato jurídico).
• Transacciones con nuevos actores en el mercado (poco reconocimiento u operación).
• Único cliente de sujetos en el mercado.
• Egresos con sospechosa justificación.</t>
  </si>
  <si>
    <t>Reembolsos (Kickbacks)</t>
  </si>
  <si>
    <t>Consiste en el pago de sobornos por parte de un individuo para que un determinado servidor público le favorezca, mediante una determinada acción u omisión, en un ámbito contractual. Se realiza el pago de un monto de dinero por parte del proponente (contratista) al servidor público con la finalidad de que éste logre que le adjudiquen un determinado contrato estatal. Esto puede darse porque el sobornador no cumple con los requisitos suficientes para ser adjudicatario del contrato o, porque teniéndolos, prefiere asegurarlo ilícitamente. Dentro de esta tipología lo que se suele hacer es que el precio del contrato se eleva, con lo que el valor supera la contraprestación real por la prestación del bien o servicio de que se trata, de manera que se incluya el valor del soborno pactado con el funcionario público.  Los recursos provienen entonces de la entidad pública correspondiente, y una vez es pagado el contrato, ese valor adicional retorna al servidor público. De allí obtiene esta tipología el nombre de kickback o reembolso.</t>
  </si>
  <si>
    <t>• Existencia de comunicaciones previas a la apertura del proceso de selección y que se surten entre el futuro proponente y el servidor público.
• Amistades, relaciones cercanas, u otros entre el futuro proponente y el servidor público.
• Direccionamiento de los términos de referencia o pliegos de condiciones. Es normal que los aspectos a evaluar respecto del proponente, y que determinarán la adjudicación del contrato, se hayan alterado (diseñado) asegurando de esta forma la selección de dicho proponente.
• Deficiente estudio de mercado o falencias en la determinación del presupuesto disponible para el contrato. 
• Valores de otras propuestas por debajo del valor presupuestado.
• Tratamiento inequitativo frente a los demás oferentes expresado en tratos discriminatorios o argumentos insuficientes al momento de evaluarlos o descalificarlos.
• Repentina modificación en las condiciones económicas del funcionario responsable del proceso.
• Existencia de nexos entre los proponentes.</t>
  </si>
  <si>
    <t>ETAPA 1. IDENTIFICACIÓN - Estudios para identificación de riesgos</t>
  </si>
  <si>
    <t>Enlace</t>
  </si>
  <si>
    <t>Documento</t>
  </si>
  <si>
    <t>Delitos asociados</t>
  </si>
  <si>
    <t>Consideraciones</t>
  </si>
  <si>
    <t>UK Bribery Act</t>
  </si>
  <si>
    <t>https://prelafit.cl/uk-bribery-act-ley-anticorrupcion-uk/</t>
  </si>
  <si>
    <t>Ley Anticorrupción Británica</t>
  </si>
  <si>
    <t>* Delito de soborno a otra persona (ofrecer, prometer o dar una ventaja financiera o de otro tipo a una persona para inducirla o recompensarla a realizar una función o actividad relevante de manera inadecuada)
* Delito de soborno (aceptar, recibir o solicitar una ventaja financiera o de otro tipo como recompensa por realizar una función o acción relevante de manera inadecuada)
* Delito de soborno de funcionarios públicos extranjeros (utilizar un soborno para influir en un funcionario público extranjero para obtener o retener negocios o una ventaja comercial)</t>
  </si>
  <si>
    <t>Cuando una organización comete un delito, los altos funcionarios de esa organización también pueden ser considerados responsables.</t>
  </si>
  <si>
    <t>OECD</t>
  </si>
  <si>
    <t>https://www.oecd.org/daf/anti-bribery/ConvCombatBribery_Spanish.pdf</t>
  </si>
  <si>
    <t>Convención para combatir el cohecho de servidores públicos extranjeros en transacciones comerciales internacionales</t>
  </si>
  <si>
    <t xml:space="preserve">Delito de Cohecho de Servidores Públicos Extranjeros: es un delito penal que una persona deliberadamente ofrezca, prometa o conceda cualquier ventaja indebida pecuniaria o de otra índole a un servidor público extranjero, ya sea que lo haga en forma directa o mediante intermediarios, para beneficio de éste o para un tercero; para que ese servidor actúe o se abstenga de hacerlo en relación con el cumplimiento de deberes oficiales, con el propósito de obtener o de quedarse con un negocio o de cualquier otra ventaja indebida en el manejo de negocios internacionales. </t>
  </si>
  <si>
    <t>* Prohibir el beneficio o deducibilidad fiscal de los cohechos a servidores públicos extranjeros
* Prohibir el beneficio o la deducibilidad fiscal de todos los sobornos o gastos incurridos en apoyo a una conducta corrupta que contravenga la ley penal o cualquier otra legislación de una Parte de la Convención Anticohecho.
* Instituir un marco administrativo y jurídico eficiente y proporcionen asesoría para facilitar que las autoridades fiscales denuncien sospechas de cohecho internacional surgidas a raíz del
cumplimiento de sus deberes, a las autoridades competentes nacionales adecuadas.</t>
  </si>
  <si>
    <t>https://read.oecd-ilibrary.org/governance/oecd-foreign-bribery-report_9789264226616-en#page24</t>
  </si>
  <si>
    <t>Informe de la OCDE sobre soborno internacional</t>
  </si>
  <si>
    <t>Dentro del informe se ilustra el sector de actividad de las personas naturales y jurídicas demandadas y sancionadas por soborno. Los sectores se determinaron dependiendo del papel particular que desempeñaba la empresa en cuestión en el caso específico.</t>
  </si>
  <si>
    <t xml:space="preserve">Casos de soborno en el extranjero en sectores económicos:
</t>
  </si>
  <si>
    <t>ETAPA 1. IDENTIFICACIÓN - Contexto interno</t>
  </si>
  <si>
    <t>RELACIÓN CON ENTIDADES ESTATALES</t>
  </si>
  <si>
    <t>RAZÓN SOCIAL</t>
  </si>
  <si>
    <t>TIPO DE CONTRAPARTE</t>
  </si>
  <si>
    <t>CARGO / AREA QUE MANEJA LA RELACIÓN</t>
  </si>
  <si>
    <t>OBSERVACIONES</t>
  </si>
  <si>
    <t>ETAPA 1. IDENTIFICACIÓN - Análisis de información - Determinación de factores de riesgo y determinación de involucrados en compras</t>
  </si>
  <si>
    <t>Pagos realizados en el año 2021</t>
  </si>
  <si>
    <t>TRM</t>
  </si>
  <si>
    <t>Departamento</t>
  </si>
  <si>
    <t>Dolares</t>
  </si>
  <si>
    <t>Pesos (miles)</t>
  </si>
  <si>
    <t>Total</t>
  </si>
  <si>
    <t>Caquetá</t>
  </si>
  <si>
    <t>Cauca</t>
  </si>
  <si>
    <t>Cesar</t>
  </si>
  <si>
    <t>Chocó</t>
  </si>
  <si>
    <t>No menciona</t>
  </si>
  <si>
    <t>Putumayo</t>
  </si>
  <si>
    <t>Santander</t>
  </si>
  <si>
    <t>Total general</t>
  </si>
  <si>
    <t>Tipo de persona</t>
  </si>
  <si>
    <t>Contratista</t>
  </si>
  <si>
    <t>Jurídica</t>
  </si>
  <si>
    <t>Natural</t>
  </si>
  <si>
    <t>Proveedor</t>
  </si>
  <si>
    <t>Concepto</t>
  </si>
  <si>
    <t>Alimentos</t>
  </si>
  <si>
    <t>Arte / Cultura</t>
  </si>
  <si>
    <t>Becas</t>
  </si>
  <si>
    <t>Cocina Comunitaria</t>
  </si>
  <si>
    <t>Derechos</t>
  </si>
  <si>
    <t>Impuestos</t>
  </si>
  <si>
    <t>Infraestructura vial</t>
  </si>
  <si>
    <t>Iniciativas Productivas</t>
  </si>
  <si>
    <t>Logística</t>
  </si>
  <si>
    <t>Mejoramiento vivienda</t>
  </si>
  <si>
    <t>Parques Infantiles</t>
  </si>
  <si>
    <t>Regalías</t>
  </si>
  <si>
    <t>Tecnología</t>
  </si>
  <si>
    <t>Uso Subsuelo</t>
  </si>
  <si>
    <t>Vendedor / Nombre / Razón Social</t>
  </si>
  <si>
    <t>Tipo Persona</t>
  </si>
  <si>
    <t>Tipo de pago</t>
  </si>
  <si>
    <t>Entrega y ofrecimiento de regalos o beneficios a terceros</t>
  </si>
  <si>
    <t>Entrega de remuneración y pago de comisión a empleados, proveedores y contratistas</t>
  </si>
  <si>
    <t>Realización de contribuciones políticas</t>
  </si>
  <si>
    <t>Donaciones para terceros</t>
  </si>
  <si>
    <t>Otros</t>
  </si>
  <si>
    <t>Conceptos</t>
  </si>
  <si>
    <t>TOTAL</t>
  </si>
  <si>
    <t>AGENCIA NACIONAL DE HIDROCARBUROS</t>
  </si>
  <si>
    <t>Público</t>
  </si>
  <si>
    <t>x</t>
  </si>
  <si>
    <t>Público PJ</t>
  </si>
  <si>
    <t>ANDINA JUEGOS Y PARQ</t>
  </si>
  <si>
    <t>Privado</t>
  </si>
  <si>
    <t>BGP INC SUCURSAL NUE</t>
  </si>
  <si>
    <t xml:space="preserve">   PN</t>
  </si>
  <si>
    <t>CABILDO INDIGENA CAN</t>
  </si>
  <si>
    <t xml:space="preserve">   PJ</t>
  </si>
  <si>
    <t>CABILDO INDIGENA DE</t>
  </si>
  <si>
    <t>CAMARA DE COMERCIO D</t>
  </si>
  <si>
    <t>Valor total $ (miles)</t>
  </si>
  <si>
    <t>CAMARA DE COMERCIO DEL PUTUMAYO</t>
  </si>
  <si>
    <t>Valor total USD</t>
  </si>
  <si>
    <t>COMUNIDAD INDIGENA D</t>
  </si>
  <si>
    <t>COMUNIDAD TORDUA KID</t>
  </si>
  <si>
    <t>CONSEJO COMUNITARIO</t>
  </si>
  <si>
    <t>CONSORCIO ALIANAZA A</t>
  </si>
  <si>
    <t>CONSORCIO ALIANZA 1</t>
  </si>
  <si>
    <t>CONSORCIO ALIANZA 2</t>
  </si>
  <si>
    <t>CONSULTORIA E INGENI</t>
  </si>
  <si>
    <t>CORPOAMAZONIA</t>
  </si>
  <si>
    <t>CORPORACION AUTONOMA</t>
  </si>
  <si>
    <t>CORPORACION PARA LA INVESTIGACION DE LA CORROSION</t>
  </si>
  <si>
    <t>D&amp;M UNIDOS AL DESARR</t>
  </si>
  <si>
    <t>DIRECCIÓN DE IMPUESTOS Y ADUANAS NACIONALES "DIAN"</t>
  </si>
  <si>
    <t>DISTRIOBRAS JC S.A.S</t>
  </si>
  <si>
    <t>DVS COMPANY SAS</t>
  </si>
  <si>
    <t>ENGYCOL GROUP SAS</t>
  </si>
  <si>
    <t>FERROMATERIALES LA 2</t>
  </si>
  <si>
    <t>FINCA MARACAIBO S.A.</t>
  </si>
  <si>
    <t>FONDO NACIONAL AMBIE</t>
  </si>
  <si>
    <t>FONDO NACIONAL AMBIENTAL - FONAM</t>
  </si>
  <si>
    <t>FUNDACION AFRO AMAZO</t>
  </si>
  <si>
    <t>GLOBAL HF INGENIERIA</t>
  </si>
  <si>
    <t>HO2 &amp; ASOCIADOS S.A.</t>
  </si>
  <si>
    <t>ICETEX</t>
  </si>
  <si>
    <t>INDUSTRIAS QUIMICAS</t>
  </si>
  <si>
    <t>INGESUELOS DE COLOMB</t>
  </si>
  <si>
    <t>J Y P SERVICIOS SAS</t>
  </si>
  <si>
    <t>LAND Y LAW DESARROLL</t>
  </si>
  <si>
    <t>LEYAR INGENIERIA S.A</t>
  </si>
  <si>
    <t>MINISTERIO DE MINAS Y ENERGIA</t>
  </si>
  <si>
    <t>OMEGAFISH ACUICULTUR</t>
  </si>
  <si>
    <t>ORGANIZACION DE COMU</t>
  </si>
  <si>
    <t>PABOL PRODUCCIONES S</t>
  </si>
  <si>
    <t>PETROAMBIENTE LBR SA</t>
  </si>
  <si>
    <t>RESGUARDO INDIGENA L</t>
  </si>
  <si>
    <t>SERVICIO GEOLOGICO COLOMBIANO</t>
  </si>
  <si>
    <t>SERVICIOS TECNICOS Y</t>
  </si>
  <si>
    <t>SISCONT LIMITADA</t>
  </si>
  <si>
    <t>SOLUCIONES INTEGRALE</t>
  </si>
  <si>
    <t>SUPERINTENDENCIA DE SOCIEDADES</t>
  </si>
  <si>
    <t>ZOE SOLUTIONS S.A.S</t>
  </si>
  <si>
    <t>ACOSTA ACOSTA GLORIA</t>
  </si>
  <si>
    <t>ALVEAR RUEDA HERMES</t>
  </si>
  <si>
    <t>ANDRADE GOMEZ LUIS A</t>
  </si>
  <si>
    <t>ARIAS GOMEZ WILSON</t>
  </si>
  <si>
    <t>BARACALDO SANCHEZ JO</t>
  </si>
  <si>
    <t>CORDOBA AGUILLON YUR</t>
  </si>
  <si>
    <t>CORTES BALTAZAR WILL</t>
  </si>
  <si>
    <t>DAVID INZANDARA SERV</t>
  </si>
  <si>
    <t>ERASO ROSERO HERMAN</t>
  </si>
  <si>
    <t>FAJARDO GUZMAN DIEGO</t>
  </si>
  <si>
    <t>FERNANDO ADOLFO SALA</t>
  </si>
  <si>
    <t>FLOREZ RUA MARIELA</t>
  </si>
  <si>
    <t>GARCIA CORDOBA SANDR</t>
  </si>
  <si>
    <t>GOMEZ ROJAS SAUL</t>
  </si>
  <si>
    <t>HERNANDEZ APRAEZ ROB</t>
  </si>
  <si>
    <t>JOSA MORILLO MAVER E</t>
  </si>
  <si>
    <t>MACIAS WILLY GILDARD</t>
  </si>
  <si>
    <t>MAVISOY PASTUZAN HER</t>
  </si>
  <si>
    <t>MELENDEZ CASTILLO</t>
  </si>
  <si>
    <t>MUESES CADENA MARIA</t>
  </si>
  <si>
    <t>MUNOZ MAVISOY SILVIO</t>
  </si>
  <si>
    <t>NARVAEZ BOLIVAR JOSE</t>
  </si>
  <si>
    <t>OBANDO ROJAS NIXON J</t>
  </si>
  <si>
    <t>ORDONEZ MUNOZ FERNAN</t>
  </si>
  <si>
    <t>OYOLA OYOLA PEDRO</t>
  </si>
  <si>
    <t>QUINTERO OBANDO ANTI</t>
  </si>
  <si>
    <t>ROSERO CAJIAO GEOVAN</t>
  </si>
  <si>
    <t>TITISTAR BISBICUS JA</t>
  </si>
  <si>
    <t>TOBON BUITRAGO LUIS</t>
  </si>
  <si>
    <t>TRIGOS RAMIREZ LIBAR</t>
  </si>
  <si>
    <t>VALENCIA CASTANO JOS</t>
  </si>
  <si>
    <t>VILLOTA NORA AIDA</t>
  </si>
  <si>
    <t>ZAMBRANO CORAL ISIDR</t>
  </si>
  <si>
    <t>Total PN y PJ</t>
  </si>
  <si>
    <t>Beneficiario del pago / Nombre / Razón Social</t>
  </si>
  <si>
    <t>CABILDO INDÍGENA AUKAWASI</t>
  </si>
  <si>
    <t>CABILDO INDÍGENA AWÁ SEVILLA</t>
  </si>
  <si>
    <t>CABILDO INDÍGENA CAÑABRAVITA</t>
  </si>
  <si>
    <t>CABILDO INDÍGENA DOS QUEBRADAS</t>
  </si>
  <si>
    <t>CABILDO INDÍGENA NASA LA DELICIAS</t>
  </si>
  <si>
    <t>CABILDO INDÍGENA PASTOS ORO VERDE</t>
  </si>
  <si>
    <t>CABILDO INDÍGENA RUMIÑAWE</t>
  </si>
  <si>
    <t>CABILDO INDÍGENA TIGRE PLAYA</t>
  </si>
  <si>
    <t>CONSEJO COMUNITARIO AFRO BUENOS AIRES</t>
  </si>
  <si>
    <t>CONSEJO COMUNITARIO AFRO BURDINES</t>
  </si>
  <si>
    <t>CONSEJO COMUNITARIO AFRO EL TRIUNFO</t>
  </si>
  <si>
    <t>CONSEJO COMUNITARIO AFRO PRIMAVERA</t>
  </si>
  <si>
    <t>CONSEJO COMUNITARIO AFRO SAN LUIS</t>
  </si>
  <si>
    <t>CONSEJO COMUNITARIO AFRO TESALIA</t>
  </si>
  <si>
    <t>CONSEJO COMUNITARIO ALTO PARAISO</t>
  </si>
  <si>
    <t>CONSEJO COMUNITARIO BUENOS AIRES</t>
  </si>
  <si>
    <t>CONSEJO COMUNITARIO BURDINES</t>
  </si>
  <si>
    <t>CONSEJO COMUNITARIO DE PUERTO LIMÓN</t>
  </si>
  <si>
    <t>CONSEJO COMUNITARIO MARTIN LUTHER KING</t>
  </si>
  <si>
    <t>CONSEJO COMUNITARIO NELSON MANDELA</t>
  </si>
  <si>
    <t>CONSEJO COMUNITARIO NELSON MANDELA DE PIAMONTE</t>
  </si>
  <si>
    <t>CONSEJO COMUNITARIO PALENQUE</t>
  </si>
  <si>
    <t>DIRECCION DE IMPUESTOS Y ADUANAS NACIONALES</t>
  </si>
  <si>
    <t>INDIGENOUS COUMUNITY</t>
  </si>
  <si>
    <t>NATIONAL GOVERNMENT</t>
  </si>
  <si>
    <t>ORGANIZACIÓN AFRO DE ADENECPU</t>
  </si>
  <si>
    <t>ORGANIZACIÓN DE COMUNIDADES NEGRAS DE ORCONEPUL</t>
  </si>
  <si>
    <t>RESGUARDO INDÍGENA AGUA BLANCA</t>
  </si>
  <si>
    <t>RESGUARDO INDÍGENA INGA DE PUERTO LIMÓN</t>
  </si>
  <si>
    <t>RESGUARDO INDIGENA LA CRISTALINA</t>
  </si>
  <si>
    <t>RESGUARDO INDÍGENA WASIPUNGO</t>
  </si>
  <si>
    <t>PROVEEDORES - Compras y Cuentas por pagar</t>
  </si>
  <si>
    <t>PROVEEDORES - Gestión de proveedores y contratación</t>
  </si>
  <si>
    <t>CLIENTES DE COMMODITIES -  Ingresos y cuentas por cobrar</t>
  </si>
  <si>
    <t>Proceso</t>
  </si>
  <si>
    <t xml:space="preserve">Cargos </t>
  </si>
  <si>
    <t>Notas</t>
  </si>
  <si>
    <t>Controles</t>
  </si>
  <si>
    <t>Solicitud de compra</t>
  </si>
  <si>
    <t>Supervisor de Almacén/Controlador</t>
  </si>
  <si>
    <t>1) El Usuario Solicitante generará la Solicitud de Pedido en SAP. Se ingresan todos los campos obligatorios y la solicitud de compra se enruta para su aprobación automáticamente a través del flujo de trabajo. Los proveedores preferidos se cargan y vinculan al SOLPED en SAP. El Usuario Solicitante debe investigar e identificar a los proveedores potenciales para ser invitados a licitar. El número requerido de proveedores se basa en la política de adquisiciones.
2) Los Proveedores y Contratantes obtienen el Informe de la Cámara de Comercio (Cámara de Comercio de Bogotá) ya sea del proveedor o del Usuario Solicitante y realizan una búsqueda en World Check (proveedor de servicios de terceros) que proporciona un informe para asegurarse de que el proveedor no está en ninguna lista restringida (es decir, la Lista Clinton), no hay antecedentes de soborno u otros actos por parte de la empresa o las personas que han registrado la empresa con el Cámara de Comercio de Bogotá. Además, Proveedores y Contratos mantiene una lista de proveedores preaprobados que se sabe que cumplen los requisitos legales, financieros y de experiencia.
3) Proveedores y Contratantes utilizan Par Servicios (Terceros) para evaluar la estabilidad financiera y la experiencia de cada proveedor. Para cada potencial vendedor, proveedor y contratante se obtiene el informe de World Check que proporciona confirmación legal de que el proveedor no está en ninguna lista restringida, una evaluación financiera de Par Servicios que proporciona datos de que la empresa tiene la estabilidad financiera para realizar el trabajo y una lista de experiencia relacionada que se obtiene a través de Par Servicios. Los tres documentos somos nosotros.
4) Si se requiere, Legal y Cumplimiento pueden ser consultados durante la valoración de los posibles proveedores. 
5) Los criterios que se aplican para la evaluación de un proveedor consisten en la verificación de documentos, una evaluación de la experiencia, una evaluación técnica, una evaluación del tiempo de entrega y una evaluación financiera (100 puntos). 
6) Según el acuerdo de socio, es posible que se requiera la aprobación del socio para iniciar el proceso de adquisición. Si se rechaza la solicitud, se analizará el motivo y se realizarán esfuerzos de remediación que pueden incluir la actualización del presupuesto, cambios en la lista de proveedores, etc.</t>
  </si>
  <si>
    <t>C.PP.1.1 - El acceso para crear SOLPED está restringido a usuarios con acceso de solicitante
C.PP.1.2 - Cuando se formulen SOLPED para solicitudes de capital, el SOLPED deberá estar vinculado a una AFE. SAP bloqueará la solicitud si la AFE es superior al 105% del presupuesto.
C.PP.1.3 a. Las solicitudes de compra (SOLPED) se enrutan automáticamente para su aprobación por medio de la aprobación del flujo de trabajo. B. Revisar es asegurar que la compra sea requerida, presupuestarlo disponible (cuando aplique). Todas las aprobaciones son registradas por SAP. c.Validación de lista de proveedores en SAP
C.PP.1.4 - Se realizan verificaciones de antecedentes de terceros en todos los proveedores/agentes antes de celebrar los contratos iniciales. La verificación de antecedentes la realizan terceros. Evidencia del control es la recepción de la verificación de antecedentes de terceros
C.PP.1.5 - El Líder de Suministros y Contrataciones revisa y aprueba la lista final de proveedores que se incluirán en la invitación. La revisión consiste en asegurarse de que los proveedores no estén en ninguna lista restringida, tengan la capacidad financiera y la experiencia adecuadas según el tipo de proyecto. Evidencia de revisión y aprobación
es la aceptación del SOLPED en SAP</t>
  </si>
  <si>
    <t>Pre-calificación de proveedores</t>
  </si>
  <si>
    <t>Área de Proveedores y Contratos</t>
  </si>
  <si>
    <t xml:space="preserve">Consiste en verificar la idoneidad legal, cumplimiento pasado a obligaciones con Gran Tierra y reputacional de los potenciales proveedores y contratistas. Aplica para todo aquel que quiera participar o se pretenda  invitar a los procesos de Compra y Contratación de Gran Tierra. </t>
  </si>
  <si>
    <t>Pre-calificado satisfactoriamente
Pre-calificado no satisfactoriamente</t>
  </si>
  <si>
    <t>Nuevos clientes</t>
  </si>
  <si>
    <t>Director de Mercadeo</t>
  </si>
  <si>
    <r>
      <t xml:space="preserve">1) Proveedores y Contratación/Marketing utilizan </t>
    </r>
    <r>
      <rPr>
        <b/>
        <sz val="8"/>
        <color theme="1"/>
        <rFont val="Calibri"/>
        <family val="2"/>
        <scheme val="minor"/>
      </rPr>
      <t>Par Servicios</t>
    </r>
    <r>
      <rPr>
        <sz val="8"/>
        <color theme="1"/>
        <rFont val="Calibri"/>
        <family val="2"/>
        <scheme val="minor"/>
      </rPr>
      <t xml:space="preserve"> (Terceros) para </t>
    </r>
    <r>
      <rPr>
        <b/>
        <sz val="8"/>
        <color theme="1"/>
        <rFont val="Calibri"/>
        <family val="2"/>
        <scheme val="minor"/>
      </rPr>
      <t>evaluar la estabilidad financiera y reputación</t>
    </r>
    <r>
      <rPr>
        <sz val="8"/>
        <color theme="1"/>
        <rFont val="Calibri"/>
        <family val="2"/>
        <scheme val="minor"/>
      </rPr>
      <t xml:space="preserve"> de cada nuevo cliente. Para cada cliente potencial, Proveedores y Contratantes/ Marketing obtiene el informe de World Check que proporciona confirmación legal de que el cliente no está en ninguna lista restringida, una evaluación financiera de Par Servicios que proporciona datos de que la empresa tiene la estabilidad financiera para realizar el trabajo y una </t>
    </r>
    <r>
      <rPr>
        <b/>
        <sz val="8"/>
        <color theme="1"/>
        <rFont val="Calibri"/>
        <family val="2"/>
        <scheme val="minor"/>
      </rPr>
      <t xml:space="preserve">lista de experiencia </t>
    </r>
    <r>
      <rPr>
        <sz val="8"/>
        <color theme="1"/>
        <rFont val="Calibri"/>
        <family val="2"/>
        <scheme val="minor"/>
      </rPr>
      <t>relacionada que se obtiene a través de Par Servicios. Estos tres documentos se utilizan para determinar los proveedores elegibles y para validar la propuesta. Tenga en cuenta que, dependiendo de la naturaleza del cliente, los procedimientos de diligencia debida también pueden realizarse internamente.</t>
    </r>
  </si>
  <si>
    <t>C.RR.1.1 - El Líder de Suministros y Contrataciones revisa y aprueba los clientes que pueden ser incluidos en la lista de clientes. La revisión consiste en asegurarse de que los clientes no estén en ninguna lista restringida, tengan la capacidad y el historial financieros adecuados. La evidencia de revisión es la confirmación enviada a Marketing
C.RR.1.2 - El masterfile de clientes está restringido al Grupo Fiscal</t>
  </si>
  <si>
    <t>Divulgación e Información</t>
  </si>
  <si>
    <t xml:space="preserve">•  La ANH abrirá formalmente el Proceso Permanente de Asignación de Áreas, y publicará simultáneamente el Proyecto de Términos de Referencia del certamen, para recibir observaciones, comentarios y sugerencias y agotar las diferentes Etapas del Proceso de Selección. 
• Se ofrecerá acceso a los correspondientes Paquetes de Datos, elaborados por la ANH.
•  Los Participantes no Habilitados que deseen consultar la información geológica y técnica de las Áreas de su interés que reposa en el Banco de Información Petrolera – BIP o EPIS, podrán adquirirla directamente del Servicio Geológico Colombiano; o comprar los Paquetes de Datos ofrecidos en el Primer y Segundo Ciclo del certamen, que contengan información de o de las Áreas de su interés, siguiendo el protocolo establecido para el efecto
• Los Datos y, en general, la Información contenida en los Paquetes será exhibida a los Participantes Habilitados interesados en conocerlos y examinarlos, con la asistencia y el soporte técnico de personal especializado de la ANH
•  La consulta y la evaluación preliminar de la Información Técnica de Exploración y Explotación, se podrá llevar a cabo en sesiones presenciales y virtuales, ofrecidas a los Participantes Habilitados, interesados en revisar la información técnica del Proceso Permanente de Asignación de Áreas.
</t>
  </si>
  <si>
    <t>Líder de Proveedores y Contrataciones</t>
  </si>
  <si>
    <t>Profesional de Mercadeo</t>
  </si>
  <si>
    <t>Profesional de la cadena de suministro</t>
  </si>
  <si>
    <t>Validación proveedores a invitar a cotizar</t>
  </si>
  <si>
    <t xml:space="preserve">Seleccionan los proveedores a invitar a presentar ofertas. Para el efecto podrá tener en cuenta los sugeridos por las áreas usuarias. Para la realización de ésta actividad se contará con la herramienta de Registro de Proveedores y otras fuentes de información de mercado. </t>
  </si>
  <si>
    <t>Esta actividad no aplica para contrataciones menores a US$2.000 y las catalogadas como “Fabricantes, distribuidores o proveedores únicos y/o exclusivos”</t>
  </si>
  <si>
    <t>Emisión y Evaluación de Adjudicación</t>
  </si>
  <si>
    <t>1) Durante el proceso, los proveedores podrán formular preguntas de aclaración en el sitio de e-procurement. 
2) Se indica a todos los proveedores que presenten sus propuestas o cotizaciones a través del sitio de adquisiciones electrónicas. El sitio le permite a Grant Tierra rastrear el tiempo enviado, los documentos recibidos, etc. Además, una orden puede cerrarse en un momento específico para garantizar que solo aquellas propuestas presentadas antes de la fecha límite sean aceptadas y evaluadas. 
3) Como parte de la propuesta, cada proveedor debe proporcionar su reconocimiento de la política del Código de Conducta y Ética Empresarial de Gran Tierra, la política de Cumplimiento de la Ley de Prácticas Corruptas en el Extranjero y la política de Denunciantes. 
4) En el caso de que se requiera un abastecimiento único, se recibirá y evaluará una presentación del proveedor con una cotización y un análisis de las especificaciones técnicas. 
5) El cuadro consolidado es un resumen de las valoraciones técnicas y económicas de cada posible proveedor.</t>
  </si>
  <si>
    <t>C.PP.2.1 - All suppliers/agents are required to read and acknowledge their understanding of the Code of Conduct and Anti-bribery and Anti- corruption policy. Evidence is the inclusion of the policies in the submission.</t>
  </si>
  <si>
    <t>Registro de proveedores</t>
  </si>
  <si>
    <t>Profesionales de compras</t>
  </si>
  <si>
    <t>Incluye la revisión y aprobación de los criterios legales, financieros y técnicos del Proveedor. Los profesionales de compras verifican en la respectiva herramienta que los proveedores que sean adjudicatarios de  una contratación mayor a US$20.000, estén registrados en estado “aceptado”, en caso contrario se notificara al área de Proveedores y Contratos para iniciar su inclusión.</t>
  </si>
  <si>
    <t>Aplica para aquellos Proveedores pre-calificados satisfactoriamente, a quienes se adjudicará la prestación de un servicio u obra, o el suministro de bienes mayor a US$ 20.000</t>
  </si>
  <si>
    <t>Contrato de Venta – Parte 1</t>
  </si>
  <si>
    <t>1) Gran Tierra estructura acuerdos por montos de barriles no comprometidos. Una vez que tienen una estimación de cantidades de productos, se emite una oferta a los clientes potenciales para obtener las mejores opciones de venta o Marketing puede hacer una negociación directa. 
2) Marketing revisará las ofertas (oferta de opción) y determinará la mejor oferta en función del netback, el transporte y las consideraciones operativas. 
3) Gran Tierra tiene una plantilla de contrato estándar que se utiliza para la redacción de contra</t>
  </si>
  <si>
    <t xml:space="preserve">C.RR.1.3 - La plantilla de contrato es revisada y aprobada por el vicepresidente, operaciones, gerente de logística, finanzas (ya sea vicepresidente de finanzas o director de finanzas de BU), legal y el director de marketing. La revisión consiste en que cada departamento revise el contrato de venta para asegurarse de que los términos sean consistentes con las operaciones (es decir, el compromiso de volumen, el precio y la carta de crédito standby son razonables y que los términos son apropiados y consistentes con los objetivos de la empresa). La evidencia de la revisión es la firma de cada individuo en el resumen ejecutivo
C.RR.1.4 - El resumen ejecutivo del contrato comercial y la fórmula de precios se revisan y aprueban de acuerdo con los lineamientos de AGL. La revisión consiste en asegurar que los términos del contrato y la fórmula de precios sean razonables dadas las condiciones del mercado y las expectativas de la empresa y la industria. La prueba de la revisión es la firma del contrato de venta.
</t>
  </si>
  <si>
    <t>Habilitación de Interesados y Presentación de Manifestaciones de Interés</t>
  </si>
  <si>
    <t>• Los Interesados, Proponentes y Contratistas deberán reunir, acreditar y mantener los requisitos de Capacidad exigidos para contratar con la ANH
• La ANH examinará y verificará la información aportada con la solicitud de Habilitación por Participantes Individuales y por quienes integren Participantes Plurales, a fin de acreditar que reúnen las condiciones y requisitos de Capacidad Jurídica, Económico Financiera, Técnica y 
Operacional, Medioambiental y por concepto de Responsabilidad Social Empresarial, para acometer las actividades de Exploración y Explotación de Hidrocarburos objeto de los Contratos proyectados
• Las solicitudes tendientes a obtener o actualizar Habilitación para participar en el Cuarto Ciclo del Proceso de Selección, denominado “Ronda Colombia 2021”
• Tienen aptitud para celebrar los Contratos de Exploración y Producción de Hidrocarburos, E&amp;P o Contratos de Evaluación Técnica -TEA, las personas jurídicas nacionales y extranjeras, públicas, privadas o mixtas, consideradas legalmente capaces por el ordenamiento jurídico colombiano, cuyo capital esté representado en acciones o cuotas o partes de interés social nominativas, o en unidades de fondos de inversión, sea de manera individual o conjunta, en este último caso, bajo la modalidad de Consorcio, Unión Temporal o Promesa de Sociedad Futura, que reúnan y acrediten los siguientes requisitosAsignación de Áreas, Adjudicación y Celebración de Contratos
• Acreditación de la Capacidad Jurídica, de la Capacidad Económico Financiera, de la Capacidad Técnica y Operacional, de Capacidad Medioambiental, de Capacidad en Materia de Responsabilidad Social Empresarial, solicitud de habilitación, Aclaraciones y Aporte de Documentos Subsanables, Examen y Verificación de los Documentos de Habilitación, Lista Preliminar de Habilitados, Lista Definitiva de Habilitados, Habilitación posterior de Proponentes Plurales, Actualización de Información Determinante de Habilitación</t>
  </si>
  <si>
    <t>Coordinador de contratos</t>
  </si>
  <si>
    <t>Inscripción/creación de proveedores</t>
  </si>
  <si>
    <t>Consiste en crear en el Enterprise Resource Planning “ERP” de Gran Tierra el proveedor o contratista a contratar sin importar el monto de la contratación. Cada proveedor inscrito en el ERP de Gran Tierra tendrá una hoja de vida en medio físico o electrónico.</t>
  </si>
  <si>
    <t>Hoja de vida del proveedor</t>
  </si>
  <si>
    <t>VP de Operaciones</t>
  </si>
  <si>
    <t>Gerente de Contratos de Servicios</t>
  </si>
  <si>
    <t>Dirección de Finanzas - Impuestos</t>
  </si>
  <si>
    <t>Director de Logística</t>
  </si>
  <si>
    <t>Aprobación de adjudicación y proveedor
Configuración del archivo maestro</t>
  </si>
  <si>
    <t>Área de Contratación de Bienes y Servicios</t>
  </si>
  <si>
    <t>1) Si una compra es mayor a $250,000, el profesional de la cadena de suministro crea una presentación que luego se presenta a la junta de licitación. El documento primero es revisado y aprobado por el gerente del contrato, el controlador de costos y el departamento antes de ser presentado a la junta de licitación. 
2) La junta de licitación consta de los siguientes miembros y votos: presidente de la junta de licitación: aprobación final; representantes del gte – vicepresidente de finanzas (1 voto) y tesorero (1 voto) o delegados; presidente o delegado de la unidad de negocio (1 voto); vicepresidente de operaciones o delegado (1 voto); director financiero o delegado (1 voto). 
3) El documento de compra puede ser un contrato, orden de compra, orden de servicio (compra de servicio), orden de trabajo (orden de trabajo) u oap (orden de apropiacion presupuestal). Consulte c.pp.4 para obtener más detalles sobre OAP. 
4) Una vez otorgada la adjudicación, los proveedores y contratistas realizarán una verificación secundaria vía par servicios al vendedor y a las personas que hayan registrado al vendedor en la cámara de comercio para asegurarse de que no haya cambios y que las personas y el vendedor no estén en cualquier lista restringida. 
5) Si el proveedor no se encuentra en el masterfile de proveedores, los proveedores y contratantes obtendrán el informe de la cámara de comercio, información de la cuenta bancaria, identificación fiscal, etc. Proporcionar al Proveedor y al Departamento de Contrataciones y Tributario la información requerida para configurar el proveedor. 
6) Si un acuerdo se completa a través de un contrato o si la compra supera los $250 000, el profesional de la cadena de suministro crea la hoja de ruta, que es un documento manual que incluye los detalles clave del contrato, como los requisitos de seguro, el precio, el alcance técnico, etc. Además, se adjuntan al documento todas las aprobaciones obtenidas durante el proceso de licitación. El documento sirve como una lista de verificación de que toda la información está incluida en el contrato.</t>
  </si>
  <si>
    <t>C.PP.3.1 - La Junta de Licitaciones revisa y aprueba el análisis comercial y la recomendación del proponente. La revisión incluye asegurarse de que la valoración comercial y económica sea adecuada y que la evaluación técnica esté justificada. La evidencia de revisión es una notificación por escrito para otorgar, negociar o aclarar la presentación.
C.PP.3.2 - SAP exige que se generen SOLPED y que todas las aprobaciones se obtengan antes de la liberación de SOLPED en un documento de compra (es decir, un documento de compra no puede crearse hasta que se haya creado y aprobado un SOLPED). SAP también previene un SOLPED se modifique después de obtener la aprobación al enrutar la orden de compra a través del flujo de trabajo después de realizar un cambio.
C.PP.3.3 - Los documentos de compra se envían automáticamente para su aprobación por AGL a través de la aprobación del flujo de trabajo. SAP exige que todas las aprobaciones se obtengan antes de la liberación de la orden de compra. Los revisores se aseguran de que el documento de compra sea exacto (es decir, para el producto correcto y precios) y es para el proveedor aprobado. La evidencia de revisión se registra en SAP.
C.PP.3.4 - El acceso para aprobar cambios en el archivo maestro de proveedores está restringido al Proveedor y Áreas de Contratación y Fiscal. El Área de Proveedores y Contrataciones se asegura de que el nuevo proveedor haya sido aprobado y que el proveedor esté correctamente configurado en SAP antes de activar el proveedor. La evidencia es registrada por SAP.
C.PP.3.5 - Todos los contratos son revisados ​​y aprobados por un representante legal de Gran Tierra. La revisión consiste en asegurarse de que los términos y condiciones del contrato sean apropiados y estén en línea con el documento de compra aprobado. La evidencia de la revisión es la aprobación del documento.</t>
  </si>
  <si>
    <t>Clasificación de proveedores</t>
  </si>
  <si>
    <t>Se clasifican en:
• Locales: Proveedores con su domicilio principal en los municipios de operación de la Compañía.
• Regionales: Proveedores domiciliados en los Departamento de operación de la compañía fuera de los municipios de operación. 
• Nacionales: Proveedores domiciliados en Colombia fuera de los departamentos de operación de la Compañía.
• Extranjeros: Proveedores domiciliados en el exterior, sin sucursal o filial en Colombia.
•	Gubernamentales: Proveedores que hacen parte de alguna institución del Gobierno o encomendada por el Gobierno para cumplir una función de él.</t>
  </si>
  <si>
    <t>Aplica para aquellos proveedores precalificados y creados</t>
  </si>
  <si>
    <t>Legal</t>
  </si>
  <si>
    <t>Área de Proveedores y Contratación</t>
  </si>
  <si>
    <t>Administrador de contratos</t>
  </si>
  <si>
    <t>Director de Finanzas</t>
  </si>
  <si>
    <t>Recepción y verificación de ofertas</t>
  </si>
  <si>
    <t>En la herramienta e-procurement u otra que la llegase a reemplazar, el área de Proveedores y Contratos recibirá las ofertas mayores a US$2.000 y distribuirá la sección económica a las áreas de abastecimiento responsables del proceso y el aparte Técnico al área usuaria</t>
  </si>
  <si>
    <t xml:space="preserve">Aplica para ofertas mayores a US$2.000 </t>
  </si>
  <si>
    <t>VP de Finanzas</t>
  </si>
  <si>
    <t>Gerente de Contratos</t>
  </si>
  <si>
    <t>Área de abastecimiento</t>
  </si>
  <si>
    <t>Contrato de Venta – Parte 2</t>
  </si>
  <si>
    <t>1) Gran Tierra estructura contratos maestros por montos de barriles no comprometidos. Una vez que tienen una estimación de cantidades de productos, se emite una oferta a los clientes potenciales para obtener las mejores opciones de venta o Marketing puede hacer una negociación directa. 
2) Si Marketing se ha comunicado de manera informal, los clientes potenciales solo responderán con un precio, ya sea por correo electrónico o por teléfono. 
3) Marketing revisará las ofertas (oferta de opción) y determinará la mejor oferta en función del netback, el transporte y las consideraciones operativas. 
4) Gran Tierra tiene una plantilla de contrato estándar que se utiliza para la redacción de contratos</t>
  </si>
  <si>
    <t>C.RR.1.3 - La plantilla de contrato es revisada y aprobada por el vicepresidente, operaciones, director de logística, finanzas (ya sea vicepresidente de finanzas o director de finanzas), legal y director de marketing. La revisión consiste en que cada departamento revise el contrato de venta para asegurar que los términos sean consistentes con las operaciones (es decir, el compromiso de volumen es razonable, el precio es razonable, la carta de crédito standby es razonable y que los términos son apropiados y consistentes con los objetivos de la compañía). La evidencia de la revisión es la firma de cada individuo en el resumen ejecutivo
C.RR.1.4 - El resumen ejecutivo del contrato comercial y la fórmula de fijación de precios se revisan y aprueban según las pautas de AGL. La revisión consiste en asegurar que los términos del contrato y la fórmula de precios sean razonables dadas las condiciones del mercado y las expectativas de la empresa y la industria. La evidencia de la revisión es la aprobación de la empresa de ventas.</t>
  </si>
  <si>
    <t xml:space="preserve"> Presentación, Evaluación de Manifestaciones de Interés y Solicitudes de Incorporación de Áreas, y Publicación de las Incorporadas al Proceso de Selección</t>
  </si>
  <si>
    <t>•  De reunir los requisitos, la Entidad someterá el Área de interés al Procedimiento de Coordinación y Concurrencia Nación – Territorio y simultáneamente adelantará 
la evaluación de Capacidades del Interesado, en los plazos que se indican en el Cronograma
• Si del examen de los documentos presentados en tiempo para demostrar Capacidad, se concluye que el Participante que manifestó interés no posee la requerida para Contratar con la ANH, o que su Capacidad Económico Financiera es insuficiente para presentar oferta por la respectiva Área,  la Manifestación de Interés será rechazada, sin perjuicio de la facultad que le asiste a la ANH de decidir con plena autonomía su eventual incorporación a las Áreas del Proceso, conforme a la delimitación que resulte de la puesta en práctica del Procedimiento de Coordinación y Concurrencia Nación – Territorio. 
• Si la solicitud es aceptada, y en consecuencia el Área de interés se incorpora a la oferta del Proceso, la persona jurídica que formuló Manifestación de Interés debe presentar Propuesta válida y competir con los demás Participantes Habilitados por obtener la calidad de Proponente Inicial, en la oportunidad que se indica en el cronograma.
•  Los Interesados Habilitados podrán someter a consideración de la ANH la incorporación a la oferta del Proceso de Selección, de Áreas previamente delimitadas y denominadas por la Entidad, cuya clasificación en la última versión del Mapa de Tierras corresponda a la de Áreas Disponibles
• En caso de que la decisión sea incorporar las Áreas, y la ANH concluya que el solicitante diligenció oportunamente y en debida forma Carta de Intención, las someterá al Procedimiento de Coordinación y Concurrencia Nación –Territorio, con el fin de delimitar el polígono del Área susceptible de asignación para el desarrollo de actividades de Exploración y Producción de Hidrocarburos; actuación que se pondrá en conocimiento del público mediante la actualización del Mapa de Tierras con la identificación de las Áreas objeto del referido Procedimiento, el cual se desarrollará, en su primera etapa de delimitación del Bloque, hasta antes de la fecha de Adjudicación de Contratos fijada en el Cronograma.
•  En caso de que en un Corte (con posterioridad a la publicación de la Adenda No. 23 a los presentes Términos) se presenten dos (2) o más Solicitudes de Incorporación válidas respecto de una misma Área, el primer criterio de selección de la Solicitud que dará lugar a la Incorporación del Área al Proceso, corresponde al tipo de Contrato mediante el cual el solicitante aspira a su adjudicación. En consecuencia, de presentarse pluralidad de Solicitudes de Incorporación, unas encaminadas a la asignación del Área eventualmente incorporada mediante Contrato de Evaluación Técnica, TEA, y otras mediante Contrato de Exploración y Producción, E&amp;P, las primeras serán rechazadas.
• La decisión de incorporar Áreas al Proceso de Selección, se comunicará mediante la publicación en la página web de la Entidad, en la oportunidad dispuesta para el efecto en el Cronograma. No se informará el autor de la Solicitud de Incorporación o Manifestación de Interés.</t>
  </si>
  <si>
    <t>Junta de licitación: 
• Presidente de la junta de licitación
• Vicepresidente de finanzas
•  Tesorero
•  Presidente o delegado de la unidad de negocio
•  Vicepresidente de operaciones
•  Director financiero</t>
  </si>
  <si>
    <t>Área técnica</t>
  </si>
  <si>
    <t>Aprobadores autorizados</t>
  </si>
  <si>
    <t>Evaluaciones de desempeño de proveedores</t>
  </si>
  <si>
    <t xml:space="preserve">Al finalizar los servicios o suministros contratados catalogados como críticos según su impacto operaciones y monto, se realiza una evaluación integral de la ejecución del Contrato. La evaluación incluye según aplique los siguientes criterios:
• Evaluación técnica: A cargo del Administrador del Contrato 
• Evaluación HSE: A cargo del área HS y Ambiental
• Evaluación Social: A cargo del área social
• Evaluación administrativa: A cargo del área de Proveedores y Contratos
El área de Proveedores y Contratos es la responsable de gestionar, asesorar a las áreas y compilar las diferentes evaluaciones de desempeño. </t>
  </si>
  <si>
    <t>La evaluación de desempeño se tendrá en cuenta para futuros procesos de contratación.
Anualmente se realizara una evalación anual de proveedores, donde se incluirá:
• Consolidación de la evaluación de desempeño
• Evaluación Financiera
• Certificaciones de calidad</t>
  </si>
  <si>
    <t>Acuerdos de servicio maestro</t>
  </si>
  <si>
    <t>Área Usuaria</t>
  </si>
  <si>
    <t>1) Los MSA se implementan a través del proceso descrito en C.PP.1 a C.PP.3. Sin embargo, hay dos tipos: a) Acuerdo de servicio maestro abierto (MSAO): en este tipo de acuerdo, las tarifas, el presupuesto y el proveedor generalmente se aprueban para un contrato más grande mediante el cual se pueden crear múltiples pedidos. Se genera una orden bajo presupuesto aprobado u OSA (Orden de Apropiacion Presupuestal) en SAP la cual esta ligada al convenio. El OAP es el documento que se recibe en SAP al recibir el bien o servicio. b) Master Service Agreement Master (MSAM) – Bajo este tipo de acuerdo, artículos tales como tarifas están incluidos en el acuerdo y el vendedor es generalmente un vendedor preferido. Cuando los MSAM están en su lugar, se genera un SOLPED</t>
  </si>
  <si>
    <t>C.PP.4.1 - Los OAP se enrutan automáticamente para su aprobación a través de la aprobación del flujo de trabajo. SAP exige que todas las aprobaciones se obtengan antes de la liberación de la orden de compra. Los revisores se aseguran de que el OAP sea preciso (es decir, para producto y el precio correcto) y es para el proveedor aprobado. La evidencia de revisión se registra en SAP.</t>
  </si>
  <si>
    <t xml:space="preserve">Administrador del Contrato </t>
  </si>
  <si>
    <t xml:space="preserve">Director de Logística </t>
  </si>
  <si>
    <t>Controlador de costos</t>
  </si>
  <si>
    <t>Área HS y Ambiental</t>
  </si>
  <si>
    <t>Área social</t>
  </si>
  <si>
    <t>AGL</t>
  </si>
  <si>
    <t>Herramientas de gestión de proveedores</t>
  </si>
  <si>
    <t>Área Proveedores y Contratos</t>
  </si>
  <si>
    <t xml:space="preserve">VP de Finanzas </t>
  </si>
  <si>
    <t>Entrada de mercancías y servicios</t>
  </si>
  <si>
    <t>Receptores</t>
  </si>
  <si>
    <t>1) El material es entregado por los proveedores ya sea a la oficina de Bogotá, al almacén logístico de Bogotá o directamente al campo. 
2) Se proporciona una copia de la nota de recibo automáticamente por correo electrónico de SAP o se envía por correo</t>
  </si>
  <si>
    <t>C.PP.5.1 - Cuando se genera una entrada de mercancías/materiales por el monto total de la compra, SAP cierra automáticamente la orden de compra.
C.PP.5.2 - SAP no permitirá que se genere un recibo si el valor del recibo excede el monto de la orden de compra (la orden de compra deberá revisarse y volver a aprobarse) si esto ocurre)
C.PP.5.3 - La capacidad de recibir bienes y servicios está restringida en SAP.
C.PP.5.4 - SAP registra automáticamente el inventario/servicio y el pago asociado a la recepción de Buenos servicios.</t>
  </si>
  <si>
    <t>Gestión de embargos contra contratistas y proveedores</t>
  </si>
  <si>
    <t>El Área de Proveedores y Contratos realizará las gestiones pertinentes ante otras áreas de la Compañía respecto de órdenes de embargos judiciales y administrativos contra proveedores y contratistas de Gran Tierra, de los cuales Gran Tierra sea notificado.</t>
  </si>
  <si>
    <t>Etapa de Depósito y Validación de Ofertas</t>
  </si>
  <si>
    <t xml:space="preserve">•  Los Participantes individuales, y los Participantes plurales integrados por personas jurídicas que devolvieron a la ANH Yacimientos Descubiertos No Desarrollados o Campos en Producción dentro del Año inmediatamente anterior a la fecha de apertura del presente Proceso de Selección, si la terminación tuvo lugar por renuncia, o durante los dos (2) Años inmediatamente anteriores a la misma fecha, si la devolución tuvo lugar por incumplimiento, no pueden presentar oferta por las Áreas en las que se ubican los Yacimientos y Campos devueltos. Esta regla aplica igualmente a las matrices o controlantes, filiales o subsidiarias y, en general, sociedades del mismo grupo empresarial o corporativo controladas directa o indirectamente por las primeras, del Participante individual o integrantes de Participante Plural. El desconocimiento de esta regla comporta el rechazo de las respectivas ofertas.
• Para afianzar la seriedad de cada oferta, el respectivo Proponente Individual o Plural, por sí mismo o por cuenta de un tercero, , debe constituir y acompañar garantía a favor de la ANH, vigente entre la fecha de presentación de aquella y el Día en que tenga lugar la aprobación de las garantías contractuales, siempre que en el correspondiente negocio jurídico no exista Fase Preliminar, o hasta su suscripción, si la tiene
•  Los Participantes interesados deben presentar Propuesta mediante Blockchain, siguiendo el procedimiento establecido en el Protocolo correspondiente, salvo que mediante documento suscrito por el representante legal, convencional o apoderado del Participante, se ponga en conocimiento de la Entidad la imposibilidad de realizar 
la presentación de la Propuesta mediante la referida aplicación tecnológica. Igualmente, en el lugar y hora señalados previamente mediante Aviso, con sujeción a lo establecido en el Instructivo para la presentación de Propuestas y Contraofertas, deben presentar Propuesta por cada Área de su interés, en sobre cerrado, sellado y rubricado, en la urna dispuesta para el efecto.
• Culminada la audiencia de depósito de Propuestas y durante el plazo dispuesto para el efecto en el Cronograma, la ANH verificará formalmente que cada Propuesta se encuentre completa
• La ANH adoptó como Factor Primario de evaluación y calificación de las ofertas que tienen por objeto la adjudicación de Contrato de Evaluación Técnica, TEA, o Contrato de 
Exploración y Producción, E&amp;P, Costa Afuera, las Actividades Adicionales de Exploración (AAE) que componen el Programa Exploratorio Adicional ofrecido
• Aplicados los criterios o factores de evaluación, la ANH elaborará y publicará en la página web de la Entidad, una lista con el Orden Preliminar de Selección de la Contraoferta más Favorable, junto con la memoria del trabajo de evaluación y calificación correspondiente, en la oportunidad señalada en el Cronograma.
</t>
  </si>
  <si>
    <t>Procesamiento de facturas</t>
  </si>
  <si>
    <t>Profesional AP</t>
  </si>
  <si>
    <t>1) Cuando se establece un proveedor, no está activo hasta que la configuración del proveedor haya sido aprobada en SAP. Por lo tanto, el sistema no permitirá que se aplique ninguna factura al proveedor hasta que se complete y apruebe la configuración del proveedor.</t>
  </si>
  <si>
    <t>C.PP.6.1 - Los pagos por adelantado se enrutan automáticamente para aprobación por aprobación de flujo de trabajo. Los revisores se aseguran de que el anticipo
es requerido y en línea con la política de la compañía. La evidencia de revisión se registra en SAP
C.PP.6.2 - Cuando la Recepcionista recibe las facturas, compara la factura con la Orden de Compras en SAP (si no hay Orden, la factura se envía para su aprobación manual). También verifica que la factura sea una factura original y que parezca legítima. La factura se sella y firma como "Recibida" una vez que se realizan todas las comprobaciones y coincidencias. La fecha y la firma del recepcionista están escritas en el sello.
C.PP.6.3 - SAP restringe el registro de un número de factura que ha sido previamente grabado.
C.PP.6.4a. Las facturas para las que no se ha generado una orden de compra, una orden de servicio o un contrato se aprueban manualmente por delegación de autoridad. La revisión consiste en asegurarse de que se hayan recibido los bienes o servicios, que el precio sea exacto, que la codificación sea adecuada y que la factura sea válida. La prueba de la revisión es la firma de la factura.
C.PP.6.4b. SAP no permitirá que se procese una factura en el código MIR7 a menos que los detalles de la factura ingresados ​​en SAP coincidan exactamente con el recibo en SA
C.PP.6.5 - El Coordinador de AP revisa y aprueba el asiento de diario de facturas. Revise los costos de garantizar que los detalles de la factura estén de acuerdo con la entrada y que las facturas de FI estén aprobadas. La prueba de la revisión es la aprobación del asiento de diario de facturas en SAP</t>
  </si>
  <si>
    <t>Control legal de Contratos</t>
  </si>
  <si>
    <t>• Los modelos de los documentos para contratar bienes o servicios son los exclusivamente autorizados por el área de Proveedores y Contratos. Cuando se deba modificar una cláusula de impacto financiero deberá consultarse con la Dirección Financiera.
• El área de Proveedores y Contratos apoya jurídicamente a las diferentes áreas de Gran Tierra en sus relaciones con Contratistas y Proveedores, con la finalidad que todas las actuaciones frente a los contratistas sean conforme a la Ley aplicable.
• Por cada documento contractual (Contrato, orden de servicio, compra, orden de trabajo) se debe designar un administrador del contrato/orden el cual debe realizar el seguimiento para asegurar el cumplimiento del proveedor.
• Cualquier modificación que se necesite realizar a un Contrato/Orden de Compra de Bien o Servicio/Orden de Trabajo, deberá gestionarse previamente con el área de Abastecimiento.
• Queda totalmente prohibido comenzar trabajos que no hayan sido previamente amparados con un contrato debidamente suscrito exceptuando las urgencias.</t>
  </si>
  <si>
    <t>El área de Proveedores y Contratos realiza un control legal previo a la  suscripción y modificación de todos los documentos contractuales mayores a US $100.000.</t>
  </si>
  <si>
    <t>Etapa de Asignación de Áreas, Adjudicación y Celebración de Contratos</t>
  </si>
  <si>
    <t>• La ANH asignará las Áreas y adjudicará los respectivos Contratos al Proponente o Contraoferente que ocupó el primer lugar en la Lista Definitiva de Elegibilidad correspondiente, mediante actos administrativos motivados, contra los cuales no procede recurso alguno. 
• En la fecha y hora fijada por la ANH en la correspondiente comunicación o citación, procederá la suscripción del o de los Contratos con los adjudicatarios
• Los términos, las condiciones y, en general, las estipulaciones de los Contratos corresponderán a los establecidos en las Minutas aprobadas por el Consejo Directivo de la ANH y publicadas como Anexos a estos Términos de Referencia
• Suscritos los Contratos, su texto debe publicarse en la página WEB de la ANH</t>
  </si>
  <si>
    <t xml:space="preserve"> </t>
  </si>
  <si>
    <t>FACTOR DE RIESGO</t>
  </si>
  <si>
    <t>CLASIFICACIÓN 1</t>
  </si>
  <si>
    <t xml:space="preserve">CLASIFICACIÓN 2 </t>
  </si>
  <si>
    <t>Característica 1
Tipo de Persona</t>
  </si>
  <si>
    <t>Característica 2 
Naturaleza</t>
  </si>
  <si>
    <t>Que puede suceder?</t>
  </si>
  <si>
    <t>TERCEROS</t>
  </si>
  <si>
    <t>Contratistas (*)</t>
  </si>
  <si>
    <t>Nacionales</t>
  </si>
  <si>
    <t>Sin interacción con Servidor Público nacional</t>
  </si>
  <si>
    <t>Con interacción con Servidor Público nacional</t>
  </si>
  <si>
    <t>Sector Privado</t>
  </si>
  <si>
    <t>Clientes</t>
  </si>
  <si>
    <t>Internacionales</t>
  </si>
  <si>
    <t>Característica 1
Tipo persona</t>
  </si>
  <si>
    <t xml:space="preserve">
</t>
  </si>
  <si>
    <t>Cargos Críticos</t>
  </si>
  <si>
    <t>Otros Cargos</t>
  </si>
  <si>
    <t>Aliados</t>
  </si>
  <si>
    <t>Sector Público</t>
  </si>
  <si>
    <t>Característica 1</t>
  </si>
  <si>
    <t>Característica 2</t>
  </si>
  <si>
    <t>Característica 3</t>
  </si>
  <si>
    <t>¿Qué puede suceder?</t>
  </si>
  <si>
    <t>LINEAS DE NEGOCIO</t>
  </si>
  <si>
    <t>Servicios</t>
  </si>
  <si>
    <t>Registros Públicos</t>
  </si>
  <si>
    <t>Capacitación</t>
  </si>
  <si>
    <t>Información comercial</t>
  </si>
  <si>
    <t>Conciliación y arbitraje</t>
  </si>
  <si>
    <t>Programas de fortalecimiento</t>
  </si>
  <si>
    <t>ACTIVIDAD ECONÓMICA</t>
  </si>
  <si>
    <t>JURISDICCIONES</t>
  </si>
  <si>
    <t>Nacional</t>
  </si>
  <si>
    <t xml:space="preserve">Lugar donde se realizan negocios, operaciones o contratos con terceros que desarrollan proyectos con Entidades Públicas o en la interacción con Servidor Público nacional o internacional </t>
  </si>
  <si>
    <t>Nivel de riesgo muy alto</t>
  </si>
  <si>
    <t>Nivel de riesgo alto</t>
  </si>
  <si>
    <t>Nivel de riesgo medio</t>
  </si>
  <si>
    <t>Nivel de riesgo bajo</t>
  </si>
  <si>
    <t>Internacional</t>
  </si>
  <si>
    <t>Bloqueadas por organismos internacionales
Paraísos Fiscales</t>
  </si>
  <si>
    <t>(*) Este término incluye a proveedores, intermediarios, agentes, distribuidores, asesores, consultores y personas que sean parte en contratos de colaboración, uniones temporales o consorcios, o de riesgo compartido con la Entidad.</t>
  </si>
  <si>
    <t>ETAPA 1. IDENTIFICACIÓN_Eventos de Riesgo</t>
  </si>
  <si>
    <t xml:space="preserve">Código </t>
  </si>
  <si>
    <t xml:space="preserve">Evento de Riesgo </t>
  </si>
  <si>
    <t>Factor de Riesgo</t>
  </si>
  <si>
    <t>Área /Cargo</t>
  </si>
  <si>
    <t>Causas</t>
  </si>
  <si>
    <t>Consecuencias</t>
  </si>
  <si>
    <t xml:space="preserve">Código de identificación del evento de riesgo </t>
  </si>
  <si>
    <t xml:space="preserve">Evento por el cual se puede generar el riesgo  ¿Qué puede suceder? </t>
  </si>
  <si>
    <t>Quién puede ocasionar el riesgo</t>
  </si>
  <si>
    <t>Determine la División en donde se produce el riesgo y el responsable del área</t>
  </si>
  <si>
    <t xml:space="preserve">¿Cómo y por qué puede suceder? </t>
  </si>
  <si>
    <t>R1</t>
  </si>
  <si>
    <t>Terceros</t>
  </si>
  <si>
    <t>Contratistas</t>
  </si>
  <si>
    <t>• El término pagos indebidos, promesa, ofrecimiento ó concesión no se encuentra definido en la Entidad.
• Ausencia de políticas y/o procedimientos respecto de los pagos definidos como indebidos y de los términos definidos como promesa, ofrecimiento o concesión en la formalización de negocios, operaciones y contratos.
• Ausencia de clausulas en los contratos que prohíban desatender la política o procedimiento sobre pagos indebidos, promesas, ofrecimientos o concesiones, en la ejecución de los contratos.
• El cliente se encuentra ubicado en una jurisdicción nacional cuyo índice de percepción de corrupción esta calificado como alto. 
• Ausencia de controles para la recepción de dinero en la Entidad.</t>
  </si>
  <si>
    <t>• El término pagos indebidos, promesa, ofrecimiento ó concesión no se encuentra definido en la Entidad.
• Ausencia de políticas y/o procedimientos respecto de los pagos definidos como indebidos y de los términos definidos como promesa, ofrecimiento o concesión en la formalización de negocios, operaciones y contratos.
• Ausencia de clausulas en los contratos que prohíban desatender la política o procedimiento sobre pagos indebidos, promesas, ofrecimientos o concesiones, en la ejecución de los contratos.
• El aliado se encuentra ubicado en una jurisdicción nacional cuyo índice de percepción de corrupción esta calificado como alto. 
• Ausencia de controles para la recepción de dinero en la Entidad.</t>
  </si>
  <si>
    <t>• Ausencia de políticas para el cálculo de los estimados económicos o la estimación de los precios del producto y/o servicio. 
• La línea de servicio en su definición, concepción o estructuración, desconoció o no tuvo en cuenta la política para la estimación de los precios del producto y/o servicio.</t>
  </si>
  <si>
    <t>Actividad económica</t>
  </si>
  <si>
    <t xml:space="preserve">Objeto Social </t>
  </si>
  <si>
    <t>R2</t>
  </si>
  <si>
    <t>Hacer uso indebido de la posición o cargo para obtener beneficios a nombre propio o de terceros en contratos estatales o en negocios internacionales.</t>
  </si>
  <si>
    <t>R3</t>
  </si>
  <si>
    <t>• Entrega de información falsa, manipulada, inexacta o de difícil verificación.
• Ausencia de comunicación de los compromisos anticorrupción de la Entidad a proveedores y/o contratistas.</t>
  </si>
  <si>
    <t>R4</t>
  </si>
  <si>
    <t>R5</t>
  </si>
  <si>
    <t>R6</t>
  </si>
  <si>
    <t>Manipular cifras contables o administrativas con el fin de ocultar pagos indebidos o ventajas en favor propio o de terceros en un negocio nacional o internacional.</t>
  </si>
  <si>
    <t>R7</t>
  </si>
  <si>
    <t>Jurisdicciones</t>
  </si>
  <si>
    <t>ETAPA 2. MEDICIÓN_Criterios de medición</t>
  </si>
  <si>
    <t>TABLA DE CRITERIOS DE CALIFICACION DE LA PROBABILIDAD DE OCURRENCIA DEL RIESGO</t>
  </si>
  <si>
    <t>Cómo define la Entidad la Frecuencia
(NIVEL CUANTITATIVO)</t>
  </si>
  <si>
    <t>Cómo define la Entidad la Frecuencia
(NIVEL CUALITATIVO)</t>
  </si>
  <si>
    <t>Marco temporal de ocurrencia de la Probabilidad</t>
  </si>
  <si>
    <t>Descripción de los niveles y el marco temporal</t>
  </si>
  <si>
    <t>Improbable</t>
  </si>
  <si>
    <t>Menos de un año</t>
  </si>
  <si>
    <t>El riesgo no se materializa dentro del período anual de actividades de la Entidad</t>
  </si>
  <si>
    <t>Casi nunca</t>
  </si>
  <si>
    <t>Anual</t>
  </si>
  <si>
    <t>El riesgo sucede por lo menos una (1) vez al año.</t>
  </si>
  <si>
    <t>Ocasional</t>
  </si>
  <si>
    <t>Semestral</t>
  </si>
  <si>
    <t>El riesgo sucede por lo menos dos (2) veces al año.</t>
  </si>
  <si>
    <t>Probable</t>
  </si>
  <si>
    <t>Trimestral</t>
  </si>
  <si>
    <t>El riesgo sucede por lo menos cuatro (4) veces al año.</t>
  </si>
  <si>
    <t>Muy probable</t>
  </si>
  <si>
    <t>Mensual</t>
  </si>
  <si>
    <t>El riesgo se sucede por lo menos doce (12) veces al año.</t>
  </si>
  <si>
    <t>TABLA DE CRITERIOS DE CALIFICACION DEL IMPACTO ANTE LA MATERIALIZACIÓN DEL RIESGO</t>
  </si>
  <si>
    <t xml:space="preserve">Cómo define la Entidad el impacto (nivel cuantitativo) </t>
  </si>
  <si>
    <t xml:space="preserve">Cómo define la Entidad el impacto (nivel cualitativo) </t>
  </si>
  <si>
    <t>1er tipo de impacto definido por la Entidad - LEGAL regulatorio o penal</t>
  </si>
  <si>
    <t>2o tipo de impacto definido por LA Entidad - REPUTACIONAL</t>
  </si>
  <si>
    <t>3er.  tipo de impacto definido por la Entidad - OPERATIVO</t>
  </si>
  <si>
    <t>4er.  tipo de impacto definido por la Entidad - CONTAGIO</t>
  </si>
  <si>
    <t>Leve</t>
  </si>
  <si>
    <t xml:space="preserve">No hay desprestigio, ni mala imagen por publicaciones negativas en medios de amplia circulación respecto de la Entidad y sus prácticas de negocio. </t>
  </si>
  <si>
    <t>Ni la Entidad, ni los contratistas resultan involucrados en una acción o experiencia relacionada con los delitos de soborno y otras prácticas de corrupción.</t>
  </si>
  <si>
    <t>Reducido</t>
  </si>
  <si>
    <t xml:space="preserve">Se presentan Visitas / auditorias que pueden derivar sanciones para la Entidad asociadas con el incumplimiento de normas o regulaciones. </t>
  </si>
  <si>
    <t>Puede presentar desprestigio o mala imagen a los grupos de interés por publicaciones negativas en medios de amplia circulación respecto de la Entidad y sus prácticas de negocio.</t>
  </si>
  <si>
    <t xml:space="preserve"> En el evento está involucrado un cliente de la Entidad.</t>
  </si>
  <si>
    <t>Moderado</t>
  </si>
  <si>
    <t>Se decreta la apertura de una  indagación preliminar a la Entidad por parte de la Superintendencia de Sociedades. Se presentan observaciones o avisos de advertencia que derivan en sanciones o multas para la Entidad.</t>
  </si>
  <si>
    <t>Afecta la confianza y credibilidad de los contratistas de la Entidad por publicaciones negativas en medios de amplia circulación respecto de la Entidad y sus prácticas de negocio.</t>
  </si>
  <si>
    <t>La Entidad puede incurrir por una omisión en los procesos o una acción del recurso humano, en el desvió de los propósitos de la administración pública o afectar el patrimonio público, o incurrir en prácticas de dar, ofrecer o prometer a un servidor público bienes o servicios.</t>
  </si>
  <si>
    <t xml:space="preserve"> En el evento está involucrado un contratista de la Entidad.</t>
  </si>
  <si>
    <t>Importante</t>
  </si>
  <si>
    <t>Afecta la confianza y credibilidad de los clientes, asociados y contratistas de la Entidad por publicaciones negativas en medios de amplia circulación respecto de la Entidad y sus prácticas de negocio.</t>
  </si>
  <si>
    <t>La Entidad incurre por una omisión en los procesos o una acción del recurso humano, en el desvío de los propósitos de la administración pública afectando el patrimonio público o en prácticas de dar, ofrecer o prometer a un servidor público bienes o servicios, para beneficio de la Entidad.</t>
  </si>
  <si>
    <t>Catastrófico</t>
  </si>
  <si>
    <t>La Entidad incurre por una omisión en los procesos o una acción del recurso humano, en el desvío de los propósitos de la administración pública afectando el patrimonio público o en prácticas de dar, ofrecer o prometer a un servidor público bienes o servicios, para beneficio de la Entidad, lo cual genera el cierre definitivo de ésta.</t>
  </si>
  <si>
    <t xml:space="preserve">Estimado(a) Experto(a): </t>
  </si>
  <si>
    <t>Por lo anterior, lo(a) invitamos a calificar lo siguiente:</t>
  </si>
  <si>
    <t>1. En un rango de 1 a 5 la PROBABILIDAD O POSIBILIDAD de ocurrencia del evento, siendo 1 – IMPROBABLE, 2 – CASI NUNCA, 3 – OCASIONAL, 4 – PROBABLE y 5 – MUY PROBABLE que se presente. Recuerde que debe pensar en la situación sin tener en cuenta los controles existentes y futuros.</t>
  </si>
  <si>
    <t>2. En un rango de 1 a 5, siendo 1 – LEVE, 2 – REDUCIDO, 3 – MODERADO, 4 – IMPORTANTE y 5 – CATASTRÓFICO el daño o pérdida para la Entidad cuando ocurra o se materialice el evento de riesgo. Recuerde que debe pensar en la situación sin tener en cuenta los controles existentes y futuros.</t>
  </si>
  <si>
    <t xml:space="preserve">R1 – ¿Qué probabilidad o posibilidad tiene la Entidad de realizar pagos, promesas, ofrecimientos, concesiones u otorgar beneficio de tipo económico de forma indebida a un servidor público nacional o extranjero, con el fin de otorgar / obtener una ventaja o beneficio en nombre propio o de la Cámara?  Seleccione una opción: </t>
  </si>
  <si>
    <t>1) IMPROBABLE, es decir, el riesgo no se materializa dentro del periodo anual</t>
  </si>
  <si>
    <t>2) CASI NUNCA, es decir, por lo menos una vez al año</t>
  </si>
  <si>
    <t>3) OCASIONAL, es decir, por lo menos una vez en el semestre</t>
  </si>
  <si>
    <t>4) PROBABLE, es decir, por lo menos una vez en el trimestre</t>
  </si>
  <si>
    <t>5) MUY PROBABLE, es decir, por lo menos una vez al mes</t>
  </si>
  <si>
    <t>R1 – Al materializarse este evento de riesgo, ¿Que consecuencia o impacto considera puede generarle a la Entidad? Recuerde que el evento puede impactar por uno, dos, tres o los cuatro riesgos asociados (Legal, Reputacional, Operativo, Contagio). Escoger un nivel de impacto para las siguientes opciones:</t>
  </si>
  <si>
    <t>Impacto / Nivel</t>
  </si>
  <si>
    <t>Reputacional</t>
  </si>
  <si>
    <t>Operativo</t>
  </si>
  <si>
    <t>Contagio</t>
  </si>
  <si>
    <t xml:space="preserve">R2 – ¿Qué probabilidad o posibilidad se tiene dentro la Entidad de hacer uso indebido de la posición o cargo para obtener beneficios a nombre propio o de terceros en contratos o en negocios internacionales?   Seleccione una opción: </t>
  </si>
  <si>
    <t>R2 – Al materializarse este evento de riesgo, ¿Que consecuencia o impacto considera puede generarle a la Entidad? Recuerde que el evento puede impactar por uno, dos, tres o los cuatro riesgos asociados (Legal, Reputacional, Operativo, Contagio). Escoger un nivel de impacto para las siguientes opciones:</t>
  </si>
  <si>
    <t>R3 – Al materializarse este evento de riesgo, ¿Que consecuencia o impacto considera puede generarle a la Entidad? Recuerde que el evento puede impactar por uno, dos, tres o los cuatro riesgos asociados (Legal, Reputacional, Operativo, Contagio). Escoger un nivel de impacto para las siguientes opciones:</t>
  </si>
  <si>
    <t>R4 – Al materializarse este evento de riesgo, ¿Que consecuencia o impacto considera puede generarle a la Entidad? Recuerde que el evento puede impactar por uno, dos, tres o los cuatro riesgos asociados (Legal, Reputacional, Operativo, Contagio). Escoger un nivel de impacto para las siguientes opciones:</t>
  </si>
  <si>
    <t xml:space="preserve">R5 – ¿Qué probabilidad o posibilidad se tiene dentro de la Entidad en divulgar información confidencial y privilegiada por parte de un Empleado de la Cámara o un tercero, actuando en nombre de ella?   Seleccione una opción: </t>
  </si>
  <si>
    <t>R5 – Al materializarse este evento de riesgo, ¿Que consecuencia o impacto considera puede generarle a la Entidad? Recuerde que el evento puede impactar por uno, dos, tres o los cuatro riesgos asociados (Legal, Reputacional, Operativo, Contagio). Escoger un nivel de impacto para las siguientes opciones:</t>
  </si>
  <si>
    <t xml:space="preserve">R6 – ¿Qué probabilidad o posibilidad se tiene dentro de la Entidad en manipular cifras contables o administrativas con el fin de ocultar pagos indebidos o ventajas en favor propio o de terceros en un negocio nacional o internacional?   Seleccione una opción: </t>
  </si>
  <si>
    <t>R6 – Al materializarse este evento de riesgo, ¿Que consecuencia o impacto considera puede generarle a la Entidad? Recuerde que el evento puede impactar por uno, dos, tres o los cuatro riesgos asociados (Legal, Reputacional, Operativo, Contagio). Escoger un nivel de impacto para las siguientes opciones:</t>
  </si>
  <si>
    <t xml:space="preserve">R7 – ¿Qué probabilidad o posibilidad tiene la Entidad de realizar negocios, operaciones o contratos en jurisdicciones nacionales o internacionales con percepción de corrupción alta?   Seleccione una opción: </t>
  </si>
  <si>
    <t>R7 – Al materializarse este evento de riesgo, ¿Que consecuencia o impacto considera puede generarle a la Entidad? Recuerde que el evento puede impactar por uno, dos, tres o los cuatro riesgos asociados (Legal, Reputacional, Operativo, Contagio). Escoger un nivel de impacto para las siguientes opciones:</t>
  </si>
  <si>
    <t>ETAPA 2. Medición del Riesgo_Respuestas a encuesta</t>
  </si>
  <si>
    <t>Marca temporal</t>
  </si>
  <si>
    <t>Nombres y Apellidos</t>
  </si>
  <si>
    <t>Área a la que pertenece</t>
  </si>
  <si>
    <t>Cargo</t>
  </si>
  <si>
    <t>R1 – Al materializarse este evento de riesgo, ¿Que consecuencia o impacto considera puede generarle a la Entidad? Recuerde que el evento puede impactar por uno, dos, tres o los cuatro riesgos asociados (Legal, Reputacional, Operativo, Contagio). Escoger las siguientes opciones: [Legal]</t>
  </si>
  <si>
    <t>R1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</si>
  <si>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R1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</si>
  <si>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R1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</si>
  <si>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R2 – ¿Qué probabilidad o posibilidad se tiene dentro la Entidad de hacer uso indebido de la posición o cargo para obtener beneficios a nombre propio o de terceros en contratos o en negocios internacionales? Seleccione una opción:</t>
  </si>
  <si>
    <t>R2 – Al materializarse este evento de riesgo, ¿Que consecuencia o impacto considera puede generarle a la Entidad? Recuerde que el evento puede impactar por uno, dos, tres o los cuatro riesgos asociados (Legal, Reputacional, Operativo, Contagio). Escoger las siguientes opciones: [Legal]</t>
  </si>
  <si>
    <t>R2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</si>
  <si>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R2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</si>
  <si>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R2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</si>
  <si>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R3 – Al materializarse este evento de riesgo, ¿Que consecuencia o impacto considera puede generarle a la Entidad? Recuerde que el evento puede impactar por uno, dos, tres o los cuatro riesgos asociados (Legal, Reputacional, Operativo, Contagio). Escoger las siguientes opciones: [Legal]</t>
  </si>
  <si>
    <t>R3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</si>
  <si>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R3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</si>
  <si>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R3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</si>
  <si>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R4 – Al materializarse este evento de riesgo, ¿Que consecuencia o impacto considera puede generarle a la Entidad? Recuerde que el evento puede impactar por uno, dos, tres o los cuatro riesgos asociados (Legal, Reputacional, Operativo, Contagio). Escoger las siguientes opciones: [Legal]</t>
  </si>
  <si>
    <t>R4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</si>
  <si>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R4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</si>
  <si>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R4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</si>
  <si>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R5 – Al materializarse este evento de riesgo, ¿Que consecuencia o impacto considera puede generarle a la Entidad? Recuerde que el evento puede impactar por uno, dos, tres o los cuatro riesgos asociados (Legal, Reputacional, Operativo, Contagio). Escoger las siguientes opciones: [Legal]</t>
  </si>
  <si>
    <t>R5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</si>
  <si>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R5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</si>
  <si>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R5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</si>
  <si>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R6 – ¿Qué probabilidad o posibilidad se tiene dentro de la Entidad en manipular cifras contables o administrativas con el fin de ocultar pagos indebidos o ventajas en favor propio o de terceros en un negocio nacional o internacional? Seleccione una opción:</t>
  </si>
  <si>
    <t>R6 – Al materializarse este evento de riesgo, ¿Que consecuencia o impacto considera puede generarle a la Entidad? Recuerde que el evento puede impactar por uno, dos, tres o los cuatro riesgos asociados (Legal, Reputacional, Operativo, Contagio). Escoger las siguientes opciones: [Legal]</t>
  </si>
  <si>
    <t>R6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</si>
  <si>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R6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</si>
  <si>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R6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</si>
  <si>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R7 – ¿Qué probabilidad o posibilidad tiene la Entidad de realizar negocios, operaciones o contratos en jurisdicciones nacionales o internacionales con percepción de corrupción alta? Seleccione una opción:</t>
  </si>
  <si>
    <t>R7 – Al materializarse este evento de riesgo, ¿Que consecuencia o impacto considera puede generarle a la Entidad? Recuerde que el evento puede impactar por uno, dos, tres o los cuatro riesgos asociados (Legal, Reputacional, Operativo, Contagio). Escoger las siguientes opciones: [Legal]</t>
  </si>
  <si>
    <t>R7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</si>
  <si>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R7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</si>
  <si>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R7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</si>
  <si>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ETAPA 2. Medición del Riesgo_ Tabulación de la encuesta</t>
  </si>
  <si>
    <t>Área:</t>
  </si>
  <si>
    <t>Probabilidad</t>
  </si>
  <si>
    <t>Impacto</t>
  </si>
  <si>
    <t>ETAPA 2. Medición del Riesgo_ Matriz de riesgo inherente</t>
  </si>
  <si>
    <t>MATRIZ INHERENTE</t>
  </si>
  <si>
    <t>CALIFICACIÓN PROBABILIDAD</t>
  </si>
  <si>
    <t>CALIFICACIÓN IMPACTO</t>
  </si>
  <si>
    <t>Factor de riesgo</t>
  </si>
  <si>
    <t>Impacto por factor / Valor promedio</t>
  </si>
  <si>
    <t>Impacto por evento</t>
  </si>
  <si>
    <t>Score</t>
  </si>
  <si>
    <t>Riesgo Inherente</t>
  </si>
  <si>
    <t>Probabilidad por factor / Valor promedio</t>
  </si>
  <si>
    <t>Desviación Estándar</t>
  </si>
  <si>
    <t>Coeficiente de variación</t>
  </si>
  <si>
    <t>Probabilidad por evento</t>
  </si>
  <si>
    <t>Promedio legal</t>
  </si>
  <si>
    <t>Promedio reputacional</t>
  </si>
  <si>
    <t>Promedio Operativo</t>
  </si>
  <si>
    <t>Promedio Contagio</t>
  </si>
  <si>
    <t>ETAPA 2. Medición del Riesgo_Mapa de Riesgo Inherente</t>
  </si>
  <si>
    <t>MAPA DE RIESGO INHERENTE - CONSOLIDADO</t>
  </si>
  <si>
    <t>MAPA DE RIESGO INHERENTE - CONTRATISTAS</t>
  </si>
  <si>
    <t>MAPA DE RIESGO INHERENTE - LEGAL</t>
  </si>
  <si>
    <t>Probabilidad de ocurrencia</t>
  </si>
  <si>
    <t>NIVELES DE RIESGO</t>
  </si>
  <si>
    <t>BAJA</t>
  </si>
  <si>
    <t>MODERADA</t>
  </si>
  <si>
    <t>ALTA</t>
  </si>
  <si>
    <t>MUY ALTA</t>
  </si>
  <si>
    <t>MAPA DE RIESGO INHERENTE - CLIENTES</t>
  </si>
  <si>
    <t>MAPA DE RIESGO INHERENTE - REPUTACIONAL</t>
  </si>
  <si>
    <t>MAPA DE RIESGO INHERENTE - EMPLEADOS</t>
  </si>
  <si>
    <t>MAPA DE RIESGO INHERENTE - OPERATIVO</t>
  </si>
  <si>
    <t>MAPA DE RIESGO INHERENTE - ALIADOS</t>
  </si>
  <si>
    <t>MAPA DE RIESGO INHERENTE - CONTAGIO</t>
  </si>
  <si>
    <t>MAPA DE RIESGO INHERENTE - LINEAS DE SERVICIO</t>
  </si>
  <si>
    <t>MAPA DE RIESGO INHERENTE - ACTIVIDAD ECONÓMICA</t>
  </si>
  <si>
    <t>MAPA DE RIESGO INHERENTE - JURISDICCIONES</t>
  </si>
  <si>
    <t>Política para interpretar los niveles de exposición</t>
  </si>
  <si>
    <t>ETAPA 3. Control del Riesgo _ Criterios para medir la efectividad de los controles en la mitigación del riesgo inherente</t>
  </si>
  <si>
    <t>ATRIBUTOS DE DISEÑO - EFICIENCIA</t>
  </si>
  <si>
    <t>CALIFICACIÓN</t>
  </si>
  <si>
    <t>Si cuenta con el atributo</t>
  </si>
  <si>
    <t>No cuenta con el atributo</t>
  </si>
  <si>
    <t>Si el control tiene un objetivo</t>
  </si>
  <si>
    <t>Si el control hace mención al área y cargo que debe ejecutarlo</t>
  </si>
  <si>
    <t>Si el control hace mención a la periodicidad con la cual se debe ejecutar, es decir cuando se hace.</t>
  </si>
  <si>
    <t>Si el control menciona como se deja soportada o evidenciada su ejecución.</t>
  </si>
  <si>
    <t>Si el control se encuentra documentado</t>
  </si>
  <si>
    <t>Si el control menciona la situación de riesgo que mitiga.</t>
  </si>
  <si>
    <t xml:space="preserve">Si menciona el tipo de control </t>
  </si>
  <si>
    <t>Si el control en preventivo</t>
  </si>
  <si>
    <t>Si el control es detectivo o correctivo</t>
  </si>
  <si>
    <t xml:space="preserve">Si menciona la forma de control </t>
  </si>
  <si>
    <t>Si el control en automático o mixto</t>
  </si>
  <si>
    <t>Si el control es manual</t>
  </si>
  <si>
    <r>
      <t>·</t>
    </r>
    <r>
      <rPr>
        <sz val="7"/>
        <color rgb="FF00B050"/>
        <rFont val="Times New Roman"/>
        <family val="1"/>
      </rPr>
      <t xml:space="preserve">         </t>
    </r>
    <r>
      <rPr>
        <sz val="11"/>
        <color rgb="FF00B050"/>
        <rFont val="Calibri"/>
        <family val="2"/>
      </rPr>
      <t>Muy adecuado, Adecuado o Inadecuado.</t>
    </r>
  </si>
  <si>
    <t xml:space="preserve"> ATRIBUTOS DE ALCANCE - EFECTIVIDAD</t>
  </si>
  <si>
    <t>Si el control se encuentra implementado en el procedimiento que se requiere realizar</t>
  </si>
  <si>
    <t>Si el control se encuentra implementado en las áreas que se requiere</t>
  </si>
  <si>
    <t>ATRIBUTOS DE CUMPLIMIENTO - OPORTUNIDAD</t>
  </si>
  <si>
    <t>Si cumple con el atributo</t>
  </si>
  <si>
    <t>No cumple con el atributo</t>
  </si>
  <si>
    <t>Si el control se ejecuta al interior de la Entidad, conforme a los atributos evaluados en el diseño</t>
  </si>
  <si>
    <t>Si el control se ejecuta al interior de la Entidad con el alcance del mismo</t>
  </si>
  <si>
    <t>Si el control cumple con el 90% de los atributos</t>
  </si>
  <si>
    <t>Fuerte</t>
  </si>
  <si>
    <t>Si el control cumple con el 60 y 89% de los atributos</t>
  </si>
  <si>
    <t>Si el control cumple con el 59% de los atributos o menos</t>
  </si>
  <si>
    <t>Débil</t>
  </si>
  <si>
    <t>METODOLOGIA PARA APLICAR DISMINUCIÓN EN LA PROBABILIDAD E IMPACTO INHERENTE</t>
  </si>
  <si>
    <t>PROBABILIDAD</t>
  </si>
  <si>
    <t>IMPACTO</t>
  </si>
  <si>
    <t>ETAPA 3. Control del Riesgo_Lista de Controles</t>
  </si>
  <si>
    <t>Código del control</t>
  </si>
  <si>
    <t>Descripción corta del control</t>
  </si>
  <si>
    <t>Descripción del control</t>
  </si>
  <si>
    <t>Objetivo</t>
  </si>
  <si>
    <t>C01</t>
  </si>
  <si>
    <t>C02</t>
  </si>
  <si>
    <t>C03</t>
  </si>
  <si>
    <t>C04</t>
  </si>
  <si>
    <t>C05</t>
  </si>
  <si>
    <t>C06</t>
  </si>
  <si>
    <t>C07</t>
  </si>
  <si>
    <t>C08</t>
  </si>
  <si>
    <t>C09</t>
  </si>
  <si>
    <t>C10</t>
  </si>
  <si>
    <t>C11</t>
  </si>
  <si>
    <t>C12</t>
  </si>
  <si>
    <t>C13</t>
  </si>
  <si>
    <t xml:space="preserve">Recopilar y verificar la información suministrada por los proveedores y/o contratistas </t>
  </si>
  <si>
    <t>Verificar la información suministrada y realizar la debida diligencia de conocimiento de los proveedores y/o contratistas</t>
  </si>
  <si>
    <t>C14</t>
  </si>
  <si>
    <t>Recopilar y verificar la información suministrada por los clientes y/o aliados</t>
  </si>
  <si>
    <t>Verificar la información suministrada y realizar la debida diligencia de conocimiento de los clientes y/o aliados</t>
  </si>
  <si>
    <t>C15</t>
  </si>
  <si>
    <t>Incluir la declaración o manifestación de los proveedores y/o contratistas dentro del formato que la Entidad considere, en donde se manifieste que sus relacionados no registran antecedentes negativos frente a su buen crédito comercial y reputacional</t>
  </si>
  <si>
    <t>C16</t>
  </si>
  <si>
    <t>C17</t>
  </si>
  <si>
    <t>C18</t>
  </si>
  <si>
    <t>Revisar periódicamente los aspectos legales, contables o financieros dentro de los contratos con los proveedores y/o contratistas de la Entidad</t>
  </si>
  <si>
    <t>C19</t>
  </si>
  <si>
    <t>Realizar el análisis de las transacciones y contratos con los proveedores y/o contratistas de la Entidad</t>
  </si>
  <si>
    <t>C20</t>
  </si>
  <si>
    <t>Validar los pagos de remuneración, así como la realización de promesas, ofrecimientos o concesiones de tipo económico a los proveedores y/o contratistas</t>
  </si>
  <si>
    <t>Identificar comportamientos atípicos que no corresponden a un hecho o situación que se considera dentro del giro ordinario de las operaciones y que por lo tanto no corresponden a actividades normales</t>
  </si>
  <si>
    <t>C21</t>
  </si>
  <si>
    <t>Dar cumplimiento a las políticas y procedimientos de la Entidad en la relación contractual con proveedores y/o contratistas</t>
  </si>
  <si>
    <t>C22</t>
  </si>
  <si>
    <t>ETAPA 3. Control del Riesgo_Evaluación efectividad individual de los controles</t>
  </si>
  <si>
    <t>Área y cargo responsable</t>
  </si>
  <si>
    <t>Documentado en:</t>
  </si>
  <si>
    <r>
      <t xml:space="preserve">Periodicidad con la cual se ejecuta el control
</t>
    </r>
    <r>
      <rPr>
        <b/>
        <sz val="11"/>
        <color theme="4"/>
        <rFont val="Calibri"/>
        <family val="2"/>
        <scheme val="minor"/>
      </rPr>
      <t xml:space="preserve"> (Cada vez que se requiera, Diaria, Semanal, Mensual, Trimestral, Semestral, Anual, etc.)</t>
    </r>
  </si>
  <si>
    <r>
      <t xml:space="preserve">Soporte o evidencia de la ejecución del control 
</t>
    </r>
    <r>
      <rPr>
        <b/>
        <sz val="11"/>
        <color theme="4"/>
        <rFont val="Calibri"/>
        <family val="2"/>
        <scheme val="minor"/>
      </rPr>
      <t>(Comprobante, Firma, Papel de trabajo etc.)</t>
    </r>
  </si>
  <si>
    <r>
      <t xml:space="preserve">Tipo de control
</t>
    </r>
    <r>
      <rPr>
        <b/>
        <sz val="11"/>
        <color rgb="FFFF0000"/>
        <rFont val="Calibri"/>
        <family val="2"/>
        <scheme val="minor"/>
      </rPr>
      <t xml:space="preserve"> </t>
    </r>
    <r>
      <rPr>
        <b/>
        <sz val="11"/>
        <color theme="4"/>
        <rFont val="Calibri"/>
        <family val="2"/>
        <scheme val="minor"/>
      </rPr>
      <t>(Preventivo, Detectivo o Correctivo)</t>
    </r>
  </si>
  <si>
    <r>
      <t xml:space="preserve">Forma del control 
</t>
    </r>
    <r>
      <rPr>
        <b/>
        <sz val="11"/>
        <color theme="4"/>
        <rFont val="Calibri"/>
        <family val="2"/>
        <scheme val="minor"/>
      </rPr>
      <t>(Manual, Automático, Mixto)</t>
    </r>
  </si>
  <si>
    <t>No. evento riesgo</t>
  </si>
  <si>
    <t>Evento de riesgo que mitiga</t>
  </si>
  <si>
    <t>EFECTIVIDAD INDIVIDUAL DE LOS CONTROLES  _ Método D.A.C.</t>
  </si>
  <si>
    <t>CALIFICACION DISEÑO, ALCANCE Y CUMPLIMIENTO</t>
  </si>
  <si>
    <t>EFECTIVIDAD</t>
  </si>
  <si>
    <t>División</t>
  </si>
  <si>
    <t>Contribución en la efectividad</t>
  </si>
  <si>
    <t>Cobertura</t>
  </si>
  <si>
    <t>Frecuencia</t>
  </si>
  <si>
    <t>Funcionamiento</t>
  </si>
  <si>
    <t>Cuantitativa</t>
  </si>
  <si>
    <t>Cualitativa</t>
  </si>
  <si>
    <t>Cada dos años</t>
  </si>
  <si>
    <t>Preventivo</t>
  </si>
  <si>
    <t>Manual</t>
  </si>
  <si>
    <t>Cada vez que se requiera</t>
  </si>
  <si>
    <t>Archivo de capacitaciones</t>
  </si>
  <si>
    <t>Terceros Contratistas</t>
  </si>
  <si>
    <t>Todas las áreas</t>
  </si>
  <si>
    <t>Todos los cargos</t>
  </si>
  <si>
    <t>Correo electrónico del Responsable de Cumplimiento</t>
  </si>
  <si>
    <t>Detectivo</t>
  </si>
  <si>
    <t>Previamente, cada vez que se requiera</t>
  </si>
  <si>
    <t>* Formato de conocimiento y/o actualización de contrapartes 
* Documentos indicados en el formato</t>
  </si>
  <si>
    <t>Terceros Clientes
Terceros Aliados</t>
  </si>
  <si>
    <t>Formulario de conocimiento y/o actualización de contrapartes</t>
  </si>
  <si>
    <t>Mixto</t>
  </si>
  <si>
    <t>Documento "Reporte revisión comportamiento de proveedores xx"</t>
  </si>
  <si>
    <t xml:space="preserve">Hoja de trabajo análisis financiero y contable
Listado de jurisdicciones de alto riesgo  </t>
  </si>
  <si>
    <t>&gt;= 90%</t>
  </si>
  <si>
    <t>El conjunto de controles funciona correctamente para mitigar el riesgo</t>
  </si>
  <si>
    <t>CALIFICACIÓN DEL CONTROL</t>
  </si>
  <si>
    <t>CANTIDAD</t>
  </si>
  <si>
    <t>PARTICIPACIÓN</t>
  </si>
  <si>
    <t>&gt;=60 y &lt;=89%</t>
  </si>
  <si>
    <t>Son controles que presentan debilidades en cuanto a su diseño o ejecución</t>
  </si>
  <si>
    <t>&gt;=59%</t>
  </si>
  <si>
    <t>Los controles no mitigan el riesgo</t>
  </si>
  <si>
    <t>ETAPA 3. Control del Riesgo_Eventos vs controles</t>
  </si>
  <si>
    <t>Promedio Total</t>
  </si>
  <si>
    <t>ETAPA 3. Control del Riesgo_Matriz de riesgo residual</t>
  </si>
  <si>
    <t>MATRIZ RESIDUAL</t>
  </si>
  <si>
    <t>DISMINUCIÖN</t>
  </si>
  <si>
    <t>Probabilidad Residual</t>
  </si>
  <si>
    <t>Impacto Residual</t>
  </si>
  <si>
    <t>Riesgo Residual</t>
  </si>
  <si>
    <t>PROMEDIO LEGAL</t>
  </si>
  <si>
    <t>PROMEDIO REPUTACIONAL</t>
  </si>
  <si>
    <t>PROMEDIO OPERATIVO</t>
  </si>
  <si>
    <t>PROMEDIO CONTAGIO</t>
  </si>
  <si>
    <t>Escriba de acuerdo con los criterios de la metodología los niveles de disminución</t>
  </si>
  <si>
    <t>Escriba el valor correspondiente por factor de riesgo</t>
  </si>
  <si>
    <t>Escriba el valor consolidado por evento</t>
  </si>
  <si>
    <t>Probabilidad x impacto</t>
  </si>
  <si>
    <t>Nivel de riesgo</t>
  </si>
  <si>
    <t>ETAPA 3. Control del Riesgo_Mapa de riesgo residual</t>
  </si>
  <si>
    <t>MAPA DE RIESGO RESIDUAL - CONSOLIDADO</t>
  </si>
  <si>
    <t>MAPA DE RIESGO RESIDUAL - CONTRATISTAS</t>
  </si>
  <si>
    <t>MAPA DE RIESGO RESIDUAL - LEGAL</t>
  </si>
  <si>
    <t>MAPA DE RIESGO RESIDUAL - CLIENTES</t>
  </si>
  <si>
    <t>MAPA DE RIESGO RESIDUAL - REPUTACIONAL</t>
  </si>
  <si>
    <t>MAPA DE RIESGO RESIDUAL - EMPLEADOS</t>
  </si>
  <si>
    <t>MAPA DE RIESGO RESIDUAL - OPERATIVO</t>
  </si>
  <si>
    <t>MAPA DE RIESGO RESIDUAL - ALIADOS</t>
  </si>
  <si>
    <t>MAPA DE RIESGO RESIDUAL - CONTAGIO</t>
  </si>
  <si>
    <t>MAPA DE RIESGO RESIDUAL - LINEAS DE SERVICIO</t>
  </si>
  <si>
    <t>MAPA DE RIESGO RESIDUAL - ACTIVIDAD ECONÓMICA</t>
  </si>
  <si>
    <t>MAPA DE RIESGO RESIDUAL - JURISDICCIONES</t>
  </si>
  <si>
    <t>INDICADORES DESCRIPTIVOS DE GESTIÓN DEL RIESGO</t>
  </si>
  <si>
    <t>Nro.</t>
  </si>
  <si>
    <t>Tipo de Indicador</t>
  </si>
  <si>
    <t>Factor Crítico de Éxito</t>
  </si>
  <si>
    <t>Relación con el Sistema</t>
  </si>
  <si>
    <t>Nombre</t>
  </si>
  <si>
    <t>Fórmula</t>
  </si>
  <si>
    <t>Meta</t>
  </si>
  <si>
    <t>Rango Tolerable</t>
  </si>
  <si>
    <t>Periodicidad</t>
  </si>
  <si>
    <t>Observaciones</t>
  </si>
  <si>
    <t>Gestión del riesgo</t>
  </si>
  <si>
    <t>Identificación</t>
  </si>
  <si>
    <t>Analizar el contexto interno y externo para la identificación de riesgos</t>
  </si>
  <si>
    <t>Identificación de riesgos</t>
  </si>
  <si>
    <t>Nro. de eventos de riesgo nuevos identificados en el período / Nro. Total de riesgos identificados</t>
  </si>
  <si>
    <t>N/A</t>
  </si>
  <si>
    <t>Medición</t>
  </si>
  <si>
    <t>Realizar el seguimiento a los eventos de riesgo medidos</t>
  </si>
  <si>
    <t>Evaluaciones realizadas</t>
  </si>
  <si>
    <t>Nro. de eventos de riesgo medidos / Nro. Total de eventos de riesgo identificados</t>
  </si>
  <si>
    <t xml:space="preserve">Este indicador permite realizar seguimiento a que todos los eventos de riesgo identificados sean medidos. </t>
  </si>
  <si>
    <t>Control</t>
  </si>
  <si>
    <t>Realizar el seguimiento a la evaluación de los controles</t>
  </si>
  <si>
    <t>Nro. de evaluaciones a los controles realizadas / Nro. de evaluaciones a los controles programadas</t>
  </si>
  <si>
    <t xml:space="preserve">Este indicador permite realizar seguimiento a la evaluación de los controles </t>
  </si>
  <si>
    <t>Identificar la efectividad de controles por evento de riesgo.</t>
  </si>
  <si>
    <t>Efectividad de controles por cada riesgo identificado</t>
  </si>
  <si>
    <t>Nro. de controles efectivos / Nro. de controles totales</t>
  </si>
  <si>
    <t>90 - 100</t>
  </si>
  <si>
    <t>El indicador colabora al seguimiento de la implementación de controles efectivos para todos los eventos de riesgo.</t>
  </si>
  <si>
    <t>INDICADORES PROSPECTIVOS DE GESTIÓN DEL RIESGO</t>
  </si>
  <si>
    <t xml:space="preserve">Monitoreo </t>
  </si>
  <si>
    <t>Evaluar la evolución del riesgo inherente con relación al período anterior</t>
  </si>
  <si>
    <t>ERI = (RIt1 - RIt2 )/ RIt1
* Donde ERI= Es la evolución del Riesgo Inherente
* Donde RIt1= Es el valor del Riesgo Inherente para el periodo anterior
* Donde RIt2= Es el valor del Riesgo Inherente para el periodo actual</t>
  </si>
  <si>
    <t>Establece la variación del comportamiento del riesgo inherente en el período de análisis con relación al anterior.</t>
  </si>
  <si>
    <t>Evaluar la evolución del riesgo residual con relación al período anterior</t>
  </si>
  <si>
    <t>ERR = (RRt1 - RRt2 )/ RRt1
* Donde ERI= Es la evolución del Riesgo residual
* Donde RIt1= Es el valor del Riesgo residual del año anterior
* Donde RIt2= Es el valor del Riesgo residual del año actual</t>
  </si>
  <si>
    <t>Establece la variación del comportamiento del riesgo residual en el período de análisis con relación al anterior.</t>
  </si>
  <si>
    <t>INDICADORES DE CUMPLIMIENTO</t>
  </si>
  <si>
    <t>Cumplimiento</t>
  </si>
  <si>
    <t xml:space="preserve">Cumplimiento al programa de capacitación </t>
  </si>
  <si>
    <t>(Número de personas capacitadas/total de personas programadas) * 100</t>
  </si>
  <si>
    <t>90% - 100%</t>
  </si>
  <si>
    <t>Verificación</t>
  </si>
  <si>
    <t>(Número de empleados y contratistas que dieron respuesta a la encuesta / Número de empleados y contratistas a los que se solicitó responder la encuesta)*100</t>
  </si>
  <si>
    <t>98% - 100%</t>
  </si>
  <si>
    <t>Seguimiento de Operaciones</t>
  </si>
  <si>
    <t>Seguimiento a las transacciones</t>
  </si>
  <si>
    <t>Revisión de aspectos legales, contables o financieros conforme con la información transaccional de la Entidad.</t>
  </si>
  <si>
    <t>Cubrimiento de atención a operaciones o negocios alertados</t>
  </si>
  <si>
    <t>(# de transacciones de las contrapartes analizadas / # de transacciones de las contrapartes realizadas) *100</t>
  </si>
  <si>
    <t>90 - 100%</t>
  </si>
  <si>
    <t>Las alertas serán generadas mensualmente y durante ese tiempo se debe estar en la capacidad de determinar las operaciones inusuales derivadas del análisis transaccional.</t>
  </si>
  <si>
    <t>Debida Diligencia</t>
  </si>
  <si>
    <t>Conocimiento de las contrapartes</t>
  </si>
  <si>
    <t>Verificación del buen crédito o la reputación de las contrapartes, identificando el porcentaje de contrapartes nuevas verificados en listas de control</t>
  </si>
  <si>
    <t>Contrapartes verificadas en lista de control</t>
  </si>
  <si>
    <t>(Número de contrapartes vinculadas y verificadas en listas de control dentro de un mes/ Número de contrapartes vinculadas en el mes)*100</t>
  </si>
  <si>
    <t>Seguimiento al control de listas de prevención para en el proceso de vinculación de contrapartes</t>
  </si>
  <si>
    <t>(Inusualidades atendidas / inusualidades recibidas) *100</t>
  </si>
  <si>
    <t>Tener en cuenta la periodicidad de la generación de las alerta, es decir si las alertas son generadas mensualmente y el tiempo de análisis de operaciones o negocios para la determinación de operaciones inusuales.</t>
  </si>
  <si>
    <t>(Reportes atendidos / reportes recibidos) *100</t>
  </si>
  <si>
    <t>Reporte que debe ser informado de inmediato y de manera anónima a través del canal de denuncia línea de seguridad xxx y el módulo xxxx a través de la intranet.</t>
  </si>
  <si>
    <t>Procedimientos</t>
  </si>
  <si>
    <t>Requerimientos de Autoridades</t>
  </si>
  <si>
    <t>Realizar el seguimiento a la oportunidad de la atención de los requerimientos de autoridades</t>
  </si>
  <si>
    <t>Oportunidad de respuesta a requerimientos</t>
  </si>
  <si>
    <t>Número de requerimientos atendidos dentro del plazo solicitado por la autoridad / Total de requerimientos gestionados</t>
  </si>
  <si>
    <t>Se sugiere este indicador a fin de identificar el cumplimiento oportuno a la autoridad.</t>
  </si>
  <si>
    <t>Papel de trabajo : Levantamiento de información para el diseño del Sistema</t>
  </si>
  <si>
    <t>Cuestionario</t>
  </si>
  <si>
    <t>Generalidades</t>
  </si>
  <si>
    <t>¿La Entidad cuenta actualmente con un Oficial de Cumplimiento? De ser positiva la respuesta por favor indique bajo la columna respuesta el nombre y área a la que pertenece. Adjuntar extracto del acta en donde conste el nombramiento.</t>
  </si>
  <si>
    <t>¿La Entidad ha establecido y aprobado un código de ética y/o conducta? En caso de que la respuesta sea afirmativa por favor adjuntar el documento.</t>
  </si>
  <si>
    <t>¿La Entidad cuenta con un documento o código de "Buen Gobierno Corporativo"? De ser afirmativa la respuesta, favor adjuntarlo y remitirlo con este cuestionario.</t>
  </si>
  <si>
    <t>¿La Entidad realiza negocios con entidades del estado?</t>
  </si>
  <si>
    <t>Políticas existentes que aportan para el diseño e implementación del PTEE</t>
  </si>
  <si>
    <t>¿La Entidad tiene políticas frente a conductas relacionadas con el soborno a nivel nacional y/o internacional? De ser afirmativa la respuesta, favor adjuntar el escrito que contiene la política.</t>
  </si>
  <si>
    <t>¿La Entidad tiene establecida un política anticorrupción? De ser afirmativa la respuesta, favor adjuntar el escrito que contiene la política.</t>
  </si>
  <si>
    <t>La Entidad cuenta con una política frente a los conflictos de interés y con mecanismos para su resolución? De ser afirmativa la respuesta, favor adjuntar el escrito que contiene la política.</t>
  </si>
  <si>
    <t>¿La Entidad cuenta con una política que prohíba los pagos de facilitación? En caso afirmativo remitir el escrito que la contiene.</t>
  </si>
  <si>
    <t>¿La Entidad cuenta realiza pagos de gastos de entretenimiento o representación a los empleados? En caso afirmativo por favor adjuntar el escrito que contiene la política establecida para realizar estos pagos.</t>
  </si>
  <si>
    <t>¿La Entidad entrega de regalos a terceros? En caso afirmativo por favor adjuntar el escrito que contiene la política que establece la directriz sobre el tipo de regalos y la entrega de éstos regalos.</t>
  </si>
  <si>
    <t>¿La Entidad realiza contribuciones políticas? En caso afirmativo por favor adjuntar la política establecida para realizar estas contribuciones.</t>
  </si>
  <si>
    <t>¿La Entidad tiene establecido políticas con relación a remuneraciones, pago de comisiones a empleados y contratistas? En caso afirmativo por favor adjuntar la política</t>
  </si>
  <si>
    <t>¿La Entidad realiza donaciones?</t>
  </si>
  <si>
    <t>De ser afirmativa la respuesta anterior, ¿La Entidad tiene política y procedimiento establecido para las donaciones? En caso afirmativo adjuntar el escrito que los contiene.</t>
  </si>
  <si>
    <t>¿La Entidad actualmente cuenta con canal de comunicación o de denuncias? En caso de ser afirmativa la respuesta por favor informar como se identifica ese canal.</t>
  </si>
  <si>
    <t>Si la respuesta anterior es afirmativa ¿La Entidad cuenta con procedimientos internos de investigación, para analizar la información que recibe a través del canal de comunicación o de denuncias? En caso de ser afirmativa la respuesta, favor adjuntar el escrito que contiene el procedimiento.</t>
  </si>
  <si>
    <t>¿La Entidad cuenta con una política o procedimiento para archivo y conservación de documentos? En caso afirmativo adjunte la política y procedimiento correspondiente.</t>
  </si>
  <si>
    <t>¿ La Entidad tiene actualmente implementada alguna declaración de compromiso del personal directivo con el programa de transparencia y ética Empresarial? De ser afirmativa la respuesta favor adjuntar el escrito.</t>
  </si>
  <si>
    <t>¿La Entidad cuenta actualmente con procesos de debida diligencia que permitan mitigar las conductas de soborno y corrupción? En caso de ser afirmativa la respuesta adjuntar el documento o documentos que contemplan el proceso.</t>
  </si>
  <si>
    <t>¿La Entidad realiza o ha realizado capacitaciones encaminadas a sensibilizar sobre la corrupción y el soborno nacional o internacional? De ser afirmativa la respuesta favor indicar la fecha de la última capacitación.</t>
  </si>
  <si>
    <t>¿La Entidad cuenta con alguna metodología para gestionar los riesgos que deba ser tenida en cuenta para el diseño o la actualización de PTEE? En caso de que la respuesta sea afirmativa, favor remitir el escrito que contiene la metodología o el aparte de la metodología de gestión de riesgo.</t>
  </si>
  <si>
    <t>Identificación y Evaluación del Riesgo de Corrupción</t>
  </si>
  <si>
    <t>Riesgo de Corrupción</t>
  </si>
  <si>
    <t xml:space="preserve">Riesgo de Corrupción (C) </t>
  </si>
  <si>
    <t>La Entidad NO incurre en corrupción dado que no existe omisión en los procesos o acción del recurso humano que lleve a desviar los propósitos de la administración pública o afectar el patrimonio público, así como tampoco da, ofrece o promete a un Servidor Público bienes o servicios a cambio de un beneficio para la Entidad.</t>
  </si>
  <si>
    <t>La Entidad NO incurre en corrupción, pero existen deficiencias, fallas o inadecuaciones en el recurso humano, en el desvió de los propósitos de la administración pública o afectar el patrimonio público, o incurrir en prácticas de dar, ofrecer o prometer a un Servidor Público bienes o servicios.</t>
  </si>
  <si>
    <t xml:space="preserve"> Se formulan cargos por conductas de corrupción producto de la indagación preliminar y se decretan medidas cautelares, en el marco del proceso administrativo sancionatorio. Suspensión de la personería jurídica y el cierre temporal de los locales o establecimientos abiertos al público en el marco del proceso penal. </t>
  </si>
  <si>
    <t xml:space="preserve"> En el proceso administrativo sancionatorio se declara que la Entidad incurrió en la conductas de corrupción y se impone una multa de  200.000 SMLMV, así como la inhabilidad para contratar con el Estado colombiano por 20 años.  Se dicta en el proceso penal sentencia condenatoria cancelando la personería jurídica acompañada del cierre definitivo de los locales o establecimientos abiertos al público, que obligan a detener el desarrollo del objeto social. Inhabilidad para constituir nuevas personerías jurídicas, locales o establecimientos abiertos al público, con el mismo objeto o actividad económica a desarrollar, producto de la sentencia condenatoria del proceso penal.</t>
  </si>
  <si>
    <t>Se presenta desprestigio y mala imagen a los grupos de interés, por publicaciones en medios de amplia circulación y en la página web de la Entidad derivado de las sanciones de multa, inhabilidad y prohibición determinadas por la Superintendencia de Sociedades por corrupción.</t>
  </si>
  <si>
    <t>EVENTOS DE RIESGO DE CORRUPCIÓN</t>
  </si>
  <si>
    <t>Gestionar los riesgos de Corrupción en el desarrollo de la actividad de la Entidad a través de una matriz de riesgo</t>
  </si>
  <si>
    <t>Conocer el nivel de exposición al riesgo de Corrupción y cumplir con el requerimiento normativo en la etapas del riesgo</t>
  </si>
  <si>
    <t>Verificar que los lineamientos en la prevención de actos de Corrupción al interior de la Entidad se ejecuten adecuadamente</t>
  </si>
  <si>
    <t xml:space="preserve">Permitir a los denunciantes reportar las irregularidades o conductas que permitan conocer cualquier irregularidad en materia de riesgos de Corrupción </t>
  </si>
  <si>
    <t xml:space="preserve">Verificar y evaluar de manera periódica la efectividad de los procedimientos para prevenir cualquier acto de Corrupción </t>
  </si>
  <si>
    <t>Verificar y evaluar de manera periódica la efectividad de los procedimientos para prevenir cualquier acto de Corrupción</t>
  </si>
  <si>
    <t>Divulgar el IERC a la Entidad y a sus partes interesadas</t>
  </si>
  <si>
    <t>Dar a conocer a la Entidad y a las partes interesadas el IERC a fin de que las entidades y personas involucradas tengan el conocimiento y las habilidades requeridas para que puedan ejecutar apropiadamente el programa</t>
  </si>
  <si>
    <t xml:space="preserve">Comunicar a los contratistas sobre las políticas y estrategias para mitigar los riesgos de Corrupción </t>
  </si>
  <si>
    <t>Entrenar y dar a conocer a los contratistas las políticas, lineamientos y las conductas esperadas y prohibidas en el IERC.</t>
  </si>
  <si>
    <t>Realizar encuestas a contratistas sobre la efectividad del IERC</t>
  </si>
  <si>
    <t>Promover el canal de denuncias por actos de Corrupción dispuesto por la Superintendencia de Sociedades</t>
  </si>
  <si>
    <t>Colaborar a las autoridades en la generación de alertas que permitan iniciar investigaciones administrativas por actos de Corrupción</t>
  </si>
  <si>
    <t>Disponer de mecanismos de prevención y control del IERC a la Entidad y a sus partes interesadas, en los idiomas que se requiera</t>
  </si>
  <si>
    <t xml:space="preserve">Consultar el nombre y número de ID de los proveedores y/o contratistas, su representante legal y socios/accionistas en las listas de prevención de antecedentes en materia de Corrupción , así como su buen crédito o reputación </t>
  </si>
  <si>
    <t xml:space="preserve">Consultar el nombre y número de ID de los clientes y/o aliados, su representante legal y socios/accionistas en las listas de prevención de antecedentes en materia de Corrupción , así como su buen crédito o reputación </t>
  </si>
  <si>
    <t>Aplicar las clausulas contractuales para proveedores y/o contratistas en el incumplimiento del IERC</t>
  </si>
  <si>
    <t>Instructivo IERC
Reglamento Interno de Trabajo</t>
  </si>
  <si>
    <t>Instructivo IERC
Modelos de contratos con proveedores y/o contratistas</t>
  </si>
  <si>
    <t>Índice de variación del riesgo inherente de Corrupción</t>
  </si>
  <si>
    <t>Índice de variación del riesgo residual de Corrupción</t>
  </si>
  <si>
    <r>
      <rPr>
        <b/>
        <sz val="12"/>
        <color theme="0"/>
        <rFont val="Calibri"/>
        <family val="2"/>
      </rPr>
      <t xml:space="preserve">Característica </t>
    </r>
    <r>
      <rPr>
        <b/>
        <sz val="14"/>
        <color theme="0"/>
        <rFont val="Calibri"/>
        <family val="2"/>
      </rPr>
      <t>3</t>
    </r>
  </si>
  <si>
    <t xml:space="preserve">Sin interacción con Servidor Público nacional </t>
  </si>
  <si>
    <t xml:space="preserve">ESALES </t>
  </si>
  <si>
    <t xml:space="preserve">Funciones regladas </t>
  </si>
  <si>
    <t>Vigilada por entes control</t>
  </si>
  <si>
    <t>Líneas de negocio</t>
  </si>
  <si>
    <t>Hemos definido una lista exhaustiva de riesgos relativos a corupción a que puede estar expuesta la Cámara. Hoy, requerimos de su apoyo y experiencia para evaluar (calificar) esta lista de eventos de riesgo y poder determinar el grado o nivel de exposición INHERENTE de la Entidad a estos riesgos.</t>
  </si>
  <si>
    <t xml:space="preserve">R3 – ¿Qué probabilidad o posibilidad se tiene dentro de la Entidad en omitir, ocultar o utilizar indebidamente información relevante de manera intencional con el fin de cometer conductas asociadas a la Corrupción?   Seleccione una opción: </t>
  </si>
  <si>
    <t xml:space="preserve">R4 – ¿Qué probabilidad o posibilidad tiene la Entidad de tener vínculos con terceros que registran antecedentes comerciales, de reputación o que han sido condenados o sancionados administrativa, penal o disciplinariamente por Corrupción?   Seleccione una opción: </t>
  </si>
  <si>
    <t xml:space="preserve">Nombre y cargo de la(s) persona(s) que suministra(n) las respuestas:  </t>
  </si>
  <si>
    <t>¿La Entidad cuenta con un máximo órgano social?  De ser afirmativa la respuesta, favor indicar bajo la columna respuesta el nombre de esta instancia social.</t>
  </si>
  <si>
    <t>¿La Entidad cuenta con un  Plan de Transparencia de Ética Empresarial en cumplimiento a la C.E. 100-000003 del 26 e julio de 2016?  En caso de que la respuesta sea afirmativa por favor adjuntar el Manual de Cumplimiento.</t>
  </si>
  <si>
    <t>Si la respuesta anterior fue afirmativa, ¿La Entidad cuenta con una matriz de riesgo que identifique y evalué los riesgos de corrupción y soborno transnacional?  De ser afirmativa la respuesta, por adjunte la última matriz de riesgo.</t>
  </si>
  <si>
    <t>¿La Entidad realiza operaciones, negocios o contratos con personas o entidades que manejan recursos públicos?  De ser afirmativa la respuesta, favor indicar bajo la columna respuesta, los nombres de las personas o entidades y el tipo de operación, negocio o contrato.</t>
  </si>
  <si>
    <t>¿La Entidad realiza negocios internacionales?  De ser afirmativa la respuesta, favor indicar bajo la columna respuesta los nombres de los países en donde realiza negocios, operaciones o contratos.</t>
  </si>
  <si>
    <t xml:space="preserve">¿La Entidad cuenta con un reglamento interno de trabajo u otro documento, en donde se pueda observar el régimen sancionatorio aplicable a los empleados? Por favor adjuntarlos.  </t>
  </si>
  <si>
    <t xml:space="preserve">¿La Entidad cuenta con clausulas para introducir en contratos o formatos que permitan mitigar riesgos de corrupción y/o soborno transnacional?  </t>
  </si>
  <si>
    <t>NIT</t>
  </si>
  <si>
    <t>TIPO DE ENTIDAD</t>
  </si>
  <si>
    <t>CIUDAD</t>
  </si>
  <si>
    <t>Contexto Externo</t>
  </si>
  <si>
    <t>Matriz de Riesgo de Corrupción</t>
  </si>
  <si>
    <t xml:space="preserve">NO </t>
  </si>
  <si>
    <t>DELITOS EN COLOMBIA REGISTRADOS + CAPTURAS REGISTRADAS SEGÚN CONDUCTA PUNIBLE</t>
  </si>
  <si>
    <t>DELITOS RANKING ESCALA DE 1 A 4</t>
  </si>
  <si>
    <t>INAC RANKING ESCALA DE 1 A 4</t>
  </si>
  <si>
    <t>CPI RANKING ESCALA DE 1 A 4</t>
  </si>
  <si>
    <t>SOBORNO RANKING ESCALA DE 1 A 4</t>
  </si>
  <si>
    <t>Aland</t>
  </si>
  <si>
    <t>Anguila</t>
  </si>
  <si>
    <t>Antártida Argentina</t>
  </si>
  <si>
    <t>Bailía de Guernsey</t>
  </si>
  <si>
    <t>Bailía de Jersey</t>
  </si>
  <si>
    <t>Bielorrusia / Belarús</t>
  </si>
  <si>
    <t>Montserrat</t>
  </si>
  <si>
    <t>Nueva Caledonia</t>
  </si>
  <si>
    <t>Osetia del Sur</t>
  </si>
  <si>
    <t>Polinesia Francesa</t>
  </si>
  <si>
    <t>Santa Elena, Ascensión y Tristán de Acuña</t>
  </si>
  <si>
    <t>Tokelau</t>
  </si>
  <si>
    <t>Afiliaciones</t>
  </si>
  <si>
    <t>Se encuentran exceptuados de procedimientos de debida diligencia de conocimiento, por lo cual no se ejecutarán controles. Circular Externa Superintendencia de Sociedades 100-300000 del 6-12-2024</t>
  </si>
  <si>
    <t>Gratuitos, pagados</t>
  </si>
  <si>
    <r>
      <t xml:space="preserve">CIIU
</t>
    </r>
    <r>
      <rPr>
        <sz val="14"/>
        <rFont val="Calibri"/>
        <family val="2"/>
      </rPr>
      <t>9411 Actividades de asociaciones empresariales y de empleadores</t>
    </r>
  </si>
  <si>
    <t>• El procedimiento de debida diligencia definido no contempla la verificación de los antecedentes de buen crédito comercial y reputacional de los terceros.
• La herramienta dispuesta para verificar los antecedentes de los terceros no contempla información sobre el buen crédito comercial y reputacional o antecedentes sancionatorios en asuntos administrativos, penales o disciplinarios de ellos.
• El procedimiento de debida diligencia definido no contempla la verificación de los antecedentes sancionatorios en asuntos administrativos, penales o disciplinarios del tercero.
• La información de antecedentes sobre buen crédito comercial y reputacional o en asuntos administrativos, penales o disciplinarios del tercero se encuentra desactualizada.
• Inclusión de manera errada los datos de los terceros al ejecutar la verificación de antecedentes en las herramientas dispuestas por la Entidad.
• Durante la relación contractual no se verifica el estatus de los antecedentes de buen crédito comercial y reputacional del tercero.
• El procedimiento de debida diligencia no contempla la autorización para realizar consulta en bases de datos públicas de los antecedentes sancionatorios en asuntos administrativos, penales o disciplinarios del tercero.
• Ausencia de canal de comunicación para reportar incumplimiento de políticas, procedimientos o conductas asociadas a Corrupción.</t>
  </si>
  <si>
    <t>• El proceso de debida diligencia no cuenta con una herramienta que le permita conocer los índices de anticorrupción nacionales e internacionales ni el listado de delitos y capturas nacionales relacionados con Corrupción.
• La herramienta utilizada para conocer los índices nacionales e internacionales de anticorrupción y/o la información de delitos y capturas nacionales relacionados con Corrupción se encuentra desactualizada.
• Debilidades en la evaluación realizada para desarrollar operaciones en nuevas jurisdicciones.
• Debilidades en la verificación de los lugares de origen o ubicación de las contrapartes.
• La Entidad no captura o registra en su base de datos el lugar de origen o ubicación de las contrapartes.</t>
  </si>
  <si>
    <t>• Reputacional: impacto en la imagen y reputación, disminución de inversión y pérdida de confianza por parte de terceros.
• Legal: multas, inhabilidades y prohibiciones por parte de la Superintendencia de Sociedades y la Superintendencia de Industria y Comercio, a la Entidad por sus prácticas de negocio y sanciones penales a los administradores de la Entidad.
• Operativo: falla de los procesos internos de la Entidad o una acción del recurso humano.</t>
  </si>
  <si>
    <t>• Reputacional: impacto en la imagen y reputación, disminución de inversión y pérdida de confianza por parte de terceros.
• Legal: multas, inhabilidades y prohibiciones por parte de la Superintendencia de Sociedades a la Entidad por sus prácticas de negocio y sanciones penales a los administradores de la Entidad.
• Operativo: incumplimiento de los procesos internos de la Entidad o una acción del recurso humano.</t>
  </si>
  <si>
    <t>• Reputacional: impacto en la imagen y reputación, disminución de inversión y pérdida de confianza por parte de terceros.
• Legal: sanciones por incumplimiento a lineamientos aprobados por la Junta Directiva, Investigaciones del ente de control y vigilancia,  llamado de atención de la Superintendencia de Sociedades.
• Operativo: falla de los procesos internos de la Entidad o una acción del recurso humano.</t>
  </si>
  <si>
    <t>• Reputacional: impacto en la imagen y reputación.
• Legal: llamado de atención por parte de la Superintendencia de Sociedades a la Entidad por sus prácticas de negocio.
• Operativo: pérdidas económicas por fallas en el proceso o por una acción del recurso humano.</t>
  </si>
  <si>
    <t>• Reputacional: impacto en la imagen y reputación, posibilidad de ser publicados por permitir conductas de corrupción en medios de amplia circulación y en la página web de la Entidad.
• Legal: multas, inhabilidades y prohibiciones por parte de la Superintendencia de Sociedades a la Entidad por sus prácticas de negocio y sanciones penales a los administradores de la Entidad.
• Operativo: pérdidas económicas, accesos indebidos, fuga de información confidencial.</t>
  </si>
  <si>
    <t>• Reputacional: impacto en la imagen y reputación, disminución de inversión y pérdida de confianza por parte de terceros.
• Legal: hallazgos por parte de las auditorias internas que pueden derivar sanciones internas asociadas con el incumplimiento de normas o regulaciones.
• Operativo: pérdidas económicas, fallas e incumplimiento de los procesos internos de la Entidad.</t>
  </si>
  <si>
    <t>• Operativo: falla de los procesos internos de la Entidad o una acción del recurso humano.
• Reputacional: impacto en la imagen y reputación, disminución de inversión y pérdida de confianza por parte de terceros.
• Legal: hallazgos por parte de las auditorias internas que pueden derivar sanciones internas asociadas con el incumplimiento de normas o regulaciones.</t>
  </si>
  <si>
    <t>Establecer el nivel de cumplimiento del programa de capacitación del IERC</t>
  </si>
  <si>
    <t>Efectividad del IERC</t>
  </si>
  <si>
    <t>Realización de encuestas a los empleados y contratistas, con el fin de verificar la efectividad del IERC</t>
  </si>
  <si>
    <t>Encuestas para establecer la efectividad del IERC</t>
  </si>
  <si>
    <t>La verificación de la efectividad del IERC se apoya en la realización de  encuestas dirigidas a empleados y contratistas, cuyos resultados deben ser comunicados al Representante Legal y Responsable de Cumplimiento</t>
  </si>
  <si>
    <t>Incumplimiento al IERC</t>
  </si>
  <si>
    <t>Omitir, ocultar o utilizar indebidamente información relevante de manera intencional con el fin de cometer conductas asociadas a la Corrupción.</t>
  </si>
  <si>
    <t>Tener vínculos con terceros que registran antecedentes comerciales, de reputación o que han sido condenados o sancionados administrativa, penal o disciplinariamente por Corrupción.</t>
  </si>
  <si>
    <t>CÁMARA DE COMERCIO DE FACATATIVA</t>
  </si>
  <si>
    <t>Realizar pagos, promesas, ofrecimientos, concesiones u otorgar beneficio de tipo económico de forma indebida a un servidor público nacional o extranjero, con el fin de otorgar / obtener una ventaja o beneficio en nombre propio o de CCF.</t>
  </si>
  <si>
    <t>Dirección de asuntos jurídicos</t>
  </si>
  <si>
    <t>Director de asuntos jurídicos
Técnico II de Compras</t>
  </si>
  <si>
    <t>Camilo Santos
Daniel Bernal</t>
  </si>
  <si>
    <t>Dirección administrativa y financiera
Desarrollo empresarial
Dirección de asuntos jurídicos</t>
  </si>
  <si>
    <t>Director administrativo y financiero
Coordinador financiero
Director de desarrollo empresarial
Gestores de proyectos y competitividad
Director de asuntos jurídicos
Técnico II de Compras</t>
  </si>
  <si>
    <t>Alexander Rocha
Ayda Farfán
Maria Alexandra Sanchez Zabala
Lyda Edith Guzmán Morales
Charles Wilmar Ángel Colmenares
Freddy Enrique Silva Rojas
Jeimmy Paola Rojas Padilla
Edwin Javier Bernal Montoya
Edwin Andres Bulla Ruíz
Alejandra Triana
Jeison Alvarado
Camilo Santos
Daniel Bernal</t>
  </si>
  <si>
    <t>• El término pagos indebidos, promesa, ofrecimiento ó concesión no se encuentra definido en la Entidad.
• Ausencia de políticas y/o procedimientos respecto de los pagos definidos como indebidos y de los términos definidos como promesa, ofrecimiento o concesión en la formalización de negocios, operaciones y contratos.
• Ausencia de divulgación a los proveedores y/o contratistas de las políticas y procedimientos respecto de los pagos definidos como indebidos y promesas, ofrecimientos o concesiones en la ejecución de los contratos.
• Ausencia de clausulas en los contratos que prohíban desatender la política o procedimiento sobre pagos indebidos, promesas, ofrecimientos o concesiones, en la ejecución de los contratos.
• Falta de capacitación a los proveedores y/o contratistas y Empleados, sobre las situaciones a las que se puede ver expuesto y que conlleven pagos indebidos, sobre la forma de evitarlos, resolverlos e informarlos. 
• Falta de capacitación a los proveedores y/o contratistas y Empleados sobre las situaciones a las que se pueden ver abocados y que conlleven la posibilidad de hacer promesas, ofrecimientos o concesiones. 
• Ausencia de políticas y procedimiento para realizar pagos a los proveedores y/o contratistas.
• Ausencia de procedimientos que incluyan la revisión de los aspectos legales y financieros del negocio u operación que da lugar al pago.
• Ausencia de controles financieros (aprobación y/o segregación de funciones) para la detección de pagos indebidos.</t>
  </si>
  <si>
    <t>Empleados</t>
  </si>
  <si>
    <t>• El término pagos indebidos, promesa, ofrecimiento ó concesión no se encuentra definido en la Entidad.
• Ausencia de políticas y/o procedimientos respecto de los pagos definidos como indebidos y de los términos definidos como promesa, ofrecimiento o concesión en la formalización de negocios, operaciones y contratos.
• Ausencia de divulgación a los Empleados de las políticas y procedimientos respecto de los pagos definidos como indebidos y promesas, ofrecimientos o concesiones en la ejecución de los contratos.
• Falta de capacitación a los Empleados sobre las situaciones a las que se pueden ver abocados y que conlleven la posibilidad de hacer promesas, ofrecimientos o concesiones. 
• Ausencia de políticas y procedimientos para realizar pagos a los proveedores y/o contratistas.
• Ausencia de procedimientos que incluyan la revisión de los aspectos legales y financieros del negocio u operación que da lugar al pago.
• Ausencia de controles financieros (aprobación y/o segregación de funciones) para la detección de pagos indebidos.</t>
  </si>
  <si>
    <t>• La debida diligencia no contempla una DECLARACIÓN en la que conste que ni el proveedor y/o contratista, el cliente, ni sus administradores y accionistas registran antecedentes negativos frente a su buen crédito comercial y reputacional o conductas de Corrupción.
• La debida diligencia no contempla un COMPROMISO de informar cuando sus administradores, accionistas o Empleados registren antecedentes relacionados con su buen crédito comercial y reputacional o conductas de Corrupción.
• La debida diligencia no contempla una DECLARACIÓN en la cual indique que aplica procedimientos de debida diligencia para conocer a sus contrapartes y que esa actividad incluye verificar que la contraparte no registra antecedentes negativos respecto de su buen crédito comercial y reputacional o que no se encuentre condenada, investigada o sancionada por prácticas de Corrupción. 
• El contrato no contempla clausulas que permitan dar por terminada la relación, cuando el proveedor y/o contratista o cliente no informe oportunamente antecedentes de sus administradores o accionistas relacionados con su buen crédito comercial y reputacional o prácticas de Corrupción o cuando la Entidad tenga conocimiento de ello.
• Ausencia de canal de comunicación para reportar incumplimiento de políticas, procedimientos o conductas asociadas a Corrupción.</t>
  </si>
  <si>
    <t>• La debida diligencia no contempla una DECLARACIÓN en la que conste que el aliado registra antecedentes negativos frente a su buen crédito comercial y reputacional o conductas de Corrupción.
• La debida diligencia no contempla un COMPROMISO de informar cuando sus administradores, accionistas o Empleados registren antecedentes relacionados con su buen crédito comercial y reputacional o conductas de Corrupción.
• La debida diligencia no contempla una DECLARACIÓN en la cual indique que aplica procedimientos de debida diligencia para conocer a sus contrapartes y que esa actividad incluye verificar que la contraparte no registra antecedentes negativos respecto de su buen crédito comercial y reputacional o que no se encuentre condenada, investigada o sancionada por prácticas de Corrupción. 
• El contrato no contempla clausulas que permitan dar por terminada la relación, cuando el aliado no informe oportunamente antecedentes de sus administradores o accionistas relacionados con su buen crédito comercial y reputacional o prácticas de corrupción o cuando la Entidad tenga conocimiento de ello.
• Ausencia de canal de comunicación para reportar incumplimiento de políticas, procedimientos o conductas asociadas a Corrupción.</t>
  </si>
  <si>
    <t xml:space="preserve">• Los términos información confidencial o información privilegiada no han sido definidos por la Entidad.
• Ausencia de política y/o procedimiento respecto del manejo que se debe dar a la información definida como confidencial y/o privilegiada.
• Ausencia de divulgación a los proveedores y/o contratistas y Empleados de las políticas y procedimientos respecto de la información definida como confidencial y/o privilegiada.
• Ausencia de clausulas en los contratos que prohíban desatender la política o procedimiento de CCF sobre información confidencial y/o privilegiada.
• Falta de capacitación a los proveedores y/o contratistas y Empleados sobre las situaciones a las que se puede ver expuesto y que conlleven la divulgación de información confidencial o privilegiada, sobre la forma de evitarlos, resolverlos e informarlos. 
</t>
  </si>
  <si>
    <t>• Ausencia de perfiles de cargos que incluyan las responsabilidades y atribuciones.
• Ausencia de divulgación al Empleado sobre su cargo en la Entidad y las responsabilidades, funciones y atribuciones, asignadas.
• Revocatoria de decisiones sancionatorias sin justificación o motivación suficiente.
• Elaboración de conceptos técnicos equivocados o mal intencionados por parte del Empleado.
• Cambios de comportamientos habituales en los Empleados, demostrando especialmente un status  económico distinto e injustificado.</t>
  </si>
  <si>
    <t>• Empleado que obstaculiza las investigaciones o actuaciones de la Entidad.
• Elaboración de conceptos técnicos equivocados o mal intencionados por parte del Empleado.
• Eludir lo establecido en los procedimientos de compras de la Entidad.
• Deficiencias en la comunicación y la capacitación de las políticas anticorrupción de la Entidad a sus Empleados.
• Favorecer a un tercero con intención de obtener beneficios propios o para con terceros.</t>
  </si>
  <si>
    <t>Divulgar información confidencial y privilegiada por parte de un Empleado de CCF o un tercero, actuando en nombre de la Entidad</t>
  </si>
  <si>
    <t>• Ausencia de principios, valores o de ética en los negocios.
• Ausencia o debilidad en la capacitación al Empleado respecto de la cultura de conducta y ética que debe observar en el manejo de la información contable y/o administrativa de la Entidad.
• El término manipulación de cifras contables o administrativas no ha sido definido por la Entidad.
• Ausencia de política y/o procedimiento para el manejo de información contable y/o administrativa.
• Ausencia de divulgación a los Empleados de las políticas y procedimientos para el manejo de las cifras contables y/o administrativas.
• Falta de capacitación a los Empleados sobre el manejo de cifras contables y/o administrativas.
• Ausencia de canal de comunicación para informar incumplimiento en las políticas y procedimientos para el manejo de información contable y/o administrativa.
• Perfil del cargo asignado al manejo de cifras contables y/o administrativas inadecuado.
• Ausencia de actividades de auditoría interna o externa en relación con el manejo de las cifras contables y/o administrativas.</t>
  </si>
  <si>
    <t>Área de Talento Humano</t>
  </si>
  <si>
    <t>Profesional II de talento humano
Apoyo de talento humano</t>
  </si>
  <si>
    <t>Desarrollo empresarial</t>
  </si>
  <si>
    <t>Director de desarrollo empresarial</t>
  </si>
  <si>
    <t>Edwin Andres Bulla Ruíz</t>
  </si>
  <si>
    <t>Todos</t>
  </si>
  <si>
    <t>Respuesta 2025</t>
  </si>
  <si>
    <t>Belky Paola Ayala
Paola Lara</t>
  </si>
  <si>
    <t>Realizar negocios, operaciones o contratos en jurisdicciones nacionales o internacionales con percepción de corrupción alta</t>
  </si>
  <si>
    <t>Así las cosas, lo(a) invitamos a marcar la opción más adecuada respecto de la evaluación de los riesgos de Corrupción:</t>
  </si>
  <si>
    <t>Área: Presidencia</t>
  </si>
  <si>
    <t>Área: Dirección Administrativa y Financiera</t>
  </si>
  <si>
    <t>MODERADO</t>
  </si>
  <si>
    <t>MAPA DE RIESGO INHERENTE - USUARIOS</t>
  </si>
  <si>
    <t xml:space="preserve"> Identificar, detectar, prevenir, gestionar y mitigar los Riesgos de Corrupción que provengan de los empleados de la Entidad</t>
  </si>
  <si>
    <t>Ejecutar los procedimientos sancionatorios dentro de la Entidad por infracciones de empleados o administradores en el incumplimiento del IERC</t>
  </si>
  <si>
    <t>Poner en marcha los procedimientos sancionatorios adecuados y efectivos, de conformidad con las normas laborales y disciplinarias, respecto de infracciones al IERC cometidas por cualquier empleado o administrador</t>
  </si>
  <si>
    <t xml:space="preserve">Capacitar a los empleados en las políticas y estrategias para mitigar los riesgos de Corrupción </t>
  </si>
  <si>
    <t>Entrenar y dar a conocer a los empleados las políticas, lineamientos y las conductas esperadas y prohibidas en el IERC.</t>
  </si>
  <si>
    <t>Reportar de manera confidencial y anónima cualquier posible irregularidad en el cumplimiento del IERC por parte de empleados o partes de interés de la Entidad</t>
  </si>
  <si>
    <t>Realizar encuestas a empleados sobre la efectividad del IERC</t>
  </si>
  <si>
    <t>Promover el canal de denuncias por actos de Corrupción dispuesto por la Secretaría de Transparencia</t>
  </si>
  <si>
    <t xml:space="preserve">Consultar el nombre y número de ID de los usuarios de la Entidad, en las listas de prevención de antecedentes en materia de Corrupción </t>
  </si>
  <si>
    <t>C23</t>
  </si>
  <si>
    <t xml:space="preserve">Consultar el nombre y número de ID de los empleados de la Entidad, en las listas de prevención de antecedentes en materia de Corrupción </t>
  </si>
  <si>
    <t>Instructivo IERC Numeral 8.1 - Procedimiento de diseño del IERC a través del desarrollo de las etapas</t>
  </si>
  <si>
    <t>Terceros Contratistas
Terceros Clientes
Terceros Empleados
Terceros Usuarios
Terceros Aliados
Líneas de Servicio
Actividad Económica
Jurisdicciones</t>
  </si>
  <si>
    <t>Instructivo IERC Numeral 6 - Compromiso y políticas de cumplimiento</t>
  </si>
  <si>
    <t>Instructivo IERC
Matriz de riesgo Corrupción</t>
  </si>
  <si>
    <t>Terceros Contratistas
Terceros Clientes
Terceros Empleados
Terceros Usuarios
Terceros Aliados
Líneas de Servicio
Actividad Económica</t>
  </si>
  <si>
    <t>Instructivo IERC Numeral 8.8 - Imposición de sanciones</t>
  </si>
  <si>
    <t>Terceros Empleados
Terceros Aliados</t>
  </si>
  <si>
    <t>Instructivo IERC Numeral 8.6 - Procedimiento de divulgación y capacitación de las actividades relacionadas con el IERC</t>
  </si>
  <si>
    <t>Archivo de capacitaciones
Correo electrónico sobre la divulgación</t>
  </si>
  <si>
    <t>Terceros Contratistas
Terceros Empleados</t>
  </si>
  <si>
    <t>Instructivo IERC Numeral 8.2 - Procedimientos de Debida Diligencia</t>
  </si>
  <si>
    <t>Terceros Empleados</t>
  </si>
  <si>
    <t>Instructivo IERC Numeral 8.3.2 - Reporte a través de canales de comunicación confidenciales</t>
  </si>
  <si>
    <t>Instructivo IERC Numeral 8.1.4 - Monitoreo a la identificación y evaluación de los riesgos de Corrupción</t>
  </si>
  <si>
    <t>Formato "Encuestas a contratistas y empleados IERC"</t>
  </si>
  <si>
    <t>Terceros Empleados
Líneas de Servicio
Actividad Económica
Jurisdicciones</t>
  </si>
  <si>
    <t>Instructivo IERC Numeral 8.4 - Reportes externos derivados del proceso de detección</t>
  </si>
  <si>
    <t>Terceros Contratistas
Terceros Empleados
Jurisdicciones</t>
  </si>
  <si>
    <t>Terceros Usuarios</t>
  </si>
  <si>
    <t>MAPA DE RIESGO RESIDUAL - USUARIOS</t>
  </si>
  <si>
    <t>INNPULSA COLOMBIA</t>
  </si>
  <si>
    <t>830.054.060-5</t>
  </si>
  <si>
    <t> PUBLICA </t>
  </si>
  <si>
    <t> BOGOTA </t>
  </si>
  <si>
    <t> PUBLICA ESPECIAL </t>
  </si>
  <si>
    <t> DIRECCION DE DESARROLLO EMPRESARIAL  </t>
  </si>
  <si>
    <t>CONVENIO 017/2024</t>
  </si>
  <si>
    <t> GOBERNACION DE CUNDINAMARCA </t>
  </si>
  <si>
    <t> TERRITORIAL </t>
  </si>
  <si>
    <t>CONVENIO 068/2024</t>
  </si>
  <si>
    <t> ALCALDIA DE FACATATIVA </t>
  </si>
  <si>
    <t> 899.999.328-1 </t>
  </si>
  <si>
    <t> FACATATIVA </t>
  </si>
  <si>
    <t>CONVENIO 1048/2024</t>
  </si>
  <si>
    <t>CONVENIO 1008/2024</t>
  </si>
  <si>
    <t> ALCALDIA DE PACHO  </t>
  </si>
  <si>
    <t> PACHO </t>
  </si>
  <si>
    <t>CONVENIO 003/2024</t>
  </si>
  <si>
    <t> ALCALDIA DE BOJACA </t>
  </si>
  <si>
    <t> BOJACA </t>
  </si>
  <si>
    <t>CONVENIO 004/2024</t>
  </si>
  <si>
    <t> ALCALDIA DE TOPAIPI </t>
  </si>
  <si>
    <t> TOPAIPI </t>
  </si>
  <si>
    <t>CONVENIO 005/2024</t>
  </si>
  <si>
    <t> ALCALDIA DE SAN JUAN DE RIO SECO </t>
  </si>
  <si>
    <t> SAN JUAN DE RIOSECO </t>
  </si>
  <si>
    <t>CONVENIO 006/2024</t>
  </si>
  <si>
    <t> ALCALDIA DE LA VEGA </t>
  </si>
  <si>
    <t> LA VEGA </t>
  </si>
  <si>
    <t>CONVENIO 007/2024</t>
  </si>
  <si>
    <t> ALCALDIA DE LA PALMA </t>
  </si>
  <si>
    <t> LA PALMA </t>
  </si>
  <si>
    <t>CONVENIO 008/2024</t>
  </si>
  <si>
    <t> ALCALDIA DE BITUIMA </t>
  </si>
  <si>
    <t> BITUIMA </t>
  </si>
  <si>
    <t>CONVENIO 003/2025</t>
  </si>
  <si>
    <t> ALCALDIA DE NOCAIMA </t>
  </si>
  <si>
    <t> NOCAIMA </t>
  </si>
  <si>
    <t> 899.999.475-4</t>
  </si>
  <si>
    <t> 800.094.622-6</t>
  </si>
  <si>
    <t> 899.999.114-0</t>
  </si>
  <si>
    <t> 899.999.328-1</t>
  </si>
  <si>
    <t> 800.072.715-8</t>
  </si>
  <si>
    <t> 899.999.422-4</t>
  </si>
  <si>
    <t> 800.073.475-1</t>
  </si>
  <si>
    <t> 899.999.369-1</t>
  </si>
  <si>
    <t> 899.999.708-5</t>
  </si>
  <si>
    <t>  899.999.189-9</t>
  </si>
  <si>
    <t>ETAPA 1. Identificación del Riesgo _Factores de Riesgo de Corrupción</t>
  </si>
  <si>
    <t>Usuarios</t>
  </si>
  <si>
    <t xml:space="preserve">Empleados  </t>
  </si>
  <si>
    <t>Antioquia</t>
  </si>
  <si>
    <t xml:space="preserve">Sector Privado </t>
  </si>
  <si>
    <t>Naturales</t>
  </si>
  <si>
    <t>Jurídicos</t>
  </si>
  <si>
    <t>Naturales y Juridicos</t>
  </si>
  <si>
    <t>Oficiales / Municipios / Alcaldías</t>
  </si>
  <si>
    <t>Empresariales / Otras Cámaras de Comercio</t>
  </si>
  <si>
    <t>•  Realizar pagos con el fin de otorgar una ventaja o beneficio requerido a terceros por fuera de la política de pagos de CCF.
•  Aprovechar la relación con CCF para obtener ventajas o beneficios a nombre propio o de terceros en los contratos.
•  Aprovechar la relación con CCF para ocultar información relevante para la comisión de conductas asociadas a la Corrupción.
•  Utilizar los servicios profesionales de la Entidad para realizar actos de Corrupción
•  Aprovechar la relación con CCF para obtener información reservada y divulgarla de manera intencional por fuera de las políticas establecidas.
•  Ejecutar actividades que pueden tener un conflicto de interés que conlleven en actos de Corrupción.
• Tener antecedentes negativos frente a delitos o actos de Corrupción.
•  Facturar un valor del servicio o productos con montos superiores al real.
• Demoras y suspensión de los contratos en ejecución.</t>
  </si>
  <si>
    <t>•  Permitir la realización de pagos con el fin de otorgar una ventaja o beneficio requerido a terceros por fuera de la política de pagos de CCF.
•  Utilizar su posición en la Entidad para ocultar pagos indebidos o ventajas en favor propio o de terceros.
•  Empleados que aceptan pagos indebidos, promesas, ofrecimientos, concesiones u otorgan beneficio no justificados.
•  Incumplimiento de las políticas y procedimientos para la debida diligencia de los contratistas con el fin de cometer conductas asociadas a la Corrupción.
•  Utilizar el nombre de la Entidad o su posición para realizar actos de Corrupción en favorecer una operación o negocio.
•  Utilizar su posición en la Entidad para cometer actos de Corrupción.
•  Obtener información reservada y divulgarla de manera intencional por fuera de las políticas establecidas.
•  Omitir u ocultar información relevante para la comisión de conductas asociadas a la Corrupción.
•  Ejecutar actividades que pueden tener un conflicto de interés que conlleven en actos de Corrupción.
•  Empleados que omiten los procedimientos para consultar a contratistas en listas de referencia frente a delitos o actos de Corrupción.
•  Ser utilizado para un acto de Corrupción y generar una pérdida de reputación para la Entidad.</t>
  </si>
  <si>
    <t>•  Realizar pagos con el fin de otorgar una ventaja o beneficio requerido a terceros por fuera de la política de pagos de CCF.
• Tener antecedentes negativos frente a delitos o actos de Corrupción.
•  Facturar un valor del servicio o productos con montos superiores al real.
• Demoras y suspensión de los contratos en ejecución.
•  Ejecutar actividades que pueden tener un conflicto de interés que conlleven en actos de Corrupción.</t>
  </si>
  <si>
    <t>•  Actos de Corrupción para la obtención de contratos en el sector público o para que CCF sea favorecida en una operación, negocio o licitación
• Servicios profesionales de la Entidad ejecutados indebidamente para el provecho propio o de un tercero
•  Favorecimiento a terceros con precios que no corresponden a los que se encuentran en el mercado.</t>
  </si>
  <si>
    <t>•  Para desarrollar las actividades del objeto social de CCF, se realice una conducta indebida con un servidor público.
•  Actos de Corrupción para la obtención de contratos en el sector público o para que CCF sea favorecida en una operación, negocio o licitación.
•  Favorecimiento a terceros con precios que no corresponden a los que se encuentran en el mercado.
•  Falta de transparencia en la adjudicación en los procesos licitatorios, en los casos que aplique.
•  Sobornos para la obtención de contratos en el sector público.
•  Distorsionar buenas practicas de competencia comercial.
•  Generación de actividades ilícitas como el contrabando.</t>
  </si>
  <si>
    <t>•  Terceros ubicados en jurisdicciones nacionales e internacionales que utilizan el nombre de CCF  para realizar actos de Corrupción.
•  Terceros ubicados en jurisdicciones internacionales que utilizan el nombre de CCF para realizar actos de Soborno Transnacional.
•  Realizar operaciones con terceros ubicados en jurisdicciones con niveles de incumplimiento del índice de percepción de la Corrupción moderado o alto.</t>
  </si>
  <si>
    <t>Alquileres</t>
  </si>
  <si>
    <t>Auditorios, carpas, salones empresariales</t>
  </si>
  <si>
    <t>Costumbre Mercantil, registro público. Se encuentran exceptuados de procedimientos de debida diligencia de conocimiento, por lo cual no se ejecutarán controles. Circular Externa Superintendencia de Sociedades 100-300000 del 6-12-2024</t>
  </si>
  <si>
    <t xml:space="preserve">No se presentan sanciones o multas por parte de la Superintendencia de Sociedades ni amonestaciones internas o llamados de atención a empleadoes, asociados o administradores. </t>
  </si>
  <si>
    <t>En el evento está involucrado un empleado de la Entidad</t>
  </si>
  <si>
    <t xml:space="preserve"> En el evento están involucrados los contratistas, clientes empleadoes y otros asociados de la Entidad</t>
  </si>
  <si>
    <t>CCF - Medición de Probabilidad e Impacto de los eventos de riesgo Corrupción</t>
  </si>
  <si>
    <t>R1 – ¿Qué probabilidad o posibilidad tiene la Entidad de realizar pagos, promesas, ofrecimientos, concesiones u otorgar beneficio de tipo económico de forma indebida a un servidor público nacional o extranjero, con el fin de otorgar / obtener una ventaja o beneficio en nombre propio o de CCF? Seleccione una opción:</t>
  </si>
  <si>
    <t>R3 – ¿Qué probabilidad o posibilidad se tiene dentro de la Entidad en omitir, ocultar o utilizar indebidamente información relevante de manera intencional con el fin de cometer conductas asociadas a la Corrupción? Seleccione una opción:</t>
  </si>
  <si>
    <t>R4 – ¿Qué probabilidad o posibilidad tiene la Entidad de tener vínculos con terceros que registran antecedentes comerciales, de reputación o que han sido condenados o sancionados administrativa, penal o disciplinariamente por Corrupción? Seleccione una opción:</t>
  </si>
  <si>
    <t>R5 – ¿Qué probabilidad o posibilidad se tiene dentro de la Entidad en divulgar información confidencial y privilegiada por parte de un Empleado de CCF o un tercero, actuando en nombre de ella? Seleccione una opción:</t>
  </si>
  <si>
    <t>Belky Paola Ayala Guarnizo</t>
  </si>
  <si>
    <t>Talento Humano</t>
  </si>
  <si>
    <t>Técnico I de contabilidad</t>
  </si>
  <si>
    <t>luis fernando argumero santibañez</t>
  </si>
  <si>
    <t>juridica</t>
  </si>
  <si>
    <t>profesional II de apoyo juridico</t>
  </si>
  <si>
    <t>ROWINSON MALDONADO</t>
  </si>
  <si>
    <t>NOMINA E INVENTARIOS</t>
  </si>
  <si>
    <t>PROFESIONAL I DE NOMINA E INVENTARIOS</t>
  </si>
  <si>
    <t>YEIMMY PAOLA ROJAS PADILLLA</t>
  </si>
  <si>
    <t>D3ESARROLLO EMPRESARIAL</t>
  </si>
  <si>
    <t>GESTOR DE PROOYECTOS Y COMPETITIVIDAD EMPRESARIAL</t>
  </si>
  <si>
    <t>Laura Valentina Merchán Montes</t>
  </si>
  <si>
    <t>Desarrollo Empresarial</t>
  </si>
  <si>
    <t>Profesional II de Desarrollo Empresarial</t>
  </si>
  <si>
    <t>Maria Fernanda Garzon</t>
  </si>
  <si>
    <t>Direccion Institucional</t>
  </si>
  <si>
    <t>Lider de Comunicaciones y Pósicionamiento Empresarial</t>
  </si>
  <si>
    <t>CHARLES W ANGEL C</t>
  </si>
  <si>
    <t>DIRECCCION DE DESARROLLO EMPRESARIAL</t>
  </si>
  <si>
    <t>GESTOR DE PROYECTOS Y COMPETITIVIDAD EMPRESARIAL EN CALIDAD DE SUPERNUMERARIO</t>
  </si>
  <si>
    <t>HUGO CARLOS JOSE GOMEZ SIERRA</t>
  </si>
  <si>
    <t>ADMINISTRATIVO Y FINANCIERO</t>
  </si>
  <si>
    <t>PROFESIONAL II DE TESORERIA</t>
  </si>
  <si>
    <t>EDGAR HERNAN PULIDO HERNANDEZ</t>
  </si>
  <si>
    <t>TECNOLOGIA</t>
  </si>
  <si>
    <t>COORDINADOR DE TRANSFORMACION DIGITAL Y FORMACION EMPRESARIAL</t>
  </si>
  <si>
    <t>Edwin Javier Bernal Montoya</t>
  </si>
  <si>
    <t>Gestor I de Apoyo al Emprendimiento</t>
  </si>
  <si>
    <t>Luis Alexander Rocha Castañeda</t>
  </si>
  <si>
    <t>Direccion Administrativa y Financiera</t>
  </si>
  <si>
    <t>Coordinador Financiero</t>
  </si>
  <si>
    <t>LIDA EDITH GUZMÁN MORALES</t>
  </si>
  <si>
    <t>DESARROLLO EMPRESARIAL</t>
  </si>
  <si>
    <t>GESTOR DEPROYECTOS Y COMPETITIVIAD EMPRESARIAL</t>
  </si>
  <si>
    <t>Beatriz Sofía Sánchez Montoya</t>
  </si>
  <si>
    <t>Registro</t>
  </si>
  <si>
    <t>Profesional 1 juridica</t>
  </si>
  <si>
    <t>CINDY YISSELL TORRES GONZALEZ</t>
  </si>
  <si>
    <t>PRESIDENCIA</t>
  </si>
  <si>
    <t>TECNICO II DE PRESIDENCIA</t>
  </si>
  <si>
    <t>AIDA MIREYA FARFAN ROMERO</t>
  </si>
  <si>
    <t>ADMINISTRATIVA Y FINANCIERA</t>
  </si>
  <si>
    <t>DIRECTORA ADMINISTRATIVA Y FINANCIERA</t>
  </si>
  <si>
    <t>Karen Dayana Murcia Mendez</t>
  </si>
  <si>
    <t>Dirección de Asuntos Juridicos</t>
  </si>
  <si>
    <t>Profesional ll de Contratos</t>
  </si>
  <si>
    <t>Adriana Alejandra Triana Mendez</t>
  </si>
  <si>
    <t>coordinador de gestión de proyectos y servicios empresariales</t>
  </si>
  <si>
    <t>Freddy Enrique Silva Rojas</t>
  </si>
  <si>
    <t>gestor de proyectos y de competitividad</t>
  </si>
  <si>
    <t>CAMILO SANTOS ROJAS</t>
  </si>
  <si>
    <t>JURIDICA</t>
  </si>
  <si>
    <t>TECNICO II DE COMPRAS</t>
  </si>
  <si>
    <t>Alexandra Sanchez</t>
  </si>
  <si>
    <t>Gestor II Apoyo a la Asociatividad</t>
  </si>
  <si>
    <t>Andrés Bulla</t>
  </si>
  <si>
    <t>Director</t>
  </si>
  <si>
    <t>ANA LIGIA PIRA CARDENAS</t>
  </si>
  <si>
    <t>REGISTROS PUBLICOS</t>
  </si>
  <si>
    <t>PROFESIONAL 1 REGISTRO</t>
  </si>
  <si>
    <t>daniel bernal</t>
  </si>
  <si>
    <t>dirección jurídica</t>
  </si>
  <si>
    <t>director juridico</t>
  </si>
  <si>
    <t>yeisson alvarado gutierrez</t>
  </si>
  <si>
    <t>desarrollo empresarial</t>
  </si>
  <si>
    <t>gestor 3 de apoyo</t>
  </si>
  <si>
    <t>DIANA AGUIRRE</t>
  </si>
  <si>
    <t>REGISTRO</t>
  </si>
  <si>
    <t>OPERADORA DE INFORMACION</t>
  </si>
  <si>
    <t>Maria Fernanda Cifuentes</t>
  </si>
  <si>
    <t>Desarrollo Institucional</t>
  </si>
  <si>
    <t>Planeación Institucional (Encargo)</t>
  </si>
  <si>
    <t>YULIETH CAROLINA YOSA ACOSTA</t>
  </si>
  <si>
    <t>SUPERNUMERARIA</t>
  </si>
  <si>
    <t>MARIA CRISTINA MORA</t>
  </si>
  <si>
    <t>OPERADOR DE REGISTRO</t>
  </si>
  <si>
    <t>1. Nombre: Belky Paola Ayala Guarnizo</t>
  </si>
  <si>
    <t>Área: Talento Humano</t>
  </si>
  <si>
    <t>Área: Jurídica</t>
  </si>
  <si>
    <t>2. Nombre: Luis Fernando Argumero Santibañez</t>
  </si>
  <si>
    <t>Cargo: Tecnico I de Contabilidad</t>
  </si>
  <si>
    <t>Cargo: Profesional II de Apoyo Juridico</t>
  </si>
  <si>
    <t>3. Nombre: Rowinson Maldonado</t>
  </si>
  <si>
    <t>Área: Nómina e Inventarios</t>
  </si>
  <si>
    <t>Cargo: Profesional I de Nómina e Inventarios</t>
  </si>
  <si>
    <t>Área: Desarrollo Empresarial</t>
  </si>
  <si>
    <t>4. Nombre: Yeimmy Paola Rojas Padilla</t>
  </si>
  <si>
    <t>Cargo: Gestor de Proyectos y Competitividad Empresarial</t>
  </si>
  <si>
    <t>5. Nombre: Laura Valentina Merchán Montes</t>
  </si>
  <si>
    <t>Cargo: Profesional II de Desarrollo Empresarial</t>
  </si>
  <si>
    <t>Área: Dirección Institucional</t>
  </si>
  <si>
    <t>6. Nombre: Maria Fernanda Garzón Zabala</t>
  </si>
  <si>
    <t>Cargo: Líder de Comunicaciones y Posicionamiento Empresarial</t>
  </si>
  <si>
    <t>Cargo: Gestor de Proyectos y Competitividad en Calidad de Supernumerario</t>
  </si>
  <si>
    <t>Área: Dirección de Desarrollo Empresarial</t>
  </si>
  <si>
    <t>7. Nombre: Charles Wilmer Angel Colmenares</t>
  </si>
  <si>
    <t>Cargo: Profesional II de Tesorería</t>
  </si>
  <si>
    <t>Área: Tecnología</t>
  </si>
  <si>
    <t>Cargo: Coordinador de Transformación Digital y Formación Empresarial</t>
  </si>
  <si>
    <t>Cargo: Gestor I de Apoyo al Emprendimiento</t>
  </si>
  <si>
    <t>Cargo: Coordinador Financiero</t>
  </si>
  <si>
    <t>8. Nombre: Hugo Carlos José Gómez Sierra</t>
  </si>
  <si>
    <t>9. Nombre: Edgar Hernán Pulido Hernández</t>
  </si>
  <si>
    <t>10. Nombre: Edwin Javier Bernal Montoya</t>
  </si>
  <si>
    <t>11. Nombre: Luis Alexander Rocha Castañeda</t>
  </si>
  <si>
    <t>12. Nombre: Lida Edith Guzmán Morales</t>
  </si>
  <si>
    <t>13. Nombre: Beatriz Sofía Sánchez Montoya</t>
  </si>
  <si>
    <t>Cargo: Profesional I Jurídico</t>
  </si>
  <si>
    <t>Área: Registro</t>
  </si>
  <si>
    <t>14. Nombre: Cindy Yissell Torres Gonzalez</t>
  </si>
  <si>
    <t>Cargo: Técnico II de Presidencia</t>
  </si>
  <si>
    <t>Cargo: Directora Administrativa y Financiera</t>
  </si>
  <si>
    <t>Área: Dirección Admnistrativa y Financiera</t>
  </si>
  <si>
    <t>15. Nombre: Aida Mireya Farfan Romero</t>
  </si>
  <si>
    <t>Cargo: Profesional ll de Contratos</t>
  </si>
  <si>
    <t>Área: Dirección de Asuntos Jurídicos</t>
  </si>
  <si>
    <t>16. Nombre: Karen Dayana Murcia Méndez</t>
  </si>
  <si>
    <t>Área: Desarrollo empresarial</t>
  </si>
  <si>
    <t>17. Nombre: Adriana Alejandra Triana Méndez</t>
  </si>
  <si>
    <t>Cargo: Coordinador de Gestión de Proyectos y Servicios Empresariales</t>
  </si>
  <si>
    <t>18. Nombre: Freddy Enrique Silva Rojas</t>
  </si>
  <si>
    <t>Área: Jurídica (Compras)</t>
  </si>
  <si>
    <t>Cargo: Técnico II de Compras</t>
  </si>
  <si>
    <t>19. Nombre: Heyder Camilo Santos Rojas</t>
  </si>
  <si>
    <t>20. Nombre: Alexandra Sánchez</t>
  </si>
  <si>
    <t>Cargo: Gestor II Apoyo a la Asociatividad</t>
  </si>
  <si>
    <t>Cargo: Director</t>
  </si>
  <si>
    <t>21. Nombre: Andrés Bulla Ruiz</t>
  </si>
  <si>
    <t>22. Nombre: Ana Ligia Pira Cárdenas</t>
  </si>
  <si>
    <t>Área: Registros Públicos</t>
  </si>
  <si>
    <t>Cargo: Profesional I Registro</t>
  </si>
  <si>
    <t>Cargo: Director Jurídico</t>
  </si>
  <si>
    <t>23. Nombre: Daniel Bernal</t>
  </si>
  <si>
    <t>Cargo: Gestor III de Apoyo</t>
  </si>
  <si>
    <t>24. Nombre: Yeisson Alvarado Gutierrez</t>
  </si>
  <si>
    <t>25. Nombre: Diana Aguirre</t>
  </si>
  <si>
    <t>Cargo: Operador de Información</t>
  </si>
  <si>
    <t>26. Nombre: Maria Fernanda Cifuentes</t>
  </si>
  <si>
    <t>Cargo: Planeador Institucional (Encargo)</t>
  </si>
  <si>
    <t>Área: Desarrollo Institucional</t>
  </si>
  <si>
    <t>27. Nombre: Yulieth Carolina Yosa Acosta</t>
  </si>
  <si>
    <t>Cargo: Supernumerario</t>
  </si>
  <si>
    <t>28. Nombre: Maria Cristina Mora</t>
  </si>
  <si>
    <t>Cargo: Operador de Registro</t>
  </si>
  <si>
    <t>29. Nombre:</t>
  </si>
  <si>
    <t>Cargo:</t>
  </si>
  <si>
    <t>30. Nombre:</t>
  </si>
  <si>
    <t>ACEPTADO por la CCF. No implica una gravedad significativa, por lo que no amerita la inversión en recursos o no requiere acciones adicionales para la gestión de riesgo diferente a los controles y mitigantes ya establecidos. Se conservan las acciones para mantener el nivel de riesgo y se monitorean trimestralmente para asegurar que no existan cambios.</t>
  </si>
  <si>
    <t>NO ACEPTADO por la CCF. Implica que el nivel de frecuencia y/o impacto del evento excede la zona de aceptación, por lo tanto el líder del área donde se produce el riesgo con el apoyo del Representante Legal y el encargado de Cumplimiento, deben realizar un seguimiento mensual a la eficiencia de los controles y mitigantes asociados al riesgo a fin de ubicarlo en el nivel de aceptación en el siguiente trimestre.</t>
  </si>
  <si>
    <t xml:space="preserve">NO ACEPTADO por la CCF. Implica la activación de una alerta. El líder del área donde se produce el riesgo con el apoyo del  del Representante Legal y el encargado de Cumplimiento deben establecer planes de acción orientados a reducir el riesgo inmediatamente, se deben establecer líderes y asignar recursos para su mitigación, a fin de ubicarlo en el nivel de aceptación en el siguiente mes.  </t>
  </si>
  <si>
    <t xml:space="preserve">NO ACEPTADO por la CCF. Es el nivel máximo de riesgo que puede soportar en el logro del objeto social. El líder del área donde se produce el riesgo con el apoyo del  del Representante Legal y el encargado de Cumplimiento deben establecer planes de acción orientados a reducir el riesgo de manera inmediata asignando recursos para su mitigación, a fin de ubicarlo en el nivel de aceptación, dentro del mes de ocurrencia.  </t>
  </si>
  <si>
    <t>Cada vez que se requiera, los empleados, administradores, proveedores y/o contratistas, aliados, clientes u otros terceros de la Entidad reportarán cualquier denuncia relacionada con posibles incumplimientos del IERC o cualquier posible acto de Corrupción o expresar cualquier inquietud relacionada con este asunto de manera confidencial y segura, al Responsable de Cumplimiento, a través de canales apropiados dispuestos para tal fin.</t>
  </si>
  <si>
    <t xml:space="preserve">Riesgo de Corrupción </t>
  </si>
  <si>
    <t>El Responsable de Cumplimiento en conjunto con los líderes de las áreas que son fuente de riesgo, identificarán los riesgos de Corrupción proporcionales a la materialidad, tamaño, estructura, naturaleza, países de operación y actividades específicas de la Entidad y definirá las actividades de control cada vez que se presenten cambios en la actividad que alteren o puedan alterar el grado de riesgo o por los menos cada dos años.</t>
  </si>
  <si>
    <t>El Responsable de Cumplimiento cada vez que se requiera, verificará que las políticas de cumplimiento dirigidas a los empleados de la Entidad se ejecuten adecuadamente, respecto a la entrega y ofrecimiento de regalos o beneficios a terceros, remuneraciones y pago de comisiones a empleados y contratistas, gastos relacionados con actividades de entretenimiento, alimentación, hospedaje y viaje, contribuciones políticas de cualquier naturaleza y donaciones.</t>
  </si>
  <si>
    <t>El Responsable de Cumplimiento como mínimo una vez al año, instruirá a los empleados de la Entidad sobre los reportes de denuncias de actos de Corrupción a la Secretaría de Transparencia, a través de los canales de denuncias dispuestos en los links de esta Entidad.</t>
  </si>
  <si>
    <t>El Responsable de Cumplimiento como mínimo una vez al año, instruirá a los empleados de la Entidad sobre los reportes de denuncias de actos de Corrupción a la Superintendencia de Sociedades, a través de los canales de denuncias dispuestos en los links de esta Superintendencia.</t>
  </si>
  <si>
    <t>El Responsable de Cumplimiento dará a conocer el IERC a través de los mecanismos dispuestos tales como publicaciones en medios impresos o virtuales, los cuales serán dirigidos a sus empleados, administradores, asociados y contratistas, con la frecuencia que asegure su adecuado cumplimiento, como mínimo una vez al año.</t>
  </si>
  <si>
    <t>Dar cumplimiento a las políticas de la Entidad relacionada con la coincidencia de personas en listados de prevención de antecedentes de Corrupción para no establecer ni mantener relaciones comerciales con personas involucradas en actividades ilícitas</t>
  </si>
  <si>
    <t>El Responsable de Cumplimiento contemplará las aplicaciones de cláusulas contractuales que prohíban a los proveedores y/o contratistas en la suscripción de contratos, si se desatienden las políticas o procedimientos de la Entidad para el cumplimiento del IERC, cada vez que se requiera</t>
  </si>
  <si>
    <t>El Responsable de Cumplimiento junto con el Área de Talento Humano cada vez que se requiera, ejecutará los procedimientos sancionatorios respecto de infracciones al IERC cometidas por cualquier empleado o administrador de la Entidad.</t>
  </si>
  <si>
    <t>El Responsable de Cumplimiento en conjunto con el Área de Talento Humano, darán a conocer el IERC a través de los mecanismos dispuestos tales como publicaciones en medios impresos o virtuales, los cuales serán dirigidos a sus empleados, administradores, asociados y contratistas, con la frecuencia que asegure su adecuado cumplimiento, como mínimo una vez al año.</t>
  </si>
  <si>
    <t>El Responsable de Cumplimiento con el apoyo del Área de Talento Humano, capacitará a los empleados de la Entidad sobre las situaciones a las que se pueden ver expuestos y que conlleven pagos, promesas, ofrecimientos o concesiones indebidas y sobre la forma de evitarlos, resolverlos e informarlos y en las estrategias específicas de la Entidad para mitigar los Riesgos de Corrupción , dando mayor atención a los individuos o negocios que estén expuestos en mayor grado a dichos riesgos, como mínimo una vez al año. Las capacitaciones en materia de lucha contra la Corrupción deben dejar constancia de su realización.</t>
  </si>
  <si>
    <t>Previo a la vinculación de los empleados de la Entidad, el Área de Talento Humano verifica los nombres y número de identificación en las listas de prevención y las listas PEP encontradas en el aplicativo dispuesto por la Entidad. El Responsable de Cumplimiento se asegura que el procedimiento funcione correctamente.</t>
  </si>
  <si>
    <t>El Responsable de Cumplimiento con el apoyo de la Dirección Administrativa y Financiera, comunicará a los contratistas de la Entidad sobre las situaciones a las que se pueden ver expuestos y que conlleven pagos, promesas, ofrecimientos o concesiones indebidas y sobre la forma de evitarlos, resolverlos e informarlos y en las estrategias específicas de la Entidad para mitigar los Riesgos de Corrupción , dando mayor atención a los individuos o negocios que estén expuestos en mayor grado a dichos riesgos, como mínimo una vez al año. Las comunicaciones en materia de lucha contra la Corrupción deben extenderse a aquellos contratistas que identifique El Responsable de Cumplimiento y dejar constancia de su realización.</t>
  </si>
  <si>
    <t>Dirección Administrativa y Financiera</t>
  </si>
  <si>
    <t>Cada vez que se requiera y como mínimo de forma anual, el Responsable de Cumplimiento diseñará y pondrá en marcha la realización de encuestas a los contratistas, cuyo contenido permita verificar la efectividad del IERC.</t>
  </si>
  <si>
    <t>Cada vez que se requiera y como mínimo de forma anual, el Responsable de Cumplimiento diseñará y pondrá en marcha la realización de encuestas a los empleados, cuyo contenido permita verificar la efectividad del IERC.</t>
  </si>
  <si>
    <t>Cada vez que se requiera, la Dirección Administrativa y Financiera revisa que la declaración o manifestación de los proveedores y/o contratistas se encuentre dentro del formato que la Entidad considere y en donde conste que ni el proveedor y/o contratista, ni sus administradores y accionistas registran antecedentes negativos frente a su buen crédito comercial y reputacional y que exista un compromiso de informar cuando se presenten estas situaciones. El Responsable de Cumplimiento se asegura que el procedimiento funcione correctamente.</t>
  </si>
  <si>
    <t>Previo a la vinculación de los proveedores y/o contratistas, la Dirección Administrativa y Financiera verifica el nombre y número de identificación de las personas que aparezcan en el formulario y soportes en listas de prevención y las listas PEP encontradas en el aplicativo dispuesto por la Entidad. Así mismo, verificar los antecedentes de buen crédito comercial y reputacional del contratista. La verificación se hace sobre el proveedor y/o contratista, así como a su representante legal y socios/accionistas que se identifiquen en el formulario de diligenciamiento y/o el certificado de existencia y representación legal o documentos adicionales según corresponda. El Responsable de Cumplimiento se asegura que el procedimiento funcione correctamente.</t>
  </si>
  <si>
    <t>Previo a la vinculación de los proveedores y/o contratistas, la Dirección Administrativa y Financiera revisa los aspectos legales, contables o financieros dentro de los contratos con los proveedores y/o contratistas de la Entidad, teniendo en cuenta los documentos solicitados por cada relación contractual. El Responsable de Cumplimiento se asegura que el procedimiento funcione correctamente.</t>
  </si>
  <si>
    <t>Durante la relación contractual con los contratistas, la Dirección Administrativa y Financiera realiza el análisis de las transacciones y o contratos en aras de observar señales de alerta que conlleven a la comisión de actos de Corrupción , incluyendo la validación del lugar donde se realizan negocios, operaciones o contratos dentro de la lista de jurisdicciones de alto riesgo. El Responsable de Cumplimiento se asegura que el procedimiento funcione correctamente.</t>
  </si>
  <si>
    <t>la Dirección Administrativa y Financiera validará los pagos de remuneración a los proveedores y/o contratistas para verificar el cumplimiento de requisitos contables, legales y tributarios y descartar que el pago de una remuneración indebida, así como la realización de promesas, ofrecimientos o concesiones de tipo económica, que corresponda al mayor valor que se le reconoce por su labor de intermediación, y de esta forma, determinar que ésta se encuentra dentro de parámetros de normalidad.</t>
  </si>
  <si>
    <t>Previo a la vinculación de los clientes y/o aliados, el Área de Desarrollo Empresarial y la Dirección Administrativa y Financiera verifican el nombre y número de identificación de las personas que aparezcan en el formulario y soportes en listas de prevención y las listas PEP encontradas en el aplicativo dispuesto por la Entidad. Así mismo, verificar los antecedentes de buen crédito comercial y reputacional del cliente y/o aliado. La verificación se hace sobre el cliente y/o aliado, así como a su representante legal y socios/accionistas que se identifiquen en el formulario de diligenciamiento y/o el certificado de existencia y representación legal o documentos adicionales según corresponda. El Responsable de Cumplimiento se asegura que el procedimiento funcione correctamente.</t>
  </si>
  <si>
    <t>Responsable de Cumplimiento: es el Representante Legal de la CCF, como persona responsable de la implementación y ejecución del IERC. El Representante Legal puede facultar a otra persona para promover, desarrollar y velar por el cumplimiento de los procedimientos específicos de prevención, actualización y mitigación del riesgo de Corrupción.</t>
  </si>
  <si>
    <t xml:space="preserve">Previo a realizar operaciones con proveedores y/o contratistas, la Dirección Administrativa y Financiera solicita el diligenciamiento del formulario establecido por CCF y documentos soporte para su conocimiento con el fin que verifique la información del formulario vs los soportes cada vez que se requiera y sea analizada la estructura societaria o el objeto social para determinar señales de alerta y descartar que la actividad económica o el país de domicilio o con presencia, constituya un riesgo mayor de Corrupción . </t>
  </si>
  <si>
    <t xml:space="preserve">Previo a realizar operaciones con clientes y/o aliados, el Área de Desarrollo Empresarial y la Dirección Administrativa y Financiera solicitan el diligenciamiento del formulario establecido por CCF y documentos soporte para su conocimiento con el fin que verifique la información del formulario vs los soportes cada vez que se requiera y sea analizada la estructura societaria o el objeto social para determinar señales de alerta y descartar que la actividad económica o el país de domicilio o con presencia, constituya un riesgo mayor de Corrupción. </t>
  </si>
  <si>
    <t>Dirección Administrativa y Financiera
Dirección de Asuntos Jurídicos Masc</t>
  </si>
  <si>
    <t>Director Administrativo y Financiero
Coordinador Financiero
Profesional II de Servicios Jurídicos</t>
  </si>
  <si>
    <t>Dirección Administrativa y Financiera
Dirección de Asuntos Jurídicos Masc
Área de Talento Humano</t>
  </si>
  <si>
    <t>Técnico II de Compras</t>
  </si>
  <si>
    <t>Área de Desarrollo Empresarial
Dirección Administrativa y Financiera</t>
  </si>
  <si>
    <t>Gestor de Proyectos y Competitividad
Director Administrativo y Financiero</t>
  </si>
  <si>
    <t>Director Administrativo y Financiero</t>
  </si>
  <si>
    <t>Cada vez que se requiera, la Dirección Institucional, el Área de Desarrollo Empresarial y la Dirección de Asuntos Jurídicos MASC verifican los nombres y número de identificación de los usuarios en las listas de prevención encontradas en el aplicativo dispuesto por la Entidad. El Responsable de Cumplimiento se asegura que el procedimiento funcione correctamente.</t>
  </si>
  <si>
    <t>Dirección Institucional
Área de Desarrollo Empresarial
Dirección de Asuntos Jurídicos Masc</t>
  </si>
  <si>
    <t>Profesional II de Talento Humano</t>
  </si>
  <si>
    <t>Herramienta de consulta en listas de prevención INFOLAFT SEARCH
Registro de proveedores</t>
  </si>
  <si>
    <t>Herramienta de consulta en listas de prevención INFOLAFT SEARCH
Registro de clientes y aliados</t>
  </si>
  <si>
    <t>Herramienta de consulta en listas de prevención INFOLAFT SEARCH
Registro de usuarios</t>
  </si>
  <si>
    <t>Herramienta de consulta en listas de prevención INFOLAFT SEARCH
Registro de empleados</t>
  </si>
  <si>
    <t>Página web de la CCF</t>
  </si>
  <si>
    <t>Instructivo IERC
Pagina Intranet de CCF</t>
  </si>
  <si>
    <t>Se establece para identificar nuevas situaciones de riesgo LA/FT/FPADM en CCF</t>
  </si>
  <si>
    <t>Seguimiento al programa de capacitación para el IERC de CCF</t>
  </si>
  <si>
    <t>Determinar el porcentaje de alertas asociadas a casos de Corrupción analizadas por CCF</t>
  </si>
  <si>
    <t>Determinar el porcentaje de reportes por incumplimiento al IERC o cualquier posible acto de corrupción o soborno, analizados por CCF</t>
  </si>
  <si>
    <t>Luis Alexander Rocha Castañeda, Julian Andres Segura León, Hernán Pulido, Ana Milena Bautista, Daniel Francisco Bernal, Lyda Edith Guzman, Pedro Pablo Bermudez Diaz</t>
  </si>
  <si>
    <t>Sí, la Cámara de Comercio de Facatativá cuenta con un máximo órgano social denominado Junta Directiva. Este cuerpo colegiado está conformado por comerciantes afiliados inscritos en el registro mercantil y por representantes designados por el Gobierno Nacional</t>
  </si>
  <si>
    <t>No se cuenta con este oficial de cumplimiento</t>
  </si>
  <si>
    <t xml:space="preserve">https://ccfacatativa.org.co/media/53bnmr2f/resoluci%C3%B3n-no-102-2016-nuevo-codigo-de-etica-de-la-ccf.pdf
</t>
  </si>
  <si>
    <t>SE CUMPLE CON LEY DE TRANSPARENCIA.
https://ccfacatativa.org.co/ley-de-transparencia/normatividad/</t>
  </si>
  <si>
    <t>NO</t>
  </si>
  <si>
    <t>https://ccfacatativa.org.co/nuestra-camara/listado-de-colaboradores-y-junta-directiva/</t>
  </si>
  <si>
    <t>SI, através de convenios insteristitucionales</t>
  </si>
  <si>
    <t>SI (CONVENIOS CON ENTIDADES DE ORDEN NACIONAL -ALCALDIAS DE LA JURISDICCIÓN, GOBERNACIÓN … )</t>
  </si>
  <si>
    <t>SI</t>
  </si>
  <si>
    <t>DONAMOS ACTIVOS FIJOS DADOS DE BAJA</t>
  </si>
  <si>
    <t>Resolución No.016 del 2016</t>
  </si>
  <si>
    <t>En nuestra Web se cuenta con un sitio para denuncias por supuesta actividades ilícitas o por comportamientos indebidos por parte de un funcionario o de personas externas que estén ejecutando funciones en nombre de la CCF de forma irregular, presioné el enlace inferiorhttps://ccfacatativa.org.co/contactanos/denuncias/</t>
  </si>
  <si>
    <r>
      <rPr>
        <b/>
        <sz val="9"/>
        <rFont val="Calibri"/>
        <family val="2"/>
        <scheme val="minor"/>
      </rPr>
      <t>NO SE CUENTA CON UN PROCEDIMIENTO</t>
    </r>
    <r>
      <rPr>
        <sz val="9"/>
        <rFont val="Calibri"/>
        <family val="2"/>
        <scheme val="minor"/>
      </rPr>
      <t xml:space="preserve">
Sin embargo en el sitio Web se menciona "Su denuncia será resuelta dentro de los 15 días hábiles siguientes a la fecha de recibido, cuya respuesta será enviada al correo electrónico señalado. 
Nota: En caso de que su denuncia se de forma anónima, por favor diligenciar el correo para poder suministrar la respuesta a la denuncia, en caso de que sea no, diligenciar todos los datos</t>
    </r>
  </si>
  <si>
    <t xml:space="preserve">SI SE CUENTA CON UNA POLITICA DE GESTION DOCUMENTO. 
https://ccfacatativa.org.co/media/w4afogv3/politica-gestion-documental.pdf </t>
  </si>
  <si>
    <t xml:space="preserve">SE CUENTA CON EL REGLAMENTO INTERNO DE TRABAJO
</t>
  </si>
  <si>
    <t xml:space="preserve">SI (CLÁUSULA DECIMA TERCERA. OBLIGACIÓN ESPECIAL SOBRE PREVENCIÓN DEL LAVADO DE ACTIVOS: EL CONTRATISTA se obliga para con LA CÁMARA, a no utilizar el objeto de este Contrato y/o utilizar a LA CÁMARA como instrumento para el ocultamiento, manejo, inversión o aprovechamiento, en cualquier forma de dinero u otros bienes provenientes de actividades delictivas, o para dar apariencia de legalidad a actividades delictivas o a transacciones o fondos vinculados con las mismas y a informar a LA CÁMARA, inmediatamente, cualquier sospecha información que llegare a conocer relacionada con este tema, respecto de las obligaciones derivadas del presente Contrato). </t>
  </si>
  <si>
    <t>Director Administrativo y Financiero
Coordinador Financiero
Líder I Asesoría Jurídica y Formación Empresarial</t>
  </si>
  <si>
    <t>Director Administrativo y Financiero
Coordinador Financiero
Líder I Asesoría Jurídica y Formación Empresarial
Profesional II de Talento Humano</t>
  </si>
  <si>
    <t>Coordinador de transformación digital
Profesional I soporte tecnológico
Gestor de proyectos y competitividad
Líder I Asesoría Jurídica y Formación Empresarial</t>
  </si>
  <si>
    <t>Belky Paola Ayala
Nichol Catalina Guzmán Ortega</t>
  </si>
  <si>
    <t xml:space="preserve">CODIGO </t>
  </si>
  <si>
    <t>VERSION</t>
  </si>
  <si>
    <t xml:space="preserve">FECHA </t>
  </si>
  <si>
    <t xml:space="preserve">MATRIZ DE IDENTIFICACION Y EVALUACION DE RIESGOS DE CORRUPCION </t>
  </si>
  <si>
    <t>FOR-DAF-62</t>
  </si>
  <si>
    <t>14 DE OCTUBRE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</si>
</sst>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4" formatCode="_-&quot;$&quot;\ * #,##0.00_-;\-&quot;$&quot;\ * #,##0.00_-;_-&quot;$&quot;\ * &quot;-&quot;??_-;_-@_-"/>
    <numFmt numFmtId="43" formatCode="_-* #,##0.00_-;\-* #,##0.00_-;_-* &quot;-&quot;??_-;_-@_-"/>
    <numFmt numFmtId="164" formatCode="_-* #,##0_-;\-* #,##0_-;_-* &quot;-&quot;??_-;_-@_-"/>
    <numFmt numFmtId="165" formatCode="_(* #,##0.00_);_(* \(#,##0.00\);_(* &quot;-&quot;??_);_(@_)"/>
    <numFmt numFmtId="166" formatCode="_-[$USD]\ * #,##0.00_-;\-[$USD]\ * #,##0.00_-;_-[$USD]\ * &quot;-&quot;??_-;_-@_-"/>
    <numFmt numFmtId="167" formatCode="_-[$$-240A]\ * #,##0.00_-;\-[$$-240A]\ * #,##0.00_-;_-[$$-240A]\ * &quot;-&quot;??_-;_-@_-"/>
    <numFmt numFmtId="168" formatCode="0.0"/>
  </numFmts>
  <fonts count="105" x14ac:knownFonts="1">
    <font>
      <sz val="11"/>
      <color theme="1"/>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sz val="12"/>
      <color theme="1"/>
      <name val="Calibri"/>
      <family val="2"/>
      <scheme val="minor"/>
    </font>
    <font>
      <b/>
      <sz val="20"/>
      <color theme="1"/>
      <name val="Calibri"/>
      <family val="2"/>
      <scheme val="minor"/>
    </font>
    <font>
      <sz val="14"/>
      <color theme="1"/>
      <name val="Calibri"/>
      <family val="2"/>
      <scheme val="minor"/>
    </font>
    <font>
      <sz val="14"/>
      <color rgb="FF000000"/>
      <name val="Calibri"/>
      <family val="2"/>
      <scheme val="minor"/>
    </font>
    <font>
      <sz val="14"/>
      <color rgb="FFFF0000"/>
      <name val="Calibri"/>
      <family val="2"/>
      <scheme val="minor"/>
    </font>
    <font>
      <sz val="11"/>
      <color theme="1"/>
      <name val="Calibri"/>
      <family val="2"/>
      <scheme val="minor"/>
    </font>
    <font>
      <b/>
      <sz val="12"/>
      <color theme="1"/>
      <name val="Calibri"/>
      <family val="2"/>
      <scheme val="minor"/>
    </font>
    <font>
      <b/>
      <sz val="11"/>
      <name val="Calibri"/>
      <family val="2"/>
      <scheme val="minor"/>
    </font>
    <font>
      <sz val="11"/>
      <name val="Calibri"/>
      <family val="2"/>
      <scheme val="minor"/>
    </font>
    <font>
      <b/>
      <sz val="12"/>
      <color theme="0"/>
      <name val="Calibri"/>
      <family val="2"/>
      <scheme val="minor"/>
    </font>
    <font>
      <sz val="10"/>
      <name val="Arial"/>
      <family val="2"/>
    </font>
    <font>
      <sz val="9"/>
      <color indexed="81"/>
      <name val="Tahoma"/>
      <family val="2"/>
    </font>
    <font>
      <b/>
      <sz val="9"/>
      <color indexed="81"/>
      <name val="Tahoma"/>
      <family val="2"/>
    </font>
    <font>
      <sz val="11"/>
      <color rgb="FF000000"/>
      <name val="Calibri"/>
      <family val="2"/>
      <scheme val="minor"/>
    </font>
    <font>
      <sz val="10"/>
      <color theme="1"/>
      <name val="Calibri"/>
      <family val="2"/>
      <scheme val="minor"/>
    </font>
    <font>
      <sz val="9"/>
      <color theme="1"/>
      <name val="Calibri"/>
      <family val="2"/>
      <scheme val="minor"/>
    </font>
    <font>
      <sz val="8"/>
      <color theme="1"/>
      <name val="Calibri"/>
      <family val="2"/>
      <scheme val="minor"/>
    </font>
    <font>
      <sz val="10"/>
      <name val="Calibri"/>
      <family val="2"/>
      <scheme val="minor"/>
    </font>
    <font>
      <b/>
      <sz val="10"/>
      <name val="Calibri"/>
      <family val="2"/>
      <scheme val="minor"/>
    </font>
    <font>
      <b/>
      <sz val="9"/>
      <color theme="1"/>
      <name val="Calibri"/>
      <family val="2"/>
      <scheme val="minor"/>
    </font>
    <font>
      <sz val="9"/>
      <name val="Calibri"/>
      <family val="2"/>
      <scheme val="minor"/>
    </font>
    <font>
      <b/>
      <sz val="10"/>
      <color rgb="FF000000"/>
      <name val="Calibri"/>
      <family val="2"/>
      <scheme val="minor"/>
    </font>
    <font>
      <sz val="10"/>
      <color rgb="FF000000"/>
      <name val="Calibri"/>
      <family val="2"/>
      <scheme val="minor"/>
    </font>
    <font>
      <b/>
      <sz val="10"/>
      <name val="Arial"/>
      <family val="2"/>
    </font>
    <font>
      <sz val="9"/>
      <color rgb="FFFF0000"/>
      <name val="Calibri"/>
      <family val="2"/>
      <scheme val="minor"/>
    </font>
    <font>
      <b/>
      <sz val="14"/>
      <name val="Calibri"/>
      <family val="2"/>
      <scheme val="minor"/>
    </font>
    <font>
      <sz val="8"/>
      <name val="Calibri"/>
      <family val="2"/>
      <scheme val="minor"/>
    </font>
    <font>
      <b/>
      <sz val="10"/>
      <color theme="1"/>
      <name val="Calibri"/>
      <family val="2"/>
      <scheme val="minor"/>
    </font>
    <font>
      <b/>
      <sz val="9"/>
      <name val="Calibri"/>
      <family val="2"/>
      <scheme val="minor"/>
    </font>
    <font>
      <b/>
      <sz val="12"/>
      <color rgb="FFFF0000"/>
      <name val="Calibri"/>
      <family val="2"/>
      <scheme val="minor"/>
    </font>
    <font>
      <b/>
      <sz val="8"/>
      <color theme="1"/>
      <name val="Calibri"/>
      <family val="2"/>
      <scheme val="minor"/>
    </font>
    <font>
      <b/>
      <sz val="8"/>
      <color theme="4"/>
      <name val="Calibri"/>
      <family val="2"/>
      <scheme val="minor"/>
    </font>
    <font>
      <sz val="11"/>
      <color theme="1"/>
      <name val="Calibri"/>
      <family val="2"/>
    </font>
    <font>
      <b/>
      <sz val="10"/>
      <color theme="8" tint="-0.249977111117893"/>
      <name val="Calibri"/>
      <family val="2"/>
      <scheme val="minor"/>
    </font>
    <font>
      <b/>
      <sz val="10"/>
      <color rgb="FFFF0000"/>
      <name val="Calibri"/>
      <family val="2"/>
      <scheme val="minor"/>
    </font>
    <font>
      <b/>
      <sz val="16"/>
      <color theme="0"/>
      <name val="Calibri"/>
      <family val="2"/>
      <scheme val="minor"/>
    </font>
    <font>
      <b/>
      <sz val="9"/>
      <color rgb="FFFF0000"/>
      <name val="Calibri"/>
      <family val="2"/>
      <scheme val="minor"/>
    </font>
    <font>
      <b/>
      <sz val="14"/>
      <color theme="4"/>
      <name val="Calibri"/>
      <family val="2"/>
      <scheme val="minor"/>
    </font>
    <font>
      <b/>
      <sz val="9"/>
      <color rgb="FF0070C0"/>
      <name val="Calibri"/>
      <family val="2"/>
      <scheme val="minor"/>
    </font>
    <font>
      <b/>
      <sz val="9"/>
      <color rgb="FF00B050"/>
      <name val="Calibri"/>
      <family val="2"/>
      <scheme val="minor"/>
    </font>
    <font>
      <sz val="11"/>
      <color rgb="FF0070C0"/>
      <name val="Calibri"/>
      <family val="2"/>
      <scheme val="minor"/>
    </font>
    <font>
      <b/>
      <sz val="18"/>
      <color theme="1"/>
      <name val="Calibri"/>
      <family val="2"/>
      <scheme val="minor"/>
    </font>
    <font>
      <b/>
      <sz val="10"/>
      <color theme="0"/>
      <name val="Calibri"/>
      <family val="2"/>
      <scheme val="minor"/>
    </font>
    <font>
      <sz val="11"/>
      <color rgb="FF000000"/>
      <name val="Calibri"/>
      <family val="2"/>
    </font>
    <font>
      <sz val="11"/>
      <color rgb="FF00B050"/>
      <name val="Symbol"/>
      <family val="1"/>
      <charset val="2"/>
    </font>
    <font>
      <sz val="7"/>
      <color rgb="FF00B050"/>
      <name val="Times New Roman"/>
      <family val="1"/>
    </font>
    <font>
      <sz val="11"/>
      <color rgb="FF00B050"/>
      <name val="Calibri"/>
      <family val="2"/>
    </font>
    <font>
      <b/>
      <sz val="11"/>
      <color rgb="FFFF0000"/>
      <name val="Calibri"/>
      <family val="2"/>
      <scheme val="minor"/>
    </font>
    <font>
      <b/>
      <sz val="11"/>
      <name val="Calibri"/>
      <family val="2"/>
    </font>
    <font>
      <sz val="9"/>
      <color rgb="FF000000"/>
      <name val="Calibri"/>
      <family val="2"/>
      <scheme val="minor"/>
    </font>
    <font>
      <b/>
      <sz val="14"/>
      <color rgb="FF000000"/>
      <name val="Calibri"/>
      <family val="2"/>
      <scheme val="minor"/>
    </font>
    <font>
      <sz val="11"/>
      <color theme="4"/>
      <name val="Calibri"/>
      <family val="2"/>
      <scheme val="minor"/>
    </font>
    <font>
      <sz val="12"/>
      <color rgb="FF000000"/>
      <name val="Calibri"/>
      <family val="2"/>
      <scheme val="minor"/>
    </font>
    <font>
      <b/>
      <sz val="11"/>
      <color rgb="FF000000"/>
      <name val="Calibri"/>
      <family val="2"/>
      <scheme val="minor"/>
    </font>
    <font>
      <sz val="9"/>
      <color rgb="FF000000"/>
      <name val="Tahoma"/>
      <family val="2"/>
    </font>
    <font>
      <b/>
      <sz val="18"/>
      <color theme="1"/>
      <name val="Calibri"/>
      <family val="2"/>
    </font>
    <font>
      <sz val="12"/>
      <color theme="1"/>
      <name val="Calibri"/>
      <family val="2"/>
    </font>
    <font>
      <sz val="11"/>
      <name val="Calibri"/>
      <family val="2"/>
    </font>
    <font>
      <sz val="11"/>
      <color theme="0"/>
      <name val="Calibri"/>
      <family val="2"/>
      <scheme val="minor"/>
    </font>
    <font>
      <b/>
      <sz val="11"/>
      <color theme="4"/>
      <name val="Calibri"/>
      <family val="2"/>
      <scheme val="minor"/>
    </font>
    <font>
      <sz val="8"/>
      <color indexed="8"/>
      <name val="Calibri"/>
      <family val="2"/>
    </font>
    <font>
      <b/>
      <sz val="20"/>
      <name val="Calibri"/>
      <family val="2"/>
      <scheme val="minor"/>
    </font>
    <font>
      <sz val="12"/>
      <name val="Calibri"/>
      <family val="2"/>
      <scheme val="minor"/>
    </font>
    <font>
      <b/>
      <sz val="11"/>
      <color theme="1"/>
      <name val="Calibri"/>
      <family val="2"/>
    </font>
    <font>
      <b/>
      <sz val="8"/>
      <name val="Calibri"/>
      <family val="2"/>
      <scheme val="minor"/>
    </font>
    <font>
      <b/>
      <sz val="18"/>
      <color rgb="FFFF0000"/>
      <name val="Calibri"/>
      <family val="2"/>
      <scheme val="minor"/>
    </font>
    <font>
      <sz val="16"/>
      <color theme="1"/>
      <name val="Calibri"/>
      <family val="2"/>
      <scheme val="minor"/>
    </font>
    <font>
      <b/>
      <sz val="11"/>
      <color theme="0"/>
      <name val="Calibri"/>
      <family val="2"/>
      <scheme val="minor"/>
    </font>
    <font>
      <b/>
      <sz val="9"/>
      <color theme="4"/>
      <name val="Calibri"/>
      <family val="2"/>
      <scheme val="minor"/>
    </font>
    <font>
      <sz val="11"/>
      <color theme="7" tint="-0.249977111117893"/>
      <name val="Calibri"/>
      <family val="2"/>
      <scheme val="minor"/>
    </font>
    <font>
      <sz val="11"/>
      <color theme="8"/>
      <name val="Calibri"/>
      <family val="2"/>
      <scheme val="minor"/>
    </font>
    <font>
      <b/>
      <sz val="14"/>
      <color theme="8"/>
      <name val="Calibri"/>
      <family val="2"/>
      <scheme val="minor"/>
    </font>
    <font>
      <sz val="14"/>
      <name val="Calibri"/>
      <family val="2"/>
      <scheme val="minor"/>
    </font>
    <font>
      <b/>
      <sz val="20"/>
      <color rgb="FF0070C0"/>
      <name val="Calibri"/>
      <family val="2"/>
      <scheme val="minor"/>
    </font>
    <font>
      <b/>
      <sz val="16"/>
      <color rgb="FFFF0000"/>
      <name val="Calibri"/>
      <family val="2"/>
      <scheme val="minor"/>
    </font>
    <font>
      <sz val="11"/>
      <color indexed="81"/>
      <name val="Calibri"/>
      <family val="2"/>
      <scheme val="minor"/>
    </font>
    <font>
      <sz val="11"/>
      <color theme="1"/>
      <name val="Calibri"/>
      <family val="2"/>
      <scheme val="minor"/>
    </font>
    <font>
      <sz val="11"/>
      <color theme="1"/>
      <name val="Calibri"/>
      <family val="2"/>
    </font>
    <font>
      <b/>
      <sz val="14"/>
      <color theme="1"/>
      <name val="Calibri"/>
      <family val="2"/>
    </font>
    <font>
      <sz val="12"/>
      <color rgb="FF000000"/>
      <name val="Calibri"/>
      <family val="2"/>
    </font>
    <font>
      <sz val="10"/>
      <color theme="1"/>
      <name val="Calibri"/>
      <family val="2"/>
    </font>
    <font>
      <b/>
      <sz val="12"/>
      <color theme="0"/>
      <name val="Calibri"/>
      <family val="2"/>
    </font>
    <font>
      <sz val="9"/>
      <color theme="1"/>
      <name val="Calibri"/>
      <family val="2"/>
    </font>
    <font>
      <sz val="8"/>
      <color theme="1"/>
      <name val="Calibri"/>
      <family val="2"/>
    </font>
    <font>
      <b/>
      <sz val="20"/>
      <color theme="1"/>
      <name val="Calibri"/>
      <family val="2"/>
    </font>
    <font>
      <sz val="10"/>
      <color rgb="FF00B050"/>
      <name val="Calibri"/>
      <family val="2"/>
    </font>
    <font>
      <sz val="10"/>
      <color rgb="FFFF0000"/>
      <name val="Calibri"/>
      <family val="2"/>
    </font>
    <font>
      <sz val="10"/>
      <color rgb="FFBF9000"/>
      <name val="Calibri"/>
      <family val="2"/>
    </font>
    <font>
      <b/>
      <sz val="14"/>
      <color rgb="FF000000"/>
      <name val="Calibri"/>
      <family val="2"/>
    </font>
    <font>
      <sz val="9"/>
      <color rgb="FFFF0000"/>
      <name val="Calibri"/>
      <family val="2"/>
    </font>
    <font>
      <sz val="9"/>
      <color rgb="FF00B050"/>
      <name val="Calibri"/>
      <family val="2"/>
    </font>
    <font>
      <sz val="9"/>
      <color rgb="FFBF9000"/>
      <name val="Calibri"/>
      <family val="2"/>
    </font>
    <font>
      <b/>
      <sz val="14"/>
      <color theme="0"/>
      <name val="Calibri"/>
      <family val="2"/>
    </font>
    <font>
      <sz val="10"/>
      <color rgb="FF434343"/>
      <name val="Roboto"/>
    </font>
    <font>
      <b/>
      <sz val="14"/>
      <name val="Calibri"/>
      <family val="2"/>
    </font>
    <font>
      <sz val="14"/>
      <name val="Calibri"/>
      <family val="2"/>
    </font>
    <font>
      <sz val="8"/>
      <name val="Calibri"/>
      <family val="2"/>
    </font>
    <font>
      <u/>
      <sz val="11"/>
      <color theme="10"/>
      <name val="Calibri"/>
      <family val="2"/>
      <scheme val="minor"/>
    </font>
    <font>
      <sz val="11"/>
      <color rgb="FFFF0000"/>
      <name val="Calibri"/>
      <family val="2"/>
      <scheme val="minor"/>
    </font>
    <font>
      <b/>
      <sz val="24"/>
      <color rgb="FF000000"/>
      <name val="Calibri"/>
      <family val="2"/>
      <scheme val="minor"/>
    </font>
    <font>
      <u/>
      <sz val="9"/>
      <name val="Calibri"/>
      <family val="2"/>
      <scheme val="minor"/>
    </font>
  </fonts>
  <fills count="3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3"/>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00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FFFF99"/>
        <bgColor indexed="64"/>
      </patternFill>
    </fill>
    <fill>
      <patternFill patternType="solid">
        <fgColor theme="5" tint="0.79998168889431442"/>
        <bgColor indexed="64"/>
      </patternFill>
    </fill>
    <fill>
      <patternFill patternType="solid">
        <fgColor rgb="FFCCC0D0"/>
        <bgColor indexed="64"/>
      </patternFill>
    </fill>
    <fill>
      <patternFill patternType="solid">
        <fgColor rgb="FF00B0F0"/>
        <bgColor indexed="64"/>
      </patternFill>
    </fill>
    <fill>
      <patternFill patternType="solid">
        <fgColor rgb="FFFFA50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FFFF"/>
        <bgColor indexed="64"/>
      </patternFill>
    </fill>
    <fill>
      <patternFill patternType="solid">
        <fgColor rgb="FF2E75B5"/>
        <bgColor rgb="FF2E75B5"/>
      </patternFill>
    </fill>
    <fill>
      <patternFill patternType="solid">
        <fgColor rgb="FFD8D8D8"/>
        <bgColor rgb="FFD8D8D8"/>
      </patternFill>
    </fill>
    <fill>
      <patternFill patternType="solid">
        <fgColor rgb="FF1F3864"/>
        <bgColor rgb="FF1F3864"/>
      </patternFill>
    </fill>
    <fill>
      <patternFill patternType="solid">
        <fgColor rgb="FFB4C6E7"/>
        <bgColor rgb="FFB4C6E7"/>
      </patternFill>
    </fill>
    <fill>
      <patternFill patternType="solid">
        <fgColor rgb="FFF8F9FA"/>
        <bgColor indexed="64"/>
      </patternFill>
    </fill>
    <fill>
      <patternFill patternType="solid">
        <fgColor theme="5" tint="0.39997558519241921"/>
        <bgColor indexed="64"/>
      </patternFill>
    </fill>
    <fill>
      <patternFill patternType="solid">
        <fgColor theme="4" tint="0.79998168889431442"/>
        <bgColor rgb="FFDEEAF6"/>
      </patternFill>
    </fill>
    <fill>
      <patternFill patternType="solid">
        <fgColor rgb="FFDEEAF6"/>
        <bgColor rgb="FFDEEAF6"/>
      </patternFill>
    </fill>
    <fill>
      <patternFill patternType="solid">
        <fgColor theme="0"/>
        <bgColor rgb="FFDEEAF6"/>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top/>
      <bottom style="medium">
        <color indexed="64"/>
      </bottom>
      <diagonal/>
    </border>
    <border>
      <left/>
      <right/>
      <top/>
      <bottom style="thin">
        <color auto="1"/>
      </bottom>
      <diagonal/>
    </border>
    <border>
      <left/>
      <right/>
      <top style="thin">
        <color theme="0"/>
      </top>
      <bottom style="thin">
        <color theme="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s>
  <cellStyleXfs count="19">
    <xf numFmtId="0" fontId="0" fillId="0" borderId="0"/>
    <xf numFmtId="44" fontId="9" fillId="0" borderId="0" applyFont="0" applyFill="0" applyBorder="0" applyAlignment="0" applyProtection="0"/>
    <xf numFmtId="0" fontId="4" fillId="0" borderId="0"/>
    <xf numFmtId="0" fontId="4" fillId="0" borderId="0"/>
    <xf numFmtId="0" fontId="9" fillId="0" borderId="0"/>
    <xf numFmtId="0" fontId="14" fillId="0" borderId="0"/>
    <xf numFmtId="0" fontId="9" fillId="0" borderId="0"/>
    <xf numFmtId="165" fontId="9" fillId="0" borderId="0" applyFont="0" applyFill="0" applyBorder="0" applyAlignment="0" applyProtection="0"/>
    <xf numFmtId="9"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0" fontId="80" fillId="0" borderId="0"/>
    <xf numFmtId="44"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01" fillId="0" borderId="0" applyNumberFormat="0" applyFill="0" applyBorder="0" applyAlignment="0" applyProtection="0"/>
  </cellStyleXfs>
  <cellXfs count="783">
    <xf numFmtId="0" fontId="0" fillId="0" borderId="0" xfId="0"/>
    <xf numFmtId="0" fontId="3" fillId="2" borderId="0" xfId="0" applyFont="1" applyFill="1"/>
    <xf numFmtId="0" fontId="1" fillId="0" borderId="0" xfId="0" applyFont="1"/>
    <xf numFmtId="0" fontId="3" fillId="0" borderId="0" xfId="0" applyFont="1"/>
    <xf numFmtId="0" fontId="2" fillId="0" borderId="0" xfId="0" applyFont="1"/>
    <xf numFmtId="0" fontId="6" fillId="0" borderId="0" xfId="0" applyFont="1"/>
    <xf numFmtId="0" fontId="7" fillId="0" borderId="0" xfId="0" applyFont="1"/>
    <xf numFmtId="0" fontId="8" fillId="0" borderId="0" xfId="0" applyFont="1"/>
    <xf numFmtId="0" fontId="0" fillId="0" borderId="1" xfId="0" applyBorder="1" applyAlignment="1">
      <alignment horizontal="center" vertical="center" wrapText="1"/>
    </xf>
    <xf numFmtId="0" fontId="0" fillId="0" borderId="1" xfId="0" applyBorder="1"/>
    <xf numFmtId="0" fontId="0" fillId="0" borderId="0" xfId="0" applyAlignment="1">
      <alignment horizontal="center" vertical="center"/>
    </xf>
    <xf numFmtId="0" fontId="0" fillId="0" borderId="0" xfId="0" applyAlignment="1">
      <alignment horizontal="left" vertical="center"/>
    </xf>
    <xf numFmtId="0" fontId="0" fillId="0" borderId="1" xfId="0" applyBorder="1" applyAlignment="1">
      <alignment horizontal="center" vertical="center"/>
    </xf>
    <xf numFmtId="0" fontId="0" fillId="0" borderId="0" xfId="0" applyAlignment="1">
      <alignment horizontal="center" vertical="center" wrapText="1"/>
    </xf>
    <xf numFmtId="0" fontId="0" fillId="2" borderId="0" xfId="0" applyFill="1" applyAlignment="1">
      <alignment horizontal="left" vertical="center"/>
    </xf>
    <xf numFmtId="0" fontId="4" fillId="0" borderId="0" xfId="0" applyFont="1" applyAlignment="1">
      <alignment horizontal="left" vertical="center"/>
    </xf>
    <xf numFmtId="0" fontId="4" fillId="0" borderId="0" xfId="0" applyFont="1" applyAlignment="1">
      <alignment horizontal="center" vertical="center"/>
    </xf>
    <xf numFmtId="0" fontId="18" fillId="0" borderId="1" xfId="0" applyFont="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vertical="center" wrapText="1"/>
    </xf>
    <xf numFmtId="0" fontId="2" fillId="0" borderId="0" xfId="0" applyFont="1" applyAlignment="1">
      <alignment vertical="center"/>
    </xf>
    <xf numFmtId="0" fontId="0" fillId="0" borderId="0" xfId="0" applyAlignment="1">
      <alignment vertical="center"/>
    </xf>
    <xf numFmtId="0" fontId="0" fillId="0" borderId="0" xfId="0" applyAlignment="1">
      <alignment vertical="center" wrapText="1"/>
    </xf>
    <xf numFmtId="0" fontId="3" fillId="2" borderId="0" xfId="0" applyFont="1" applyFill="1" applyAlignment="1">
      <alignment vertical="center"/>
    </xf>
    <xf numFmtId="0" fontId="1" fillId="0" borderId="0" xfId="0" applyFont="1" applyAlignment="1">
      <alignment vertical="center"/>
    </xf>
    <xf numFmtId="0" fontId="0" fillId="0" borderId="1" xfId="0" applyBorder="1" applyAlignment="1">
      <alignment vertical="center"/>
    </xf>
    <xf numFmtId="0" fontId="20" fillId="0" borderId="1" xfId="0" applyFont="1" applyBorder="1" applyAlignment="1">
      <alignment vertical="center" wrapText="1"/>
    </xf>
    <xf numFmtId="0" fontId="18" fillId="0" borderId="1" xfId="0" applyFont="1" applyBorder="1" applyAlignment="1">
      <alignment horizontal="center" vertical="center" wrapText="1"/>
    </xf>
    <xf numFmtId="0" fontId="19" fillId="0" borderId="0" xfId="0" applyFont="1"/>
    <xf numFmtId="0" fontId="19" fillId="0" borderId="0" xfId="0" applyFont="1" applyAlignment="1">
      <alignment horizontal="center" vertical="center"/>
    </xf>
    <xf numFmtId="0" fontId="19" fillId="0" borderId="1" xfId="0" applyFont="1" applyBorder="1" applyAlignment="1">
      <alignment horizontal="center" vertical="center" wrapText="1"/>
    </xf>
    <xf numFmtId="0" fontId="19" fillId="0" borderId="1" xfId="0" applyFont="1" applyBorder="1" applyAlignment="1">
      <alignment horizontal="justify" vertical="center" wrapText="1"/>
    </xf>
    <xf numFmtId="0" fontId="13" fillId="5" borderId="1" xfId="0" applyFont="1" applyFill="1" applyBorder="1" applyAlignment="1">
      <alignment horizontal="center" vertical="center"/>
    </xf>
    <xf numFmtId="0" fontId="1" fillId="0" borderId="1" xfId="0" applyFont="1" applyBorder="1" applyAlignment="1">
      <alignment vertical="center"/>
    </xf>
    <xf numFmtId="0" fontId="19" fillId="0" borderId="1" xfId="0" applyFont="1" applyBorder="1" applyAlignment="1">
      <alignment horizontal="center" vertical="center"/>
    </xf>
    <xf numFmtId="0" fontId="0" fillId="3" borderId="1" xfId="0" applyFill="1" applyBorder="1" applyAlignment="1">
      <alignment horizontal="center" vertical="center"/>
    </xf>
    <xf numFmtId="0" fontId="13" fillId="5" borderId="1" xfId="0" applyFont="1" applyFill="1" applyBorder="1" applyAlignment="1">
      <alignment horizontal="center" vertical="center" wrapText="1"/>
    </xf>
    <xf numFmtId="0" fontId="31" fillId="0" borderId="1" xfId="0" applyFont="1" applyBorder="1" applyAlignment="1">
      <alignment horizontal="center" vertical="center" wrapText="1"/>
    </xf>
    <xf numFmtId="0" fontId="27" fillId="0" borderId="1" xfId="0" applyFont="1" applyBorder="1" applyAlignment="1">
      <alignment vertical="center"/>
    </xf>
    <xf numFmtId="166" fontId="0" fillId="0" borderId="1" xfId="0" applyNumberFormat="1" applyBorder="1" applyAlignment="1">
      <alignment vertical="center"/>
    </xf>
    <xf numFmtId="167" fontId="0" fillId="0" borderId="1" xfId="0" applyNumberFormat="1" applyBorder="1" applyAlignment="1">
      <alignment vertical="center"/>
    </xf>
    <xf numFmtId="166" fontId="27" fillId="0" borderId="1" xfId="0" applyNumberFormat="1" applyFont="1" applyBorder="1" applyAlignment="1">
      <alignment vertical="center"/>
    </xf>
    <xf numFmtId="167" fontId="1" fillId="0" borderId="1" xfId="0" applyNumberFormat="1" applyFont="1" applyBorder="1" applyAlignment="1">
      <alignment vertical="center"/>
    </xf>
    <xf numFmtId="167" fontId="0" fillId="0" borderId="0" xfId="0" applyNumberFormat="1" applyAlignment="1">
      <alignment vertical="center"/>
    </xf>
    <xf numFmtId="166" fontId="1" fillId="0" borderId="1" xfId="0" applyNumberFormat="1" applyFont="1" applyBorder="1" applyAlignment="1">
      <alignment vertical="center"/>
    </xf>
    <xf numFmtId="0" fontId="27" fillId="0" borderId="1" xfId="0" applyFont="1" applyBorder="1" applyAlignment="1">
      <alignment horizontal="center" vertical="center"/>
    </xf>
    <xf numFmtId="0" fontId="20" fillId="3" borderId="1" xfId="0" applyFont="1" applyFill="1" applyBorder="1" applyAlignment="1">
      <alignment vertical="center" wrapText="1"/>
    </xf>
    <xf numFmtId="166" fontId="1" fillId="0" borderId="4" xfId="0" applyNumberFormat="1" applyFont="1" applyBorder="1" applyAlignment="1">
      <alignment vertical="center"/>
    </xf>
    <xf numFmtId="167" fontId="1" fillId="0" borderId="4" xfId="0" applyNumberFormat="1" applyFont="1" applyBorder="1" applyAlignment="1">
      <alignment vertical="center"/>
    </xf>
    <xf numFmtId="0" fontId="0" fillId="0" borderId="5" xfId="0" applyBorder="1" applyAlignment="1">
      <alignment horizontal="center" vertical="center"/>
    </xf>
    <xf numFmtId="0" fontId="31" fillId="0" borderId="1" xfId="0" applyFont="1" applyBorder="1" applyAlignment="1">
      <alignment horizontal="center" vertical="center"/>
    </xf>
    <xf numFmtId="0" fontId="0" fillId="0" borderId="1" xfId="0" applyBorder="1" applyAlignment="1">
      <alignment horizontal="center"/>
    </xf>
    <xf numFmtId="0" fontId="1" fillId="0" borderId="1" xfId="0" applyFont="1" applyBorder="1"/>
    <xf numFmtId="0" fontId="1" fillId="0" borderId="1" xfId="0" applyFont="1" applyBorder="1" applyAlignment="1">
      <alignment horizontal="center"/>
    </xf>
    <xf numFmtId="44" fontId="1" fillId="0" borderId="1" xfId="1" applyFont="1" applyBorder="1"/>
    <xf numFmtId="44" fontId="1" fillId="0" borderId="1" xfId="0" applyNumberFormat="1" applyFont="1" applyBorder="1"/>
    <xf numFmtId="166" fontId="1" fillId="0" borderId="1" xfId="0" applyNumberFormat="1" applyFont="1" applyBorder="1"/>
    <xf numFmtId="44" fontId="1" fillId="0" borderId="1" xfId="1" applyFont="1" applyBorder="1" applyAlignment="1">
      <alignment vertical="center"/>
    </xf>
    <xf numFmtId="0" fontId="20" fillId="0" borderId="1" xfId="0" applyFont="1" applyBorder="1" applyAlignment="1">
      <alignment vertical="center"/>
    </xf>
    <xf numFmtId="0" fontId="20" fillId="0" borderId="1" xfId="0" applyFont="1" applyBorder="1" applyAlignment="1">
      <alignment horizontal="left" vertical="center" wrapText="1"/>
    </xf>
    <xf numFmtId="0" fontId="1" fillId="0" borderId="1" xfId="0" applyFont="1" applyBorder="1" applyAlignment="1">
      <alignment horizontal="center" vertical="center" wrapText="1"/>
    </xf>
    <xf numFmtId="0" fontId="33" fillId="0" borderId="0" xfId="0" applyFont="1"/>
    <xf numFmtId="0" fontId="22" fillId="10" borderId="1" xfId="0" applyFont="1" applyFill="1" applyBorder="1" applyAlignment="1">
      <alignment horizontal="center" vertical="center" wrapText="1"/>
    </xf>
    <xf numFmtId="0" fontId="6" fillId="2" borderId="0" xfId="0" applyFont="1" applyFill="1" applyAlignment="1">
      <alignment vertical="center"/>
    </xf>
    <xf numFmtId="0" fontId="4" fillId="0" borderId="0" xfId="0" applyFont="1" applyAlignment="1">
      <alignment horizontal="left"/>
    </xf>
    <xf numFmtId="0" fontId="19" fillId="0" borderId="1" xfId="0" applyFont="1" applyBorder="1" applyAlignment="1">
      <alignment horizontal="left" vertical="center" wrapText="1"/>
    </xf>
    <xf numFmtId="0" fontId="24" fillId="0" borderId="1" xfId="0" applyFont="1" applyBorder="1" applyAlignment="1">
      <alignment horizontal="center" vertical="center" wrapText="1"/>
    </xf>
    <xf numFmtId="0" fontId="17" fillId="0" borderId="1" xfId="0" applyFont="1" applyBorder="1" applyAlignment="1">
      <alignment horizontal="center" vertical="top"/>
    </xf>
    <xf numFmtId="0" fontId="26" fillId="0" borderId="1" xfId="0" applyFont="1" applyBorder="1" applyAlignment="1">
      <alignment horizontal="center" vertical="top"/>
    </xf>
    <xf numFmtId="0" fontId="3" fillId="0" borderId="1" xfId="0" applyFont="1" applyBorder="1" applyAlignment="1">
      <alignment horizontal="center" vertical="center"/>
    </xf>
    <xf numFmtId="0" fontId="35" fillId="0" borderId="1" xfId="0" applyFont="1" applyBorder="1" applyAlignment="1">
      <alignment horizontal="center" vertical="center" wrapText="1"/>
    </xf>
    <xf numFmtId="0" fontId="35" fillId="0" borderId="6" xfId="0" applyFont="1" applyBorder="1" applyAlignment="1">
      <alignment horizontal="center" vertical="center" wrapText="1"/>
    </xf>
    <xf numFmtId="0" fontId="18" fillId="6" borderId="1" xfId="0" applyFont="1" applyFill="1" applyBorder="1" applyAlignment="1">
      <alignment horizontal="center" vertical="center"/>
    </xf>
    <xf numFmtId="0" fontId="18" fillId="6" borderId="1" xfId="0" applyFont="1" applyFill="1" applyBorder="1" applyAlignment="1">
      <alignment horizontal="center" vertical="center" wrapText="1"/>
    </xf>
    <xf numFmtId="0" fontId="0" fillId="0" borderId="0" xfId="0" applyAlignment="1">
      <alignment horizontal="left" vertical="center" wrapText="1"/>
    </xf>
    <xf numFmtId="0" fontId="20" fillId="6" borderId="1" xfId="0" applyFont="1" applyFill="1" applyBorder="1" applyAlignment="1">
      <alignment horizontal="left" vertical="center" wrapText="1"/>
    </xf>
    <xf numFmtId="0" fontId="20" fillId="6" borderId="1" xfId="0" applyFont="1" applyFill="1" applyBorder="1" applyAlignment="1">
      <alignment vertical="center" wrapText="1"/>
    </xf>
    <xf numFmtId="0" fontId="30" fillId="0" borderId="1" xfId="0" applyFont="1" applyBorder="1" applyAlignment="1">
      <alignment vertical="center" wrapText="1"/>
    </xf>
    <xf numFmtId="0" fontId="30" fillId="6" borderId="1" xfId="0" applyFont="1" applyFill="1" applyBorder="1" applyAlignment="1">
      <alignment vertical="center" wrapText="1"/>
    </xf>
    <xf numFmtId="0" fontId="19" fillId="0" borderId="2" xfId="0" applyFont="1" applyBorder="1" applyAlignment="1">
      <alignment horizontal="center" vertical="center" wrapText="1"/>
    </xf>
    <xf numFmtId="0" fontId="0" fillId="0" borderId="2" xfId="0" applyBorder="1" applyAlignment="1">
      <alignment horizontal="center" vertical="center" wrapText="1"/>
    </xf>
    <xf numFmtId="0" fontId="3"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4" fillId="0" borderId="0" xfId="0" applyFont="1" applyAlignment="1">
      <alignment vertical="center"/>
    </xf>
    <xf numFmtId="0" fontId="36" fillId="0" borderId="1" xfId="0" applyFont="1" applyBorder="1" applyAlignment="1">
      <alignment horizontal="center" vertical="center" wrapText="1"/>
    </xf>
    <xf numFmtId="0" fontId="38" fillId="12" borderId="1" xfId="3" applyFont="1" applyFill="1" applyBorder="1" applyAlignment="1">
      <alignment horizontal="center" vertical="center" wrapText="1"/>
    </xf>
    <xf numFmtId="0" fontId="38" fillId="12" borderId="23" xfId="3" applyFont="1" applyFill="1" applyBorder="1" applyAlignment="1">
      <alignment horizontal="center" vertical="center" wrapText="1"/>
    </xf>
    <xf numFmtId="0" fontId="18" fillId="6" borderId="22" xfId="0" applyFont="1" applyFill="1" applyBorder="1" applyAlignment="1">
      <alignment horizontal="center" vertical="center"/>
    </xf>
    <xf numFmtId="0" fontId="18" fillId="6" borderId="23" xfId="0" applyFont="1" applyFill="1" applyBorder="1" applyAlignment="1">
      <alignment horizontal="center" vertical="center"/>
    </xf>
    <xf numFmtId="0" fontId="35" fillId="0" borderId="22" xfId="0" applyFont="1" applyBorder="1" applyAlignment="1">
      <alignment horizontal="center" vertical="center" wrapText="1"/>
    </xf>
    <xf numFmtId="0" fontId="1" fillId="0" borderId="22" xfId="0" applyFont="1" applyBorder="1" applyAlignment="1">
      <alignment horizontal="center" vertical="center"/>
    </xf>
    <xf numFmtId="0" fontId="0" fillId="0" borderId="0" xfId="0" applyAlignment="1">
      <alignment horizontal="center"/>
    </xf>
    <xf numFmtId="0" fontId="34" fillId="0" borderId="0" xfId="0" applyFont="1" applyAlignment="1">
      <alignment horizontal="center" vertical="center"/>
    </xf>
    <xf numFmtId="0" fontId="1" fillId="0" borderId="0" xfId="0" applyFont="1" applyAlignment="1">
      <alignment horizontal="center" vertical="center"/>
    </xf>
    <xf numFmtId="0" fontId="31" fillId="3" borderId="1" xfId="0" applyFont="1" applyFill="1" applyBorder="1" applyAlignment="1">
      <alignment horizontal="center" vertical="center" wrapText="1"/>
    </xf>
    <xf numFmtId="0" fontId="34" fillId="0" borderId="0" xfId="0" applyFont="1" applyAlignment="1">
      <alignment horizontal="center" vertical="center" wrapText="1"/>
    </xf>
    <xf numFmtId="0" fontId="10" fillId="0" borderId="0" xfId="0" applyFont="1" applyAlignment="1">
      <alignment horizontal="center" vertical="center"/>
    </xf>
    <xf numFmtId="0" fontId="10" fillId="0" borderId="0" xfId="0" applyFont="1"/>
    <xf numFmtId="0" fontId="47" fillId="0" borderId="1" xfId="0" applyFont="1" applyBorder="1" applyAlignment="1">
      <alignment horizontal="left" vertical="top" wrapText="1"/>
    </xf>
    <xf numFmtId="0" fontId="48" fillId="0" borderId="0" xfId="0" applyFont="1" applyAlignment="1">
      <alignment horizontal="justify" vertical="center"/>
    </xf>
    <xf numFmtId="0" fontId="47" fillId="0" borderId="1" xfId="0" applyFont="1" applyBorder="1" applyAlignment="1">
      <alignment horizontal="justify" vertical="center"/>
    </xf>
    <xf numFmtId="0" fontId="0" fillId="0" borderId="0" xfId="0" applyAlignment="1">
      <alignment horizontal="justify" vertical="center"/>
    </xf>
    <xf numFmtId="0" fontId="20" fillId="9" borderId="0" xfId="0" applyFont="1" applyFill="1" applyAlignment="1">
      <alignment horizontal="center" vertical="center"/>
    </xf>
    <xf numFmtId="0" fontId="20" fillId="3" borderId="0" xfId="0" applyFont="1" applyFill="1" applyAlignment="1">
      <alignment horizontal="center" vertical="center"/>
    </xf>
    <xf numFmtId="0" fontId="20" fillId="8" borderId="0" xfId="0" applyFont="1" applyFill="1" applyAlignment="1">
      <alignment horizontal="center" vertical="center"/>
    </xf>
    <xf numFmtId="0" fontId="0" fillId="9" borderId="1" xfId="0" applyFill="1" applyBorder="1" applyAlignment="1">
      <alignment horizontal="center" vertical="center"/>
    </xf>
    <xf numFmtId="0" fontId="0" fillId="8" borderId="1" xfId="0" applyFill="1" applyBorder="1" applyAlignment="1">
      <alignment horizontal="center" vertical="center"/>
    </xf>
    <xf numFmtId="0" fontId="24" fillId="0" borderId="2" xfId="0" applyFont="1" applyBorder="1" applyAlignment="1">
      <alignment horizontal="center" vertical="center" wrapText="1"/>
    </xf>
    <xf numFmtId="0" fontId="23" fillId="0" borderId="0" xfId="0" applyFont="1" applyAlignment="1">
      <alignment horizontal="center" vertical="center"/>
    </xf>
    <xf numFmtId="0" fontId="19" fillId="0" borderId="30" xfId="0" applyFont="1" applyBorder="1" applyAlignment="1">
      <alignment horizontal="center" vertical="center"/>
    </xf>
    <xf numFmtId="0" fontId="19" fillId="0" borderId="0" xfId="0" applyFont="1" applyAlignment="1">
      <alignment horizontal="center"/>
    </xf>
    <xf numFmtId="0" fontId="1" fillId="9" borderId="1" xfId="0" applyFont="1" applyFill="1" applyBorder="1" applyAlignment="1">
      <alignment horizontal="center" vertical="center"/>
    </xf>
    <xf numFmtId="0" fontId="53" fillId="0" borderId="1" xfId="0" applyFont="1" applyBorder="1" applyAlignment="1">
      <alignment horizontal="center" vertical="center" wrapText="1"/>
    </xf>
    <xf numFmtId="0" fontId="1" fillId="3" borderId="1" xfId="0" applyFont="1" applyFill="1" applyBorder="1" applyAlignment="1">
      <alignment horizontal="center" vertical="center"/>
    </xf>
    <xf numFmtId="0" fontId="3" fillId="8" borderId="1" xfId="0" applyFont="1" applyFill="1" applyBorder="1" applyAlignment="1">
      <alignment horizontal="center" vertical="center"/>
    </xf>
    <xf numFmtId="0" fontId="7" fillId="0" borderId="1" xfId="0" applyFont="1" applyBorder="1" applyAlignment="1">
      <alignment horizontal="center" vertical="center"/>
    </xf>
    <xf numFmtId="9" fontId="7" fillId="0" borderId="1" xfId="8" applyFont="1" applyBorder="1" applyAlignment="1">
      <alignment horizontal="center" vertical="center"/>
    </xf>
    <xf numFmtId="0" fontId="1" fillId="8"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9" borderId="1" xfId="0" applyFont="1" applyFill="1" applyBorder="1" applyAlignment="1">
      <alignment horizontal="center" vertical="center"/>
    </xf>
    <xf numFmtId="0" fontId="54" fillId="0" borderId="1" xfId="0" applyFont="1" applyBorder="1" applyAlignment="1">
      <alignment horizontal="center" vertical="center"/>
    </xf>
    <xf numFmtId="9" fontId="54" fillId="0" borderId="1" xfId="0" applyNumberFormat="1" applyFont="1" applyBorder="1" applyAlignment="1">
      <alignment horizontal="center" vertical="center"/>
    </xf>
    <xf numFmtId="0" fontId="10" fillId="0" borderId="1" xfId="0" applyFont="1" applyBorder="1" applyAlignment="1">
      <alignment horizontal="center" vertical="center"/>
    </xf>
    <xf numFmtId="0" fontId="0" fillId="0" borderId="28" xfId="0" applyBorder="1" applyAlignment="1">
      <alignment horizontal="center"/>
    </xf>
    <xf numFmtId="41" fontId="26" fillId="0" borderId="0" xfId="9" applyFont="1" applyFill="1" applyBorder="1" applyAlignment="1">
      <alignment horizontal="center" vertical="center"/>
    </xf>
    <xf numFmtId="0" fontId="26" fillId="0" borderId="0" xfId="0" applyFont="1" applyAlignment="1">
      <alignment horizontal="center" vertical="center"/>
    </xf>
    <xf numFmtId="1" fontId="26" fillId="0" borderId="0" xfId="0" applyNumberFormat="1" applyFont="1" applyAlignment="1">
      <alignment horizontal="center" vertical="center"/>
    </xf>
    <xf numFmtId="0" fontId="56" fillId="0" borderId="0" xfId="0" applyFont="1" applyAlignment="1">
      <alignment horizontal="left" vertical="center"/>
    </xf>
    <xf numFmtId="1" fontId="26" fillId="0" borderId="1" xfId="0" applyNumberFormat="1" applyFont="1" applyBorder="1" applyAlignment="1">
      <alignment horizontal="center" vertical="top"/>
    </xf>
    <xf numFmtId="0" fontId="19" fillId="0" borderId="1" xfId="0" applyFont="1" applyBorder="1" applyAlignment="1">
      <alignment wrapText="1"/>
    </xf>
    <xf numFmtId="0" fontId="19" fillId="0" borderId="0" xfId="0" applyFont="1" applyAlignment="1">
      <alignment horizontal="center" vertical="center" wrapText="1"/>
    </xf>
    <xf numFmtId="0" fontId="24" fillId="0" borderId="1" xfId="0" applyFont="1" applyBorder="1" applyAlignment="1">
      <alignment horizontal="center" vertical="center"/>
    </xf>
    <xf numFmtId="0" fontId="1" fillId="9" borderId="1" xfId="0" applyFont="1" applyFill="1" applyBorder="1" applyAlignment="1">
      <alignment horizontal="center"/>
    </xf>
    <xf numFmtId="0" fontId="1" fillId="16" borderId="1" xfId="0" applyFont="1" applyFill="1" applyBorder="1" applyAlignment="1">
      <alignment horizontal="center"/>
    </xf>
    <xf numFmtId="0" fontId="1" fillId="17" borderId="1" xfId="0" applyFont="1" applyFill="1" applyBorder="1" applyAlignment="1">
      <alignment horizontal="center"/>
    </xf>
    <xf numFmtId="0" fontId="57" fillId="6" borderId="1" xfId="0" applyFont="1" applyFill="1" applyBorder="1" applyAlignment="1">
      <alignment horizontal="center" vertical="center"/>
    </xf>
    <xf numFmtId="0" fontId="17" fillId="0" borderId="1" xfId="0" applyFont="1" applyBorder="1" applyAlignment="1">
      <alignment horizontal="center" vertical="center"/>
    </xf>
    <xf numFmtId="2" fontId="26" fillId="0" borderId="1" xfId="0" applyNumberFormat="1" applyFont="1" applyBorder="1" applyAlignment="1">
      <alignment horizontal="center" vertical="top"/>
    </xf>
    <xf numFmtId="1" fontId="26" fillId="0" borderId="1" xfId="0" applyNumberFormat="1" applyFont="1" applyBorder="1" applyAlignment="1">
      <alignment horizontal="center" vertical="center"/>
    </xf>
    <xf numFmtId="1" fontId="17" fillId="0" borderId="1" xfId="0" applyNumberFormat="1" applyFont="1" applyBorder="1" applyAlignment="1">
      <alignment horizontal="center" vertical="top"/>
    </xf>
    <xf numFmtId="0" fontId="31" fillId="9" borderId="1" xfId="0" applyFont="1" applyFill="1" applyBorder="1" applyAlignment="1">
      <alignment horizontal="center" vertical="center" wrapText="1"/>
    </xf>
    <xf numFmtId="0" fontId="3" fillId="0" borderId="0" xfId="0" applyFont="1" applyAlignment="1">
      <alignment vertical="center"/>
    </xf>
    <xf numFmtId="0" fontId="30" fillId="6" borderId="1" xfId="0" applyFont="1" applyFill="1" applyBorder="1" applyAlignment="1">
      <alignment horizontal="left" vertical="center" wrapText="1"/>
    </xf>
    <xf numFmtId="0" fontId="21" fillId="0" borderId="1" xfId="0" applyFont="1" applyBorder="1" applyAlignment="1">
      <alignment horizontal="center" vertical="center" wrapText="1"/>
    </xf>
    <xf numFmtId="0" fontId="18" fillId="2" borderId="1" xfId="0" applyFont="1" applyFill="1" applyBorder="1" applyAlignment="1">
      <alignment horizontal="center" vertical="center" wrapText="1"/>
    </xf>
    <xf numFmtId="0" fontId="18" fillId="2" borderId="1" xfId="0" applyFont="1" applyFill="1" applyBorder="1" applyAlignment="1">
      <alignment horizontal="center" vertical="center"/>
    </xf>
    <xf numFmtId="0" fontId="0" fillId="2" borderId="0" xfId="0" applyFill="1"/>
    <xf numFmtId="0" fontId="10" fillId="2" borderId="0" xfId="0" applyFont="1" applyFill="1"/>
    <xf numFmtId="0" fontId="59" fillId="0" borderId="1" xfId="0" applyFont="1" applyBorder="1" applyAlignment="1">
      <alignment horizontal="center" vertical="center" wrapText="1"/>
    </xf>
    <xf numFmtId="0" fontId="60" fillId="0" borderId="1" xfId="0" applyFont="1" applyBorder="1" applyAlignment="1">
      <alignment horizontal="center" vertical="center" wrapText="1"/>
    </xf>
    <xf numFmtId="0" fontId="60" fillId="0" borderId="1" xfId="0" applyFont="1" applyBorder="1" applyAlignment="1">
      <alignment vertical="center" wrapText="1"/>
    </xf>
    <xf numFmtId="0" fontId="47"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31" fillId="6" borderId="1" xfId="0" applyFont="1" applyFill="1" applyBorder="1" applyAlignment="1">
      <alignment horizontal="center" vertical="center"/>
    </xf>
    <xf numFmtId="0" fontId="31" fillId="6" borderId="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18" fillId="6" borderId="22" xfId="0" applyFont="1" applyFill="1" applyBorder="1" applyAlignment="1">
      <alignment horizontal="center" vertical="center" wrapText="1"/>
    </xf>
    <xf numFmtId="0" fontId="18" fillId="6" borderId="23"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22" xfId="0" applyFont="1" applyFill="1" applyBorder="1" applyAlignment="1">
      <alignment horizontal="center" vertical="center"/>
    </xf>
    <xf numFmtId="0" fontId="18" fillId="2" borderId="23" xfId="0" applyFont="1" applyFill="1" applyBorder="1" applyAlignment="1">
      <alignment horizontal="center" vertical="center"/>
    </xf>
    <xf numFmtId="0" fontId="31" fillId="0" borderId="22" xfId="0" applyFont="1" applyBorder="1" applyAlignment="1">
      <alignment horizontal="center" vertical="center"/>
    </xf>
    <xf numFmtId="0" fontId="31" fillId="6" borderId="18" xfId="0" applyFont="1" applyFill="1" applyBorder="1" applyAlignment="1">
      <alignment horizontal="center" vertical="center"/>
    </xf>
    <xf numFmtId="0" fontId="0" fillId="6" borderId="2" xfId="0" applyFill="1" applyBorder="1" applyAlignment="1">
      <alignment horizontal="center" vertical="center"/>
    </xf>
    <xf numFmtId="168" fontId="55" fillId="6" borderId="2" xfId="0" applyNumberFormat="1" applyFont="1" applyFill="1" applyBorder="1" applyAlignment="1">
      <alignment horizontal="center" vertical="center"/>
    </xf>
    <xf numFmtId="168" fontId="44" fillId="6" borderId="2" xfId="0" applyNumberFormat="1" applyFont="1" applyFill="1" applyBorder="1" applyAlignment="1">
      <alignment horizontal="center" vertical="center"/>
    </xf>
    <xf numFmtId="0" fontId="34" fillId="6" borderId="1" xfId="0" applyFont="1" applyFill="1" applyBorder="1" applyAlignment="1">
      <alignment horizontal="center" vertical="center" wrapText="1"/>
    </xf>
    <xf numFmtId="0" fontId="31" fillId="18" borderId="1" xfId="0" applyFont="1" applyFill="1" applyBorder="1" applyAlignment="1">
      <alignment horizontal="center" vertical="center" wrapText="1"/>
    </xf>
    <xf numFmtId="0" fontId="46" fillId="8" borderId="1" xfId="0" applyFont="1" applyFill="1" applyBorder="1" applyAlignment="1">
      <alignment horizontal="center" vertical="center" wrapText="1"/>
    </xf>
    <xf numFmtId="0" fontId="0" fillId="9" borderId="19" xfId="0" applyFill="1" applyBorder="1" applyAlignment="1">
      <alignment horizontal="center" vertical="center"/>
    </xf>
    <xf numFmtId="0" fontId="0" fillId="3" borderId="23" xfId="0" applyFill="1" applyBorder="1" applyAlignment="1">
      <alignment horizontal="center" vertical="center"/>
    </xf>
    <xf numFmtId="0" fontId="12" fillId="18" borderId="23" xfId="0" applyFont="1" applyFill="1" applyBorder="1" applyAlignment="1">
      <alignment horizontal="center" vertical="center"/>
    </xf>
    <xf numFmtId="0" fontId="62" fillId="8" borderId="20" xfId="0" applyFont="1" applyFill="1" applyBorder="1" applyAlignment="1">
      <alignment horizontal="center" vertical="center"/>
    </xf>
    <xf numFmtId="0" fontId="1" fillId="0" borderId="2" xfId="0" applyFont="1" applyBorder="1" applyAlignment="1">
      <alignment horizontal="center" vertical="center" wrapText="1"/>
    </xf>
    <xf numFmtId="9" fontId="10" fillId="0" borderId="1" xfId="0" applyNumberFormat="1" applyFont="1" applyBorder="1" applyAlignment="1">
      <alignment horizontal="center" vertical="center"/>
    </xf>
    <xf numFmtId="9" fontId="10" fillId="0" borderId="1" xfId="8" applyFont="1" applyFill="1" applyBorder="1" applyAlignment="1">
      <alignment horizontal="center" vertical="center"/>
    </xf>
    <xf numFmtId="0" fontId="19" fillId="2" borderId="1" xfId="0" applyFont="1" applyFill="1" applyBorder="1" applyAlignment="1">
      <alignment horizontal="center" vertical="center" wrapText="1"/>
    </xf>
    <xf numFmtId="0" fontId="0" fillId="0" borderId="30" xfId="0" applyBorder="1" applyAlignment="1">
      <alignment horizontal="center" vertical="center"/>
    </xf>
    <xf numFmtId="0" fontId="3" fillId="15" borderId="1" xfId="0" applyFont="1" applyFill="1" applyBorder="1" applyAlignment="1">
      <alignment horizontal="center" vertical="center"/>
    </xf>
    <xf numFmtId="0" fontId="64" fillId="0" borderId="1" xfId="0" applyFont="1" applyBorder="1" applyAlignment="1">
      <alignment horizontal="center" vertical="center" wrapText="1"/>
    </xf>
    <xf numFmtId="0" fontId="23" fillId="0" borderId="1" xfId="0" applyFont="1" applyBorder="1" applyAlignment="1">
      <alignment horizontal="center" vertical="center"/>
    </xf>
    <xf numFmtId="0" fontId="45" fillId="0" borderId="0" xfId="0" applyFont="1"/>
    <xf numFmtId="0" fontId="2" fillId="9" borderId="1" xfId="0" applyFont="1" applyFill="1" applyBorder="1" applyAlignment="1">
      <alignment horizontal="center" vertical="center"/>
    </xf>
    <xf numFmtId="0" fontId="0" fillId="0" borderId="1" xfId="0" applyBorder="1" applyAlignment="1">
      <alignment horizontal="justify" vertical="center" wrapText="1"/>
    </xf>
    <xf numFmtId="0" fontId="2" fillId="3" borderId="1" xfId="0" applyFont="1" applyFill="1" applyBorder="1" applyAlignment="1">
      <alignment horizontal="center" vertical="center" wrapText="1"/>
    </xf>
    <xf numFmtId="0" fontId="2" fillId="18" borderId="1" xfId="0" applyFont="1" applyFill="1" applyBorder="1" applyAlignment="1">
      <alignment horizontal="center" vertical="center"/>
    </xf>
    <xf numFmtId="0" fontId="39" fillId="8" borderId="1" xfId="0" applyFont="1" applyFill="1" applyBorder="1" applyAlignment="1">
      <alignment horizontal="center" vertical="center"/>
    </xf>
    <xf numFmtId="0" fontId="4" fillId="0" borderId="0" xfId="0" applyFont="1"/>
    <xf numFmtId="0" fontId="18" fillId="0" borderId="1" xfId="0" applyFont="1" applyBorder="1" applyAlignment="1">
      <alignment horizontal="center"/>
    </xf>
    <xf numFmtId="0" fontId="26" fillId="0" borderId="1" xfId="0" applyFont="1" applyBorder="1" applyAlignment="1">
      <alignment horizontal="center" vertical="center"/>
    </xf>
    <xf numFmtId="0" fontId="2" fillId="0" borderId="0" xfId="0" applyFont="1" applyAlignment="1">
      <alignment vertical="center" wrapText="1"/>
    </xf>
    <xf numFmtId="0" fontId="66" fillId="0" borderId="1" xfId="0" applyFont="1" applyBorder="1" applyAlignment="1">
      <alignment horizontal="center" vertical="center"/>
    </xf>
    <xf numFmtId="0" fontId="67" fillId="0" borderId="1" xfId="0" applyFont="1" applyBorder="1" applyAlignment="1">
      <alignment horizontal="center" vertical="center" wrapText="1"/>
    </xf>
    <xf numFmtId="0" fontId="36" fillId="0" borderId="1" xfId="0" applyFont="1" applyBorder="1" applyAlignment="1">
      <alignment horizontal="justify" vertical="center" wrapText="1"/>
    </xf>
    <xf numFmtId="0" fontId="30" fillId="0" borderId="1" xfId="0" applyFont="1" applyBorder="1" applyAlignment="1">
      <alignment horizontal="center" vertical="center" wrapText="1"/>
    </xf>
    <xf numFmtId="1" fontId="65" fillId="0" borderId="26" xfId="0" applyNumberFormat="1" applyFont="1" applyBorder="1" applyAlignment="1">
      <alignment horizontal="center" vertical="center"/>
    </xf>
    <xf numFmtId="0" fontId="23" fillId="0" borderId="1" xfId="0" applyFont="1" applyBorder="1" applyAlignment="1">
      <alignment horizontal="center" vertical="center" wrapText="1"/>
    </xf>
    <xf numFmtId="0" fontId="5" fillId="0" borderId="2" xfId="0" applyFont="1" applyBorder="1" applyAlignment="1">
      <alignment horizontal="center" vertical="center"/>
    </xf>
    <xf numFmtId="0" fontId="2" fillId="2" borderId="0" xfId="0" applyFont="1" applyFill="1"/>
    <xf numFmtId="0" fontId="24" fillId="3" borderId="1" xfId="0" applyFont="1" applyFill="1" applyBorder="1" applyAlignment="1">
      <alignment horizontal="center" vertical="center" wrapText="1"/>
    </xf>
    <xf numFmtId="9" fontId="20" fillId="0" borderId="1" xfId="0" applyNumberFormat="1" applyFont="1" applyBorder="1" applyAlignment="1">
      <alignment horizontal="center" vertical="center"/>
    </xf>
    <xf numFmtId="9" fontId="20" fillId="0" borderId="1" xfId="0" applyNumberFormat="1" applyFont="1" applyBorder="1" applyAlignment="1">
      <alignment horizontal="center" vertical="center" wrapText="1"/>
    </xf>
    <xf numFmtId="0" fontId="20" fillId="10" borderId="1" xfId="0" applyFont="1" applyFill="1" applyBorder="1" applyAlignment="1">
      <alignment horizontal="center" vertical="center"/>
    </xf>
    <xf numFmtId="9" fontId="20" fillId="10" borderId="1" xfId="0" applyNumberFormat="1" applyFont="1" applyFill="1" applyBorder="1" applyAlignment="1">
      <alignment horizontal="center" vertical="center"/>
    </xf>
    <xf numFmtId="9" fontId="20" fillId="10" borderId="1" xfId="0" applyNumberFormat="1" applyFont="1" applyFill="1" applyBorder="1" applyAlignment="1">
      <alignment horizontal="center" vertical="center" wrapText="1"/>
    </xf>
    <xf numFmtId="9" fontId="0" fillId="6" borderId="6" xfId="0" applyNumberFormat="1" applyFill="1" applyBorder="1" applyAlignment="1">
      <alignment horizontal="center" vertical="center"/>
    </xf>
    <xf numFmtId="9" fontId="70" fillId="0" borderId="1" xfId="0" applyNumberFormat="1" applyFont="1" applyBorder="1" applyAlignment="1">
      <alignment horizontal="center" vertical="center"/>
    </xf>
    <xf numFmtId="9" fontId="20" fillId="0" borderId="22" xfId="0" applyNumberFormat="1" applyFont="1" applyBorder="1" applyAlignment="1">
      <alignment horizontal="center" vertical="center"/>
    </xf>
    <xf numFmtId="0" fontId="2" fillId="0" borderId="23" xfId="0" applyFont="1" applyBorder="1" applyAlignment="1">
      <alignment horizontal="center" vertical="center"/>
    </xf>
    <xf numFmtId="9" fontId="20" fillId="0" borderId="22" xfId="0" applyNumberFormat="1" applyFont="1" applyBorder="1" applyAlignment="1">
      <alignment horizontal="center" vertical="center" wrapText="1"/>
    </xf>
    <xf numFmtId="0" fontId="20" fillId="10" borderId="22" xfId="0" applyFont="1" applyFill="1" applyBorder="1" applyAlignment="1">
      <alignment horizontal="center" vertical="center"/>
    </xf>
    <xf numFmtId="0" fontId="31" fillId="0" borderId="22" xfId="0" applyFont="1" applyBorder="1" applyAlignment="1">
      <alignment horizontal="center" vertical="center" wrapText="1"/>
    </xf>
    <xf numFmtId="0" fontId="23" fillId="20" borderId="1" xfId="0" applyFont="1" applyFill="1" applyBorder="1" applyAlignment="1">
      <alignment horizontal="center" vertical="center" wrapText="1"/>
    </xf>
    <xf numFmtId="0" fontId="35" fillId="15" borderId="1" xfId="0" applyFont="1" applyFill="1" applyBorder="1" applyAlignment="1">
      <alignment horizontal="center" vertical="center" wrapText="1"/>
    </xf>
    <xf numFmtId="0" fontId="35" fillId="10" borderId="1" xfId="0" applyFont="1" applyFill="1" applyBorder="1" applyAlignment="1">
      <alignment horizontal="center" vertical="center" wrapText="1"/>
    </xf>
    <xf numFmtId="0" fontId="72" fillId="10" borderId="1" xfId="0" applyFont="1" applyFill="1" applyBorder="1" applyAlignment="1">
      <alignment horizontal="center" vertical="center" wrapText="1"/>
    </xf>
    <xf numFmtId="0" fontId="35" fillId="10" borderId="23" xfId="0" applyFont="1" applyFill="1" applyBorder="1" applyAlignment="1">
      <alignment horizontal="center" vertical="center" wrapText="1"/>
    </xf>
    <xf numFmtId="0" fontId="73" fillId="6" borderId="1" xfId="0" applyFont="1" applyFill="1" applyBorder="1" applyAlignment="1">
      <alignment horizontal="center" vertical="center"/>
    </xf>
    <xf numFmtId="0" fontId="44" fillId="6" borderId="1" xfId="0" applyFont="1" applyFill="1" applyBorder="1" applyAlignment="1">
      <alignment horizontal="center" vertical="center"/>
    </xf>
    <xf numFmtId="0" fontId="74" fillId="6" borderId="1" xfId="0" applyFont="1" applyFill="1" applyBorder="1" applyAlignment="1">
      <alignment horizontal="center" vertical="center"/>
    </xf>
    <xf numFmtId="0" fontId="0" fillId="6" borderId="1" xfId="0" applyFill="1" applyBorder="1" applyAlignment="1">
      <alignment horizontal="center" vertical="center"/>
    </xf>
    <xf numFmtId="0" fontId="44" fillId="0" borderId="1" xfId="0" applyFont="1" applyBorder="1" applyAlignment="1">
      <alignment horizontal="center" vertical="center"/>
    </xf>
    <xf numFmtId="0" fontId="74" fillId="0" borderId="1" xfId="0" applyFont="1" applyBorder="1" applyAlignment="1">
      <alignment horizontal="center" vertical="center"/>
    </xf>
    <xf numFmtId="0" fontId="75" fillId="0" borderId="1" xfId="0" applyFont="1" applyBorder="1" applyAlignment="1">
      <alignment horizontal="center" vertical="center"/>
    </xf>
    <xf numFmtId="0" fontId="76" fillId="0" borderId="1" xfId="0" applyFont="1" applyBorder="1" applyAlignment="1">
      <alignment horizontal="center" vertical="center"/>
    </xf>
    <xf numFmtId="0" fontId="78" fillId="0" borderId="1" xfId="0" applyFont="1" applyBorder="1" applyAlignment="1">
      <alignment horizontal="center" vertical="center"/>
    </xf>
    <xf numFmtId="0" fontId="77" fillId="0" borderId="1" xfId="0" applyFont="1" applyBorder="1" applyAlignment="1">
      <alignment horizontal="center" vertical="center"/>
    </xf>
    <xf numFmtId="1" fontId="65" fillId="0" borderId="23" xfId="0" applyNumberFormat="1" applyFont="1" applyBorder="1" applyAlignment="1">
      <alignment horizontal="center" vertical="center"/>
    </xf>
    <xf numFmtId="0" fontId="0" fillId="0" borderId="0" xfId="0" applyAlignment="1">
      <alignment wrapText="1"/>
    </xf>
    <xf numFmtId="0" fontId="71" fillId="4"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vertical="center" wrapText="1"/>
    </xf>
    <xf numFmtId="0" fontId="66" fillId="2" borderId="1" xfId="0" applyFont="1" applyFill="1" applyBorder="1" applyAlignment="1">
      <alignment horizontal="center" vertical="center" wrapText="1"/>
    </xf>
    <xf numFmtId="0" fontId="4" fillId="2" borderId="1" xfId="0" applyFont="1" applyFill="1" applyBorder="1" applyAlignment="1">
      <alignment horizontal="justify" vertical="center" wrapText="1"/>
    </xf>
    <xf numFmtId="9" fontId="4"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0" xfId="0" applyFont="1" applyFill="1" applyAlignment="1">
      <alignment vertical="center"/>
    </xf>
    <xf numFmtId="0" fontId="4" fillId="0" borderId="1" xfId="0" applyFont="1" applyBorder="1" applyAlignment="1">
      <alignment horizontal="justify" vertical="center" wrapText="1"/>
    </xf>
    <xf numFmtId="9" fontId="4" fillId="0" borderId="1" xfId="0" applyNumberFormat="1" applyFont="1" applyBorder="1" applyAlignment="1">
      <alignment horizontal="center" vertical="center" wrapText="1"/>
    </xf>
    <xf numFmtId="0" fontId="4" fillId="2" borderId="1" xfId="0" applyFont="1" applyFill="1" applyBorder="1" applyAlignment="1">
      <alignment horizontal="justify" vertical="center"/>
    </xf>
    <xf numFmtId="0" fontId="4" fillId="0" borderId="1" xfId="0" applyFont="1" applyBorder="1" applyAlignment="1">
      <alignment horizontal="left" vertical="center" wrapText="1"/>
    </xf>
    <xf numFmtId="0" fontId="66" fillId="0" borderId="1" xfId="0" applyFont="1" applyBorder="1" applyAlignment="1">
      <alignment horizontal="left" vertical="center" wrapText="1"/>
    </xf>
    <xf numFmtId="0" fontId="0" fillId="0" borderId="2" xfId="0" applyBorder="1" applyAlignment="1">
      <alignment horizontal="center" vertical="center"/>
    </xf>
    <xf numFmtId="0" fontId="81" fillId="0" borderId="0" xfId="11" applyFont="1" applyAlignment="1">
      <alignment horizontal="center" vertical="center"/>
    </xf>
    <xf numFmtId="0" fontId="36" fillId="0" borderId="0" xfId="0" applyFont="1" applyAlignment="1">
      <alignment horizontal="center" vertical="center" wrapText="1"/>
    </xf>
    <xf numFmtId="0" fontId="36" fillId="0" borderId="0" xfId="0" applyFont="1" applyAlignment="1">
      <alignment horizontal="center" vertical="center"/>
    </xf>
    <xf numFmtId="0" fontId="86" fillId="0" borderId="0" xfId="0" applyFont="1" applyAlignment="1">
      <alignment horizontal="center" vertical="center" wrapText="1"/>
    </xf>
    <xf numFmtId="0" fontId="85" fillId="22" borderId="45" xfId="0" applyFont="1" applyFill="1" applyBorder="1" applyAlignment="1">
      <alignment horizontal="center" vertical="center" wrapText="1"/>
    </xf>
    <xf numFmtId="0" fontId="60" fillId="0" borderId="0" xfId="0" applyFont="1" applyAlignment="1">
      <alignment horizontal="center" vertical="center"/>
    </xf>
    <xf numFmtId="0" fontId="85" fillId="24" borderId="45" xfId="0" applyFont="1" applyFill="1" applyBorder="1" applyAlignment="1">
      <alignment horizontal="center" vertical="center" wrapText="1"/>
    </xf>
    <xf numFmtId="0" fontId="88" fillId="0" borderId="0" xfId="0" applyFont="1" applyAlignment="1">
      <alignment horizontal="center" vertical="center" textRotation="90" wrapText="1"/>
    </xf>
    <xf numFmtId="0" fontId="82" fillId="0" borderId="0" xfId="0" applyFont="1" applyAlignment="1">
      <alignment horizontal="center" vertical="center"/>
    </xf>
    <xf numFmtId="0" fontId="90" fillId="0" borderId="0" xfId="0" applyFont="1" applyAlignment="1">
      <alignment horizontal="center" vertical="center" wrapText="1"/>
    </xf>
    <xf numFmtId="0" fontId="87" fillId="0" borderId="0" xfId="0" applyFont="1" applyAlignment="1">
      <alignment horizontal="center" vertical="center" wrapText="1"/>
    </xf>
    <xf numFmtId="0" fontId="82" fillId="0" borderId="0" xfId="0" applyFont="1" applyAlignment="1">
      <alignment horizontal="center" vertical="center" textRotation="90"/>
    </xf>
    <xf numFmtId="0" fontId="85" fillId="25" borderId="44" xfId="0" applyFont="1" applyFill="1" applyBorder="1" applyAlignment="1">
      <alignment horizontal="center" vertical="center" wrapText="1"/>
    </xf>
    <xf numFmtId="0" fontId="93" fillId="0" borderId="44" xfId="0" applyFont="1" applyBorder="1" applyAlignment="1">
      <alignment horizontal="center" vertical="center" wrapText="1"/>
    </xf>
    <xf numFmtId="0" fontId="93" fillId="23" borderId="44" xfId="0" applyFont="1" applyFill="1" applyBorder="1" applyAlignment="1">
      <alignment horizontal="center" vertical="center" wrapText="1"/>
    </xf>
    <xf numFmtId="0" fontId="95" fillId="0" borderId="44" xfId="0" applyFont="1" applyBorder="1" applyAlignment="1">
      <alignment horizontal="center" vertical="center" wrapText="1"/>
    </xf>
    <xf numFmtId="0" fontId="94" fillId="0" borderId="44" xfId="0" applyFont="1" applyBorder="1" applyAlignment="1">
      <alignment horizontal="center" vertical="center" wrapText="1"/>
    </xf>
    <xf numFmtId="0" fontId="34" fillId="0" borderId="1" xfId="0" applyFont="1" applyBorder="1" applyAlignment="1">
      <alignment horizontal="center" vertical="center" wrapText="1"/>
    </xf>
    <xf numFmtId="0" fontId="2" fillId="0" borderId="2" xfId="0" applyFont="1" applyBorder="1" applyAlignment="1">
      <alignment horizontal="center" vertical="center"/>
    </xf>
    <xf numFmtId="0" fontId="6" fillId="0" borderId="2" xfId="0" applyFont="1" applyBorder="1" applyAlignment="1">
      <alignment horizontal="center" vertical="center"/>
    </xf>
    <xf numFmtId="0" fontId="12" fillId="0" borderId="1" xfId="0" applyFont="1" applyBorder="1" applyAlignment="1">
      <alignment horizontal="center" vertical="center"/>
    </xf>
    <xf numFmtId="0" fontId="57" fillId="6" borderId="1" xfId="0" applyFont="1" applyFill="1" applyBorder="1" applyAlignment="1">
      <alignment horizontal="center" vertical="center" wrapText="1"/>
    </xf>
    <xf numFmtId="2" fontId="21" fillId="0" borderId="1" xfId="0" applyNumberFormat="1" applyFont="1" applyBorder="1" applyAlignment="1">
      <alignment horizontal="center" vertical="top"/>
    </xf>
    <xf numFmtId="0" fontId="21" fillId="0" borderId="1" xfId="0" applyFont="1" applyBorder="1" applyAlignment="1">
      <alignment horizontal="center" vertical="top"/>
    </xf>
    <xf numFmtId="1" fontId="21" fillId="0" borderId="1" xfId="0" applyNumberFormat="1" applyFont="1" applyBorder="1" applyAlignment="1">
      <alignment horizontal="center" vertical="center"/>
    </xf>
    <xf numFmtId="0" fontId="89" fillId="0" borderId="1" xfId="0" applyFont="1" applyBorder="1" applyAlignment="1">
      <alignment horizontal="center" vertical="center" wrapText="1"/>
    </xf>
    <xf numFmtId="0" fontId="90" fillId="0" borderId="1" xfId="0" applyFont="1" applyBorder="1" applyAlignment="1">
      <alignment horizontal="center" vertical="center" wrapText="1"/>
    </xf>
    <xf numFmtId="0" fontId="87" fillId="0" borderId="1" xfId="0" applyFont="1" applyBorder="1" applyAlignment="1">
      <alignment horizontal="center" vertical="center" wrapText="1"/>
    </xf>
    <xf numFmtId="0" fontId="85" fillId="22" borderId="1" xfId="0" applyFont="1" applyFill="1" applyBorder="1" applyAlignment="1">
      <alignment horizontal="center" vertical="center" wrapText="1"/>
    </xf>
    <xf numFmtId="0" fontId="90" fillId="0" borderId="1" xfId="0" applyFont="1" applyBorder="1" applyAlignment="1">
      <alignment horizontal="center" vertical="center"/>
    </xf>
    <xf numFmtId="0" fontId="89" fillId="0" borderId="1" xfId="0" applyFont="1" applyBorder="1" applyAlignment="1">
      <alignment horizontal="center" vertical="center"/>
    </xf>
    <xf numFmtId="0" fontId="18" fillId="10" borderId="1" xfId="0" applyFont="1" applyFill="1" applyBorder="1" applyAlignment="1">
      <alignment vertical="center" wrapText="1"/>
    </xf>
    <xf numFmtId="0" fontId="68" fillId="0" borderId="1" xfId="0" applyFont="1" applyBorder="1" applyAlignment="1">
      <alignment vertical="center" wrapText="1"/>
    </xf>
    <xf numFmtId="22" fontId="97" fillId="21" borderId="1" xfId="0" applyNumberFormat="1" applyFont="1" applyFill="1" applyBorder="1" applyAlignment="1">
      <alignment horizontal="right" vertical="center" wrapText="1"/>
    </xf>
    <xf numFmtId="0" fontId="97" fillId="21" borderId="1" xfId="0" applyFont="1" applyFill="1" applyBorder="1" applyAlignment="1">
      <alignment vertical="center" wrapText="1"/>
    </xf>
    <xf numFmtId="22" fontId="97" fillId="26" borderId="1" xfId="0" applyNumberFormat="1" applyFont="1" applyFill="1" applyBorder="1" applyAlignment="1">
      <alignment horizontal="right" vertical="center" wrapText="1"/>
    </xf>
    <xf numFmtId="0" fontId="97" fillId="26" borderId="1" xfId="0" applyFont="1" applyFill="1" applyBorder="1" applyAlignment="1">
      <alignment vertical="center" wrapText="1"/>
    </xf>
    <xf numFmtId="9" fontId="20" fillId="2" borderId="1" xfId="0" applyNumberFormat="1" applyFont="1" applyFill="1" applyBorder="1" applyAlignment="1">
      <alignment horizontal="center" vertical="center"/>
    </xf>
    <xf numFmtId="9" fontId="0" fillId="2" borderId="6" xfId="0" applyNumberFormat="1" applyFill="1" applyBorder="1" applyAlignment="1">
      <alignment horizontal="center" vertical="center"/>
    </xf>
    <xf numFmtId="0" fontId="34" fillId="2" borderId="1" xfId="0" applyFont="1" applyFill="1" applyBorder="1" applyAlignment="1">
      <alignment horizontal="center" vertical="center" wrapText="1"/>
    </xf>
    <xf numFmtId="0" fontId="87" fillId="28" borderId="44" xfId="0" applyFont="1" applyFill="1" applyBorder="1" applyAlignment="1">
      <alignment horizontal="center" vertical="center" wrapText="1"/>
    </xf>
    <xf numFmtId="0" fontId="100" fillId="29" borderId="1" xfId="0" applyFont="1" applyFill="1" applyBorder="1" applyAlignment="1">
      <alignment horizontal="center" vertical="center" wrapText="1"/>
    </xf>
    <xf numFmtId="0" fontId="87" fillId="0" borderId="44" xfId="0" applyFont="1" applyBorder="1" applyAlignment="1">
      <alignment horizontal="center" vertical="center" wrapText="1"/>
    </xf>
    <xf numFmtId="0" fontId="100" fillId="0" borderId="1" xfId="0" applyFont="1" applyBorder="1" applyAlignment="1">
      <alignment horizontal="center" vertical="center" wrapText="1"/>
    </xf>
    <xf numFmtId="0" fontId="87" fillId="6" borderId="44"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87" fillId="30" borderId="44"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100" fillId="2" borderId="1" xfId="0" applyFont="1" applyFill="1" applyBorder="1" applyAlignment="1">
      <alignment horizontal="center" vertical="center" wrapText="1"/>
    </xf>
    <xf numFmtId="0" fontId="100" fillId="30" borderId="1" xfId="0" applyFont="1" applyFill="1" applyBorder="1" applyAlignment="1">
      <alignment horizontal="center" vertical="center" wrapText="1"/>
    </xf>
    <xf numFmtId="0" fontId="23" fillId="0" borderId="35" xfId="0" applyFont="1" applyBorder="1" applyAlignment="1">
      <alignment horizontal="center" vertical="center" wrapText="1"/>
    </xf>
    <xf numFmtId="0" fontId="23" fillId="0" borderId="36" xfId="0" applyFont="1" applyBorder="1" applyAlignment="1">
      <alignment horizontal="center" vertical="center" wrapText="1"/>
    </xf>
    <xf numFmtId="0" fontId="23" fillId="0" borderId="37" xfId="0" applyFont="1" applyBorder="1" applyAlignment="1">
      <alignment horizontal="center" vertical="center" wrapText="1"/>
    </xf>
    <xf numFmtId="9" fontId="20" fillId="10" borderId="2" xfId="0" applyNumberFormat="1" applyFont="1" applyFill="1" applyBorder="1" applyAlignment="1">
      <alignment horizontal="center" vertical="center"/>
    </xf>
    <xf numFmtId="9" fontId="20" fillId="10" borderId="31" xfId="0" applyNumberFormat="1" applyFont="1" applyFill="1" applyBorder="1" applyAlignment="1">
      <alignment horizontal="center" vertical="center"/>
    </xf>
    <xf numFmtId="0" fontId="88" fillId="0" borderId="1" xfId="0" applyFont="1" applyBorder="1" applyAlignment="1">
      <alignment horizontal="center" vertical="center" textRotation="90" wrapText="1"/>
    </xf>
    <xf numFmtId="0" fontId="31" fillId="0" borderId="23" xfId="0" applyFont="1" applyBorder="1" applyAlignment="1">
      <alignment horizontal="center" vertical="center"/>
    </xf>
    <xf numFmtId="0" fontId="30" fillId="3" borderId="1" xfId="0" applyFont="1" applyFill="1" applyBorder="1" applyAlignment="1">
      <alignment horizontal="center" vertical="center" wrapText="1"/>
    </xf>
    <xf numFmtId="0" fontId="24" fillId="3" borderId="1" xfId="0" applyFont="1" applyFill="1" applyBorder="1" applyAlignment="1">
      <alignment horizontal="center" vertical="center"/>
    </xf>
    <xf numFmtId="0" fontId="73" fillId="2" borderId="1" xfId="0" applyFont="1" applyFill="1" applyBorder="1" applyAlignment="1">
      <alignment horizontal="center" vertical="center"/>
    </xf>
    <xf numFmtId="0" fontId="17" fillId="0" borderId="1" xfId="0" applyFont="1" applyBorder="1" applyAlignment="1">
      <alignment horizontal="center" vertical="center" wrapText="1"/>
    </xf>
    <xf numFmtId="0" fontId="17" fillId="21" borderId="1" xfId="0" applyFont="1" applyFill="1" applyBorder="1" applyAlignment="1">
      <alignment horizontal="center" vertical="center" wrapText="1"/>
    </xf>
    <xf numFmtId="0" fontId="21" fillId="0" borderId="45" xfId="0" applyFont="1" applyBorder="1" applyAlignment="1">
      <alignment horizontal="center" vertical="center" wrapText="1"/>
    </xf>
    <xf numFmtId="0" fontId="0" fillId="10" borderId="1" xfId="0" applyFill="1" applyBorder="1" applyAlignment="1">
      <alignment vertical="center"/>
    </xf>
    <xf numFmtId="0" fontId="91" fillId="23" borderId="1" xfId="0" applyFont="1" applyFill="1" applyBorder="1" applyAlignment="1">
      <alignment horizontal="center" vertical="center" wrapText="1"/>
    </xf>
    <xf numFmtId="0" fontId="90" fillId="23" borderId="1" xfId="0" applyFont="1" applyFill="1" applyBorder="1" applyAlignment="1">
      <alignment horizontal="center" vertical="center" wrapText="1"/>
    </xf>
    <xf numFmtId="0" fontId="21" fillId="2" borderId="1" xfId="0" applyFont="1" applyFill="1" applyBorder="1" applyAlignment="1">
      <alignment vertical="center" wrapText="1"/>
    </xf>
    <xf numFmtId="0" fontId="18" fillId="6" borderId="6" xfId="0" applyFont="1" applyFill="1" applyBorder="1" applyAlignment="1">
      <alignment horizontal="center" vertical="center" wrapText="1"/>
    </xf>
    <xf numFmtId="0" fontId="18" fillId="2" borderId="6" xfId="0" applyFont="1" applyFill="1" applyBorder="1" applyAlignment="1">
      <alignment horizontal="center" vertical="center" wrapText="1"/>
    </xf>
    <xf numFmtId="0" fontId="31" fillId="6" borderId="22" xfId="0" applyFont="1" applyFill="1" applyBorder="1" applyAlignment="1">
      <alignment horizontal="center" vertical="center"/>
    </xf>
    <xf numFmtId="0" fontId="35" fillId="6" borderId="22" xfId="0" applyFont="1" applyFill="1" applyBorder="1" applyAlignment="1">
      <alignment horizontal="center" vertical="center" wrapText="1"/>
    </xf>
    <xf numFmtId="0" fontId="0" fillId="2" borderId="2" xfId="0" applyFill="1" applyBorder="1" applyAlignment="1">
      <alignment horizontal="center" vertical="center"/>
    </xf>
    <xf numFmtId="168" fontId="55" fillId="2" borderId="2" xfId="0" applyNumberFormat="1" applyFont="1" applyFill="1" applyBorder="1" applyAlignment="1">
      <alignment horizontal="center" vertical="center"/>
    </xf>
    <xf numFmtId="168" fontId="44" fillId="2" borderId="2"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6" fillId="2" borderId="2" xfId="0" applyFont="1" applyFill="1" applyBorder="1" applyAlignment="1">
      <alignment horizontal="center" vertical="center"/>
    </xf>
    <xf numFmtId="0" fontId="0" fillId="2" borderId="0" xfId="0" applyFill="1" applyAlignment="1">
      <alignment horizontal="center"/>
    </xf>
    <xf numFmtId="0" fontId="5" fillId="2" borderId="2" xfId="0" applyFont="1" applyFill="1" applyBorder="1" applyAlignment="1">
      <alignment horizontal="center" vertical="center"/>
    </xf>
    <xf numFmtId="0" fontId="1" fillId="2" borderId="22" xfId="0" applyFont="1" applyFill="1" applyBorder="1" applyAlignment="1">
      <alignment horizontal="center" vertical="center"/>
    </xf>
    <xf numFmtId="0" fontId="31" fillId="6" borderId="23" xfId="0" applyFont="1" applyFill="1" applyBorder="1" applyAlignment="1">
      <alignment horizontal="center" vertical="center"/>
    </xf>
    <xf numFmtId="0" fontId="31" fillId="6" borderId="23" xfId="0" applyFont="1" applyFill="1" applyBorder="1" applyAlignment="1">
      <alignment horizontal="center" vertical="center" wrapText="1"/>
    </xf>
    <xf numFmtId="0" fontId="31" fillId="6" borderId="20" xfId="0" applyFont="1" applyFill="1" applyBorder="1" applyAlignment="1">
      <alignment horizontal="center" vertical="center"/>
    </xf>
    <xf numFmtId="0" fontId="35" fillId="6" borderId="24" xfId="0" applyFont="1" applyFill="1" applyBorder="1" applyAlignment="1">
      <alignment horizontal="center" vertical="center" wrapText="1"/>
    </xf>
    <xf numFmtId="0" fontId="103" fillId="0" borderId="0" xfId="0" applyFont="1" applyAlignment="1">
      <alignment horizontal="left" vertical="center"/>
    </xf>
    <xf numFmtId="0" fontId="102" fillId="0" borderId="0" xfId="0" applyFont="1" applyAlignment="1">
      <alignment vertical="center" wrapText="1"/>
    </xf>
    <xf numFmtId="0" fontId="19" fillId="0" borderId="0" xfId="0" applyFont="1" applyAlignment="1">
      <alignment horizontal="left" vertical="center" wrapText="1"/>
    </xf>
    <xf numFmtId="0" fontId="19" fillId="0" borderId="0" xfId="0" applyFont="1" applyAlignment="1">
      <alignment horizontal="left" vertical="center"/>
    </xf>
    <xf numFmtId="0" fontId="0" fillId="0" borderId="1" xfId="0" applyBorder="1" applyAlignment="1">
      <alignment horizontal="left" vertical="center" wrapText="1"/>
    </xf>
    <xf numFmtId="0" fontId="0" fillId="21" borderId="0" xfId="0" applyFill="1" applyAlignment="1">
      <alignment vertical="center" wrapText="1"/>
    </xf>
    <xf numFmtId="0" fontId="24" fillId="2" borderId="1" xfId="0" applyFont="1" applyFill="1" applyBorder="1" applyAlignment="1">
      <alignment horizontal="left" vertical="center" wrapText="1"/>
    </xf>
    <xf numFmtId="0" fontId="104" fillId="2" borderId="1" xfId="18" applyFont="1" applyFill="1" applyBorder="1" applyAlignment="1">
      <alignment horizontal="left" vertical="center" wrapText="1"/>
    </xf>
    <xf numFmtId="0" fontId="24" fillId="2" borderId="1" xfId="0" applyFont="1" applyFill="1" applyBorder="1" applyAlignment="1">
      <alignment vertical="center"/>
    </xf>
    <xf numFmtId="0" fontId="24" fillId="2" borderId="1" xfId="0" applyFont="1" applyFill="1" applyBorder="1" applyAlignment="1">
      <alignment vertical="center" wrapText="1"/>
    </xf>
    <xf numFmtId="0" fontId="85" fillId="24" borderId="1" xfId="0" applyFont="1" applyFill="1" applyBorder="1" applyAlignment="1">
      <alignment horizontal="center" vertical="center" wrapText="1"/>
    </xf>
    <xf numFmtId="0" fontId="98" fillId="0" borderId="1" xfId="0" applyFont="1" applyBorder="1" applyAlignment="1">
      <alignment horizontal="center" vertical="center" wrapText="1"/>
    </xf>
    <xf numFmtId="0" fontId="83" fillId="0" borderId="1" xfId="0" applyFont="1" applyBorder="1" applyAlignment="1">
      <alignment horizontal="center" vertical="center" wrapText="1"/>
    </xf>
    <xf numFmtId="0" fontId="36" fillId="23" borderId="1" xfId="0" applyFont="1" applyFill="1" applyBorder="1" applyAlignment="1">
      <alignment horizontal="center" vertical="center" wrapText="1"/>
    </xf>
    <xf numFmtId="0" fontId="36" fillId="23" borderId="1" xfId="0" applyFont="1" applyFill="1" applyBorder="1" applyAlignment="1">
      <alignment horizontal="center" vertical="center"/>
    </xf>
    <xf numFmtId="0" fontId="21" fillId="2" borderId="1" xfId="0" applyFont="1" applyFill="1" applyBorder="1" applyAlignment="1">
      <alignment horizontal="center" vertical="center" wrapText="1"/>
    </xf>
    <xf numFmtId="0" fontId="31" fillId="2" borderId="1" xfId="0" applyFont="1" applyFill="1" applyBorder="1" applyAlignment="1">
      <alignment horizontal="center" vertical="center"/>
    </xf>
    <xf numFmtId="0" fontId="30" fillId="2" borderId="1" xfId="0" applyFont="1" applyFill="1" applyBorder="1" applyAlignment="1">
      <alignment horizontal="left" vertical="center" wrapText="1"/>
    </xf>
    <xf numFmtId="0" fontId="30" fillId="2" borderId="27" xfId="0" applyFont="1" applyFill="1" applyBorder="1" applyAlignment="1">
      <alignment horizontal="left" vertical="center" wrapText="1"/>
    </xf>
    <xf numFmtId="0" fontId="0" fillId="2" borderId="0" xfId="0" applyFill="1" applyAlignment="1">
      <alignment vertical="center"/>
    </xf>
    <xf numFmtId="0" fontId="1" fillId="0" borderId="1" xfId="0" applyFont="1" applyBorder="1" applyAlignment="1">
      <alignment horizontal="right"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8" xfId="0" applyBorder="1" applyAlignment="1">
      <alignment horizontal="center" vertical="center"/>
    </xf>
    <xf numFmtId="0" fontId="0" fillId="0" borderId="54" xfId="0"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center" vertical="center"/>
    </xf>
    <xf numFmtId="0" fontId="2" fillId="0" borderId="10" xfId="0" applyFont="1" applyBorder="1" applyAlignment="1">
      <alignment horizontal="center" vertical="center"/>
    </xf>
    <xf numFmtId="0" fontId="2" fillId="0" borderId="53" xfId="0" applyFont="1" applyBorder="1" applyAlignment="1">
      <alignment horizontal="center" vertical="center"/>
    </xf>
    <xf numFmtId="0" fontId="2" fillId="0" borderId="11" xfId="0" applyFont="1" applyBorder="1" applyAlignment="1">
      <alignment horizontal="center" vertical="center"/>
    </xf>
    <xf numFmtId="0" fontId="2" fillId="0" borderId="8" xfId="0" applyFont="1" applyBorder="1" applyAlignment="1">
      <alignment horizontal="center" vertical="center"/>
    </xf>
    <xf numFmtId="0" fontId="2" fillId="0" borderId="0" xfId="0" applyFont="1" applyAlignment="1">
      <alignment horizontal="center" vertical="center"/>
    </xf>
    <xf numFmtId="0" fontId="2" fillId="0" borderId="54" xfId="0" applyFont="1" applyBorder="1" applyAlignment="1">
      <alignment horizontal="center" vertical="center"/>
    </xf>
    <xf numFmtId="0" fontId="2" fillId="0" borderId="9" xfId="0" applyFont="1" applyBorder="1" applyAlignment="1">
      <alignment horizontal="center" vertical="center"/>
    </xf>
    <xf numFmtId="0" fontId="2" fillId="0" borderId="29" xfId="0" applyFont="1" applyBorder="1" applyAlignment="1">
      <alignment horizontal="center" vertical="center"/>
    </xf>
    <xf numFmtId="0" fontId="2" fillId="0" borderId="12" xfId="0" applyFont="1" applyBorder="1" applyAlignment="1">
      <alignment horizontal="center" vertical="center"/>
    </xf>
    <xf numFmtId="0" fontId="10" fillId="0" borderId="10" xfId="0" applyFont="1" applyBorder="1" applyAlignment="1">
      <alignment horizontal="center" vertical="center"/>
    </xf>
    <xf numFmtId="0" fontId="10" fillId="0" borderId="53" xfId="0" applyFont="1" applyBorder="1" applyAlignment="1">
      <alignment horizontal="center" vertical="center"/>
    </xf>
    <xf numFmtId="0" fontId="10" fillId="0" borderId="8"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29" xfId="0" applyFont="1" applyBorder="1" applyAlignment="1">
      <alignment horizontal="center" vertical="center"/>
    </xf>
    <xf numFmtId="0" fontId="3" fillId="12"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31" fillId="13" borderId="1" xfId="0" applyFont="1" applyFill="1" applyBorder="1" applyAlignment="1">
      <alignment horizontal="center" vertical="center" wrapText="1"/>
    </xf>
    <xf numFmtId="0" fontId="1" fillId="13" borderId="5" xfId="0" applyFont="1" applyFill="1" applyBorder="1" applyAlignment="1">
      <alignment horizontal="center" vertical="center"/>
    </xf>
    <xf numFmtId="0" fontId="1" fillId="13" borderId="7" xfId="0" applyFont="1" applyFill="1" applyBorder="1" applyAlignment="1">
      <alignment horizontal="center" vertical="center"/>
    </xf>
    <xf numFmtId="0" fontId="1" fillId="13" borderId="6" xfId="0" applyFont="1" applyFill="1" applyBorder="1" applyAlignment="1">
      <alignment horizontal="center" vertical="center"/>
    </xf>
    <xf numFmtId="0" fontId="25" fillId="12" borderId="1" xfId="0" applyFont="1" applyFill="1" applyBorder="1" applyAlignment="1">
      <alignment horizontal="center" vertical="center" wrapText="1"/>
    </xf>
    <xf numFmtId="0" fontId="25" fillId="9" borderId="2" xfId="0" applyFont="1" applyFill="1" applyBorder="1" applyAlignment="1">
      <alignment horizontal="center" vertical="center" wrapText="1"/>
    </xf>
    <xf numFmtId="0" fontId="25" fillId="9" borderId="4" xfId="0" applyFont="1" applyFill="1" applyBorder="1" applyAlignment="1">
      <alignment horizontal="center" vertical="center" wrapText="1"/>
    </xf>
    <xf numFmtId="0" fontId="22" fillId="27" borderId="2" xfId="0" applyFont="1" applyFill="1" applyBorder="1" applyAlignment="1">
      <alignment horizontal="center" vertical="center" wrapText="1"/>
    </xf>
    <xf numFmtId="0" fontId="22" fillId="27" borderId="4" xfId="0" applyFont="1" applyFill="1" applyBorder="1" applyAlignment="1">
      <alignment horizontal="center" vertical="center" wrapText="1"/>
    </xf>
    <xf numFmtId="0" fontId="25" fillId="27" borderId="2" xfId="0" applyFont="1" applyFill="1" applyBorder="1" applyAlignment="1">
      <alignment horizontal="center" vertical="center" wrapText="1"/>
    </xf>
    <xf numFmtId="0" fontId="25" fillId="27" borderId="4" xfId="0" applyFont="1" applyFill="1" applyBorder="1" applyAlignment="1">
      <alignment horizontal="center" vertical="center" wrapText="1"/>
    </xf>
    <xf numFmtId="0" fontId="31" fillId="11" borderId="1" xfId="0" applyFont="1" applyFill="1" applyBorder="1" applyAlignment="1">
      <alignment horizontal="center" vertical="center" wrapText="1"/>
    </xf>
    <xf numFmtId="0" fontId="31" fillId="17" borderId="1" xfId="0" applyFont="1" applyFill="1" applyBorder="1" applyAlignment="1">
      <alignment horizontal="center" vertical="center" wrapText="1"/>
    </xf>
    <xf numFmtId="0" fontId="1" fillId="0" borderId="1" xfId="0" applyFont="1" applyBorder="1" applyAlignment="1">
      <alignment horizontal="center" vertical="center"/>
    </xf>
    <xf numFmtId="0" fontId="1" fillId="11" borderId="5" xfId="0" applyFont="1" applyFill="1" applyBorder="1" applyAlignment="1">
      <alignment horizontal="center" vertical="center"/>
    </xf>
    <xf numFmtId="0" fontId="1" fillId="11" borderId="7" xfId="0" applyFont="1" applyFill="1" applyBorder="1" applyAlignment="1">
      <alignment horizontal="center" vertical="center"/>
    </xf>
    <xf numFmtId="0" fontId="1" fillId="11" borderId="6" xfId="0" applyFont="1" applyFill="1" applyBorder="1" applyAlignment="1">
      <alignment horizontal="center" vertical="center"/>
    </xf>
    <xf numFmtId="0" fontId="31" fillId="9" borderId="1" xfId="0" applyFont="1" applyFill="1" applyBorder="1" applyAlignment="1">
      <alignment horizontal="center" vertical="center" wrapText="1"/>
    </xf>
    <xf numFmtId="0" fontId="31" fillId="16" borderId="1" xfId="0" applyFont="1" applyFill="1" applyBorder="1" applyAlignment="1">
      <alignment horizontal="center" vertical="center" wrapText="1"/>
    </xf>
    <xf numFmtId="0" fontId="0" fillId="0" borderId="1" xfId="0" applyBorder="1" applyAlignment="1">
      <alignment horizontal="center" vertical="center"/>
    </xf>
    <xf numFmtId="0" fontId="10" fillId="0" borderId="54" xfId="0" applyFont="1" applyBorder="1" applyAlignment="1">
      <alignment horizontal="center" vertical="center"/>
    </xf>
    <xf numFmtId="0" fontId="10" fillId="0" borderId="12" xfId="0" applyFont="1" applyBorder="1" applyAlignment="1">
      <alignment horizontal="center" vertical="center"/>
    </xf>
    <xf numFmtId="0" fontId="25" fillId="12" borderId="2" xfId="0" applyFont="1" applyFill="1" applyBorder="1" applyAlignment="1">
      <alignment horizontal="center" vertical="center" wrapText="1"/>
    </xf>
    <xf numFmtId="0" fontId="25" fillId="12" borderId="3" xfId="0" applyFont="1" applyFill="1" applyBorder="1" applyAlignment="1">
      <alignment horizontal="center" vertical="center" wrapText="1"/>
    </xf>
    <xf numFmtId="0" fontId="25" fillId="12" borderId="4" xfId="0" applyFont="1" applyFill="1" applyBorder="1" applyAlignment="1">
      <alignment horizontal="center" vertical="center" wrapText="1"/>
    </xf>
    <xf numFmtId="0" fontId="57" fillId="0" borderId="2" xfId="0" applyFont="1" applyBorder="1" applyAlignment="1">
      <alignment horizontal="center" vertical="center"/>
    </xf>
    <xf numFmtId="0" fontId="57" fillId="0" borderId="3" xfId="0" applyFont="1" applyBorder="1" applyAlignment="1">
      <alignment horizontal="center" vertical="center"/>
    </xf>
    <xf numFmtId="0" fontId="57" fillId="0" borderId="4" xfId="0" applyFont="1" applyBorder="1" applyAlignment="1">
      <alignment horizontal="center" vertical="center"/>
    </xf>
    <xf numFmtId="0" fontId="57" fillId="9" borderId="5" xfId="0" applyFont="1" applyFill="1" applyBorder="1" applyAlignment="1">
      <alignment horizontal="center" vertical="top"/>
    </xf>
    <xf numFmtId="0" fontId="57" fillId="9" borderId="7" xfId="0" applyFont="1" applyFill="1" applyBorder="1" applyAlignment="1">
      <alignment horizontal="center" vertical="top"/>
    </xf>
    <xf numFmtId="0" fontId="57" fillId="9" borderId="6" xfId="0" applyFont="1" applyFill="1" applyBorder="1" applyAlignment="1">
      <alignment horizontal="center" vertical="top"/>
    </xf>
    <xf numFmtId="0" fontId="25" fillId="27" borderId="5" xfId="0" applyFont="1" applyFill="1" applyBorder="1" applyAlignment="1">
      <alignment horizontal="center" vertical="center"/>
    </xf>
    <xf numFmtId="0" fontId="25" fillId="27" borderId="7" xfId="0" applyFont="1" applyFill="1" applyBorder="1" applyAlignment="1">
      <alignment horizontal="center" vertical="center"/>
    </xf>
    <xf numFmtId="0" fontId="25" fillId="27" borderId="6" xfId="0" applyFont="1" applyFill="1" applyBorder="1" applyAlignment="1">
      <alignment horizontal="center" vertical="center"/>
    </xf>
    <xf numFmtId="164" fontId="25" fillId="27" borderId="2" xfId="10" applyNumberFormat="1" applyFont="1" applyFill="1" applyBorder="1" applyAlignment="1">
      <alignment horizontal="center" vertical="center" wrapText="1"/>
    </xf>
    <xf numFmtId="164" fontId="25" fillId="27" borderId="4" xfId="10" applyNumberFormat="1" applyFont="1" applyFill="1" applyBorder="1" applyAlignment="1">
      <alignment horizontal="center" vertical="center" wrapText="1"/>
    </xf>
    <xf numFmtId="0" fontId="0" fillId="0" borderId="0" xfId="0" applyAlignment="1">
      <alignment horizontal="center" vertical="center"/>
    </xf>
    <xf numFmtId="0" fontId="0" fillId="0" borderId="29" xfId="0" applyBorder="1" applyAlignment="1">
      <alignment horizontal="center" vertical="center"/>
    </xf>
    <xf numFmtId="0" fontId="10" fillId="0" borderId="1" xfId="0" applyFont="1" applyBorder="1" applyAlignment="1">
      <alignment horizontal="center" vertical="center"/>
    </xf>
    <xf numFmtId="0" fontId="27" fillId="0" borderId="1" xfId="0" applyFont="1" applyBorder="1" applyAlignment="1">
      <alignment horizontal="left" vertical="center"/>
    </xf>
    <xf numFmtId="166" fontId="27" fillId="0" borderId="1" xfId="0" applyNumberFormat="1" applyFont="1" applyBorder="1" applyAlignment="1">
      <alignment horizontal="center" vertical="center"/>
    </xf>
    <xf numFmtId="166" fontId="27" fillId="0" borderId="5" xfId="0" applyNumberFormat="1" applyFont="1" applyBorder="1" applyAlignment="1">
      <alignment horizontal="center" vertical="center"/>
    </xf>
    <xf numFmtId="166" fontId="27" fillId="0" borderId="6" xfId="0" applyNumberFormat="1" applyFont="1" applyBorder="1" applyAlignment="1">
      <alignment horizontal="center" vertical="center"/>
    </xf>
    <xf numFmtId="0" fontId="0" fillId="7" borderId="5" xfId="0" applyFill="1" applyBorder="1" applyAlignment="1">
      <alignment horizontal="center" vertical="center"/>
    </xf>
    <xf numFmtId="0" fontId="0" fillId="7" borderId="7" xfId="0" applyFill="1" applyBorder="1" applyAlignment="1">
      <alignment horizontal="center" vertical="center"/>
    </xf>
    <xf numFmtId="0" fontId="0" fillId="7" borderId="6" xfId="0" applyFill="1" applyBorder="1" applyAlignment="1">
      <alignment horizontal="center" vertical="center"/>
    </xf>
    <xf numFmtId="0" fontId="0" fillId="0" borderId="5" xfId="0" applyBorder="1" applyAlignment="1">
      <alignment horizontal="left"/>
    </xf>
    <xf numFmtId="0" fontId="0" fillId="0" borderId="7" xfId="0" applyBorder="1" applyAlignment="1">
      <alignment horizontal="left"/>
    </xf>
    <xf numFmtId="0" fontId="0" fillId="0" borderId="6" xfId="0" applyBorder="1" applyAlignment="1">
      <alignment horizontal="left"/>
    </xf>
    <xf numFmtId="0" fontId="1" fillId="0" borderId="1" xfId="0" applyFont="1" applyBorder="1" applyAlignment="1">
      <alignment horizontal="left"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166" fontId="27" fillId="0" borderId="10" xfId="0" applyNumberFormat="1" applyFont="1" applyBorder="1" applyAlignment="1">
      <alignment horizontal="center" vertical="center"/>
    </xf>
    <xf numFmtId="166" fontId="27" fillId="0" borderId="11" xfId="0" applyNumberFormat="1" applyFont="1" applyBorder="1" applyAlignment="1">
      <alignment horizontal="center" vertical="center"/>
    </xf>
    <xf numFmtId="166" fontId="27" fillId="0" borderId="9" xfId="0" applyNumberFormat="1" applyFont="1" applyBorder="1" applyAlignment="1">
      <alignment horizontal="center" vertical="center"/>
    </xf>
    <xf numFmtId="166" fontId="27" fillId="0" borderId="12" xfId="0" applyNumberFormat="1" applyFont="1" applyBorder="1" applyAlignment="1">
      <alignment horizontal="center" vertical="center"/>
    </xf>
    <xf numFmtId="0" fontId="0" fillId="0" borderId="1" xfId="0" applyBorder="1" applyAlignment="1">
      <alignment horizontal="center" vertical="center" wrapText="1"/>
    </xf>
    <xf numFmtId="0" fontId="20" fillId="0" borderId="1" xfId="0" applyFont="1" applyBorder="1" applyAlignment="1">
      <alignment horizontal="left" vertical="center" wrapText="1"/>
    </xf>
    <xf numFmtId="0" fontId="20" fillId="0" borderId="1"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87" fillId="0" borderId="1" xfId="0" applyFont="1" applyBorder="1" applyAlignment="1">
      <alignment horizontal="center" vertical="center" wrapText="1"/>
    </xf>
    <xf numFmtId="0" fontId="61" fillId="0" borderId="1" xfId="0" applyFont="1" applyBorder="1" applyAlignment="1">
      <alignment horizontal="center" vertical="center"/>
    </xf>
    <xf numFmtId="0" fontId="61" fillId="0" borderId="1" xfId="0" applyFont="1" applyBorder="1" applyAlignment="1">
      <alignment horizontal="center" vertical="center" wrapText="1"/>
    </xf>
    <xf numFmtId="0" fontId="89" fillId="0" borderId="1" xfId="0" applyFont="1" applyBorder="1" applyAlignment="1">
      <alignment horizontal="center" vertical="center" wrapText="1"/>
    </xf>
    <xf numFmtId="0" fontId="61" fillId="0" borderId="1" xfId="0" applyFont="1" applyBorder="1"/>
    <xf numFmtId="0" fontId="36" fillId="0" borderId="1" xfId="0" applyFont="1" applyBorder="1" applyAlignment="1">
      <alignment horizontal="center" vertical="center"/>
    </xf>
    <xf numFmtId="0" fontId="36" fillId="0" borderId="1" xfId="0" applyFont="1" applyBorder="1" applyAlignment="1">
      <alignment horizontal="center" vertical="center" wrapText="1"/>
    </xf>
    <xf numFmtId="0" fontId="87" fillId="0" borderId="0" xfId="0" applyFont="1" applyAlignment="1">
      <alignment horizontal="center" vertical="center" wrapText="1"/>
    </xf>
    <xf numFmtId="0" fontId="61" fillId="0" borderId="0" xfId="0" applyFont="1"/>
    <xf numFmtId="0" fontId="82" fillId="0" borderId="1" xfId="0" applyFont="1" applyBorder="1" applyAlignment="1">
      <alignment horizontal="center" vertical="center"/>
    </xf>
    <xf numFmtId="0" fontId="60" fillId="0" borderId="1" xfId="0" applyFont="1" applyBorder="1" applyAlignment="1">
      <alignment horizontal="center" vertical="center"/>
    </xf>
    <xf numFmtId="0" fontId="84" fillId="0" borderId="1" xfId="0" applyFont="1" applyBorder="1" applyAlignment="1">
      <alignment horizontal="center" vertical="center"/>
    </xf>
    <xf numFmtId="0" fontId="50" fillId="0" borderId="1" xfId="0" applyFont="1" applyBorder="1"/>
    <xf numFmtId="0" fontId="94" fillId="23" borderId="45" xfId="0" applyFont="1" applyFill="1" applyBorder="1" applyAlignment="1">
      <alignment horizontal="center" vertical="center" wrapText="1"/>
    </xf>
    <xf numFmtId="0" fontId="61" fillId="0" borderId="46" xfId="0" applyFont="1" applyBorder="1"/>
    <xf numFmtId="0" fontId="61" fillId="0" borderId="47" xfId="0" applyFont="1" applyBorder="1"/>
    <xf numFmtId="0" fontId="87" fillId="0" borderId="45" xfId="0" applyFont="1" applyBorder="1" applyAlignment="1">
      <alignment horizontal="center" vertical="center" wrapText="1"/>
    </xf>
    <xf numFmtId="0" fontId="82" fillId="0" borderId="45" xfId="0" applyFont="1" applyBorder="1" applyAlignment="1">
      <alignment horizontal="center" vertical="center"/>
    </xf>
    <xf numFmtId="0" fontId="88" fillId="0" borderId="1" xfId="0" applyFont="1" applyBorder="1" applyAlignment="1">
      <alignment horizontal="center" vertical="center" textRotation="90" wrapText="1"/>
    </xf>
    <xf numFmtId="0" fontId="92" fillId="0" borderId="1" xfId="0" applyFont="1" applyBorder="1" applyAlignment="1">
      <alignment horizontal="center" vertical="center" wrapText="1"/>
    </xf>
    <xf numFmtId="0" fontId="91" fillId="23" borderId="1" xfId="0" applyFont="1" applyFill="1" applyBorder="1" applyAlignment="1">
      <alignment horizontal="center" vertical="center" wrapText="1"/>
    </xf>
    <xf numFmtId="0" fontId="36" fillId="0" borderId="0" xfId="0" applyFont="1" applyAlignment="1">
      <alignment horizontal="left" vertical="center" wrapText="1"/>
    </xf>
    <xf numFmtId="0" fontId="0" fillId="0" borderId="0" xfId="0"/>
    <xf numFmtId="0" fontId="82" fillId="0" borderId="2" xfId="0" applyFont="1" applyBorder="1" applyAlignment="1">
      <alignment horizontal="center" vertical="center" wrapText="1"/>
    </xf>
    <xf numFmtId="0" fontId="82" fillId="0" borderId="3" xfId="0" applyFont="1" applyBorder="1" applyAlignment="1">
      <alignment horizontal="center" vertical="center" wrapText="1"/>
    </xf>
    <xf numFmtId="0" fontId="82" fillId="0" borderId="4"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4" xfId="0" applyFont="1" applyBorder="1" applyAlignment="1">
      <alignment horizontal="center" vertical="center" wrapText="1"/>
    </xf>
    <xf numFmtId="0" fontId="88" fillId="0" borderId="45" xfId="0" applyFont="1" applyBorder="1" applyAlignment="1">
      <alignment horizontal="center" vertical="center" textRotation="90" wrapText="1"/>
    </xf>
    <xf numFmtId="0" fontId="36" fillId="0" borderId="45" xfId="0" applyFont="1" applyBorder="1" applyAlignment="1">
      <alignment horizontal="center" vertical="center" wrapText="1"/>
    </xf>
    <xf numFmtId="0" fontId="90" fillId="0" borderId="1" xfId="0" applyFont="1" applyBorder="1" applyAlignment="1">
      <alignment horizontal="center" vertical="center" wrapText="1"/>
    </xf>
    <xf numFmtId="0" fontId="88" fillId="0" borderId="1" xfId="0" applyFont="1" applyBorder="1" applyAlignment="1">
      <alignment horizontal="center" vertical="center" textRotation="90"/>
    </xf>
    <xf numFmtId="0" fontId="82" fillId="0" borderId="1" xfId="0" applyFont="1" applyBorder="1" applyAlignment="1">
      <alignment horizontal="center" vertical="center" wrapText="1"/>
    </xf>
    <xf numFmtId="0" fontId="1" fillId="6" borderId="24" xfId="0" applyFont="1" applyFill="1" applyBorder="1" applyAlignment="1">
      <alignment horizontal="center" vertical="center"/>
    </xf>
    <xf numFmtId="0" fontId="1" fillId="6" borderId="25" xfId="0" applyFont="1" applyFill="1" applyBorder="1" applyAlignment="1">
      <alignment horizontal="center" vertical="center"/>
    </xf>
    <xf numFmtId="0" fontId="35" fillId="0" borderId="5"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6" xfId="0" applyFont="1" applyBorder="1" applyAlignment="1">
      <alignment horizontal="center" vertical="center" wrapText="1"/>
    </xf>
    <xf numFmtId="0" fontId="31" fillId="0" borderId="5" xfId="0" applyFont="1" applyBorder="1" applyAlignment="1">
      <alignment horizontal="center" vertical="center"/>
    </xf>
    <xf numFmtId="0" fontId="31" fillId="0" borderId="7" xfId="0" applyFont="1" applyBorder="1" applyAlignment="1">
      <alignment horizontal="center" vertical="center"/>
    </xf>
    <xf numFmtId="0" fontId="31" fillId="0" borderId="6"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center" vertical="center"/>
    </xf>
    <xf numFmtId="0" fontId="3" fillId="0" borderId="26" xfId="0" applyFont="1" applyBorder="1" applyAlignment="1">
      <alignment horizontal="center" vertical="center"/>
    </xf>
    <xf numFmtId="0" fontId="3" fillId="0" borderId="27" xfId="0" applyFont="1" applyBorder="1" applyAlignment="1">
      <alignment horizontal="center" vertical="center"/>
    </xf>
    <xf numFmtId="0" fontId="1" fillId="6" borderId="15" xfId="0" applyFont="1" applyFill="1" applyBorder="1" applyAlignment="1">
      <alignment horizontal="center" vertical="center"/>
    </xf>
    <xf numFmtId="0" fontId="20" fillId="6" borderId="26" xfId="0" applyFont="1" applyFill="1" applyBorder="1" applyAlignment="1">
      <alignment horizontal="left" vertical="center" wrapText="1"/>
    </xf>
    <xf numFmtId="0" fontId="20" fillId="6" borderId="16" xfId="0" applyFont="1" applyFill="1" applyBorder="1" applyAlignment="1">
      <alignment horizontal="left" vertical="center" wrapText="1"/>
    </xf>
    <xf numFmtId="0" fontId="20" fillId="6" borderId="27" xfId="0" applyFont="1" applyFill="1" applyBorder="1" applyAlignment="1">
      <alignment horizontal="left" vertical="center" wrapText="1"/>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6" borderId="4" xfId="0" applyFont="1" applyFill="1" applyBorder="1" applyAlignment="1">
      <alignment horizontal="center" vertical="center" wrapText="1"/>
    </xf>
    <xf numFmtId="0" fontId="31" fillId="6" borderId="2" xfId="0" applyFont="1" applyFill="1" applyBorder="1" applyAlignment="1">
      <alignment horizontal="center" vertical="center"/>
    </xf>
    <xf numFmtId="0" fontId="31" fillId="6" borderId="4" xfId="0" applyFont="1" applyFill="1" applyBorder="1" applyAlignment="1">
      <alignment horizontal="center" vertical="center"/>
    </xf>
    <xf numFmtId="0" fontId="21" fillId="0" borderId="2" xfId="0" applyFont="1" applyBorder="1" applyAlignment="1">
      <alignment horizontal="center" vertical="center" wrapText="1"/>
    </xf>
    <xf numFmtId="0" fontId="21" fillId="0" borderId="4" xfId="0" applyFont="1" applyBorder="1" applyAlignment="1">
      <alignment horizontal="center" vertical="center" wrapText="1"/>
    </xf>
    <xf numFmtId="0" fontId="1" fillId="0" borderId="15" xfId="0" applyFont="1" applyBorder="1" applyAlignment="1">
      <alignment horizontal="center" vertical="center"/>
    </xf>
    <xf numFmtId="0" fontId="21" fillId="0" borderId="3" xfId="0" applyFont="1" applyBorder="1" applyAlignment="1">
      <alignment horizontal="center" vertical="center" wrapText="1"/>
    </xf>
    <xf numFmtId="0" fontId="31" fillId="0" borderId="2" xfId="0" applyFont="1"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30" fillId="0" borderId="26" xfId="0" applyFont="1" applyBorder="1" applyAlignment="1">
      <alignment horizontal="left" vertical="center" wrapText="1"/>
    </xf>
    <xf numFmtId="0" fontId="30" fillId="0" borderId="16" xfId="0" applyFont="1" applyBorder="1" applyAlignment="1">
      <alignment horizontal="left" vertical="center" wrapText="1"/>
    </xf>
    <xf numFmtId="0" fontId="30" fillId="0" borderId="27" xfId="0" applyFont="1" applyBorder="1" applyAlignment="1">
      <alignment horizontal="left" vertical="center" wrapText="1"/>
    </xf>
    <xf numFmtId="0" fontId="1" fillId="6" borderId="17" xfId="0" applyFont="1" applyFill="1" applyBorder="1" applyAlignment="1">
      <alignment horizontal="center" vertical="center"/>
    </xf>
    <xf numFmtId="0" fontId="21" fillId="6" borderId="31" xfId="0" applyFont="1" applyFill="1" applyBorder="1" applyAlignment="1">
      <alignment horizontal="center" vertical="center" wrapText="1"/>
    </xf>
    <xf numFmtId="0" fontId="31" fillId="6" borderId="31" xfId="0" applyFont="1" applyFill="1" applyBorder="1" applyAlignment="1">
      <alignment horizontal="center" vertical="center"/>
    </xf>
    <xf numFmtId="0" fontId="30" fillId="6" borderId="1" xfId="0" applyFont="1" applyFill="1" applyBorder="1" applyAlignment="1">
      <alignment horizontal="left" vertical="center" wrapText="1"/>
    </xf>
    <xf numFmtId="0" fontId="30" fillId="6" borderId="18" xfId="0" applyFont="1" applyFill="1" applyBorder="1" applyAlignment="1">
      <alignment horizontal="left" vertical="center" wrapText="1"/>
    </xf>
    <xf numFmtId="0" fontId="30" fillId="6" borderId="23" xfId="0" applyFont="1" applyFill="1" applyBorder="1" applyAlignment="1">
      <alignment horizontal="left" vertical="center" wrapText="1"/>
    </xf>
    <xf numFmtId="0" fontId="30" fillId="6" borderId="20" xfId="0" applyFont="1" applyFill="1" applyBorder="1" applyAlignment="1">
      <alignment horizontal="left" vertical="center" wrapText="1"/>
    </xf>
    <xf numFmtId="0" fontId="20" fillId="6" borderId="1" xfId="0" applyFont="1" applyFill="1" applyBorder="1" applyAlignment="1">
      <alignment horizontal="center" vertical="center" wrapText="1"/>
    </xf>
    <xf numFmtId="0" fontId="20" fillId="6" borderId="18" xfId="0" applyFont="1" applyFill="1" applyBorder="1" applyAlignment="1">
      <alignment horizontal="center" vertical="center" wrapText="1"/>
    </xf>
    <xf numFmtId="0" fontId="30" fillId="6" borderId="2" xfId="0" applyFont="1" applyFill="1" applyBorder="1" applyAlignment="1">
      <alignment horizontal="left" vertical="center" wrapText="1"/>
    </xf>
    <xf numFmtId="0" fontId="30" fillId="6" borderId="4" xfId="0" applyFont="1" applyFill="1" applyBorder="1" applyAlignment="1">
      <alignment horizontal="left" vertical="center" wrapText="1"/>
    </xf>
    <xf numFmtId="0" fontId="31" fillId="6" borderId="3" xfId="0" applyFont="1" applyFill="1" applyBorder="1" applyAlignment="1">
      <alignment horizontal="center" vertical="center"/>
    </xf>
    <xf numFmtId="0" fontId="30" fillId="0" borderId="2" xfId="0" applyFont="1" applyBorder="1" applyAlignment="1">
      <alignment horizontal="left" vertical="center" wrapText="1"/>
    </xf>
    <xf numFmtId="0" fontId="30" fillId="0" borderId="4" xfId="0" applyFont="1" applyBorder="1" applyAlignment="1">
      <alignment horizontal="left" vertical="center" wrapText="1"/>
    </xf>
    <xf numFmtId="0" fontId="20" fillId="6" borderId="26" xfId="0" applyFont="1" applyFill="1" applyBorder="1" applyAlignment="1">
      <alignment vertical="center" wrapText="1"/>
    </xf>
    <xf numFmtId="0" fontId="20" fillId="6" borderId="27" xfId="0" applyFont="1" applyFill="1" applyBorder="1" applyAlignment="1">
      <alignment vertical="center" wrapText="1"/>
    </xf>
    <xf numFmtId="0" fontId="30" fillId="6" borderId="2" xfId="0" applyFont="1" applyFill="1" applyBorder="1" applyAlignment="1">
      <alignment horizontal="left" vertical="top" wrapText="1"/>
    </xf>
    <xf numFmtId="0" fontId="30" fillId="6" borderId="4" xfId="0" applyFont="1" applyFill="1" applyBorder="1" applyAlignment="1">
      <alignment horizontal="left" vertical="top" wrapText="1"/>
    </xf>
    <xf numFmtId="0" fontId="30" fillId="0" borderId="3" xfId="0" applyFont="1" applyBorder="1" applyAlignment="1">
      <alignment horizontal="left" vertical="center" wrapText="1"/>
    </xf>
    <xf numFmtId="0" fontId="39" fillId="4" borderId="33" xfId="0" applyFont="1" applyFill="1" applyBorder="1" applyAlignment="1">
      <alignment horizontal="center" vertical="center"/>
    </xf>
    <xf numFmtId="0" fontId="39" fillId="4" borderId="34" xfId="0" applyFont="1" applyFill="1" applyBorder="1" applyAlignment="1">
      <alignment horizontal="center" vertical="center"/>
    </xf>
    <xf numFmtId="0" fontId="39" fillId="4" borderId="48" xfId="0" applyFont="1" applyFill="1" applyBorder="1" applyAlignment="1">
      <alignment horizontal="center" vertical="center"/>
    </xf>
    <xf numFmtId="0" fontId="3" fillId="0" borderId="0" xfId="0" applyFont="1" applyAlignment="1">
      <alignment horizontal="center" vertical="center"/>
    </xf>
    <xf numFmtId="0" fontId="3" fillId="0" borderId="29" xfId="0" applyFont="1" applyBorder="1" applyAlignment="1">
      <alignment horizontal="center"/>
    </xf>
    <xf numFmtId="0" fontId="10" fillId="0" borderId="11" xfId="0" applyFont="1" applyBorder="1" applyAlignment="1">
      <alignment horizontal="center" vertical="center"/>
    </xf>
    <xf numFmtId="0" fontId="0" fillId="0" borderId="0" xfId="0" applyAlignment="1">
      <alignment horizontal="left" vertical="center" wrapText="1"/>
    </xf>
    <xf numFmtId="0" fontId="23" fillId="0" borderId="21" xfId="0" applyFont="1" applyBorder="1" applyAlignment="1">
      <alignment horizontal="center" vertical="center"/>
    </xf>
    <xf numFmtId="0" fontId="23" fillId="0" borderId="14" xfId="0" applyFont="1" applyBorder="1" applyAlignment="1">
      <alignment horizontal="center" vertical="center"/>
    </xf>
    <xf numFmtId="0" fontId="23" fillId="0" borderId="49" xfId="0" applyFont="1" applyBorder="1" applyAlignment="1">
      <alignment horizontal="center" vertical="center"/>
    </xf>
    <xf numFmtId="0" fontId="23" fillId="0" borderId="22" xfId="0" applyFont="1" applyBorder="1" applyAlignment="1">
      <alignment horizontal="center" vertical="center"/>
    </xf>
    <xf numFmtId="0" fontId="23" fillId="0" borderId="1" xfId="0" applyFont="1" applyBorder="1" applyAlignment="1">
      <alignment horizontal="center" vertical="center"/>
    </xf>
    <xf numFmtId="0" fontId="23" fillId="0" borderId="23" xfId="0" applyFont="1" applyBorder="1" applyAlignment="1">
      <alignment horizontal="center" vertical="center"/>
    </xf>
    <xf numFmtId="0" fontId="23" fillId="0" borderId="6" xfId="0" applyFont="1" applyBorder="1" applyAlignment="1">
      <alignment horizontal="center" vertical="center"/>
    </xf>
    <xf numFmtId="0" fontId="23" fillId="0" borderId="5" xfId="0" applyFont="1" applyBorder="1" applyAlignment="1">
      <alignment horizontal="center" vertical="center"/>
    </xf>
    <xf numFmtId="0" fontId="10" fillId="13" borderId="21" xfId="0" applyFont="1" applyFill="1" applyBorder="1" applyAlignment="1">
      <alignment horizontal="center" vertical="center"/>
    </xf>
    <xf numFmtId="0" fontId="10" fillId="13" borderId="14" xfId="0" applyFont="1" applyFill="1" applyBorder="1" applyAlignment="1">
      <alignment horizontal="center" vertical="center"/>
    </xf>
    <xf numFmtId="0" fontId="10" fillId="13" borderId="19" xfId="0" applyFont="1" applyFill="1" applyBorder="1" applyAlignment="1">
      <alignment horizontal="center" vertical="center"/>
    </xf>
    <xf numFmtId="0" fontId="10" fillId="13" borderId="49" xfId="0" applyFont="1" applyFill="1" applyBorder="1" applyAlignment="1">
      <alignment horizontal="center" vertical="center"/>
    </xf>
    <xf numFmtId="0" fontId="10" fillId="13" borderId="42" xfId="0" applyFont="1" applyFill="1" applyBorder="1" applyAlignment="1">
      <alignment horizontal="center" vertical="center"/>
    </xf>
    <xf numFmtId="0" fontId="10" fillId="13" borderId="13" xfId="0" applyFont="1" applyFill="1" applyBorder="1" applyAlignment="1">
      <alignment horizontal="center" vertical="center"/>
    </xf>
    <xf numFmtId="0" fontId="10" fillId="13" borderId="38" xfId="0" applyFont="1" applyFill="1" applyBorder="1" applyAlignment="1">
      <alignment horizontal="center" vertical="center"/>
    </xf>
    <xf numFmtId="0" fontId="10" fillId="13" borderId="50" xfId="0" applyFont="1" applyFill="1" applyBorder="1" applyAlignment="1">
      <alignment horizontal="center" vertical="center"/>
    </xf>
    <xf numFmtId="0" fontId="39" fillId="4" borderId="21" xfId="0" applyFont="1" applyFill="1" applyBorder="1" applyAlignment="1">
      <alignment horizontal="center" vertical="center"/>
    </xf>
    <xf numFmtId="0" fontId="39" fillId="4" borderId="14" xfId="0" applyFont="1" applyFill="1" applyBorder="1" applyAlignment="1">
      <alignment horizontal="center" vertical="center"/>
    </xf>
    <xf numFmtId="0" fontId="39" fillId="4" borderId="19" xfId="0" applyFont="1" applyFill="1" applyBorder="1" applyAlignment="1">
      <alignment horizontal="center" vertical="center"/>
    </xf>
    <xf numFmtId="0" fontId="10" fillId="0" borderId="22" xfId="3" applyFont="1" applyBorder="1" applyAlignment="1">
      <alignment horizontal="center" vertical="center" wrapText="1"/>
    </xf>
    <xf numFmtId="0" fontId="10" fillId="0" borderId="1" xfId="3" applyFont="1" applyBorder="1" applyAlignment="1">
      <alignment horizontal="center" vertical="center" wrapText="1"/>
    </xf>
    <xf numFmtId="0" fontId="10" fillId="0" borderId="5" xfId="3" applyFont="1" applyBorder="1" applyAlignment="1">
      <alignment horizontal="center" vertical="center" wrapText="1"/>
    </xf>
    <xf numFmtId="0" fontId="10" fillId="0" borderId="23" xfId="3" applyFont="1" applyBorder="1" applyAlignment="1">
      <alignment horizontal="center" vertical="center" wrapText="1"/>
    </xf>
    <xf numFmtId="0" fontId="33" fillId="12" borderId="1" xfId="3" applyFont="1" applyFill="1" applyBorder="1" applyAlignment="1">
      <alignment horizontal="center" vertical="center" wrapText="1"/>
    </xf>
    <xf numFmtId="0" fontId="33" fillId="12" borderId="23" xfId="3" applyFont="1" applyFill="1" applyBorder="1" applyAlignment="1">
      <alignment horizontal="center" vertical="center" wrapText="1"/>
    </xf>
    <xf numFmtId="0" fontId="37" fillId="14" borderId="22" xfId="3" applyFont="1" applyFill="1" applyBorder="1" applyAlignment="1">
      <alignment horizontal="center" vertical="center" wrapText="1"/>
    </xf>
    <xf numFmtId="0" fontId="37" fillId="14" borderId="6" xfId="3" applyFont="1" applyFill="1" applyBorder="1" applyAlignment="1">
      <alignment horizontal="center" vertical="center" wrapText="1"/>
    </xf>
    <xf numFmtId="0" fontId="31" fillId="0" borderId="1" xfId="0" applyFont="1" applyBorder="1" applyAlignment="1">
      <alignment horizontal="center" vertical="center"/>
    </xf>
    <xf numFmtId="0" fontId="31" fillId="0" borderId="23" xfId="0" applyFont="1" applyBorder="1" applyAlignment="1">
      <alignment horizontal="center" vertical="center"/>
    </xf>
    <xf numFmtId="0" fontId="35" fillId="0" borderId="1" xfId="0" applyFont="1" applyBorder="1" applyAlignment="1">
      <alignment horizontal="center" vertical="center" wrapText="1"/>
    </xf>
    <xf numFmtId="0" fontId="35" fillId="0" borderId="23" xfId="0" applyFont="1" applyBorder="1" applyAlignment="1">
      <alignment horizontal="center" vertical="center" wrapText="1"/>
    </xf>
    <xf numFmtId="0" fontId="10" fillId="0" borderId="6" xfId="3" applyFont="1" applyBorder="1" applyAlignment="1">
      <alignment horizontal="center" vertical="center" wrapText="1"/>
    </xf>
    <xf numFmtId="0" fontId="18" fillId="6" borderId="2" xfId="0" applyFont="1" applyFill="1" applyBorder="1" applyAlignment="1">
      <alignment horizontal="center" vertical="center" wrapText="1"/>
    </xf>
    <xf numFmtId="0" fontId="18" fillId="6" borderId="31" xfId="0" applyFont="1" applyFill="1" applyBorder="1" applyAlignment="1">
      <alignment horizontal="center" vertical="center" wrapText="1"/>
    </xf>
    <xf numFmtId="0" fontId="18" fillId="6" borderId="26" xfId="0" applyFont="1" applyFill="1" applyBorder="1" applyAlignment="1">
      <alignment horizontal="center" vertical="center" wrapText="1"/>
    </xf>
    <xf numFmtId="0" fontId="18" fillId="6" borderId="32" xfId="0" applyFont="1" applyFill="1" applyBorder="1" applyAlignment="1">
      <alignment horizontal="center" vertical="center" wrapText="1"/>
    </xf>
    <xf numFmtId="0" fontId="18" fillId="6" borderId="24" xfId="0" applyFont="1" applyFill="1" applyBorder="1" applyAlignment="1">
      <alignment horizontal="center" vertical="center" wrapText="1"/>
    </xf>
    <xf numFmtId="0" fontId="18" fillId="6" borderId="17" xfId="0" applyFont="1" applyFill="1" applyBorder="1" applyAlignment="1">
      <alignment horizontal="center" vertical="center" wrapText="1"/>
    </xf>
    <xf numFmtId="0" fontId="18" fillId="6" borderId="11" xfId="0" applyFont="1" applyFill="1" applyBorder="1" applyAlignment="1">
      <alignment horizontal="center" vertical="center" wrapText="1"/>
    </xf>
    <xf numFmtId="0" fontId="18" fillId="6" borderId="51" xfId="0" applyFont="1" applyFill="1" applyBorder="1" applyAlignment="1">
      <alignment horizontal="center" vertical="center" wrapText="1"/>
    </xf>
    <xf numFmtId="0" fontId="31" fillId="0" borderId="10" xfId="0" applyFont="1" applyBorder="1" applyAlignment="1">
      <alignment horizontal="center" vertical="center"/>
    </xf>
    <xf numFmtId="0" fontId="31" fillId="0" borderId="11" xfId="0" applyFont="1" applyBorder="1" applyAlignment="1">
      <alignment horizontal="center" vertical="center"/>
    </xf>
    <xf numFmtId="0" fontId="31" fillId="0" borderId="8" xfId="0" applyFont="1" applyBorder="1" applyAlignment="1">
      <alignment horizontal="center" vertical="center"/>
    </xf>
    <xf numFmtId="0" fontId="31" fillId="0" borderId="54" xfId="0" applyFont="1" applyBorder="1" applyAlignment="1">
      <alignment horizontal="center" vertical="center"/>
    </xf>
    <xf numFmtId="0" fontId="31" fillId="0" borderId="9" xfId="0" applyFont="1" applyBorder="1" applyAlignment="1">
      <alignment horizontal="center" vertical="center"/>
    </xf>
    <xf numFmtId="0" fontId="31" fillId="0" borderId="12" xfId="0" applyFont="1" applyBorder="1" applyAlignment="1">
      <alignment horizontal="center" vertical="center"/>
    </xf>
    <xf numFmtId="0" fontId="39" fillId="4" borderId="13" xfId="0" applyFont="1" applyFill="1" applyBorder="1" applyAlignment="1">
      <alignment horizontal="center" vertical="center"/>
    </xf>
    <xf numFmtId="0" fontId="41" fillId="10" borderId="23" xfId="0" applyFont="1" applyFill="1" applyBorder="1" applyAlignment="1">
      <alignment horizontal="center" vertical="center" wrapText="1"/>
    </xf>
    <xf numFmtId="0" fontId="11" fillId="6" borderId="22" xfId="0" applyFont="1" applyFill="1" applyBorder="1" applyAlignment="1">
      <alignment horizontal="center" vertical="center"/>
    </xf>
    <xf numFmtId="0" fontId="11" fillId="6" borderId="1" xfId="0" applyFont="1" applyFill="1" applyBorder="1" applyAlignment="1">
      <alignment horizontal="center" vertical="center"/>
    </xf>
    <xf numFmtId="0" fontId="23" fillId="6" borderId="1" xfId="0" applyFont="1" applyFill="1" applyBorder="1" applyAlignment="1">
      <alignment horizontal="center" vertical="center" wrapText="1"/>
    </xf>
    <xf numFmtId="0" fontId="42" fillId="6" borderId="1" xfId="0" applyFont="1" applyFill="1" applyBorder="1" applyAlignment="1">
      <alignment horizontal="center" vertical="center" wrapText="1"/>
    </xf>
    <xf numFmtId="0" fontId="43" fillId="6" borderId="1" xfId="3" applyFont="1" applyFill="1" applyBorder="1" applyAlignment="1">
      <alignment horizontal="center" vertical="center" wrapText="1"/>
    </xf>
    <xf numFmtId="0" fontId="32" fillId="6" borderId="1" xfId="3" applyFont="1" applyFill="1" applyBorder="1" applyAlignment="1">
      <alignment horizontal="center" vertical="center" wrapText="1"/>
    </xf>
    <xf numFmtId="1" fontId="40" fillId="6" borderId="1" xfId="3" applyNumberFormat="1" applyFont="1" applyFill="1" applyBorder="1" applyAlignment="1">
      <alignment horizontal="center" vertical="center" wrapText="1"/>
    </xf>
    <xf numFmtId="0" fontId="41" fillId="10" borderId="1" xfId="0" applyFont="1" applyFill="1" applyBorder="1" applyAlignment="1">
      <alignment horizontal="center" vertical="center" wrapText="1"/>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40" fillId="6" borderId="1" xfId="0" applyFont="1" applyFill="1" applyBorder="1" applyAlignment="1">
      <alignment horizontal="center" vertical="center" wrapText="1"/>
    </xf>
    <xf numFmtId="1" fontId="65" fillId="0" borderId="26" xfId="0" applyNumberFormat="1" applyFont="1" applyBorder="1" applyAlignment="1">
      <alignment horizontal="center" vertical="center"/>
    </xf>
    <xf numFmtId="1" fontId="65" fillId="0" borderId="16" xfId="0" applyNumberFormat="1" applyFont="1" applyBorder="1" applyAlignment="1">
      <alignment horizontal="center" vertical="center"/>
    </xf>
    <xf numFmtId="1" fontId="65" fillId="0" borderId="27" xfId="0" applyNumberFormat="1" applyFont="1" applyBorder="1" applyAlignment="1">
      <alignment horizontal="center" vertical="center"/>
    </xf>
    <xf numFmtId="0" fontId="1" fillId="2" borderId="24" xfId="0" applyFont="1" applyFill="1" applyBorder="1" applyAlignment="1">
      <alignment horizontal="center" vertical="center"/>
    </xf>
    <xf numFmtId="0" fontId="1" fillId="2" borderId="25"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xf>
    <xf numFmtId="0" fontId="1" fillId="2" borderId="15" xfId="0" applyFont="1" applyFill="1" applyBorder="1" applyAlignment="1">
      <alignment horizontal="center" vertical="center"/>
    </xf>
    <xf numFmtId="0" fontId="2" fillId="2" borderId="3" xfId="0" applyFont="1" applyFill="1" applyBorder="1" applyAlignment="1">
      <alignment horizontal="center" vertical="center"/>
    </xf>
    <xf numFmtId="0" fontId="6" fillId="2" borderId="3" xfId="0" applyFont="1" applyFill="1" applyBorder="1" applyAlignment="1">
      <alignment horizontal="center" vertical="center"/>
    </xf>
    <xf numFmtId="0" fontId="5" fillId="2" borderId="3" xfId="0" applyFont="1" applyFill="1" applyBorder="1" applyAlignment="1">
      <alignment horizontal="center" vertical="center"/>
    </xf>
    <xf numFmtId="1" fontId="65" fillId="0" borderId="32" xfId="0" applyNumberFormat="1" applyFont="1" applyBorder="1" applyAlignment="1">
      <alignment horizontal="center" vertical="center"/>
    </xf>
    <xf numFmtId="168" fontId="44" fillId="6" borderId="2" xfId="0" applyNumberFormat="1" applyFont="1" applyFill="1" applyBorder="1" applyAlignment="1">
      <alignment horizontal="center" vertical="center"/>
    </xf>
    <xf numFmtId="168" fontId="44" fillId="6" borderId="31" xfId="0" applyNumberFormat="1" applyFont="1" applyFill="1" applyBorder="1" applyAlignment="1">
      <alignment horizontal="center" vertical="center"/>
    </xf>
    <xf numFmtId="0" fontId="6" fillId="6" borderId="31" xfId="0" applyFont="1" applyFill="1" applyBorder="1" applyAlignment="1">
      <alignment horizontal="center" vertical="center"/>
    </xf>
    <xf numFmtId="0" fontId="34" fillId="6" borderId="2" xfId="0" applyFont="1" applyFill="1" applyBorder="1" applyAlignment="1">
      <alignment horizontal="center" vertical="center" wrapText="1"/>
    </xf>
    <xf numFmtId="0" fontId="34" fillId="6" borderId="31" xfId="0" applyFont="1" applyFill="1" applyBorder="1" applyAlignment="1">
      <alignment horizontal="center" vertical="center" wrapText="1"/>
    </xf>
    <xf numFmtId="0" fontId="0" fillId="6" borderId="2" xfId="0" applyFill="1" applyBorder="1" applyAlignment="1">
      <alignment horizontal="center" vertical="center"/>
    </xf>
    <xf numFmtId="0" fontId="0" fillId="6" borderId="31" xfId="0" applyFill="1" applyBorder="1" applyAlignment="1">
      <alignment horizontal="center" vertical="center"/>
    </xf>
    <xf numFmtId="0" fontId="2" fillId="6" borderId="31" xfId="0" applyFont="1" applyFill="1" applyBorder="1" applyAlignment="1">
      <alignment horizontal="center" vertical="center"/>
    </xf>
    <xf numFmtId="168" fontId="55" fillId="6" borderId="2" xfId="0" applyNumberFormat="1" applyFont="1" applyFill="1" applyBorder="1" applyAlignment="1">
      <alignment horizontal="center" vertical="center"/>
    </xf>
    <xf numFmtId="168" fontId="55" fillId="6" borderId="31" xfId="0" applyNumberFormat="1" applyFont="1" applyFill="1" applyBorder="1" applyAlignment="1">
      <alignment horizontal="center" vertical="center"/>
    </xf>
    <xf numFmtId="0" fontId="70" fillId="6" borderId="2" xfId="0" applyFont="1" applyFill="1" applyBorder="1" applyAlignment="1">
      <alignment horizontal="center" vertical="center"/>
    </xf>
    <xf numFmtId="0" fontId="70" fillId="6" borderId="31" xfId="0" applyFont="1" applyFill="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8" xfId="0" applyFont="1" applyBorder="1" applyAlignment="1">
      <alignment horizontal="center" vertical="center"/>
    </xf>
    <xf numFmtId="0" fontId="1" fillId="0" borderId="54" xfId="0" applyFont="1" applyBorder="1" applyAlignment="1">
      <alignment horizontal="center" vertical="center"/>
    </xf>
    <xf numFmtId="0" fontId="1" fillId="0" borderId="9" xfId="0" applyFont="1" applyBorder="1" applyAlignment="1">
      <alignment horizontal="center" vertical="center"/>
    </xf>
    <xf numFmtId="0" fontId="1" fillId="0" borderId="12" xfId="0" applyFont="1" applyBorder="1" applyAlignment="1">
      <alignment horizontal="center" vertical="center"/>
    </xf>
    <xf numFmtId="0" fontId="5" fillId="6" borderId="31" xfId="0" applyFont="1" applyFill="1" applyBorder="1" applyAlignment="1">
      <alignment horizontal="center" vertical="center"/>
    </xf>
    <xf numFmtId="0" fontId="31" fillId="0" borderId="29" xfId="0" applyFont="1" applyBorder="1" applyAlignment="1">
      <alignment horizontal="center" vertical="center"/>
    </xf>
    <xf numFmtId="0" fontId="10" fillId="0" borderId="0" xfId="0" applyFont="1" applyAlignment="1">
      <alignment horizontal="center" vertical="center" textRotation="90"/>
    </xf>
    <xf numFmtId="0" fontId="23" fillId="0" borderId="35" xfId="0" applyFont="1" applyBorder="1" applyAlignment="1">
      <alignment horizontal="center" vertical="center" wrapText="1"/>
    </xf>
    <xf numFmtId="0" fontId="23" fillId="0" borderId="36" xfId="0" applyFont="1" applyBorder="1" applyAlignment="1">
      <alignment horizontal="center" vertical="center" wrapText="1"/>
    </xf>
    <xf numFmtId="0" fontId="23" fillId="0" borderId="37" xfId="0" applyFont="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Border="1" applyAlignment="1">
      <alignment horizontal="center" vertical="center"/>
    </xf>
    <xf numFmtId="0" fontId="47" fillId="0" borderId="1" xfId="0" applyFont="1" applyBorder="1" applyAlignment="1">
      <alignment horizontal="left" vertical="center" wrapText="1"/>
    </xf>
    <xf numFmtId="0" fontId="1" fillId="15" borderId="1" xfId="0" applyFont="1" applyFill="1" applyBorder="1" applyAlignment="1">
      <alignment horizontal="center" vertical="center" wrapText="1"/>
    </xf>
    <xf numFmtId="0" fontId="3" fillId="15" borderId="1" xfId="0" applyFont="1" applyFill="1" applyBorder="1" applyAlignment="1">
      <alignment horizontal="center" vertical="center"/>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52"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9" fillId="15" borderId="1" xfId="0" applyFont="1" applyFill="1" applyBorder="1" applyAlignment="1">
      <alignment horizontal="center" vertical="center"/>
    </xf>
    <xf numFmtId="0" fontId="3"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24" fillId="0" borderId="1" xfId="0" applyFont="1" applyBorder="1" applyAlignment="1">
      <alignment horizontal="center" vertical="center"/>
    </xf>
    <xf numFmtId="0" fontId="19" fillId="0" borderId="1" xfId="0" applyFont="1" applyBorder="1" applyAlignment="1">
      <alignment horizontal="center" vertical="center"/>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9" fontId="10" fillId="0" borderId="1" xfId="0" applyNumberFormat="1" applyFont="1" applyBorder="1" applyAlignment="1">
      <alignment horizontal="center" vertical="center"/>
    </xf>
    <xf numFmtId="0" fontId="24" fillId="0" borderId="4" xfId="0" applyFont="1" applyBorder="1" applyAlignment="1">
      <alignment horizontal="center" vertical="center" wrapText="1"/>
    </xf>
    <xf numFmtId="9" fontId="10" fillId="0" borderId="1" xfId="8" applyFont="1" applyFill="1" applyBorder="1" applyAlignment="1">
      <alignment horizontal="center" vertical="center"/>
    </xf>
    <xf numFmtId="0" fontId="24" fillId="3" borderId="1" xfId="0" applyFont="1" applyFill="1" applyBorder="1" applyAlignment="1">
      <alignment horizontal="center" vertical="center" wrapText="1"/>
    </xf>
    <xf numFmtId="0" fontId="24" fillId="2" borderId="2" xfId="0" applyFont="1" applyFill="1" applyBorder="1" applyAlignment="1">
      <alignment horizontal="center" vertical="center" wrapText="1"/>
    </xf>
    <xf numFmtId="0" fontId="24" fillId="2" borderId="3" xfId="0" applyFont="1" applyFill="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28" fillId="0" borderId="3" xfId="0" applyFont="1" applyBorder="1" applyAlignment="1">
      <alignment horizontal="center" vertical="center" wrapText="1"/>
    </xf>
    <xf numFmtId="0" fontId="19" fillId="0" borderId="2" xfId="0" applyFont="1" applyBorder="1" applyAlignment="1">
      <alignment horizontal="center" vertical="center"/>
    </xf>
    <xf numFmtId="0" fontId="19" fillId="0" borderId="3" xfId="0" applyFont="1" applyBorder="1" applyAlignment="1">
      <alignment horizontal="center" vertical="center"/>
    </xf>
    <xf numFmtId="9" fontId="10" fillId="0" borderId="2" xfId="0" applyNumberFormat="1" applyFont="1" applyBorder="1" applyAlignment="1">
      <alignment horizontal="center" vertical="center"/>
    </xf>
    <xf numFmtId="9" fontId="10" fillId="0" borderId="3" xfId="0" applyNumberFormat="1"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9" fontId="10" fillId="0" borderId="2" xfId="8" applyFont="1" applyFill="1" applyBorder="1" applyAlignment="1">
      <alignment horizontal="center" vertical="center"/>
    </xf>
    <xf numFmtId="9" fontId="10" fillId="0" borderId="3" xfId="8" applyFont="1" applyFill="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3" borderId="2"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2"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10" fillId="0" borderId="4" xfId="0" applyFont="1" applyBorder="1" applyAlignment="1">
      <alignment horizontal="center" vertical="center"/>
    </xf>
    <xf numFmtId="0" fontId="24" fillId="3" borderId="1" xfId="0" applyFont="1" applyFill="1" applyBorder="1" applyAlignment="1">
      <alignment horizontal="center" vertical="center"/>
    </xf>
    <xf numFmtId="0" fontId="19" fillId="3" borderId="2"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9" fillId="0" borderId="4" xfId="0" applyFont="1" applyBorder="1" applyAlignment="1">
      <alignment horizontal="center" vertical="center" wrapText="1"/>
    </xf>
    <xf numFmtId="0" fontId="33" fillId="10" borderId="13" xfId="3" applyFont="1" applyFill="1" applyBorder="1" applyAlignment="1">
      <alignment horizontal="center" vertical="center" wrapText="1"/>
    </xf>
    <xf numFmtId="0" fontId="33" fillId="10" borderId="3" xfId="3" applyFont="1" applyFill="1" applyBorder="1" applyAlignment="1">
      <alignment horizontal="center" vertical="center" wrapText="1"/>
    </xf>
    <xf numFmtId="0" fontId="33" fillId="10" borderId="4" xfId="3" applyFont="1" applyFill="1" applyBorder="1" applyAlignment="1">
      <alignment horizontal="center" vertical="center" wrapText="1"/>
    </xf>
    <xf numFmtId="0" fontId="33" fillId="10" borderId="42" xfId="3" applyFont="1" applyFill="1" applyBorder="1" applyAlignment="1">
      <alignment horizontal="center" vertical="center" wrapText="1"/>
    </xf>
    <xf numFmtId="0" fontId="33" fillId="10" borderId="15" xfId="3" applyFont="1" applyFill="1" applyBorder="1" applyAlignment="1">
      <alignment horizontal="center" vertical="center" wrapText="1"/>
    </xf>
    <xf numFmtId="0" fontId="33" fillId="10" borderId="25" xfId="3" applyFont="1" applyFill="1" applyBorder="1" applyAlignment="1">
      <alignment horizontal="center" vertical="center" wrapText="1"/>
    </xf>
    <xf numFmtId="9" fontId="70" fillId="6" borderId="1" xfId="0" applyNumberFormat="1" applyFont="1" applyFill="1" applyBorder="1" applyAlignment="1">
      <alignment horizontal="center" vertical="center"/>
    </xf>
    <xf numFmtId="0" fontId="2" fillId="0" borderId="26" xfId="0" applyFont="1" applyBorder="1" applyAlignment="1">
      <alignment horizontal="center" vertical="center"/>
    </xf>
    <xf numFmtId="0" fontId="2" fillId="0" borderId="16" xfId="0" applyFont="1" applyBorder="1" applyAlignment="1">
      <alignment horizontal="center" vertical="center"/>
    </xf>
    <xf numFmtId="0" fontId="2" fillId="0" borderId="27" xfId="0" applyFont="1" applyBorder="1" applyAlignment="1">
      <alignment horizontal="center" vertical="center"/>
    </xf>
    <xf numFmtId="0" fontId="33" fillId="10" borderId="14" xfId="3" applyFont="1" applyFill="1" applyBorder="1" applyAlignment="1">
      <alignment horizontal="center" vertical="center" wrapText="1"/>
    </xf>
    <xf numFmtId="0" fontId="33" fillId="10" borderId="1" xfId="3" applyFont="1" applyFill="1" applyBorder="1" applyAlignment="1">
      <alignment horizontal="center" vertical="center" wrapText="1"/>
    </xf>
    <xf numFmtId="0" fontId="69" fillId="10" borderId="38" xfId="3" applyFont="1" applyFill="1" applyBorder="1" applyAlignment="1">
      <alignment horizontal="center" vertical="center" wrapText="1"/>
    </xf>
    <xf numFmtId="0" fontId="69" fillId="10" borderId="39" xfId="3" applyFont="1" applyFill="1" applyBorder="1" applyAlignment="1">
      <alignment horizontal="center" vertical="center" wrapText="1"/>
    </xf>
    <xf numFmtId="0" fontId="69" fillId="10" borderId="8" xfId="3" applyFont="1" applyFill="1" applyBorder="1" applyAlignment="1">
      <alignment horizontal="center" vertical="center" wrapText="1"/>
    </xf>
    <xf numFmtId="0" fontId="69" fillId="10" borderId="40" xfId="3" applyFont="1" applyFill="1" applyBorder="1" applyAlignment="1">
      <alignment horizontal="center" vertical="center" wrapText="1"/>
    </xf>
    <xf numFmtId="0" fontId="69" fillId="10" borderId="9" xfId="3" applyFont="1" applyFill="1" applyBorder="1" applyAlignment="1">
      <alignment horizontal="center" vertical="center" wrapText="1"/>
    </xf>
    <xf numFmtId="0" fontId="69" fillId="10" borderId="41" xfId="3" applyFont="1" applyFill="1" applyBorder="1" applyAlignment="1">
      <alignment horizontal="center" vertical="center" wrapText="1"/>
    </xf>
    <xf numFmtId="0" fontId="31" fillId="0" borderId="52" xfId="0" applyFont="1" applyBorder="1" applyAlignment="1">
      <alignment horizontal="center" vertical="center"/>
    </xf>
    <xf numFmtId="0" fontId="35" fillId="0" borderId="52" xfId="0" applyFont="1" applyBorder="1" applyAlignment="1">
      <alignment horizontal="center" vertical="center" wrapText="1"/>
    </xf>
    <xf numFmtId="9" fontId="70" fillId="0" borderId="1" xfId="0" applyNumberFormat="1" applyFont="1" applyBorder="1" applyAlignment="1">
      <alignment horizontal="center" vertical="center"/>
    </xf>
    <xf numFmtId="9" fontId="20" fillId="10" borderId="2" xfId="0" applyNumberFormat="1" applyFont="1" applyFill="1" applyBorder="1" applyAlignment="1">
      <alignment horizontal="center" vertical="center"/>
    </xf>
    <xf numFmtId="9" fontId="20" fillId="10" borderId="31" xfId="0" applyNumberFormat="1" applyFont="1" applyFill="1" applyBorder="1" applyAlignment="1">
      <alignment horizontal="center" vertical="center"/>
    </xf>
    <xf numFmtId="9" fontId="70" fillId="6" borderId="18" xfId="0" applyNumberFormat="1" applyFont="1" applyFill="1" applyBorder="1" applyAlignment="1">
      <alignment horizontal="center" vertical="center"/>
    </xf>
    <xf numFmtId="0" fontId="2" fillId="0" borderId="32" xfId="0" applyFont="1" applyBorder="1" applyAlignment="1">
      <alignment horizontal="center" vertical="center"/>
    </xf>
    <xf numFmtId="9" fontId="20" fillId="0" borderId="2" xfId="0" applyNumberFormat="1" applyFont="1" applyBorder="1" applyAlignment="1">
      <alignment horizontal="center" vertical="center"/>
    </xf>
    <xf numFmtId="9" fontId="20" fillId="0" borderId="31" xfId="0" applyNumberFormat="1" applyFont="1" applyBorder="1" applyAlignment="1">
      <alignment horizontal="center" vertical="center"/>
    </xf>
    <xf numFmtId="9" fontId="20" fillId="10" borderId="1" xfId="0" applyNumberFormat="1" applyFont="1" applyFill="1" applyBorder="1" applyAlignment="1">
      <alignment horizontal="center" vertical="center"/>
    </xf>
    <xf numFmtId="9" fontId="20" fillId="10" borderId="18" xfId="0" applyNumberFormat="1" applyFont="1" applyFill="1" applyBorder="1" applyAlignment="1">
      <alignment horizontal="center" vertical="center"/>
    </xf>
    <xf numFmtId="9" fontId="0" fillId="6" borderId="1" xfId="0" applyNumberFormat="1" applyFill="1" applyBorder="1" applyAlignment="1">
      <alignment horizontal="center" vertical="center"/>
    </xf>
    <xf numFmtId="9" fontId="0" fillId="6" borderId="18" xfId="0" applyNumberFormat="1" applyFill="1" applyBorder="1" applyAlignment="1">
      <alignment horizontal="center" vertical="center"/>
    </xf>
    <xf numFmtId="0" fontId="10" fillId="0" borderId="18" xfId="0" applyFont="1" applyBorder="1" applyAlignment="1">
      <alignment horizontal="center" vertical="center"/>
    </xf>
    <xf numFmtId="9" fontId="20" fillId="0" borderId="24" xfId="0" applyNumberFormat="1" applyFont="1" applyBorder="1" applyAlignment="1">
      <alignment horizontal="center" vertical="center"/>
    </xf>
    <xf numFmtId="9" fontId="20" fillId="0" borderId="17" xfId="0" applyNumberFormat="1" applyFont="1" applyBorder="1" applyAlignment="1">
      <alignment horizontal="center" vertical="center"/>
    </xf>
    <xf numFmtId="0" fontId="23" fillId="10" borderId="1" xfId="0" applyFont="1" applyFill="1" applyBorder="1" applyAlignment="1">
      <alignment horizontal="center" vertical="center" wrapText="1"/>
    </xf>
    <xf numFmtId="0" fontId="23" fillId="10" borderId="23" xfId="0" applyFont="1" applyFill="1" applyBorder="1" applyAlignment="1">
      <alignment horizontal="center" vertical="center" wrapText="1"/>
    </xf>
    <xf numFmtId="0" fontId="40" fillId="19" borderId="1" xfId="3" applyFont="1" applyFill="1" applyBorder="1" applyAlignment="1">
      <alignment horizontal="center" vertical="center" wrapText="1"/>
    </xf>
    <xf numFmtId="0" fontId="43" fillId="19" borderId="1" xfId="3" applyFont="1" applyFill="1" applyBorder="1" applyAlignment="1">
      <alignment horizontal="center" vertical="center" wrapText="1"/>
    </xf>
    <xf numFmtId="0" fontId="11" fillId="19" borderId="1" xfId="0" applyFont="1" applyFill="1" applyBorder="1" applyAlignment="1">
      <alignment horizontal="center" vertical="center"/>
    </xf>
    <xf numFmtId="0" fontId="35" fillId="0" borderId="22" xfId="0" applyFont="1" applyBorder="1" applyAlignment="1">
      <alignment horizontal="center" vertical="center" wrapText="1"/>
    </xf>
    <xf numFmtId="0" fontId="23" fillId="19" borderId="1" xfId="0" applyFont="1" applyFill="1" applyBorder="1" applyAlignment="1">
      <alignment horizontal="center" vertical="center" wrapText="1"/>
    </xf>
    <xf numFmtId="0" fontId="32" fillId="20" borderId="1" xfId="0" applyFont="1" applyFill="1" applyBorder="1" applyAlignment="1">
      <alignment horizontal="center" vertical="center" wrapText="1"/>
    </xf>
    <xf numFmtId="0" fontId="75" fillId="6" borderId="2" xfId="0" applyFont="1" applyFill="1" applyBorder="1" applyAlignment="1">
      <alignment horizontal="center" vertical="center"/>
    </xf>
    <xf numFmtId="0" fontId="75" fillId="6" borderId="3" xfId="0" applyFont="1" applyFill="1" applyBorder="1" applyAlignment="1">
      <alignment horizontal="center" vertical="center"/>
    </xf>
    <xf numFmtId="0" fontId="75" fillId="6" borderId="4" xfId="0" applyFont="1" applyFill="1" applyBorder="1" applyAlignment="1">
      <alignment horizontal="center" vertical="center"/>
    </xf>
    <xf numFmtId="0" fontId="78" fillId="6" borderId="2" xfId="0" applyFont="1" applyFill="1" applyBorder="1" applyAlignment="1">
      <alignment horizontal="center" vertical="center"/>
    </xf>
    <xf numFmtId="0" fontId="78" fillId="6" borderId="3" xfId="0" applyFont="1" applyFill="1" applyBorder="1" applyAlignment="1">
      <alignment horizontal="center" vertical="center"/>
    </xf>
    <xf numFmtId="0" fontId="78" fillId="6" borderId="4" xfId="0" applyFont="1" applyFill="1" applyBorder="1" applyAlignment="1">
      <alignment horizontal="center" vertical="center"/>
    </xf>
    <xf numFmtId="0" fontId="77" fillId="6" borderId="2" xfId="0" applyFont="1" applyFill="1" applyBorder="1" applyAlignment="1">
      <alignment horizontal="center" vertical="center"/>
    </xf>
    <xf numFmtId="0" fontId="77" fillId="6" borderId="3" xfId="0" applyFont="1" applyFill="1" applyBorder="1" applyAlignment="1">
      <alignment horizontal="center" vertical="center"/>
    </xf>
    <xf numFmtId="0" fontId="77" fillId="6" borderId="4" xfId="0" applyFont="1" applyFill="1" applyBorder="1" applyAlignment="1">
      <alignment horizontal="center" vertical="center"/>
    </xf>
    <xf numFmtId="1" fontId="65" fillId="6" borderId="26" xfId="0" applyNumberFormat="1" applyFont="1" applyFill="1" applyBorder="1" applyAlignment="1">
      <alignment horizontal="center" vertical="center"/>
    </xf>
    <xf numFmtId="1" fontId="65" fillId="6" borderId="16" xfId="0" applyNumberFormat="1" applyFont="1" applyFill="1" applyBorder="1" applyAlignment="1">
      <alignment horizontal="center" vertical="center"/>
    </xf>
    <xf numFmtId="1" fontId="65" fillId="6" borderId="27" xfId="0" applyNumberFormat="1" applyFont="1" applyFill="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76" fillId="6" borderId="2" xfId="0" applyFont="1" applyFill="1" applyBorder="1" applyAlignment="1">
      <alignment horizontal="center" vertical="center"/>
    </xf>
    <xf numFmtId="0" fontId="76" fillId="6" borderId="3" xfId="0" applyFont="1" applyFill="1" applyBorder="1" applyAlignment="1">
      <alignment horizontal="center" vertical="center"/>
    </xf>
    <xf numFmtId="0" fontId="76" fillId="6" borderId="4" xfId="0" applyFont="1" applyFill="1" applyBorder="1" applyAlignment="1">
      <alignment horizontal="center" vertical="center"/>
    </xf>
    <xf numFmtId="0" fontId="75" fillId="0" borderId="2" xfId="0" applyFont="1" applyBorder="1" applyAlignment="1">
      <alignment horizontal="center" vertical="center"/>
    </xf>
    <xf numFmtId="0" fontId="75" fillId="0" borderId="4" xfId="0" applyFont="1" applyBorder="1" applyAlignment="1">
      <alignment horizontal="center" vertical="center"/>
    </xf>
    <xf numFmtId="0" fontId="76" fillId="0" borderId="2" xfId="0" applyFont="1" applyBorder="1" applyAlignment="1">
      <alignment horizontal="center" vertical="center"/>
    </xf>
    <xf numFmtId="0" fontId="76" fillId="0" borderId="4" xfId="0" applyFont="1" applyBorder="1" applyAlignment="1">
      <alignment horizontal="center" vertical="center"/>
    </xf>
    <xf numFmtId="0" fontId="6" fillId="0" borderId="2" xfId="0" applyFont="1" applyBorder="1" applyAlignment="1">
      <alignment horizontal="center" vertical="center"/>
    </xf>
    <xf numFmtId="0" fontId="6" fillId="0" borderId="4" xfId="0" applyFont="1" applyBorder="1" applyAlignment="1">
      <alignment horizontal="center"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78" fillId="0" borderId="2" xfId="0" applyFont="1" applyBorder="1" applyAlignment="1">
      <alignment horizontal="center" vertical="center"/>
    </xf>
    <xf numFmtId="0" fontId="78" fillId="0" borderId="4" xfId="0" applyFont="1" applyBorder="1" applyAlignment="1">
      <alignment horizontal="center" vertical="center"/>
    </xf>
    <xf numFmtId="0" fontId="77" fillId="0" borderId="2" xfId="0" applyFont="1" applyBorder="1" applyAlignment="1">
      <alignment horizontal="center" vertical="center"/>
    </xf>
    <xf numFmtId="0" fontId="77" fillId="0" borderId="4" xfId="0" applyFont="1" applyBorder="1" applyAlignment="1">
      <alignment horizontal="center" vertical="center"/>
    </xf>
    <xf numFmtId="0" fontId="2" fillId="0" borderId="3" xfId="0" applyFont="1" applyBorder="1" applyAlignment="1">
      <alignment horizontal="center" vertical="center"/>
    </xf>
    <xf numFmtId="0" fontId="1" fillId="6" borderId="22" xfId="0" applyFont="1" applyFill="1" applyBorder="1" applyAlignment="1">
      <alignment horizontal="center" vertical="center"/>
    </xf>
    <xf numFmtId="0" fontId="1" fillId="0" borderId="22" xfId="0" applyFont="1" applyBorder="1" applyAlignment="1">
      <alignment horizontal="center" vertical="center"/>
    </xf>
    <xf numFmtId="0" fontId="75" fillId="0" borderId="1" xfId="0" applyFont="1" applyBorder="1" applyAlignment="1">
      <alignment horizontal="center" vertical="center"/>
    </xf>
    <xf numFmtId="0" fontId="76" fillId="0" borderId="1" xfId="0" applyFont="1" applyBorder="1" applyAlignment="1">
      <alignment horizontal="center" vertical="center"/>
    </xf>
    <xf numFmtId="0" fontId="75" fillId="0" borderId="3" xfId="0" applyFont="1" applyBorder="1" applyAlignment="1">
      <alignment horizontal="center" vertical="center"/>
    </xf>
    <xf numFmtId="0" fontId="78" fillId="0" borderId="3" xfId="0" applyFont="1" applyBorder="1" applyAlignment="1">
      <alignment horizontal="center" vertical="center"/>
    </xf>
    <xf numFmtId="0" fontId="77" fillId="0" borderId="3"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xf>
    <xf numFmtId="0" fontId="20" fillId="6" borderId="2" xfId="0" applyFont="1" applyFill="1" applyBorder="1" applyAlignment="1">
      <alignment horizontal="center" vertical="center" wrapText="1"/>
    </xf>
    <xf numFmtId="0" fontId="20" fillId="6" borderId="31" xfId="0" applyFont="1" applyFill="1" applyBorder="1" applyAlignment="1">
      <alignment horizontal="center" vertical="center" wrapText="1"/>
    </xf>
    <xf numFmtId="0" fontId="0" fillId="0" borderId="31" xfId="0" applyBorder="1" applyAlignment="1">
      <alignment horizontal="center" vertical="center"/>
    </xf>
    <xf numFmtId="0" fontId="1" fillId="6" borderId="43" xfId="0" applyFont="1" applyFill="1" applyBorder="1" applyAlignment="1">
      <alignment horizontal="center" vertical="center"/>
    </xf>
    <xf numFmtId="1" fontId="65" fillId="0" borderId="23" xfId="0" applyNumberFormat="1" applyFont="1" applyBorder="1" applyAlignment="1">
      <alignment horizontal="center" vertical="center"/>
    </xf>
    <xf numFmtId="1" fontId="65" fillId="0" borderId="20" xfId="0" applyNumberFormat="1" applyFont="1" applyBorder="1" applyAlignment="1">
      <alignment horizontal="center" vertical="center"/>
    </xf>
    <xf numFmtId="0" fontId="76" fillId="6" borderId="1" xfId="0" applyFont="1" applyFill="1" applyBorder="1" applyAlignment="1">
      <alignment horizontal="center" vertical="center"/>
    </xf>
    <xf numFmtId="0" fontId="76" fillId="6" borderId="18" xfId="0" applyFont="1" applyFill="1" applyBorder="1" applyAlignment="1">
      <alignment horizontal="center" vertical="center"/>
    </xf>
    <xf numFmtId="0" fontId="73" fillId="6" borderId="2" xfId="0" applyFont="1" applyFill="1" applyBorder="1" applyAlignment="1">
      <alignment horizontal="center" vertical="center"/>
    </xf>
    <xf numFmtId="0" fontId="73" fillId="6" borderId="31" xfId="0" applyFont="1" applyFill="1" applyBorder="1" applyAlignment="1">
      <alignment horizontal="center" vertical="center"/>
    </xf>
    <xf numFmtId="0" fontId="75" fillId="6" borderId="1" xfId="0" applyFont="1" applyFill="1" applyBorder="1" applyAlignment="1">
      <alignment horizontal="center" vertical="center"/>
    </xf>
    <xf numFmtId="0" fontId="75" fillId="6" borderId="18" xfId="0" applyFont="1" applyFill="1" applyBorder="1" applyAlignment="1">
      <alignment horizontal="center" vertical="center"/>
    </xf>
    <xf numFmtId="0" fontId="78" fillId="6" borderId="1" xfId="0" applyFont="1" applyFill="1" applyBorder="1" applyAlignment="1">
      <alignment horizontal="center" vertical="center"/>
    </xf>
    <xf numFmtId="0" fontId="78" fillId="6" borderId="18" xfId="0" applyFont="1" applyFill="1" applyBorder="1" applyAlignment="1">
      <alignment horizontal="center" vertical="center"/>
    </xf>
    <xf numFmtId="0" fontId="77" fillId="6" borderId="1" xfId="0" applyFont="1" applyFill="1" applyBorder="1" applyAlignment="1">
      <alignment horizontal="center" vertical="center"/>
    </xf>
    <xf numFmtId="0" fontId="77" fillId="6" borderId="18" xfId="0" applyFont="1" applyFill="1" applyBorder="1" applyAlignment="1">
      <alignment horizontal="center" vertical="center"/>
    </xf>
    <xf numFmtId="0" fontId="74" fillId="6" borderId="2" xfId="0" applyFont="1" applyFill="1" applyBorder="1" applyAlignment="1">
      <alignment horizontal="center" vertical="center"/>
    </xf>
    <xf numFmtId="0" fontId="74" fillId="6" borderId="31" xfId="0" applyFont="1" applyFill="1" applyBorder="1" applyAlignment="1">
      <alignment horizontal="center" vertical="center"/>
    </xf>
  </cellXfs>
  <cellStyles count="19">
    <cellStyle name="Comma 2" xfId="7" xr:uid="{00000000-0005-0000-0000-000000000000}"/>
    <cellStyle name="Comma 2 2" xfId="13" xr:uid="{095A6D2C-374C-46B1-A332-10FED3CF66C9}"/>
    <cellStyle name="Hipervínculo" xfId="18" builtinId="8"/>
    <cellStyle name="Millares" xfId="10" builtinId="3"/>
    <cellStyle name="Millares [0]" xfId="9" builtinId="6"/>
    <cellStyle name="Millares [0] 2" xfId="14" xr:uid="{D0599F29-1F20-4E3E-85E2-7CF753D5544D}"/>
    <cellStyle name="Millares 2" xfId="15" xr:uid="{816A82A6-3E46-4E3C-8CB2-C9309BD95633}"/>
    <cellStyle name="Millares 3" xfId="16" xr:uid="{EF141762-13D6-42F0-AB5B-10A3B8D40FFF}"/>
    <cellStyle name="Millares 4" xfId="17" xr:uid="{A2F62415-311B-46BB-8BA8-F973E0C8ABE7}"/>
    <cellStyle name="Moneda" xfId="1" builtinId="4"/>
    <cellStyle name="Moneda 2" xfId="12" xr:uid="{93EDC35B-8C64-4B76-B36B-7D558C6BECDD}"/>
    <cellStyle name="Normal" xfId="0" builtinId="0"/>
    <cellStyle name="Normal 2" xfId="2" xr:uid="{00000000-0005-0000-0000-000005000000}"/>
    <cellStyle name="Normal 2 2" xfId="5" xr:uid="{00000000-0005-0000-0000-000006000000}"/>
    <cellStyle name="Normal 2 3 3" xfId="3" xr:uid="{00000000-0005-0000-0000-000007000000}"/>
    <cellStyle name="Normal 3" xfId="11" xr:uid="{4CB366DB-F385-4AB6-97FD-9AE513CEBB0C}"/>
    <cellStyle name="Normal 3 3" xfId="6" xr:uid="{00000000-0005-0000-0000-000008000000}"/>
    <cellStyle name="Normal 4" xfId="4" xr:uid="{00000000-0005-0000-0000-000009000000}"/>
    <cellStyle name="Porcentaje" xfId="8" builtinId="5"/>
  </cellStyles>
  <dxfs count="70">
    <dxf>
      <fill>
        <patternFill>
          <bgColor rgb="FF92D050"/>
        </patternFill>
      </fill>
    </dxf>
    <dxf>
      <fill>
        <patternFill>
          <bgColor rgb="FFFFFF00"/>
        </patternFill>
      </fill>
    </dxf>
    <dxf>
      <fill>
        <patternFill>
          <bgColor rgb="FFFFA500"/>
        </patternFill>
      </fill>
    </dxf>
    <dxf>
      <fill>
        <patternFill>
          <bgColor rgb="FFFF0000"/>
        </patternFill>
      </fill>
    </dxf>
    <dxf>
      <fill>
        <patternFill>
          <bgColor rgb="FF92D050"/>
        </patternFill>
      </fill>
    </dxf>
    <dxf>
      <fill>
        <patternFill>
          <bgColor rgb="FFFFFF00"/>
        </patternFill>
      </fill>
    </dxf>
    <dxf>
      <fill>
        <patternFill>
          <bgColor rgb="FFFFA5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A500"/>
        </patternFill>
      </fill>
    </dxf>
    <dxf>
      <fill>
        <patternFill>
          <bgColor rgb="FFFF0000"/>
        </patternFill>
      </fill>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theme="6" tint="0.39994506668294322"/>
        </patternFill>
      </fill>
    </dxf>
    <dxf>
      <fill>
        <patternFill>
          <bgColor rgb="FFFFFF00"/>
        </patternFill>
      </fill>
    </dxf>
    <dxf>
      <fill>
        <patternFill>
          <bgColor rgb="FFFFC000"/>
        </patternFill>
      </fill>
    </dxf>
    <dxf>
      <fill>
        <patternFill>
          <bgColor theme="6" tint="0.39994506668294322"/>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theme="6" tint="0.39994506668294322"/>
        </patternFill>
      </fill>
    </dxf>
    <dxf>
      <fill>
        <patternFill>
          <bgColor rgb="FFFFFF00"/>
        </patternFill>
      </fill>
    </dxf>
    <dxf>
      <fill>
        <patternFill>
          <bgColor rgb="FFFFC000"/>
        </patternFill>
      </fill>
    </dxf>
    <dxf>
      <fill>
        <patternFill>
          <bgColor theme="6" tint="0.39994506668294322"/>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theme="6" tint="0.39994506668294322"/>
        </patternFill>
      </fill>
    </dxf>
    <dxf>
      <fill>
        <patternFill>
          <bgColor rgb="FFFFFF00"/>
        </patternFill>
      </fill>
    </dxf>
    <dxf>
      <fill>
        <patternFill>
          <bgColor rgb="FFFFC000"/>
        </patternFill>
      </fill>
    </dxf>
    <dxf>
      <fill>
        <patternFill>
          <bgColor theme="6" tint="0.39994506668294322"/>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theme="6" tint="0.39994506668294322"/>
        </patternFill>
      </fill>
    </dxf>
    <dxf>
      <fill>
        <patternFill>
          <bgColor rgb="FFFFFF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sharedStrings" Target="sharedStrings.xml"/><Relationship Id="rId47"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C569DFB-2F0E-4AB4-867D-AFD7685C68AB}" type="doc">
      <dgm:prSet loTypeId="urn:microsoft.com/office/officeart/2005/8/layout/process5" loCatId="process" qsTypeId="urn:microsoft.com/office/officeart/2005/8/quickstyle/simple2" qsCatId="simple" csTypeId="urn:microsoft.com/office/officeart/2005/8/colors/accent0_1" csCatId="mainScheme" phldr="1"/>
      <dgm:spPr/>
      <dgm:t>
        <a:bodyPr/>
        <a:lstStyle/>
        <a:p>
          <a:endParaRPr lang="es-CO"/>
        </a:p>
      </dgm:t>
    </dgm:pt>
    <dgm:pt modelId="{05C44903-FB9E-49CB-B57C-6ECB633B727D}">
      <dgm:prSet custT="1"/>
      <dgm:spPr/>
      <dgm:t>
        <a:bodyPr/>
        <a:lstStyle/>
        <a:p>
          <a:r>
            <a:rPr lang="es-CO" sz="1000" b="1" dirty="0"/>
            <a:t>1. Definición contexto interno / externo</a:t>
          </a:r>
        </a:p>
      </dgm:t>
    </dgm:pt>
    <dgm:pt modelId="{984F6662-30CE-4795-95FB-26CDE93AE70B}" type="parTrans" cxnId="{1312BAE3-C07C-4DBE-80F6-05DE19202E56}">
      <dgm:prSet/>
      <dgm:spPr/>
      <dgm:t>
        <a:bodyPr/>
        <a:lstStyle/>
        <a:p>
          <a:endParaRPr lang="es-CO" sz="1000" b="1"/>
        </a:p>
      </dgm:t>
    </dgm:pt>
    <dgm:pt modelId="{1A733CC7-2BA2-4B00-BA51-EE0BA45B3F25}" type="sibTrans" cxnId="{1312BAE3-C07C-4DBE-80F6-05DE19202E56}">
      <dgm:prSet custT="1"/>
      <dgm:spPr/>
      <dgm:t>
        <a:bodyPr/>
        <a:lstStyle/>
        <a:p>
          <a:endParaRPr lang="es-CO" sz="1000" b="1" dirty="0"/>
        </a:p>
      </dgm:t>
    </dgm:pt>
    <dgm:pt modelId="{6AAD358E-C68A-4D8D-A6A4-E25590CAED9A}">
      <dgm:prSet custT="1"/>
      <dgm:spPr/>
      <dgm:t>
        <a:bodyPr/>
        <a:lstStyle/>
        <a:p>
          <a:r>
            <a:rPr lang="es-CO" sz="1000" b="1" dirty="0"/>
            <a:t>2. Identificación de los factores de riesgo</a:t>
          </a:r>
        </a:p>
      </dgm:t>
    </dgm:pt>
    <dgm:pt modelId="{CD6A47DB-14E2-4733-963D-4762022C704A}" type="parTrans" cxnId="{3595CE07-D2EF-4DF7-88A6-F5AEE79651E8}">
      <dgm:prSet/>
      <dgm:spPr/>
      <dgm:t>
        <a:bodyPr/>
        <a:lstStyle/>
        <a:p>
          <a:endParaRPr lang="es-CO" sz="1000" b="1"/>
        </a:p>
      </dgm:t>
    </dgm:pt>
    <dgm:pt modelId="{195C1C3A-C195-4E85-BF42-9B22AF2F5474}" type="sibTrans" cxnId="{3595CE07-D2EF-4DF7-88A6-F5AEE79651E8}">
      <dgm:prSet custT="1"/>
      <dgm:spPr/>
      <dgm:t>
        <a:bodyPr/>
        <a:lstStyle/>
        <a:p>
          <a:endParaRPr lang="es-CO" sz="1000" b="1" dirty="0"/>
        </a:p>
      </dgm:t>
    </dgm:pt>
    <dgm:pt modelId="{9C0FA372-6E24-4876-9A1C-82D40BA103CE}">
      <dgm:prSet custT="1"/>
      <dgm:spPr/>
      <dgm:t>
        <a:bodyPr/>
        <a:lstStyle/>
        <a:p>
          <a:r>
            <a:rPr lang="es-CO" sz="1000" b="1" dirty="0"/>
            <a:t>3.Establecimiento de los terceros que participan en los contratos estatales y negocios internacionales</a:t>
          </a:r>
        </a:p>
      </dgm:t>
    </dgm:pt>
    <dgm:pt modelId="{FCB3B114-6DED-4C75-A20B-307F647236B2}" type="parTrans" cxnId="{2E2534F9-974C-48F0-B60C-33F5E0399F5B}">
      <dgm:prSet/>
      <dgm:spPr/>
      <dgm:t>
        <a:bodyPr/>
        <a:lstStyle/>
        <a:p>
          <a:endParaRPr lang="es-CO" sz="1000" b="1"/>
        </a:p>
      </dgm:t>
    </dgm:pt>
    <dgm:pt modelId="{2792FFC4-F6B9-40FA-BD17-3D0845383242}" type="sibTrans" cxnId="{2E2534F9-974C-48F0-B60C-33F5E0399F5B}">
      <dgm:prSet custT="1"/>
      <dgm:spPr/>
      <dgm:t>
        <a:bodyPr/>
        <a:lstStyle/>
        <a:p>
          <a:endParaRPr lang="es-CO" sz="1000" b="1" dirty="0"/>
        </a:p>
      </dgm:t>
    </dgm:pt>
    <dgm:pt modelId="{D305FB3E-B356-4369-95C0-A89EE9C18DCA}">
      <dgm:prSet custT="1"/>
      <dgm:spPr/>
      <dgm:t>
        <a:bodyPr/>
        <a:lstStyle/>
        <a:p>
          <a:r>
            <a:rPr lang="es-CO" sz="1000" b="1" dirty="0"/>
            <a:t>4.Establecimiento de las jurisdicciones donde se realizan los contratos estatales y negocios internacionales</a:t>
          </a:r>
        </a:p>
      </dgm:t>
    </dgm:pt>
    <dgm:pt modelId="{CD5594BD-E64C-44AC-AA8E-808322123901}" type="parTrans" cxnId="{97B7046E-2193-475B-AE83-5B3775CF7774}">
      <dgm:prSet/>
      <dgm:spPr/>
      <dgm:t>
        <a:bodyPr/>
        <a:lstStyle/>
        <a:p>
          <a:endParaRPr lang="es-CO" sz="1000" b="1"/>
        </a:p>
      </dgm:t>
    </dgm:pt>
    <dgm:pt modelId="{264CB995-A7CC-4178-829F-8E0EADFE23FB}" type="sibTrans" cxnId="{97B7046E-2193-475B-AE83-5B3775CF7774}">
      <dgm:prSet custT="1"/>
      <dgm:spPr/>
      <dgm:t>
        <a:bodyPr/>
        <a:lstStyle/>
        <a:p>
          <a:endParaRPr lang="es-CO" sz="1000" b="1" dirty="0"/>
        </a:p>
      </dgm:t>
    </dgm:pt>
    <dgm:pt modelId="{A48A095E-CD06-4FFE-84AB-05A6EC29FC85}">
      <dgm:prSet custT="1"/>
      <dgm:spPr>
        <a:noFill/>
      </dgm:spPr>
      <dgm:t>
        <a:bodyPr/>
        <a:lstStyle/>
        <a:p>
          <a:r>
            <a:rPr lang="es-CO" sz="1000" b="1" dirty="0">
              <a:effectLst>
                <a:outerShdw blurRad="38100" dist="38100" dir="2700000" algn="tl">
                  <a:srgbClr val="000000">
                    <a:alpha val="43137"/>
                  </a:srgbClr>
                </a:outerShdw>
              </a:effectLst>
            </a:rPr>
            <a:t>5.</a:t>
          </a:r>
          <a:r>
            <a:rPr lang="es-CO" sz="1000" b="0" dirty="0">
              <a:effectLst/>
            </a:rPr>
            <a:t> </a:t>
          </a:r>
          <a:r>
            <a:rPr lang="es-CO" sz="1000" b="1" dirty="0"/>
            <a:t>Establecimiento de las medidas para mitigar los riesgos</a:t>
          </a:r>
          <a:endParaRPr lang="es-CO" sz="1000" b="0" dirty="0">
            <a:effectLst/>
          </a:endParaRPr>
        </a:p>
      </dgm:t>
    </dgm:pt>
    <dgm:pt modelId="{98102D22-58DF-4B0B-A249-8737CF394CD9}" type="parTrans" cxnId="{8AAEC689-593D-48CF-8C77-4EFD4C0B97E6}">
      <dgm:prSet/>
      <dgm:spPr/>
      <dgm:t>
        <a:bodyPr/>
        <a:lstStyle/>
        <a:p>
          <a:endParaRPr lang="es-CO" sz="1000" b="1"/>
        </a:p>
      </dgm:t>
    </dgm:pt>
    <dgm:pt modelId="{4B2A91D5-A75C-47A6-9902-5D1FA01801D9}" type="sibTrans" cxnId="{8AAEC689-593D-48CF-8C77-4EFD4C0B97E6}">
      <dgm:prSet custT="1"/>
      <dgm:spPr/>
      <dgm:t>
        <a:bodyPr/>
        <a:lstStyle/>
        <a:p>
          <a:endParaRPr lang="es-CO" sz="1000" b="1" dirty="0"/>
        </a:p>
      </dgm:t>
    </dgm:pt>
    <dgm:pt modelId="{BC496D89-3F12-4F84-A454-E59EA0C16328}">
      <dgm:prSet custT="1"/>
      <dgm:spPr/>
      <dgm:t>
        <a:bodyPr/>
        <a:lstStyle/>
        <a:p>
          <a:r>
            <a:rPr lang="es-CO" sz="1000" b="1" dirty="0"/>
            <a:t>6. Elaboración de la lista FINAL de eventos</a:t>
          </a:r>
        </a:p>
      </dgm:t>
    </dgm:pt>
    <dgm:pt modelId="{D170B6D4-6AF9-4847-B647-2B985F157CA6}" type="parTrans" cxnId="{E156E74F-3835-4CED-96CE-CB76754FC309}">
      <dgm:prSet/>
      <dgm:spPr/>
      <dgm:t>
        <a:bodyPr/>
        <a:lstStyle/>
        <a:p>
          <a:endParaRPr lang="es-CO" sz="1000" b="1"/>
        </a:p>
      </dgm:t>
    </dgm:pt>
    <dgm:pt modelId="{59791D84-EB82-41CF-AD2E-2775461DC0D5}" type="sibTrans" cxnId="{E156E74F-3835-4CED-96CE-CB76754FC309}">
      <dgm:prSet custT="1"/>
      <dgm:spPr/>
      <dgm:t>
        <a:bodyPr/>
        <a:lstStyle/>
        <a:p>
          <a:endParaRPr lang="es-CO" sz="1000" b="1" dirty="0"/>
        </a:p>
      </dgm:t>
    </dgm:pt>
    <dgm:pt modelId="{E3C540A0-9A1E-4680-8D46-8B589C4F8EF9}">
      <dgm:prSet custT="1"/>
      <dgm:spPr/>
      <dgm:t>
        <a:bodyPr/>
        <a:lstStyle/>
        <a:p>
          <a:r>
            <a:rPr lang="es-CO" sz="1000" b="1" kern="1200" dirty="0">
              <a:solidFill>
                <a:sysClr val="windowText" lastClr="000000">
                  <a:hueOff val="0"/>
                  <a:satOff val="0"/>
                  <a:lumOff val="0"/>
                  <a:alphaOff val="0"/>
                </a:sysClr>
              </a:solidFill>
              <a:latin typeface="Calibri" panose="020F0502020204030204"/>
              <a:ea typeface="+mn-ea"/>
              <a:cs typeface="+mn-cs"/>
            </a:rPr>
            <a:t>7. Validación de la lista final por los expertos.</a:t>
          </a:r>
        </a:p>
      </dgm:t>
    </dgm:pt>
    <dgm:pt modelId="{9338B871-71CC-4D3A-8074-F4234F102A93}" type="parTrans" cxnId="{C4C9C3A9-7B09-4D1B-A4AD-9C7F7AF0E408}">
      <dgm:prSet/>
      <dgm:spPr/>
      <dgm:t>
        <a:bodyPr/>
        <a:lstStyle/>
        <a:p>
          <a:endParaRPr lang="es-CO" sz="1000" b="1"/>
        </a:p>
      </dgm:t>
    </dgm:pt>
    <dgm:pt modelId="{602AA5D8-3741-45D3-95F3-411A74FB63CD}" type="sibTrans" cxnId="{C4C9C3A9-7B09-4D1B-A4AD-9C7F7AF0E408}">
      <dgm:prSet/>
      <dgm:spPr/>
      <dgm:t>
        <a:bodyPr/>
        <a:lstStyle/>
        <a:p>
          <a:endParaRPr lang="es-CO" sz="1000" b="1"/>
        </a:p>
      </dgm:t>
    </dgm:pt>
    <dgm:pt modelId="{6D119183-9FDE-47FC-96BA-26572716F706}" type="pres">
      <dgm:prSet presAssocID="{FC569DFB-2F0E-4AB4-867D-AFD7685C68AB}" presName="diagram" presStyleCnt="0">
        <dgm:presLayoutVars>
          <dgm:dir/>
          <dgm:resizeHandles val="exact"/>
        </dgm:presLayoutVars>
      </dgm:prSet>
      <dgm:spPr/>
    </dgm:pt>
    <dgm:pt modelId="{FF1560A8-24DC-486F-89B4-45424CA8DFCE}" type="pres">
      <dgm:prSet presAssocID="{05C44903-FB9E-49CB-B57C-6ECB633B727D}" presName="node" presStyleLbl="node1" presStyleIdx="0" presStyleCnt="7">
        <dgm:presLayoutVars>
          <dgm:bulletEnabled val="1"/>
        </dgm:presLayoutVars>
      </dgm:prSet>
      <dgm:spPr/>
    </dgm:pt>
    <dgm:pt modelId="{A02275D9-0F24-4E82-847E-4105B4203651}" type="pres">
      <dgm:prSet presAssocID="{1A733CC7-2BA2-4B00-BA51-EE0BA45B3F25}" presName="sibTrans" presStyleLbl="sibTrans2D1" presStyleIdx="0" presStyleCnt="6"/>
      <dgm:spPr/>
    </dgm:pt>
    <dgm:pt modelId="{C9257B7E-B0C4-4847-9DD6-F25B7971F504}" type="pres">
      <dgm:prSet presAssocID="{1A733CC7-2BA2-4B00-BA51-EE0BA45B3F25}" presName="connectorText" presStyleLbl="sibTrans2D1" presStyleIdx="0" presStyleCnt="6"/>
      <dgm:spPr/>
    </dgm:pt>
    <dgm:pt modelId="{CDDEB2D5-139C-48E2-BA07-55F9EDB8CB59}" type="pres">
      <dgm:prSet presAssocID="{6AAD358E-C68A-4D8D-A6A4-E25590CAED9A}" presName="node" presStyleLbl="node1" presStyleIdx="1" presStyleCnt="7">
        <dgm:presLayoutVars>
          <dgm:bulletEnabled val="1"/>
        </dgm:presLayoutVars>
      </dgm:prSet>
      <dgm:spPr/>
    </dgm:pt>
    <dgm:pt modelId="{AC28BCD9-6922-4F38-9F3B-43EB1547D835}" type="pres">
      <dgm:prSet presAssocID="{195C1C3A-C195-4E85-BF42-9B22AF2F5474}" presName="sibTrans" presStyleLbl="sibTrans2D1" presStyleIdx="1" presStyleCnt="6"/>
      <dgm:spPr/>
    </dgm:pt>
    <dgm:pt modelId="{15DF7D84-F8C9-4B6B-999D-CADBDB0E6AAB}" type="pres">
      <dgm:prSet presAssocID="{195C1C3A-C195-4E85-BF42-9B22AF2F5474}" presName="connectorText" presStyleLbl="sibTrans2D1" presStyleIdx="1" presStyleCnt="6"/>
      <dgm:spPr/>
    </dgm:pt>
    <dgm:pt modelId="{D4D421A8-8CFD-4A7C-8777-8E1CB79F9FF2}" type="pres">
      <dgm:prSet presAssocID="{9C0FA372-6E24-4876-9A1C-82D40BA103CE}" presName="node" presStyleLbl="node1" presStyleIdx="2" presStyleCnt="7">
        <dgm:presLayoutVars>
          <dgm:bulletEnabled val="1"/>
        </dgm:presLayoutVars>
      </dgm:prSet>
      <dgm:spPr/>
    </dgm:pt>
    <dgm:pt modelId="{CF73E3C8-7059-4897-BB79-AEC80FC37A37}" type="pres">
      <dgm:prSet presAssocID="{2792FFC4-F6B9-40FA-BD17-3D0845383242}" presName="sibTrans" presStyleLbl="sibTrans2D1" presStyleIdx="2" presStyleCnt="6"/>
      <dgm:spPr/>
    </dgm:pt>
    <dgm:pt modelId="{5B1E8157-70B6-440F-9775-2D7B14343F40}" type="pres">
      <dgm:prSet presAssocID="{2792FFC4-F6B9-40FA-BD17-3D0845383242}" presName="connectorText" presStyleLbl="sibTrans2D1" presStyleIdx="2" presStyleCnt="6"/>
      <dgm:spPr/>
    </dgm:pt>
    <dgm:pt modelId="{BB36329A-9BF4-48BA-AACB-15BB3FFBBB8E}" type="pres">
      <dgm:prSet presAssocID="{D305FB3E-B356-4369-95C0-A89EE9C18DCA}" presName="node" presStyleLbl="node1" presStyleIdx="3" presStyleCnt="7">
        <dgm:presLayoutVars>
          <dgm:bulletEnabled val="1"/>
        </dgm:presLayoutVars>
      </dgm:prSet>
      <dgm:spPr/>
    </dgm:pt>
    <dgm:pt modelId="{2FE6642C-D407-4B07-8998-71A08D6A11DF}" type="pres">
      <dgm:prSet presAssocID="{264CB995-A7CC-4178-829F-8E0EADFE23FB}" presName="sibTrans" presStyleLbl="sibTrans2D1" presStyleIdx="3" presStyleCnt="6"/>
      <dgm:spPr/>
    </dgm:pt>
    <dgm:pt modelId="{C7F12DF9-83E1-43D2-83EB-93844AC64263}" type="pres">
      <dgm:prSet presAssocID="{264CB995-A7CC-4178-829F-8E0EADFE23FB}" presName="connectorText" presStyleLbl="sibTrans2D1" presStyleIdx="3" presStyleCnt="6"/>
      <dgm:spPr/>
    </dgm:pt>
    <dgm:pt modelId="{23904D66-0FED-4E5D-A9CA-E997029A5E72}" type="pres">
      <dgm:prSet presAssocID="{A48A095E-CD06-4FFE-84AB-05A6EC29FC85}" presName="node" presStyleLbl="node1" presStyleIdx="4" presStyleCnt="7">
        <dgm:presLayoutVars>
          <dgm:bulletEnabled val="1"/>
        </dgm:presLayoutVars>
      </dgm:prSet>
      <dgm:spPr/>
    </dgm:pt>
    <dgm:pt modelId="{86698C04-1F5A-43D8-873B-52F647A2FEF7}" type="pres">
      <dgm:prSet presAssocID="{4B2A91D5-A75C-47A6-9902-5D1FA01801D9}" presName="sibTrans" presStyleLbl="sibTrans2D1" presStyleIdx="4" presStyleCnt="6"/>
      <dgm:spPr/>
    </dgm:pt>
    <dgm:pt modelId="{E4E137F0-1ED9-4C1B-BA5A-8C38706EF582}" type="pres">
      <dgm:prSet presAssocID="{4B2A91D5-A75C-47A6-9902-5D1FA01801D9}" presName="connectorText" presStyleLbl="sibTrans2D1" presStyleIdx="4" presStyleCnt="6"/>
      <dgm:spPr/>
    </dgm:pt>
    <dgm:pt modelId="{23672B5E-33E2-481A-AE84-6BB3C1F78165}" type="pres">
      <dgm:prSet presAssocID="{BC496D89-3F12-4F84-A454-E59EA0C16328}" presName="node" presStyleLbl="node1" presStyleIdx="5" presStyleCnt="7">
        <dgm:presLayoutVars>
          <dgm:bulletEnabled val="1"/>
        </dgm:presLayoutVars>
      </dgm:prSet>
      <dgm:spPr/>
    </dgm:pt>
    <dgm:pt modelId="{8FEC0FE6-9069-4966-A387-ADCDD89ABB27}" type="pres">
      <dgm:prSet presAssocID="{59791D84-EB82-41CF-AD2E-2775461DC0D5}" presName="sibTrans" presStyleLbl="sibTrans2D1" presStyleIdx="5" presStyleCnt="6"/>
      <dgm:spPr/>
    </dgm:pt>
    <dgm:pt modelId="{EF4516EC-71E3-4A67-B7FA-F9FD9090DACA}" type="pres">
      <dgm:prSet presAssocID="{59791D84-EB82-41CF-AD2E-2775461DC0D5}" presName="connectorText" presStyleLbl="sibTrans2D1" presStyleIdx="5" presStyleCnt="6"/>
      <dgm:spPr/>
    </dgm:pt>
    <dgm:pt modelId="{40331B61-1685-4074-B776-4E4D833C3C49}" type="pres">
      <dgm:prSet presAssocID="{E3C540A0-9A1E-4680-8D46-8B589C4F8EF9}" presName="node" presStyleLbl="node1" presStyleIdx="6" presStyleCnt="7">
        <dgm:presLayoutVars>
          <dgm:bulletEnabled val="1"/>
        </dgm:presLayoutVars>
      </dgm:prSet>
      <dgm:spPr/>
    </dgm:pt>
  </dgm:ptLst>
  <dgm:cxnLst>
    <dgm:cxn modelId="{3595CE07-D2EF-4DF7-88A6-F5AEE79651E8}" srcId="{FC569DFB-2F0E-4AB4-867D-AFD7685C68AB}" destId="{6AAD358E-C68A-4D8D-A6A4-E25590CAED9A}" srcOrd="1" destOrd="0" parTransId="{CD6A47DB-14E2-4733-963D-4762022C704A}" sibTransId="{195C1C3A-C195-4E85-BF42-9B22AF2F5474}"/>
    <dgm:cxn modelId="{98E6211D-FDD5-4BFE-9D47-25D21584DECE}" type="presOf" srcId="{BC496D89-3F12-4F84-A454-E59EA0C16328}" destId="{23672B5E-33E2-481A-AE84-6BB3C1F78165}" srcOrd="0" destOrd="0" presId="urn:microsoft.com/office/officeart/2005/8/layout/process5"/>
    <dgm:cxn modelId="{91307030-8E8F-42F1-A089-388A2462E739}" type="presOf" srcId="{05C44903-FB9E-49CB-B57C-6ECB633B727D}" destId="{FF1560A8-24DC-486F-89B4-45424CA8DFCE}" srcOrd="0" destOrd="0" presId="urn:microsoft.com/office/officeart/2005/8/layout/process5"/>
    <dgm:cxn modelId="{D9ECFC5E-1BCA-4BBD-8406-1C9E8C7D4A6F}" type="presOf" srcId="{264CB995-A7CC-4178-829F-8E0EADFE23FB}" destId="{C7F12DF9-83E1-43D2-83EB-93844AC64263}" srcOrd="1" destOrd="0" presId="urn:microsoft.com/office/officeart/2005/8/layout/process5"/>
    <dgm:cxn modelId="{C05DE066-1DAB-429D-85CA-C86C2713354C}" type="presOf" srcId="{59791D84-EB82-41CF-AD2E-2775461DC0D5}" destId="{EF4516EC-71E3-4A67-B7FA-F9FD9090DACA}" srcOrd="1" destOrd="0" presId="urn:microsoft.com/office/officeart/2005/8/layout/process5"/>
    <dgm:cxn modelId="{EDF8C367-8AF9-4E1C-B425-490BE68523A6}" type="presOf" srcId="{2792FFC4-F6B9-40FA-BD17-3D0845383242}" destId="{5B1E8157-70B6-440F-9775-2D7B14343F40}" srcOrd="1" destOrd="0" presId="urn:microsoft.com/office/officeart/2005/8/layout/process5"/>
    <dgm:cxn modelId="{DAB20D48-6ABF-4450-A9E9-59362334FFA1}" type="presOf" srcId="{E3C540A0-9A1E-4680-8D46-8B589C4F8EF9}" destId="{40331B61-1685-4074-B776-4E4D833C3C49}" srcOrd="0" destOrd="0" presId="urn:microsoft.com/office/officeart/2005/8/layout/process5"/>
    <dgm:cxn modelId="{97B7046E-2193-475B-AE83-5B3775CF7774}" srcId="{FC569DFB-2F0E-4AB4-867D-AFD7685C68AB}" destId="{D305FB3E-B356-4369-95C0-A89EE9C18DCA}" srcOrd="3" destOrd="0" parTransId="{CD5594BD-E64C-44AC-AA8E-808322123901}" sibTransId="{264CB995-A7CC-4178-829F-8E0EADFE23FB}"/>
    <dgm:cxn modelId="{901CF56E-5A38-47B3-B52C-28DA1E36A70B}" type="presOf" srcId="{264CB995-A7CC-4178-829F-8E0EADFE23FB}" destId="{2FE6642C-D407-4B07-8998-71A08D6A11DF}" srcOrd="0" destOrd="0" presId="urn:microsoft.com/office/officeart/2005/8/layout/process5"/>
    <dgm:cxn modelId="{E156E74F-3835-4CED-96CE-CB76754FC309}" srcId="{FC569DFB-2F0E-4AB4-867D-AFD7685C68AB}" destId="{BC496D89-3F12-4F84-A454-E59EA0C16328}" srcOrd="5" destOrd="0" parTransId="{D170B6D4-6AF9-4847-B647-2B985F157CA6}" sibTransId="{59791D84-EB82-41CF-AD2E-2775461DC0D5}"/>
    <dgm:cxn modelId="{0F94A370-9C60-4BB1-BAA6-3B20A9AEE85A}" type="presOf" srcId="{2792FFC4-F6B9-40FA-BD17-3D0845383242}" destId="{CF73E3C8-7059-4897-BB79-AEC80FC37A37}" srcOrd="0" destOrd="0" presId="urn:microsoft.com/office/officeart/2005/8/layout/process5"/>
    <dgm:cxn modelId="{65376174-1CAD-4AD8-A62F-3F43423D73BE}" type="presOf" srcId="{6AAD358E-C68A-4D8D-A6A4-E25590CAED9A}" destId="{CDDEB2D5-139C-48E2-BA07-55F9EDB8CB59}" srcOrd="0" destOrd="0" presId="urn:microsoft.com/office/officeart/2005/8/layout/process5"/>
    <dgm:cxn modelId="{81DBA079-0F3A-410C-9181-97E94F025E85}" type="presOf" srcId="{1A733CC7-2BA2-4B00-BA51-EE0BA45B3F25}" destId="{A02275D9-0F24-4E82-847E-4105B4203651}" srcOrd="0" destOrd="0" presId="urn:microsoft.com/office/officeart/2005/8/layout/process5"/>
    <dgm:cxn modelId="{8AAEC689-593D-48CF-8C77-4EFD4C0B97E6}" srcId="{FC569DFB-2F0E-4AB4-867D-AFD7685C68AB}" destId="{A48A095E-CD06-4FFE-84AB-05A6EC29FC85}" srcOrd="4" destOrd="0" parTransId="{98102D22-58DF-4B0B-A249-8737CF394CD9}" sibTransId="{4B2A91D5-A75C-47A6-9902-5D1FA01801D9}"/>
    <dgm:cxn modelId="{1DF4B492-C023-4D57-A93B-AE36BF8AAB20}" type="presOf" srcId="{4B2A91D5-A75C-47A6-9902-5D1FA01801D9}" destId="{E4E137F0-1ED9-4C1B-BA5A-8C38706EF582}" srcOrd="1" destOrd="0" presId="urn:microsoft.com/office/officeart/2005/8/layout/process5"/>
    <dgm:cxn modelId="{0101C593-114E-4DEC-A91E-F2209E0C8C31}" type="presOf" srcId="{9C0FA372-6E24-4876-9A1C-82D40BA103CE}" destId="{D4D421A8-8CFD-4A7C-8777-8E1CB79F9FF2}" srcOrd="0" destOrd="0" presId="urn:microsoft.com/office/officeart/2005/8/layout/process5"/>
    <dgm:cxn modelId="{2AB3FFA2-FE99-4327-86D1-54797B398721}" type="presOf" srcId="{4B2A91D5-A75C-47A6-9902-5D1FA01801D9}" destId="{86698C04-1F5A-43D8-873B-52F647A2FEF7}" srcOrd="0" destOrd="0" presId="urn:microsoft.com/office/officeart/2005/8/layout/process5"/>
    <dgm:cxn modelId="{48CB52A6-CEF1-4DE4-AC68-B18930AC8B6C}" type="presOf" srcId="{FC569DFB-2F0E-4AB4-867D-AFD7685C68AB}" destId="{6D119183-9FDE-47FC-96BA-26572716F706}" srcOrd="0" destOrd="0" presId="urn:microsoft.com/office/officeart/2005/8/layout/process5"/>
    <dgm:cxn modelId="{C4C9C3A9-7B09-4D1B-A4AD-9C7F7AF0E408}" srcId="{FC569DFB-2F0E-4AB4-867D-AFD7685C68AB}" destId="{E3C540A0-9A1E-4680-8D46-8B589C4F8EF9}" srcOrd="6" destOrd="0" parTransId="{9338B871-71CC-4D3A-8074-F4234F102A93}" sibTransId="{602AA5D8-3741-45D3-95F3-411A74FB63CD}"/>
    <dgm:cxn modelId="{9C406FAC-F815-4BCA-82C8-46D9D0991F7B}" type="presOf" srcId="{195C1C3A-C195-4E85-BF42-9B22AF2F5474}" destId="{AC28BCD9-6922-4F38-9F3B-43EB1547D835}" srcOrd="0" destOrd="0" presId="urn:microsoft.com/office/officeart/2005/8/layout/process5"/>
    <dgm:cxn modelId="{D7A0FFCA-5D51-41E9-A37D-018711DA72CA}" type="presOf" srcId="{A48A095E-CD06-4FFE-84AB-05A6EC29FC85}" destId="{23904D66-0FED-4E5D-A9CA-E997029A5E72}" srcOrd="0" destOrd="0" presId="urn:microsoft.com/office/officeart/2005/8/layout/process5"/>
    <dgm:cxn modelId="{D9EE30CB-01A9-423D-9932-323D84E3012A}" type="presOf" srcId="{1A733CC7-2BA2-4B00-BA51-EE0BA45B3F25}" destId="{C9257B7E-B0C4-4847-9DD6-F25B7971F504}" srcOrd="1" destOrd="0" presId="urn:microsoft.com/office/officeart/2005/8/layout/process5"/>
    <dgm:cxn modelId="{52BC5EDA-0EC1-42E9-B76D-34360518DC19}" type="presOf" srcId="{D305FB3E-B356-4369-95C0-A89EE9C18DCA}" destId="{BB36329A-9BF4-48BA-AACB-15BB3FFBBB8E}" srcOrd="0" destOrd="0" presId="urn:microsoft.com/office/officeart/2005/8/layout/process5"/>
    <dgm:cxn modelId="{1312BAE3-C07C-4DBE-80F6-05DE19202E56}" srcId="{FC569DFB-2F0E-4AB4-867D-AFD7685C68AB}" destId="{05C44903-FB9E-49CB-B57C-6ECB633B727D}" srcOrd="0" destOrd="0" parTransId="{984F6662-30CE-4795-95FB-26CDE93AE70B}" sibTransId="{1A733CC7-2BA2-4B00-BA51-EE0BA45B3F25}"/>
    <dgm:cxn modelId="{D6F828E7-5681-4D02-9B3B-F37361FA9452}" type="presOf" srcId="{195C1C3A-C195-4E85-BF42-9B22AF2F5474}" destId="{15DF7D84-F8C9-4B6B-999D-CADBDB0E6AAB}" srcOrd="1" destOrd="0" presId="urn:microsoft.com/office/officeart/2005/8/layout/process5"/>
    <dgm:cxn modelId="{2E2534F9-974C-48F0-B60C-33F5E0399F5B}" srcId="{FC569DFB-2F0E-4AB4-867D-AFD7685C68AB}" destId="{9C0FA372-6E24-4876-9A1C-82D40BA103CE}" srcOrd="2" destOrd="0" parTransId="{FCB3B114-6DED-4C75-A20B-307F647236B2}" sibTransId="{2792FFC4-F6B9-40FA-BD17-3D0845383242}"/>
    <dgm:cxn modelId="{BA1545F9-B9DC-4C1E-8775-C57068E1103D}" type="presOf" srcId="{59791D84-EB82-41CF-AD2E-2775461DC0D5}" destId="{8FEC0FE6-9069-4966-A387-ADCDD89ABB27}" srcOrd="0" destOrd="0" presId="urn:microsoft.com/office/officeart/2005/8/layout/process5"/>
    <dgm:cxn modelId="{7252F5F9-365B-4F89-BE1A-EBAEA2D0B01E}" type="presParOf" srcId="{6D119183-9FDE-47FC-96BA-26572716F706}" destId="{FF1560A8-24DC-486F-89B4-45424CA8DFCE}" srcOrd="0" destOrd="0" presId="urn:microsoft.com/office/officeart/2005/8/layout/process5"/>
    <dgm:cxn modelId="{9A35CFD6-69EB-452D-8DC1-8CB8718D39FE}" type="presParOf" srcId="{6D119183-9FDE-47FC-96BA-26572716F706}" destId="{A02275D9-0F24-4E82-847E-4105B4203651}" srcOrd="1" destOrd="0" presId="urn:microsoft.com/office/officeart/2005/8/layout/process5"/>
    <dgm:cxn modelId="{3D01DA6D-885C-42D2-ADC7-790D69CF0DED}" type="presParOf" srcId="{A02275D9-0F24-4E82-847E-4105B4203651}" destId="{C9257B7E-B0C4-4847-9DD6-F25B7971F504}" srcOrd="0" destOrd="0" presId="urn:microsoft.com/office/officeart/2005/8/layout/process5"/>
    <dgm:cxn modelId="{00B5BB74-8D46-4FB8-9D36-95CA630BEFE6}" type="presParOf" srcId="{6D119183-9FDE-47FC-96BA-26572716F706}" destId="{CDDEB2D5-139C-48E2-BA07-55F9EDB8CB59}" srcOrd="2" destOrd="0" presId="urn:microsoft.com/office/officeart/2005/8/layout/process5"/>
    <dgm:cxn modelId="{DDF4C13B-678C-4045-AFDD-D473B15EBCDB}" type="presParOf" srcId="{6D119183-9FDE-47FC-96BA-26572716F706}" destId="{AC28BCD9-6922-4F38-9F3B-43EB1547D835}" srcOrd="3" destOrd="0" presId="urn:microsoft.com/office/officeart/2005/8/layout/process5"/>
    <dgm:cxn modelId="{7F241A57-016B-4FED-BF78-4B7490693746}" type="presParOf" srcId="{AC28BCD9-6922-4F38-9F3B-43EB1547D835}" destId="{15DF7D84-F8C9-4B6B-999D-CADBDB0E6AAB}" srcOrd="0" destOrd="0" presId="urn:microsoft.com/office/officeart/2005/8/layout/process5"/>
    <dgm:cxn modelId="{C12B6A7D-5548-4382-B73C-54CFB62FFA8F}" type="presParOf" srcId="{6D119183-9FDE-47FC-96BA-26572716F706}" destId="{D4D421A8-8CFD-4A7C-8777-8E1CB79F9FF2}" srcOrd="4" destOrd="0" presId="urn:microsoft.com/office/officeart/2005/8/layout/process5"/>
    <dgm:cxn modelId="{86711803-8121-4B6C-8BA6-7A2D3C46C6C7}" type="presParOf" srcId="{6D119183-9FDE-47FC-96BA-26572716F706}" destId="{CF73E3C8-7059-4897-BB79-AEC80FC37A37}" srcOrd="5" destOrd="0" presId="urn:microsoft.com/office/officeart/2005/8/layout/process5"/>
    <dgm:cxn modelId="{FC9F384B-3889-496C-9645-09CDF32FDD2A}" type="presParOf" srcId="{CF73E3C8-7059-4897-BB79-AEC80FC37A37}" destId="{5B1E8157-70B6-440F-9775-2D7B14343F40}" srcOrd="0" destOrd="0" presId="urn:microsoft.com/office/officeart/2005/8/layout/process5"/>
    <dgm:cxn modelId="{D257A198-8D65-4DD1-AC5A-423108DF01CE}" type="presParOf" srcId="{6D119183-9FDE-47FC-96BA-26572716F706}" destId="{BB36329A-9BF4-48BA-AACB-15BB3FFBBB8E}" srcOrd="6" destOrd="0" presId="urn:microsoft.com/office/officeart/2005/8/layout/process5"/>
    <dgm:cxn modelId="{EE0011EF-BD1C-46B8-BEAF-AC63BDB0BF83}" type="presParOf" srcId="{6D119183-9FDE-47FC-96BA-26572716F706}" destId="{2FE6642C-D407-4B07-8998-71A08D6A11DF}" srcOrd="7" destOrd="0" presId="urn:microsoft.com/office/officeart/2005/8/layout/process5"/>
    <dgm:cxn modelId="{467DADE7-9D96-4B17-945A-A2928662B63C}" type="presParOf" srcId="{2FE6642C-D407-4B07-8998-71A08D6A11DF}" destId="{C7F12DF9-83E1-43D2-83EB-93844AC64263}" srcOrd="0" destOrd="0" presId="urn:microsoft.com/office/officeart/2005/8/layout/process5"/>
    <dgm:cxn modelId="{FEBA972B-CFB6-4EA2-9415-09AD9D6E7BBC}" type="presParOf" srcId="{6D119183-9FDE-47FC-96BA-26572716F706}" destId="{23904D66-0FED-4E5D-A9CA-E997029A5E72}" srcOrd="8" destOrd="0" presId="urn:microsoft.com/office/officeart/2005/8/layout/process5"/>
    <dgm:cxn modelId="{A593783D-5F25-40CD-B384-5F242BC1986B}" type="presParOf" srcId="{6D119183-9FDE-47FC-96BA-26572716F706}" destId="{86698C04-1F5A-43D8-873B-52F647A2FEF7}" srcOrd="9" destOrd="0" presId="urn:microsoft.com/office/officeart/2005/8/layout/process5"/>
    <dgm:cxn modelId="{2737EDFE-D0ED-4EC5-9B9D-AA249D83A24D}" type="presParOf" srcId="{86698C04-1F5A-43D8-873B-52F647A2FEF7}" destId="{E4E137F0-1ED9-4C1B-BA5A-8C38706EF582}" srcOrd="0" destOrd="0" presId="urn:microsoft.com/office/officeart/2005/8/layout/process5"/>
    <dgm:cxn modelId="{937B9E58-ED04-4AA0-AD89-513EC98B7821}" type="presParOf" srcId="{6D119183-9FDE-47FC-96BA-26572716F706}" destId="{23672B5E-33E2-481A-AE84-6BB3C1F78165}" srcOrd="10" destOrd="0" presId="urn:microsoft.com/office/officeart/2005/8/layout/process5"/>
    <dgm:cxn modelId="{65F0EAE2-8E94-4284-AD99-DD969325EF4B}" type="presParOf" srcId="{6D119183-9FDE-47FC-96BA-26572716F706}" destId="{8FEC0FE6-9069-4966-A387-ADCDD89ABB27}" srcOrd="11" destOrd="0" presId="urn:microsoft.com/office/officeart/2005/8/layout/process5"/>
    <dgm:cxn modelId="{FE4F2043-EDAB-4914-BEDC-BBEB64C74218}" type="presParOf" srcId="{8FEC0FE6-9069-4966-A387-ADCDD89ABB27}" destId="{EF4516EC-71E3-4A67-B7FA-F9FD9090DACA}" srcOrd="0" destOrd="0" presId="urn:microsoft.com/office/officeart/2005/8/layout/process5"/>
    <dgm:cxn modelId="{60D776E4-D7E4-4A3F-98CD-7052F7AC0B10}" type="presParOf" srcId="{6D119183-9FDE-47FC-96BA-26572716F706}" destId="{40331B61-1685-4074-B776-4E4D833C3C49}" srcOrd="12" destOrd="0" presId="urn:microsoft.com/office/officeart/2005/8/layout/process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C259389B-B306-4153-B95E-3260CE0FEEAE}" type="doc">
      <dgm:prSet loTypeId="urn:microsoft.com/office/officeart/2005/8/layout/cycle2" loCatId="cycle" qsTypeId="urn:microsoft.com/office/officeart/2005/8/quickstyle/3d1" qsCatId="3D" csTypeId="urn:microsoft.com/office/officeart/2005/8/colors/accent0_3" csCatId="mainScheme" phldr="1"/>
      <dgm:spPr/>
      <dgm:t>
        <a:bodyPr/>
        <a:lstStyle/>
        <a:p>
          <a:endParaRPr lang="es-MX"/>
        </a:p>
      </dgm:t>
    </dgm:pt>
    <dgm:pt modelId="{246BEC77-4D30-4D93-A625-6278AF94E713}">
      <dgm:prSet phldrT="[Texto]"/>
      <dgm:spPr>
        <a:solidFill>
          <a:srgbClr val="000082"/>
        </a:soli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gm:spPr>
      <dgm:t>
        <a:bodyPr spcFirstLastPara="0" vert="horz" wrap="square" lIns="8890" tIns="8890" rIns="8890" bIns="8890" numCol="1" spcCol="1270" anchor="ctr" anchorCtr="0"/>
        <a:lstStyle/>
        <a:p>
          <a:r>
            <a:rPr lang="es-MX" b="1" dirty="0"/>
            <a:t>ETAPA 2. Identificación de los factores de riesgo</a:t>
          </a:r>
        </a:p>
      </dgm:t>
    </dgm:pt>
    <dgm:pt modelId="{D0D00020-E0B3-4C6B-8A00-40F454AA9CE5}" type="parTrans" cxnId="{39A59FF0-00E3-4592-83AE-9FD25C0024E0}">
      <dgm:prSet/>
      <dgm:spPr/>
      <dgm:t>
        <a:bodyPr/>
        <a:lstStyle/>
        <a:p>
          <a:endParaRPr lang="es-MX"/>
        </a:p>
      </dgm:t>
    </dgm:pt>
    <dgm:pt modelId="{E40777E7-BFA6-48EF-8CDB-1ADDA55FAF5F}" type="sibTrans" cxnId="{39A59FF0-00E3-4592-83AE-9FD25C0024E0}">
      <dgm:prSet/>
      <dgm:spPr/>
      <dgm:t>
        <a:bodyPr/>
        <a:lstStyle/>
        <a:p>
          <a:endParaRPr lang="es-MX"/>
        </a:p>
      </dgm:t>
    </dgm:pt>
    <dgm:pt modelId="{EA2BBBD9-0509-46B6-8BDA-35007F936F86}">
      <dgm:prSet phldrT="[Texto]"/>
      <dgm:spPr>
        <a:solidFill>
          <a:srgbClr val="000082"/>
        </a:solidFill>
      </dgm:spPr>
      <dgm:t>
        <a:bodyPr/>
        <a:lstStyle/>
        <a:p>
          <a:r>
            <a:rPr lang="es-MX" b="1" dirty="0"/>
            <a:t>ETAPA 3. Medición o evaluación del riesgo</a:t>
          </a:r>
        </a:p>
      </dgm:t>
    </dgm:pt>
    <dgm:pt modelId="{01E13DD6-FC5D-46A9-B99C-B26E5A8F204F}" type="parTrans" cxnId="{7EC87381-46A4-4E9C-8BC5-04905B960739}">
      <dgm:prSet/>
      <dgm:spPr/>
      <dgm:t>
        <a:bodyPr/>
        <a:lstStyle/>
        <a:p>
          <a:endParaRPr lang="es-MX"/>
        </a:p>
      </dgm:t>
    </dgm:pt>
    <dgm:pt modelId="{44204079-D90B-4C3F-B8AF-0F654EAA900D}" type="sibTrans" cxnId="{7EC87381-46A4-4E9C-8BC5-04905B960739}">
      <dgm:prSet/>
      <dgm:spPr/>
      <dgm:t>
        <a:bodyPr/>
        <a:lstStyle/>
        <a:p>
          <a:endParaRPr lang="es-MX"/>
        </a:p>
      </dgm:t>
    </dgm:pt>
    <dgm:pt modelId="{91F78BEC-2EE8-44AE-AB89-01D2F59E47C6}">
      <dgm:prSet phldrT="[Texto]" custT="1"/>
      <dgm:spPr>
        <a:solidFill>
          <a:schemeClr val="accent2"/>
        </a:solidFill>
      </dgm:spPr>
      <dgm:t>
        <a:bodyPr/>
        <a:lstStyle/>
        <a:p>
          <a:r>
            <a:rPr lang="es-MX" sz="800" b="1" kern="1200" dirty="0"/>
            <a:t>ETAPA 1. </a:t>
          </a:r>
          <a:r>
            <a:rPr lang="es-MX" sz="800" b="1" kern="1200" dirty="0">
              <a:solidFill>
                <a:sysClr val="window" lastClr="FFFFFF"/>
              </a:solidFill>
              <a:latin typeface="Calibri" panose="020F0502020204030204"/>
              <a:ea typeface="+mn-ea"/>
              <a:cs typeface="+mn-cs"/>
            </a:rPr>
            <a:t>Identificación</a:t>
          </a:r>
          <a:r>
            <a:rPr lang="es-MX" sz="800" b="1" kern="1200" dirty="0"/>
            <a:t> del riesgo</a:t>
          </a:r>
        </a:p>
      </dgm:t>
    </dgm:pt>
    <dgm:pt modelId="{55064DBC-0C55-4676-B8B6-4C81936070F0}" type="parTrans" cxnId="{4652E9B0-DAA3-4D14-9632-7E61E2D497FD}">
      <dgm:prSet/>
      <dgm:spPr/>
      <dgm:t>
        <a:bodyPr/>
        <a:lstStyle/>
        <a:p>
          <a:endParaRPr lang="es-CO"/>
        </a:p>
      </dgm:t>
    </dgm:pt>
    <dgm:pt modelId="{4DEFD3DB-2047-49BE-872A-2898B85FCDDF}" type="sibTrans" cxnId="{4652E9B0-DAA3-4D14-9632-7E61E2D497FD}">
      <dgm:prSet/>
      <dgm:spPr/>
      <dgm:t>
        <a:bodyPr/>
        <a:lstStyle/>
        <a:p>
          <a:endParaRPr lang="es-CO"/>
        </a:p>
      </dgm:t>
    </dgm:pt>
    <dgm:pt modelId="{B55F1615-579B-4650-A35C-4F3323A9E433}">
      <dgm:prSet phldrT="[Texto]"/>
      <dgm:spPr>
        <a:solidFill>
          <a:srgbClr val="000082"/>
        </a:solidFill>
      </dgm:spPr>
      <dgm:t>
        <a:bodyPr/>
        <a:lstStyle/>
        <a:p>
          <a:r>
            <a:rPr lang="es-MX" b="1" dirty="0"/>
            <a:t>ETAPA 4. Control y Monitoreo</a:t>
          </a:r>
        </a:p>
      </dgm:t>
    </dgm:pt>
    <dgm:pt modelId="{68773982-47CC-4D6C-9C30-26A6854ADE8C}" type="parTrans" cxnId="{4F8D4B6C-CA61-4212-A935-E10C7AE6FD4A}">
      <dgm:prSet/>
      <dgm:spPr/>
      <dgm:t>
        <a:bodyPr/>
        <a:lstStyle/>
        <a:p>
          <a:endParaRPr lang="es-CO"/>
        </a:p>
      </dgm:t>
    </dgm:pt>
    <dgm:pt modelId="{4227E826-62B0-4A0B-B782-D0193290ECD7}" type="sibTrans" cxnId="{4F8D4B6C-CA61-4212-A935-E10C7AE6FD4A}">
      <dgm:prSet/>
      <dgm:spPr/>
      <dgm:t>
        <a:bodyPr/>
        <a:lstStyle/>
        <a:p>
          <a:endParaRPr lang="es-CO"/>
        </a:p>
      </dgm:t>
    </dgm:pt>
    <dgm:pt modelId="{0DDAF52A-A676-443A-BA9F-9F82F51C37A8}" type="pres">
      <dgm:prSet presAssocID="{C259389B-B306-4153-B95E-3260CE0FEEAE}" presName="cycle" presStyleCnt="0">
        <dgm:presLayoutVars>
          <dgm:dir/>
          <dgm:resizeHandles val="exact"/>
        </dgm:presLayoutVars>
      </dgm:prSet>
      <dgm:spPr/>
    </dgm:pt>
    <dgm:pt modelId="{074BC8DB-0B78-4EDB-8ECE-47BE2F00234B}" type="pres">
      <dgm:prSet presAssocID="{91F78BEC-2EE8-44AE-AB89-01D2F59E47C6}" presName="node" presStyleLbl="node1" presStyleIdx="0" presStyleCnt="4" custScaleX="103903" custScaleY="99284" custRadScaleRad="99273" custRadScaleInc="4273">
        <dgm:presLayoutVars>
          <dgm:bulletEnabled val="1"/>
        </dgm:presLayoutVars>
      </dgm:prSet>
      <dgm:spPr/>
    </dgm:pt>
    <dgm:pt modelId="{97AA70B5-693A-4121-9491-9E603634BCAD}" type="pres">
      <dgm:prSet presAssocID="{4DEFD3DB-2047-49BE-872A-2898B85FCDDF}" presName="sibTrans" presStyleLbl="sibTrans2D1" presStyleIdx="0" presStyleCnt="4"/>
      <dgm:spPr/>
    </dgm:pt>
    <dgm:pt modelId="{F8F3C174-BD4D-419F-B0C9-0AAC6570C5F5}" type="pres">
      <dgm:prSet presAssocID="{4DEFD3DB-2047-49BE-872A-2898B85FCDDF}" presName="connectorText" presStyleLbl="sibTrans2D1" presStyleIdx="0" presStyleCnt="4"/>
      <dgm:spPr/>
    </dgm:pt>
    <dgm:pt modelId="{808C0880-1413-45C0-853C-83EE4D755E5A}" type="pres">
      <dgm:prSet presAssocID="{246BEC77-4D30-4D93-A625-6278AF94E713}" presName="node" presStyleLbl="node1" presStyleIdx="1" presStyleCnt="4">
        <dgm:presLayoutVars>
          <dgm:bulletEnabled val="1"/>
        </dgm:presLayoutVars>
      </dgm:prSet>
      <dgm:spPr>
        <a:xfrm>
          <a:off x="3228662" y="738319"/>
          <a:ext cx="695059" cy="695059"/>
        </a:xfrm>
        <a:prstGeom prst="ellipse">
          <a:avLst/>
        </a:prstGeom>
      </dgm:spPr>
    </dgm:pt>
    <dgm:pt modelId="{A0F8B542-025D-4A93-9584-8192C80CCDDE}" type="pres">
      <dgm:prSet presAssocID="{E40777E7-BFA6-48EF-8CDB-1ADDA55FAF5F}" presName="sibTrans" presStyleLbl="sibTrans2D1" presStyleIdx="1" presStyleCnt="4"/>
      <dgm:spPr/>
    </dgm:pt>
    <dgm:pt modelId="{20D97606-C032-43D3-8545-B3B0019AA759}" type="pres">
      <dgm:prSet presAssocID="{E40777E7-BFA6-48EF-8CDB-1ADDA55FAF5F}" presName="connectorText" presStyleLbl="sibTrans2D1" presStyleIdx="1" presStyleCnt="4"/>
      <dgm:spPr/>
    </dgm:pt>
    <dgm:pt modelId="{B24F0377-917C-4FB0-81A3-125930DBADA6}" type="pres">
      <dgm:prSet presAssocID="{EA2BBBD9-0509-46B6-8BDA-35007F936F86}" presName="node" presStyleLbl="node1" presStyleIdx="2" presStyleCnt="4">
        <dgm:presLayoutVars>
          <dgm:bulletEnabled val="1"/>
        </dgm:presLayoutVars>
      </dgm:prSet>
      <dgm:spPr/>
    </dgm:pt>
    <dgm:pt modelId="{3C6D0DBB-85BD-4CA2-8CA2-DE0251680F2E}" type="pres">
      <dgm:prSet presAssocID="{44204079-D90B-4C3F-B8AF-0F654EAA900D}" presName="sibTrans" presStyleLbl="sibTrans2D1" presStyleIdx="2" presStyleCnt="4"/>
      <dgm:spPr/>
    </dgm:pt>
    <dgm:pt modelId="{7CEF1A4C-2012-4C6E-B677-E0DF31B2F792}" type="pres">
      <dgm:prSet presAssocID="{44204079-D90B-4C3F-B8AF-0F654EAA900D}" presName="connectorText" presStyleLbl="sibTrans2D1" presStyleIdx="2" presStyleCnt="4"/>
      <dgm:spPr/>
    </dgm:pt>
    <dgm:pt modelId="{30478B95-A810-42FB-8354-6F9965AFED7E}" type="pres">
      <dgm:prSet presAssocID="{B55F1615-579B-4650-A35C-4F3323A9E433}" presName="node" presStyleLbl="node1" presStyleIdx="3" presStyleCnt="4">
        <dgm:presLayoutVars>
          <dgm:bulletEnabled val="1"/>
        </dgm:presLayoutVars>
      </dgm:prSet>
      <dgm:spPr/>
    </dgm:pt>
    <dgm:pt modelId="{B478ABB1-14AB-4795-BE81-633EC2861118}" type="pres">
      <dgm:prSet presAssocID="{4227E826-62B0-4A0B-B782-D0193290ECD7}" presName="sibTrans" presStyleLbl="sibTrans2D1" presStyleIdx="3" presStyleCnt="4"/>
      <dgm:spPr/>
    </dgm:pt>
    <dgm:pt modelId="{7B4A583D-DE94-49C7-8CAF-2BB348BC496D}" type="pres">
      <dgm:prSet presAssocID="{4227E826-62B0-4A0B-B782-D0193290ECD7}" presName="connectorText" presStyleLbl="sibTrans2D1" presStyleIdx="3" presStyleCnt="4"/>
      <dgm:spPr/>
    </dgm:pt>
  </dgm:ptLst>
  <dgm:cxnLst>
    <dgm:cxn modelId="{DE18B306-A185-4FFB-9963-DBBFD138AAAF}" type="presOf" srcId="{EA2BBBD9-0509-46B6-8BDA-35007F936F86}" destId="{B24F0377-917C-4FB0-81A3-125930DBADA6}" srcOrd="0" destOrd="0" presId="urn:microsoft.com/office/officeart/2005/8/layout/cycle2"/>
    <dgm:cxn modelId="{8E658239-2AEE-496A-B015-CD827805C67F}" type="presOf" srcId="{44204079-D90B-4C3F-B8AF-0F654EAA900D}" destId="{3C6D0DBB-85BD-4CA2-8CA2-DE0251680F2E}" srcOrd="0" destOrd="0" presId="urn:microsoft.com/office/officeart/2005/8/layout/cycle2"/>
    <dgm:cxn modelId="{16DB8E45-5390-4D57-BA79-8FE4AA79A01E}" type="presOf" srcId="{246BEC77-4D30-4D93-A625-6278AF94E713}" destId="{808C0880-1413-45C0-853C-83EE4D755E5A}" srcOrd="0" destOrd="0" presId="urn:microsoft.com/office/officeart/2005/8/layout/cycle2"/>
    <dgm:cxn modelId="{4F8D4B6C-CA61-4212-A935-E10C7AE6FD4A}" srcId="{C259389B-B306-4153-B95E-3260CE0FEEAE}" destId="{B55F1615-579B-4650-A35C-4F3323A9E433}" srcOrd="3" destOrd="0" parTransId="{68773982-47CC-4D6C-9C30-26A6854ADE8C}" sibTransId="{4227E826-62B0-4A0B-B782-D0193290ECD7}"/>
    <dgm:cxn modelId="{1F57144E-DF3F-4F50-8D1B-E6ACF77D4613}" type="presOf" srcId="{4227E826-62B0-4A0B-B782-D0193290ECD7}" destId="{7B4A583D-DE94-49C7-8CAF-2BB348BC496D}" srcOrd="1" destOrd="0" presId="urn:microsoft.com/office/officeart/2005/8/layout/cycle2"/>
    <dgm:cxn modelId="{5ACF0673-886F-445D-B919-1A41BC03FB2C}" type="presOf" srcId="{B55F1615-579B-4650-A35C-4F3323A9E433}" destId="{30478B95-A810-42FB-8354-6F9965AFED7E}" srcOrd="0" destOrd="0" presId="urn:microsoft.com/office/officeart/2005/8/layout/cycle2"/>
    <dgm:cxn modelId="{711E7475-3987-4795-B1DF-50E848D8DDA1}" type="presOf" srcId="{E40777E7-BFA6-48EF-8CDB-1ADDA55FAF5F}" destId="{20D97606-C032-43D3-8545-B3B0019AA759}" srcOrd="1" destOrd="0" presId="urn:microsoft.com/office/officeart/2005/8/layout/cycle2"/>
    <dgm:cxn modelId="{7EC87381-46A4-4E9C-8BC5-04905B960739}" srcId="{C259389B-B306-4153-B95E-3260CE0FEEAE}" destId="{EA2BBBD9-0509-46B6-8BDA-35007F936F86}" srcOrd="2" destOrd="0" parTransId="{01E13DD6-FC5D-46A9-B99C-B26E5A8F204F}" sibTransId="{44204079-D90B-4C3F-B8AF-0F654EAA900D}"/>
    <dgm:cxn modelId="{BFAD2087-4484-423B-9438-09165328A7BE}" type="presOf" srcId="{44204079-D90B-4C3F-B8AF-0F654EAA900D}" destId="{7CEF1A4C-2012-4C6E-B677-E0DF31B2F792}" srcOrd="1" destOrd="0" presId="urn:microsoft.com/office/officeart/2005/8/layout/cycle2"/>
    <dgm:cxn modelId="{E13857A3-6314-429E-9F1A-5FE76B059A02}" type="presOf" srcId="{E40777E7-BFA6-48EF-8CDB-1ADDA55FAF5F}" destId="{A0F8B542-025D-4A93-9584-8192C80CCDDE}" srcOrd="0" destOrd="0" presId="urn:microsoft.com/office/officeart/2005/8/layout/cycle2"/>
    <dgm:cxn modelId="{6FD77EAA-D5D4-4D31-BC1B-D176ABFFA183}" type="presOf" srcId="{4DEFD3DB-2047-49BE-872A-2898B85FCDDF}" destId="{F8F3C174-BD4D-419F-B0C9-0AAC6570C5F5}" srcOrd="1" destOrd="0" presId="urn:microsoft.com/office/officeart/2005/8/layout/cycle2"/>
    <dgm:cxn modelId="{4652E9B0-DAA3-4D14-9632-7E61E2D497FD}" srcId="{C259389B-B306-4153-B95E-3260CE0FEEAE}" destId="{91F78BEC-2EE8-44AE-AB89-01D2F59E47C6}" srcOrd="0" destOrd="0" parTransId="{55064DBC-0C55-4676-B8B6-4C81936070F0}" sibTransId="{4DEFD3DB-2047-49BE-872A-2898B85FCDDF}"/>
    <dgm:cxn modelId="{103349BD-9E2A-4587-8FA6-CBCBEE89F587}" type="presOf" srcId="{4DEFD3DB-2047-49BE-872A-2898B85FCDDF}" destId="{97AA70B5-693A-4121-9491-9E603634BCAD}" srcOrd="0" destOrd="0" presId="urn:microsoft.com/office/officeart/2005/8/layout/cycle2"/>
    <dgm:cxn modelId="{D00BB3D2-DB4E-4DF5-B427-773D1FF5393E}" type="presOf" srcId="{C259389B-B306-4153-B95E-3260CE0FEEAE}" destId="{0DDAF52A-A676-443A-BA9F-9F82F51C37A8}" srcOrd="0" destOrd="0" presId="urn:microsoft.com/office/officeart/2005/8/layout/cycle2"/>
    <dgm:cxn modelId="{5B83A8DF-5361-42AB-935F-7E10D07B55AD}" type="presOf" srcId="{91F78BEC-2EE8-44AE-AB89-01D2F59E47C6}" destId="{074BC8DB-0B78-4EDB-8ECE-47BE2F00234B}" srcOrd="0" destOrd="0" presId="urn:microsoft.com/office/officeart/2005/8/layout/cycle2"/>
    <dgm:cxn modelId="{39A59FF0-00E3-4592-83AE-9FD25C0024E0}" srcId="{C259389B-B306-4153-B95E-3260CE0FEEAE}" destId="{246BEC77-4D30-4D93-A625-6278AF94E713}" srcOrd="1" destOrd="0" parTransId="{D0D00020-E0B3-4C6B-8A00-40F454AA9CE5}" sibTransId="{E40777E7-BFA6-48EF-8CDB-1ADDA55FAF5F}"/>
    <dgm:cxn modelId="{A8DBC7FA-3DB3-4555-9DFE-36FEE01072B5}" type="presOf" srcId="{4227E826-62B0-4A0B-B782-D0193290ECD7}" destId="{B478ABB1-14AB-4795-BE81-633EC2861118}" srcOrd="0" destOrd="0" presId="urn:microsoft.com/office/officeart/2005/8/layout/cycle2"/>
    <dgm:cxn modelId="{A6972B5F-F522-4CD1-B81A-7C78EF99CA99}" type="presParOf" srcId="{0DDAF52A-A676-443A-BA9F-9F82F51C37A8}" destId="{074BC8DB-0B78-4EDB-8ECE-47BE2F00234B}" srcOrd="0" destOrd="0" presId="urn:microsoft.com/office/officeart/2005/8/layout/cycle2"/>
    <dgm:cxn modelId="{54ADEBCD-C0E3-4240-854D-68385DD026F0}" type="presParOf" srcId="{0DDAF52A-A676-443A-BA9F-9F82F51C37A8}" destId="{97AA70B5-693A-4121-9491-9E603634BCAD}" srcOrd="1" destOrd="0" presId="urn:microsoft.com/office/officeart/2005/8/layout/cycle2"/>
    <dgm:cxn modelId="{8449C55F-42B6-4E10-BB89-23E9E26E70CE}" type="presParOf" srcId="{97AA70B5-693A-4121-9491-9E603634BCAD}" destId="{F8F3C174-BD4D-419F-B0C9-0AAC6570C5F5}" srcOrd="0" destOrd="0" presId="urn:microsoft.com/office/officeart/2005/8/layout/cycle2"/>
    <dgm:cxn modelId="{2692039B-75E1-43F6-BC03-A1BAF7C3F24F}" type="presParOf" srcId="{0DDAF52A-A676-443A-BA9F-9F82F51C37A8}" destId="{808C0880-1413-45C0-853C-83EE4D755E5A}" srcOrd="2" destOrd="0" presId="urn:microsoft.com/office/officeart/2005/8/layout/cycle2"/>
    <dgm:cxn modelId="{E22D9A79-2F5F-4CB6-8959-678071E4319F}" type="presParOf" srcId="{0DDAF52A-A676-443A-BA9F-9F82F51C37A8}" destId="{A0F8B542-025D-4A93-9584-8192C80CCDDE}" srcOrd="3" destOrd="0" presId="urn:microsoft.com/office/officeart/2005/8/layout/cycle2"/>
    <dgm:cxn modelId="{383312CA-ECBC-421D-8040-5ABADE85EB0A}" type="presParOf" srcId="{A0F8B542-025D-4A93-9584-8192C80CCDDE}" destId="{20D97606-C032-43D3-8545-B3B0019AA759}" srcOrd="0" destOrd="0" presId="urn:microsoft.com/office/officeart/2005/8/layout/cycle2"/>
    <dgm:cxn modelId="{832674CF-E242-428D-865B-D784B8D93DA8}" type="presParOf" srcId="{0DDAF52A-A676-443A-BA9F-9F82F51C37A8}" destId="{B24F0377-917C-4FB0-81A3-125930DBADA6}" srcOrd="4" destOrd="0" presId="urn:microsoft.com/office/officeart/2005/8/layout/cycle2"/>
    <dgm:cxn modelId="{D6032595-FE88-4FF7-80DF-96A7BC37E76E}" type="presParOf" srcId="{0DDAF52A-A676-443A-BA9F-9F82F51C37A8}" destId="{3C6D0DBB-85BD-4CA2-8CA2-DE0251680F2E}" srcOrd="5" destOrd="0" presId="urn:microsoft.com/office/officeart/2005/8/layout/cycle2"/>
    <dgm:cxn modelId="{DF0138FF-5BDE-40F3-A5AB-B2292249D9CE}" type="presParOf" srcId="{3C6D0DBB-85BD-4CA2-8CA2-DE0251680F2E}" destId="{7CEF1A4C-2012-4C6E-B677-E0DF31B2F792}" srcOrd="0" destOrd="0" presId="urn:microsoft.com/office/officeart/2005/8/layout/cycle2"/>
    <dgm:cxn modelId="{5B6AF280-BDA7-424C-B601-0A133C089C4C}" type="presParOf" srcId="{0DDAF52A-A676-443A-BA9F-9F82F51C37A8}" destId="{30478B95-A810-42FB-8354-6F9965AFED7E}" srcOrd="6" destOrd="0" presId="urn:microsoft.com/office/officeart/2005/8/layout/cycle2"/>
    <dgm:cxn modelId="{B4438BB0-8572-4684-A57A-9FB538306EBD}" type="presParOf" srcId="{0DDAF52A-A676-443A-BA9F-9F82F51C37A8}" destId="{B478ABB1-14AB-4795-BE81-633EC2861118}" srcOrd="7" destOrd="0" presId="urn:microsoft.com/office/officeart/2005/8/layout/cycle2"/>
    <dgm:cxn modelId="{8C1E68AC-1612-4D5D-BB88-30B4CF642263}" type="presParOf" srcId="{B478ABB1-14AB-4795-BE81-633EC2861118}" destId="{7B4A583D-DE94-49C7-8CAF-2BB348BC496D}" srcOrd="0" destOrd="0" presId="urn:microsoft.com/office/officeart/2005/8/layout/cycle2"/>
  </dgm:cxnLst>
  <dgm:bg>
    <a:noFill/>
  </dgm:bg>
  <dgm:whole>
    <a:ln>
      <a:noFill/>
    </a:ln>
  </dgm:whole>
  <dgm:extLst>
    <a:ext uri="http://schemas.microsoft.com/office/drawing/2008/diagram">
      <dsp:dataModelExt xmlns:dsp="http://schemas.microsoft.com/office/drawing/2008/diagram" relId="rId12"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FF1560A8-24DC-486F-89B4-45424CA8DFCE}">
      <dsp:nvSpPr>
        <dsp:cNvPr id="0" name=""/>
        <dsp:cNvSpPr/>
      </dsp:nvSpPr>
      <dsp:spPr>
        <a:xfrm>
          <a:off x="1122009" y="880"/>
          <a:ext cx="1794419" cy="1076651"/>
        </a:xfrm>
        <a:prstGeom prst="roundRect">
          <a:avLst>
            <a:gd name="adj" fmla="val 10000"/>
          </a:avLst>
        </a:prstGeom>
        <a:solidFill>
          <a:schemeClr val="lt1">
            <a:hueOff val="0"/>
            <a:satOff val="0"/>
            <a:lumOff val="0"/>
            <a:alphaOff val="0"/>
          </a:schemeClr>
        </a:solidFill>
        <a:ln w="19050" cap="flat" cmpd="sng" algn="ctr">
          <a:solidFill>
            <a:schemeClr val="dk1">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1" kern="1200" dirty="0"/>
            <a:t>1. Definición contexto interno / externo</a:t>
          </a:r>
        </a:p>
      </dsp:txBody>
      <dsp:txXfrm>
        <a:off x="1153543" y="32414"/>
        <a:ext cx="1731351" cy="1013583"/>
      </dsp:txXfrm>
    </dsp:sp>
    <dsp:sp modelId="{A02275D9-0F24-4E82-847E-4105B4203651}">
      <dsp:nvSpPr>
        <dsp:cNvPr id="0" name=""/>
        <dsp:cNvSpPr/>
      </dsp:nvSpPr>
      <dsp:spPr>
        <a:xfrm>
          <a:off x="3074337" y="316697"/>
          <a:ext cx="380416" cy="445015"/>
        </a:xfrm>
        <a:prstGeom prst="rightArrow">
          <a:avLst>
            <a:gd name="adj1" fmla="val 60000"/>
            <a:gd name="adj2" fmla="val 50000"/>
          </a:avLst>
        </a:prstGeom>
        <a:solidFill>
          <a:schemeClr val="dk1">
            <a:tint val="60000"/>
            <a:hueOff val="0"/>
            <a:satOff val="0"/>
            <a:lumOff val="0"/>
            <a:alphaOff val="0"/>
          </a:schemeClr>
        </a:solidFill>
        <a:ln>
          <a:noFill/>
        </a:ln>
        <a:effectLst/>
      </dsp:spPr>
      <dsp:style>
        <a:lnRef idx="0">
          <a:scrgbClr r="0" g="0" b="0"/>
        </a:lnRef>
        <a:fillRef idx="1">
          <a:scrgbClr r="0" g="0" b="0"/>
        </a:fillRef>
        <a:effectRef idx="1">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1" kern="1200" dirty="0"/>
        </a:p>
      </dsp:txBody>
      <dsp:txXfrm>
        <a:off x="3074337" y="405700"/>
        <a:ext cx="266291" cy="267009"/>
      </dsp:txXfrm>
    </dsp:sp>
    <dsp:sp modelId="{CDDEB2D5-139C-48E2-BA07-55F9EDB8CB59}">
      <dsp:nvSpPr>
        <dsp:cNvPr id="0" name=""/>
        <dsp:cNvSpPr/>
      </dsp:nvSpPr>
      <dsp:spPr>
        <a:xfrm>
          <a:off x="3634196" y="880"/>
          <a:ext cx="1794419" cy="1076651"/>
        </a:xfrm>
        <a:prstGeom prst="roundRect">
          <a:avLst>
            <a:gd name="adj" fmla="val 10000"/>
          </a:avLst>
        </a:prstGeom>
        <a:solidFill>
          <a:schemeClr val="lt1">
            <a:hueOff val="0"/>
            <a:satOff val="0"/>
            <a:lumOff val="0"/>
            <a:alphaOff val="0"/>
          </a:schemeClr>
        </a:solidFill>
        <a:ln w="19050" cap="flat" cmpd="sng" algn="ctr">
          <a:solidFill>
            <a:schemeClr val="dk1">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1" kern="1200" dirty="0"/>
            <a:t>2. Identificación de los factores de riesgo</a:t>
          </a:r>
        </a:p>
      </dsp:txBody>
      <dsp:txXfrm>
        <a:off x="3665730" y="32414"/>
        <a:ext cx="1731351" cy="1013583"/>
      </dsp:txXfrm>
    </dsp:sp>
    <dsp:sp modelId="{AC28BCD9-6922-4F38-9F3B-43EB1547D835}">
      <dsp:nvSpPr>
        <dsp:cNvPr id="0" name=""/>
        <dsp:cNvSpPr/>
      </dsp:nvSpPr>
      <dsp:spPr>
        <a:xfrm>
          <a:off x="5586524" y="316697"/>
          <a:ext cx="380416" cy="445015"/>
        </a:xfrm>
        <a:prstGeom prst="rightArrow">
          <a:avLst>
            <a:gd name="adj1" fmla="val 60000"/>
            <a:gd name="adj2" fmla="val 50000"/>
          </a:avLst>
        </a:prstGeom>
        <a:solidFill>
          <a:schemeClr val="dk1">
            <a:tint val="60000"/>
            <a:hueOff val="0"/>
            <a:satOff val="0"/>
            <a:lumOff val="0"/>
            <a:alphaOff val="0"/>
          </a:schemeClr>
        </a:solidFill>
        <a:ln>
          <a:noFill/>
        </a:ln>
        <a:effectLst/>
      </dsp:spPr>
      <dsp:style>
        <a:lnRef idx="0">
          <a:scrgbClr r="0" g="0" b="0"/>
        </a:lnRef>
        <a:fillRef idx="1">
          <a:scrgbClr r="0" g="0" b="0"/>
        </a:fillRef>
        <a:effectRef idx="1">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1" kern="1200" dirty="0"/>
        </a:p>
      </dsp:txBody>
      <dsp:txXfrm>
        <a:off x="5586524" y="405700"/>
        <a:ext cx="266291" cy="267009"/>
      </dsp:txXfrm>
    </dsp:sp>
    <dsp:sp modelId="{D4D421A8-8CFD-4A7C-8777-8E1CB79F9FF2}">
      <dsp:nvSpPr>
        <dsp:cNvPr id="0" name=""/>
        <dsp:cNvSpPr/>
      </dsp:nvSpPr>
      <dsp:spPr>
        <a:xfrm>
          <a:off x="6146383" y="880"/>
          <a:ext cx="1794419" cy="1076651"/>
        </a:xfrm>
        <a:prstGeom prst="roundRect">
          <a:avLst>
            <a:gd name="adj" fmla="val 10000"/>
          </a:avLst>
        </a:prstGeom>
        <a:solidFill>
          <a:schemeClr val="lt1">
            <a:hueOff val="0"/>
            <a:satOff val="0"/>
            <a:lumOff val="0"/>
            <a:alphaOff val="0"/>
          </a:schemeClr>
        </a:solidFill>
        <a:ln w="19050" cap="flat" cmpd="sng" algn="ctr">
          <a:solidFill>
            <a:schemeClr val="dk1">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1" kern="1200" dirty="0"/>
            <a:t>3.Establecimiento de los terceros que participan en los contratos estatales y negocios internacionales</a:t>
          </a:r>
        </a:p>
      </dsp:txBody>
      <dsp:txXfrm>
        <a:off x="6177917" y="32414"/>
        <a:ext cx="1731351" cy="1013583"/>
      </dsp:txXfrm>
    </dsp:sp>
    <dsp:sp modelId="{CF73E3C8-7059-4897-BB79-AEC80FC37A37}">
      <dsp:nvSpPr>
        <dsp:cNvPr id="0" name=""/>
        <dsp:cNvSpPr/>
      </dsp:nvSpPr>
      <dsp:spPr>
        <a:xfrm rot="5400000">
          <a:off x="6853384" y="1203140"/>
          <a:ext cx="380416" cy="445015"/>
        </a:xfrm>
        <a:prstGeom prst="rightArrow">
          <a:avLst>
            <a:gd name="adj1" fmla="val 60000"/>
            <a:gd name="adj2" fmla="val 50000"/>
          </a:avLst>
        </a:prstGeom>
        <a:solidFill>
          <a:schemeClr val="dk1">
            <a:tint val="60000"/>
            <a:hueOff val="0"/>
            <a:satOff val="0"/>
            <a:lumOff val="0"/>
            <a:alphaOff val="0"/>
          </a:schemeClr>
        </a:solidFill>
        <a:ln>
          <a:noFill/>
        </a:ln>
        <a:effectLst/>
      </dsp:spPr>
      <dsp:style>
        <a:lnRef idx="0">
          <a:scrgbClr r="0" g="0" b="0"/>
        </a:lnRef>
        <a:fillRef idx="1">
          <a:scrgbClr r="0" g="0" b="0"/>
        </a:fillRef>
        <a:effectRef idx="1">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1" kern="1200" dirty="0"/>
        </a:p>
      </dsp:txBody>
      <dsp:txXfrm rot="-5400000">
        <a:off x="6910088" y="1235440"/>
        <a:ext cx="267009" cy="266291"/>
      </dsp:txXfrm>
    </dsp:sp>
    <dsp:sp modelId="{BB36329A-9BF4-48BA-AACB-15BB3FFBBB8E}">
      <dsp:nvSpPr>
        <dsp:cNvPr id="0" name=""/>
        <dsp:cNvSpPr/>
      </dsp:nvSpPr>
      <dsp:spPr>
        <a:xfrm>
          <a:off x="6146383" y="1795299"/>
          <a:ext cx="1794419" cy="1076651"/>
        </a:xfrm>
        <a:prstGeom prst="roundRect">
          <a:avLst>
            <a:gd name="adj" fmla="val 10000"/>
          </a:avLst>
        </a:prstGeom>
        <a:solidFill>
          <a:schemeClr val="lt1">
            <a:hueOff val="0"/>
            <a:satOff val="0"/>
            <a:lumOff val="0"/>
            <a:alphaOff val="0"/>
          </a:schemeClr>
        </a:solidFill>
        <a:ln w="19050" cap="flat" cmpd="sng" algn="ctr">
          <a:solidFill>
            <a:schemeClr val="dk1">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1" kern="1200" dirty="0"/>
            <a:t>4.Establecimiento de las jurisdicciones donde se realizan los contratos estatales y negocios internacionales</a:t>
          </a:r>
        </a:p>
      </dsp:txBody>
      <dsp:txXfrm>
        <a:off x="6177917" y="1826833"/>
        <a:ext cx="1731351" cy="1013583"/>
      </dsp:txXfrm>
    </dsp:sp>
    <dsp:sp modelId="{2FE6642C-D407-4B07-8998-71A08D6A11DF}">
      <dsp:nvSpPr>
        <dsp:cNvPr id="0" name=""/>
        <dsp:cNvSpPr/>
      </dsp:nvSpPr>
      <dsp:spPr>
        <a:xfrm rot="10800000">
          <a:off x="5608057" y="2111117"/>
          <a:ext cx="380416" cy="445015"/>
        </a:xfrm>
        <a:prstGeom prst="rightArrow">
          <a:avLst>
            <a:gd name="adj1" fmla="val 60000"/>
            <a:gd name="adj2" fmla="val 50000"/>
          </a:avLst>
        </a:prstGeom>
        <a:solidFill>
          <a:schemeClr val="dk1">
            <a:tint val="60000"/>
            <a:hueOff val="0"/>
            <a:satOff val="0"/>
            <a:lumOff val="0"/>
            <a:alphaOff val="0"/>
          </a:schemeClr>
        </a:solidFill>
        <a:ln>
          <a:noFill/>
        </a:ln>
        <a:effectLst/>
      </dsp:spPr>
      <dsp:style>
        <a:lnRef idx="0">
          <a:scrgbClr r="0" g="0" b="0"/>
        </a:lnRef>
        <a:fillRef idx="1">
          <a:scrgbClr r="0" g="0" b="0"/>
        </a:fillRef>
        <a:effectRef idx="1">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1" kern="1200" dirty="0"/>
        </a:p>
      </dsp:txBody>
      <dsp:txXfrm rot="10800000">
        <a:off x="5722182" y="2200120"/>
        <a:ext cx="266291" cy="267009"/>
      </dsp:txXfrm>
    </dsp:sp>
    <dsp:sp modelId="{23904D66-0FED-4E5D-A9CA-E997029A5E72}">
      <dsp:nvSpPr>
        <dsp:cNvPr id="0" name=""/>
        <dsp:cNvSpPr/>
      </dsp:nvSpPr>
      <dsp:spPr>
        <a:xfrm>
          <a:off x="3634196" y="1795299"/>
          <a:ext cx="1794419" cy="1076651"/>
        </a:xfrm>
        <a:prstGeom prst="roundRect">
          <a:avLst>
            <a:gd name="adj" fmla="val 10000"/>
          </a:avLst>
        </a:prstGeom>
        <a:noFill/>
        <a:ln w="19050" cap="flat" cmpd="sng" algn="ctr">
          <a:solidFill>
            <a:schemeClr val="dk1">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1" kern="1200" dirty="0">
              <a:effectLst>
                <a:outerShdw blurRad="38100" dist="38100" dir="2700000" algn="tl">
                  <a:srgbClr val="000000">
                    <a:alpha val="43137"/>
                  </a:srgbClr>
                </a:outerShdw>
              </a:effectLst>
            </a:rPr>
            <a:t>5.</a:t>
          </a:r>
          <a:r>
            <a:rPr lang="es-CO" sz="1000" b="0" kern="1200" dirty="0">
              <a:effectLst/>
            </a:rPr>
            <a:t> </a:t>
          </a:r>
          <a:r>
            <a:rPr lang="es-CO" sz="1000" b="1" kern="1200" dirty="0"/>
            <a:t>Establecimiento de las medidas para mitigar los riesgos</a:t>
          </a:r>
          <a:endParaRPr lang="es-CO" sz="1000" b="0" kern="1200" dirty="0">
            <a:effectLst/>
          </a:endParaRPr>
        </a:p>
      </dsp:txBody>
      <dsp:txXfrm>
        <a:off x="3665730" y="1826833"/>
        <a:ext cx="1731351" cy="1013583"/>
      </dsp:txXfrm>
    </dsp:sp>
    <dsp:sp modelId="{86698C04-1F5A-43D8-873B-52F647A2FEF7}">
      <dsp:nvSpPr>
        <dsp:cNvPr id="0" name=""/>
        <dsp:cNvSpPr/>
      </dsp:nvSpPr>
      <dsp:spPr>
        <a:xfrm rot="10800000">
          <a:off x="3095870" y="2111117"/>
          <a:ext cx="380416" cy="445015"/>
        </a:xfrm>
        <a:prstGeom prst="rightArrow">
          <a:avLst>
            <a:gd name="adj1" fmla="val 60000"/>
            <a:gd name="adj2" fmla="val 50000"/>
          </a:avLst>
        </a:prstGeom>
        <a:solidFill>
          <a:schemeClr val="dk1">
            <a:tint val="60000"/>
            <a:hueOff val="0"/>
            <a:satOff val="0"/>
            <a:lumOff val="0"/>
            <a:alphaOff val="0"/>
          </a:schemeClr>
        </a:solidFill>
        <a:ln>
          <a:noFill/>
        </a:ln>
        <a:effectLst/>
      </dsp:spPr>
      <dsp:style>
        <a:lnRef idx="0">
          <a:scrgbClr r="0" g="0" b="0"/>
        </a:lnRef>
        <a:fillRef idx="1">
          <a:scrgbClr r="0" g="0" b="0"/>
        </a:fillRef>
        <a:effectRef idx="1">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1" kern="1200" dirty="0"/>
        </a:p>
      </dsp:txBody>
      <dsp:txXfrm rot="10800000">
        <a:off x="3209995" y="2200120"/>
        <a:ext cx="266291" cy="267009"/>
      </dsp:txXfrm>
    </dsp:sp>
    <dsp:sp modelId="{23672B5E-33E2-481A-AE84-6BB3C1F78165}">
      <dsp:nvSpPr>
        <dsp:cNvPr id="0" name=""/>
        <dsp:cNvSpPr/>
      </dsp:nvSpPr>
      <dsp:spPr>
        <a:xfrm>
          <a:off x="1122009" y="1795299"/>
          <a:ext cx="1794419" cy="1076651"/>
        </a:xfrm>
        <a:prstGeom prst="roundRect">
          <a:avLst>
            <a:gd name="adj" fmla="val 10000"/>
          </a:avLst>
        </a:prstGeom>
        <a:solidFill>
          <a:schemeClr val="lt1">
            <a:hueOff val="0"/>
            <a:satOff val="0"/>
            <a:lumOff val="0"/>
            <a:alphaOff val="0"/>
          </a:schemeClr>
        </a:solidFill>
        <a:ln w="19050" cap="flat" cmpd="sng" algn="ctr">
          <a:solidFill>
            <a:schemeClr val="dk1">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1" kern="1200" dirty="0"/>
            <a:t>6. Elaboración de la lista FINAL de eventos</a:t>
          </a:r>
        </a:p>
      </dsp:txBody>
      <dsp:txXfrm>
        <a:off x="1153543" y="1826833"/>
        <a:ext cx="1731351" cy="1013583"/>
      </dsp:txXfrm>
    </dsp:sp>
    <dsp:sp modelId="{8FEC0FE6-9069-4966-A387-ADCDD89ABB27}">
      <dsp:nvSpPr>
        <dsp:cNvPr id="0" name=""/>
        <dsp:cNvSpPr/>
      </dsp:nvSpPr>
      <dsp:spPr>
        <a:xfrm rot="5400000">
          <a:off x="1829010" y="2997560"/>
          <a:ext cx="380416" cy="445015"/>
        </a:xfrm>
        <a:prstGeom prst="rightArrow">
          <a:avLst>
            <a:gd name="adj1" fmla="val 60000"/>
            <a:gd name="adj2" fmla="val 50000"/>
          </a:avLst>
        </a:prstGeom>
        <a:solidFill>
          <a:schemeClr val="dk1">
            <a:tint val="60000"/>
            <a:hueOff val="0"/>
            <a:satOff val="0"/>
            <a:lumOff val="0"/>
            <a:alphaOff val="0"/>
          </a:schemeClr>
        </a:solidFill>
        <a:ln>
          <a:noFill/>
        </a:ln>
        <a:effectLst/>
      </dsp:spPr>
      <dsp:style>
        <a:lnRef idx="0">
          <a:scrgbClr r="0" g="0" b="0"/>
        </a:lnRef>
        <a:fillRef idx="1">
          <a:scrgbClr r="0" g="0" b="0"/>
        </a:fillRef>
        <a:effectRef idx="1">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1" kern="1200" dirty="0"/>
        </a:p>
      </dsp:txBody>
      <dsp:txXfrm rot="-5400000">
        <a:off x="1885714" y="3029860"/>
        <a:ext cx="267009" cy="266291"/>
      </dsp:txXfrm>
    </dsp:sp>
    <dsp:sp modelId="{40331B61-1685-4074-B776-4E4D833C3C49}">
      <dsp:nvSpPr>
        <dsp:cNvPr id="0" name=""/>
        <dsp:cNvSpPr/>
      </dsp:nvSpPr>
      <dsp:spPr>
        <a:xfrm>
          <a:off x="1122009" y="3589718"/>
          <a:ext cx="1794419" cy="1076651"/>
        </a:xfrm>
        <a:prstGeom prst="roundRect">
          <a:avLst>
            <a:gd name="adj" fmla="val 10000"/>
          </a:avLst>
        </a:prstGeom>
        <a:solidFill>
          <a:schemeClr val="lt1">
            <a:hueOff val="0"/>
            <a:satOff val="0"/>
            <a:lumOff val="0"/>
            <a:alphaOff val="0"/>
          </a:schemeClr>
        </a:solidFill>
        <a:ln w="19050" cap="flat" cmpd="sng" algn="ctr">
          <a:solidFill>
            <a:schemeClr val="dk1">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1" kern="1200" dirty="0">
              <a:solidFill>
                <a:sysClr val="windowText" lastClr="000000">
                  <a:hueOff val="0"/>
                  <a:satOff val="0"/>
                  <a:lumOff val="0"/>
                  <a:alphaOff val="0"/>
                </a:sysClr>
              </a:solidFill>
              <a:latin typeface="Calibri" panose="020F0502020204030204"/>
              <a:ea typeface="+mn-ea"/>
              <a:cs typeface="+mn-cs"/>
            </a:rPr>
            <a:t>7. Validación de la lista final por los expertos.</a:t>
          </a:r>
        </a:p>
      </dsp:txBody>
      <dsp:txXfrm>
        <a:off x="1153543" y="3621252"/>
        <a:ext cx="1731351" cy="1013583"/>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74BC8DB-0B78-4EDB-8ECE-47BE2F00234B}">
      <dsp:nvSpPr>
        <dsp:cNvPr id="0" name=""/>
        <dsp:cNvSpPr/>
      </dsp:nvSpPr>
      <dsp:spPr>
        <a:xfrm>
          <a:off x="1646915" y="8654"/>
          <a:ext cx="724982" cy="692753"/>
        </a:xfrm>
        <a:prstGeom prst="ellipse">
          <a:avLst/>
        </a:prstGeom>
        <a:solidFill>
          <a:schemeClr val="accent2"/>
        </a:soli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10160" tIns="10160" rIns="10160" bIns="10160" numCol="1" spcCol="1270" anchor="ctr" anchorCtr="0">
          <a:noAutofit/>
        </a:bodyPr>
        <a:lstStyle/>
        <a:p>
          <a:pPr marL="0" lvl="0" indent="0" algn="ctr" defTabSz="355600">
            <a:lnSpc>
              <a:spcPct val="90000"/>
            </a:lnSpc>
            <a:spcBef>
              <a:spcPct val="0"/>
            </a:spcBef>
            <a:spcAft>
              <a:spcPct val="35000"/>
            </a:spcAft>
            <a:buNone/>
          </a:pPr>
          <a:r>
            <a:rPr lang="es-MX" sz="800" b="1" kern="1200" dirty="0"/>
            <a:t>ETAPA 1. </a:t>
          </a:r>
          <a:r>
            <a:rPr lang="es-MX" sz="800" b="1" kern="1200" dirty="0">
              <a:solidFill>
                <a:sysClr val="window" lastClr="FFFFFF"/>
              </a:solidFill>
              <a:latin typeface="Calibri" panose="020F0502020204030204"/>
              <a:ea typeface="+mn-ea"/>
              <a:cs typeface="+mn-cs"/>
            </a:rPr>
            <a:t>Identificación</a:t>
          </a:r>
          <a:r>
            <a:rPr lang="es-MX" sz="800" b="1" kern="1200" dirty="0"/>
            <a:t> del riesgo</a:t>
          </a:r>
        </a:p>
      </dsp:txBody>
      <dsp:txXfrm>
        <a:off x="1753086" y="110105"/>
        <a:ext cx="512640" cy="489851"/>
      </dsp:txXfrm>
    </dsp:sp>
    <dsp:sp modelId="{97AA70B5-693A-4121-9491-9E603634BCAD}">
      <dsp:nvSpPr>
        <dsp:cNvPr id="0" name=""/>
        <dsp:cNvSpPr/>
      </dsp:nvSpPr>
      <dsp:spPr>
        <a:xfrm rot="2744716">
          <a:off x="2280232" y="603452"/>
          <a:ext cx="171873" cy="235490"/>
        </a:xfrm>
        <a:prstGeom prst="rightArrow">
          <a:avLst>
            <a:gd name="adj1" fmla="val 60000"/>
            <a:gd name="adj2" fmla="val 50000"/>
          </a:avLst>
        </a:prstGeom>
        <a:gradFill rotWithShape="0">
          <a:gsLst>
            <a:gs pos="0">
              <a:schemeClr val="dk2">
                <a:tint val="60000"/>
                <a:hueOff val="0"/>
                <a:satOff val="0"/>
                <a:lumOff val="0"/>
                <a:alphaOff val="0"/>
                <a:satMod val="103000"/>
                <a:lumMod val="102000"/>
                <a:tint val="94000"/>
              </a:schemeClr>
            </a:gs>
            <a:gs pos="50000">
              <a:schemeClr val="dk2">
                <a:tint val="60000"/>
                <a:hueOff val="0"/>
                <a:satOff val="0"/>
                <a:lumOff val="0"/>
                <a:alphaOff val="0"/>
                <a:satMod val="110000"/>
                <a:lumMod val="100000"/>
                <a:shade val="100000"/>
              </a:schemeClr>
            </a:gs>
            <a:gs pos="100000">
              <a:schemeClr val="dk2">
                <a:tint val="60000"/>
                <a:hueOff val="0"/>
                <a:satOff val="0"/>
                <a:lumOff val="0"/>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222250">
            <a:lnSpc>
              <a:spcPct val="90000"/>
            </a:lnSpc>
            <a:spcBef>
              <a:spcPct val="0"/>
            </a:spcBef>
            <a:spcAft>
              <a:spcPct val="35000"/>
            </a:spcAft>
            <a:buNone/>
          </a:pPr>
          <a:endParaRPr lang="es-CO" sz="500" kern="1200"/>
        </a:p>
      </dsp:txBody>
      <dsp:txXfrm>
        <a:off x="2288022" y="632085"/>
        <a:ext cx="120311" cy="141294"/>
      </dsp:txXfrm>
    </dsp:sp>
    <dsp:sp modelId="{808C0880-1413-45C0-853C-83EE4D755E5A}">
      <dsp:nvSpPr>
        <dsp:cNvPr id="0" name=""/>
        <dsp:cNvSpPr/>
      </dsp:nvSpPr>
      <dsp:spPr>
        <a:xfrm>
          <a:off x="2377303" y="741821"/>
          <a:ext cx="697749" cy="697749"/>
        </a:xfrm>
        <a:prstGeom prst="ellipse">
          <a:avLst/>
        </a:prstGeom>
        <a:solidFill>
          <a:srgbClr val="000082"/>
        </a:soli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266700">
            <a:lnSpc>
              <a:spcPct val="90000"/>
            </a:lnSpc>
            <a:spcBef>
              <a:spcPct val="0"/>
            </a:spcBef>
            <a:spcAft>
              <a:spcPct val="35000"/>
            </a:spcAft>
            <a:buNone/>
          </a:pPr>
          <a:r>
            <a:rPr lang="es-MX" sz="600" b="1" kern="1200" dirty="0"/>
            <a:t>ETAPA 2. Identificación de los factores de riesgo</a:t>
          </a:r>
        </a:p>
      </dsp:txBody>
      <dsp:txXfrm>
        <a:off x="2479486" y="844004"/>
        <a:ext cx="493383" cy="493383"/>
      </dsp:txXfrm>
    </dsp:sp>
    <dsp:sp modelId="{A0F8B542-025D-4A93-9584-8192C80CCDDE}">
      <dsp:nvSpPr>
        <dsp:cNvPr id="0" name=""/>
        <dsp:cNvSpPr/>
      </dsp:nvSpPr>
      <dsp:spPr>
        <a:xfrm rot="8100000">
          <a:off x="2266190" y="1339964"/>
          <a:ext cx="185948" cy="235490"/>
        </a:xfrm>
        <a:prstGeom prst="rightArrow">
          <a:avLst>
            <a:gd name="adj1" fmla="val 60000"/>
            <a:gd name="adj2" fmla="val 50000"/>
          </a:avLst>
        </a:prstGeom>
        <a:gradFill rotWithShape="0">
          <a:gsLst>
            <a:gs pos="0">
              <a:schemeClr val="dk2">
                <a:tint val="60000"/>
                <a:hueOff val="0"/>
                <a:satOff val="0"/>
                <a:lumOff val="0"/>
                <a:alphaOff val="0"/>
                <a:satMod val="103000"/>
                <a:lumMod val="102000"/>
                <a:tint val="94000"/>
              </a:schemeClr>
            </a:gs>
            <a:gs pos="50000">
              <a:schemeClr val="dk2">
                <a:tint val="60000"/>
                <a:hueOff val="0"/>
                <a:satOff val="0"/>
                <a:lumOff val="0"/>
                <a:alphaOff val="0"/>
                <a:satMod val="110000"/>
                <a:lumMod val="100000"/>
                <a:shade val="100000"/>
              </a:schemeClr>
            </a:gs>
            <a:gs pos="100000">
              <a:schemeClr val="dk2">
                <a:tint val="60000"/>
                <a:hueOff val="0"/>
                <a:satOff val="0"/>
                <a:lumOff val="0"/>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222250">
            <a:lnSpc>
              <a:spcPct val="90000"/>
            </a:lnSpc>
            <a:spcBef>
              <a:spcPct val="0"/>
            </a:spcBef>
            <a:spcAft>
              <a:spcPct val="35000"/>
            </a:spcAft>
            <a:buNone/>
          </a:pPr>
          <a:endParaRPr lang="es-MX" sz="500" kern="1200"/>
        </a:p>
      </dsp:txBody>
      <dsp:txXfrm rot="10800000">
        <a:off x="2313805" y="1367339"/>
        <a:ext cx="130164" cy="141294"/>
      </dsp:txXfrm>
    </dsp:sp>
    <dsp:sp modelId="{B24F0377-917C-4FB0-81A3-125930DBADA6}">
      <dsp:nvSpPr>
        <dsp:cNvPr id="0" name=""/>
        <dsp:cNvSpPr/>
      </dsp:nvSpPr>
      <dsp:spPr>
        <a:xfrm>
          <a:off x="1635833" y="1483290"/>
          <a:ext cx="697749" cy="697749"/>
        </a:xfrm>
        <a:prstGeom prst="ellipse">
          <a:avLst/>
        </a:prstGeom>
        <a:solidFill>
          <a:srgbClr val="000082"/>
        </a:soli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266700">
            <a:lnSpc>
              <a:spcPct val="90000"/>
            </a:lnSpc>
            <a:spcBef>
              <a:spcPct val="0"/>
            </a:spcBef>
            <a:spcAft>
              <a:spcPct val="35000"/>
            </a:spcAft>
            <a:buNone/>
          </a:pPr>
          <a:r>
            <a:rPr lang="es-MX" sz="600" b="1" kern="1200" dirty="0"/>
            <a:t>ETAPA 3. Medición o evaluación del riesgo</a:t>
          </a:r>
        </a:p>
      </dsp:txBody>
      <dsp:txXfrm>
        <a:off x="1738016" y="1585473"/>
        <a:ext cx="493383" cy="493383"/>
      </dsp:txXfrm>
    </dsp:sp>
    <dsp:sp modelId="{3C6D0DBB-85BD-4CA2-8CA2-DE0251680F2E}">
      <dsp:nvSpPr>
        <dsp:cNvPr id="0" name=""/>
        <dsp:cNvSpPr/>
      </dsp:nvSpPr>
      <dsp:spPr>
        <a:xfrm rot="13500000">
          <a:off x="1524720" y="1347406"/>
          <a:ext cx="185948" cy="235490"/>
        </a:xfrm>
        <a:prstGeom prst="rightArrow">
          <a:avLst>
            <a:gd name="adj1" fmla="val 60000"/>
            <a:gd name="adj2" fmla="val 50000"/>
          </a:avLst>
        </a:prstGeom>
        <a:gradFill rotWithShape="0">
          <a:gsLst>
            <a:gs pos="0">
              <a:schemeClr val="dk2">
                <a:tint val="60000"/>
                <a:hueOff val="0"/>
                <a:satOff val="0"/>
                <a:lumOff val="0"/>
                <a:alphaOff val="0"/>
                <a:satMod val="103000"/>
                <a:lumMod val="102000"/>
                <a:tint val="94000"/>
              </a:schemeClr>
            </a:gs>
            <a:gs pos="50000">
              <a:schemeClr val="dk2">
                <a:tint val="60000"/>
                <a:hueOff val="0"/>
                <a:satOff val="0"/>
                <a:lumOff val="0"/>
                <a:alphaOff val="0"/>
                <a:satMod val="110000"/>
                <a:lumMod val="100000"/>
                <a:shade val="100000"/>
              </a:schemeClr>
            </a:gs>
            <a:gs pos="100000">
              <a:schemeClr val="dk2">
                <a:tint val="60000"/>
                <a:hueOff val="0"/>
                <a:satOff val="0"/>
                <a:lumOff val="0"/>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222250">
            <a:lnSpc>
              <a:spcPct val="90000"/>
            </a:lnSpc>
            <a:spcBef>
              <a:spcPct val="0"/>
            </a:spcBef>
            <a:spcAft>
              <a:spcPct val="35000"/>
            </a:spcAft>
            <a:buNone/>
          </a:pPr>
          <a:endParaRPr lang="es-MX" sz="500" kern="1200"/>
        </a:p>
      </dsp:txBody>
      <dsp:txXfrm rot="10800000">
        <a:off x="1572335" y="1414227"/>
        <a:ext cx="130164" cy="141294"/>
      </dsp:txXfrm>
    </dsp:sp>
    <dsp:sp modelId="{30478B95-A810-42FB-8354-6F9965AFED7E}">
      <dsp:nvSpPr>
        <dsp:cNvPr id="0" name=""/>
        <dsp:cNvSpPr/>
      </dsp:nvSpPr>
      <dsp:spPr>
        <a:xfrm>
          <a:off x="894364" y="741821"/>
          <a:ext cx="697749" cy="697749"/>
        </a:xfrm>
        <a:prstGeom prst="ellipse">
          <a:avLst/>
        </a:prstGeom>
        <a:solidFill>
          <a:srgbClr val="000082"/>
        </a:soli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266700">
            <a:lnSpc>
              <a:spcPct val="90000"/>
            </a:lnSpc>
            <a:spcBef>
              <a:spcPct val="0"/>
            </a:spcBef>
            <a:spcAft>
              <a:spcPct val="35000"/>
            </a:spcAft>
            <a:buNone/>
          </a:pPr>
          <a:r>
            <a:rPr lang="es-MX" sz="600" b="1" kern="1200" dirty="0"/>
            <a:t>ETAPA 4. Control y Monitoreo</a:t>
          </a:r>
        </a:p>
      </dsp:txBody>
      <dsp:txXfrm>
        <a:off x="996547" y="844004"/>
        <a:ext cx="493383" cy="493383"/>
      </dsp:txXfrm>
    </dsp:sp>
    <dsp:sp modelId="{B478ABB1-14AB-4795-BE81-633EC2861118}">
      <dsp:nvSpPr>
        <dsp:cNvPr id="0" name=""/>
        <dsp:cNvSpPr/>
      </dsp:nvSpPr>
      <dsp:spPr>
        <a:xfrm rot="18969813">
          <a:off x="1525330" y="610789"/>
          <a:ext cx="190171" cy="235490"/>
        </a:xfrm>
        <a:prstGeom prst="rightArrow">
          <a:avLst>
            <a:gd name="adj1" fmla="val 60000"/>
            <a:gd name="adj2" fmla="val 50000"/>
          </a:avLst>
        </a:prstGeom>
        <a:gradFill rotWithShape="0">
          <a:gsLst>
            <a:gs pos="0">
              <a:schemeClr val="dk2">
                <a:tint val="60000"/>
                <a:hueOff val="0"/>
                <a:satOff val="0"/>
                <a:lumOff val="0"/>
                <a:alphaOff val="0"/>
                <a:satMod val="103000"/>
                <a:lumMod val="102000"/>
                <a:tint val="94000"/>
              </a:schemeClr>
            </a:gs>
            <a:gs pos="50000">
              <a:schemeClr val="dk2">
                <a:tint val="60000"/>
                <a:hueOff val="0"/>
                <a:satOff val="0"/>
                <a:lumOff val="0"/>
                <a:alphaOff val="0"/>
                <a:satMod val="110000"/>
                <a:lumMod val="100000"/>
                <a:shade val="100000"/>
              </a:schemeClr>
            </a:gs>
            <a:gs pos="100000">
              <a:schemeClr val="dk2">
                <a:tint val="60000"/>
                <a:hueOff val="0"/>
                <a:satOff val="0"/>
                <a:lumOff val="0"/>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222250">
            <a:lnSpc>
              <a:spcPct val="90000"/>
            </a:lnSpc>
            <a:spcBef>
              <a:spcPct val="0"/>
            </a:spcBef>
            <a:spcAft>
              <a:spcPct val="35000"/>
            </a:spcAft>
            <a:buNone/>
          </a:pPr>
          <a:endParaRPr lang="es-CO" sz="500" kern="1200"/>
        </a:p>
      </dsp:txBody>
      <dsp:txXfrm>
        <a:off x="1533279" y="677644"/>
        <a:ext cx="133120" cy="141294"/>
      </dsp:txXfrm>
    </dsp:sp>
  </dsp:spTree>
</dsp:drawing>
</file>

<file path=xl/diagrams/layout1.xml><?xml version="1.0" encoding="utf-8"?>
<dgm:layoutDef xmlns:dgm="http://schemas.openxmlformats.org/drawingml/2006/diagram" xmlns:a="http://schemas.openxmlformats.org/drawingml/2006/main" uniqueId="urn:microsoft.com/office/officeart/2005/8/layout/process5">
  <dgm:title val=""/>
  <dgm:desc val=""/>
  <dgm:catLst>
    <dgm:cat type="process" pri="17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diagram">
    <dgm:varLst>
      <dgm:dir/>
      <dgm:resizeHandles val="exact"/>
    </dgm:varLst>
    <dgm:choose name="Name0">
      <dgm:if name="Name1" axis="self" func="var" arg="dir" op="equ" val="norm">
        <dgm:alg type="snake">
          <dgm:param type="grDir" val="tL"/>
          <dgm:param type="flowDir" val="row"/>
          <dgm:param type="contDir" val="revDir"/>
          <dgm:param type="bkpt" val="endCnv"/>
        </dgm:alg>
      </dgm:if>
      <dgm:else name="Name2">
        <dgm:alg type="snake">
          <dgm:param type="grDir" val="tR"/>
          <dgm:param type="flowDir" val="row"/>
          <dgm:param type="contDir" val="revDir"/>
          <dgm:param type="bkpt" val="endCnv"/>
        </dgm:alg>
      </dgm:else>
    </dgm:choose>
    <dgm:shape xmlns:r="http://schemas.openxmlformats.org/officeDocument/2006/relationships" r:blip="">
      <dgm:adjLst/>
    </dgm:shape>
    <dgm:presOf/>
    <dgm:constrLst>
      <dgm:constr type="w" for="ch" ptType="node" refType="w"/>
      <dgm:constr type="w" for="ch" forName="sibTrans" refType="w" refFor="ch" refPtType="node" op="equ" fact="0.4"/>
      <dgm:constr type="sp" refType="w" refFor="ch" refForName="sibTrans" op="equ"/>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Lst>
          <dgm:ruleLst/>
          <dgm:layoutNode name="connectorText">
            <dgm:alg type="tx">
              <dgm:param type="autoTxRot" val="upr"/>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cycle2">
  <dgm:title val=""/>
  <dgm:desc val=""/>
  <dgm:catLst>
    <dgm:cat type="cycle" pri="1000"/>
    <dgm:cat type="convert" pri="10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onstrLst>
      <dgm:constr type="w" for="ch" ptType="node" refType="w"/>
      <dgm:constr type="w" for="ch" ptType="sibTrans" refType="w" refFor="ch" refPtType="node" op="equ" fact="0.25"/>
      <dgm:constr type="sibSp" refType="w" refFor="ch" refPtType="node" fact="0.5"/>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lMarg" refType="primFontSz" fact="0.1"/>
          <dgm:constr type="rMarg" refType="primFontSz" fact="0.1"/>
          <dgm:constr type="tMarg" refType="primFontSz" fact="0.1"/>
          <dgm:constr type="bMarg" refType="primFontSz" fact="0.1"/>
        </dgm:constrLst>
        <dgm:ruleLst>
          <dgm:rule type="primFontSz" val="5" fact="NaN" max="NaN"/>
        </dgm:ruleLst>
      </dgm:layoutNode>
      <dgm:choose name="Name9">
        <dgm:if name="Name10" axis="par ch" ptType="doc node" func="cnt" op="gt" val="1">
          <dgm:forEach name="sibTransForEach" axis="followSib" ptType="sibTrans" hideLastTrans="0" cnt="1">
            <dgm:layoutNode name="sibTrans">
              <dgm:choose name="Name11">
                <dgm:if name="Name12" axis="par ch" ptType="doc node" func="cnt" op="lt" val="3">
                  <dgm:alg type="conn">
                    <dgm:param type="begPts" val="radial"/>
                    <dgm:param type="endPts" val="radial"/>
                  </dgm:alg>
                </dgm:if>
                <dgm:else name="Name13">
                  <dgm:alg type="conn">
                    <dgm:param type="begPts" val="auto"/>
                    <dgm:param type="endPts" val="auto"/>
                  </dgm:alg>
                </dgm:else>
              </dgm:choose>
              <dgm:shape xmlns:r="http://schemas.openxmlformats.org/officeDocument/2006/relationships" type="conn" r:blip="">
                <dgm:adjLst/>
              </dgm:shape>
              <dgm:presOf axis="self"/>
              <dgm:constrLst>
                <dgm:constr type="h" refType="w" fact="1.35"/>
                <dgm:constr type="connDist"/>
                <dgm:constr type="w" for="ch" refType="connDist" fact="0.45"/>
                <dgm:constr type="h" for="ch" refType="h"/>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if>
        <dgm:else name="Name14"/>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Data" Target="../diagrams/data2.xml"/><Relationship Id="rId13" Type="http://schemas.openxmlformats.org/officeDocument/2006/relationships/image" Target="../media/image3.png"/><Relationship Id="rId3" Type="http://schemas.openxmlformats.org/officeDocument/2006/relationships/diagramQuickStyle" Target="../diagrams/quickStyle1.xml"/><Relationship Id="rId7" Type="http://schemas.openxmlformats.org/officeDocument/2006/relationships/image" Target="../media/image2.png"/><Relationship Id="rId12" Type="http://schemas.microsoft.com/office/2007/relationships/diagramDrawing" Target="../diagrams/drawing2.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11" Type="http://schemas.openxmlformats.org/officeDocument/2006/relationships/diagramColors" Target="../diagrams/colors2.xml"/><Relationship Id="rId5" Type="http://schemas.microsoft.com/office/2007/relationships/diagramDrawing" Target="../diagrams/drawing1.xml"/><Relationship Id="rId10" Type="http://schemas.openxmlformats.org/officeDocument/2006/relationships/diagramQuickStyle" Target="../diagrams/quickStyle2.xml"/><Relationship Id="rId4" Type="http://schemas.openxmlformats.org/officeDocument/2006/relationships/diagramColors" Target="../diagrams/colors1.xml"/><Relationship Id="rId9" Type="http://schemas.openxmlformats.org/officeDocument/2006/relationships/diagramLayout" Target="../diagrams/layout2.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1813</xdr:colOff>
      <xdr:row>63</xdr:row>
      <xdr:rowOff>95250</xdr:rowOff>
    </xdr:from>
    <xdr:to>
      <xdr:col>8</xdr:col>
      <xdr:colOff>196850</xdr:colOff>
      <xdr:row>88</xdr:row>
      <xdr:rowOff>0</xdr:rowOff>
    </xdr:to>
    <xdr:graphicFrame macro="">
      <xdr:nvGraphicFramePr>
        <xdr:cNvPr id="2" name="Diagrama 1">
          <a:extLst>
            <a:ext uri="{FF2B5EF4-FFF2-40B4-BE49-F238E27FC236}">
              <a16:creationId xmlns:a16="http://schemas.microsoft.com/office/drawing/2014/main" id="{34EDD433-9DA8-4F74-8518-E475EA3CDB0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xdr:col>
      <xdr:colOff>0</xdr:colOff>
      <xdr:row>44</xdr:row>
      <xdr:rowOff>0</xdr:rowOff>
    </xdr:from>
    <xdr:to>
      <xdr:col>4</xdr:col>
      <xdr:colOff>612664</xdr:colOff>
      <xdr:row>54</xdr:row>
      <xdr:rowOff>28575</xdr:rowOff>
    </xdr:to>
    <xdr:pic>
      <xdr:nvPicPr>
        <xdr:cNvPr id="3" name="Imagen 2">
          <a:extLst>
            <a:ext uri="{FF2B5EF4-FFF2-40B4-BE49-F238E27FC236}">
              <a16:creationId xmlns:a16="http://schemas.microsoft.com/office/drawing/2014/main" id="{D6E21E48-4E73-40AD-94C0-5D59F104DAAE}"/>
            </a:ext>
          </a:extLst>
        </xdr:cNvPr>
        <xdr:cNvPicPr>
          <a:picLocks noChangeAspect="1"/>
        </xdr:cNvPicPr>
      </xdr:nvPicPr>
      <xdr:blipFill rotWithShape="1">
        <a:blip xmlns:r="http://schemas.openxmlformats.org/officeDocument/2006/relationships" r:embed="rId6"/>
        <a:srcRect l="37487" t="11200" r="14485" b="24079"/>
        <a:stretch/>
      </xdr:blipFill>
      <xdr:spPr>
        <a:xfrm>
          <a:off x="406400" y="8451850"/>
          <a:ext cx="3670691" cy="1870075"/>
        </a:xfrm>
        <a:prstGeom prst="rect">
          <a:avLst/>
        </a:prstGeom>
      </xdr:spPr>
    </xdr:pic>
    <xdr:clientData/>
  </xdr:twoCellAnchor>
  <xdr:twoCellAnchor editAs="oneCell">
    <xdr:from>
      <xdr:col>0</xdr:col>
      <xdr:colOff>133348</xdr:colOff>
      <xdr:row>11</xdr:row>
      <xdr:rowOff>114300</xdr:rowOff>
    </xdr:from>
    <xdr:to>
      <xdr:col>5</xdr:col>
      <xdr:colOff>61940</xdr:colOff>
      <xdr:row>42</xdr:row>
      <xdr:rowOff>158917</xdr:rowOff>
    </xdr:to>
    <xdr:pic>
      <xdr:nvPicPr>
        <xdr:cNvPr id="4" name="Imagen 3">
          <a:extLst>
            <a:ext uri="{FF2B5EF4-FFF2-40B4-BE49-F238E27FC236}">
              <a16:creationId xmlns:a16="http://schemas.microsoft.com/office/drawing/2014/main" id="{F969B93A-EC54-49EA-9DBE-B7B093B5C240}"/>
            </a:ext>
          </a:extLst>
        </xdr:cNvPr>
        <xdr:cNvPicPr>
          <a:picLocks noChangeAspect="1"/>
        </xdr:cNvPicPr>
      </xdr:nvPicPr>
      <xdr:blipFill rotWithShape="1">
        <a:blip xmlns:r="http://schemas.openxmlformats.org/officeDocument/2006/relationships" r:embed="rId7"/>
        <a:srcRect l="37633" t="15407" r="39377" b="20693"/>
        <a:stretch/>
      </xdr:blipFill>
      <xdr:spPr>
        <a:xfrm>
          <a:off x="133348" y="2101850"/>
          <a:ext cx="4155018" cy="5622925"/>
        </a:xfrm>
        <a:prstGeom prst="rect">
          <a:avLst/>
        </a:prstGeom>
      </xdr:spPr>
    </xdr:pic>
    <xdr:clientData/>
  </xdr:twoCellAnchor>
  <xdr:twoCellAnchor>
    <xdr:from>
      <xdr:col>6</xdr:col>
      <xdr:colOff>1177091</xdr:colOff>
      <xdr:row>4</xdr:row>
      <xdr:rowOff>38102</xdr:rowOff>
    </xdr:from>
    <xdr:to>
      <xdr:col>8</xdr:col>
      <xdr:colOff>631658</xdr:colOff>
      <xdr:row>13</xdr:row>
      <xdr:rowOff>181144</xdr:rowOff>
    </xdr:to>
    <xdr:graphicFrame macro="">
      <xdr:nvGraphicFramePr>
        <xdr:cNvPr id="5" name="12 Diagrama">
          <a:extLst>
            <a:ext uri="{FF2B5EF4-FFF2-40B4-BE49-F238E27FC236}">
              <a16:creationId xmlns:a16="http://schemas.microsoft.com/office/drawing/2014/main" id="{90D25F0D-45F2-4474-8218-D6E524971CE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clientData/>
  </xdr:twoCellAnchor>
  <xdr:twoCellAnchor>
    <xdr:from>
      <xdr:col>5</xdr:col>
      <xdr:colOff>690647</xdr:colOff>
      <xdr:row>12</xdr:row>
      <xdr:rowOff>49463</xdr:rowOff>
    </xdr:from>
    <xdr:to>
      <xdr:col>8</xdr:col>
      <xdr:colOff>731922</xdr:colOff>
      <xdr:row>36</xdr:row>
      <xdr:rowOff>173972</xdr:rowOff>
    </xdr:to>
    <xdr:sp macro="" textlink="">
      <xdr:nvSpPr>
        <xdr:cNvPr id="6" name="2 Marcador de contenido">
          <a:extLst>
            <a:ext uri="{FF2B5EF4-FFF2-40B4-BE49-F238E27FC236}">
              <a16:creationId xmlns:a16="http://schemas.microsoft.com/office/drawing/2014/main" id="{1B87F544-05C3-4275-868E-A5B5BDA93BFF}"/>
            </a:ext>
          </a:extLst>
        </xdr:cNvPr>
        <xdr:cNvSpPr>
          <a:spLocks noGrp="1"/>
        </xdr:cNvSpPr>
      </xdr:nvSpPr>
      <xdr:spPr bwMode="auto">
        <a:xfrm>
          <a:off x="4701173" y="2666331"/>
          <a:ext cx="5285038" cy="4897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lvl1pPr marL="342900" indent="-342900" algn="l" rtl="0" eaLnBrk="0" fontAlgn="base" hangingPunct="0">
            <a:spcBef>
              <a:spcPct val="20000"/>
            </a:spcBef>
            <a:spcAft>
              <a:spcPct val="0"/>
            </a:spcAft>
            <a:buFont typeface="Arial" panose="020B0604020202020204" pitchFamily="34" charset="0"/>
            <a:buChar char="•"/>
            <a:defRPr sz="2800" kern="1200">
              <a:solidFill>
                <a:schemeClr val="tx1"/>
              </a:solidFill>
              <a:latin typeface="+mn-lt"/>
              <a:ea typeface="+mn-ea"/>
              <a:cs typeface="+mn-cs"/>
            </a:defRPr>
          </a:lvl1pPr>
          <a:lvl2pPr marL="742950" indent="-285750" algn="l" rtl="0" eaLnBrk="0" fontAlgn="base" hangingPunct="0">
            <a:spcBef>
              <a:spcPct val="20000"/>
            </a:spcBef>
            <a:spcAft>
              <a:spcPct val="0"/>
            </a:spcAft>
            <a:buFont typeface="Arial" panose="020B0604020202020204" pitchFamily="34" charset="0"/>
            <a:buChar char="–"/>
            <a:defRPr sz="2400" kern="1200">
              <a:solidFill>
                <a:schemeClr val="tx1"/>
              </a:solidFill>
              <a:latin typeface="+mn-lt"/>
              <a:ea typeface="+mn-ea"/>
              <a:cs typeface="+mn-cs"/>
            </a:defRPr>
          </a:lvl2pPr>
          <a:lvl3pPr marL="1143000" indent="-228600" algn="l" rtl="0" eaLnBrk="0" fontAlgn="base" hangingPunct="0">
            <a:spcBef>
              <a:spcPct val="20000"/>
            </a:spcBef>
            <a:spcAft>
              <a:spcPct val="0"/>
            </a:spcAft>
            <a:buFont typeface="Arial" panose="020B0604020202020204" pitchFamily="34" charset="0"/>
            <a:buChar char="•"/>
            <a:defRPr sz="2000" kern="1200">
              <a:solidFill>
                <a:schemeClr val="tx1"/>
              </a:solidFill>
              <a:latin typeface="+mn-lt"/>
              <a:ea typeface="+mn-ea"/>
              <a:cs typeface="+mn-cs"/>
            </a:defRPr>
          </a:lvl3pPr>
          <a:lvl4pPr marL="1600200" indent="-228600" algn="l" rtl="0" eaLnBrk="0" fontAlgn="base" hangingPunct="0">
            <a:spcBef>
              <a:spcPct val="20000"/>
            </a:spcBef>
            <a:spcAft>
              <a:spcPct val="0"/>
            </a:spcAft>
            <a:buFont typeface="Arial" panose="020B0604020202020204" pitchFamily="34" charset="0"/>
            <a:buChar char="–"/>
            <a:defRPr kern="1200">
              <a:solidFill>
                <a:schemeClr val="tx1"/>
              </a:solidFill>
              <a:latin typeface="+mn-lt"/>
              <a:ea typeface="+mn-ea"/>
              <a:cs typeface="+mn-cs"/>
            </a:defRPr>
          </a:lvl4pPr>
          <a:lvl5pPr marL="2057400" indent="-228600" algn="l" rtl="0" eaLnBrk="0" fontAlgn="base" hangingPunct="0">
            <a:spcBef>
              <a:spcPct val="20000"/>
            </a:spcBef>
            <a:spcAft>
              <a:spcPct val="0"/>
            </a:spcAft>
            <a:buFont typeface="Arial" panose="020B0604020202020204" pitchFamily="34" charset="0"/>
            <a:buChar char="»"/>
            <a:defRPr kern="1200">
              <a:solidFill>
                <a:schemeClr val="tx1"/>
              </a:solidFill>
              <a:latin typeface="+mn-lt"/>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a:buNone/>
          </a:pPr>
          <a:endParaRPr lang="es-CO" sz="1600"/>
        </a:p>
        <a:p>
          <a:pPr marL="0" indent="0">
            <a:buNone/>
          </a:pPr>
          <a:r>
            <a:rPr lang="es-ES" sz="1100" b="1"/>
            <a:t>5.2.1 Identificación del</a:t>
          </a:r>
          <a:r>
            <a:rPr lang="es-ES" sz="1100" b="1" baseline="0"/>
            <a:t> Riesgo C y ST</a:t>
          </a:r>
        </a:p>
        <a:p>
          <a:pPr marL="0" indent="0">
            <a:buNone/>
          </a:pPr>
          <a:r>
            <a:rPr lang="es-ES" sz="1100"/>
            <a:t>El PTEE debe elaborarse con fundamento en la </a:t>
          </a:r>
          <a:r>
            <a:rPr lang="es-ES" sz="1100">
              <a:solidFill>
                <a:srgbClr val="FF0000"/>
              </a:solidFill>
            </a:rPr>
            <a:t>evaluación exhaustiva de las particularidades de cada Entidad Obligada</a:t>
          </a:r>
          <a:r>
            <a:rPr lang="es-ES" sz="1100"/>
            <a:t> de los posibles Riesgos C/ST a los que esté expuesta. </a:t>
          </a:r>
        </a:p>
        <a:p>
          <a:pPr marL="0" indent="0">
            <a:buNone/>
          </a:pPr>
          <a:r>
            <a:rPr lang="es-ES" sz="1100"/>
            <a:t>El principio de evaluación del Riesgo C/ST se orienta a que se adopten procedimientos de evaluación que sean proporcionales a la </a:t>
          </a:r>
          <a:r>
            <a:rPr lang="es-ES" sz="1100">
              <a:solidFill>
                <a:srgbClr val="FF0000"/>
              </a:solidFill>
            </a:rPr>
            <a:t>materialidad, tamaño, estructura, naturaleza, países de operación y actividades específicas</a:t>
          </a:r>
          <a:r>
            <a:rPr lang="es-ES" sz="1100"/>
            <a:t> de cada Entidad Obligada. </a:t>
          </a:r>
        </a:p>
        <a:p>
          <a:pPr marL="0" indent="0">
            <a:buNone/>
          </a:pPr>
          <a:r>
            <a:rPr lang="es-ES" sz="1100"/>
            <a:t>En general, un PTEE debe adaptarse a las condiciones específicas de cada Entidad Obligada. </a:t>
          </a:r>
        </a:p>
        <a:p>
          <a:pPr marL="0" indent="0">
            <a:buNone/>
          </a:pPr>
          <a:r>
            <a:rPr lang="es-ES" sz="1100"/>
            <a:t>Por lo tanto, no es viable el diseño de un programa que pueda ser aplicable indistintamente a todas las Entidades Obligadas. Para identificar y controlar los Riesgos C/ST, las Entidades Obligadas deben adoptar, entre otras medidas, el establecimiento de </a:t>
          </a:r>
          <a:r>
            <a:rPr lang="es-ES" sz="1100">
              <a:solidFill>
                <a:srgbClr val="FF0000"/>
              </a:solidFill>
            </a:rPr>
            <a:t>metodologías</a:t>
          </a:r>
          <a:r>
            <a:rPr lang="es-ES" sz="1100"/>
            <a:t> y la creación de una </a:t>
          </a:r>
          <a:r>
            <a:rPr lang="es-ES" sz="1100">
              <a:solidFill>
                <a:srgbClr val="FF0000"/>
              </a:solidFill>
            </a:rPr>
            <a:t>Matriz de Riesgo de Corrupción y/o una Matriz de Riesgo de Soborno Transnacional</a:t>
          </a:r>
          <a:r>
            <a:rPr lang="es-ES" sz="1100"/>
            <a:t> para definir los mecanismos de control más adecuados y su aplicación a los Factores de Riesgo identificados. </a:t>
          </a:r>
        </a:p>
        <a:p>
          <a:pPr marL="0" indent="0">
            <a:buNone/>
          </a:pPr>
          <a:endParaRPr lang="es-ES" sz="1100"/>
        </a:p>
        <a:p>
          <a:pPr marL="0" indent="0">
            <a:buNone/>
          </a:pPr>
          <a:r>
            <a:rPr lang="es-CO" sz="1100" b="1"/>
            <a:t>5.2.2. Identificación de los Factores de Riesgo C/ST </a:t>
          </a:r>
        </a:p>
        <a:p>
          <a:pPr marL="0" indent="0">
            <a:buNone/>
          </a:pPr>
          <a:r>
            <a:rPr lang="es-CO" sz="1100"/>
            <a:t>Las Entidades Obligadas deben realizar las siguientes actividades para identificar los Factores de Riesgo C/ST: </a:t>
          </a:r>
        </a:p>
        <a:p>
          <a:pPr marL="0" indent="0">
            <a:buNone/>
          </a:pPr>
          <a:r>
            <a:rPr lang="es-CO" sz="1100"/>
            <a:t>a. Identificar y evaluar sus riesgos por medio de diagnósticos independientes, tales como procedimientos periódicos de Debida Diligencia y de Auditoria de Cumplimiento, que deberán adelantarse con recursos operativos, tecnológicos, económicos y humanos que sean necesarios y suficientes para cumplir el objetivo de una correcta evaluación. </a:t>
          </a:r>
        </a:p>
        <a:p>
          <a:pPr marL="0" indent="0">
            <a:buNone/>
          </a:pPr>
          <a:r>
            <a:rPr lang="es-CO" sz="1100"/>
            <a:t>b. Adoptar medidas apropiadas para atenuar los Riesgos C/ST, una vez que estos hayan sido identificados y detectados. </a:t>
          </a:r>
        </a:p>
        <a:p>
          <a:pPr marL="0" indent="0">
            <a:buNone/>
          </a:pPr>
          <a:r>
            <a:rPr lang="es-CO" sz="1100"/>
            <a:t>c. Evaluar los Riesgos C/ST, independientemente del mecanismo elegido, los cuales servirán de fundamento para que la junta directiva o máximo órgano social determinen la modificación del PTEE, cuando las circunstancias así lo requieran. </a:t>
          </a:r>
        </a:p>
        <a:p>
          <a:pPr marL="0" indent="0">
            <a:buNone/>
          </a:pPr>
          <a:r>
            <a:rPr lang="es-CO" sz="1100"/>
            <a:t>d. Las demás que deban aplicarse conforme a su Política de Cumplimiento</a:t>
          </a:r>
          <a:r>
            <a:rPr lang="es-CO" sz="1400"/>
            <a:t>. </a:t>
          </a:r>
          <a:endParaRPr lang="es-ES" sz="1400"/>
        </a:p>
        <a:p>
          <a:pPr marL="0" indent="0">
            <a:buNone/>
          </a:pPr>
          <a:endParaRPr lang="es-ES" sz="1400"/>
        </a:p>
      </xdr:txBody>
    </xdr:sp>
    <xdr:clientData/>
  </xdr:twoCellAnchor>
  <xdr:twoCellAnchor>
    <xdr:from>
      <xdr:col>5</xdr:col>
      <xdr:colOff>606592</xdr:colOff>
      <xdr:row>41</xdr:row>
      <xdr:rowOff>65840</xdr:rowOff>
    </xdr:from>
    <xdr:to>
      <xdr:col>9</xdr:col>
      <xdr:colOff>194727</xdr:colOff>
      <xdr:row>60</xdr:row>
      <xdr:rowOff>37553</xdr:rowOff>
    </xdr:to>
    <xdr:sp macro="" textlink="">
      <xdr:nvSpPr>
        <xdr:cNvPr id="7" name="2 Marcador de contenido">
          <a:extLst>
            <a:ext uri="{FF2B5EF4-FFF2-40B4-BE49-F238E27FC236}">
              <a16:creationId xmlns:a16="http://schemas.microsoft.com/office/drawing/2014/main" id="{1AB48B94-751B-4C9E-808F-09270299B3B0}"/>
            </a:ext>
          </a:extLst>
        </xdr:cNvPr>
        <xdr:cNvSpPr>
          <a:spLocks noGrp="1"/>
        </xdr:cNvSpPr>
      </xdr:nvSpPr>
      <xdr:spPr bwMode="auto">
        <a:xfrm>
          <a:off x="4617118" y="8407735"/>
          <a:ext cx="6436109" cy="3591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lvl1pPr marL="342900" indent="-342900" algn="l" rtl="0" eaLnBrk="0" fontAlgn="base" hangingPunct="0">
            <a:spcBef>
              <a:spcPct val="20000"/>
            </a:spcBef>
            <a:spcAft>
              <a:spcPct val="0"/>
            </a:spcAft>
            <a:buFont typeface="Arial" panose="020B0604020202020204" pitchFamily="34" charset="0"/>
            <a:buChar char="•"/>
            <a:defRPr sz="2800" kern="1200">
              <a:solidFill>
                <a:schemeClr val="tx1"/>
              </a:solidFill>
              <a:latin typeface="+mn-lt"/>
              <a:ea typeface="+mn-ea"/>
              <a:cs typeface="+mn-cs"/>
            </a:defRPr>
          </a:lvl1pPr>
          <a:lvl2pPr marL="742950" indent="-285750" algn="l" rtl="0" eaLnBrk="0" fontAlgn="base" hangingPunct="0">
            <a:spcBef>
              <a:spcPct val="20000"/>
            </a:spcBef>
            <a:spcAft>
              <a:spcPct val="0"/>
            </a:spcAft>
            <a:buFont typeface="Arial" panose="020B0604020202020204" pitchFamily="34" charset="0"/>
            <a:buChar char="–"/>
            <a:defRPr sz="2400" kern="1200">
              <a:solidFill>
                <a:schemeClr val="tx1"/>
              </a:solidFill>
              <a:latin typeface="+mn-lt"/>
              <a:ea typeface="+mn-ea"/>
              <a:cs typeface="+mn-cs"/>
            </a:defRPr>
          </a:lvl2pPr>
          <a:lvl3pPr marL="1143000" indent="-228600" algn="l" rtl="0" eaLnBrk="0" fontAlgn="base" hangingPunct="0">
            <a:spcBef>
              <a:spcPct val="20000"/>
            </a:spcBef>
            <a:spcAft>
              <a:spcPct val="0"/>
            </a:spcAft>
            <a:buFont typeface="Arial" panose="020B0604020202020204" pitchFamily="34" charset="0"/>
            <a:buChar char="•"/>
            <a:defRPr sz="2000" kern="1200">
              <a:solidFill>
                <a:schemeClr val="tx1"/>
              </a:solidFill>
              <a:latin typeface="+mn-lt"/>
              <a:ea typeface="+mn-ea"/>
              <a:cs typeface="+mn-cs"/>
            </a:defRPr>
          </a:lvl3pPr>
          <a:lvl4pPr marL="1600200" indent="-228600" algn="l" rtl="0" eaLnBrk="0" fontAlgn="base" hangingPunct="0">
            <a:spcBef>
              <a:spcPct val="20000"/>
            </a:spcBef>
            <a:spcAft>
              <a:spcPct val="0"/>
            </a:spcAft>
            <a:buFont typeface="Arial" panose="020B0604020202020204" pitchFamily="34" charset="0"/>
            <a:buChar char="–"/>
            <a:defRPr kern="1200">
              <a:solidFill>
                <a:schemeClr val="tx1"/>
              </a:solidFill>
              <a:latin typeface="+mn-lt"/>
              <a:ea typeface="+mn-ea"/>
              <a:cs typeface="+mn-cs"/>
            </a:defRPr>
          </a:lvl4pPr>
          <a:lvl5pPr marL="2057400" indent="-228600" algn="l" rtl="0" eaLnBrk="0" fontAlgn="base" hangingPunct="0">
            <a:spcBef>
              <a:spcPct val="20000"/>
            </a:spcBef>
            <a:spcAft>
              <a:spcPct val="0"/>
            </a:spcAft>
            <a:buFont typeface="Arial" panose="020B0604020202020204" pitchFamily="34" charset="0"/>
            <a:buChar char="»"/>
            <a:defRPr kern="1200">
              <a:solidFill>
                <a:schemeClr val="tx1"/>
              </a:solidFill>
              <a:latin typeface="+mn-lt"/>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a:buNone/>
          </a:pPr>
          <a:endParaRPr lang="es-CO" sz="1100"/>
        </a:p>
        <a:p>
          <a:pPr marL="0" lvl="0" indent="0" algn="just">
            <a:buNone/>
          </a:pPr>
          <a:r>
            <a:rPr lang="es-MX" sz="1100" b="1" kern="1200">
              <a:solidFill>
                <a:schemeClr val="tx1"/>
              </a:solidFill>
              <a:latin typeface="+mn-lt"/>
              <a:ea typeface="+mn-ea"/>
              <a:cs typeface="+mn-cs"/>
            </a:rPr>
            <a:t>Metodología</a:t>
          </a:r>
          <a:r>
            <a:rPr lang="es-MX" sz="1100" b="0" kern="1200">
              <a:solidFill>
                <a:schemeClr val="tx1"/>
              </a:solidFill>
              <a:latin typeface="+mn-lt"/>
              <a:ea typeface="+mn-ea"/>
              <a:cs typeface="+mn-cs"/>
            </a:rPr>
            <a:t>: Basada </a:t>
          </a:r>
          <a:r>
            <a:rPr lang="es-MX" sz="1100" b="0"/>
            <a:t>en los siguientes numerales </a:t>
          </a:r>
          <a:r>
            <a:rPr lang="es-MX" sz="1100" b="0">
              <a:solidFill>
                <a:srgbClr val="FF0000"/>
              </a:solidFill>
            </a:rPr>
            <a:t>de la Norma Técnica Colombiana ISO </a:t>
          </a:r>
          <a:r>
            <a:rPr lang="es-MX" sz="1100">
              <a:solidFill>
                <a:srgbClr val="FF0000"/>
              </a:solidFill>
            </a:rPr>
            <a:t>31000</a:t>
          </a:r>
          <a:r>
            <a:rPr lang="es-MX" sz="1100"/>
            <a:t>.</a:t>
          </a:r>
        </a:p>
        <a:p>
          <a:pPr marL="0" lvl="0" indent="0" algn="just">
            <a:buNone/>
          </a:pPr>
          <a:endParaRPr lang="es-MX" sz="1100"/>
        </a:p>
        <a:p>
          <a:pPr marL="0" lvl="0" indent="0" algn="just">
            <a:buNone/>
          </a:pPr>
          <a:r>
            <a:rPr lang="es-MX" sz="1100"/>
            <a:t>Objetivo: “(...) encontrar, reconocer y describir los riesgos que pueden ayudar o impedir a una organización lograr sus objetivos</a:t>
          </a:r>
        </a:p>
        <a:p>
          <a:pPr marL="0" lvl="0" indent="0" algn="just">
            <a:buNone/>
          </a:pPr>
          <a:endParaRPr lang="es-MX" sz="1100"/>
        </a:p>
        <a:p>
          <a:pPr marL="0" lvl="0" indent="0" algn="just" rtl="0" eaLnBrk="0" fontAlgn="base" hangingPunct="0">
            <a:spcBef>
              <a:spcPct val="20000"/>
            </a:spcBef>
            <a:spcAft>
              <a:spcPct val="0"/>
            </a:spcAft>
            <a:buFont typeface="Arial" panose="020B0604020202020204" pitchFamily="34" charset="0"/>
            <a:buNone/>
          </a:pPr>
          <a:r>
            <a:rPr lang="es-MX" sz="1100" kern="1200">
              <a:solidFill>
                <a:schemeClr val="tx1"/>
              </a:solidFill>
              <a:latin typeface="+mn-lt"/>
              <a:ea typeface="+mn-ea"/>
              <a:cs typeface="+mn-cs"/>
            </a:rPr>
            <a:t>5.4.1 Comprensión de las organizaciones y su contexto: El análisis del contexto externo y el análisis del contexto interno.</a:t>
          </a:r>
        </a:p>
        <a:p>
          <a:pPr marL="0" lvl="0" indent="0" algn="just" rtl="0" eaLnBrk="0" fontAlgn="base" hangingPunct="0">
            <a:spcBef>
              <a:spcPct val="20000"/>
            </a:spcBef>
            <a:spcAft>
              <a:spcPct val="0"/>
            </a:spcAft>
            <a:buFont typeface="Arial" panose="020B0604020202020204" pitchFamily="34" charset="0"/>
            <a:buNone/>
          </a:pPr>
          <a:r>
            <a:rPr lang="es-MX" sz="1100" kern="1200">
              <a:solidFill>
                <a:schemeClr val="tx1"/>
              </a:solidFill>
              <a:latin typeface="+mn-lt"/>
              <a:ea typeface="+mn-ea"/>
              <a:cs typeface="+mn-cs"/>
            </a:rPr>
            <a:t>6.4.2 Identificación de Riesgos: </a:t>
          </a:r>
          <a:r>
            <a:rPr lang="es-CO" sz="1100" kern="1200">
              <a:solidFill>
                <a:schemeClr val="tx1"/>
              </a:solidFill>
              <a:latin typeface="+mn-lt"/>
              <a:ea typeface="+mn-ea"/>
              <a:cs typeface="+mn-cs"/>
            </a:rPr>
            <a:t>“…..encontrar, reconocer y describir los riesgos que pueden ayudar o impedir a una organización lograr sus objetivos. Para la identificación de los riesgos es importante contar con información pertinente, apropiada y actualizada".</a:t>
          </a:r>
        </a:p>
        <a:p>
          <a:pPr marL="0" lvl="0" indent="0" algn="just" rtl="0" eaLnBrk="0" fontAlgn="base" hangingPunct="0">
            <a:spcBef>
              <a:spcPct val="20000"/>
            </a:spcBef>
            <a:spcAft>
              <a:spcPct val="0"/>
            </a:spcAft>
            <a:buFont typeface="Arial" panose="020B0604020202020204" pitchFamily="34" charset="0"/>
            <a:buNone/>
          </a:pPr>
          <a:r>
            <a:rPr lang="es-MX" sz="1100" kern="1200">
              <a:solidFill>
                <a:schemeClr val="tx1"/>
              </a:solidFill>
              <a:latin typeface="+mn-lt"/>
              <a:ea typeface="+mn-ea"/>
              <a:cs typeface="+mn-cs"/>
            </a:rPr>
            <a:t>6.4.3 Análisis de Riesgos: </a:t>
          </a:r>
          <a:r>
            <a:rPr lang="es-CO" sz="1100" kern="1200">
              <a:solidFill>
                <a:schemeClr val="tx1"/>
              </a:solidFill>
              <a:latin typeface="+mn-lt"/>
              <a:ea typeface="+mn-ea"/>
              <a:cs typeface="+mn-cs"/>
            </a:rPr>
            <a:t>“…..implica una consideración detallada de incertidumbres, fuentes de riesgo, consecuencias, probabilidades, eventos, escenarios, controles y su efectividad".</a:t>
          </a:r>
          <a:endParaRPr lang="es-ES" sz="900"/>
        </a:p>
      </xdr:txBody>
    </xdr:sp>
    <xdr:clientData/>
  </xdr:twoCellAnchor>
  <xdr:twoCellAnchor editAs="oneCell">
    <xdr:from>
      <xdr:col>0</xdr:col>
      <xdr:colOff>280236</xdr:colOff>
      <xdr:row>0</xdr:row>
      <xdr:rowOff>0</xdr:rowOff>
    </xdr:from>
    <xdr:to>
      <xdr:col>1</xdr:col>
      <xdr:colOff>1267376</xdr:colOff>
      <xdr:row>2</xdr:row>
      <xdr:rowOff>152400</xdr:rowOff>
    </xdr:to>
    <xdr:pic>
      <xdr:nvPicPr>
        <xdr:cNvPr id="8" name="Imagen 7">
          <a:extLst>
            <a:ext uri="{FF2B5EF4-FFF2-40B4-BE49-F238E27FC236}">
              <a16:creationId xmlns:a16="http://schemas.microsoft.com/office/drawing/2014/main" id="{B68A79B2-3CF2-4EF4-BFA9-6D0D66AE24A7}"/>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r="64659"/>
        <a:stretch>
          <a:fillRect/>
        </a:stretch>
      </xdr:blipFill>
      <xdr:spPr bwMode="auto">
        <a:xfrm>
          <a:off x="280236" y="0"/>
          <a:ext cx="1378166"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83573</xdr:colOff>
      <xdr:row>0</xdr:row>
      <xdr:rowOff>0</xdr:rowOff>
    </xdr:from>
    <xdr:to>
      <xdr:col>0</xdr:col>
      <xdr:colOff>1456195</xdr:colOff>
      <xdr:row>2</xdr:row>
      <xdr:rowOff>152400</xdr:rowOff>
    </xdr:to>
    <xdr:pic>
      <xdr:nvPicPr>
        <xdr:cNvPr id="2" name="Imagen 1">
          <a:extLst>
            <a:ext uri="{FF2B5EF4-FFF2-40B4-BE49-F238E27FC236}">
              <a16:creationId xmlns:a16="http://schemas.microsoft.com/office/drawing/2014/main" id="{185EE3D6-91EE-4C00-8C31-BF12F4206E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3573" y="0"/>
          <a:ext cx="1372622"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83573</xdr:colOff>
      <xdr:row>0</xdr:row>
      <xdr:rowOff>0</xdr:rowOff>
    </xdr:from>
    <xdr:to>
      <xdr:col>0</xdr:col>
      <xdr:colOff>1456195</xdr:colOff>
      <xdr:row>2</xdr:row>
      <xdr:rowOff>152400</xdr:rowOff>
    </xdr:to>
    <xdr:pic>
      <xdr:nvPicPr>
        <xdr:cNvPr id="2" name="Imagen 1">
          <a:extLst>
            <a:ext uri="{FF2B5EF4-FFF2-40B4-BE49-F238E27FC236}">
              <a16:creationId xmlns:a16="http://schemas.microsoft.com/office/drawing/2014/main" id="{877F6F27-D656-414A-B920-0709CAC626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3573" y="0"/>
          <a:ext cx="1372622"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83573</xdr:colOff>
      <xdr:row>0</xdr:row>
      <xdr:rowOff>0</xdr:rowOff>
    </xdr:from>
    <xdr:to>
      <xdr:col>0</xdr:col>
      <xdr:colOff>1456195</xdr:colOff>
      <xdr:row>2</xdr:row>
      <xdr:rowOff>152400</xdr:rowOff>
    </xdr:to>
    <xdr:pic>
      <xdr:nvPicPr>
        <xdr:cNvPr id="2" name="Imagen 1">
          <a:extLst>
            <a:ext uri="{FF2B5EF4-FFF2-40B4-BE49-F238E27FC236}">
              <a16:creationId xmlns:a16="http://schemas.microsoft.com/office/drawing/2014/main" id="{B7478C97-DCB9-4A01-90A6-33AED76A53E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3573" y="0"/>
          <a:ext cx="1372622"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83573</xdr:colOff>
      <xdr:row>0</xdr:row>
      <xdr:rowOff>0</xdr:rowOff>
    </xdr:from>
    <xdr:to>
      <xdr:col>0</xdr:col>
      <xdr:colOff>1456195</xdr:colOff>
      <xdr:row>2</xdr:row>
      <xdr:rowOff>152400</xdr:rowOff>
    </xdr:to>
    <xdr:pic>
      <xdr:nvPicPr>
        <xdr:cNvPr id="2" name="Imagen 1">
          <a:extLst>
            <a:ext uri="{FF2B5EF4-FFF2-40B4-BE49-F238E27FC236}">
              <a16:creationId xmlns:a16="http://schemas.microsoft.com/office/drawing/2014/main" id="{1EB78339-C61B-413F-8C98-75E7364303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3573" y="0"/>
          <a:ext cx="1372622"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83573</xdr:colOff>
      <xdr:row>0</xdr:row>
      <xdr:rowOff>0</xdr:rowOff>
    </xdr:from>
    <xdr:to>
      <xdr:col>0</xdr:col>
      <xdr:colOff>1456195</xdr:colOff>
      <xdr:row>2</xdr:row>
      <xdr:rowOff>152400</xdr:rowOff>
    </xdr:to>
    <xdr:pic>
      <xdr:nvPicPr>
        <xdr:cNvPr id="2" name="Imagen 1">
          <a:extLst>
            <a:ext uri="{FF2B5EF4-FFF2-40B4-BE49-F238E27FC236}">
              <a16:creationId xmlns:a16="http://schemas.microsoft.com/office/drawing/2014/main" id="{E828D63F-A55D-45D3-8E13-8763946F14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3573" y="0"/>
          <a:ext cx="1372622"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83573</xdr:colOff>
      <xdr:row>0</xdr:row>
      <xdr:rowOff>0</xdr:rowOff>
    </xdr:from>
    <xdr:to>
      <xdr:col>0</xdr:col>
      <xdr:colOff>1456195</xdr:colOff>
      <xdr:row>2</xdr:row>
      <xdr:rowOff>152400</xdr:rowOff>
    </xdr:to>
    <xdr:pic>
      <xdr:nvPicPr>
        <xdr:cNvPr id="2" name="Imagen 1">
          <a:extLst>
            <a:ext uri="{FF2B5EF4-FFF2-40B4-BE49-F238E27FC236}">
              <a16:creationId xmlns:a16="http://schemas.microsoft.com/office/drawing/2014/main" id="{198F4D58-C50E-4FD7-9F64-69801D7661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3573" y="0"/>
          <a:ext cx="1372622"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83573</xdr:colOff>
      <xdr:row>0</xdr:row>
      <xdr:rowOff>0</xdr:rowOff>
    </xdr:from>
    <xdr:to>
      <xdr:col>0</xdr:col>
      <xdr:colOff>1456195</xdr:colOff>
      <xdr:row>2</xdr:row>
      <xdr:rowOff>152400</xdr:rowOff>
    </xdr:to>
    <xdr:pic>
      <xdr:nvPicPr>
        <xdr:cNvPr id="2" name="Imagen 1">
          <a:extLst>
            <a:ext uri="{FF2B5EF4-FFF2-40B4-BE49-F238E27FC236}">
              <a16:creationId xmlns:a16="http://schemas.microsoft.com/office/drawing/2014/main" id="{6A98F04B-F92E-498B-843E-8A2F442CFA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3573" y="0"/>
          <a:ext cx="1372622"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83573</xdr:colOff>
      <xdr:row>0</xdr:row>
      <xdr:rowOff>0</xdr:rowOff>
    </xdr:from>
    <xdr:to>
      <xdr:col>0</xdr:col>
      <xdr:colOff>1456195</xdr:colOff>
      <xdr:row>2</xdr:row>
      <xdr:rowOff>152400</xdr:rowOff>
    </xdr:to>
    <xdr:pic>
      <xdr:nvPicPr>
        <xdr:cNvPr id="2" name="Imagen 1">
          <a:extLst>
            <a:ext uri="{FF2B5EF4-FFF2-40B4-BE49-F238E27FC236}">
              <a16:creationId xmlns:a16="http://schemas.microsoft.com/office/drawing/2014/main" id="{CE9C8FCE-75AE-48D4-86CF-54D902C6E6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3573" y="0"/>
          <a:ext cx="1372622"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83573</xdr:colOff>
      <xdr:row>0</xdr:row>
      <xdr:rowOff>0</xdr:rowOff>
    </xdr:from>
    <xdr:to>
      <xdr:col>0</xdr:col>
      <xdr:colOff>1456195</xdr:colOff>
      <xdr:row>2</xdr:row>
      <xdr:rowOff>152400</xdr:rowOff>
    </xdr:to>
    <xdr:pic>
      <xdr:nvPicPr>
        <xdr:cNvPr id="2" name="Imagen 1">
          <a:extLst>
            <a:ext uri="{FF2B5EF4-FFF2-40B4-BE49-F238E27FC236}">
              <a16:creationId xmlns:a16="http://schemas.microsoft.com/office/drawing/2014/main" id="{28019002-F3BB-4BCE-89CB-F03990FCC3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3573" y="0"/>
          <a:ext cx="1372622"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83573</xdr:colOff>
      <xdr:row>0</xdr:row>
      <xdr:rowOff>0</xdr:rowOff>
    </xdr:from>
    <xdr:to>
      <xdr:col>0</xdr:col>
      <xdr:colOff>1456195</xdr:colOff>
      <xdr:row>2</xdr:row>
      <xdr:rowOff>152400</xdr:rowOff>
    </xdr:to>
    <xdr:pic>
      <xdr:nvPicPr>
        <xdr:cNvPr id="2" name="Imagen 1">
          <a:extLst>
            <a:ext uri="{FF2B5EF4-FFF2-40B4-BE49-F238E27FC236}">
              <a16:creationId xmlns:a16="http://schemas.microsoft.com/office/drawing/2014/main" id="{D2B5C213-FB8D-45D8-845F-1DF088256F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3573" y="0"/>
          <a:ext cx="1372622"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280236</xdr:colOff>
      <xdr:row>0</xdr:row>
      <xdr:rowOff>0</xdr:rowOff>
    </xdr:from>
    <xdr:to>
      <xdr:col>1</xdr:col>
      <xdr:colOff>1381676</xdr:colOff>
      <xdr:row>2</xdr:row>
      <xdr:rowOff>152400</xdr:rowOff>
    </xdr:to>
    <xdr:pic>
      <xdr:nvPicPr>
        <xdr:cNvPr id="2" name="Imagen 1">
          <a:extLst>
            <a:ext uri="{FF2B5EF4-FFF2-40B4-BE49-F238E27FC236}">
              <a16:creationId xmlns:a16="http://schemas.microsoft.com/office/drawing/2014/main" id="{DEB174C8-F3BF-4F34-BB48-9D76880DAE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280236" y="0"/>
          <a:ext cx="1377665"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83573</xdr:colOff>
      <xdr:row>0</xdr:row>
      <xdr:rowOff>0</xdr:rowOff>
    </xdr:from>
    <xdr:to>
      <xdr:col>0</xdr:col>
      <xdr:colOff>1456195</xdr:colOff>
      <xdr:row>2</xdr:row>
      <xdr:rowOff>152400</xdr:rowOff>
    </xdr:to>
    <xdr:pic>
      <xdr:nvPicPr>
        <xdr:cNvPr id="2" name="Imagen 1">
          <a:extLst>
            <a:ext uri="{FF2B5EF4-FFF2-40B4-BE49-F238E27FC236}">
              <a16:creationId xmlns:a16="http://schemas.microsoft.com/office/drawing/2014/main" id="{4DB840EC-41AD-465E-870C-557F0E22E3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3573" y="0"/>
          <a:ext cx="1372622"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83573</xdr:colOff>
      <xdr:row>0</xdr:row>
      <xdr:rowOff>0</xdr:rowOff>
    </xdr:from>
    <xdr:to>
      <xdr:col>0</xdr:col>
      <xdr:colOff>1456195</xdr:colOff>
      <xdr:row>2</xdr:row>
      <xdr:rowOff>152400</xdr:rowOff>
    </xdr:to>
    <xdr:pic>
      <xdr:nvPicPr>
        <xdr:cNvPr id="2" name="Imagen 1">
          <a:extLst>
            <a:ext uri="{FF2B5EF4-FFF2-40B4-BE49-F238E27FC236}">
              <a16:creationId xmlns:a16="http://schemas.microsoft.com/office/drawing/2014/main" id="{0E37FD2D-AD48-4DAF-86B3-8A46CFA916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3573" y="0"/>
          <a:ext cx="1372622"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83573</xdr:colOff>
      <xdr:row>0</xdr:row>
      <xdr:rowOff>0</xdr:rowOff>
    </xdr:from>
    <xdr:to>
      <xdr:col>0</xdr:col>
      <xdr:colOff>1456195</xdr:colOff>
      <xdr:row>2</xdr:row>
      <xdr:rowOff>152400</xdr:rowOff>
    </xdr:to>
    <xdr:pic>
      <xdr:nvPicPr>
        <xdr:cNvPr id="2" name="Imagen 1">
          <a:extLst>
            <a:ext uri="{FF2B5EF4-FFF2-40B4-BE49-F238E27FC236}">
              <a16:creationId xmlns:a16="http://schemas.microsoft.com/office/drawing/2014/main" id="{48EA2B9E-2B19-40CB-A0B9-34F9E498A08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3573" y="0"/>
          <a:ext cx="1372622"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83573</xdr:colOff>
      <xdr:row>0</xdr:row>
      <xdr:rowOff>0</xdr:rowOff>
    </xdr:from>
    <xdr:to>
      <xdr:col>0</xdr:col>
      <xdr:colOff>1456195</xdr:colOff>
      <xdr:row>2</xdr:row>
      <xdr:rowOff>152400</xdr:rowOff>
    </xdr:to>
    <xdr:pic>
      <xdr:nvPicPr>
        <xdr:cNvPr id="2" name="Imagen 1">
          <a:extLst>
            <a:ext uri="{FF2B5EF4-FFF2-40B4-BE49-F238E27FC236}">
              <a16:creationId xmlns:a16="http://schemas.microsoft.com/office/drawing/2014/main" id="{27EADB36-930D-4167-B56E-A2A4BCC947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3573" y="0"/>
          <a:ext cx="1372622"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330200</xdr:colOff>
      <xdr:row>8</xdr:row>
      <xdr:rowOff>222250</xdr:rowOff>
    </xdr:from>
    <xdr:to>
      <xdr:col>5</xdr:col>
      <xdr:colOff>1214966</xdr:colOff>
      <xdr:row>31</xdr:row>
      <xdr:rowOff>32384</xdr:rowOff>
    </xdr:to>
    <xdr:pic>
      <xdr:nvPicPr>
        <xdr:cNvPr id="3" name="Imagen 2">
          <a:extLst>
            <a:ext uri="{FF2B5EF4-FFF2-40B4-BE49-F238E27FC236}">
              <a16:creationId xmlns:a16="http://schemas.microsoft.com/office/drawing/2014/main" id="{A174B11C-F8EB-43D7-AC6C-1679C34E1DD9}"/>
            </a:ext>
          </a:extLst>
        </xdr:cNvPr>
        <xdr:cNvPicPr>
          <a:picLocks noChangeAspect="1"/>
        </xdr:cNvPicPr>
      </xdr:nvPicPr>
      <xdr:blipFill rotWithShape="1">
        <a:blip xmlns:r="http://schemas.openxmlformats.org/officeDocument/2006/relationships" r:embed="rId1"/>
        <a:srcRect l="44128" t="40733" r="21588" b="-1509"/>
        <a:stretch>
          <a:fillRect/>
        </a:stretch>
      </xdr:blipFill>
      <xdr:spPr bwMode="auto">
        <a:xfrm>
          <a:off x="1136650" y="1104900"/>
          <a:ext cx="4387850" cy="408368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1140621</xdr:colOff>
      <xdr:row>8</xdr:row>
      <xdr:rowOff>172509</xdr:rowOff>
    </xdr:from>
    <xdr:to>
      <xdr:col>11</xdr:col>
      <xdr:colOff>129118</xdr:colOff>
      <xdr:row>24</xdr:row>
      <xdr:rowOff>99483</xdr:rowOff>
    </xdr:to>
    <xdr:pic>
      <xdr:nvPicPr>
        <xdr:cNvPr id="4" name="Imagen 3" descr="Interfaz de usuario gráfica, Texto&#10;&#10;El contenido generado por IA puede ser incorrecto.">
          <a:extLst>
            <a:ext uri="{FF2B5EF4-FFF2-40B4-BE49-F238E27FC236}">
              <a16:creationId xmlns:a16="http://schemas.microsoft.com/office/drawing/2014/main" id="{7A9E7CE6-5BDB-4691-9F7E-48A5C784C158}"/>
            </a:ext>
          </a:extLst>
        </xdr:cNvPr>
        <xdr:cNvPicPr>
          <a:picLocks noChangeAspect="1"/>
        </xdr:cNvPicPr>
      </xdr:nvPicPr>
      <xdr:blipFill rotWithShape="1">
        <a:blip xmlns:r="http://schemas.openxmlformats.org/officeDocument/2006/relationships" r:embed="rId2"/>
        <a:srcRect l="24214" t="23536" r="2014" b="13097"/>
        <a:stretch>
          <a:fillRect/>
        </a:stretch>
      </xdr:blipFill>
      <xdr:spPr bwMode="auto">
        <a:xfrm>
          <a:off x="5225788" y="1834092"/>
          <a:ext cx="5677163" cy="297497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280236</xdr:colOff>
      <xdr:row>0</xdr:row>
      <xdr:rowOff>0</xdr:rowOff>
    </xdr:from>
    <xdr:to>
      <xdr:col>1</xdr:col>
      <xdr:colOff>886376</xdr:colOff>
      <xdr:row>2</xdr:row>
      <xdr:rowOff>152400</xdr:rowOff>
    </xdr:to>
    <xdr:pic>
      <xdr:nvPicPr>
        <xdr:cNvPr id="5" name="Imagen 4">
          <a:extLst>
            <a:ext uri="{FF2B5EF4-FFF2-40B4-BE49-F238E27FC236}">
              <a16:creationId xmlns:a16="http://schemas.microsoft.com/office/drawing/2014/main" id="{DE59B72D-AB56-49D1-9BB0-AE04131F7B4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64659"/>
        <a:stretch>
          <a:fillRect/>
        </a:stretch>
      </xdr:blipFill>
      <xdr:spPr bwMode="auto">
        <a:xfrm>
          <a:off x="146886" y="0"/>
          <a:ext cx="1377665"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280236</xdr:colOff>
      <xdr:row>0</xdr:row>
      <xdr:rowOff>0</xdr:rowOff>
    </xdr:from>
    <xdr:to>
      <xdr:col>0</xdr:col>
      <xdr:colOff>1657901</xdr:colOff>
      <xdr:row>2</xdr:row>
      <xdr:rowOff>152400</xdr:rowOff>
    </xdr:to>
    <xdr:pic>
      <xdr:nvPicPr>
        <xdr:cNvPr id="2" name="Imagen 1">
          <a:extLst>
            <a:ext uri="{FF2B5EF4-FFF2-40B4-BE49-F238E27FC236}">
              <a16:creationId xmlns:a16="http://schemas.microsoft.com/office/drawing/2014/main" id="{8F86FBE9-59AB-4D39-94B3-D2206A903E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280236" y="0"/>
          <a:ext cx="1377665"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270711</xdr:colOff>
      <xdr:row>0</xdr:row>
      <xdr:rowOff>0</xdr:rowOff>
    </xdr:from>
    <xdr:to>
      <xdr:col>1</xdr:col>
      <xdr:colOff>629201</xdr:colOff>
      <xdr:row>2</xdr:row>
      <xdr:rowOff>152400</xdr:rowOff>
    </xdr:to>
    <xdr:pic>
      <xdr:nvPicPr>
        <xdr:cNvPr id="2" name="Imagen 1">
          <a:extLst>
            <a:ext uri="{FF2B5EF4-FFF2-40B4-BE49-F238E27FC236}">
              <a16:creationId xmlns:a16="http://schemas.microsoft.com/office/drawing/2014/main" id="{1B17348B-949C-495F-B924-56488FB1FF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270711" y="0"/>
          <a:ext cx="1377665"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2832100</xdr:colOff>
      <xdr:row>12</xdr:row>
      <xdr:rowOff>19050</xdr:rowOff>
    </xdr:from>
    <xdr:to>
      <xdr:col>5</xdr:col>
      <xdr:colOff>3174</xdr:colOff>
      <xdr:row>12</xdr:row>
      <xdr:rowOff>1906595</xdr:rowOff>
    </xdr:to>
    <xdr:pic>
      <xdr:nvPicPr>
        <xdr:cNvPr id="2" name="Imagen 1">
          <a:extLst>
            <a:ext uri="{FF2B5EF4-FFF2-40B4-BE49-F238E27FC236}">
              <a16:creationId xmlns:a16="http://schemas.microsoft.com/office/drawing/2014/main" id="{570D27BE-394A-4953-B47B-C1E7576A5A30}"/>
            </a:ext>
          </a:extLst>
        </xdr:cNvPr>
        <xdr:cNvPicPr>
          <a:picLocks noChangeAspect="1"/>
        </xdr:cNvPicPr>
      </xdr:nvPicPr>
      <xdr:blipFill rotWithShape="1">
        <a:blip xmlns:r="http://schemas.openxmlformats.org/officeDocument/2006/relationships" r:embed="rId1"/>
        <a:srcRect l="20122" t="37540" r="52254" b="21661"/>
        <a:stretch/>
      </xdr:blipFill>
      <xdr:spPr bwMode="auto">
        <a:xfrm>
          <a:off x="10229850" y="3841750"/>
          <a:ext cx="1581149" cy="188754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508836</xdr:colOff>
      <xdr:row>0</xdr:row>
      <xdr:rowOff>0</xdr:rowOff>
    </xdr:from>
    <xdr:to>
      <xdr:col>1</xdr:col>
      <xdr:colOff>181526</xdr:colOff>
      <xdr:row>2</xdr:row>
      <xdr:rowOff>152400</xdr:rowOff>
    </xdr:to>
    <xdr:pic>
      <xdr:nvPicPr>
        <xdr:cNvPr id="3" name="Imagen 2">
          <a:extLst>
            <a:ext uri="{FF2B5EF4-FFF2-40B4-BE49-F238E27FC236}">
              <a16:creationId xmlns:a16="http://schemas.microsoft.com/office/drawing/2014/main" id="{0143D07D-C63C-43B0-BDB8-B1E81EB393A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64659"/>
        <a:stretch>
          <a:fillRect/>
        </a:stretch>
      </xdr:blipFill>
      <xdr:spPr bwMode="auto">
        <a:xfrm>
          <a:off x="508836" y="0"/>
          <a:ext cx="1377665"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442161</xdr:colOff>
      <xdr:row>0</xdr:row>
      <xdr:rowOff>9525</xdr:rowOff>
    </xdr:from>
    <xdr:to>
      <xdr:col>0</xdr:col>
      <xdr:colOff>1819826</xdr:colOff>
      <xdr:row>2</xdr:row>
      <xdr:rowOff>161925</xdr:rowOff>
    </xdr:to>
    <xdr:pic>
      <xdr:nvPicPr>
        <xdr:cNvPr id="2" name="Imagen 1">
          <a:extLst>
            <a:ext uri="{FF2B5EF4-FFF2-40B4-BE49-F238E27FC236}">
              <a16:creationId xmlns:a16="http://schemas.microsoft.com/office/drawing/2014/main" id="{7899B9B7-65D8-4AAB-91D2-86B295B711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442161" y="9525"/>
          <a:ext cx="1377665"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83573</xdr:colOff>
      <xdr:row>0</xdr:row>
      <xdr:rowOff>0</xdr:rowOff>
    </xdr:from>
    <xdr:to>
      <xdr:col>0</xdr:col>
      <xdr:colOff>1456195</xdr:colOff>
      <xdr:row>2</xdr:row>
      <xdr:rowOff>152400</xdr:rowOff>
    </xdr:to>
    <xdr:pic>
      <xdr:nvPicPr>
        <xdr:cNvPr id="2" name="Imagen 1">
          <a:extLst>
            <a:ext uri="{FF2B5EF4-FFF2-40B4-BE49-F238E27FC236}">
              <a16:creationId xmlns:a16="http://schemas.microsoft.com/office/drawing/2014/main" id="{B7BF3288-905E-4FF4-8AFD-CF3629A1E1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3573" y="0"/>
          <a:ext cx="1372622"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523875</xdr:colOff>
      <xdr:row>0</xdr:row>
      <xdr:rowOff>0</xdr:rowOff>
    </xdr:from>
    <xdr:to>
      <xdr:col>1</xdr:col>
      <xdr:colOff>1141545</xdr:colOff>
      <xdr:row>2</xdr:row>
      <xdr:rowOff>152400</xdr:rowOff>
    </xdr:to>
    <xdr:pic>
      <xdr:nvPicPr>
        <xdr:cNvPr id="3" name="Imagen 2">
          <a:extLst>
            <a:ext uri="{FF2B5EF4-FFF2-40B4-BE49-F238E27FC236}">
              <a16:creationId xmlns:a16="http://schemas.microsoft.com/office/drawing/2014/main" id="{043271E8-5EDC-4B9A-91B3-1416256F2BF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523875" y="0"/>
          <a:ext cx="1379670" cy="53340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BABATIVA1\CONSULTORIA\Abiertos\Cerrados\Ultraserfinco\Entregable\ULTRASERFINCO_%20V%204%20MATRIZ%20DE%20RIESGO%20LAFT_Factor%20cliente_Segmento%20INTERNACIONAL1.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PMT"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dmon%20Ventas\Ventas\2007\Rept%20RT%20marc%20sgto%2020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Users\Juanoficina\Library\Mail%20Downloads\08%20de%20Nov%20Herramienta%20de%20Medici&#243;n%20Lozano%20Consultore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ATA\QI02569\My%20Documents\OBJETIVOS%20CARTERA%20.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ttps://lozanocons.sharepoint.com/sites/consultor/Documentos%20compartidos/Privada%20-%20Interna/Se&#241;ales%20de%20alerta/Jurisdicciones/2025/Riesgo%20por%20Jurisdiccion%20Nacional%20e%20Internacional%20CST_Junio%202025.xlsx" TargetMode="External"/><Relationship Id="rId1" Type="http://schemas.openxmlformats.org/officeDocument/2006/relationships/externalLinkPath" Target="/sites/consultor/Documentos%20compartidos/Privada%20-%20Interna/Se&#241;ales%20de%20alerta/Jurisdicciones/2025/Riesgo%20por%20Jurisdiccion%20Nacional%20e%20Internacional%20CST_Junio%2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d.apps.esp.notes.data\Formato%20Criteri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uardo\Criteria\DOCUME~1\SCR01PAT\CONFIG~1\Temp\Sector%20Re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BERNA~1\AppData\Local\Temp\notesF3B52A\Riesgos%20Comercializar%20Mayo%20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uardo\Criteria\DOCUME~1\SCR01PAT\CONFIG~1\Temp\ProyAnual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atos\AAL%20Temp\Formato%20Asignaci&#243;n%20Cupos%20(en%20desarrollo)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bernal002\Desktop\Clientes\San%20Vicente\Matriz\Matriz%20Riesgos%20y%20Controle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BACKUP%20MSALAZAR%20DISCO\Mauricio%20Salazar\Proyectos\Fonade\Modelo%20de%20Scoring\Mecanismo%20de%20evaluaci&#243;n%20de%20riesgo%20por%20contrato%20V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luciaecheverry\Escritorio\Fitch\DOCUME~1\CARLOS~1\CONFIG~1\Temp\notesE1EF34\MATRIZDERIESG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XTO"/>
      <sheetName val="Anexo 2. Tabla Paises"/>
      <sheetName val="PAÍSES NEGOCIO"/>
      <sheetName val="Estructura detallada CIIU 4A.C."/>
      <sheetName val="Nivel de Detalle (4)"/>
      <sheetName val="DOCUMENTOS IDENTIDAD"/>
      <sheetName val="FUENTES LISTAS"/>
      <sheetName val="MOTIVOS"/>
      <sheetName val="SEGMENTACIÓ"/>
      <sheetName val="FUENTES DE RIESGO"/>
      <sheetName val="IDENTIFICACIÓN Riesgos"/>
      <sheetName val="MEDICIÓN Criterios Frecuencia"/>
      <sheetName val="MEDICIÓN Criterios Impacto"/>
      <sheetName val="Probabilidad"/>
      <sheetName val="Impacto"/>
      <sheetName val="MATRIZ DE RIESGO INHERENTE"/>
      <sheetName val="MAPA DE RIESGO INHERENTE "/>
      <sheetName val="CONTROL criterios"/>
      <sheetName val="CONTROLES VS ATRIBUTOS"/>
      <sheetName val="RIESGO Vs CONTROL"/>
      <sheetName val="MATRIZ DE RIESGO RESIDUAL"/>
      <sheetName val="MAPA DE RIESGO RESIDUAL"/>
      <sheetName val="MONITOREO"/>
      <sheetName val="SCORE VARI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T"/>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e Mes COP"/>
      <sheetName val="Rpte Acum COP"/>
      <sheetName val="Rpte Mes USD"/>
      <sheetName val="Rpte Acum USD"/>
      <sheetName val="RT RE07"/>
      <sheetName val="RT PA07"/>
      <sheetName val="RT RE06"/>
      <sheetName val="UNTS"/>
      <sheetName val="NAR KG"/>
      <sheetName val="CRV Kg"/>
      <sheetName val="Base GrF"/>
      <sheetName val="FUENTES LISTAS PREVENCIÓN LAFT"/>
    </sheetNames>
    <sheetDataSet>
      <sheetData sheetId="0">
        <row r="1">
          <cell r="B1">
            <v>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entes de Información"/>
      <sheetName val="Indice"/>
      <sheetName val="Sustento Normativo"/>
      <sheetName val="Sustento Metodológico"/>
      <sheetName val="Criterios"/>
      <sheetName val="Supuestos"/>
      <sheetName val="Variables"/>
      <sheetName val="Decisiones"/>
      <sheetName val="Formulas"/>
      <sheetName val="Modelo M Controles"/>
      <sheetName val="Modelo M Controles II"/>
      <sheetName val="Modelo M Controles I"/>
      <sheetName val="Cuestionarios para Expertos"/>
      <sheetName val="Formato de información Externa"/>
      <sheetName val="Proceso de Medición"/>
      <sheetName val="Formato de Información Interna"/>
      <sheetName val="CLIENTE"/>
      <sheetName val="PRODUCTO"/>
      <sheetName val="CANAL"/>
      <sheetName val="JURISDICCIÓN"/>
      <sheetName val="Modelo de agre-desagreación"/>
      <sheetName val="Resultados Mode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3">
          <cell r="V153" t="str">
            <v>SI</v>
          </cell>
        </row>
        <row r="154">
          <cell r="V154" t="str">
            <v>NO</v>
          </cell>
        </row>
      </sheetData>
      <sheetData sheetId="11" refreshError="1"/>
      <sheetData sheetId="12" refreshError="1"/>
      <sheetData sheetId="13" refreshError="1"/>
      <sheetData sheetId="14" refreshError="1"/>
      <sheetData sheetId="15" refreshError="1"/>
      <sheetData sheetId="16">
        <row r="22">
          <cell r="D22">
            <v>0.5</v>
          </cell>
        </row>
      </sheetData>
      <sheetData sheetId="17">
        <row r="22">
          <cell r="E22">
            <v>0.5</v>
          </cell>
        </row>
      </sheetData>
      <sheetData sheetId="18">
        <row r="22">
          <cell r="E22">
            <v>0.5</v>
          </cell>
        </row>
      </sheetData>
      <sheetData sheetId="19">
        <row r="22">
          <cell r="E22">
            <v>0.5</v>
          </cell>
        </row>
      </sheetData>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Hoja1"/>
      <sheetName val="Hoja2"/>
      <sheetName val="Hoja3"/>
      <sheetName val="real diciembre 2014 "/>
      <sheetName val="Hoja6"/>
    </sheetNames>
    <sheetDataSet>
      <sheetData sheetId="0" refreshError="1"/>
      <sheetData sheetId="1" refreshError="1"/>
      <sheetData sheetId="2" refreshError="1">
        <row r="4">
          <cell r="C4">
            <v>2760</v>
          </cell>
          <cell r="D4" t="str">
            <v xml:space="preserve">COLTANQUES S A S                        </v>
          </cell>
          <cell r="E4" t="str">
            <v>Bogotá</v>
          </cell>
          <cell r="F4" t="str">
            <v>Centro</v>
          </cell>
          <cell r="G4" t="str">
            <v>Usuario</v>
          </cell>
          <cell r="H4" t="str">
            <v xml:space="preserve">H BALLEN </v>
          </cell>
        </row>
        <row r="5">
          <cell r="C5">
            <v>3802</v>
          </cell>
          <cell r="D5" t="str">
            <v xml:space="preserve">FIDEICOMISO PA RUTA DEL SOL SECTOR UNO  </v>
          </cell>
          <cell r="E5" t="str">
            <v>Bogotá</v>
          </cell>
          <cell r="F5" t="str">
            <v>Centro</v>
          </cell>
          <cell r="G5" t="str">
            <v>Usuario</v>
          </cell>
          <cell r="H5" t="str">
            <v xml:space="preserve">H BALLEN </v>
          </cell>
        </row>
        <row r="6">
          <cell r="C6">
            <v>3681</v>
          </cell>
          <cell r="D6" t="str">
            <v xml:space="preserve">METROBUS S.A.                           </v>
          </cell>
          <cell r="E6" t="str">
            <v>Bogotá</v>
          </cell>
          <cell r="F6" t="str">
            <v>Centro</v>
          </cell>
          <cell r="G6" t="str">
            <v>Usuario</v>
          </cell>
          <cell r="H6" t="str">
            <v xml:space="preserve">H BALLEN </v>
          </cell>
        </row>
        <row r="7">
          <cell r="C7">
            <v>3755</v>
          </cell>
          <cell r="D7" t="str">
            <v>FABRICA NAL.DE AUTOPARTES SA.FANALCA SA.</v>
          </cell>
          <cell r="E7" t="str">
            <v>Cali</v>
          </cell>
          <cell r="F7" t="str">
            <v>Occidente</v>
          </cell>
          <cell r="G7" t="str">
            <v>Cta especial</v>
          </cell>
          <cell r="H7" t="str">
            <v xml:space="preserve">H BALLEN </v>
          </cell>
        </row>
        <row r="8">
          <cell r="C8">
            <v>3781</v>
          </cell>
          <cell r="D8" t="str">
            <v xml:space="preserve">SERVIKOM LTDA                           </v>
          </cell>
          <cell r="E8" t="str">
            <v>Bogotá</v>
          </cell>
          <cell r="F8" t="str">
            <v>Centro</v>
          </cell>
          <cell r="G8" t="str">
            <v>Usuario</v>
          </cell>
          <cell r="H8" t="str">
            <v xml:space="preserve">H BALLEN </v>
          </cell>
        </row>
        <row r="9">
          <cell r="C9">
            <v>3749</v>
          </cell>
          <cell r="D9" t="str">
            <v xml:space="preserve">CSS. CONSTRUCTORES S.A.                 </v>
          </cell>
          <cell r="E9" t="str">
            <v>Bogotá</v>
          </cell>
          <cell r="F9" t="str">
            <v>Centro</v>
          </cell>
          <cell r="G9" t="str">
            <v>Usuario</v>
          </cell>
          <cell r="H9" t="str">
            <v xml:space="preserve">H BALLEN </v>
          </cell>
        </row>
        <row r="10">
          <cell r="C10">
            <v>33497</v>
          </cell>
          <cell r="D10" t="str">
            <v xml:space="preserve">MECTRONICS S.A.                         </v>
          </cell>
          <cell r="E10" t="str">
            <v>Bogotá</v>
          </cell>
          <cell r="F10" t="str">
            <v>Centro</v>
          </cell>
          <cell r="G10" t="str">
            <v>Usuario</v>
          </cell>
          <cell r="H10" t="str">
            <v xml:space="preserve">H BALLEN </v>
          </cell>
        </row>
        <row r="11">
          <cell r="C11">
            <v>3724</v>
          </cell>
          <cell r="D11" t="str">
            <v xml:space="preserve">CASS CONSTRUCTORES &amp; CIA S.C.A.         </v>
          </cell>
          <cell r="E11" t="str">
            <v>Bogotá</v>
          </cell>
          <cell r="F11" t="str">
            <v>Centro</v>
          </cell>
          <cell r="G11" t="str">
            <v>Usuario</v>
          </cell>
          <cell r="H11" t="str">
            <v xml:space="preserve">H BALLEN </v>
          </cell>
        </row>
        <row r="12">
          <cell r="C12">
            <v>3705</v>
          </cell>
          <cell r="D12" t="str">
            <v xml:space="preserve">TRANSPORTES Y SERVICIOS TRANSER S.A.    </v>
          </cell>
          <cell r="E12" t="str">
            <v>Bogotá</v>
          </cell>
          <cell r="F12" t="str">
            <v>Centro</v>
          </cell>
          <cell r="G12" t="str">
            <v>Usuario</v>
          </cell>
          <cell r="H12" t="str">
            <v xml:space="preserve">H BALLEN </v>
          </cell>
        </row>
        <row r="13">
          <cell r="C13">
            <v>30919</v>
          </cell>
          <cell r="D13" t="str">
            <v xml:space="preserve">CHANEME COMERCIAL S.A.                  </v>
          </cell>
          <cell r="E13" t="str">
            <v>Bogotá</v>
          </cell>
          <cell r="F13" t="str">
            <v>Centro</v>
          </cell>
          <cell r="G13" t="str">
            <v>Usuario</v>
          </cell>
          <cell r="H13" t="str">
            <v xml:space="preserve">H BALLEN </v>
          </cell>
        </row>
        <row r="14">
          <cell r="C14">
            <v>26231</v>
          </cell>
          <cell r="D14" t="str">
            <v xml:space="preserve">COLVANES SAS                            </v>
          </cell>
          <cell r="E14" t="str">
            <v>Bogotá</v>
          </cell>
          <cell r="F14" t="str">
            <v>Centro</v>
          </cell>
          <cell r="G14" t="str">
            <v>Usuario</v>
          </cell>
          <cell r="H14" t="str">
            <v xml:space="preserve">H BALLEN </v>
          </cell>
        </row>
        <row r="15">
          <cell r="C15">
            <v>3757</v>
          </cell>
          <cell r="D15" t="str">
            <v xml:space="preserve">ADMON DE TRANSPORTE ADMIPUBLICO LTDA    </v>
          </cell>
          <cell r="E15" t="str">
            <v>Bogotá</v>
          </cell>
          <cell r="F15" t="str">
            <v>Centro</v>
          </cell>
          <cell r="G15" t="str">
            <v>Usuario</v>
          </cell>
          <cell r="H15" t="str">
            <v xml:space="preserve">H BALLEN </v>
          </cell>
        </row>
        <row r="16">
          <cell r="C16">
            <v>3703</v>
          </cell>
          <cell r="D16" t="str">
            <v xml:space="preserve">TRANSMASIVO S.A                         </v>
          </cell>
          <cell r="E16" t="str">
            <v>Bogotá</v>
          </cell>
          <cell r="F16" t="str">
            <v>Centro</v>
          </cell>
          <cell r="G16" t="str">
            <v>Usuario</v>
          </cell>
          <cell r="H16" t="str">
            <v xml:space="preserve">H BALLEN </v>
          </cell>
        </row>
        <row r="17">
          <cell r="C17">
            <v>3742</v>
          </cell>
          <cell r="D17" t="str">
            <v xml:space="preserve">RENOVADORA DE LLANTAS S.A. RENOBOY S.A. </v>
          </cell>
          <cell r="E17" t="str">
            <v>Bogotá</v>
          </cell>
          <cell r="F17" t="str">
            <v>Centro</v>
          </cell>
          <cell r="G17" t="str">
            <v>Usuario</v>
          </cell>
          <cell r="H17" t="str">
            <v xml:space="preserve">H BALLEN </v>
          </cell>
        </row>
        <row r="18">
          <cell r="C18">
            <v>31467</v>
          </cell>
          <cell r="D18" t="str">
            <v xml:space="preserve">INCOLMOTOS YAMAHA S.A.                  </v>
          </cell>
          <cell r="E18" t="str">
            <v>Medellín</v>
          </cell>
          <cell r="F18" t="str">
            <v>Norte</v>
          </cell>
          <cell r="G18" t="str">
            <v>Cta especial</v>
          </cell>
          <cell r="H18" t="str">
            <v xml:space="preserve">H BALLEN </v>
          </cell>
        </row>
        <row r="19">
          <cell r="C19">
            <v>3682</v>
          </cell>
          <cell r="D19" t="str">
            <v>SOCIEDAD INTERNAL. DE TRANSP. MASIVO S.A</v>
          </cell>
          <cell r="E19" t="str">
            <v>Bogotá</v>
          </cell>
          <cell r="F19" t="str">
            <v>Centro</v>
          </cell>
          <cell r="G19" t="str">
            <v>Usuario</v>
          </cell>
          <cell r="H19" t="str">
            <v xml:space="preserve">H BALLEN </v>
          </cell>
        </row>
        <row r="20">
          <cell r="C20">
            <v>2573</v>
          </cell>
          <cell r="D20" t="str">
            <v xml:space="preserve">COMERC LLANTAS UNIDAS INTERNACIONAL SAS </v>
          </cell>
          <cell r="E20" t="str">
            <v>Cali</v>
          </cell>
          <cell r="F20" t="str">
            <v>Occidente</v>
          </cell>
          <cell r="G20" t="str">
            <v>Cta especial</v>
          </cell>
          <cell r="H20" t="str">
            <v xml:space="preserve">H BALLEN </v>
          </cell>
        </row>
        <row r="21">
          <cell r="C21">
            <v>3855</v>
          </cell>
          <cell r="D21" t="str">
            <v xml:space="preserve">CONNEXION MOVIL SA                      </v>
          </cell>
          <cell r="E21" t="str">
            <v>Bogotá</v>
          </cell>
          <cell r="F21" t="str">
            <v>Centro</v>
          </cell>
          <cell r="G21" t="str">
            <v>Cta especial</v>
          </cell>
          <cell r="H21" t="str">
            <v xml:space="preserve">H BALLEN </v>
          </cell>
        </row>
        <row r="22">
          <cell r="C22">
            <v>3835</v>
          </cell>
          <cell r="D22" t="str">
            <v xml:space="preserve">MASIVO CARGA SAS                        </v>
          </cell>
          <cell r="E22" t="str">
            <v>Bogotá</v>
          </cell>
          <cell r="F22" t="str">
            <v>Centro</v>
          </cell>
          <cell r="G22" t="str">
            <v>Usuario</v>
          </cell>
          <cell r="H22" t="str">
            <v xml:space="preserve">H BALLEN </v>
          </cell>
        </row>
        <row r="23">
          <cell r="C23">
            <v>2812</v>
          </cell>
          <cell r="D23" t="str">
            <v xml:space="preserve">MOTO MART S.A.                          </v>
          </cell>
          <cell r="E23" t="str">
            <v>Bogotá</v>
          </cell>
          <cell r="F23" t="str">
            <v>Centro</v>
          </cell>
          <cell r="G23" t="str">
            <v>Usuario</v>
          </cell>
          <cell r="H23" t="str">
            <v xml:space="preserve">H BALLEN </v>
          </cell>
        </row>
        <row r="24">
          <cell r="C24">
            <v>35946</v>
          </cell>
          <cell r="D24" t="str">
            <v>CIUDAD LIMPIA BOGOTA S.A. E.S.P</v>
          </cell>
          <cell r="E24" t="str">
            <v>Bogotá</v>
          </cell>
          <cell r="F24" t="str">
            <v>Centro</v>
          </cell>
          <cell r="G24" t="str">
            <v>Cta especial</v>
          </cell>
          <cell r="H24" t="str">
            <v xml:space="preserve">H BALLEN </v>
          </cell>
        </row>
        <row r="25">
          <cell r="C25">
            <v>3803</v>
          </cell>
          <cell r="D25" t="str">
            <v>SOLARTE NACIONAL DE CONSTRUCCIONES S A S</v>
          </cell>
          <cell r="E25" t="str">
            <v>Bogotá</v>
          </cell>
          <cell r="F25" t="str">
            <v>Centro</v>
          </cell>
          <cell r="G25" t="str">
            <v>Usuario</v>
          </cell>
          <cell r="H25" t="str">
            <v xml:space="preserve">H BALLEN </v>
          </cell>
        </row>
        <row r="26">
          <cell r="C26">
            <v>3116</v>
          </cell>
          <cell r="D26" t="str">
            <v xml:space="preserve">INTERANDINA DE TRANSPORTES S.A INANTRA  </v>
          </cell>
          <cell r="E26" t="str">
            <v>Bogotá</v>
          </cell>
          <cell r="F26" t="str">
            <v>Centro</v>
          </cell>
          <cell r="G26" t="str">
            <v>Usuario</v>
          </cell>
          <cell r="H26" t="str">
            <v xml:space="preserve">H BALLEN </v>
          </cell>
        </row>
        <row r="27">
          <cell r="C27">
            <v>35315</v>
          </cell>
          <cell r="D27" t="str">
            <v xml:space="preserve">FORD MOTOR DE COLOMBIA SUCURSAL         </v>
          </cell>
          <cell r="E27" t="str">
            <v>Bogotá</v>
          </cell>
          <cell r="F27" t="str">
            <v>Centro</v>
          </cell>
          <cell r="G27" t="str">
            <v>Cta especial</v>
          </cell>
          <cell r="H27" t="str">
            <v xml:space="preserve">H BALLEN </v>
          </cell>
        </row>
        <row r="28">
          <cell r="C28">
            <v>3857</v>
          </cell>
          <cell r="D28" t="str">
            <v xml:space="preserve">SOPROAS SA                              </v>
          </cell>
          <cell r="E28" t="str">
            <v>Montería</v>
          </cell>
          <cell r="F28" t="str">
            <v>Norte</v>
          </cell>
          <cell r="G28" t="str">
            <v>Cta especial</v>
          </cell>
          <cell r="H28" t="str">
            <v xml:space="preserve">H BALLEN </v>
          </cell>
        </row>
        <row r="29">
          <cell r="C29">
            <v>20091</v>
          </cell>
          <cell r="D29" t="str">
            <v xml:space="preserve">TIMON S.A.                              </v>
          </cell>
          <cell r="E29" t="str">
            <v>Bogotá</v>
          </cell>
          <cell r="F29" t="str">
            <v>Centro</v>
          </cell>
          <cell r="G29" t="str">
            <v>Usuario</v>
          </cell>
          <cell r="H29" t="str">
            <v xml:space="preserve">H BALLEN </v>
          </cell>
        </row>
        <row r="30">
          <cell r="C30">
            <v>3823</v>
          </cell>
          <cell r="D30" t="str">
            <v xml:space="preserve">SOLUCIONES LOGISTICAS ALACARGA SA       </v>
          </cell>
          <cell r="E30" t="str">
            <v>Bogotá</v>
          </cell>
          <cell r="F30" t="str">
            <v>Centro</v>
          </cell>
          <cell r="G30" t="str">
            <v>Usuario</v>
          </cell>
          <cell r="H30" t="str">
            <v xml:space="preserve">H BALLEN </v>
          </cell>
        </row>
        <row r="31">
          <cell r="C31">
            <v>3856</v>
          </cell>
          <cell r="D31" t="str">
            <v>CIUDAD LIMPIA DEL HUILA S A E S P</v>
          </cell>
          <cell r="E31" t="str">
            <v>Neiva</v>
          </cell>
          <cell r="F31" t="str">
            <v>Centro</v>
          </cell>
          <cell r="G31" t="str">
            <v>Cta especial</v>
          </cell>
          <cell r="H31" t="str">
            <v xml:space="preserve">H BALLEN </v>
          </cell>
        </row>
        <row r="32">
          <cell r="C32">
            <v>3815</v>
          </cell>
          <cell r="D32" t="str">
            <v xml:space="preserve">GMOVIL SAS                              </v>
          </cell>
          <cell r="E32" t="str">
            <v>Bogotá</v>
          </cell>
          <cell r="F32" t="str">
            <v>Centro</v>
          </cell>
          <cell r="G32" t="str">
            <v>Cta especial</v>
          </cell>
          <cell r="H32" t="str">
            <v xml:space="preserve">H BALLEN </v>
          </cell>
        </row>
        <row r="33">
          <cell r="C33">
            <v>2695</v>
          </cell>
          <cell r="D33" t="str">
            <v xml:space="preserve">PROVEEDOR Y SERCARGA S.A.               </v>
          </cell>
          <cell r="E33" t="str">
            <v>Bogotá</v>
          </cell>
          <cell r="F33" t="str">
            <v>Centro</v>
          </cell>
          <cell r="G33" t="str">
            <v>Usuario</v>
          </cell>
          <cell r="H33" t="str">
            <v xml:space="preserve">H BALLEN </v>
          </cell>
        </row>
        <row r="34">
          <cell r="C34">
            <v>3798</v>
          </cell>
          <cell r="D34" t="str">
            <v>CARLOS ALBERTO SOLARTE SOLARTE</v>
          </cell>
          <cell r="E34" t="str">
            <v>Bogotá</v>
          </cell>
          <cell r="F34" t="str">
            <v>Centro</v>
          </cell>
          <cell r="G34" t="str">
            <v>Usuario</v>
          </cell>
          <cell r="H34" t="str">
            <v xml:space="preserve">H BALLEN </v>
          </cell>
        </row>
        <row r="35">
          <cell r="C35">
            <v>3858</v>
          </cell>
          <cell r="D35" t="str">
            <v xml:space="preserve">MONTERIA EXPRESS SA                     </v>
          </cell>
          <cell r="E35" t="str">
            <v>Montería</v>
          </cell>
          <cell r="F35" t="str">
            <v>Norte</v>
          </cell>
          <cell r="G35" t="str">
            <v>Red especializada</v>
          </cell>
          <cell r="H35" t="str">
            <v xml:space="preserve">H BALLEN </v>
          </cell>
        </row>
        <row r="36">
          <cell r="C36">
            <v>2700</v>
          </cell>
          <cell r="D36" t="str">
            <v>SOFASA - RENAULT</v>
          </cell>
          <cell r="E36" t="str">
            <v>Bogotá</v>
          </cell>
          <cell r="F36" t="str">
            <v>Centro</v>
          </cell>
          <cell r="G36" t="str">
            <v>Ensambladoras</v>
          </cell>
          <cell r="H36" t="str">
            <v>M. F .URIBE</v>
          </cell>
        </row>
        <row r="37">
          <cell r="C37">
            <v>2636</v>
          </cell>
          <cell r="D37" t="str">
            <v xml:space="preserve">PROCAR INVERSIONES S. EN C.S.           </v>
          </cell>
          <cell r="E37" t="str">
            <v>Cartagena</v>
          </cell>
          <cell r="F37" t="str">
            <v>Norte</v>
          </cell>
          <cell r="G37" t="str">
            <v>Red especializada</v>
          </cell>
          <cell r="H37" t="str">
            <v>M. F .URIBE</v>
          </cell>
        </row>
        <row r="38">
          <cell r="C38">
            <v>3734</v>
          </cell>
          <cell r="D38" t="str">
            <v xml:space="preserve">MULTILLANTAS GRIMALDI S.A. DE CV.       </v>
          </cell>
          <cell r="E38" t="str">
            <v>Barranquilla</v>
          </cell>
          <cell r="F38" t="str">
            <v>Norte</v>
          </cell>
          <cell r="G38" t="str">
            <v>Red especializada</v>
          </cell>
          <cell r="H38" t="str">
            <v>M. F .URIBE</v>
          </cell>
        </row>
        <row r="39">
          <cell r="C39">
            <v>3605</v>
          </cell>
          <cell r="D39" t="str">
            <v xml:space="preserve">ACOSTALLANTAS S.A.                      </v>
          </cell>
          <cell r="E39" t="str">
            <v>Medellín</v>
          </cell>
          <cell r="F39" t="str">
            <v>Norte</v>
          </cell>
          <cell r="G39" t="str">
            <v>Red especializada</v>
          </cell>
          <cell r="H39" t="str">
            <v>M. F .URIBE</v>
          </cell>
        </row>
        <row r="40">
          <cell r="C40">
            <v>3688</v>
          </cell>
          <cell r="D40" t="str">
            <v xml:space="preserve">AUTOCENTRO CAPRI S.A.                   </v>
          </cell>
          <cell r="E40" t="str">
            <v>Cali</v>
          </cell>
          <cell r="F40" t="str">
            <v>Occidente</v>
          </cell>
          <cell r="G40" t="str">
            <v>Red especializada</v>
          </cell>
          <cell r="H40" t="str">
            <v>M. F .URIBE</v>
          </cell>
        </row>
        <row r="41">
          <cell r="C41">
            <v>33142</v>
          </cell>
          <cell r="D41" t="str">
            <v>ALMACENES Y TALLERES MOTO PRECISION S.A.</v>
          </cell>
          <cell r="E41" t="str">
            <v>Medellín</v>
          </cell>
          <cell r="F41" t="str">
            <v>Norte</v>
          </cell>
          <cell r="G41" t="str">
            <v>Red especializada</v>
          </cell>
          <cell r="H41" t="str">
            <v>M. F .URIBE</v>
          </cell>
        </row>
        <row r="42">
          <cell r="C42">
            <v>3479</v>
          </cell>
          <cell r="D42" t="str">
            <v xml:space="preserve">ARMENTA DE LA PE#A JORGE                </v>
          </cell>
          <cell r="E42" t="str">
            <v>Cali</v>
          </cell>
          <cell r="F42" t="str">
            <v>Occidente</v>
          </cell>
          <cell r="G42" t="str">
            <v>Red especializada</v>
          </cell>
          <cell r="H42" t="str">
            <v>M. F .URIBE</v>
          </cell>
        </row>
        <row r="43">
          <cell r="C43">
            <v>3683</v>
          </cell>
          <cell r="D43" t="str">
            <v xml:space="preserve">LOPEZ ALVAREZ Y CIA. S.C.A.             </v>
          </cell>
          <cell r="E43" t="str">
            <v>Pereira</v>
          </cell>
          <cell r="F43" t="str">
            <v>Occidente</v>
          </cell>
          <cell r="G43" t="str">
            <v>Red especializada</v>
          </cell>
          <cell r="H43" t="str">
            <v>M. F .URIBE</v>
          </cell>
        </row>
        <row r="44">
          <cell r="C44">
            <v>2900</v>
          </cell>
          <cell r="D44" t="str">
            <v xml:space="preserve">INVERSIONES EL DIAMANTE  S.A.           </v>
          </cell>
          <cell r="E44" t="str">
            <v>Armenia</v>
          </cell>
          <cell r="F44" t="str">
            <v>Occidente</v>
          </cell>
          <cell r="G44" t="str">
            <v>Red especializada</v>
          </cell>
          <cell r="H44" t="str">
            <v>M. F .URIBE</v>
          </cell>
        </row>
        <row r="45">
          <cell r="C45">
            <v>3182</v>
          </cell>
          <cell r="D45" t="str">
            <v xml:space="preserve">CASA BURALGO LTDA                       </v>
          </cell>
          <cell r="E45" t="str">
            <v>Pasto</v>
          </cell>
          <cell r="F45" t="str">
            <v>Occidente</v>
          </cell>
          <cell r="G45" t="str">
            <v>Red especializada</v>
          </cell>
          <cell r="H45" t="str">
            <v>M. F .URIBE</v>
          </cell>
        </row>
        <row r="46">
          <cell r="C46">
            <v>3676</v>
          </cell>
          <cell r="D46" t="str">
            <v xml:space="preserve">LLANTAS AGRICOLAS TULUA LTDA.           </v>
          </cell>
          <cell r="E46" t="str">
            <v>Tulúa</v>
          </cell>
          <cell r="F46" t="str">
            <v>Occidente</v>
          </cell>
          <cell r="G46" t="str">
            <v>Red especializada</v>
          </cell>
          <cell r="H46" t="str">
            <v>M. F .URIBE</v>
          </cell>
        </row>
        <row r="47">
          <cell r="C47">
            <v>3493</v>
          </cell>
          <cell r="D47" t="str">
            <v xml:space="preserve">ALMACEN SUS LLANTAS S.A.S               </v>
          </cell>
          <cell r="E47" t="str">
            <v>Medellín</v>
          </cell>
          <cell r="F47" t="str">
            <v>Norte</v>
          </cell>
          <cell r="G47" t="str">
            <v>Red especializada</v>
          </cell>
          <cell r="H47" t="str">
            <v>M. F .URIBE</v>
          </cell>
        </row>
        <row r="48">
          <cell r="C48">
            <v>48353</v>
          </cell>
          <cell r="D48" t="str">
            <v xml:space="preserve">JARBET SAS                              </v>
          </cell>
          <cell r="E48" t="str">
            <v>Medellín</v>
          </cell>
          <cell r="F48" t="str">
            <v>Norte</v>
          </cell>
          <cell r="G48" t="str">
            <v>Red especializada</v>
          </cell>
          <cell r="H48" t="str">
            <v>M. F .URIBE</v>
          </cell>
        </row>
        <row r="49">
          <cell r="C49">
            <v>3159</v>
          </cell>
          <cell r="D49" t="str">
            <v xml:space="preserve">SOMOS LLANTAS SAS                       </v>
          </cell>
          <cell r="E49" t="str">
            <v>Medellín</v>
          </cell>
          <cell r="F49" t="str">
            <v>Norte</v>
          </cell>
          <cell r="G49" t="str">
            <v>Red especializada</v>
          </cell>
          <cell r="H49" t="str">
            <v>M. F .URIBE</v>
          </cell>
        </row>
        <row r="50">
          <cell r="C50">
            <v>3067</v>
          </cell>
          <cell r="D50" t="str">
            <v xml:space="preserve">JULIO MORALES T. &amp; CIA S.A.             </v>
          </cell>
          <cell r="E50" t="str">
            <v>Cartagena</v>
          </cell>
          <cell r="F50" t="str">
            <v>Norte</v>
          </cell>
          <cell r="G50" t="str">
            <v>Red especializada</v>
          </cell>
          <cell r="H50" t="str">
            <v>M. F .URIBE</v>
          </cell>
        </row>
        <row r="51">
          <cell r="C51">
            <v>3700</v>
          </cell>
          <cell r="D51" t="str">
            <v xml:space="preserve">TODO LLANTAS DEL VALLE S.A.             </v>
          </cell>
          <cell r="E51" t="str">
            <v>Medellín</v>
          </cell>
          <cell r="F51" t="str">
            <v>Norte</v>
          </cell>
          <cell r="G51" t="str">
            <v>Red especializada</v>
          </cell>
          <cell r="H51" t="str">
            <v>M. F .URIBE</v>
          </cell>
        </row>
        <row r="52">
          <cell r="C52">
            <v>3837</v>
          </cell>
          <cell r="D52" t="str">
            <v xml:space="preserve">ROMARCO S.A.                            </v>
          </cell>
          <cell r="E52" t="str">
            <v>Cali</v>
          </cell>
          <cell r="F52" t="str">
            <v>Occidente</v>
          </cell>
          <cell r="G52" t="str">
            <v>Usuario</v>
          </cell>
          <cell r="H52" t="str">
            <v>M. F .URIBE</v>
          </cell>
        </row>
        <row r="53">
          <cell r="C53">
            <v>3229</v>
          </cell>
          <cell r="D53" t="str">
            <v xml:space="preserve">UPARLLANTAS S.A.                        </v>
          </cell>
          <cell r="E53" t="str">
            <v>Valledupar</v>
          </cell>
          <cell r="F53" t="str">
            <v>Norte</v>
          </cell>
          <cell r="G53" t="str">
            <v>Red especializada</v>
          </cell>
          <cell r="H53" t="str">
            <v>M. F .URIBE</v>
          </cell>
        </row>
        <row r="54">
          <cell r="C54">
            <v>3100</v>
          </cell>
          <cell r="D54" t="str">
            <v xml:space="preserve">CASA LOPEZ S.A                          </v>
          </cell>
          <cell r="E54" t="str">
            <v>Manizales</v>
          </cell>
          <cell r="F54" t="str">
            <v>Occidente</v>
          </cell>
          <cell r="G54" t="str">
            <v>Red especializada</v>
          </cell>
          <cell r="H54" t="str">
            <v>M. F .URIBE</v>
          </cell>
        </row>
        <row r="55">
          <cell r="C55">
            <v>3598</v>
          </cell>
          <cell r="D55" t="str">
            <v xml:space="preserve">GRANDES SUPERFICIES DE COLOMBIA S.A.    </v>
          </cell>
          <cell r="E55" t="str">
            <v>Bogotá</v>
          </cell>
          <cell r="F55" t="str">
            <v>Centro</v>
          </cell>
          <cell r="G55" t="str">
            <v>Hip</v>
          </cell>
          <cell r="H55" t="str">
            <v>M. F .URIBE</v>
          </cell>
        </row>
        <row r="56">
          <cell r="C56">
            <v>46868</v>
          </cell>
          <cell r="D56" t="str">
            <v xml:space="preserve">JUAN CARLOS RIVAS TORDECILLA            </v>
          </cell>
          <cell r="E56" t="str">
            <v>Montería</v>
          </cell>
          <cell r="F56" t="str">
            <v>Norte</v>
          </cell>
          <cell r="G56" t="str">
            <v>Red especializada</v>
          </cell>
          <cell r="H56" t="str">
            <v>M. F .URIBE</v>
          </cell>
        </row>
        <row r="57">
          <cell r="C57">
            <v>3710</v>
          </cell>
          <cell r="D57" t="str">
            <v xml:space="preserve">CENTRAL AUTOS Y PARTES LTDA.            </v>
          </cell>
          <cell r="E57" t="str">
            <v>Barranquilla</v>
          </cell>
          <cell r="F57" t="str">
            <v>Norte</v>
          </cell>
          <cell r="G57" t="str">
            <v>Usuario</v>
          </cell>
          <cell r="H57" t="str">
            <v>M. F .URIBE</v>
          </cell>
        </row>
        <row r="58">
          <cell r="C58">
            <v>3784</v>
          </cell>
          <cell r="D58" t="str">
            <v xml:space="preserve">SERVICIOS GENERALES SURAMERICANA S.A.S. </v>
          </cell>
          <cell r="E58" t="str">
            <v>Medellín</v>
          </cell>
          <cell r="F58" t="str">
            <v>Norte</v>
          </cell>
          <cell r="G58" t="str">
            <v>Red especializada</v>
          </cell>
          <cell r="H58" t="str">
            <v>M. F .URIBE</v>
          </cell>
        </row>
        <row r="59">
          <cell r="C59">
            <v>2917</v>
          </cell>
          <cell r="D59" t="str">
            <v xml:space="preserve">LLANTAS ESTADIO LTDA                    </v>
          </cell>
          <cell r="E59" t="str">
            <v>Barranquilla</v>
          </cell>
          <cell r="F59" t="str">
            <v>Norte</v>
          </cell>
          <cell r="G59" t="str">
            <v>Red especializada</v>
          </cell>
          <cell r="H59" t="str">
            <v>M. F .URIBE</v>
          </cell>
        </row>
        <row r="60">
          <cell r="C60">
            <v>2921</v>
          </cell>
          <cell r="D60" t="str">
            <v xml:space="preserve">TECNICENTRO TODOLLANTAS LTDA            </v>
          </cell>
          <cell r="E60" t="str">
            <v>Barranquilla</v>
          </cell>
          <cell r="F60" t="str">
            <v>Norte</v>
          </cell>
          <cell r="G60" t="str">
            <v>Red especializada</v>
          </cell>
          <cell r="H60" t="str">
            <v>M. F .URIBE</v>
          </cell>
        </row>
        <row r="61">
          <cell r="C61">
            <v>3173</v>
          </cell>
          <cell r="D61" t="str">
            <v xml:space="preserve">ALMACEN SUPER &amp; CIA. LTDA.              </v>
          </cell>
          <cell r="E61" t="str">
            <v>Montería</v>
          </cell>
          <cell r="F61" t="str">
            <v>Norte</v>
          </cell>
          <cell r="G61" t="str">
            <v>Red especializada</v>
          </cell>
          <cell r="H61" t="str">
            <v>M. F .URIBE</v>
          </cell>
        </row>
        <row r="62">
          <cell r="C62">
            <v>2507</v>
          </cell>
          <cell r="D62" t="str">
            <v xml:space="preserve">DIAGNOSTICENTRO ENVIGADO LTDA           </v>
          </cell>
          <cell r="E62" t="str">
            <v>Medellín</v>
          </cell>
          <cell r="F62" t="str">
            <v>Norte</v>
          </cell>
          <cell r="G62" t="str">
            <v>Red especializada</v>
          </cell>
          <cell r="H62" t="str">
            <v>M. F .URIBE</v>
          </cell>
        </row>
        <row r="63">
          <cell r="C63">
            <v>3600</v>
          </cell>
          <cell r="D63" t="str">
            <v xml:space="preserve">CASAUTOS S.A.                           </v>
          </cell>
          <cell r="E63" t="str">
            <v>Manizales</v>
          </cell>
          <cell r="F63" t="str">
            <v>Occidente</v>
          </cell>
          <cell r="G63" t="str">
            <v>Red especializada</v>
          </cell>
          <cell r="H63" t="str">
            <v>M. F .URIBE</v>
          </cell>
        </row>
        <row r="64">
          <cell r="C64">
            <v>3658</v>
          </cell>
          <cell r="D64" t="str">
            <v xml:space="preserve">TOVAR OVIEDO WILBER                     </v>
          </cell>
          <cell r="E64" t="str">
            <v>Barranquilla</v>
          </cell>
          <cell r="F64" t="str">
            <v>Norte</v>
          </cell>
          <cell r="G64" t="str">
            <v>Red especializada</v>
          </cell>
          <cell r="H64" t="str">
            <v>M. F .URIBE</v>
          </cell>
        </row>
        <row r="65">
          <cell r="C65">
            <v>2909</v>
          </cell>
          <cell r="D65" t="str">
            <v xml:space="preserve">JAIRO A.ECHEVERRI &amp; CIA. LTDA.          </v>
          </cell>
          <cell r="E65" t="str">
            <v>Barranquilla</v>
          </cell>
          <cell r="F65" t="str">
            <v>Norte</v>
          </cell>
          <cell r="G65" t="str">
            <v>Red especializada</v>
          </cell>
          <cell r="H65" t="str">
            <v>M. F .URIBE</v>
          </cell>
        </row>
        <row r="66">
          <cell r="C66">
            <v>3058</v>
          </cell>
          <cell r="D66" t="str">
            <v xml:space="preserve">H. SERRANO &amp; CIA LTDA                   </v>
          </cell>
          <cell r="E66" t="str">
            <v>Cali</v>
          </cell>
          <cell r="F66" t="str">
            <v>Occidente</v>
          </cell>
          <cell r="G66" t="str">
            <v>Red especializada</v>
          </cell>
          <cell r="H66" t="str">
            <v>M. F .URIBE</v>
          </cell>
        </row>
        <row r="67">
          <cell r="C67">
            <v>3789</v>
          </cell>
          <cell r="D67" t="str">
            <v xml:space="preserve">COORDINADORA DE TANQUES SAS             </v>
          </cell>
          <cell r="E67" t="str">
            <v>Medellín</v>
          </cell>
          <cell r="F67" t="str">
            <v>Occidente</v>
          </cell>
          <cell r="G67" t="str">
            <v>Usuario</v>
          </cell>
          <cell r="H67" t="str">
            <v>M. F .URIBE</v>
          </cell>
        </row>
        <row r="68">
          <cell r="C68">
            <v>3817</v>
          </cell>
          <cell r="D68" t="str">
            <v xml:space="preserve">BLANCO Y NEGRO MASIVO SA                </v>
          </cell>
          <cell r="E68" t="str">
            <v>Cali</v>
          </cell>
          <cell r="F68" t="str">
            <v>Occidente</v>
          </cell>
          <cell r="G68" t="str">
            <v>Usuario</v>
          </cell>
          <cell r="H68" t="str">
            <v>M. F .URIBE</v>
          </cell>
        </row>
        <row r="69">
          <cell r="C69">
            <v>3717</v>
          </cell>
          <cell r="D69" t="str">
            <v xml:space="preserve">REPRESENTACIONES MOTRICES S.A.S         </v>
          </cell>
          <cell r="E69" t="str">
            <v>Medellín</v>
          </cell>
          <cell r="F69" t="str">
            <v>Norte</v>
          </cell>
          <cell r="G69" t="str">
            <v>Red especializada</v>
          </cell>
          <cell r="H69" t="str">
            <v>M. F .URIBE</v>
          </cell>
        </row>
        <row r="70">
          <cell r="C70">
            <v>2375</v>
          </cell>
          <cell r="D70" t="str">
            <v xml:space="preserve">LOPEZ G. ALVIO                          </v>
          </cell>
          <cell r="E70" t="str">
            <v>Cali</v>
          </cell>
          <cell r="F70" t="str">
            <v>Occidente</v>
          </cell>
          <cell r="G70" t="str">
            <v>Red especializada</v>
          </cell>
          <cell r="H70" t="str">
            <v>M. F .URIBE</v>
          </cell>
        </row>
        <row r="71">
          <cell r="C71">
            <v>20850</v>
          </cell>
          <cell r="D71" t="str">
            <v>TRANSPORTADORA COMERCIAL COLOMBIA S.A.  (TCC)</v>
          </cell>
          <cell r="E71" t="str">
            <v>Medellín</v>
          </cell>
          <cell r="F71" t="str">
            <v>Norte</v>
          </cell>
          <cell r="G71" t="str">
            <v>Red especializada</v>
          </cell>
          <cell r="H71" t="str">
            <v>M. F .URIBE</v>
          </cell>
        </row>
        <row r="72">
          <cell r="C72">
            <v>3091</v>
          </cell>
          <cell r="D72" t="str">
            <v xml:space="preserve">REENCAUCHADORA MODERNA S.A.             </v>
          </cell>
          <cell r="E72" t="str">
            <v>Manizales</v>
          </cell>
          <cell r="F72" t="str">
            <v>Occidente</v>
          </cell>
          <cell r="G72" t="str">
            <v>Red especializada</v>
          </cell>
          <cell r="H72" t="str">
            <v>M. F .URIBE</v>
          </cell>
        </row>
        <row r="73">
          <cell r="C73">
            <v>3739</v>
          </cell>
          <cell r="D73" t="str">
            <v xml:space="preserve">FRENOS BARRANQUILLA LTDA.               </v>
          </cell>
          <cell r="E73" t="str">
            <v>Barranquilla</v>
          </cell>
          <cell r="F73" t="str">
            <v>Norte</v>
          </cell>
          <cell r="G73" t="str">
            <v>Red especializada</v>
          </cell>
          <cell r="H73" t="str">
            <v>M. F .URIBE</v>
          </cell>
        </row>
        <row r="74">
          <cell r="C74">
            <v>3852</v>
          </cell>
          <cell r="D74" t="str">
            <v xml:space="preserve">IMPORTADORA DE LLANTAS DURANGO SAS      </v>
          </cell>
          <cell r="E74" t="str">
            <v>Medellín</v>
          </cell>
          <cell r="F74" t="str">
            <v>Norte</v>
          </cell>
          <cell r="G74" t="str">
            <v>Red especializada</v>
          </cell>
          <cell r="H74" t="str">
            <v>M. F .URIBE</v>
          </cell>
        </row>
        <row r="75">
          <cell r="C75">
            <v>34720</v>
          </cell>
          <cell r="D75" t="str">
            <v xml:space="preserve">TRANSPORTES URIMAR S.A.S.               </v>
          </cell>
          <cell r="E75" t="str">
            <v>Medellín</v>
          </cell>
          <cell r="F75" t="str">
            <v>Norte</v>
          </cell>
          <cell r="G75" t="str">
            <v>Red especializada</v>
          </cell>
          <cell r="H75" t="str">
            <v>M. F .URIBE</v>
          </cell>
        </row>
        <row r="76">
          <cell r="C76">
            <v>3816</v>
          </cell>
          <cell r="D76" t="str">
            <v xml:space="preserve">GIT MASIVO SA                           </v>
          </cell>
          <cell r="E76" t="str">
            <v>Cali</v>
          </cell>
          <cell r="F76" t="str">
            <v>Occidente</v>
          </cell>
          <cell r="G76" t="str">
            <v>Usuario</v>
          </cell>
          <cell r="H76" t="str">
            <v>M. F .URIBE</v>
          </cell>
        </row>
        <row r="77">
          <cell r="C77">
            <v>3801</v>
          </cell>
          <cell r="D77" t="str">
            <v xml:space="preserve">LLANTAS LA ESTACION S.A.S               </v>
          </cell>
          <cell r="E77" t="str">
            <v>Palmira</v>
          </cell>
          <cell r="F77" t="str">
            <v>Occidente</v>
          </cell>
          <cell r="G77" t="str">
            <v>Red especializada</v>
          </cell>
          <cell r="H77" t="str">
            <v>M. F .URIBE</v>
          </cell>
        </row>
        <row r="78">
          <cell r="C78">
            <v>3735</v>
          </cell>
          <cell r="D78" t="str">
            <v xml:space="preserve">GUTIERREZ GUIZA LUIS VICENTE            </v>
          </cell>
          <cell r="E78" t="str">
            <v>Barranquilla</v>
          </cell>
          <cell r="F78" t="str">
            <v>Norte</v>
          </cell>
          <cell r="G78" t="str">
            <v>Red especializada</v>
          </cell>
          <cell r="H78" t="str">
            <v>M. F .URIBE</v>
          </cell>
        </row>
        <row r="79">
          <cell r="C79">
            <v>3732</v>
          </cell>
          <cell r="D79" t="str">
            <v xml:space="preserve">ESTACION INDIA CATALINA &amp; CIA LTDA.     </v>
          </cell>
          <cell r="E79" t="str">
            <v>Cartagena</v>
          </cell>
          <cell r="F79" t="str">
            <v>Norte</v>
          </cell>
          <cell r="G79" t="str">
            <v>Red especializada</v>
          </cell>
          <cell r="H79" t="str">
            <v>M. F .URIBE</v>
          </cell>
        </row>
        <row r="80">
          <cell r="C80">
            <v>2170</v>
          </cell>
          <cell r="D80" t="str">
            <v xml:space="preserve">CASTRO B CARLOS ALBERTO AUTOSERVICIO    </v>
          </cell>
          <cell r="E80" t="str">
            <v>Popayán</v>
          </cell>
          <cell r="F80" t="str">
            <v>Occidente</v>
          </cell>
          <cell r="G80" t="str">
            <v>Red especializada</v>
          </cell>
          <cell r="H80" t="str">
            <v>M. F .URIBE</v>
          </cell>
        </row>
        <row r="81">
          <cell r="C81">
            <v>2323</v>
          </cell>
          <cell r="D81" t="str">
            <v xml:space="preserve">GOMEZ MARTINEZ PEDRO H   TEXACO 25      </v>
          </cell>
          <cell r="E81" t="str">
            <v>Cali</v>
          </cell>
          <cell r="F81" t="str">
            <v>Occidente</v>
          </cell>
          <cell r="G81" t="str">
            <v>Red especializada</v>
          </cell>
          <cell r="H81" t="str">
            <v>M. F .URIBE</v>
          </cell>
        </row>
        <row r="82">
          <cell r="C82">
            <v>3859</v>
          </cell>
          <cell r="D82" t="str">
            <v xml:space="preserve">INGELSA OILS SAS                        </v>
          </cell>
          <cell r="E82" t="str">
            <v>Manizales</v>
          </cell>
          <cell r="F82" t="str">
            <v>Occidente</v>
          </cell>
          <cell r="G82" t="str">
            <v>Red especializada</v>
          </cell>
          <cell r="H82" t="str">
            <v>M. F .URIBE</v>
          </cell>
        </row>
        <row r="83">
          <cell r="C83">
            <v>21538</v>
          </cell>
          <cell r="D83" t="str">
            <v xml:space="preserve">EXPRESO BRASILIA SA                     </v>
          </cell>
          <cell r="E83" t="str">
            <v>Barranquilla</v>
          </cell>
          <cell r="F83" t="str">
            <v>Norte</v>
          </cell>
          <cell r="G83" t="str">
            <v>Usuario</v>
          </cell>
          <cell r="H83" t="str">
            <v>M. F .URIBE</v>
          </cell>
        </row>
        <row r="84">
          <cell r="C84">
            <v>3533</v>
          </cell>
          <cell r="D84" t="str">
            <v xml:space="preserve">SERVICENTRO MENGA S.A.                  </v>
          </cell>
          <cell r="E84" t="str">
            <v>Cali</v>
          </cell>
          <cell r="F84" t="str">
            <v>Occidente</v>
          </cell>
          <cell r="G84" t="str">
            <v>Red especializada</v>
          </cell>
          <cell r="H84" t="str">
            <v>M. F .URIBE</v>
          </cell>
        </row>
        <row r="85">
          <cell r="C85">
            <v>3860</v>
          </cell>
          <cell r="D85" t="str">
            <v xml:space="preserve">TIREMAXX COLIBRI SAS                    </v>
          </cell>
          <cell r="E85" t="str">
            <v>Medellín</v>
          </cell>
          <cell r="F85" t="str">
            <v>Norte</v>
          </cell>
          <cell r="G85" t="str">
            <v>Red especializada</v>
          </cell>
          <cell r="H85" t="str">
            <v>M. F .URIBE</v>
          </cell>
        </row>
        <row r="86">
          <cell r="C86">
            <v>3821</v>
          </cell>
          <cell r="D86" t="str">
            <v xml:space="preserve">NEGOCIOS ELECTRONICOS SAS               </v>
          </cell>
          <cell r="E86" t="str">
            <v>Medellín</v>
          </cell>
          <cell r="F86" t="str">
            <v>Norte</v>
          </cell>
          <cell r="G86" t="str">
            <v>Red especializada</v>
          </cell>
          <cell r="H86" t="str">
            <v>M. F .URIBE</v>
          </cell>
        </row>
        <row r="87">
          <cell r="C87">
            <v>3736</v>
          </cell>
          <cell r="D87" t="str">
            <v xml:space="preserve">NEWTRANS LTDA                           </v>
          </cell>
          <cell r="E87" t="str">
            <v>Medellín</v>
          </cell>
          <cell r="F87" t="str">
            <v>Norte</v>
          </cell>
          <cell r="G87" t="str">
            <v>Red especializada</v>
          </cell>
          <cell r="H87" t="str">
            <v>M. F .URIBE</v>
          </cell>
        </row>
        <row r="88">
          <cell r="C88">
            <v>3678</v>
          </cell>
          <cell r="D88" t="str">
            <v xml:space="preserve">AGROINSUMOS S.A.                        </v>
          </cell>
          <cell r="E88" t="str">
            <v>Cartago</v>
          </cell>
          <cell r="F88" t="str">
            <v>Occidente</v>
          </cell>
          <cell r="G88" t="str">
            <v>Red especializada</v>
          </cell>
          <cell r="H88" t="str">
            <v>M. F .URIBE</v>
          </cell>
        </row>
        <row r="89">
          <cell r="C89">
            <v>3121</v>
          </cell>
          <cell r="D89" t="str">
            <v xml:space="preserve">COORDINADORA MERCANTIL S.A.             </v>
          </cell>
          <cell r="E89" t="str">
            <v>Medellín</v>
          </cell>
          <cell r="F89" t="str">
            <v>Norte</v>
          </cell>
          <cell r="G89" t="str">
            <v>Usuario</v>
          </cell>
          <cell r="H89" t="str">
            <v>M. F .URIBE</v>
          </cell>
        </row>
        <row r="90">
          <cell r="C90">
            <v>20306</v>
          </cell>
          <cell r="D90" t="str">
            <v>SOCIEDAD PORTUARIA REGIONAL DE CARTAGENA</v>
          </cell>
          <cell r="E90" t="str">
            <v>Cartagena</v>
          </cell>
          <cell r="F90" t="str">
            <v>Norte</v>
          </cell>
          <cell r="G90" t="str">
            <v>Usuario</v>
          </cell>
          <cell r="H90" t="str">
            <v>M. F .URIBE</v>
          </cell>
        </row>
        <row r="91">
          <cell r="C91">
            <v>19744</v>
          </cell>
          <cell r="D91" t="str">
            <v>TERMINAL DE CONT.DE CARTAGENA S.A</v>
          </cell>
          <cell r="E91" t="str">
            <v>Cartagena</v>
          </cell>
          <cell r="F91" t="str">
            <v>Norte</v>
          </cell>
          <cell r="G91" t="str">
            <v>Usuario</v>
          </cell>
          <cell r="H91" t="str">
            <v>M. F .URIBE</v>
          </cell>
        </row>
        <row r="92">
          <cell r="C92">
            <v>3806</v>
          </cell>
          <cell r="D92" t="str">
            <v xml:space="preserve">RUTA 40 SAS                             </v>
          </cell>
          <cell r="E92" t="str">
            <v>Medellín</v>
          </cell>
          <cell r="F92" t="str">
            <v>Norte</v>
          </cell>
          <cell r="G92" t="str">
            <v>Usuario</v>
          </cell>
          <cell r="H92" t="str">
            <v>M. F .URIBE</v>
          </cell>
        </row>
        <row r="93">
          <cell r="C93">
            <v>42385</v>
          </cell>
          <cell r="D93" t="str">
            <v xml:space="preserve">TANQUES Y CAMIONES S.A.                 </v>
          </cell>
          <cell r="E93" t="str">
            <v>Medellín</v>
          </cell>
          <cell r="F93" t="str">
            <v>Norte</v>
          </cell>
          <cell r="G93" t="str">
            <v>Usuario</v>
          </cell>
          <cell r="H93" t="str">
            <v>M. F .URIBE</v>
          </cell>
        </row>
        <row r="94">
          <cell r="C94">
            <v>2825</v>
          </cell>
          <cell r="D94" t="str">
            <v xml:space="preserve">LA RUEDA S.A.                           </v>
          </cell>
          <cell r="E94" t="str">
            <v>Bogotá</v>
          </cell>
          <cell r="F94" t="str">
            <v>Centro</v>
          </cell>
          <cell r="G94" t="str">
            <v>Red especializada</v>
          </cell>
          <cell r="H94" t="str">
            <v>M. F .URIBE</v>
          </cell>
        </row>
        <row r="95">
          <cell r="C95">
            <v>2700</v>
          </cell>
          <cell r="D95" t="str">
            <v>SOFASA - RENAULT</v>
          </cell>
          <cell r="E95" t="str">
            <v>Medellín</v>
          </cell>
          <cell r="F95" t="str">
            <v>Norte</v>
          </cell>
          <cell r="G95" t="str">
            <v>Ensambladoras</v>
          </cell>
          <cell r="H95" t="str">
            <v>A SANABRIA</v>
          </cell>
        </row>
        <row r="96">
          <cell r="C96">
            <v>2587</v>
          </cell>
          <cell r="D96" t="str">
            <v xml:space="preserve">LUBRILLANTAS EL DORADO S.A.             </v>
          </cell>
          <cell r="E96" t="str">
            <v>Bogotá</v>
          </cell>
          <cell r="F96" t="str">
            <v>Centro</v>
          </cell>
          <cell r="G96" t="str">
            <v>Red especializada</v>
          </cell>
          <cell r="H96" t="str">
            <v>A SANABRIA</v>
          </cell>
        </row>
        <row r="97">
          <cell r="C97">
            <v>2949</v>
          </cell>
          <cell r="D97" t="str">
            <v xml:space="preserve">DISMACOR S.A.                           </v>
          </cell>
          <cell r="E97" t="str">
            <v>Bogotá</v>
          </cell>
          <cell r="F97" t="str">
            <v>Centro</v>
          </cell>
          <cell r="G97" t="str">
            <v>Red especializada</v>
          </cell>
          <cell r="H97" t="str">
            <v>A SANABRIA</v>
          </cell>
        </row>
        <row r="98">
          <cell r="C98">
            <v>2851</v>
          </cell>
          <cell r="D98" t="str">
            <v xml:space="preserve">TELLANTAS LTDA.                         </v>
          </cell>
          <cell r="E98" t="str">
            <v>Bogotá</v>
          </cell>
          <cell r="F98" t="str">
            <v>Centro</v>
          </cell>
          <cell r="G98" t="str">
            <v>Red especializada</v>
          </cell>
          <cell r="H98" t="str">
            <v>A SANABRIA</v>
          </cell>
        </row>
        <row r="99">
          <cell r="C99">
            <v>3686</v>
          </cell>
          <cell r="D99" t="str">
            <v xml:space="preserve">LUBRIGRAS S.A.                          </v>
          </cell>
          <cell r="E99" t="str">
            <v>Barranquilla</v>
          </cell>
          <cell r="F99" t="str">
            <v>Norte</v>
          </cell>
          <cell r="G99" t="str">
            <v>Red especializada</v>
          </cell>
          <cell r="H99" t="str">
            <v>A SANABRIA</v>
          </cell>
        </row>
        <row r="100">
          <cell r="C100">
            <v>3830</v>
          </cell>
          <cell r="D100" t="str">
            <v xml:space="preserve">SUCAMPO SULLANTA SA                     </v>
          </cell>
          <cell r="E100" t="str">
            <v>Ibagué</v>
          </cell>
          <cell r="F100" t="str">
            <v>Centro</v>
          </cell>
          <cell r="G100" t="str">
            <v>Red especializada</v>
          </cell>
          <cell r="H100" t="str">
            <v>A SANABRIA</v>
          </cell>
        </row>
        <row r="101">
          <cell r="C101">
            <v>3211</v>
          </cell>
          <cell r="D101" t="str">
            <v xml:space="preserve">INVERSIONES Y PROMOCIONES S A S         </v>
          </cell>
          <cell r="E101" t="str">
            <v>Duitama</v>
          </cell>
          <cell r="F101" t="str">
            <v>Centro</v>
          </cell>
          <cell r="G101" t="str">
            <v>Red especializada</v>
          </cell>
          <cell r="H101" t="str">
            <v>A SANABRIA</v>
          </cell>
        </row>
        <row r="102">
          <cell r="C102">
            <v>3684</v>
          </cell>
          <cell r="D102" t="str">
            <v xml:space="preserve">MAXILLANTAS LIMITADA                    </v>
          </cell>
          <cell r="E102" t="str">
            <v>Florencia</v>
          </cell>
          <cell r="F102" t="str">
            <v>Centro</v>
          </cell>
          <cell r="G102" t="str">
            <v>Red especializada</v>
          </cell>
          <cell r="H102" t="str">
            <v>A SANABRIA</v>
          </cell>
        </row>
        <row r="103">
          <cell r="C103">
            <v>2484</v>
          </cell>
          <cell r="D103" t="str">
            <v xml:space="preserve">LLANTAS REPUESTOS Y SERVICIOS SAS       </v>
          </cell>
          <cell r="E103" t="str">
            <v>Bogotá</v>
          </cell>
          <cell r="F103" t="str">
            <v>Centro</v>
          </cell>
          <cell r="G103" t="str">
            <v>Red especializada</v>
          </cell>
          <cell r="H103" t="str">
            <v>A SANABRIA</v>
          </cell>
        </row>
        <row r="104">
          <cell r="C104">
            <v>3411</v>
          </cell>
          <cell r="D104" t="str">
            <v xml:space="preserve">INVERSIONES AUTOMOVILIARIAS LIMITADA    </v>
          </cell>
          <cell r="E104" t="str">
            <v>Neiva</v>
          </cell>
          <cell r="F104" t="str">
            <v>Centro</v>
          </cell>
          <cell r="G104" t="str">
            <v>Red especializada</v>
          </cell>
          <cell r="H104" t="str">
            <v>A SANABRIA</v>
          </cell>
        </row>
        <row r="105">
          <cell r="C105">
            <v>2831</v>
          </cell>
          <cell r="D105" t="str">
            <v xml:space="preserve">INVERSIONES EBAQUE LIMITADA             </v>
          </cell>
          <cell r="E105" t="str">
            <v>Bogotá</v>
          </cell>
          <cell r="F105" t="str">
            <v>Centro</v>
          </cell>
          <cell r="G105" t="str">
            <v>Red especializada</v>
          </cell>
          <cell r="H105" t="str">
            <v>A SANABRIA</v>
          </cell>
        </row>
        <row r="106">
          <cell r="C106">
            <v>2186</v>
          </cell>
          <cell r="D106" t="str">
            <v xml:space="preserve">NOVA GONZALEZ PEDRO JOSUE ALMALLANTAS   </v>
          </cell>
          <cell r="E106" t="str">
            <v>Duitama</v>
          </cell>
          <cell r="F106" t="str">
            <v>Centro</v>
          </cell>
          <cell r="G106" t="str">
            <v>Red especializada</v>
          </cell>
          <cell r="H106" t="str">
            <v>A SANABRIA</v>
          </cell>
        </row>
        <row r="107">
          <cell r="C107">
            <v>2794</v>
          </cell>
          <cell r="D107" t="str">
            <v>TECNICOS Y DIST. COLUMBIA LTDA- TEDISCOL</v>
          </cell>
          <cell r="E107" t="str">
            <v>Bogotá</v>
          </cell>
          <cell r="F107" t="str">
            <v>Centro</v>
          </cell>
          <cell r="G107" t="str">
            <v>Red especializada</v>
          </cell>
          <cell r="H107" t="str">
            <v>A SANABRIA</v>
          </cell>
        </row>
        <row r="108">
          <cell r="C108">
            <v>3075</v>
          </cell>
          <cell r="D108" t="str">
            <v xml:space="preserve">DISTRILLANTAS SA                        </v>
          </cell>
          <cell r="E108" t="str">
            <v>Ibagué</v>
          </cell>
          <cell r="F108" t="str">
            <v>Centro</v>
          </cell>
          <cell r="G108" t="str">
            <v>Red especializada</v>
          </cell>
          <cell r="H108" t="str">
            <v>A SANABRIA</v>
          </cell>
        </row>
        <row r="109">
          <cell r="C109">
            <v>3716</v>
          </cell>
          <cell r="D109" t="str">
            <v xml:space="preserve">NAVITRANS SAS                           </v>
          </cell>
          <cell r="E109" t="str">
            <v>Bogotá</v>
          </cell>
          <cell r="F109" t="str">
            <v>Centro</v>
          </cell>
          <cell r="G109" t="str">
            <v>Red especializada</v>
          </cell>
          <cell r="H109" t="str">
            <v>A SANABRIA</v>
          </cell>
        </row>
        <row r="110">
          <cell r="C110">
            <v>3690</v>
          </cell>
          <cell r="D110" t="str">
            <v xml:space="preserve">LOPEZ CORTES WILLIAM JAVIER             </v>
          </cell>
          <cell r="E110" t="str">
            <v>Bogotá</v>
          </cell>
          <cell r="F110" t="str">
            <v>Centro</v>
          </cell>
          <cell r="G110" t="str">
            <v>Red especializada</v>
          </cell>
          <cell r="H110" t="str">
            <v>A SANABRIA</v>
          </cell>
        </row>
        <row r="111">
          <cell r="C111">
            <v>3747</v>
          </cell>
          <cell r="D111" t="str">
            <v xml:space="preserve">GRUPO GALLO CORP S A S                  </v>
          </cell>
          <cell r="E111" t="str">
            <v>Bogotá</v>
          </cell>
          <cell r="F111" t="str">
            <v>Centro</v>
          </cell>
          <cell r="G111" t="str">
            <v>Red especializada</v>
          </cell>
          <cell r="H111" t="str">
            <v>A SANABRIA</v>
          </cell>
        </row>
        <row r="112">
          <cell r="C112">
            <v>3838</v>
          </cell>
          <cell r="D112" t="str">
            <v xml:space="preserve">INVERSIONES COOMOTOR SA                 </v>
          </cell>
          <cell r="E112" t="str">
            <v>Neiva</v>
          </cell>
          <cell r="F112" t="str">
            <v>Centro</v>
          </cell>
          <cell r="G112" t="str">
            <v>Usuario</v>
          </cell>
          <cell r="H112" t="str">
            <v>A SANABRIA</v>
          </cell>
        </row>
        <row r="113">
          <cell r="C113">
            <v>3773</v>
          </cell>
          <cell r="D113" t="str">
            <v xml:space="preserve">NOVA PE#A EDUIN ALONSO                  </v>
          </cell>
          <cell r="E113" t="str">
            <v>Duitama</v>
          </cell>
          <cell r="F113" t="str">
            <v>Centro</v>
          </cell>
          <cell r="G113" t="str">
            <v>Red especializada</v>
          </cell>
          <cell r="H113" t="str">
            <v>A SANABRIA</v>
          </cell>
        </row>
        <row r="114">
          <cell r="C114">
            <v>3692</v>
          </cell>
          <cell r="D114" t="str">
            <v xml:space="preserve">PINZON AVILA MARTHA CECILIA             </v>
          </cell>
          <cell r="E114" t="str">
            <v>Bogotá</v>
          </cell>
          <cell r="F114" t="str">
            <v>Centro</v>
          </cell>
          <cell r="G114" t="str">
            <v>Red especializada</v>
          </cell>
          <cell r="H114" t="str">
            <v>A SANABRIA</v>
          </cell>
        </row>
        <row r="115">
          <cell r="C115">
            <v>3706</v>
          </cell>
          <cell r="D115" t="str">
            <v xml:space="preserve">AUTOEXPRESS MORATO S.A.                 </v>
          </cell>
          <cell r="E115" t="str">
            <v>Bogotá</v>
          </cell>
          <cell r="F115" t="str">
            <v>Centro</v>
          </cell>
          <cell r="G115" t="str">
            <v>Red especializada</v>
          </cell>
          <cell r="H115" t="str">
            <v>A SANABRIA</v>
          </cell>
        </row>
        <row r="116">
          <cell r="C116">
            <v>3828</v>
          </cell>
          <cell r="D116" t="str">
            <v xml:space="preserve">TECNICENTRO SANTA MONICA SAS            </v>
          </cell>
          <cell r="E116" t="str">
            <v>Bogotá</v>
          </cell>
          <cell r="F116" t="str">
            <v>Centro</v>
          </cell>
          <cell r="G116" t="str">
            <v>Red especializada</v>
          </cell>
          <cell r="H116" t="str">
            <v>A SANABRIA</v>
          </cell>
        </row>
        <row r="117">
          <cell r="C117">
            <v>2598</v>
          </cell>
          <cell r="D117" t="str">
            <v xml:space="preserve">TECNICOCHES LTDA.                       </v>
          </cell>
          <cell r="E117" t="str">
            <v>Duitama</v>
          </cell>
          <cell r="F117" t="str">
            <v>Centro</v>
          </cell>
          <cell r="G117" t="str">
            <v>Red especializada</v>
          </cell>
          <cell r="H117" t="str">
            <v>A SANABRIA</v>
          </cell>
        </row>
        <row r="118">
          <cell r="C118">
            <v>3519</v>
          </cell>
          <cell r="D118" t="str">
            <v xml:space="preserve">COLOMBIANA DE COMERCIO S.A.             </v>
          </cell>
          <cell r="E118" t="str">
            <v>Bogotá</v>
          </cell>
          <cell r="F118" t="str">
            <v>Centro</v>
          </cell>
          <cell r="G118" t="str">
            <v>Hip</v>
          </cell>
          <cell r="H118" t="str">
            <v>A SANABRIA</v>
          </cell>
        </row>
        <row r="119">
          <cell r="C119">
            <v>3581</v>
          </cell>
          <cell r="D119" t="str">
            <v xml:space="preserve">REPUESTOS SERVICIOS Y LLANTAS LIMITADA. </v>
          </cell>
          <cell r="E119" t="str">
            <v>Bogotá</v>
          </cell>
          <cell r="F119" t="str">
            <v>Centro</v>
          </cell>
          <cell r="G119" t="str">
            <v>Red especializada</v>
          </cell>
          <cell r="H119" t="str">
            <v>A SANABRIA</v>
          </cell>
        </row>
        <row r="120">
          <cell r="C120">
            <v>33822</v>
          </cell>
          <cell r="D120" t="str">
            <v xml:space="preserve">AUTOGERMANA S.A.                        </v>
          </cell>
          <cell r="E120" t="str">
            <v>Bogotá</v>
          </cell>
          <cell r="F120" t="str">
            <v>Centro</v>
          </cell>
          <cell r="G120" t="str">
            <v>Concesionario</v>
          </cell>
          <cell r="H120" t="str">
            <v>A SANABRIA</v>
          </cell>
        </row>
        <row r="121">
          <cell r="C121">
            <v>3701</v>
          </cell>
          <cell r="D121" t="str">
            <v xml:space="preserve">INVERSIONES AGUILA S.A                  </v>
          </cell>
          <cell r="E121" t="str">
            <v>Bogotá</v>
          </cell>
          <cell r="F121" t="str">
            <v>Centro</v>
          </cell>
          <cell r="G121" t="str">
            <v>Red especializada</v>
          </cell>
          <cell r="H121" t="str">
            <v>A SANABRIA</v>
          </cell>
        </row>
        <row r="122">
          <cell r="C122">
            <v>2164</v>
          </cell>
          <cell r="D122" t="str">
            <v xml:space="preserve">REYES RAFAEL                            </v>
          </cell>
          <cell r="E122" t="str">
            <v>Ubate</v>
          </cell>
          <cell r="F122" t="str">
            <v>Centro</v>
          </cell>
          <cell r="G122" t="str">
            <v>Red especializada</v>
          </cell>
          <cell r="H122" t="str">
            <v>A SANABRIA</v>
          </cell>
        </row>
        <row r="123">
          <cell r="C123">
            <v>3592</v>
          </cell>
          <cell r="D123" t="str">
            <v xml:space="preserve">CAMACHO G. OSCAR EDUARDO                </v>
          </cell>
          <cell r="E123" t="str">
            <v>Fusagasugá</v>
          </cell>
          <cell r="F123" t="str">
            <v>Centro</v>
          </cell>
          <cell r="G123" t="str">
            <v>Red especializada</v>
          </cell>
          <cell r="H123" t="str">
            <v>A SANABRIA</v>
          </cell>
        </row>
        <row r="124">
          <cell r="C124">
            <v>3748</v>
          </cell>
          <cell r="D124" t="str">
            <v xml:space="preserve">ACALLANTAS S.A.S.                       </v>
          </cell>
          <cell r="E124" t="str">
            <v>Acacias</v>
          </cell>
          <cell r="F124" t="str">
            <v>Centro</v>
          </cell>
          <cell r="G124" t="str">
            <v>Red especializada</v>
          </cell>
          <cell r="H124" t="str">
            <v>A SANABRIA</v>
          </cell>
        </row>
        <row r="125">
          <cell r="C125">
            <v>3086</v>
          </cell>
          <cell r="D125" t="str">
            <v xml:space="preserve">TECNICENTRO LLANTAS QUINTA AVENIDA SAS  </v>
          </cell>
          <cell r="E125" t="str">
            <v>Ibagué</v>
          </cell>
          <cell r="F125" t="str">
            <v>Centro</v>
          </cell>
          <cell r="G125" t="str">
            <v>Red especializada</v>
          </cell>
          <cell r="H125" t="str">
            <v>A SANABRIA</v>
          </cell>
        </row>
        <row r="126">
          <cell r="C126">
            <v>31910</v>
          </cell>
          <cell r="D126" t="str">
            <v xml:space="preserve">LLANTAS E IMPORTACIONES SAGU SAS        </v>
          </cell>
          <cell r="E126" t="str">
            <v>Bogotá</v>
          </cell>
          <cell r="F126" t="str">
            <v>Centro</v>
          </cell>
          <cell r="G126" t="str">
            <v>Red especializada</v>
          </cell>
          <cell r="H126" t="str">
            <v>A SANABRIA</v>
          </cell>
        </row>
        <row r="127">
          <cell r="C127">
            <v>21427</v>
          </cell>
          <cell r="D127" t="str">
            <v xml:space="preserve">AUTOCENTRO SANTANA LTDA.                </v>
          </cell>
          <cell r="E127" t="str">
            <v>Bogotá</v>
          </cell>
          <cell r="F127" t="str">
            <v>Centro</v>
          </cell>
          <cell r="G127" t="str">
            <v>Red especializada</v>
          </cell>
          <cell r="H127" t="str">
            <v>A SANABRIA</v>
          </cell>
        </row>
        <row r="128">
          <cell r="C128">
            <v>3453</v>
          </cell>
          <cell r="D128" t="str">
            <v xml:space="preserve">PANAMERICANA DE LLANTAS E INVERS SAS    </v>
          </cell>
          <cell r="E128" t="str">
            <v>Bogotá</v>
          </cell>
          <cell r="F128" t="str">
            <v>Centro</v>
          </cell>
          <cell r="G128" t="str">
            <v>Red especializada</v>
          </cell>
          <cell r="H128" t="str">
            <v>A SANABRIA</v>
          </cell>
        </row>
        <row r="129">
          <cell r="C129">
            <v>3654</v>
          </cell>
          <cell r="D129" t="str">
            <v xml:space="preserve">SERVICE CONCEPT LTDA.                   </v>
          </cell>
          <cell r="E129" t="str">
            <v>Bogotá</v>
          </cell>
          <cell r="F129" t="str">
            <v>Centro</v>
          </cell>
          <cell r="G129" t="str">
            <v>Red especializada</v>
          </cell>
          <cell r="H129" t="str">
            <v>A SANABRIA</v>
          </cell>
        </row>
        <row r="130">
          <cell r="C130">
            <v>33804</v>
          </cell>
          <cell r="D130" t="str">
            <v>VELEZ NAAR ORLANDO</v>
          </cell>
          <cell r="E130" t="str">
            <v>Bogotá</v>
          </cell>
          <cell r="F130" t="str">
            <v>Centro</v>
          </cell>
          <cell r="G130" t="str">
            <v>Red especializada</v>
          </cell>
          <cell r="H130" t="str">
            <v>A SANABRIA</v>
          </cell>
        </row>
        <row r="131">
          <cell r="C131">
            <v>2176</v>
          </cell>
          <cell r="D131" t="str">
            <v xml:space="preserve">ORJUELA EPIFANIO                        </v>
          </cell>
          <cell r="E131" t="str">
            <v>Villeta</v>
          </cell>
          <cell r="F131" t="str">
            <v>Centro</v>
          </cell>
          <cell r="G131" t="str">
            <v>Red especializada</v>
          </cell>
          <cell r="H131" t="str">
            <v>A SANABRIA</v>
          </cell>
        </row>
        <row r="132">
          <cell r="C132">
            <v>3726</v>
          </cell>
          <cell r="D132" t="str">
            <v xml:space="preserve">LLANTAS LA GLORIETA DORABEL S.A.S       </v>
          </cell>
          <cell r="E132" t="str">
            <v>Tunja</v>
          </cell>
          <cell r="F132" t="str">
            <v>Centro</v>
          </cell>
          <cell r="G132" t="str">
            <v>Red especializada</v>
          </cell>
          <cell r="H132" t="str">
            <v>A SANABRIA</v>
          </cell>
        </row>
        <row r="133">
          <cell r="C133">
            <v>3782</v>
          </cell>
          <cell r="D133" t="str">
            <v xml:space="preserve">LAISECA URUE#A ARGELIA                  </v>
          </cell>
          <cell r="E133" t="str">
            <v>Bogotá</v>
          </cell>
          <cell r="F133" t="str">
            <v>Centro</v>
          </cell>
          <cell r="G133" t="str">
            <v>Red especializada</v>
          </cell>
          <cell r="H133" t="str">
            <v>A SANABRIA</v>
          </cell>
        </row>
        <row r="134">
          <cell r="C134">
            <v>3620</v>
          </cell>
          <cell r="D134" t="str">
            <v xml:space="preserve">PROMOTORA INTERNACIONAL DE PARTES S A S </v>
          </cell>
          <cell r="E134" t="str">
            <v>Bogotá</v>
          </cell>
          <cell r="F134" t="str">
            <v>Centro</v>
          </cell>
          <cell r="G134" t="str">
            <v>Red especializada</v>
          </cell>
          <cell r="H134" t="str">
            <v>A SANABRIA</v>
          </cell>
        </row>
        <row r="135">
          <cell r="C135">
            <v>3778</v>
          </cell>
          <cell r="D135" t="str">
            <v xml:space="preserve">MULTISERVICIOS LLANTAS Y FRENOS SAS     </v>
          </cell>
          <cell r="E135" t="str">
            <v>Tunja</v>
          </cell>
          <cell r="F135" t="str">
            <v>Centro</v>
          </cell>
          <cell r="G135" t="str">
            <v>Red especializada</v>
          </cell>
          <cell r="H135" t="str">
            <v>A SANABRIA</v>
          </cell>
        </row>
        <row r="136">
          <cell r="C136">
            <v>32301</v>
          </cell>
          <cell r="D136" t="str">
            <v xml:space="preserve">CASA TORO AUTOMOTRIZ SA                 </v>
          </cell>
          <cell r="E136" t="str">
            <v>Bogotá</v>
          </cell>
          <cell r="F136" t="str">
            <v>Centro</v>
          </cell>
          <cell r="G136" t="str">
            <v>Concesionario</v>
          </cell>
          <cell r="H136" t="str">
            <v>A SANABRIA</v>
          </cell>
        </row>
        <row r="137">
          <cell r="C137">
            <v>2976</v>
          </cell>
          <cell r="D137" t="str">
            <v xml:space="preserve">LAFRANCOL SAS                           </v>
          </cell>
          <cell r="E137" t="str">
            <v>Bogotá</v>
          </cell>
          <cell r="F137" t="str">
            <v>Centro</v>
          </cell>
          <cell r="G137" t="str">
            <v>Red especializada</v>
          </cell>
          <cell r="H137" t="str">
            <v>A SANABRIA</v>
          </cell>
        </row>
        <row r="138">
          <cell r="C138">
            <v>33230</v>
          </cell>
          <cell r="D138" t="str">
            <v xml:space="preserve">AUTOELITE LTDA.                         </v>
          </cell>
          <cell r="E138" t="str">
            <v>Bogotá</v>
          </cell>
          <cell r="F138" t="str">
            <v>Centro</v>
          </cell>
          <cell r="G138" t="str">
            <v>Concesionario</v>
          </cell>
          <cell r="H138" t="str">
            <v>A SANABRIA</v>
          </cell>
        </row>
        <row r="139">
          <cell r="C139">
            <v>2650</v>
          </cell>
          <cell r="D139" t="str">
            <v xml:space="preserve">DISTRIBUIDORA NISSAN S.A.               </v>
          </cell>
          <cell r="E139" t="str">
            <v>Bogotá</v>
          </cell>
          <cell r="F139" t="str">
            <v>Centro</v>
          </cell>
          <cell r="G139" t="str">
            <v>Concesionario</v>
          </cell>
          <cell r="H139" t="str">
            <v>A SANABRIA</v>
          </cell>
        </row>
        <row r="140">
          <cell r="C140">
            <v>3786</v>
          </cell>
          <cell r="D140" t="str">
            <v xml:space="preserve">INVERSIONES M V R LTDA                  </v>
          </cell>
          <cell r="E140" t="str">
            <v>Bogotá</v>
          </cell>
          <cell r="F140" t="str">
            <v>Centro</v>
          </cell>
          <cell r="G140" t="str">
            <v>Red especializada</v>
          </cell>
          <cell r="H140" t="str">
            <v>A SANABRIA</v>
          </cell>
        </row>
        <row r="141">
          <cell r="C141">
            <v>3636</v>
          </cell>
          <cell r="D141" t="str">
            <v xml:space="preserve">ESTACION EL PINO 73 LTDA.               </v>
          </cell>
          <cell r="E141" t="str">
            <v>Bogotá</v>
          </cell>
          <cell r="F141" t="str">
            <v>Centro</v>
          </cell>
          <cell r="G141" t="str">
            <v>Red especializada</v>
          </cell>
          <cell r="H141" t="str">
            <v>A SANABRIA</v>
          </cell>
        </row>
        <row r="142">
          <cell r="C142">
            <v>48175</v>
          </cell>
          <cell r="D142" t="str">
            <v>PRODUCTORES DE LUBRICANTES SA</v>
          </cell>
          <cell r="E142" t="str">
            <v>Ibagué</v>
          </cell>
          <cell r="F142" t="str">
            <v>Centro</v>
          </cell>
          <cell r="G142" t="str">
            <v>Red especializada</v>
          </cell>
          <cell r="H142" t="str">
            <v>A SANABRIA</v>
          </cell>
        </row>
        <row r="143">
          <cell r="C143">
            <v>3731</v>
          </cell>
          <cell r="D143" t="str">
            <v xml:space="preserve">INTEGRA S.A.                            </v>
          </cell>
          <cell r="E143" t="str">
            <v>Pereira</v>
          </cell>
          <cell r="F143" t="str">
            <v>Occidente</v>
          </cell>
          <cell r="G143" t="str">
            <v>Usuario</v>
          </cell>
          <cell r="H143" t="str">
            <v>A SANABRIA</v>
          </cell>
        </row>
        <row r="144">
          <cell r="C144">
            <v>3832</v>
          </cell>
          <cell r="D144" t="str">
            <v xml:space="preserve">SERVITECAS AUTOTECH SAS                 </v>
          </cell>
          <cell r="E144" t="str">
            <v>Bogotá</v>
          </cell>
          <cell r="F144" t="str">
            <v>Centro</v>
          </cell>
          <cell r="G144" t="str">
            <v>Red especializada</v>
          </cell>
          <cell r="H144" t="str">
            <v>A SANABRIA</v>
          </cell>
        </row>
        <row r="145">
          <cell r="C145">
            <v>2204</v>
          </cell>
          <cell r="D145" t="str">
            <v xml:space="preserve">MENDEZ REINOSO FIDEL TECNISUR           </v>
          </cell>
          <cell r="E145" t="str">
            <v>Chaparral</v>
          </cell>
          <cell r="F145" t="str">
            <v>Centro</v>
          </cell>
          <cell r="G145" t="str">
            <v>Red especializada</v>
          </cell>
          <cell r="H145" t="str">
            <v>A SANABRIA</v>
          </cell>
        </row>
        <row r="146">
          <cell r="C146">
            <v>3795</v>
          </cell>
          <cell r="D146" t="str">
            <v xml:space="preserve">VAS COLOMBIA S A                        </v>
          </cell>
          <cell r="E146" t="str">
            <v>Bogotá</v>
          </cell>
          <cell r="F146" t="str">
            <v>Centro</v>
          </cell>
          <cell r="G146" t="str">
            <v>Concesionario</v>
          </cell>
          <cell r="H146" t="str">
            <v>A SANABRIA</v>
          </cell>
        </row>
        <row r="147">
          <cell r="C147">
            <v>2294</v>
          </cell>
          <cell r="D147" t="str">
            <v xml:space="preserve">BURITICA G. FRANCISCO    ANTONIO TEXA   </v>
          </cell>
          <cell r="E147" t="str">
            <v>Girardot</v>
          </cell>
          <cell r="F147" t="str">
            <v>Centro</v>
          </cell>
          <cell r="G147" t="str">
            <v>Red especializada</v>
          </cell>
          <cell r="H147" t="str">
            <v>A SANABRIA</v>
          </cell>
        </row>
        <row r="148">
          <cell r="C148">
            <v>3790</v>
          </cell>
          <cell r="D148" t="str">
            <v xml:space="preserve">AUTO SERVI FULL S A S                   </v>
          </cell>
          <cell r="E148" t="str">
            <v>Bogotá</v>
          </cell>
          <cell r="F148" t="str">
            <v>Centro</v>
          </cell>
          <cell r="G148" t="str">
            <v>Red especializada</v>
          </cell>
          <cell r="H148" t="str">
            <v>A SANABRIA</v>
          </cell>
        </row>
        <row r="149">
          <cell r="C149">
            <v>3853</v>
          </cell>
          <cell r="D149" t="str">
            <v xml:space="preserve">GRUPO PREMIER MOTORES BRITANICOS SAS    </v>
          </cell>
          <cell r="E149" t="str">
            <v>Bogotá</v>
          </cell>
          <cell r="F149" t="str">
            <v>Centro</v>
          </cell>
          <cell r="G149" t="str">
            <v>Concesionario</v>
          </cell>
          <cell r="H149" t="str">
            <v>A SANABRIA</v>
          </cell>
        </row>
        <row r="150">
          <cell r="C150">
            <v>3827</v>
          </cell>
          <cell r="D150" t="str">
            <v xml:space="preserve">INTERMARCALI SA                         </v>
          </cell>
          <cell r="E150" t="str">
            <v>Bogotá</v>
          </cell>
          <cell r="F150" t="str">
            <v>Centro</v>
          </cell>
          <cell r="G150" t="str">
            <v>Concesionario</v>
          </cell>
          <cell r="H150" t="str">
            <v>A SANABRIA</v>
          </cell>
        </row>
        <row r="151">
          <cell r="C151">
            <v>2245</v>
          </cell>
          <cell r="D151" t="str">
            <v xml:space="preserve">PLATA GOMEZ HECTOR LLANTAS PALONEGRO    </v>
          </cell>
          <cell r="E151" t="str">
            <v>Bucaramanga</v>
          </cell>
          <cell r="F151" t="str">
            <v>Norte</v>
          </cell>
          <cell r="G151" t="str">
            <v>Red especializada</v>
          </cell>
          <cell r="H151" t="str">
            <v>A SANABRIA</v>
          </cell>
        </row>
        <row r="152">
          <cell r="C152">
            <v>3656</v>
          </cell>
          <cell r="D152" t="str">
            <v xml:space="preserve">MAXLLANTAS CUCUTA S.A.                  </v>
          </cell>
          <cell r="E152" t="str">
            <v>Cúcuta</v>
          </cell>
          <cell r="F152" t="str">
            <v>Norte</v>
          </cell>
          <cell r="G152" t="str">
            <v>Red especializada</v>
          </cell>
          <cell r="H152" t="str">
            <v>A SANABRIA</v>
          </cell>
        </row>
        <row r="153">
          <cell r="C153">
            <v>2198</v>
          </cell>
          <cell r="D153" t="str">
            <v xml:space="preserve">CHAPARRO Y VESGA LTDA.                  </v>
          </cell>
          <cell r="E153" t="str">
            <v>San Gil</v>
          </cell>
          <cell r="F153" t="str">
            <v>Norte</v>
          </cell>
          <cell r="G153" t="str">
            <v>Red especializada</v>
          </cell>
          <cell r="H153" t="str">
            <v>A SANABRIA</v>
          </cell>
        </row>
        <row r="154">
          <cell r="C154">
            <v>21664</v>
          </cell>
          <cell r="D154" t="str">
            <v xml:space="preserve">GASEOSAS HIPINTO SAS                    </v>
          </cell>
          <cell r="E154" t="str">
            <v>Bucaramanga</v>
          </cell>
          <cell r="F154" t="str">
            <v>Norte</v>
          </cell>
          <cell r="G154" t="str">
            <v>Usuario</v>
          </cell>
          <cell r="H154" t="str">
            <v>A SANABRIA</v>
          </cell>
        </row>
        <row r="155">
          <cell r="C155">
            <v>21669</v>
          </cell>
          <cell r="D155" t="str">
            <v xml:space="preserve">COOP.SANTANDEREANA DE TRANSPORTADORES   </v>
          </cell>
          <cell r="E155" t="str">
            <v>Bucaramanga</v>
          </cell>
          <cell r="F155" t="str">
            <v>Norte</v>
          </cell>
          <cell r="G155" t="str">
            <v>Usuario</v>
          </cell>
          <cell r="H155" t="str">
            <v>A SANABRIA</v>
          </cell>
        </row>
      </sheetData>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e 2025 - Nacional"/>
      <sheetName val="Policia Nacional"/>
      <sheetName val="INAC"/>
      <sheetName val="Indice 2025 - Internacional"/>
      <sheetName val="Lista de países"/>
      <sheetName val="GAFI"/>
      <sheetName val="PARAÍSOS FISCALES"/>
      <sheetName val="CPI"/>
      <sheetName val="UNIÓN EUROPEA"/>
      <sheetName val="RIESGO SOBORNO"/>
    </sheetNames>
    <sheetDataSet>
      <sheetData sheetId="0"/>
      <sheetData sheetId="1"/>
      <sheetData sheetId="2"/>
      <sheetData sheetId="3"/>
      <sheetData sheetId="4"/>
      <sheetData sheetId="5">
        <row r="8">
          <cell r="A8" t="str">
            <v>NOMBRE COMÚN</v>
          </cell>
          <cell r="B8" t="str">
            <v>ESTADO (FORMA OFICIAL)</v>
          </cell>
          <cell r="C8" t="str">
            <v>CALIFICACIÓN</v>
          </cell>
        </row>
        <row r="9">
          <cell r="A9" t="str">
            <v>Irán</v>
          </cell>
          <cell r="B9" t="str">
            <v>República Islámica de Irán</v>
          </cell>
          <cell r="C9">
            <v>4</v>
          </cell>
        </row>
        <row r="10">
          <cell r="A10" t="str">
            <v>Corea del Norte</v>
          </cell>
          <cell r="B10" t="str">
            <v>República Popular Democrática de Corea</v>
          </cell>
          <cell r="C10">
            <v>4</v>
          </cell>
        </row>
        <row r="13">
          <cell r="A13" t="str">
            <v>Jurisdicción sujeta a un llamado del GAFI a sus miembros y otras jurisdicciones para que apliquen medidas de debida diligencia reforzadas proporcionales a los riesgos derivados de la jurisdicción</v>
          </cell>
        </row>
        <row r="14">
          <cell r="A14" t="str">
            <v>NOMBRE COMÚN</v>
          </cell>
          <cell r="B14" t="str">
            <v>ESTADO (FORMA OFICIAL)</v>
          </cell>
          <cell r="C14" t="str">
            <v>CALIFICACIÓN</v>
          </cell>
        </row>
        <row r="15">
          <cell r="A15" t="str">
            <v>Birmania / Myanmar</v>
          </cell>
          <cell r="B15" t="str">
            <v>República de la Unión de Myanmar</v>
          </cell>
          <cell r="C15">
            <v>4</v>
          </cell>
        </row>
        <row r="16">
          <cell r="A16"/>
          <cell r="B16"/>
        </row>
        <row r="18">
          <cell r="A18" t="str">
            <v>Jurisdicciones bajo mayor vigilancia</v>
          </cell>
        </row>
        <row r="19">
          <cell r="A19" t="str">
            <v>NOMBRE COMÚN</v>
          </cell>
          <cell r="B19" t="str">
            <v>ESTADO (FORMA OFICIAL)</v>
          </cell>
          <cell r="C19" t="str">
            <v>CALIFICACIÓN</v>
          </cell>
        </row>
        <row r="20">
          <cell r="A20" t="str">
            <v>Argelia</v>
          </cell>
          <cell r="B20" t="str">
            <v>República Argelina Democrática y Popular</v>
          </cell>
          <cell r="C20">
            <v>3</v>
          </cell>
        </row>
        <row r="21">
          <cell r="A21" t="str">
            <v>Angola</v>
          </cell>
          <cell r="B21" t="str">
            <v>República de Angola</v>
          </cell>
          <cell r="C21">
            <v>3</v>
          </cell>
        </row>
        <row r="22">
          <cell r="A22" t="str">
            <v>Bolivia</v>
          </cell>
          <cell r="B22" t="str">
            <v>Bolivia</v>
          </cell>
          <cell r="C22">
            <v>3</v>
          </cell>
        </row>
        <row r="23">
          <cell r="A23" t="str">
            <v>Bulgaria</v>
          </cell>
          <cell r="B23" t="str">
            <v>República de Bulgaria</v>
          </cell>
          <cell r="C23">
            <v>3</v>
          </cell>
        </row>
        <row r="24">
          <cell r="A24" t="str">
            <v>Burkina Faso</v>
          </cell>
          <cell r="B24" t="str">
            <v>Burkina Faso</v>
          </cell>
          <cell r="C24">
            <v>3</v>
          </cell>
        </row>
        <row r="25">
          <cell r="A25" t="str">
            <v>Camerún</v>
          </cell>
          <cell r="B25" t="str">
            <v>República de Camerún</v>
          </cell>
          <cell r="C25">
            <v>3</v>
          </cell>
        </row>
        <row r="26">
          <cell r="A26" t="str">
            <v>Costa de Marfil</v>
          </cell>
          <cell r="B26" t="str">
            <v>República de Costa de Marfil</v>
          </cell>
          <cell r="C26">
            <v>3</v>
          </cell>
        </row>
        <row r="27">
          <cell r="A27" t="str">
            <v>República Democrática del Congo</v>
          </cell>
          <cell r="B27" t="str">
            <v>República Democrática del Congo</v>
          </cell>
          <cell r="C27">
            <v>3</v>
          </cell>
        </row>
        <row r="28">
          <cell r="A28" t="str">
            <v>Haití</v>
          </cell>
          <cell r="B28" t="str">
            <v>República de Haití</v>
          </cell>
          <cell r="C28">
            <v>3</v>
          </cell>
        </row>
        <row r="29">
          <cell r="A29" t="str">
            <v>Islas Vírgenes Británicas</v>
          </cell>
          <cell r="B29" t="str">
            <v>Islas Vírgenes Británicas</v>
          </cell>
          <cell r="C29">
            <v>3</v>
          </cell>
        </row>
        <row r="30">
          <cell r="A30" t="str">
            <v>Kenia</v>
          </cell>
          <cell r="B30" t="str">
            <v>República de Kenia</v>
          </cell>
          <cell r="C30">
            <v>3</v>
          </cell>
        </row>
        <row r="31">
          <cell r="A31" t="str">
            <v>Laos</v>
          </cell>
          <cell r="B31" t="str">
            <v>República Democrática Popular Lao</v>
          </cell>
          <cell r="C31">
            <v>3</v>
          </cell>
        </row>
        <row r="32">
          <cell r="A32" t="str">
            <v>Líbano</v>
          </cell>
          <cell r="B32" t="str">
            <v>República Libanesa</v>
          </cell>
          <cell r="C32">
            <v>3</v>
          </cell>
        </row>
        <row r="33">
          <cell r="A33" t="str">
            <v>Mónaco</v>
          </cell>
          <cell r="B33" t="str">
            <v>Principado de Mónaco</v>
          </cell>
          <cell r="C33">
            <v>3</v>
          </cell>
        </row>
        <row r="34">
          <cell r="A34" t="str">
            <v>Mozambique</v>
          </cell>
          <cell r="B34" t="str">
            <v>República de Mozambique</v>
          </cell>
          <cell r="C34">
            <v>3</v>
          </cell>
        </row>
        <row r="35">
          <cell r="A35" t="str">
            <v>Namibia</v>
          </cell>
          <cell r="B35" t="str">
            <v>República de Namibia</v>
          </cell>
          <cell r="C35">
            <v>3</v>
          </cell>
        </row>
        <row r="36">
          <cell r="A36" t="str">
            <v>Nepal</v>
          </cell>
          <cell r="B36" t="str">
            <v>República Federal Democrática de Nepal</v>
          </cell>
          <cell r="C36">
            <v>3</v>
          </cell>
        </row>
        <row r="37">
          <cell r="A37" t="str">
            <v>Nigeria</v>
          </cell>
          <cell r="B37" t="str">
            <v>República Federal de Nigeria</v>
          </cell>
          <cell r="C37">
            <v>3</v>
          </cell>
        </row>
        <row r="38">
          <cell r="A38" t="str">
            <v>Sudáfrica</v>
          </cell>
          <cell r="B38" t="str">
            <v>República de Sudáfrica</v>
          </cell>
          <cell r="C38">
            <v>3</v>
          </cell>
        </row>
        <row r="39">
          <cell r="A39" t="str">
            <v>Sudán del Sur</v>
          </cell>
          <cell r="B39" t="str">
            <v>República de Sudán del Sur</v>
          </cell>
          <cell r="C39">
            <v>3</v>
          </cell>
        </row>
        <row r="40">
          <cell r="A40" t="str">
            <v>Siria</v>
          </cell>
          <cell r="B40" t="str">
            <v>República Árabe Siria</v>
          </cell>
          <cell r="C40">
            <v>3</v>
          </cell>
        </row>
        <row r="41">
          <cell r="A41" t="str">
            <v>Venezuela</v>
          </cell>
          <cell r="B41" t="str">
            <v>República Bolivariana de Venezuela</v>
          </cell>
          <cell r="C41">
            <v>3</v>
          </cell>
        </row>
        <row r="42">
          <cell r="A42" t="str">
            <v>Vietnam</v>
          </cell>
          <cell r="B42" t="str">
            <v>República Socialista de Vietnam</v>
          </cell>
          <cell r="C42">
            <v>3</v>
          </cell>
        </row>
        <row r="43">
          <cell r="A43" t="str">
            <v>Yemen</v>
          </cell>
          <cell r="B43" t="str">
            <v>República de Yemen</v>
          </cell>
          <cell r="C43">
            <v>3</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general"/>
      <sheetName val="Supuestos"/>
      <sheetName val="Bases"/>
      <sheetName val="Cifras Historicas"/>
      <sheetName val="WACC"/>
      <sheetName val="Proyecciones"/>
      <sheetName val="Scoring-Cualitativo"/>
      <sheetName val="Scoring-Cuantit "/>
      <sheetName val="Calif-scoring total"/>
      <sheetName val="sector"/>
      <sheetName val="entidades financ y proveedores"/>
      <sheetName val="graficos"/>
      <sheetName val="Conclusiones"/>
      <sheetName val="Ptos. nuev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fras Historicas"/>
      <sheetName val="Bases"/>
      <sheetName val="Proyecciones"/>
      <sheetName val="scoring "/>
      <sheetName val="Provisión"/>
      <sheetName val="Gráficos"/>
      <sheetName val="PUC"/>
      <sheetName val="X Presentacion"/>
      <sheetName val="X Endeudamiento"/>
      <sheetName val="X Garantias"/>
      <sheetName val="X Admon"/>
      <sheetName val="X Admon (2)"/>
      <sheetName val="X RFinanciero"/>
      <sheetName val="X Scoring"/>
      <sheetName val="X Scoring 2"/>
      <sheetName val="X DNeg (1)"/>
      <sheetName val="X DNeg (2)"/>
      <sheetName val="X DNeg (3)"/>
      <sheetName val="X DNeg (4)"/>
      <sheetName val="X Sector"/>
      <sheetName val="X RComparativo"/>
      <sheetName val="X Parametros"/>
      <sheetName val="X BasesProyecciones"/>
      <sheetName val="X EstadoResultados"/>
      <sheetName val="FSensibilidad"/>
      <sheetName val="X FlujoCaja"/>
      <sheetName val="X BalanceActivos"/>
      <sheetName val="X Indicadores"/>
      <sheetName val="X Gráficos (1)"/>
      <sheetName val="X Gráficos (2)"/>
      <sheetName val="XFSens1"/>
      <sheetName val="X Análisis Fin"/>
      <sheetName val="X Conclus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Mapa"/>
      <sheetName val="Evaluación Controles"/>
      <sheetName val="Evluación Controles"/>
    </sheetNames>
    <sheetDataSet>
      <sheetData sheetId="0"/>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RING"/>
      <sheetName val="NS2"/>
      <sheetName val="Bases"/>
      <sheetName val="Sensib"/>
      <sheetName val="Proyecciones"/>
      <sheetName val="Cifras Historicas"/>
      <sheetName val="Anexos"/>
      <sheetName val="Resumen EF"/>
      <sheetName val="Comparativ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general"/>
      <sheetName val="Cifras Historicas"/>
      <sheetName val="Supuestos Macroeconómicos"/>
      <sheetName val="Bases"/>
      <sheetName val="WACC"/>
      <sheetName val="Proyecciones"/>
      <sheetName val="Scoring-Cualitativo"/>
      <sheetName val="Scoring-Cuantit "/>
      <sheetName val="Calif-scoring total"/>
      <sheetName val="Calif-scoring total (2)"/>
      <sheetName val="Ejemplo"/>
      <sheetName val="sector"/>
      <sheetName val="entidades financ y proveedores"/>
      <sheetName val="graficos"/>
      <sheetName val="Conclusiones"/>
      <sheetName val="Ptos. nuevos"/>
      <sheetName val="Simulación necesidad W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structivo"/>
      <sheetName val="MAPA DE RIESGO"/>
      <sheetName val="Identificación"/>
      <sheetName val="Medición"/>
      <sheetName val="Control"/>
      <sheetName val="Análisis"/>
      <sheetName val="Tablas."/>
      <sheetName val="Tablas"/>
      <sheetName val="Evluación Controles"/>
      <sheetName val="Matriz de Riesgo"/>
      <sheetName val="Mapa Riesgos"/>
      <sheetName val="ControlEdiciones"/>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cion"/>
      <sheetName val="Criterios"/>
      <sheetName val="Ponderacion Exp"/>
      <sheetName val="CLIENTE"/>
      <sheetName val="Validaciones"/>
      <sheetName val="CONTRATISTAS"/>
      <sheetName val="CANAL"/>
      <sheetName val="PRODUCTO"/>
      <sheetName val="JURISDICCION"/>
      <sheetName val="Riesgo Inherente"/>
      <sheetName val="Riesgo Residual"/>
      <sheetName val="Seg y Mon"/>
      <sheetName val="Anexo 1"/>
      <sheetName val="Anexo 2+3"/>
      <sheetName val="Anexo 4"/>
      <sheetName val="FuzzyLookup_AddIn_Undo_Sheet"/>
      <sheetName val="Anexo 5"/>
      <sheetName val="Fuzzy hoja 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strucciones"/>
      <sheetName val="Alcance"/>
      <sheetName val="Responsabilidades"/>
      <sheetName val="Mapa de Riesgo V1"/>
      <sheetName val="Mapa de Riesgo V2"/>
      <sheetName val="Tabla de Probabilidad V2"/>
      <sheetName val="Tabla de Probabilidad V1"/>
      <sheetName val="MATRIZ V3"/>
      <sheetName val="MATRIZ V2"/>
      <sheetName val="MATRIZ V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ccfacatativa.org.co/nuestra-camara/listado-de-colaboradores-y-junta-directiva/" TargetMode="External"/><Relationship Id="rId1" Type="http://schemas.openxmlformats.org/officeDocument/2006/relationships/hyperlink" Target="https://ccfacatativa.org.co/media/53bnmr2f/resoluci%C3%B3n-no-102-2016-nuevo-codigo-de-etica-de-la-ccf.pdf"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www.oecd.org/daf/anti-bribery/ConvCombatBribery_Spanish.pdf" TargetMode="External"/><Relationship Id="rId1" Type="http://schemas.openxmlformats.org/officeDocument/2006/relationships/hyperlink" Target="https://prelafit.cl/uk-bribery-act-ley-anticorrupcion-uk/"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65"/>
  <sheetViews>
    <sheetView showGridLines="0" zoomScale="95" zoomScaleNormal="95" workbookViewId="0">
      <selection activeCell="I3" sqref="I3"/>
    </sheetView>
  </sheetViews>
  <sheetFormatPr baseColWidth="10" defaultColWidth="10.85546875" defaultRowHeight="15" x14ac:dyDescent="0.25"/>
  <cols>
    <col min="1" max="1" width="5.85546875" customWidth="1"/>
    <col min="2" max="2" width="21.85546875" customWidth="1"/>
    <col min="7" max="7" width="55" customWidth="1"/>
    <col min="8" max="8" width="12.7109375" customWidth="1"/>
    <col min="9" max="9" width="24" customWidth="1"/>
  </cols>
  <sheetData>
    <row r="1" spans="1:24" x14ac:dyDescent="0.25">
      <c r="A1" s="349"/>
      <c r="B1" s="350"/>
      <c r="C1" s="355" t="s">
        <v>1561</v>
      </c>
      <c r="D1" s="356"/>
      <c r="E1" s="356"/>
      <c r="F1" s="356"/>
      <c r="G1" s="357"/>
      <c r="H1" s="348" t="s">
        <v>1558</v>
      </c>
      <c r="I1" s="12" t="s">
        <v>1562</v>
      </c>
    </row>
    <row r="2" spans="1:24" x14ac:dyDescent="0.25">
      <c r="A2" s="351"/>
      <c r="B2" s="352"/>
      <c r="C2" s="358"/>
      <c r="D2" s="359"/>
      <c r="E2" s="359"/>
      <c r="F2" s="359"/>
      <c r="G2" s="360"/>
      <c r="H2" s="348" t="s">
        <v>1559</v>
      </c>
      <c r="I2" s="12">
        <v>0</v>
      </c>
      <c r="J2" s="2"/>
      <c r="K2" s="2"/>
      <c r="L2" s="2"/>
      <c r="M2" s="2"/>
      <c r="N2" s="2"/>
      <c r="O2" s="2"/>
      <c r="P2" s="2"/>
      <c r="Q2" s="2"/>
      <c r="R2" s="2"/>
      <c r="S2" s="2"/>
      <c r="T2" s="2"/>
      <c r="U2" s="2"/>
      <c r="V2" s="2"/>
      <c r="W2" s="2"/>
      <c r="X2" s="2"/>
    </row>
    <row r="3" spans="1:24" x14ac:dyDescent="0.25">
      <c r="A3" s="353"/>
      <c r="B3" s="354"/>
      <c r="C3" s="361"/>
      <c r="D3" s="362"/>
      <c r="E3" s="362"/>
      <c r="F3" s="362"/>
      <c r="G3" s="363"/>
      <c r="H3" s="348" t="s">
        <v>1560</v>
      </c>
      <c r="I3" s="12" t="s">
        <v>1563</v>
      </c>
      <c r="J3" s="2"/>
      <c r="K3" s="2"/>
      <c r="L3" s="2"/>
      <c r="M3" s="2"/>
      <c r="N3" s="2"/>
      <c r="O3" s="2"/>
      <c r="P3" s="2"/>
      <c r="Q3" s="2"/>
      <c r="R3" s="2"/>
      <c r="S3" s="2"/>
      <c r="T3" s="2"/>
      <c r="U3" s="2"/>
      <c r="V3" s="2"/>
      <c r="W3" s="2"/>
      <c r="X3" s="2"/>
    </row>
    <row r="4" spans="1:24" ht="18" customHeight="1" x14ac:dyDescent="0.3">
      <c r="A4" s="20" t="s">
        <v>1201</v>
      </c>
      <c r="C4" s="1"/>
    </row>
    <row r="5" spans="1:24" ht="18.75" x14ac:dyDescent="0.25">
      <c r="A5" s="23" t="s">
        <v>1110</v>
      </c>
      <c r="C5" s="2"/>
      <c r="D5" s="2"/>
      <c r="E5" s="2"/>
      <c r="F5" s="2"/>
      <c r="G5" s="2"/>
      <c r="H5" s="2"/>
      <c r="I5" s="2"/>
    </row>
    <row r="6" spans="1:24" ht="18.75" x14ac:dyDescent="0.25">
      <c r="A6" s="63" t="s">
        <v>1112</v>
      </c>
      <c r="C6" s="2"/>
      <c r="D6" s="2"/>
      <c r="E6" s="2"/>
      <c r="F6" s="2"/>
      <c r="G6" s="2"/>
      <c r="H6" s="2"/>
      <c r="I6" s="2"/>
    </row>
    <row r="7" spans="1:24" ht="15.75" x14ac:dyDescent="0.25">
      <c r="A7" s="188" t="s">
        <v>1</v>
      </c>
      <c r="B7" s="2"/>
      <c r="C7" s="2"/>
      <c r="D7" s="2"/>
      <c r="E7" s="2"/>
    </row>
    <row r="8" spans="1:24" x14ac:dyDescent="0.25">
      <c r="A8" s="2"/>
    </row>
    <row r="10" spans="1:24" ht="21" x14ac:dyDescent="0.35">
      <c r="A10" s="3" t="s">
        <v>2</v>
      </c>
      <c r="S10" s="4"/>
    </row>
    <row r="11" spans="1:24" ht="18.75" x14ac:dyDescent="0.3">
      <c r="A11" t="s">
        <v>3</v>
      </c>
      <c r="S11" s="5"/>
    </row>
    <row r="12" spans="1:24" ht="18.75" x14ac:dyDescent="0.3">
      <c r="S12" s="6"/>
    </row>
    <row r="13" spans="1:24" ht="18.75" x14ac:dyDescent="0.3">
      <c r="S13" s="7"/>
    </row>
    <row r="14" spans="1:24" ht="18.75" x14ac:dyDescent="0.3">
      <c r="S14" s="6"/>
    </row>
    <row r="15" spans="1:24" ht="18.75" x14ac:dyDescent="0.3">
      <c r="S15" s="6"/>
    </row>
    <row r="16" spans="1:24" ht="18.75" x14ac:dyDescent="0.3">
      <c r="S16" s="6"/>
    </row>
    <row r="62" spans="10:11" x14ac:dyDescent="0.25">
      <c r="J62" s="2"/>
    </row>
    <row r="63" spans="10:11" x14ac:dyDescent="0.25">
      <c r="K63" s="2"/>
    </row>
    <row r="65" spans="2:7" x14ac:dyDescent="0.25">
      <c r="B65" s="2" t="s">
        <v>4</v>
      </c>
      <c r="C65" s="2"/>
      <c r="D65" s="2"/>
      <c r="E65" s="2"/>
      <c r="F65" s="2"/>
      <c r="G65" s="2"/>
    </row>
  </sheetData>
  <mergeCells count="2">
    <mergeCell ref="A1:B3"/>
    <mergeCell ref="C1:G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64"/>
  <sheetViews>
    <sheetView showGridLines="0" topLeftCell="D1" zoomScale="85" zoomScaleNormal="85" workbookViewId="0">
      <selection activeCell="G9" sqref="G9"/>
    </sheetView>
  </sheetViews>
  <sheetFormatPr baseColWidth="10" defaultColWidth="11.42578125" defaultRowHeight="15" x14ac:dyDescent="0.25"/>
  <cols>
    <col min="1" max="1" width="25.28515625" style="10" customWidth="1"/>
    <col min="2" max="2" width="35.7109375" style="10" customWidth="1"/>
    <col min="3" max="3" width="28.28515625" style="10" customWidth="1"/>
    <col min="4" max="4" width="36.85546875" style="10" customWidth="1"/>
    <col min="5" max="6" width="43.7109375" style="10" customWidth="1"/>
    <col min="7" max="7" width="75.42578125" style="10" customWidth="1"/>
    <col min="8" max="8" width="71.85546875" style="10" customWidth="1"/>
    <col min="9" max="16384" width="11.42578125" style="10"/>
  </cols>
  <sheetData>
    <row r="1" spans="1:26" x14ac:dyDescent="0.25">
      <c r="A1" s="393"/>
      <c r="B1" s="412" t="s">
        <v>1561</v>
      </c>
      <c r="C1" s="412"/>
      <c r="D1" s="412"/>
      <c r="E1" s="412"/>
      <c r="F1" s="348" t="s">
        <v>1558</v>
      </c>
      <c r="G1" s="12" t="s">
        <v>1562</v>
      </c>
    </row>
    <row r="2" spans="1:26" x14ac:dyDescent="0.25">
      <c r="A2" s="393"/>
      <c r="B2" s="412"/>
      <c r="C2" s="412"/>
      <c r="D2" s="412"/>
      <c r="E2" s="412"/>
      <c r="F2" s="348" t="s">
        <v>1559</v>
      </c>
      <c r="G2" s="12">
        <v>0</v>
      </c>
    </row>
    <row r="3" spans="1:26" x14ac:dyDescent="0.25">
      <c r="A3" s="393"/>
      <c r="B3" s="412"/>
      <c r="C3" s="412"/>
      <c r="D3" s="412"/>
      <c r="E3" s="412"/>
      <c r="F3" s="348" t="s">
        <v>1560</v>
      </c>
      <c r="G3" s="12" t="s">
        <v>1563</v>
      </c>
    </row>
    <row r="5" spans="1:26" ht="21" x14ac:dyDescent="0.35">
      <c r="A5" s="4" t="str">
        <f>'Contexto int y ext'!A4</f>
        <v>CÁMARA DE COMERCIO DE FACATATIVA</v>
      </c>
    </row>
    <row r="6" spans="1:26" ht="18.75" x14ac:dyDescent="0.3">
      <c r="A6" s="3" t="str">
        <f>'Contexto int y ext'!A5</f>
        <v>Identificación y Evaluación del Riesgo de Corrupción</v>
      </c>
    </row>
    <row r="7" spans="1:26" ht="18.75" x14ac:dyDescent="0.25">
      <c r="A7" s="63" t="s">
        <v>1112</v>
      </c>
    </row>
    <row r="8" spans="1:26" ht="15.75" x14ac:dyDescent="0.25">
      <c r="A8" s="15" t="s">
        <v>1312</v>
      </c>
    </row>
    <row r="9" spans="1:26" x14ac:dyDescent="0.25">
      <c r="H9" s="130"/>
    </row>
    <row r="10" spans="1:26" s="16" customFormat="1" ht="31.5" x14ac:dyDescent="0.25">
      <c r="A10" s="249" t="s">
        <v>650</v>
      </c>
      <c r="B10" s="249" t="s">
        <v>651</v>
      </c>
      <c r="C10" s="249" t="s">
        <v>652</v>
      </c>
      <c r="D10" s="249" t="s">
        <v>653</v>
      </c>
      <c r="E10" s="249" t="s">
        <v>654</v>
      </c>
      <c r="F10" s="249" t="s">
        <v>1140</v>
      </c>
      <c r="G10" s="249" t="s">
        <v>655</v>
      </c>
      <c r="H10"/>
      <c r="I10" s="250"/>
      <c r="J10" s="250"/>
      <c r="K10" s="250"/>
      <c r="L10" s="250"/>
      <c r="M10" s="250"/>
      <c r="N10" s="250"/>
      <c r="O10" s="250"/>
      <c r="P10" s="250"/>
      <c r="Q10" s="250"/>
      <c r="R10" s="250"/>
      <c r="S10" s="250"/>
      <c r="T10" s="250"/>
      <c r="U10" s="250"/>
      <c r="V10" s="250"/>
      <c r="W10" s="250"/>
      <c r="X10" s="250"/>
      <c r="Y10" s="250"/>
      <c r="Z10" s="250"/>
    </row>
    <row r="11" spans="1:26" ht="14.45" customHeight="1" x14ac:dyDescent="0.25">
      <c r="A11" s="473" t="s">
        <v>656</v>
      </c>
      <c r="B11" s="474" t="s">
        <v>657</v>
      </c>
      <c r="C11" s="307" t="s">
        <v>1317</v>
      </c>
      <c r="D11" s="84" t="s">
        <v>658</v>
      </c>
      <c r="E11" s="270" t="s">
        <v>1316</v>
      </c>
      <c r="F11" s="270" t="s">
        <v>659</v>
      </c>
      <c r="G11" s="441" t="s">
        <v>1322</v>
      </c>
      <c r="H11"/>
      <c r="I11" s="247"/>
      <c r="J11" s="247"/>
      <c r="K11" s="247"/>
      <c r="L11" s="247"/>
      <c r="M11" s="247"/>
      <c r="N11" s="247"/>
      <c r="O11" s="247"/>
      <c r="P11" s="247"/>
      <c r="Q11" s="247"/>
      <c r="R11" s="247"/>
      <c r="S11" s="247"/>
      <c r="T11" s="247"/>
      <c r="U11" s="247"/>
      <c r="V11" s="247"/>
      <c r="W11" s="247"/>
      <c r="X11" s="247"/>
      <c r="Y11" s="247"/>
      <c r="Z11" s="247"/>
    </row>
    <row r="12" spans="1:26" x14ac:dyDescent="0.25">
      <c r="A12" s="445"/>
      <c r="B12" s="445"/>
      <c r="C12" s="442" t="s">
        <v>1318</v>
      </c>
      <c r="D12" s="443" t="s">
        <v>658</v>
      </c>
      <c r="E12" s="444" t="s">
        <v>661</v>
      </c>
      <c r="F12" s="271" t="s">
        <v>660</v>
      </c>
      <c r="G12" s="441"/>
      <c r="H12"/>
      <c r="I12" s="247"/>
      <c r="J12" s="247"/>
      <c r="K12" s="247"/>
      <c r="L12" s="247"/>
      <c r="M12" s="247"/>
      <c r="N12" s="247"/>
      <c r="O12" s="247"/>
      <c r="P12" s="247"/>
      <c r="Q12" s="247"/>
      <c r="R12" s="247"/>
      <c r="S12" s="247"/>
      <c r="T12" s="247"/>
      <c r="U12" s="247"/>
      <c r="V12" s="247"/>
      <c r="W12" s="247"/>
      <c r="X12" s="247"/>
      <c r="Y12" s="247"/>
      <c r="Z12" s="247"/>
    </row>
    <row r="13" spans="1:26" x14ac:dyDescent="0.25">
      <c r="A13" s="445"/>
      <c r="B13" s="445"/>
      <c r="C13" s="442"/>
      <c r="D13" s="443"/>
      <c r="E13" s="445"/>
      <c r="F13" s="270" t="s">
        <v>659</v>
      </c>
      <c r="G13" s="441"/>
      <c r="H13"/>
      <c r="I13" s="247"/>
      <c r="J13" s="247"/>
      <c r="K13" s="247"/>
      <c r="L13" s="247"/>
      <c r="M13" s="247"/>
      <c r="N13" s="247"/>
      <c r="O13" s="247"/>
      <c r="P13" s="247"/>
      <c r="Q13" s="247"/>
      <c r="R13" s="247"/>
      <c r="S13" s="247"/>
      <c r="T13" s="247"/>
      <c r="U13" s="247"/>
      <c r="V13" s="247"/>
      <c r="W13" s="247"/>
      <c r="X13" s="247"/>
      <c r="Y13" s="247"/>
      <c r="Z13" s="247"/>
    </row>
    <row r="14" spans="1:26" x14ac:dyDescent="0.25">
      <c r="A14" s="445"/>
      <c r="B14" s="445"/>
      <c r="C14" s="442"/>
      <c r="D14" s="443"/>
      <c r="E14" s="444" t="s">
        <v>669</v>
      </c>
      <c r="F14" s="271" t="s">
        <v>660</v>
      </c>
      <c r="G14" s="441"/>
      <c r="H14"/>
      <c r="I14" s="247"/>
      <c r="J14" s="247"/>
      <c r="K14" s="247"/>
      <c r="L14" s="247"/>
      <c r="M14" s="247"/>
      <c r="N14" s="247"/>
      <c r="O14" s="247"/>
      <c r="P14" s="247"/>
      <c r="Q14" s="247"/>
      <c r="R14" s="247"/>
      <c r="S14" s="247"/>
      <c r="T14" s="247"/>
      <c r="U14" s="247"/>
      <c r="V14" s="247"/>
      <c r="W14" s="247"/>
      <c r="X14" s="247"/>
      <c r="Y14" s="247"/>
      <c r="Z14" s="247"/>
    </row>
    <row r="15" spans="1:26" x14ac:dyDescent="0.25">
      <c r="A15" s="445"/>
      <c r="B15" s="445"/>
      <c r="C15" s="442"/>
      <c r="D15" s="443"/>
      <c r="E15" s="445"/>
      <c r="F15" s="270" t="s">
        <v>659</v>
      </c>
      <c r="G15" s="441"/>
      <c r="H15"/>
      <c r="I15" s="247"/>
      <c r="J15" s="247"/>
      <c r="K15" s="247"/>
      <c r="L15" s="247"/>
      <c r="M15" s="247"/>
      <c r="N15" s="247"/>
      <c r="O15" s="247"/>
      <c r="P15" s="247"/>
      <c r="Q15" s="247"/>
      <c r="R15" s="247"/>
      <c r="S15" s="247"/>
      <c r="T15" s="247"/>
      <c r="U15" s="247"/>
      <c r="V15" s="247"/>
      <c r="W15" s="247"/>
      <c r="X15" s="247"/>
      <c r="Y15" s="247"/>
      <c r="Z15" s="247"/>
    </row>
    <row r="16" spans="1:26" x14ac:dyDescent="0.25">
      <c r="A16" s="445"/>
      <c r="B16" s="474" t="s">
        <v>662</v>
      </c>
      <c r="C16" s="446" t="s">
        <v>1317</v>
      </c>
      <c r="D16" s="447" t="s">
        <v>658</v>
      </c>
      <c r="E16" s="444" t="s">
        <v>1316</v>
      </c>
      <c r="F16" s="270" t="s">
        <v>659</v>
      </c>
      <c r="G16" s="441"/>
      <c r="H16"/>
      <c r="I16" s="247"/>
      <c r="J16" s="247"/>
      <c r="K16" s="247"/>
      <c r="L16" s="247"/>
      <c r="M16" s="247"/>
      <c r="N16" s="247"/>
      <c r="O16" s="247"/>
      <c r="P16" s="247"/>
      <c r="Q16" s="247"/>
      <c r="R16" s="247"/>
      <c r="S16" s="247"/>
      <c r="T16" s="247"/>
      <c r="U16" s="247"/>
      <c r="V16" s="247"/>
      <c r="W16" s="247"/>
      <c r="X16" s="247"/>
      <c r="Y16" s="247"/>
      <c r="Z16" s="247"/>
    </row>
    <row r="17" spans="1:26" x14ac:dyDescent="0.25">
      <c r="A17" s="445"/>
      <c r="B17" s="445"/>
      <c r="C17" s="445"/>
      <c r="D17" s="445"/>
      <c r="E17" s="445"/>
      <c r="F17" s="271" t="s">
        <v>660</v>
      </c>
      <c r="G17" s="441"/>
      <c r="H17" s="248"/>
      <c r="I17" s="247"/>
      <c r="J17" s="247"/>
      <c r="K17" s="247"/>
      <c r="L17" s="247"/>
      <c r="M17" s="247"/>
      <c r="N17" s="247"/>
      <c r="O17" s="247"/>
      <c r="P17" s="247"/>
      <c r="Q17" s="247"/>
      <c r="R17" s="247"/>
      <c r="S17" s="247"/>
      <c r="T17" s="247"/>
      <c r="U17" s="247"/>
      <c r="V17" s="247"/>
      <c r="W17" s="247"/>
      <c r="X17" s="247"/>
      <c r="Y17" s="247"/>
      <c r="Z17" s="247"/>
    </row>
    <row r="18" spans="1:26" x14ac:dyDescent="0.25">
      <c r="A18" s="445"/>
      <c r="B18" s="445"/>
      <c r="C18" s="446" t="s">
        <v>1318</v>
      </c>
      <c r="D18" s="447" t="s">
        <v>658</v>
      </c>
      <c r="E18" s="444" t="s">
        <v>661</v>
      </c>
      <c r="F18" s="271" t="s">
        <v>660</v>
      </c>
      <c r="G18" s="441"/>
      <c r="H18" s="248"/>
      <c r="I18" s="247"/>
      <c r="J18" s="247"/>
      <c r="K18" s="247"/>
      <c r="L18" s="247"/>
      <c r="M18" s="247"/>
      <c r="N18" s="247"/>
      <c r="O18" s="247"/>
      <c r="P18" s="247"/>
      <c r="Q18" s="247"/>
      <c r="R18" s="247"/>
      <c r="S18" s="247"/>
      <c r="T18" s="247"/>
      <c r="U18" s="247"/>
      <c r="V18" s="247"/>
      <c r="W18" s="247"/>
      <c r="X18" s="247"/>
      <c r="Y18" s="247"/>
      <c r="Z18" s="247"/>
    </row>
    <row r="19" spans="1:26" x14ac:dyDescent="0.25">
      <c r="A19" s="445"/>
      <c r="B19" s="445"/>
      <c r="C19" s="445"/>
      <c r="D19" s="445"/>
      <c r="E19" s="445"/>
      <c r="F19" s="270" t="s">
        <v>659</v>
      </c>
      <c r="G19" s="441"/>
      <c r="H19" s="248"/>
      <c r="I19" s="247"/>
      <c r="J19" s="247"/>
      <c r="K19" s="247"/>
      <c r="L19" s="247"/>
      <c r="M19" s="247"/>
      <c r="N19" s="247"/>
      <c r="O19" s="247"/>
      <c r="P19" s="247"/>
      <c r="Q19" s="247"/>
      <c r="R19" s="247"/>
      <c r="S19" s="247"/>
      <c r="T19" s="247"/>
      <c r="U19" s="247"/>
      <c r="V19" s="247"/>
      <c r="W19" s="247"/>
      <c r="X19" s="247"/>
      <c r="Y19" s="247"/>
      <c r="Z19" s="247"/>
    </row>
    <row r="20" spans="1:26" x14ac:dyDescent="0.25">
      <c r="A20" s="445"/>
      <c r="B20" s="445"/>
      <c r="C20" s="445"/>
      <c r="D20" s="445"/>
      <c r="E20" s="444" t="s">
        <v>669</v>
      </c>
      <c r="F20" s="271" t="s">
        <v>660</v>
      </c>
      <c r="G20" s="441"/>
      <c r="H20" s="248"/>
      <c r="I20" s="247"/>
      <c r="J20" s="247"/>
      <c r="K20" s="247"/>
      <c r="L20" s="247"/>
      <c r="M20" s="247"/>
      <c r="N20" s="247"/>
      <c r="O20" s="247"/>
      <c r="P20" s="247"/>
      <c r="Q20" s="247"/>
      <c r="R20" s="247"/>
      <c r="S20" s="247"/>
      <c r="T20" s="247"/>
      <c r="U20" s="247"/>
      <c r="V20" s="247"/>
      <c r="W20" s="247"/>
      <c r="X20" s="247"/>
      <c r="Y20" s="247"/>
      <c r="Z20" s="247"/>
    </row>
    <row r="21" spans="1:26" x14ac:dyDescent="0.25">
      <c r="A21" s="445"/>
      <c r="B21" s="445"/>
      <c r="C21" s="445"/>
      <c r="D21" s="445"/>
      <c r="E21" s="445"/>
      <c r="F21" s="270" t="s">
        <v>659</v>
      </c>
      <c r="G21" s="441"/>
      <c r="H21" s="248"/>
      <c r="I21" s="247"/>
      <c r="J21" s="247"/>
      <c r="K21" s="247"/>
      <c r="L21" s="247"/>
      <c r="M21" s="247"/>
      <c r="N21" s="247"/>
      <c r="O21" s="247"/>
      <c r="P21" s="247"/>
      <c r="Q21" s="247"/>
      <c r="R21" s="247"/>
      <c r="S21" s="247"/>
      <c r="T21" s="247"/>
      <c r="U21" s="247"/>
      <c r="V21" s="247"/>
      <c r="W21" s="247"/>
      <c r="X21" s="247"/>
      <c r="Y21" s="247"/>
      <c r="Z21" s="247"/>
    </row>
    <row r="22" spans="1:26" ht="20.45" customHeight="1" x14ac:dyDescent="0.25">
      <c r="A22" s="445"/>
      <c r="B22" s="464" t="s">
        <v>1313</v>
      </c>
      <c r="C22" s="467" t="s">
        <v>1319</v>
      </c>
      <c r="D22" s="467" t="s">
        <v>658</v>
      </c>
      <c r="E22" s="444" t="s">
        <v>661</v>
      </c>
      <c r="F22" s="271" t="s">
        <v>660</v>
      </c>
      <c r="G22" s="441"/>
      <c r="H22" s="248"/>
      <c r="I22" s="247"/>
      <c r="J22" s="247"/>
      <c r="K22" s="247"/>
      <c r="L22" s="247"/>
      <c r="M22" s="247"/>
      <c r="N22" s="247"/>
      <c r="O22" s="247"/>
      <c r="P22" s="247"/>
      <c r="Q22" s="247"/>
      <c r="R22" s="247"/>
      <c r="S22" s="247"/>
      <c r="T22" s="247"/>
      <c r="U22" s="247"/>
      <c r="V22" s="247"/>
      <c r="W22" s="247"/>
      <c r="X22" s="247"/>
      <c r="Y22" s="247"/>
      <c r="Z22" s="247"/>
    </row>
    <row r="23" spans="1:26" ht="21" customHeight="1" x14ac:dyDescent="0.25">
      <c r="A23" s="445"/>
      <c r="B23" s="465"/>
      <c r="C23" s="468"/>
      <c r="D23" s="468"/>
      <c r="E23" s="445"/>
      <c r="F23" s="270" t="s">
        <v>659</v>
      </c>
      <c r="G23" s="441"/>
      <c r="H23" s="248"/>
      <c r="I23" s="247"/>
      <c r="J23" s="247"/>
      <c r="K23" s="247"/>
      <c r="L23" s="247"/>
      <c r="M23" s="247"/>
      <c r="N23" s="247"/>
      <c r="O23" s="247"/>
      <c r="P23" s="247"/>
      <c r="Q23" s="247"/>
      <c r="R23" s="247"/>
      <c r="S23" s="247"/>
      <c r="T23" s="247"/>
      <c r="U23" s="247"/>
      <c r="V23" s="247"/>
      <c r="W23" s="247"/>
      <c r="X23" s="247"/>
      <c r="Y23" s="247"/>
      <c r="Z23" s="247"/>
    </row>
    <row r="24" spans="1:26" ht="21" customHeight="1" x14ac:dyDescent="0.25">
      <c r="A24" s="445"/>
      <c r="B24" s="465"/>
      <c r="C24" s="468"/>
      <c r="D24" s="468"/>
      <c r="E24" s="444" t="s">
        <v>669</v>
      </c>
      <c r="F24" s="271" t="s">
        <v>660</v>
      </c>
      <c r="G24" s="441"/>
      <c r="H24" s="248"/>
      <c r="I24" s="247"/>
      <c r="J24" s="247"/>
      <c r="K24" s="247"/>
      <c r="L24" s="247"/>
      <c r="M24" s="247"/>
      <c r="N24" s="247"/>
      <c r="O24" s="247"/>
      <c r="P24" s="247"/>
      <c r="Q24" s="247"/>
      <c r="R24" s="247"/>
      <c r="S24" s="247"/>
      <c r="T24" s="247"/>
      <c r="U24" s="247"/>
      <c r="V24" s="247"/>
      <c r="W24" s="247"/>
      <c r="X24" s="247"/>
      <c r="Y24" s="247"/>
      <c r="Z24" s="247"/>
    </row>
    <row r="25" spans="1:26" x14ac:dyDescent="0.25">
      <c r="A25" s="445"/>
      <c r="B25" s="466"/>
      <c r="C25" s="469"/>
      <c r="D25" s="469"/>
      <c r="E25" s="445"/>
      <c r="F25" s="270" t="s">
        <v>659</v>
      </c>
      <c r="G25" s="441"/>
      <c r="H25" s="248"/>
      <c r="I25" s="247"/>
      <c r="J25" s="247"/>
      <c r="K25" s="247"/>
      <c r="L25" s="247"/>
      <c r="M25" s="247"/>
      <c r="N25" s="247"/>
      <c r="O25" s="247"/>
      <c r="P25" s="247"/>
      <c r="Q25" s="247"/>
      <c r="R25" s="247"/>
      <c r="S25" s="247"/>
      <c r="T25" s="247"/>
      <c r="U25" s="247"/>
      <c r="V25" s="247"/>
      <c r="W25" s="247"/>
      <c r="X25" s="247"/>
      <c r="Y25" s="247"/>
      <c r="Z25" s="247"/>
    </row>
    <row r="26" spans="1:26" ht="31.5" x14ac:dyDescent="0.25">
      <c r="A26" s="445"/>
      <c r="B26" s="273" t="s">
        <v>651</v>
      </c>
      <c r="C26" s="273" t="s">
        <v>652</v>
      </c>
      <c r="D26" s="273" t="s">
        <v>664</v>
      </c>
      <c r="E26" s="273" t="s">
        <v>654</v>
      </c>
      <c r="F26" s="273"/>
      <c r="G26" s="273" t="s">
        <v>655</v>
      </c>
      <c r="H26" s="448" t="s">
        <v>665</v>
      </c>
      <c r="I26" s="247"/>
      <c r="J26" s="247"/>
      <c r="K26" s="247"/>
      <c r="L26" s="247"/>
      <c r="M26" s="247"/>
      <c r="N26" s="247"/>
      <c r="O26" s="247"/>
      <c r="P26" s="247"/>
      <c r="Q26" s="247"/>
      <c r="R26" s="247"/>
      <c r="S26" s="247"/>
      <c r="T26" s="247"/>
      <c r="U26" s="247"/>
      <c r="V26" s="247"/>
      <c r="W26" s="247"/>
      <c r="X26" s="247"/>
      <c r="Y26" s="247"/>
      <c r="Z26" s="247"/>
    </row>
    <row r="27" spans="1:26" x14ac:dyDescent="0.25">
      <c r="A27" s="445"/>
      <c r="B27" s="450" t="s">
        <v>1314</v>
      </c>
      <c r="C27" s="451" t="s">
        <v>1317</v>
      </c>
      <c r="D27" s="452" t="s">
        <v>658</v>
      </c>
      <c r="E27" s="275" t="s">
        <v>667</v>
      </c>
      <c r="F27" s="270" t="s">
        <v>659</v>
      </c>
      <c r="G27" s="441" t="s">
        <v>1323</v>
      </c>
      <c r="H27" s="449"/>
      <c r="I27" s="247"/>
      <c r="J27" s="247"/>
      <c r="K27" s="247"/>
      <c r="L27" s="247"/>
      <c r="M27" s="247"/>
      <c r="N27" s="247"/>
      <c r="O27" s="247"/>
      <c r="P27" s="247"/>
      <c r="Q27" s="247"/>
      <c r="R27" s="247"/>
      <c r="S27" s="247"/>
      <c r="T27" s="247"/>
      <c r="U27" s="247"/>
      <c r="V27" s="247"/>
      <c r="W27" s="247"/>
      <c r="X27" s="247"/>
      <c r="Y27" s="247"/>
      <c r="Z27" s="247"/>
    </row>
    <row r="28" spans="1:26" x14ac:dyDescent="0.25">
      <c r="A28" s="445"/>
      <c r="B28" s="450"/>
      <c r="C28" s="451"/>
      <c r="D28" s="452"/>
      <c r="E28" s="274" t="s">
        <v>666</v>
      </c>
      <c r="F28" s="271" t="s">
        <v>660</v>
      </c>
      <c r="G28" s="441"/>
      <c r="H28" s="449"/>
      <c r="I28" s="247"/>
      <c r="J28" s="247"/>
      <c r="K28" s="247"/>
      <c r="L28" s="247"/>
      <c r="M28" s="247"/>
      <c r="N28" s="247"/>
      <c r="O28" s="247"/>
      <c r="P28" s="247"/>
      <c r="Q28" s="247"/>
      <c r="R28" s="247"/>
      <c r="S28" s="247"/>
      <c r="T28" s="247"/>
      <c r="U28" s="247"/>
      <c r="V28" s="247"/>
      <c r="W28" s="247"/>
      <c r="X28" s="247"/>
      <c r="Y28" s="247"/>
      <c r="Z28" s="247"/>
    </row>
    <row r="29" spans="1:26" ht="71.099999999999994" customHeight="1" x14ac:dyDescent="0.25">
      <c r="A29" s="445"/>
      <c r="B29" s="273" t="s">
        <v>651</v>
      </c>
      <c r="C29" s="273" t="s">
        <v>652</v>
      </c>
      <c r="D29" s="273" t="s">
        <v>664</v>
      </c>
      <c r="E29" s="273" t="s">
        <v>654</v>
      </c>
      <c r="F29" s="273"/>
      <c r="G29" s="273" t="s">
        <v>655</v>
      </c>
      <c r="H29" s="247"/>
      <c r="I29" s="247"/>
      <c r="J29" s="247"/>
      <c r="K29" s="247"/>
      <c r="L29" s="247"/>
      <c r="M29" s="247"/>
      <c r="N29" s="247"/>
      <c r="O29" s="247"/>
      <c r="P29" s="247"/>
      <c r="Q29" s="247"/>
      <c r="R29" s="247"/>
      <c r="S29" s="247"/>
      <c r="T29" s="247"/>
      <c r="U29" s="247"/>
      <c r="V29" s="247"/>
      <c r="W29" s="247"/>
      <c r="X29" s="247"/>
      <c r="Y29" s="247"/>
      <c r="Z29" s="247"/>
    </row>
    <row r="30" spans="1:26" x14ac:dyDescent="0.25">
      <c r="A30" s="445"/>
      <c r="B30" s="450" t="s">
        <v>668</v>
      </c>
      <c r="C30" s="451" t="s">
        <v>1318</v>
      </c>
      <c r="D30" s="447" t="s">
        <v>1320</v>
      </c>
      <c r="E30" s="472" t="s">
        <v>669</v>
      </c>
      <c r="F30" s="270" t="s">
        <v>1141</v>
      </c>
      <c r="G30" s="441" t="s">
        <v>1324</v>
      </c>
      <c r="H30" s="247"/>
      <c r="I30" s="247"/>
      <c r="J30" s="247"/>
      <c r="K30" s="247"/>
      <c r="L30" s="247"/>
      <c r="M30" s="247"/>
      <c r="N30" s="247"/>
      <c r="O30" s="247"/>
      <c r="P30" s="247"/>
      <c r="Q30" s="247"/>
      <c r="R30" s="247"/>
      <c r="S30" s="247"/>
      <c r="T30" s="247"/>
      <c r="U30" s="247"/>
      <c r="V30" s="247"/>
      <c r="W30" s="247"/>
      <c r="X30" s="247"/>
      <c r="Y30" s="247"/>
      <c r="Z30" s="247"/>
    </row>
    <row r="31" spans="1:26" x14ac:dyDescent="0.25">
      <c r="A31" s="445"/>
      <c r="B31" s="445"/>
      <c r="C31" s="445"/>
      <c r="D31" s="445"/>
      <c r="E31" s="445"/>
      <c r="F31" s="271" t="s">
        <v>660</v>
      </c>
      <c r="G31" s="445"/>
      <c r="H31" s="247"/>
      <c r="I31" s="247"/>
      <c r="J31" s="247"/>
      <c r="K31" s="247"/>
      <c r="L31" s="247"/>
      <c r="M31" s="247"/>
      <c r="N31" s="247"/>
      <c r="O31" s="247"/>
      <c r="P31" s="247"/>
      <c r="Q31" s="247"/>
      <c r="R31" s="247"/>
      <c r="S31" s="247"/>
      <c r="T31" s="247"/>
      <c r="U31" s="247"/>
      <c r="V31" s="247"/>
      <c r="W31" s="247"/>
      <c r="X31" s="247"/>
      <c r="Y31" s="247"/>
      <c r="Z31" s="247"/>
    </row>
    <row r="32" spans="1:26" x14ac:dyDescent="0.25">
      <c r="A32" s="445"/>
      <c r="B32" s="445"/>
      <c r="C32" s="445"/>
      <c r="D32" s="446" t="s">
        <v>1142</v>
      </c>
      <c r="E32" s="444" t="s">
        <v>661</v>
      </c>
      <c r="F32" s="270" t="s">
        <v>659</v>
      </c>
      <c r="G32" s="445"/>
      <c r="H32" s="247"/>
      <c r="I32" s="247"/>
      <c r="J32" s="247"/>
      <c r="K32" s="247"/>
      <c r="L32" s="247"/>
      <c r="M32" s="247"/>
      <c r="N32" s="247"/>
      <c r="O32" s="247"/>
      <c r="P32" s="247"/>
      <c r="Q32" s="247"/>
      <c r="R32" s="247"/>
      <c r="S32" s="247"/>
      <c r="T32" s="247"/>
      <c r="U32" s="247"/>
      <c r="V32" s="247"/>
      <c r="W32" s="247"/>
      <c r="X32" s="247"/>
      <c r="Y32" s="247"/>
      <c r="Z32" s="247"/>
    </row>
    <row r="33" spans="1:26" x14ac:dyDescent="0.25">
      <c r="A33" s="445"/>
      <c r="B33" s="445"/>
      <c r="C33" s="445"/>
      <c r="D33" s="445"/>
      <c r="E33" s="453"/>
      <c r="F33" s="271" t="s">
        <v>660</v>
      </c>
      <c r="G33" s="445"/>
      <c r="H33" s="247"/>
      <c r="I33" s="247"/>
      <c r="J33" s="247"/>
      <c r="K33" s="247"/>
      <c r="L33" s="247"/>
      <c r="M33" s="247"/>
      <c r="N33" s="247"/>
      <c r="O33" s="247"/>
      <c r="P33" s="247"/>
      <c r="Q33" s="247"/>
      <c r="R33" s="247"/>
      <c r="S33" s="247"/>
      <c r="T33" s="247"/>
      <c r="U33" s="247"/>
      <c r="V33" s="247"/>
      <c r="W33" s="247"/>
      <c r="X33" s="247"/>
      <c r="Y33" s="247"/>
      <c r="Z33" s="247"/>
    </row>
    <row r="34" spans="1:26" x14ac:dyDescent="0.25">
      <c r="A34" s="445"/>
      <c r="B34" s="445"/>
      <c r="C34" s="445"/>
      <c r="D34" s="446" t="s">
        <v>1321</v>
      </c>
      <c r="E34" s="444" t="s">
        <v>661</v>
      </c>
      <c r="F34" s="270" t="s">
        <v>659</v>
      </c>
      <c r="G34" s="445"/>
      <c r="H34" s="247"/>
      <c r="I34" s="247"/>
      <c r="J34" s="247"/>
      <c r="K34" s="247"/>
      <c r="L34" s="247"/>
      <c r="M34" s="247"/>
      <c r="N34" s="247"/>
      <c r="O34" s="247"/>
      <c r="P34" s="247"/>
      <c r="Q34" s="247"/>
      <c r="R34" s="247"/>
      <c r="S34" s="247"/>
      <c r="T34" s="247"/>
      <c r="U34" s="247"/>
      <c r="V34" s="247"/>
      <c r="W34" s="247"/>
      <c r="X34" s="247"/>
      <c r="Y34" s="247"/>
      <c r="Z34" s="247"/>
    </row>
    <row r="35" spans="1:26" x14ac:dyDescent="0.25">
      <c r="A35" s="445"/>
      <c r="B35" s="445"/>
      <c r="C35" s="445"/>
      <c r="D35" s="445"/>
      <c r="E35" s="453"/>
      <c r="F35" s="271" t="s">
        <v>660</v>
      </c>
      <c r="G35" s="445"/>
      <c r="H35" s="247"/>
      <c r="I35" s="247"/>
      <c r="J35" s="247"/>
      <c r="K35" s="247"/>
      <c r="L35" s="247"/>
      <c r="M35" s="247"/>
      <c r="N35" s="247"/>
      <c r="O35" s="247"/>
      <c r="P35" s="247"/>
      <c r="Q35" s="247"/>
      <c r="R35" s="247"/>
      <c r="S35" s="247"/>
      <c r="T35" s="247"/>
      <c r="U35" s="247"/>
      <c r="V35" s="247"/>
      <c r="W35" s="247"/>
      <c r="X35" s="247"/>
      <c r="Y35" s="247"/>
      <c r="Z35" s="247"/>
    </row>
    <row r="36" spans="1:26" ht="21" customHeight="1" x14ac:dyDescent="0.25">
      <c r="A36" s="247"/>
      <c r="B36" s="247"/>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47"/>
    </row>
    <row r="37" spans="1:26" ht="21" customHeight="1" x14ac:dyDescent="0.25">
      <c r="A37" s="251" t="s">
        <v>650</v>
      </c>
      <c r="B37" s="251" t="s">
        <v>651</v>
      </c>
      <c r="C37" s="251" t="s">
        <v>652</v>
      </c>
      <c r="D37" s="251" t="s">
        <v>670</v>
      </c>
      <c r="E37" s="251" t="s">
        <v>671</v>
      </c>
      <c r="F37" s="251" t="s">
        <v>672</v>
      </c>
      <c r="G37" s="251" t="s">
        <v>673</v>
      </c>
      <c r="H37" s="247"/>
      <c r="I37" s="247"/>
      <c r="J37" s="247"/>
      <c r="K37" s="247"/>
      <c r="L37" s="247"/>
      <c r="M37" s="247"/>
      <c r="N37" s="247"/>
      <c r="O37" s="247"/>
      <c r="P37" s="247"/>
      <c r="Q37" s="247"/>
      <c r="R37" s="247"/>
      <c r="S37" s="247"/>
      <c r="T37" s="247"/>
      <c r="U37" s="247"/>
      <c r="V37" s="247"/>
      <c r="W37" s="247"/>
      <c r="X37" s="247"/>
      <c r="Y37" s="247"/>
      <c r="Z37" s="247"/>
    </row>
    <row r="38" spans="1:26" ht="63.75" x14ac:dyDescent="0.25">
      <c r="A38" s="459" t="s">
        <v>674</v>
      </c>
      <c r="B38" s="460" t="s">
        <v>675</v>
      </c>
      <c r="C38" s="143" t="s">
        <v>676</v>
      </c>
      <c r="D38" s="308"/>
      <c r="E38" s="461"/>
      <c r="F38" s="27" t="s">
        <v>1330</v>
      </c>
      <c r="G38" s="441" t="s">
        <v>1325</v>
      </c>
      <c r="H38" s="247"/>
      <c r="I38" s="247"/>
      <c r="J38" s="247"/>
      <c r="K38" s="247"/>
      <c r="L38" s="247"/>
      <c r="M38" s="247"/>
      <c r="N38" s="247"/>
      <c r="O38" s="247"/>
      <c r="P38" s="247"/>
      <c r="Q38" s="247"/>
      <c r="R38" s="247"/>
      <c r="S38" s="247"/>
      <c r="T38" s="247"/>
      <c r="U38" s="247"/>
      <c r="V38" s="247"/>
      <c r="W38" s="247"/>
      <c r="X38" s="247"/>
      <c r="Y38" s="247"/>
      <c r="Z38" s="247"/>
    </row>
    <row r="39" spans="1:26" ht="14.45" customHeight="1" x14ac:dyDescent="0.25">
      <c r="A39" s="445"/>
      <c r="B39" s="445"/>
      <c r="C39" s="143" t="s">
        <v>1180</v>
      </c>
      <c r="D39" s="308"/>
      <c r="E39" s="445"/>
      <c r="F39" s="276"/>
      <c r="G39" s="445"/>
      <c r="H39" s="247"/>
      <c r="I39" s="247"/>
      <c r="J39" s="247"/>
      <c r="K39" s="247"/>
      <c r="L39" s="247"/>
      <c r="M39" s="247"/>
      <c r="N39" s="247"/>
      <c r="O39" s="247"/>
      <c r="P39" s="247"/>
      <c r="Q39" s="247"/>
      <c r="R39" s="247"/>
      <c r="S39" s="247"/>
      <c r="T39" s="247"/>
      <c r="U39" s="247"/>
      <c r="V39" s="247"/>
      <c r="W39" s="247"/>
      <c r="X39" s="247"/>
      <c r="Y39" s="247"/>
      <c r="Z39" s="247"/>
    </row>
    <row r="40" spans="1:26" ht="15.6" customHeight="1" x14ac:dyDescent="0.25">
      <c r="A40" s="445"/>
      <c r="B40" s="445"/>
      <c r="C40" s="143" t="s">
        <v>1328</v>
      </c>
      <c r="D40" s="145" t="s">
        <v>1329</v>
      </c>
      <c r="E40" s="309"/>
      <c r="F40" s="276"/>
      <c r="G40" s="445"/>
      <c r="H40" s="247"/>
      <c r="I40" s="247"/>
      <c r="J40" s="247"/>
      <c r="K40" s="247"/>
      <c r="L40" s="247"/>
      <c r="M40" s="247"/>
      <c r="N40" s="247"/>
      <c r="O40" s="247"/>
      <c r="P40" s="247"/>
      <c r="Q40" s="247"/>
      <c r="R40" s="247"/>
      <c r="S40" s="247"/>
      <c r="T40" s="247"/>
      <c r="U40" s="247"/>
      <c r="V40" s="247"/>
      <c r="W40" s="247"/>
      <c r="X40" s="247"/>
      <c r="Y40" s="247"/>
      <c r="Z40" s="247"/>
    </row>
    <row r="41" spans="1:26" ht="14.45" customHeight="1" x14ac:dyDescent="0.25">
      <c r="A41" s="445"/>
      <c r="B41" s="445"/>
      <c r="C41" s="143" t="s">
        <v>677</v>
      </c>
      <c r="D41" s="308"/>
      <c r="E41" s="310"/>
      <c r="F41" s="276"/>
      <c r="G41" s="445"/>
      <c r="H41" s="247"/>
      <c r="I41" s="247"/>
      <c r="J41" s="247"/>
      <c r="K41" s="247"/>
      <c r="L41" s="247"/>
      <c r="M41" s="247"/>
      <c r="N41" s="247"/>
      <c r="O41" s="247"/>
      <c r="P41" s="247"/>
      <c r="Q41" s="247"/>
      <c r="R41" s="247"/>
      <c r="S41" s="247"/>
      <c r="T41" s="247"/>
      <c r="U41" s="247"/>
      <c r="V41" s="247"/>
      <c r="W41" s="247"/>
      <c r="X41" s="247"/>
      <c r="Y41" s="247"/>
      <c r="Z41" s="247"/>
    </row>
    <row r="42" spans="1:26" ht="15.6" customHeight="1" x14ac:dyDescent="0.25">
      <c r="A42" s="445"/>
      <c r="B42" s="445"/>
      <c r="C42" s="143" t="s">
        <v>678</v>
      </c>
      <c r="D42" s="308"/>
      <c r="E42" s="309"/>
      <c r="F42" s="276"/>
      <c r="G42" s="445"/>
      <c r="H42" s="247"/>
      <c r="I42" s="247"/>
      <c r="J42" s="247"/>
      <c r="K42" s="247"/>
      <c r="L42" s="247"/>
      <c r="M42" s="247"/>
      <c r="N42" s="247"/>
      <c r="O42" s="247"/>
      <c r="P42" s="247"/>
      <c r="Q42" s="247"/>
      <c r="R42" s="247"/>
      <c r="S42" s="247"/>
      <c r="T42" s="247"/>
      <c r="U42" s="247"/>
      <c r="V42" s="247"/>
      <c r="W42" s="247"/>
      <c r="X42" s="247"/>
      <c r="Y42" s="247"/>
      <c r="Z42" s="247"/>
    </row>
    <row r="43" spans="1:26" ht="63.75" x14ac:dyDescent="0.25">
      <c r="A43" s="445"/>
      <c r="B43" s="445"/>
      <c r="C43" s="143" t="s">
        <v>679</v>
      </c>
      <c r="D43" s="308"/>
      <c r="E43" s="310"/>
      <c r="F43" s="27" t="s">
        <v>1181</v>
      </c>
      <c r="G43" s="445"/>
      <c r="H43" s="247"/>
      <c r="I43" s="247"/>
      <c r="J43" s="247"/>
      <c r="K43" s="247"/>
      <c r="L43" s="247"/>
      <c r="M43" s="247"/>
      <c r="N43" s="247"/>
      <c r="O43" s="247"/>
      <c r="P43" s="247"/>
      <c r="Q43" s="247"/>
      <c r="R43" s="247"/>
      <c r="S43" s="247"/>
      <c r="T43" s="247"/>
      <c r="U43" s="247"/>
      <c r="V43" s="247"/>
      <c r="W43" s="247"/>
      <c r="X43" s="247"/>
      <c r="Y43" s="247"/>
      <c r="Z43" s="247"/>
    </row>
    <row r="44" spans="1:26" x14ac:dyDescent="0.25">
      <c r="A44" s="445"/>
      <c r="B44" s="445"/>
      <c r="C44" s="143" t="s">
        <v>680</v>
      </c>
      <c r="D44" s="308"/>
      <c r="E44" s="309"/>
      <c r="F44" s="27" t="s">
        <v>1182</v>
      </c>
      <c r="G44" s="445"/>
      <c r="H44" s="247"/>
      <c r="I44" s="247"/>
      <c r="J44" s="247"/>
      <c r="K44" s="247"/>
      <c r="L44" s="247"/>
      <c r="M44" s="247"/>
      <c r="N44" s="247"/>
      <c r="O44" s="247"/>
      <c r="P44" s="247"/>
      <c r="Q44" s="247"/>
      <c r="R44" s="247"/>
      <c r="S44" s="247"/>
      <c r="T44" s="247"/>
      <c r="U44" s="247"/>
      <c r="V44" s="247"/>
      <c r="W44" s="247"/>
      <c r="X44" s="247"/>
      <c r="Y44" s="247"/>
      <c r="Z44" s="247"/>
    </row>
    <row r="45" spans="1:26" x14ac:dyDescent="0.25">
      <c r="A45" s="247"/>
      <c r="B45" s="247"/>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row>
    <row r="46" spans="1:26" x14ac:dyDescent="0.25">
      <c r="A46" s="247"/>
      <c r="B46" s="247"/>
      <c r="C46" s="247"/>
      <c r="D46" s="247"/>
      <c r="E46" s="247"/>
      <c r="F46" s="247"/>
      <c r="G46" s="247"/>
      <c r="H46" s="247"/>
      <c r="I46" s="247"/>
      <c r="J46" s="247"/>
      <c r="K46" s="247"/>
      <c r="L46" s="247"/>
      <c r="M46" s="247"/>
      <c r="N46" s="247"/>
      <c r="O46" s="247"/>
      <c r="P46" s="247"/>
      <c r="Q46" s="247"/>
      <c r="R46" s="247"/>
      <c r="S46" s="247"/>
      <c r="T46" s="247"/>
      <c r="U46" s="247"/>
      <c r="V46" s="247"/>
      <c r="W46" s="247"/>
      <c r="X46" s="247"/>
      <c r="Y46" s="247"/>
      <c r="Z46" s="247"/>
    </row>
    <row r="47" spans="1:26" ht="15.75" x14ac:dyDescent="0.25">
      <c r="A47" s="338" t="s">
        <v>650</v>
      </c>
      <c r="B47" s="338" t="s">
        <v>651</v>
      </c>
      <c r="C47" s="338" t="s">
        <v>652</v>
      </c>
      <c r="D47" s="338" t="s">
        <v>670</v>
      </c>
      <c r="E47" s="338" t="s">
        <v>671</v>
      </c>
      <c r="F47" s="338" t="s">
        <v>672</v>
      </c>
      <c r="G47" s="338" t="s">
        <v>655</v>
      </c>
      <c r="H47" s="247"/>
      <c r="I47" s="247"/>
      <c r="J47" s="247"/>
      <c r="K47" s="247"/>
      <c r="L47" s="247"/>
      <c r="M47" s="247"/>
      <c r="N47" s="247"/>
      <c r="O47" s="247"/>
      <c r="P47" s="247"/>
      <c r="Q47" s="247"/>
      <c r="R47" s="247"/>
      <c r="S47" s="247"/>
      <c r="T47" s="247"/>
      <c r="U47" s="247"/>
      <c r="V47" s="247"/>
      <c r="W47" s="247"/>
      <c r="X47" s="247"/>
      <c r="Y47" s="247"/>
      <c r="Z47" s="247"/>
    </row>
    <row r="48" spans="1:26" ht="116.1" customHeight="1" x14ac:dyDescent="0.25">
      <c r="A48" s="300" t="s">
        <v>681</v>
      </c>
      <c r="B48" s="339" t="s">
        <v>1183</v>
      </c>
      <c r="C48" s="340" t="s">
        <v>1143</v>
      </c>
      <c r="D48" s="341" t="s">
        <v>1144</v>
      </c>
      <c r="E48" s="342"/>
      <c r="F48" s="342"/>
      <c r="G48" s="272" t="s">
        <v>1326</v>
      </c>
      <c r="H48" s="247"/>
      <c r="I48" s="247"/>
      <c r="J48" s="247"/>
      <c r="K48" s="247"/>
      <c r="L48" s="247"/>
      <c r="M48" s="247"/>
      <c r="N48" s="247"/>
      <c r="O48" s="247"/>
      <c r="P48" s="247"/>
      <c r="Q48" s="247"/>
      <c r="R48" s="247"/>
      <c r="S48" s="247"/>
      <c r="T48" s="247"/>
      <c r="U48" s="247"/>
      <c r="V48" s="247"/>
      <c r="W48" s="247"/>
      <c r="X48" s="247"/>
      <c r="Y48" s="247"/>
      <c r="Z48" s="247"/>
    </row>
    <row r="49" spans="1:26" ht="18.75" x14ac:dyDescent="0.25">
      <c r="A49" s="252"/>
      <c r="B49" s="253"/>
      <c r="C49" s="247"/>
      <c r="D49" s="247"/>
      <c r="E49" s="254"/>
      <c r="F49" s="254"/>
      <c r="G49" s="255"/>
      <c r="H49" s="247"/>
      <c r="I49" s="247"/>
      <c r="J49" s="247"/>
      <c r="K49" s="247"/>
      <c r="L49" s="247"/>
      <c r="M49" s="247"/>
      <c r="N49" s="247"/>
      <c r="O49" s="247"/>
      <c r="P49" s="247"/>
      <c r="Q49" s="247"/>
      <c r="R49" s="247"/>
      <c r="S49" s="247"/>
      <c r="T49" s="247"/>
      <c r="U49" s="247"/>
      <c r="V49" s="247"/>
      <c r="W49" s="247"/>
      <c r="X49" s="247"/>
      <c r="Y49" s="247"/>
      <c r="Z49" s="247"/>
    </row>
    <row r="50" spans="1:26" ht="18.75" x14ac:dyDescent="0.25">
      <c r="A50" s="252"/>
      <c r="B50" s="253"/>
      <c r="C50" s="247"/>
      <c r="D50" s="246"/>
      <c r="E50" s="254"/>
      <c r="F50" s="254"/>
      <c r="G50" s="255"/>
      <c r="H50" s="247"/>
      <c r="I50" s="247"/>
      <c r="J50" s="247"/>
      <c r="K50" s="247"/>
      <c r="L50" s="247"/>
      <c r="M50" s="247"/>
      <c r="N50" s="247"/>
      <c r="O50" s="247"/>
      <c r="P50" s="247"/>
      <c r="Q50" s="247"/>
      <c r="R50" s="247"/>
      <c r="S50" s="247"/>
      <c r="T50" s="247"/>
      <c r="U50" s="247"/>
      <c r="V50" s="247"/>
      <c r="W50" s="247"/>
      <c r="X50" s="247"/>
      <c r="Y50" s="247"/>
      <c r="Z50" s="247"/>
    </row>
    <row r="51" spans="1:26" x14ac:dyDescent="0.25">
      <c r="A51" s="256"/>
      <c r="B51" s="256"/>
      <c r="C51" s="256"/>
      <c r="D51" s="256"/>
      <c r="E51" s="256"/>
      <c r="F51" s="256"/>
      <c r="G51" s="247"/>
      <c r="H51" s="247"/>
      <c r="I51" s="247"/>
      <c r="J51" s="247"/>
      <c r="K51" s="247"/>
      <c r="L51" s="247"/>
      <c r="M51" s="247"/>
      <c r="N51" s="247"/>
      <c r="O51" s="247"/>
      <c r="P51" s="247"/>
      <c r="Q51" s="247"/>
      <c r="R51" s="247"/>
      <c r="S51" s="247"/>
      <c r="T51" s="247"/>
      <c r="U51" s="247"/>
      <c r="V51" s="247"/>
      <c r="W51" s="247"/>
      <c r="X51" s="247"/>
      <c r="Y51" s="247"/>
      <c r="Z51" s="247"/>
    </row>
    <row r="52" spans="1:26" ht="15.75" x14ac:dyDescent="0.25">
      <c r="A52" s="257" t="s">
        <v>650</v>
      </c>
      <c r="B52" s="257" t="s">
        <v>651</v>
      </c>
      <c r="C52" s="257" t="s">
        <v>652</v>
      </c>
      <c r="D52" s="257" t="s">
        <v>670</v>
      </c>
      <c r="E52" s="257" t="s">
        <v>671</v>
      </c>
      <c r="F52" s="257" t="s">
        <v>672</v>
      </c>
      <c r="G52" s="257" t="s">
        <v>655</v>
      </c>
      <c r="H52" s="247"/>
      <c r="I52" s="247"/>
      <c r="J52" s="247"/>
      <c r="K52" s="247"/>
      <c r="L52" s="247"/>
      <c r="M52" s="247"/>
      <c r="N52" s="247"/>
      <c r="O52" s="247"/>
      <c r="P52" s="247"/>
      <c r="Q52" s="247"/>
      <c r="R52" s="247"/>
      <c r="S52" s="247"/>
      <c r="T52" s="247"/>
      <c r="U52" s="247"/>
      <c r="V52" s="247"/>
      <c r="W52" s="247"/>
      <c r="X52" s="247"/>
      <c r="Y52" s="247"/>
      <c r="Z52" s="247"/>
    </row>
    <row r="53" spans="1:26" ht="17.45" customHeight="1" x14ac:dyDescent="0.25">
      <c r="A53" s="470" t="s">
        <v>682</v>
      </c>
      <c r="B53" s="458" t="s">
        <v>683</v>
      </c>
      <c r="C53" s="471" t="s">
        <v>684</v>
      </c>
      <c r="D53" s="258" t="s">
        <v>685</v>
      </c>
      <c r="E53" s="259"/>
      <c r="F53" s="454"/>
      <c r="G53" s="457" t="s">
        <v>1327</v>
      </c>
      <c r="H53" s="247"/>
      <c r="I53" s="247"/>
      <c r="J53" s="247"/>
      <c r="K53" s="247"/>
      <c r="L53" s="247"/>
      <c r="M53" s="247"/>
      <c r="N53" s="247"/>
      <c r="O53" s="247"/>
      <c r="P53" s="247"/>
      <c r="Q53" s="247"/>
      <c r="R53" s="247"/>
      <c r="S53" s="247"/>
      <c r="T53" s="247"/>
      <c r="U53" s="247"/>
      <c r="V53" s="247"/>
      <c r="W53" s="247"/>
      <c r="X53" s="247"/>
      <c r="Y53" s="247"/>
      <c r="Z53" s="247"/>
    </row>
    <row r="54" spans="1:26" ht="17.45" customHeight="1" x14ac:dyDescent="0.25">
      <c r="A54" s="455"/>
      <c r="B54" s="455"/>
      <c r="C54" s="455"/>
      <c r="D54" s="258" t="s">
        <v>686</v>
      </c>
      <c r="E54" s="258" t="s">
        <v>1315</v>
      </c>
      <c r="F54" s="455"/>
      <c r="G54" s="455"/>
      <c r="H54" s="247"/>
      <c r="I54" s="247"/>
      <c r="J54" s="247"/>
      <c r="K54" s="247"/>
      <c r="L54" s="247"/>
      <c r="M54" s="247"/>
      <c r="N54" s="247"/>
      <c r="O54" s="247"/>
      <c r="P54" s="247"/>
      <c r="Q54" s="247"/>
      <c r="R54" s="247"/>
      <c r="S54" s="247"/>
      <c r="T54" s="247"/>
      <c r="U54" s="247"/>
      <c r="V54" s="247"/>
      <c r="W54" s="247"/>
      <c r="X54" s="247"/>
      <c r="Y54" s="247"/>
      <c r="Z54" s="247"/>
    </row>
    <row r="55" spans="1:26" ht="17.45" customHeight="1" x14ac:dyDescent="0.25">
      <c r="A55" s="455"/>
      <c r="B55" s="455"/>
      <c r="C55" s="455"/>
      <c r="D55" s="260" t="s">
        <v>687</v>
      </c>
      <c r="E55" s="259"/>
      <c r="F55" s="455"/>
      <c r="G55" s="455"/>
      <c r="H55" s="247"/>
      <c r="I55" s="247"/>
      <c r="J55" s="247"/>
      <c r="K55" s="247"/>
      <c r="L55" s="247"/>
      <c r="M55" s="247"/>
      <c r="N55" s="247"/>
      <c r="O55" s="247"/>
      <c r="P55" s="247"/>
      <c r="Q55" s="247"/>
      <c r="R55" s="247"/>
      <c r="S55" s="247"/>
      <c r="T55" s="247"/>
      <c r="U55" s="247"/>
      <c r="V55" s="247"/>
      <c r="W55" s="247"/>
      <c r="X55" s="247"/>
      <c r="Y55" s="247"/>
      <c r="Z55" s="247"/>
    </row>
    <row r="56" spans="1:26" ht="17.45" customHeight="1" x14ac:dyDescent="0.25">
      <c r="A56" s="455"/>
      <c r="B56" s="456"/>
      <c r="C56" s="455"/>
      <c r="D56" s="261" t="s">
        <v>688</v>
      </c>
      <c r="E56" s="259"/>
      <c r="F56" s="455"/>
      <c r="G56" s="455"/>
      <c r="H56" s="247"/>
      <c r="I56" s="247"/>
      <c r="J56" s="247"/>
      <c r="K56" s="247"/>
      <c r="L56" s="247"/>
      <c r="M56" s="247"/>
      <c r="N56" s="247"/>
      <c r="O56" s="247"/>
      <c r="P56" s="247"/>
      <c r="Q56" s="247"/>
      <c r="R56" s="247"/>
      <c r="S56" s="247"/>
      <c r="T56" s="247"/>
      <c r="U56" s="247"/>
      <c r="V56" s="247"/>
      <c r="W56" s="247"/>
      <c r="X56" s="247"/>
      <c r="Y56" s="247"/>
      <c r="Z56" s="247"/>
    </row>
    <row r="57" spans="1:26" ht="17.45" customHeight="1" x14ac:dyDescent="0.25">
      <c r="A57" s="455"/>
      <c r="B57" s="458" t="s">
        <v>689</v>
      </c>
      <c r="C57" s="455"/>
      <c r="D57" s="258" t="s">
        <v>690</v>
      </c>
      <c r="E57" s="259"/>
      <c r="F57" s="455"/>
      <c r="G57" s="455"/>
      <c r="H57" s="247"/>
      <c r="I57" s="247"/>
      <c r="J57" s="247"/>
      <c r="K57" s="247"/>
      <c r="L57" s="247"/>
      <c r="M57" s="247"/>
      <c r="N57" s="247"/>
      <c r="O57" s="247"/>
      <c r="P57" s="247"/>
      <c r="Q57" s="247"/>
      <c r="R57" s="247"/>
      <c r="S57" s="247"/>
      <c r="T57" s="247"/>
      <c r="U57" s="247"/>
      <c r="V57" s="247"/>
      <c r="W57" s="247"/>
      <c r="X57" s="247"/>
      <c r="Y57" s="247"/>
      <c r="Z57" s="247"/>
    </row>
    <row r="58" spans="1:26" ht="17.45" customHeight="1" x14ac:dyDescent="0.25">
      <c r="A58" s="455"/>
      <c r="B58" s="455"/>
      <c r="C58" s="455"/>
      <c r="D58" s="258" t="s">
        <v>685</v>
      </c>
      <c r="E58" s="259"/>
      <c r="F58" s="455"/>
      <c r="G58" s="455"/>
      <c r="H58" s="247"/>
      <c r="I58" s="247"/>
      <c r="J58" s="247"/>
      <c r="K58" s="247"/>
      <c r="L58" s="247"/>
      <c r="M58" s="247"/>
      <c r="N58" s="247"/>
      <c r="O58" s="247"/>
      <c r="P58" s="247"/>
      <c r="Q58" s="247"/>
      <c r="R58" s="247"/>
      <c r="S58" s="247"/>
      <c r="T58" s="247"/>
      <c r="U58" s="247"/>
      <c r="V58" s="247"/>
      <c r="W58" s="247"/>
      <c r="X58" s="247"/>
      <c r="Y58" s="247"/>
      <c r="Z58" s="247"/>
    </row>
    <row r="59" spans="1:26" ht="17.45" customHeight="1" x14ac:dyDescent="0.25">
      <c r="A59" s="455"/>
      <c r="B59" s="455"/>
      <c r="C59" s="455"/>
      <c r="D59" s="258" t="s">
        <v>686</v>
      </c>
      <c r="E59" s="259"/>
      <c r="F59" s="455"/>
      <c r="G59" s="455"/>
      <c r="H59" s="247"/>
      <c r="I59" s="247"/>
      <c r="J59" s="247"/>
      <c r="K59" s="247"/>
      <c r="L59" s="247"/>
      <c r="M59" s="247"/>
      <c r="N59" s="247"/>
      <c r="O59" s="247"/>
      <c r="P59" s="247"/>
      <c r="Q59" s="247"/>
      <c r="R59" s="247"/>
      <c r="S59" s="247"/>
      <c r="T59" s="247"/>
      <c r="U59" s="247"/>
      <c r="V59" s="247"/>
      <c r="W59" s="247"/>
      <c r="X59" s="247"/>
      <c r="Y59" s="247"/>
      <c r="Z59" s="247"/>
    </row>
    <row r="60" spans="1:26" ht="17.45" customHeight="1" x14ac:dyDescent="0.25">
      <c r="A60" s="455"/>
      <c r="B60" s="455"/>
      <c r="C60" s="455"/>
      <c r="D60" s="260" t="s">
        <v>687</v>
      </c>
      <c r="E60" s="259"/>
      <c r="F60" s="455"/>
      <c r="G60" s="455"/>
      <c r="H60" s="247"/>
      <c r="I60" s="247"/>
      <c r="J60" s="247"/>
      <c r="K60" s="247"/>
      <c r="L60" s="247"/>
      <c r="M60" s="247"/>
      <c r="N60" s="247"/>
      <c r="O60" s="247"/>
      <c r="P60" s="247"/>
      <c r="Q60" s="247"/>
      <c r="R60" s="247"/>
      <c r="S60" s="247"/>
      <c r="T60" s="247"/>
      <c r="U60" s="247"/>
      <c r="V60" s="247"/>
      <c r="W60" s="247"/>
      <c r="X60" s="247"/>
      <c r="Y60" s="247"/>
      <c r="Z60" s="247"/>
    </row>
    <row r="61" spans="1:26" ht="17.45" customHeight="1" x14ac:dyDescent="0.25">
      <c r="A61" s="456"/>
      <c r="B61" s="456"/>
      <c r="C61" s="456"/>
      <c r="D61" s="261" t="s">
        <v>688</v>
      </c>
      <c r="E61" s="259"/>
      <c r="F61" s="456"/>
      <c r="G61" s="456"/>
      <c r="H61" s="247"/>
      <c r="I61" s="247"/>
      <c r="J61" s="247"/>
      <c r="K61" s="247"/>
      <c r="L61" s="247"/>
      <c r="M61" s="247"/>
      <c r="N61" s="247"/>
      <c r="O61" s="247"/>
      <c r="P61" s="247"/>
      <c r="Q61" s="247"/>
      <c r="R61" s="247"/>
      <c r="S61" s="247"/>
      <c r="T61" s="247"/>
      <c r="U61" s="247"/>
      <c r="V61" s="247"/>
      <c r="W61" s="247"/>
      <c r="X61" s="247"/>
      <c r="Y61" s="247"/>
      <c r="Z61" s="247"/>
    </row>
    <row r="62" spans="1:26" x14ac:dyDescent="0.25">
      <c r="A62" s="247"/>
      <c r="B62" s="247"/>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row>
    <row r="63" spans="1:26" x14ac:dyDescent="0.25">
      <c r="A63" s="247"/>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row>
    <row r="64" spans="1:26" x14ac:dyDescent="0.25">
      <c r="A64" s="462" t="s">
        <v>691</v>
      </c>
      <c r="B64" s="463"/>
      <c r="C64" s="463"/>
      <c r="D64" s="463"/>
      <c r="E64" s="463"/>
      <c r="F64" s="247"/>
      <c r="G64" s="247"/>
      <c r="H64" s="247"/>
      <c r="I64" s="247"/>
      <c r="J64" s="247"/>
      <c r="K64" s="247"/>
      <c r="L64" s="247"/>
      <c r="M64" s="247"/>
      <c r="N64" s="247"/>
      <c r="O64" s="247"/>
      <c r="P64" s="247"/>
      <c r="Q64" s="247"/>
      <c r="R64" s="247"/>
      <c r="S64" s="247"/>
      <c r="T64" s="247"/>
      <c r="U64" s="247"/>
      <c r="V64" s="247"/>
      <c r="W64" s="247"/>
      <c r="X64" s="247"/>
      <c r="Y64" s="247"/>
      <c r="Z64" s="247"/>
    </row>
  </sheetData>
  <mergeCells count="47">
    <mergeCell ref="A1:A3"/>
    <mergeCell ref="B1:E3"/>
    <mergeCell ref="A64:E64"/>
    <mergeCell ref="B22:B25"/>
    <mergeCell ref="C22:C25"/>
    <mergeCell ref="D22:D25"/>
    <mergeCell ref="A53:A61"/>
    <mergeCell ref="B53:B56"/>
    <mergeCell ref="C53:C61"/>
    <mergeCell ref="E30:E31"/>
    <mergeCell ref="A11:A35"/>
    <mergeCell ref="B11:B15"/>
    <mergeCell ref="B16:B21"/>
    <mergeCell ref="C30:C35"/>
    <mergeCell ref="B30:B35"/>
    <mergeCell ref="F53:F61"/>
    <mergeCell ref="G53:G61"/>
    <mergeCell ref="B57:B61"/>
    <mergeCell ref="G38:G44"/>
    <mergeCell ref="A38:A44"/>
    <mergeCell ref="B38:B44"/>
    <mergeCell ref="E38:E39"/>
    <mergeCell ref="G30:G35"/>
    <mergeCell ref="D32:D33"/>
    <mergeCell ref="E32:E33"/>
    <mergeCell ref="D34:D35"/>
    <mergeCell ref="E34:E35"/>
    <mergeCell ref="D30:D31"/>
    <mergeCell ref="H26:H28"/>
    <mergeCell ref="B27:B28"/>
    <mergeCell ref="C27:C28"/>
    <mergeCell ref="D27:D28"/>
    <mergeCell ref="G27:G28"/>
    <mergeCell ref="G11:G25"/>
    <mergeCell ref="C12:C15"/>
    <mergeCell ref="D12:D15"/>
    <mergeCell ref="E12:E13"/>
    <mergeCell ref="E14:E15"/>
    <mergeCell ref="C16:C17"/>
    <mergeCell ref="D16:D17"/>
    <mergeCell ref="E16:E17"/>
    <mergeCell ref="C18:C21"/>
    <mergeCell ref="D18:D21"/>
    <mergeCell ref="E18:E19"/>
    <mergeCell ref="E20:E21"/>
    <mergeCell ref="E22:E23"/>
    <mergeCell ref="E24:E2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47"/>
  <sheetViews>
    <sheetView showGridLines="0" topLeftCell="E1" zoomScaleNormal="100" workbookViewId="0">
      <selection activeCell="I3" sqref="I3"/>
    </sheetView>
  </sheetViews>
  <sheetFormatPr baseColWidth="10" defaultColWidth="11.42578125" defaultRowHeight="15" x14ac:dyDescent="0.25"/>
  <cols>
    <col min="1" max="1" width="11.42578125" style="21"/>
    <col min="2" max="2" width="26.5703125" style="21" customWidth="1"/>
    <col min="3" max="3" width="21.28515625" style="21" customWidth="1"/>
    <col min="4" max="4" width="31.140625" style="21" customWidth="1"/>
    <col min="5" max="5" width="14.140625" style="21" customWidth="1"/>
    <col min="6" max="6" width="19.85546875" style="21" customWidth="1"/>
    <col min="7" max="7" width="24.42578125" style="21" customWidth="1"/>
    <col min="8" max="8" width="75.42578125" style="21" customWidth="1"/>
    <col min="9" max="9" width="40.7109375" style="21" customWidth="1"/>
    <col min="10" max="16384" width="11.42578125" style="21"/>
  </cols>
  <sheetData>
    <row r="1" spans="1:9" x14ac:dyDescent="0.25">
      <c r="A1" s="349"/>
      <c r="B1" s="350"/>
      <c r="C1" s="355" t="s">
        <v>1561</v>
      </c>
      <c r="D1" s="356"/>
      <c r="E1" s="356"/>
      <c r="F1" s="356"/>
      <c r="G1" s="357"/>
      <c r="H1" s="348" t="s">
        <v>1558</v>
      </c>
      <c r="I1" s="12" t="s">
        <v>1562</v>
      </c>
    </row>
    <row r="2" spans="1:9" x14ac:dyDescent="0.25">
      <c r="A2" s="351"/>
      <c r="B2" s="352"/>
      <c r="C2" s="358"/>
      <c r="D2" s="359"/>
      <c r="E2" s="359"/>
      <c r="F2" s="359"/>
      <c r="G2" s="360"/>
      <c r="H2" s="348" t="s">
        <v>1559</v>
      </c>
      <c r="I2" s="12">
        <v>0</v>
      </c>
    </row>
    <row r="3" spans="1:9" x14ac:dyDescent="0.25">
      <c r="A3" s="353"/>
      <c r="B3" s="354"/>
      <c r="C3" s="361"/>
      <c r="D3" s="362"/>
      <c r="E3" s="362"/>
      <c r="F3" s="362"/>
      <c r="G3" s="363"/>
      <c r="H3" s="348" t="s">
        <v>1560</v>
      </c>
      <c r="I3" s="12" t="s">
        <v>1563</v>
      </c>
    </row>
    <row r="5" spans="1:9" ht="21" x14ac:dyDescent="0.25">
      <c r="A5" s="20" t="str">
        <f>'Contexto int y ext'!A4</f>
        <v>CÁMARA DE COMERCIO DE FACATATIVA</v>
      </c>
    </row>
    <row r="6" spans="1:9" ht="18.75" x14ac:dyDescent="0.25">
      <c r="A6" s="141" t="str">
        <f>'Contexto int y ext'!A5</f>
        <v>Identificación y Evaluación del Riesgo de Corrupción</v>
      </c>
    </row>
    <row r="7" spans="1:9" ht="18.75" x14ac:dyDescent="0.25">
      <c r="A7" s="63" t="s">
        <v>1112</v>
      </c>
    </row>
    <row r="8" spans="1:9" ht="16.5" thickBot="1" x14ac:dyDescent="0.3">
      <c r="A8" s="15" t="s">
        <v>692</v>
      </c>
    </row>
    <row r="9" spans="1:9" ht="21" x14ac:dyDescent="0.25">
      <c r="A9" s="525" t="s">
        <v>1118</v>
      </c>
      <c r="B9" s="526"/>
      <c r="C9" s="526"/>
      <c r="D9" s="526"/>
      <c r="E9" s="526"/>
      <c r="F9" s="526"/>
      <c r="G9" s="526"/>
      <c r="H9" s="526"/>
      <c r="I9" s="527"/>
    </row>
    <row r="10" spans="1:9" ht="18.75" x14ac:dyDescent="0.25">
      <c r="A10" s="162" t="s">
        <v>693</v>
      </c>
      <c r="B10" s="50" t="s">
        <v>694</v>
      </c>
      <c r="C10" s="480" t="s">
        <v>695</v>
      </c>
      <c r="D10" s="482"/>
      <c r="E10" s="480" t="s">
        <v>696</v>
      </c>
      <c r="F10" s="481"/>
      <c r="G10" s="482"/>
      <c r="H10" s="69" t="s">
        <v>697</v>
      </c>
      <c r="I10" s="485" t="s">
        <v>698</v>
      </c>
    </row>
    <row r="11" spans="1:9" ht="45" x14ac:dyDescent="0.25">
      <c r="A11" s="89" t="s">
        <v>699</v>
      </c>
      <c r="B11" s="70" t="s">
        <v>700</v>
      </c>
      <c r="C11" s="477" t="s">
        <v>701</v>
      </c>
      <c r="D11" s="479"/>
      <c r="E11" s="477" t="s">
        <v>702</v>
      </c>
      <c r="F11" s="478"/>
      <c r="G11" s="479"/>
      <c r="H11" s="71" t="s">
        <v>703</v>
      </c>
      <c r="I11" s="486"/>
    </row>
    <row r="12" spans="1:9" ht="68.25" customHeight="1" x14ac:dyDescent="0.25">
      <c r="A12" s="475" t="s">
        <v>704</v>
      </c>
      <c r="B12" s="491" t="s">
        <v>1202</v>
      </c>
      <c r="C12" s="494" t="s">
        <v>705</v>
      </c>
      <c r="D12" s="153" t="s">
        <v>706</v>
      </c>
      <c r="E12" s="285" t="s">
        <v>1203</v>
      </c>
      <c r="F12" s="285" t="s">
        <v>1204</v>
      </c>
      <c r="G12" s="155" t="s">
        <v>1205</v>
      </c>
      <c r="H12" s="142" t="s">
        <v>1209</v>
      </c>
      <c r="I12" s="488" t="s">
        <v>1186</v>
      </c>
    </row>
    <row r="13" spans="1:9" ht="146.25" x14ac:dyDescent="0.25">
      <c r="A13" s="487"/>
      <c r="B13" s="492"/>
      <c r="C13" s="517"/>
      <c r="D13" s="153" t="s">
        <v>662</v>
      </c>
      <c r="E13" s="285" t="s">
        <v>1206</v>
      </c>
      <c r="F13" s="285" t="s">
        <v>1207</v>
      </c>
      <c r="G13" s="155" t="s">
        <v>1208</v>
      </c>
      <c r="H13" s="515" t="s">
        <v>707</v>
      </c>
      <c r="I13" s="489"/>
    </row>
    <row r="14" spans="1:9" ht="146.25" x14ac:dyDescent="0.25">
      <c r="A14" s="487"/>
      <c r="B14" s="492"/>
      <c r="C14" s="517"/>
      <c r="D14" s="153" t="s">
        <v>1313</v>
      </c>
      <c r="E14" s="285" t="s">
        <v>1206</v>
      </c>
      <c r="F14" s="285" t="s">
        <v>1207</v>
      </c>
      <c r="G14" s="155" t="s">
        <v>1208</v>
      </c>
      <c r="H14" s="516"/>
      <c r="I14" s="489"/>
    </row>
    <row r="15" spans="1:9" ht="35.1" customHeight="1" x14ac:dyDescent="0.25">
      <c r="A15" s="487"/>
      <c r="B15" s="492"/>
      <c r="C15" s="517"/>
      <c r="D15" s="153" t="s">
        <v>1210</v>
      </c>
      <c r="E15" s="286" t="s">
        <v>1219</v>
      </c>
      <c r="F15" s="286" t="s">
        <v>1220</v>
      </c>
      <c r="G15" s="286" t="s">
        <v>1557</v>
      </c>
      <c r="H15" s="78" t="s">
        <v>1211</v>
      </c>
      <c r="I15" s="489"/>
    </row>
    <row r="16" spans="1:9" ht="47.25" customHeight="1" x14ac:dyDescent="0.25">
      <c r="A16" s="487"/>
      <c r="B16" s="492"/>
      <c r="C16" s="495"/>
      <c r="D16" s="153" t="s">
        <v>668</v>
      </c>
      <c r="E16" s="286" t="s">
        <v>1221</v>
      </c>
      <c r="F16" s="286" t="s">
        <v>1222</v>
      </c>
      <c r="G16" s="286" t="s">
        <v>1223</v>
      </c>
      <c r="H16" s="142" t="s">
        <v>708</v>
      </c>
      <c r="I16" s="489"/>
    </row>
    <row r="17" spans="1:9" ht="146.25" x14ac:dyDescent="0.25">
      <c r="A17" s="487"/>
      <c r="B17" s="492"/>
      <c r="C17" s="153" t="s">
        <v>1145</v>
      </c>
      <c r="D17" s="154" t="s">
        <v>675</v>
      </c>
      <c r="E17" s="285" t="s">
        <v>1206</v>
      </c>
      <c r="F17" s="285" t="s">
        <v>1207</v>
      </c>
      <c r="G17" s="155" t="s">
        <v>1208</v>
      </c>
      <c r="H17" s="515" t="s">
        <v>709</v>
      </c>
      <c r="I17" s="489"/>
    </row>
    <row r="18" spans="1:9" ht="35.1" customHeight="1" x14ac:dyDescent="0.25">
      <c r="A18" s="476"/>
      <c r="B18" s="493"/>
      <c r="C18" s="153" t="s">
        <v>710</v>
      </c>
      <c r="D18" s="153" t="s">
        <v>711</v>
      </c>
      <c r="E18" s="285" t="s">
        <v>1203</v>
      </c>
      <c r="F18" s="285" t="s">
        <v>1204</v>
      </c>
      <c r="G18" s="155" t="s">
        <v>1205</v>
      </c>
      <c r="H18" s="516"/>
      <c r="I18" s="490"/>
    </row>
    <row r="19" spans="1:9" ht="35.1" customHeight="1" x14ac:dyDescent="0.25">
      <c r="A19" s="483" t="s">
        <v>712</v>
      </c>
      <c r="B19" s="496" t="s">
        <v>713</v>
      </c>
      <c r="C19" s="500" t="s">
        <v>705</v>
      </c>
      <c r="D19" s="50" t="s">
        <v>706</v>
      </c>
      <c r="E19" s="287" t="s">
        <v>1203</v>
      </c>
      <c r="F19" s="287" t="s">
        <v>1204</v>
      </c>
      <c r="G19" s="82" t="s">
        <v>1205</v>
      </c>
      <c r="H19" s="518" t="s">
        <v>1215</v>
      </c>
      <c r="I19" s="503" t="s">
        <v>1187</v>
      </c>
    </row>
    <row r="20" spans="1:9" ht="42.6" customHeight="1" x14ac:dyDescent="0.25">
      <c r="A20" s="484"/>
      <c r="B20" s="497"/>
      <c r="C20" s="502"/>
      <c r="D20" s="50" t="s">
        <v>1210</v>
      </c>
      <c r="E20" s="288" t="s">
        <v>1219</v>
      </c>
      <c r="F20" s="288" t="s">
        <v>1220</v>
      </c>
      <c r="G20" s="294" t="s">
        <v>1226</v>
      </c>
      <c r="H20" s="519"/>
      <c r="I20" s="505"/>
    </row>
    <row r="21" spans="1:9" ht="35.1" customHeight="1" x14ac:dyDescent="0.25">
      <c r="A21" s="475" t="s">
        <v>714</v>
      </c>
      <c r="B21" s="491" t="s">
        <v>1199</v>
      </c>
      <c r="C21" s="494" t="s">
        <v>705</v>
      </c>
      <c r="D21" s="153" t="s">
        <v>706</v>
      </c>
      <c r="E21" s="289" t="s">
        <v>1203</v>
      </c>
      <c r="F21" s="289" t="s">
        <v>1204</v>
      </c>
      <c r="G21" s="155" t="s">
        <v>1205</v>
      </c>
      <c r="H21" s="75" t="s">
        <v>715</v>
      </c>
      <c r="I21" s="520" t="s">
        <v>1188</v>
      </c>
    </row>
    <row r="22" spans="1:9" ht="65.099999999999994" customHeight="1" x14ac:dyDescent="0.25">
      <c r="A22" s="476"/>
      <c r="B22" s="493"/>
      <c r="C22" s="495"/>
      <c r="D22" s="153" t="s">
        <v>1210</v>
      </c>
      <c r="E22" s="290" t="s">
        <v>1219</v>
      </c>
      <c r="F22" s="290" t="s">
        <v>1220</v>
      </c>
      <c r="G22" s="286" t="s">
        <v>1557</v>
      </c>
      <c r="H22" s="76" t="s">
        <v>1216</v>
      </c>
      <c r="I22" s="521"/>
    </row>
    <row r="23" spans="1:9" ht="35.1" customHeight="1" x14ac:dyDescent="0.25">
      <c r="A23" s="483" t="s">
        <v>716</v>
      </c>
      <c r="B23" s="496" t="s">
        <v>1200</v>
      </c>
      <c r="C23" s="500" t="s">
        <v>705</v>
      </c>
      <c r="D23" s="50" t="s">
        <v>706</v>
      </c>
      <c r="E23" s="291" t="s">
        <v>1203</v>
      </c>
      <c r="F23" s="291" t="s">
        <v>1204</v>
      </c>
      <c r="G23" s="292" t="s">
        <v>1205</v>
      </c>
      <c r="H23" s="518" t="s">
        <v>1212</v>
      </c>
      <c r="I23" s="503" t="s">
        <v>1189</v>
      </c>
    </row>
    <row r="24" spans="1:9" ht="146.25" x14ac:dyDescent="0.25">
      <c r="A24" s="498"/>
      <c r="B24" s="499"/>
      <c r="C24" s="501"/>
      <c r="D24" s="50" t="s">
        <v>662</v>
      </c>
      <c r="E24" s="291" t="s">
        <v>1206</v>
      </c>
      <c r="F24" s="291" t="s">
        <v>1207</v>
      </c>
      <c r="G24" s="292" t="s">
        <v>1208</v>
      </c>
      <c r="H24" s="524"/>
      <c r="I24" s="504"/>
    </row>
    <row r="25" spans="1:9" ht="146.25" x14ac:dyDescent="0.25">
      <c r="A25" s="498"/>
      <c r="B25" s="499"/>
      <c r="C25" s="501"/>
      <c r="D25" s="50" t="s">
        <v>1313</v>
      </c>
      <c r="E25" s="287" t="s">
        <v>1206</v>
      </c>
      <c r="F25" s="287" t="s">
        <v>1207</v>
      </c>
      <c r="G25" s="82" t="s">
        <v>1208</v>
      </c>
      <c r="H25" s="519"/>
      <c r="I25" s="504"/>
    </row>
    <row r="26" spans="1:9" ht="178.5" customHeight="1" x14ac:dyDescent="0.25">
      <c r="A26" s="498"/>
      <c r="B26" s="499"/>
      <c r="C26" s="501"/>
      <c r="D26" s="50" t="s">
        <v>1210</v>
      </c>
      <c r="E26" s="293" t="s">
        <v>1219</v>
      </c>
      <c r="F26" s="293" t="s">
        <v>1220</v>
      </c>
      <c r="G26" s="294" t="s">
        <v>1557</v>
      </c>
      <c r="H26" s="77" t="s">
        <v>1184</v>
      </c>
      <c r="I26" s="504"/>
    </row>
    <row r="27" spans="1:9" ht="146.1" customHeight="1" x14ac:dyDescent="0.25">
      <c r="A27" s="484"/>
      <c r="B27" s="497"/>
      <c r="C27" s="502"/>
      <c r="D27" s="50" t="s">
        <v>668</v>
      </c>
      <c r="E27" s="294" t="s">
        <v>1221</v>
      </c>
      <c r="F27" s="294" t="s">
        <v>1222</v>
      </c>
      <c r="G27" s="294" t="s">
        <v>1223</v>
      </c>
      <c r="H27" s="77" t="s">
        <v>1213</v>
      </c>
      <c r="I27" s="505"/>
    </row>
    <row r="28" spans="1:9" ht="35.1" customHeight="1" x14ac:dyDescent="0.25">
      <c r="A28" s="475" t="s">
        <v>717</v>
      </c>
      <c r="B28" s="491" t="s">
        <v>1217</v>
      </c>
      <c r="C28" s="494" t="s">
        <v>705</v>
      </c>
      <c r="D28" s="153" t="s">
        <v>706</v>
      </c>
      <c r="E28" s="289" t="s">
        <v>1203</v>
      </c>
      <c r="F28" s="289" t="s">
        <v>1204</v>
      </c>
      <c r="G28" s="155" t="s">
        <v>1205</v>
      </c>
      <c r="H28" s="522" t="s">
        <v>1214</v>
      </c>
      <c r="I28" s="488" t="s">
        <v>1190</v>
      </c>
    </row>
    <row r="29" spans="1:9" ht="72.95" customHeight="1" x14ac:dyDescent="0.25">
      <c r="A29" s="476"/>
      <c r="B29" s="493"/>
      <c r="C29" s="495"/>
      <c r="D29" s="153" t="s">
        <v>1210</v>
      </c>
      <c r="E29" s="290" t="s">
        <v>1219</v>
      </c>
      <c r="F29" s="290" t="s">
        <v>1220</v>
      </c>
      <c r="G29" s="286" t="s">
        <v>1557</v>
      </c>
      <c r="H29" s="523"/>
      <c r="I29" s="489"/>
    </row>
    <row r="30" spans="1:9" s="347" customFormat="1" ht="146.25" x14ac:dyDescent="0.25">
      <c r="A30" s="323" t="s">
        <v>718</v>
      </c>
      <c r="B30" s="343" t="s">
        <v>719</v>
      </c>
      <c r="C30" s="344" t="s">
        <v>705</v>
      </c>
      <c r="D30" s="344" t="s">
        <v>1210</v>
      </c>
      <c r="E30" s="293" t="s">
        <v>1219</v>
      </c>
      <c r="F30" s="293" t="s">
        <v>1220</v>
      </c>
      <c r="G30" s="294" t="s">
        <v>1557</v>
      </c>
      <c r="H30" s="345" t="s">
        <v>1218</v>
      </c>
      <c r="I30" s="346" t="s">
        <v>1191</v>
      </c>
    </row>
    <row r="31" spans="1:9" ht="35.1" customHeight="1" x14ac:dyDescent="0.25">
      <c r="A31" s="475" t="s">
        <v>720</v>
      </c>
      <c r="B31" s="491" t="s">
        <v>1227</v>
      </c>
      <c r="C31" s="494" t="s">
        <v>721</v>
      </c>
      <c r="D31" s="153" t="s">
        <v>658</v>
      </c>
      <c r="E31" s="513" t="s">
        <v>1224</v>
      </c>
      <c r="F31" s="513" t="s">
        <v>1224</v>
      </c>
      <c r="G31" s="513" t="s">
        <v>1224</v>
      </c>
      <c r="H31" s="509" t="s">
        <v>1185</v>
      </c>
      <c r="I31" s="511" t="s">
        <v>1192</v>
      </c>
    </row>
    <row r="32" spans="1:9" ht="50.45" customHeight="1" thickBot="1" x14ac:dyDescent="0.3">
      <c r="A32" s="506"/>
      <c r="B32" s="507"/>
      <c r="C32" s="508"/>
      <c r="D32" s="163" t="s">
        <v>663</v>
      </c>
      <c r="E32" s="514"/>
      <c r="F32" s="514"/>
      <c r="G32" s="514"/>
      <c r="H32" s="510"/>
      <c r="I32" s="512"/>
    </row>
    <row r="40" ht="45.75" customHeight="1" x14ac:dyDescent="0.25"/>
    <row r="41" ht="45.75" customHeight="1" x14ac:dyDescent="0.25"/>
    <row r="42" ht="45.75" customHeight="1" x14ac:dyDescent="0.25"/>
    <row r="43" ht="45.75" customHeight="1" x14ac:dyDescent="0.25"/>
    <row r="47" ht="28.5" customHeight="1" x14ac:dyDescent="0.25"/>
  </sheetData>
  <mergeCells count="41">
    <mergeCell ref="C1:G3"/>
    <mergeCell ref="A1:B3"/>
    <mergeCell ref="H17:H18"/>
    <mergeCell ref="C12:C16"/>
    <mergeCell ref="I28:I29"/>
    <mergeCell ref="C19:C20"/>
    <mergeCell ref="H19:H20"/>
    <mergeCell ref="I19:I20"/>
    <mergeCell ref="I21:I22"/>
    <mergeCell ref="H28:H29"/>
    <mergeCell ref="H13:H14"/>
    <mergeCell ref="H23:H25"/>
    <mergeCell ref="B28:B29"/>
    <mergeCell ref="C28:C29"/>
    <mergeCell ref="C11:D11"/>
    <mergeCell ref="A9:I9"/>
    <mergeCell ref="A31:A32"/>
    <mergeCell ref="B31:B32"/>
    <mergeCell ref="C31:C32"/>
    <mergeCell ref="H31:H32"/>
    <mergeCell ref="I31:I32"/>
    <mergeCell ref="E31:E32"/>
    <mergeCell ref="F31:F32"/>
    <mergeCell ref="G31:G32"/>
    <mergeCell ref="A23:A27"/>
    <mergeCell ref="B23:B27"/>
    <mergeCell ref="C23:C27"/>
    <mergeCell ref="I23:I27"/>
    <mergeCell ref="A28:A29"/>
    <mergeCell ref="A21:A22"/>
    <mergeCell ref="E11:G11"/>
    <mergeCell ref="E10:G10"/>
    <mergeCell ref="A19:A20"/>
    <mergeCell ref="I10:I11"/>
    <mergeCell ref="A12:A18"/>
    <mergeCell ref="I12:I18"/>
    <mergeCell ref="B12:B18"/>
    <mergeCell ref="B21:B22"/>
    <mergeCell ref="C21:C22"/>
    <mergeCell ref="B19:B20"/>
    <mergeCell ref="C10:D10"/>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23"/>
  <sheetViews>
    <sheetView showGridLines="0" workbookViewId="0">
      <selection activeCell="E4" sqref="E4"/>
    </sheetView>
  </sheetViews>
  <sheetFormatPr baseColWidth="10" defaultColWidth="11.42578125" defaultRowHeight="15" x14ac:dyDescent="0.25"/>
  <cols>
    <col min="1" max="1" width="22.85546875" customWidth="1"/>
    <col min="2" max="2" width="29.28515625" customWidth="1"/>
    <col min="3" max="3" width="48.5703125" customWidth="1"/>
    <col min="4" max="4" width="43.140625" customWidth="1"/>
    <col min="5" max="5" width="22.28515625" customWidth="1"/>
    <col min="6" max="6" width="34.7109375" customWidth="1"/>
  </cols>
  <sheetData>
    <row r="1" spans="1:31" ht="15" customHeight="1" x14ac:dyDescent="0.25">
      <c r="A1" s="393"/>
      <c r="B1" s="364" t="s">
        <v>1561</v>
      </c>
      <c r="C1" s="530"/>
      <c r="D1" s="348" t="s">
        <v>1558</v>
      </c>
      <c r="E1" s="12" t="s">
        <v>1562</v>
      </c>
      <c r="H1" s="146"/>
      <c r="I1" s="146"/>
      <c r="J1" s="146"/>
      <c r="K1" s="146"/>
      <c r="L1" s="146"/>
      <c r="M1" s="146"/>
      <c r="N1" s="146"/>
      <c r="O1" s="146"/>
      <c r="P1" s="146"/>
      <c r="Q1" s="146"/>
      <c r="R1" s="146"/>
      <c r="S1" s="146"/>
      <c r="T1" s="146"/>
      <c r="U1" s="146"/>
      <c r="V1" s="146"/>
      <c r="W1" s="146"/>
      <c r="X1" s="146"/>
      <c r="Y1" s="146"/>
      <c r="Z1" s="146"/>
      <c r="AA1" s="146"/>
      <c r="AB1" s="146"/>
      <c r="AC1" s="146"/>
      <c r="AD1" s="146"/>
      <c r="AE1" s="146"/>
    </row>
    <row r="2" spans="1:31" ht="15" customHeight="1" x14ac:dyDescent="0.25">
      <c r="A2" s="393"/>
      <c r="B2" s="366"/>
      <c r="C2" s="394"/>
      <c r="D2" s="348" t="s">
        <v>1559</v>
      </c>
      <c r="E2" s="12">
        <v>0</v>
      </c>
      <c r="H2" s="146"/>
      <c r="I2" s="146"/>
      <c r="J2" s="146"/>
      <c r="K2" s="146"/>
      <c r="L2" s="146"/>
      <c r="M2" s="146"/>
      <c r="N2" s="146"/>
      <c r="O2" s="146"/>
      <c r="P2" s="146"/>
      <c r="Q2" s="146"/>
      <c r="R2" s="146"/>
      <c r="S2" s="146"/>
      <c r="T2" s="146"/>
      <c r="U2" s="146"/>
      <c r="V2" s="146"/>
      <c r="W2" s="146"/>
      <c r="X2" s="146"/>
      <c r="Y2" s="146"/>
      <c r="Z2" s="146"/>
      <c r="AA2" s="146"/>
      <c r="AB2" s="146"/>
      <c r="AC2" s="146"/>
      <c r="AD2" s="146"/>
      <c r="AE2" s="146"/>
    </row>
    <row r="3" spans="1:31" ht="15" customHeight="1" x14ac:dyDescent="0.25">
      <c r="A3" s="393"/>
      <c r="B3" s="368"/>
      <c r="C3" s="395"/>
      <c r="D3" s="348" t="s">
        <v>1560</v>
      </c>
      <c r="E3" s="12" t="s">
        <v>1563</v>
      </c>
      <c r="H3" s="146"/>
      <c r="I3" s="146"/>
      <c r="J3" s="146"/>
      <c r="K3" s="146"/>
      <c r="L3" s="146"/>
      <c r="M3" s="146"/>
      <c r="N3" s="146"/>
      <c r="O3" s="146"/>
      <c r="P3" s="146"/>
      <c r="Q3" s="146"/>
      <c r="R3" s="146"/>
      <c r="S3" s="146"/>
      <c r="T3" s="146"/>
      <c r="U3" s="146"/>
      <c r="V3" s="146"/>
      <c r="W3" s="146"/>
      <c r="X3" s="146"/>
      <c r="Y3" s="146"/>
      <c r="Z3" s="146"/>
      <c r="AA3" s="146"/>
      <c r="AB3" s="146"/>
      <c r="AC3" s="146"/>
      <c r="AD3" s="146"/>
      <c r="AE3" s="146"/>
    </row>
    <row r="4" spans="1:31" ht="21" x14ac:dyDescent="0.25">
      <c r="A4" s="20" t="str">
        <f>'Contexto int y ext'!A4</f>
        <v>CÁMARA DE COMERCIO DE FACATATIVA</v>
      </c>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row>
    <row r="5" spans="1:31" ht="18.75" x14ac:dyDescent="0.25">
      <c r="A5" s="141" t="str">
        <f>'Contexto int y ext'!A5</f>
        <v>Identificación y Evaluación del Riesgo de Corrupción</v>
      </c>
      <c r="B5" s="146"/>
      <c r="C5" s="146"/>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row>
    <row r="6" spans="1:31" ht="18.75" x14ac:dyDescent="0.25">
      <c r="A6" s="63" t="s">
        <v>1111</v>
      </c>
      <c r="B6" s="146"/>
      <c r="C6" s="146"/>
      <c r="D6" s="146"/>
      <c r="E6" s="146"/>
      <c r="F6" s="146"/>
      <c r="G6" s="146"/>
    </row>
    <row r="7" spans="1:31" ht="15.75" x14ac:dyDescent="0.25">
      <c r="A7" s="64" t="s">
        <v>722</v>
      </c>
      <c r="B7" s="146"/>
      <c r="C7" s="146"/>
      <c r="D7" s="146"/>
      <c r="E7" s="146"/>
      <c r="F7" s="146"/>
      <c r="G7" s="146"/>
    </row>
    <row r="8" spans="1:31" ht="15.75" x14ac:dyDescent="0.25">
      <c r="A8" s="147"/>
      <c r="B8" s="146"/>
      <c r="C8" s="146"/>
      <c r="D8" s="146"/>
      <c r="E8" s="146"/>
      <c r="F8" s="146"/>
      <c r="G8" s="146"/>
    </row>
    <row r="9" spans="1:31" ht="18.75" x14ac:dyDescent="0.25">
      <c r="A9" s="528" t="s">
        <v>723</v>
      </c>
      <c r="B9" s="528"/>
      <c r="C9" s="528"/>
      <c r="D9" s="528"/>
    </row>
    <row r="10" spans="1:31" ht="38.25" x14ac:dyDescent="0.25">
      <c r="A10" s="62" t="s">
        <v>724</v>
      </c>
      <c r="B10" s="62" t="s">
        <v>725</v>
      </c>
      <c r="C10" s="62" t="s">
        <v>726</v>
      </c>
      <c r="D10" s="62" t="s">
        <v>727</v>
      </c>
    </row>
    <row r="11" spans="1:31" ht="31.5" x14ac:dyDescent="0.25">
      <c r="A11" s="148">
        <v>1</v>
      </c>
      <c r="B11" s="148" t="s">
        <v>728</v>
      </c>
      <c r="C11" s="149" t="s">
        <v>729</v>
      </c>
      <c r="D11" s="150" t="s">
        <v>730</v>
      </c>
    </row>
    <row r="12" spans="1:31" ht="30" customHeight="1" x14ac:dyDescent="0.25">
      <c r="A12" s="148">
        <v>2</v>
      </c>
      <c r="B12" s="148" t="s">
        <v>731</v>
      </c>
      <c r="C12" s="149" t="s">
        <v>732</v>
      </c>
      <c r="D12" s="150" t="s">
        <v>733</v>
      </c>
    </row>
    <row r="13" spans="1:31" ht="31.5" x14ac:dyDescent="0.25">
      <c r="A13" s="148">
        <v>3</v>
      </c>
      <c r="B13" s="148" t="s">
        <v>734</v>
      </c>
      <c r="C13" s="149" t="s">
        <v>735</v>
      </c>
      <c r="D13" s="150" t="s">
        <v>736</v>
      </c>
    </row>
    <row r="14" spans="1:31" ht="31.5" x14ac:dyDescent="0.25">
      <c r="A14" s="148">
        <v>4</v>
      </c>
      <c r="B14" s="148" t="s">
        <v>737</v>
      </c>
      <c r="C14" s="149" t="s">
        <v>738</v>
      </c>
      <c r="D14" s="150" t="s">
        <v>739</v>
      </c>
    </row>
    <row r="15" spans="1:31" ht="31.5" x14ac:dyDescent="0.25">
      <c r="A15" s="148">
        <v>5</v>
      </c>
      <c r="B15" s="148" t="s">
        <v>740</v>
      </c>
      <c r="C15" s="149" t="s">
        <v>741</v>
      </c>
      <c r="D15" s="150" t="s">
        <v>742</v>
      </c>
    </row>
    <row r="17" spans="1:6" ht="18.75" x14ac:dyDescent="0.3">
      <c r="A17" s="529" t="s">
        <v>743</v>
      </c>
      <c r="B17" s="529"/>
      <c r="C17" s="529"/>
      <c r="D17" s="529"/>
      <c r="E17" s="529"/>
    </row>
    <row r="18" spans="1:6" ht="38.25" x14ac:dyDescent="0.25">
      <c r="A18" s="62" t="s">
        <v>744</v>
      </c>
      <c r="B18" s="62" t="s">
        <v>745</v>
      </c>
      <c r="C18" s="62" t="s">
        <v>746</v>
      </c>
      <c r="D18" s="62" t="s">
        <v>747</v>
      </c>
      <c r="E18" s="62" t="s">
        <v>748</v>
      </c>
      <c r="F18" s="62" t="s">
        <v>749</v>
      </c>
    </row>
    <row r="19" spans="1:6" ht="246.75" customHeight="1" x14ac:dyDescent="0.25">
      <c r="A19" s="148">
        <v>1</v>
      </c>
      <c r="B19" s="148" t="s">
        <v>750</v>
      </c>
      <c r="C19" s="84" t="s">
        <v>1331</v>
      </c>
      <c r="D19" s="84" t="s">
        <v>751</v>
      </c>
      <c r="E19" s="84" t="s">
        <v>1113</v>
      </c>
      <c r="F19" s="151" t="s">
        <v>752</v>
      </c>
    </row>
    <row r="20" spans="1:6" ht="210" x14ac:dyDescent="0.25">
      <c r="A20" s="148">
        <v>2</v>
      </c>
      <c r="B20" s="148" t="s">
        <v>753</v>
      </c>
      <c r="C20" s="84" t="s">
        <v>754</v>
      </c>
      <c r="D20" s="84" t="s">
        <v>755</v>
      </c>
      <c r="E20" s="84" t="s">
        <v>1114</v>
      </c>
      <c r="F20" s="151" t="s">
        <v>756</v>
      </c>
    </row>
    <row r="21" spans="1:6" ht="210" x14ac:dyDescent="0.25">
      <c r="A21" s="148">
        <v>3</v>
      </c>
      <c r="B21" s="148" t="s">
        <v>757</v>
      </c>
      <c r="C21" s="84" t="s">
        <v>758</v>
      </c>
      <c r="D21" s="152" t="s">
        <v>759</v>
      </c>
      <c r="E21" s="84" t="s">
        <v>760</v>
      </c>
      <c r="F21" s="151" t="s">
        <v>761</v>
      </c>
    </row>
    <row r="22" spans="1:6" ht="210" x14ac:dyDescent="0.25">
      <c r="A22" s="148">
        <v>4</v>
      </c>
      <c r="B22" s="148" t="s">
        <v>762</v>
      </c>
      <c r="C22" s="84" t="s">
        <v>1115</v>
      </c>
      <c r="D22" s="152" t="s">
        <v>763</v>
      </c>
      <c r="E22" s="84" t="s">
        <v>764</v>
      </c>
      <c r="F22" s="151" t="s">
        <v>1332</v>
      </c>
    </row>
    <row r="23" spans="1:6" ht="240" x14ac:dyDescent="0.25">
      <c r="A23" s="148">
        <v>5</v>
      </c>
      <c r="B23" s="148" t="s">
        <v>765</v>
      </c>
      <c r="C23" s="84" t="s">
        <v>1116</v>
      </c>
      <c r="D23" s="84" t="s">
        <v>1117</v>
      </c>
      <c r="E23" s="84" t="s">
        <v>766</v>
      </c>
      <c r="F23" s="151" t="s">
        <v>1333</v>
      </c>
    </row>
  </sheetData>
  <mergeCells count="4">
    <mergeCell ref="A9:D9"/>
    <mergeCell ref="A17:E17"/>
    <mergeCell ref="A1:A3"/>
    <mergeCell ref="B1:C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3DAC3-E086-4C90-B5C8-20AC2708994E}">
  <dimension ref="A1:O139"/>
  <sheetViews>
    <sheetView showGridLines="0" workbookViewId="0">
      <selection activeCell="E4" sqref="E4"/>
    </sheetView>
  </sheetViews>
  <sheetFormatPr baseColWidth="10" defaultColWidth="11.42578125" defaultRowHeight="15" x14ac:dyDescent="0.25"/>
  <cols>
    <col min="1" max="1" width="23.28515625" style="21" customWidth="1"/>
    <col min="2" max="2" width="26.28515625" style="21" customWidth="1"/>
    <col min="3" max="3" width="45.85546875" style="21" customWidth="1"/>
    <col min="4" max="4" width="16.5703125" style="21" customWidth="1"/>
    <col min="5" max="5" width="21" style="21" customWidth="1"/>
    <col min="6" max="6" width="16.5703125" style="21" customWidth="1"/>
    <col min="7" max="18" width="11" style="21" customWidth="1"/>
    <col min="19" max="16384" width="11.42578125" style="21"/>
  </cols>
  <sheetData>
    <row r="1" spans="1:15" x14ac:dyDescent="0.25">
      <c r="A1" s="393"/>
      <c r="B1" s="364" t="s">
        <v>1561</v>
      </c>
      <c r="C1" s="530"/>
      <c r="D1" s="348" t="s">
        <v>1558</v>
      </c>
      <c r="E1" s="12" t="s">
        <v>1562</v>
      </c>
    </row>
    <row r="2" spans="1:15" x14ac:dyDescent="0.25">
      <c r="A2" s="393"/>
      <c r="B2" s="366"/>
      <c r="C2" s="394"/>
      <c r="D2" s="348" t="s">
        <v>1559</v>
      </c>
      <c r="E2" s="12">
        <v>0</v>
      </c>
    </row>
    <row r="3" spans="1:15" x14ac:dyDescent="0.25">
      <c r="A3" s="393"/>
      <c r="B3" s="368"/>
      <c r="C3" s="395"/>
      <c r="D3" s="348" t="s">
        <v>1560</v>
      </c>
      <c r="E3" s="12" t="s">
        <v>1563</v>
      </c>
    </row>
    <row r="4" spans="1:15" ht="21" x14ac:dyDescent="0.25">
      <c r="A4" s="20" t="str">
        <f>'Contexto int y ext'!A4</f>
        <v>CÁMARA DE COMERCIO DE FACATATIVA</v>
      </c>
      <c r="B4" s="20"/>
      <c r="C4" s="20"/>
      <c r="D4" s="20"/>
      <c r="E4" s="20"/>
      <c r="F4" s="20"/>
    </row>
    <row r="5" spans="1:15" ht="18.75" x14ac:dyDescent="0.25">
      <c r="A5" s="141" t="str">
        <f>'Contexto int y ext'!A5</f>
        <v>Identificación y Evaluación del Riesgo de Corrupción</v>
      </c>
      <c r="B5"/>
      <c r="C5"/>
      <c r="D5"/>
      <c r="E5"/>
      <c r="F5"/>
    </row>
    <row r="6" spans="1:15" ht="18.75" x14ac:dyDescent="0.25">
      <c r="A6" s="63" t="s">
        <v>1112</v>
      </c>
    </row>
    <row r="7" spans="1:15" ht="18.75" x14ac:dyDescent="0.25">
      <c r="A7" s="63"/>
    </row>
    <row r="8" spans="1:15" x14ac:dyDescent="0.25">
      <c r="A8" s="21" t="s">
        <v>1334</v>
      </c>
    </row>
    <row r="10" spans="1:15" x14ac:dyDescent="0.25">
      <c r="A10" s="21" t="s">
        <v>767</v>
      </c>
    </row>
    <row r="12" spans="1:15" ht="42" customHeight="1" x14ac:dyDescent="0.25">
      <c r="A12" s="531" t="s">
        <v>1146</v>
      </c>
      <c r="B12" s="531"/>
      <c r="C12" s="531"/>
      <c r="D12" s="531"/>
      <c r="E12" s="531"/>
      <c r="F12" s="531"/>
      <c r="G12" s="531"/>
      <c r="H12" s="531"/>
      <c r="I12" s="531"/>
      <c r="J12" s="22"/>
      <c r="K12" s="22"/>
      <c r="L12" s="22"/>
      <c r="M12" s="22"/>
      <c r="N12" s="22"/>
      <c r="O12" s="22"/>
    </row>
    <row r="14" spans="1:15" x14ac:dyDescent="0.25">
      <c r="A14" s="21" t="s">
        <v>768</v>
      </c>
    </row>
    <row r="16" spans="1:15" ht="33.75" customHeight="1" x14ac:dyDescent="0.25">
      <c r="A16" s="531" t="s">
        <v>769</v>
      </c>
      <c r="B16" s="531"/>
      <c r="C16" s="531"/>
      <c r="D16" s="531"/>
      <c r="E16" s="531"/>
      <c r="F16" s="531"/>
      <c r="G16" s="531"/>
      <c r="H16" s="531"/>
      <c r="I16" s="531"/>
      <c r="J16" s="22"/>
      <c r="K16" s="22"/>
      <c r="L16" s="22"/>
      <c r="M16" s="22"/>
      <c r="N16" s="22"/>
      <c r="O16" s="22"/>
    </row>
    <row r="18" spans="1:15" ht="39" customHeight="1" x14ac:dyDescent="0.25">
      <c r="A18" s="531" t="s">
        <v>770</v>
      </c>
      <c r="B18" s="531"/>
      <c r="C18" s="531"/>
      <c r="D18" s="531"/>
      <c r="E18" s="531"/>
      <c r="F18" s="531"/>
      <c r="G18" s="531"/>
      <c r="H18" s="531"/>
      <c r="I18" s="531"/>
      <c r="J18" s="22"/>
      <c r="K18" s="22"/>
      <c r="L18" s="22"/>
      <c r="M18" s="22"/>
      <c r="N18" s="22"/>
      <c r="O18" s="22"/>
    </row>
    <row r="20" spans="1:15" x14ac:dyDescent="0.25">
      <c r="A20" s="21" t="s">
        <v>1228</v>
      </c>
    </row>
    <row r="24" spans="1:15" ht="48.95" customHeight="1" x14ac:dyDescent="0.25">
      <c r="A24" s="531" t="s">
        <v>771</v>
      </c>
      <c r="B24" s="531"/>
      <c r="C24" s="531"/>
      <c r="D24" s="531"/>
      <c r="E24" s="531"/>
      <c r="F24" s="531"/>
      <c r="G24" s="531"/>
      <c r="H24" s="531"/>
      <c r="I24" s="531"/>
      <c r="J24" s="22"/>
      <c r="K24" s="22"/>
      <c r="L24" s="22"/>
      <c r="M24" s="22"/>
      <c r="O24" s="22"/>
    </row>
    <row r="25" spans="1:15" x14ac:dyDescent="0.25">
      <c r="A25" t="s">
        <v>772</v>
      </c>
      <c r="G25" s="74"/>
      <c r="H25" s="74"/>
      <c r="I25" s="74"/>
      <c r="J25" s="74"/>
      <c r="K25" s="74"/>
      <c r="L25" s="74"/>
      <c r="M25" s="74"/>
      <c r="O25" s="22"/>
    </row>
    <row r="26" spans="1:15" x14ac:dyDescent="0.25">
      <c r="A26" t="s">
        <v>773</v>
      </c>
      <c r="G26" s="74"/>
      <c r="H26" s="74"/>
      <c r="I26" s="74"/>
      <c r="J26" s="74"/>
      <c r="K26" s="74"/>
      <c r="L26" s="74"/>
      <c r="M26" s="74"/>
      <c r="O26" s="22"/>
    </row>
    <row r="27" spans="1:15" x14ac:dyDescent="0.25">
      <c r="A27" t="s">
        <v>774</v>
      </c>
      <c r="G27" s="74"/>
      <c r="H27" s="74"/>
      <c r="I27" s="74"/>
      <c r="J27" s="74"/>
      <c r="K27" s="74"/>
      <c r="L27" s="74"/>
      <c r="M27" s="74"/>
      <c r="O27" s="22"/>
    </row>
    <row r="28" spans="1:15" x14ac:dyDescent="0.25">
      <c r="A28" t="s">
        <v>775</v>
      </c>
      <c r="G28" s="74"/>
      <c r="H28" s="74"/>
      <c r="I28" s="74"/>
      <c r="J28" s="74"/>
      <c r="K28" s="74"/>
      <c r="L28" s="74"/>
      <c r="M28" s="74"/>
      <c r="O28" s="22"/>
    </row>
    <row r="29" spans="1:15" x14ac:dyDescent="0.25">
      <c r="A29" t="s">
        <v>776</v>
      </c>
    </row>
    <row r="30" spans="1:15" x14ac:dyDescent="0.25">
      <c r="A30"/>
    </row>
    <row r="31" spans="1:15" ht="40.5" customHeight="1" x14ac:dyDescent="0.25">
      <c r="A31" s="531" t="s">
        <v>777</v>
      </c>
      <c r="B31" s="531"/>
      <c r="C31" s="531"/>
      <c r="D31" s="531"/>
      <c r="E31" s="531"/>
      <c r="F31" s="531"/>
      <c r="G31" s="531"/>
      <c r="H31" s="531"/>
      <c r="I31" s="531"/>
      <c r="J31" s="22"/>
      <c r="K31" s="22"/>
      <c r="L31" s="22"/>
      <c r="M31" s="22"/>
      <c r="N31" s="22"/>
    </row>
    <row r="32" spans="1:15" x14ac:dyDescent="0.25">
      <c r="A32" s="531"/>
      <c r="B32" s="531"/>
      <c r="C32" s="531"/>
      <c r="D32" s="531"/>
      <c r="E32" s="531"/>
      <c r="F32" s="531"/>
      <c r="G32" s="531"/>
      <c r="H32" s="22"/>
    </row>
    <row r="33" spans="1:15" x14ac:dyDescent="0.25">
      <c r="A33" s="193" t="s">
        <v>778</v>
      </c>
      <c r="B33" s="193" t="s">
        <v>750</v>
      </c>
      <c r="C33" s="193" t="s">
        <v>753</v>
      </c>
      <c r="D33" s="193" t="s">
        <v>757</v>
      </c>
      <c r="E33" s="193" t="s">
        <v>762</v>
      </c>
      <c r="F33" s="193" t="s">
        <v>765</v>
      </c>
      <c r="G33" s="74"/>
      <c r="H33" s="22"/>
    </row>
    <row r="34" spans="1:15" x14ac:dyDescent="0.25">
      <c r="A34" s="194" t="s">
        <v>598</v>
      </c>
      <c r="B34" s="84"/>
      <c r="C34" s="84"/>
      <c r="D34" s="84"/>
      <c r="E34" s="84"/>
      <c r="F34" s="84"/>
      <c r="G34" s="74"/>
      <c r="H34" s="22"/>
    </row>
    <row r="35" spans="1:15" x14ac:dyDescent="0.25">
      <c r="A35" s="194" t="s">
        <v>779</v>
      </c>
      <c r="B35" s="84"/>
      <c r="C35" s="84"/>
      <c r="D35" s="84"/>
      <c r="E35" s="84"/>
      <c r="F35" s="84"/>
      <c r="G35" s="74"/>
      <c r="H35" s="22"/>
    </row>
    <row r="36" spans="1:15" x14ac:dyDescent="0.25">
      <c r="A36" s="194" t="s">
        <v>780</v>
      </c>
      <c r="B36" s="84"/>
      <c r="C36" s="84"/>
      <c r="D36" s="84"/>
      <c r="E36" s="84"/>
      <c r="F36" s="84"/>
    </row>
    <row r="37" spans="1:15" x14ac:dyDescent="0.25">
      <c r="A37" s="194" t="s">
        <v>781</v>
      </c>
      <c r="B37" s="84"/>
      <c r="C37" s="84"/>
      <c r="D37" s="84"/>
      <c r="E37" s="84"/>
      <c r="F37" s="84"/>
    </row>
    <row r="41" spans="1:15" ht="48.95" customHeight="1" x14ac:dyDescent="0.25">
      <c r="A41" s="531" t="s">
        <v>782</v>
      </c>
      <c r="B41" s="531"/>
      <c r="C41" s="531"/>
      <c r="D41" s="531"/>
      <c r="E41" s="531"/>
      <c r="F41" s="531"/>
      <c r="G41" s="531"/>
      <c r="H41" s="531"/>
      <c r="I41" s="531"/>
      <c r="J41" s="22"/>
      <c r="K41" s="22"/>
      <c r="L41" s="22"/>
      <c r="M41" s="22"/>
      <c r="O41" s="22"/>
    </row>
    <row r="42" spans="1:15" x14ac:dyDescent="0.25">
      <c r="A42" t="s">
        <v>772</v>
      </c>
      <c r="G42" s="74"/>
      <c r="H42" s="74"/>
      <c r="I42" s="74"/>
      <c r="J42" s="74"/>
      <c r="K42" s="74"/>
      <c r="L42" s="74"/>
      <c r="M42" s="74"/>
      <c r="O42" s="22"/>
    </row>
    <row r="43" spans="1:15" x14ac:dyDescent="0.25">
      <c r="A43" t="s">
        <v>773</v>
      </c>
      <c r="G43" s="74"/>
      <c r="H43" s="74"/>
      <c r="I43" s="74"/>
      <c r="J43" s="74"/>
      <c r="K43" s="74"/>
      <c r="L43" s="74"/>
      <c r="M43" s="74"/>
      <c r="O43" s="22"/>
    </row>
    <row r="44" spans="1:15" x14ac:dyDescent="0.25">
      <c r="A44" t="s">
        <v>774</v>
      </c>
      <c r="G44" s="74"/>
      <c r="H44" s="74"/>
      <c r="I44" s="74"/>
      <c r="J44" s="74"/>
      <c r="K44" s="74"/>
      <c r="L44" s="74"/>
      <c r="M44" s="74"/>
      <c r="O44" s="22"/>
    </row>
    <row r="45" spans="1:15" x14ac:dyDescent="0.25">
      <c r="A45" t="s">
        <v>775</v>
      </c>
      <c r="G45" s="74"/>
      <c r="H45" s="74"/>
      <c r="I45" s="74"/>
      <c r="J45" s="74"/>
      <c r="K45" s="74"/>
      <c r="L45" s="74"/>
      <c r="M45" s="74"/>
      <c r="O45" s="22"/>
    </row>
    <row r="46" spans="1:15" x14ac:dyDescent="0.25">
      <c r="A46" t="s">
        <v>776</v>
      </c>
    </row>
    <row r="47" spans="1:15" x14ac:dyDescent="0.25">
      <c r="A47"/>
    </row>
    <row r="48" spans="1:15" ht="40.5" customHeight="1" x14ac:dyDescent="0.25">
      <c r="A48" s="531" t="s">
        <v>783</v>
      </c>
      <c r="B48" s="531"/>
      <c r="C48" s="531"/>
      <c r="D48" s="531"/>
      <c r="E48" s="531"/>
      <c r="F48" s="531"/>
      <c r="G48" s="531"/>
      <c r="H48" s="531"/>
      <c r="I48" s="531"/>
      <c r="J48" s="22"/>
      <c r="K48" s="22"/>
      <c r="L48" s="22"/>
      <c r="M48" s="22"/>
      <c r="N48" s="22"/>
    </row>
    <row r="49" spans="1:9" x14ac:dyDescent="0.25">
      <c r="A49" s="531"/>
      <c r="B49" s="531"/>
      <c r="C49" s="531"/>
      <c r="D49" s="531"/>
      <c r="E49" s="531"/>
      <c r="F49" s="531"/>
      <c r="G49" s="531"/>
      <c r="H49" s="22"/>
    </row>
    <row r="50" spans="1:9" x14ac:dyDescent="0.25">
      <c r="A50" s="193" t="s">
        <v>778</v>
      </c>
      <c r="B50" s="193" t="s">
        <v>750</v>
      </c>
      <c r="C50" s="193" t="s">
        <v>753</v>
      </c>
      <c r="D50" s="193" t="s">
        <v>757</v>
      </c>
      <c r="E50" s="193" t="s">
        <v>762</v>
      </c>
      <c r="F50" s="193" t="s">
        <v>765</v>
      </c>
      <c r="G50" s="74"/>
      <c r="H50" s="22"/>
    </row>
    <row r="51" spans="1:9" x14ac:dyDescent="0.25">
      <c r="A51" s="194" t="s">
        <v>598</v>
      </c>
      <c r="B51" s="84"/>
      <c r="C51" s="84"/>
      <c r="D51" s="84"/>
      <c r="E51" s="84"/>
      <c r="F51" s="84"/>
      <c r="G51" s="74"/>
      <c r="H51" s="22"/>
    </row>
    <row r="52" spans="1:9" x14ac:dyDescent="0.25">
      <c r="A52" s="194" t="s">
        <v>779</v>
      </c>
      <c r="B52" s="84"/>
      <c r="C52" s="84"/>
      <c r="D52" s="84"/>
      <c r="E52" s="84"/>
      <c r="F52" s="84"/>
      <c r="G52" s="74"/>
      <c r="H52" s="22"/>
    </row>
    <row r="53" spans="1:9" x14ac:dyDescent="0.25">
      <c r="A53" s="194" t="s">
        <v>780</v>
      </c>
      <c r="B53" s="84"/>
      <c r="C53" s="84"/>
      <c r="D53" s="84"/>
      <c r="E53" s="84"/>
      <c r="F53" s="84"/>
    </row>
    <row r="54" spans="1:9" x14ac:dyDescent="0.25">
      <c r="A54" s="194" t="s">
        <v>781</v>
      </c>
      <c r="B54" s="84"/>
      <c r="C54" s="84"/>
      <c r="D54" s="84"/>
      <c r="E54" s="84"/>
      <c r="F54" s="84"/>
    </row>
    <row r="58" spans="1:9" ht="39.6" customHeight="1" x14ac:dyDescent="0.25">
      <c r="A58" s="531" t="s">
        <v>1147</v>
      </c>
      <c r="B58" s="531"/>
      <c r="C58" s="531"/>
      <c r="D58" s="531"/>
      <c r="E58" s="531"/>
      <c r="F58" s="531"/>
      <c r="G58" s="531"/>
      <c r="H58" s="531"/>
      <c r="I58" s="531"/>
    </row>
    <row r="59" spans="1:9" x14ac:dyDescent="0.25">
      <c r="A59" t="s">
        <v>772</v>
      </c>
      <c r="G59" s="74"/>
      <c r="H59" s="74"/>
      <c r="I59" s="74"/>
    </row>
    <row r="60" spans="1:9" x14ac:dyDescent="0.25">
      <c r="A60" t="s">
        <v>773</v>
      </c>
      <c r="G60" s="74"/>
      <c r="H60" s="74"/>
      <c r="I60" s="74"/>
    </row>
    <row r="61" spans="1:9" x14ac:dyDescent="0.25">
      <c r="A61" t="s">
        <v>774</v>
      </c>
      <c r="G61" s="74"/>
      <c r="H61" s="74"/>
      <c r="I61" s="74"/>
    </row>
    <row r="62" spans="1:9" x14ac:dyDescent="0.25">
      <c r="A62" t="s">
        <v>775</v>
      </c>
      <c r="G62" s="74"/>
      <c r="H62" s="74"/>
      <c r="I62" s="74"/>
    </row>
    <row r="63" spans="1:9" x14ac:dyDescent="0.25">
      <c r="A63" t="s">
        <v>776</v>
      </c>
    </row>
    <row r="64" spans="1:9" x14ac:dyDescent="0.25">
      <c r="A64"/>
    </row>
    <row r="65" spans="1:9" ht="31.5" customHeight="1" x14ac:dyDescent="0.25">
      <c r="A65" s="531" t="s">
        <v>784</v>
      </c>
      <c r="B65" s="531"/>
      <c r="C65" s="531"/>
      <c r="D65" s="531"/>
      <c r="E65" s="531"/>
      <c r="F65" s="531"/>
      <c r="G65" s="531"/>
      <c r="H65" s="531"/>
      <c r="I65" s="531"/>
    </row>
    <row r="66" spans="1:9" x14ac:dyDescent="0.25">
      <c r="A66" s="531"/>
      <c r="B66" s="531"/>
      <c r="C66" s="531"/>
      <c r="D66" s="531"/>
      <c r="E66" s="531"/>
      <c r="F66" s="531"/>
      <c r="G66" s="531"/>
      <c r="H66" s="22"/>
    </row>
    <row r="67" spans="1:9" x14ac:dyDescent="0.25">
      <c r="A67" s="193" t="s">
        <v>778</v>
      </c>
      <c r="B67" s="193" t="s">
        <v>750</v>
      </c>
      <c r="C67" s="193" t="s">
        <v>753</v>
      </c>
      <c r="D67" s="193" t="s">
        <v>757</v>
      </c>
      <c r="E67" s="193" t="s">
        <v>762</v>
      </c>
      <c r="F67" s="193" t="s">
        <v>765</v>
      </c>
      <c r="G67" s="74"/>
      <c r="H67" s="22"/>
    </row>
    <row r="68" spans="1:9" x14ac:dyDescent="0.25">
      <c r="A68" s="194" t="s">
        <v>598</v>
      </c>
      <c r="B68" s="84"/>
      <c r="C68" s="84"/>
      <c r="D68" s="84"/>
      <c r="E68" s="84"/>
      <c r="F68" s="84"/>
      <c r="G68" s="74"/>
      <c r="H68" s="22"/>
    </row>
    <row r="69" spans="1:9" x14ac:dyDescent="0.25">
      <c r="A69" s="194" t="s">
        <v>779</v>
      </c>
      <c r="B69" s="84"/>
      <c r="C69" s="84"/>
      <c r="D69" s="84"/>
      <c r="E69" s="84"/>
      <c r="F69" s="84"/>
      <c r="G69" s="74"/>
      <c r="H69" s="22"/>
    </row>
    <row r="70" spans="1:9" x14ac:dyDescent="0.25">
      <c r="A70" s="194" t="s">
        <v>780</v>
      </c>
      <c r="B70" s="84"/>
      <c r="C70" s="84"/>
      <c r="D70" s="84"/>
      <c r="E70" s="84"/>
      <c r="F70" s="84"/>
    </row>
    <row r="71" spans="1:9" x14ac:dyDescent="0.25">
      <c r="A71" s="194" t="s">
        <v>781</v>
      </c>
      <c r="B71" s="84"/>
      <c r="C71" s="84"/>
      <c r="D71" s="84"/>
      <c r="E71" s="84"/>
      <c r="F71" s="84"/>
    </row>
    <row r="75" spans="1:9" ht="39.6" customHeight="1" x14ac:dyDescent="0.25">
      <c r="A75" s="531" t="s">
        <v>1148</v>
      </c>
      <c r="B75" s="531"/>
      <c r="C75" s="531"/>
      <c r="D75" s="531"/>
      <c r="E75" s="531"/>
      <c r="F75" s="531"/>
      <c r="G75" s="531"/>
      <c r="H75" s="531"/>
      <c r="I75" s="531"/>
    </row>
    <row r="76" spans="1:9" x14ac:dyDescent="0.25">
      <c r="A76" t="s">
        <v>772</v>
      </c>
      <c r="G76" s="74"/>
      <c r="H76" s="74"/>
      <c r="I76" s="74"/>
    </row>
    <row r="77" spans="1:9" x14ac:dyDescent="0.25">
      <c r="A77" t="s">
        <v>773</v>
      </c>
      <c r="G77" s="74"/>
      <c r="H77" s="74"/>
      <c r="I77" s="74"/>
    </row>
    <row r="78" spans="1:9" x14ac:dyDescent="0.25">
      <c r="A78" t="s">
        <v>774</v>
      </c>
      <c r="G78" s="74"/>
      <c r="H78" s="74"/>
      <c r="I78" s="74"/>
    </row>
    <row r="79" spans="1:9" x14ac:dyDescent="0.25">
      <c r="A79" t="s">
        <v>775</v>
      </c>
      <c r="G79" s="74"/>
      <c r="H79" s="74"/>
      <c r="I79" s="74"/>
    </row>
    <row r="80" spans="1:9" x14ac:dyDescent="0.25">
      <c r="A80" t="s">
        <v>776</v>
      </c>
    </row>
    <row r="81" spans="1:9" x14ac:dyDescent="0.25">
      <c r="A81"/>
    </row>
    <row r="82" spans="1:9" ht="31.5" customHeight="1" x14ac:dyDescent="0.25">
      <c r="A82" s="531" t="s">
        <v>785</v>
      </c>
      <c r="B82" s="531"/>
      <c r="C82" s="531"/>
      <c r="D82" s="531"/>
      <c r="E82" s="531"/>
      <c r="F82" s="531"/>
      <c r="G82" s="531"/>
      <c r="H82" s="531"/>
      <c r="I82" s="531"/>
    </row>
    <row r="83" spans="1:9" x14ac:dyDescent="0.25">
      <c r="A83" s="531"/>
      <c r="B83" s="531"/>
      <c r="C83" s="531"/>
      <c r="D83" s="531"/>
      <c r="E83" s="531"/>
      <c r="F83" s="531"/>
      <c r="G83" s="531"/>
      <c r="H83" s="22"/>
    </row>
    <row r="84" spans="1:9" x14ac:dyDescent="0.25">
      <c r="A84" s="193" t="s">
        <v>778</v>
      </c>
      <c r="B84" s="193" t="s">
        <v>750</v>
      </c>
      <c r="C84" s="193" t="s">
        <v>753</v>
      </c>
      <c r="D84" s="193" t="s">
        <v>757</v>
      </c>
      <c r="E84" s="193" t="s">
        <v>762</v>
      </c>
      <c r="F84" s="193" t="s">
        <v>765</v>
      </c>
      <c r="G84" s="74"/>
      <c r="H84" s="22"/>
    </row>
    <row r="85" spans="1:9" x14ac:dyDescent="0.25">
      <c r="A85" s="194" t="s">
        <v>598</v>
      </c>
      <c r="B85" s="84"/>
      <c r="C85" s="84"/>
      <c r="D85" s="84"/>
      <c r="E85" s="84"/>
      <c r="F85" s="84"/>
      <c r="G85" s="74"/>
      <c r="H85" s="22"/>
    </row>
    <row r="86" spans="1:9" x14ac:dyDescent="0.25">
      <c r="A86" s="194" t="s">
        <v>779</v>
      </c>
      <c r="B86" s="84"/>
      <c r="C86" s="84"/>
      <c r="D86" s="84"/>
      <c r="E86" s="84"/>
      <c r="F86" s="84"/>
      <c r="G86" s="74"/>
      <c r="H86" s="22"/>
    </row>
    <row r="87" spans="1:9" x14ac:dyDescent="0.25">
      <c r="A87" s="194" t="s">
        <v>780</v>
      </c>
      <c r="B87" s="84"/>
      <c r="C87" s="84"/>
      <c r="D87" s="84"/>
      <c r="E87" s="84"/>
      <c r="F87" s="84"/>
    </row>
    <row r="88" spans="1:9" x14ac:dyDescent="0.25">
      <c r="A88" s="194" t="s">
        <v>781</v>
      </c>
      <c r="B88" s="84"/>
      <c r="C88" s="84"/>
      <c r="D88" s="84"/>
      <c r="E88" s="84"/>
      <c r="F88" s="84"/>
    </row>
    <row r="92" spans="1:9" ht="39.6" customHeight="1" x14ac:dyDescent="0.25">
      <c r="A92" s="531" t="s">
        <v>786</v>
      </c>
      <c r="B92" s="531"/>
      <c r="C92" s="531"/>
      <c r="D92" s="531"/>
      <c r="E92" s="531"/>
      <c r="F92" s="531"/>
      <c r="G92" s="531"/>
      <c r="H92" s="531"/>
      <c r="I92" s="531"/>
    </row>
    <row r="93" spans="1:9" x14ac:dyDescent="0.25">
      <c r="A93" t="s">
        <v>772</v>
      </c>
      <c r="G93" s="74"/>
      <c r="H93" s="74"/>
      <c r="I93" s="74"/>
    </row>
    <row r="94" spans="1:9" x14ac:dyDescent="0.25">
      <c r="A94" t="s">
        <v>773</v>
      </c>
      <c r="G94" s="74"/>
      <c r="H94" s="74"/>
      <c r="I94" s="74"/>
    </row>
    <row r="95" spans="1:9" x14ac:dyDescent="0.25">
      <c r="A95" t="s">
        <v>774</v>
      </c>
      <c r="G95" s="74"/>
      <c r="H95" s="74"/>
      <c r="I95" s="74"/>
    </row>
    <row r="96" spans="1:9" x14ac:dyDescent="0.25">
      <c r="A96" t="s">
        <v>775</v>
      </c>
      <c r="G96" s="74"/>
      <c r="H96" s="74"/>
      <c r="I96" s="74"/>
    </row>
    <row r="97" spans="1:9" x14ac:dyDescent="0.25">
      <c r="A97" t="s">
        <v>776</v>
      </c>
    </row>
    <row r="98" spans="1:9" x14ac:dyDescent="0.25">
      <c r="A98"/>
    </row>
    <row r="99" spans="1:9" ht="31.5" customHeight="1" x14ac:dyDescent="0.25">
      <c r="A99" s="531" t="s">
        <v>787</v>
      </c>
      <c r="B99" s="531"/>
      <c r="C99" s="531"/>
      <c r="D99" s="531"/>
      <c r="E99" s="531"/>
      <c r="F99" s="531"/>
      <c r="G99" s="531"/>
      <c r="H99" s="531"/>
      <c r="I99" s="531"/>
    </row>
    <row r="100" spans="1:9" x14ac:dyDescent="0.25">
      <c r="A100" s="531"/>
      <c r="B100" s="531"/>
      <c r="C100" s="531"/>
      <c r="D100" s="531"/>
      <c r="E100" s="531"/>
      <c r="F100" s="531"/>
      <c r="G100" s="531"/>
      <c r="H100" s="22"/>
    </row>
    <row r="101" spans="1:9" x14ac:dyDescent="0.25">
      <c r="A101" s="193" t="s">
        <v>778</v>
      </c>
      <c r="B101" s="193" t="s">
        <v>750</v>
      </c>
      <c r="C101" s="193" t="s">
        <v>753</v>
      </c>
      <c r="D101" s="193" t="s">
        <v>757</v>
      </c>
      <c r="E101" s="193" t="s">
        <v>762</v>
      </c>
      <c r="F101" s="193" t="s">
        <v>765</v>
      </c>
      <c r="G101" s="74"/>
      <c r="H101" s="22"/>
    </row>
    <row r="102" spans="1:9" x14ac:dyDescent="0.25">
      <c r="A102" s="194" t="s">
        <v>598</v>
      </c>
      <c r="B102" s="84"/>
      <c r="C102" s="84"/>
      <c r="D102" s="84"/>
      <c r="E102" s="84"/>
      <c r="F102" s="84"/>
      <c r="G102" s="74"/>
      <c r="H102" s="22"/>
    </row>
    <row r="103" spans="1:9" x14ac:dyDescent="0.25">
      <c r="A103" s="194" t="s">
        <v>779</v>
      </c>
      <c r="B103" s="84"/>
      <c r="C103" s="84"/>
      <c r="D103" s="84"/>
      <c r="E103" s="84"/>
      <c r="F103" s="84"/>
      <c r="G103" s="74"/>
      <c r="H103" s="22"/>
    </row>
    <row r="104" spans="1:9" x14ac:dyDescent="0.25">
      <c r="A104" s="194" t="s">
        <v>780</v>
      </c>
      <c r="B104" s="84"/>
      <c r="C104" s="84"/>
      <c r="D104" s="84"/>
      <c r="E104" s="84"/>
      <c r="F104" s="84"/>
    </row>
    <row r="105" spans="1:9" x14ac:dyDescent="0.25">
      <c r="A105" s="194" t="s">
        <v>781</v>
      </c>
      <c r="B105" s="84"/>
      <c r="C105" s="84"/>
      <c r="D105" s="84"/>
      <c r="E105" s="84"/>
      <c r="F105" s="84"/>
    </row>
    <row r="109" spans="1:9" ht="39.6" customHeight="1" x14ac:dyDescent="0.25">
      <c r="A109" s="531" t="s">
        <v>788</v>
      </c>
      <c r="B109" s="531"/>
      <c r="C109" s="531"/>
      <c r="D109" s="531"/>
      <c r="E109" s="531"/>
      <c r="F109" s="531"/>
      <c r="G109" s="531"/>
      <c r="H109" s="531"/>
      <c r="I109" s="531"/>
    </row>
    <row r="110" spans="1:9" x14ac:dyDescent="0.25">
      <c r="A110" t="s">
        <v>772</v>
      </c>
      <c r="G110" s="74"/>
      <c r="H110" s="74"/>
      <c r="I110" s="74"/>
    </row>
    <row r="111" spans="1:9" x14ac:dyDescent="0.25">
      <c r="A111" t="s">
        <v>773</v>
      </c>
      <c r="G111" s="74"/>
      <c r="H111" s="74"/>
      <c r="I111" s="74"/>
    </row>
    <row r="112" spans="1:9" x14ac:dyDescent="0.25">
      <c r="A112" t="s">
        <v>774</v>
      </c>
      <c r="G112" s="74"/>
      <c r="H112" s="74"/>
      <c r="I112" s="74"/>
    </row>
    <row r="113" spans="1:9" x14ac:dyDescent="0.25">
      <c r="A113" t="s">
        <v>775</v>
      </c>
      <c r="G113" s="74"/>
      <c r="H113" s="74"/>
      <c r="I113" s="74"/>
    </row>
    <row r="114" spans="1:9" x14ac:dyDescent="0.25">
      <c r="A114" t="s">
        <v>776</v>
      </c>
    </row>
    <row r="115" spans="1:9" x14ac:dyDescent="0.25">
      <c r="A115"/>
    </row>
    <row r="116" spans="1:9" ht="31.5" customHeight="1" x14ac:dyDescent="0.25">
      <c r="A116" s="531" t="s">
        <v>789</v>
      </c>
      <c r="B116" s="531"/>
      <c r="C116" s="531"/>
      <c r="D116" s="531"/>
      <c r="E116" s="531"/>
      <c r="F116" s="531"/>
      <c r="G116" s="531"/>
      <c r="H116" s="531"/>
      <c r="I116" s="531"/>
    </row>
    <row r="117" spans="1:9" x14ac:dyDescent="0.25">
      <c r="A117" s="531"/>
      <c r="B117" s="531"/>
      <c r="C117" s="531"/>
      <c r="D117" s="531"/>
      <c r="E117" s="531"/>
      <c r="F117" s="531"/>
      <c r="G117" s="531"/>
      <c r="H117" s="22"/>
    </row>
    <row r="118" spans="1:9" x14ac:dyDescent="0.25">
      <c r="A118" s="193" t="s">
        <v>778</v>
      </c>
      <c r="B118" s="193" t="s">
        <v>750</v>
      </c>
      <c r="C118" s="193" t="s">
        <v>753</v>
      </c>
      <c r="D118" s="193" t="s">
        <v>757</v>
      </c>
      <c r="E118" s="193" t="s">
        <v>762</v>
      </c>
      <c r="F118" s="193" t="s">
        <v>765</v>
      </c>
      <c r="G118" s="74"/>
      <c r="H118" s="22"/>
    </row>
    <row r="119" spans="1:9" x14ac:dyDescent="0.25">
      <c r="A119" s="194" t="s">
        <v>598</v>
      </c>
      <c r="B119" s="84"/>
      <c r="C119" s="84"/>
      <c r="D119" s="84"/>
      <c r="E119" s="84"/>
      <c r="F119" s="84"/>
      <c r="G119" s="74"/>
      <c r="H119" s="22"/>
    </row>
    <row r="120" spans="1:9" x14ac:dyDescent="0.25">
      <c r="A120" s="194" t="s">
        <v>779</v>
      </c>
      <c r="B120" s="84"/>
      <c r="C120" s="84"/>
      <c r="D120" s="84"/>
      <c r="E120" s="84"/>
      <c r="F120" s="84"/>
      <c r="G120" s="74"/>
      <c r="H120" s="22"/>
    </row>
    <row r="121" spans="1:9" x14ac:dyDescent="0.25">
      <c r="A121" s="194" t="s">
        <v>780</v>
      </c>
      <c r="B121" s="84"/>
      <c r="C121" s="84"/>
      <c r="D121" s="84"/>
      <c r="E121" s="84"/>
      <c r="F121" s="84"/>
    </row>
    <row r="122" spans="1:9" x14ac:dyDescent="0.25">
      <c r="A122" s="194" t="s">
        <v>781</v>
      </c>
      <c r="B122" s="84"/>
      <c r="C122" s="84"/>
      <c r="D122" s="84"/>
      <c r="E122" s="84"/>
      <c r="F122" s="84"/>
    </row>
    <row r="126" spans="1:9" ht="39.6" customHeight="1" x14ac:dyDescent="0.25">
      <c r="A126" s="531" t="s">
        <v>790</v>
      </c>
      <c r="B126" s="531"/>
      <c r="C126" s="531"/>
      <c r="D126" s="531"/>
      <c r="E126" s="531"/>
      <c r="F126" s="531"/>
      <c r="G126" s="531"/>
      <c r="H126" s="531"/>
      <c r="I126" s="531"/>
    </row>
    <row r="127" spans="1:9" x14ac:dyDescent="0.25">
      <c r="A127" t="s">
        <v>772</v>
      </c>
      <c r="G127" s="74"/>
      <c r="H127" s="74"/>
      <c r="I127" s="74"/>
    </row>
    <row r="128" spans="1:9" x14ac:dyDescent="0.25">
      <c r="A128" t="s">
        <v>773</v>
      </c>
      <c r="G128" s="74"/>
      <c r="H128" s="74"/>
      <c r="I128" s="74"/>
    </row>
    <row r="129" spans="1:9" x14ac:dyDescent="0.25">
      <c r="A129" t="s">
        <v>774</v>
      </c>
      <c r="G129" s="74"/>
      <c r="H129" s="74"/>
      <c r="I129" s="74"/>
    </row>
    <row r="130" spans="1:9" x14ac:dyDescent="0.25">
      <c r="A130" t="s">
        <v>775</v>
      </c>
      <c r="G130" s="74"/>
      <c r="H130" s="74"/>
      <c r="I130" s="74"/>
    </row>
    <row r="131" spans="1:9" x14ac:dyDescent="0.25">
      <c r="A131" t="s">
        <v>776</v>
      </c>
    </row>
    <row r="132" spans="1:9" x14ac:dyDescent="0.25">
      <c r="A132"/>
    </row>
    <row r="133" spans="1:9" ht="31.5" customHeight="1" x14ac:dyDescent="0.25">
      <c r="A133" s="531" t="s">
        <v>791</v>
      </c>
      <c r="B133" s="531"/>
      <c r="C133" s="531"/>
      <c r="D133" s="531"/>
      <c r="E133" s="531"/>
      <c r="F133" s="531"/>
      <c r="G133" s="531"/>
      <c r="H133" s="531"/>
      <c r="I133" s="531"/>
    </row>
    <row r="134" spans="1:9" x14ac:dyDescent="0.25">
      <c r="A134" s="531"/>
      <c r="B134" s="531"/>
      <c r="C134" s="531"/>
      <c r="D134" s="531"/>
      <c r="E134" s="531"/>
      <c r="F134" s="531"/>
      <c r="G134" s="531"/>
      <c r="H134" s="22"/>
    </row>
    <row r="135" spans="1:9" x14ac:dyDescent="0.25">
      <c r="A135" s="193" t="s">
        <v>778</v>
      </c>
      <c r="B135" s="193" t="s">
        <v>750</v>
      </c>
      <c r="C135" s="193" t="s">
        <v>753</v>
      </c>
      <c r="D135" s="193" t="s">
        <v>757</v>
      </c>
      <c r="E135" s="193" t="s">
        <v>762</v>
      </c>
      <c r="F135" s="193" t="s">
        <v>765</v>
      </c>
      <c r="G135" s="74"/>
      <c r="H135" s="22"/>
    </row>
    <row r="136" spans="1:9" x14ac:dyDescent="0.25">
      <c r="A136" s="194" t="s">
        <v>598</v>
      </c>
      <c r="B136" s="84"/>
      <c r="C136" s="84"/>
      <c r="D136" s="84"/>
      <c r="E136" s="84"/>
      <c r="F136" s="84"/>
      <c r="G136" s="74"/>
      <c r="H136" s="22"/>
    </row>
    <row r="137" spans="1:9" x14ac:dyDescent="0.25">
      <c r="A137" s="194" t="s">
        <v>779</v>
      </c>
      <c r="B137" s="84"/>
      <c r="C137" s="84"/>
      <c r="D137" s="84"/>
      <c r="E137" s="84"/>
      <c r="F137" s="84"/>
      <c r="G137" s="74"/>
      <c r="H137" s="22"/>
    </row>
    <row r="138" spans="1:9" x14ac:dyDescent="0.25">
      <c r="A138" s="194" t="s">
        <v>780</v>
      </c>
      <c r="B138" s="84"/>
      <c r="C138" s="84"/>
      <c r="D138" s="84"/>
      <c r="E138" s="84"/>
      <c r="F138" s="84"/>
    </row>
    <row r="139" spans="1:9" x14ac:dyDescent="0.25">
      <c r="A139" s="194" t="s">
        <v>781</v>
      </c>
      <c r="B139" s="84"/>
      <c r="C139" s="84"/>
      <c r="D139" s="84"/>
      <c r="E139" s="84"/>
      <c r="F139" s="84"/>
    </row>
  </sheetData>
  <mergeCells count="26">
    <mergeCell ref="A1:A3"/>
    <mergeCell ref="B1:C3"/>
    <mergeCell ref="A134:G134"/>
    <mergeCell ref="A75:I75"/>
    <mergeCell ref="A82:I82"/>
    <mergeCell ref="A83:G83"/>
    <mergeCell ref="A92:I92"/>
    <mergeCell ref="A99:I99"/>
    <mergeCell ref="A100:G100"/>
    <mergeCell ref="A109:I109"/>
    <mergeCell ref="A116:I116"/>
    <mergeCell ref="A117:G117"/>
    <mergeCell ref="A126:I126"/>
    <mergeCell ref="A133:I133"/>
    <mergeCell ref="A66:G66"/>
    <mergeCell ref="A12:I12"/>
    <mergeCell ref="A16:I16"/>
    <mergeCell ref="A18:I18"/>
    <mergeCell ref="A24:I24"/>
    <mergeCell ref="A31:I31"/>
    <mergeCell ref="A32:G32"/>
    <mergeCell ref="A41:I41"/>
    <mergeCell ref="A48:I48"/>
    <mergeCell ref="A49:G49"/>
    <mergeCell ref="A58:I58"/>
    <mergeCell ref="A65:I6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38"/>
  <sheetViews>
    <sheetView showGridLines="0" workbookViewId="0">
      <selection activeCell="E3" sqref="E3"/>
    </sheetView>
  </sheetViews>
  <sheetFormatPr baseColWidth="10" defaultColWidth="11.42578125" defaultRowHeight="15" x14ac:dyDescent="0.25"/>
  <cols>
    <col min="1" max="1" width="24" style="10" customWidth="1"/>
    <col min="2" max="2" width="34.42578125" style="21" bestFit="1" customWidth="1"/>
    <col min="3" max="3" width="42" style="21" customWidth="1"/>
    <col min="4" max="4" width="34" style="21" bestFit="1" customWidth="1"/>
    <col min="5" max="39" width="21.85546875" style="21" customWidth="1"/>
    <col min="40" max="16384" width="11.42578125" style="21"/>
  </cols>
  <sheetData>
    <row r="1" spans="1:39" x14ac:dyDescent="0.25">
      <c r="A1" s="393"/>
      <c r="B1" s="364" t="s">
        <v>1561</v>
      </c>
      <c r="C1" s="530"/>
      <c r="D1" s="348" t="s">
        <v>1558</v>
      </c>
      <c r="E1" s="12" t="s">
        <v>1562</v>
      </c>
    </row>
    <row r="2" spans="1:39" x14ac:dyDescent="0.25">
      <c r="A2" s="393"/>
      <c r="B2" s="366"/>
      <c r="C2" s="394"/>
      <c r="D2" s="348" t="s">
        <v>1559</v>
      </c>
      <c r="E2" s="12">
        <v>0</v>
      </c>
    </row>
    <row r="3" spans="1:39" x14ac:dyDescent="0.25">
      <c r="A3" s="393"/>
      <c r="B3" s="368"/>
      <c r="C3" s="395"/>
      <c r="D3" s="348" t="s">
        <v>1560</v>
      </c>
      <c r="E3" s="12" t="s">
        <v>1563</v>
      </c>
    </row>
    <row r="5" spans="1:39" ht="21" x14ac:dyDescent="0.25">
      <c r="A5" s="20" t="str">
        <f>'Contexto int y ext'!A4</f>
        <v>CÁMARA DE COMERCIO DE FACATATIVA</v>
      </c>
      <c r="B5" s="20"/>
      <c r="C5" s="20"/>
      <c r="D5" s="20"/>
      <c r="E5" s="20"/>
      <c r="F5" s="20"/>
    </row>
    <row r="6" spans="1:39" ht="18.75" x14ac:dyDescent="0.25">
      <c r="A6" s="141" t="str">
        <f>'Contexto int y ext'!A5</f>
        <v>Identificación y Evaluación del Riesgo de Corrupción</v>
      </c>
      <c r="B6"/>
      <c r="C6"/>
      <c r="D6"/>
      <c r="E6"/>
      <c r="F6"/>
    </row>
    <row r="7" spans="1:39" ht="18.75" x14ac:dyDescent="0.25">
      <c r="A7" s="63" t="s">
        <v>1112</v>
      </c>
      <c r="B7"/>
      <c r="C7"/>
      <c r="D7"/>
      <c r="E7"/>
      <c r="F7"/>
    </row>
    <row r="8" spans="1:39" ht="15.75" x14ac:dyDescent="0.25">
      <c r="A8" s="15" t="s">
        <v>792</v>
      </c>
    </row>
    <row r="9" spans="1:39" x14ac:dyDescent="0.25">
      <c r="A9" s="11"/>
    </row>
    <row r="10" spans="1:39" ht="135" x14ac:dyDescent="0.25">
      <c r="A10" s="311" t="s">
        <v>793</v>
      </c>
      <c r="B10" s="311" t="s">
        <v>794</v>
      </c>
      <c r="C10" s="311" t="s">
        <v>795</v>
      </c>
      <c r="D10" s="311" t="s">
        <v>796</v>
      </c>
      <c r="E10" s="277" t="s">
        <v>1335</v>
      </c>
      <c r="F10" s="77" t="s">
        <v>797</v>
      </c>
      <c r="G10" s="77" t="s">
        <v>798</v>
      </c>
      <c r="H10" s="77" t="s">
        <v>799</v>
      </c>
      <c r="I10" s="77" t="s">
        <v>800</v>
      </c>
      <c r="J10" s="277" t="s">
        <v>801</v>
      </c>
      <c r="K10" s="77" t="s">
        <v>802</v>
      </c>
      <c r="L10" s="77" t="s">
        <v>803</v>
      </c>
      <c r="M10" s="77" t="s">
        <v>804</v>
      </c>
      <c r="N10" s="77" t="s">
        <v>805</v>
      </c>
      <c r="O10" s="277" t="s">
        <v>1336</v>
      </c>
      <c r="P10" s="77" t="s">
        <v>806</v>
      </c>
      <c r="Q10" s="77" t="s">
        <v>807</v>
      </c>
      <c r="R10" s="77" t="s">
        <v>808</v>
      </c>
      <c r="S10" s="77" t="s">
        <v>809</v>
      </c>
      <c r="T10" s="277" t="s">
        <v>1337</v>
      </c>
      <c r="U10" s="77" t="s">
        <v>810</v>
      </c>
      <c r="V10" s="77" t="s">
        <v>811</v>
      </c>
      <c r="W10" s="77" t="s">
        <v>812</v>
      </c>
      <c r="X10" s="77" t="s">
        <v>813</v>
      </c>
      <c r="Y10" s="277" t="s">
        <v>1338</v>
      </c>
      <c r="Z10" s="77" t="s">
        <v>814</v>
      </c>
      <c r="AA10" s="77" t="s">
        <v>815</v>
      </c>
      <c r="AB10" s="77" t="s">
        <v>816</v>
      </c>
      <c r="AC10" s="77" t="s">
        <v>817</v>
      </c>
      <c r="AD10" s="277" t="s">
        <v>818</v>
      </c>
      <c r="AE10" s="77" t="s">
        <v>819</v>
      </c>
      <c r="AF10" s="77" t="s">
        <v>820</v>
      </c>
      <c r="AG10" s="77" t="s">
        <v>821</v>
      </c>
      <c r="AH10" s="77" t="s">
        <v>822</v>
      </c>
      <c r="AI10" s="277" t="s">
        <v>823</v>
      </c>
      <c r="AJ10" s="77" t="s">
        <v>824</v>
      </c>
      <c r="AK10" s="77" t="s">
        <v>825</v>
      </c>
      <c r="AL10" s="77" t="s">
        <v>826</v>
      </c>
      <c r="AM10" s="77" t="s">
        <v>827</v>
      </c>
    </row>
    <row r="11" spans="1:39" ht="51" x14ac:dyDescent="0.25">
      <c r="A11" s="278">
        <v>45929.435428240744</v>
      </c>
      <c r="B11" s="279" t="s">
        <v>1339</v>
      </c>
      <c r="C11" s="279" t="s">
        <v>1340</v>
      </c>
      <c r="D11" s="279" t="s">
        <v>1341</v>
      </c>
      <c r="E11" s="279" t="s">
        <v>776</v>
      </c>
      <c r="F11" s="279" t="s">
        <v>765</v>
      </c>
      <c r="G11" s="279" t="s">
        <v>765</v>
      </c>
      <c r="H11" s="279" t="s">
        <v>765</v>
      </c>
      <c r="I11" s="279" t="s">
        <v>765</v>
      </c>
      <c r="J11" s="279" t="s">
        <v>776</v>
      </c>
      <c r="K11" s="279" t="s">
        <v>757</v>
      </c>
      <c r="L11" s="279" t="s">
        <v>757</v>
      </c>
      <c r="M11" s="279" t="s">
        <v>757</v>
      </c>
      <c r="N11" s="279" t="s">
        <v>757</v>
      </c>
      <c r="O11" s="279" t="s">
        <v>776</v>
      </c>
      <c r="P11" s="279" t="s">
        <v>757</v>
      </c>
      <c r="Q11" s="279" t="s">
        <v>757</v>
      </c>
      <c r="R11" s="279" t="s">
        <v>757</v>
      </c>
      <c r="S11" s="279" t="s">
        <v>757</v>
      </c>
      <c r="T11" s="279" t="s">
        <v>774</v>
      </c>
      <c r="U11" s="279" t="s">
        <v>757</v>
      </c>
      <c r="V11" s="279" t="s">
        <v>757</v>
      </c>
      <c r="W11" s="279" t="s">
        <v>757</v>
      </c>
      <c r="X11" s="279" t="s">
        <v>757</v>
      </c>
      <c r="Y11" s="279" t="s">
        <v>776</v>
      </c>
      <c r="Z11" s="279" t="s">
        <v>757</v>
      </c>
      <c r="AA11" s="279" t="s">
        <v>757</v>
      </c>
      <c r="AB11" s="279" t="s">
        <v>757</v>
      </c>
      <c r="AC11" s="279" t="s">
        <v>757</v>
      </c>
      <c r="AD11" s="279" t="s">
        <v>772</v>
      </c>
      <c r="AE11" s="279" t="s">
        <v>757</v>
      </c>
      <c r="AF11" s="279" t="s">
        <v>757</v>
      </c>
      <c r="AG11" s="279" t="s">
        <v>757</v>
      </c>
      <c r="AH11" s="279" t="s">
        <v>757</v>
      </c>
      <c r="AI11" s="279" t="s">
        <v>772</v>
      </c>
      <c r="AJ11" s="279" t="s">
        <v>757</v>
      </c>
      <c r="AK11" s="279" t="s">
        <v>757</v>
      </c>
      <c r="AL11" s="279" t="s">
        <v>757</v>
      </c>
      <c r="AM11" s="279" t="s">
        <v>757</v>
      </c>
    </row>
    <row r="12" spans="1:39" ht="51" x14ac:dyDescent="0.25">
      <c r="A12" s="280">
        <v>45929.436828703707</v>
      </c>
      <c r="B12" s="281" t="s">
        <v>1342</v>
      </c>
      <c r="C12" s="281" t="s">
        <v>1343</v>
      </c>
      <c r="D12" s="281" t="s">
        <v>1344</v>
      </c>
      <c r="E12" s="281" t="s">
        <v>773</v>
      </c>
      <c r="F12" s="281" t="s">
        <v>762</v>
      </c>
      <c r="G12" s="281" t="s">
        <v>762</v>
      </c>
      <c r="H12" s="281" t="s">
        <v>757</v>
      </c>
      <c r="I12" s="281" t="s">
        <v>757</v>
      </c>
      <c r="J12" s="281" t="s">
        <v>773</v>
      </c>
      <c r="K12" s="281" t="s">
        <v>762</v>
      </c>
      <c r="L12" s="281" t="s">
        <v>762</v>
      </c>
      <c r="M12" s="281" t="s">
        <v>753</v>
      </c>
      <c r="N12" s="281" t="s">
        <v>753</v>
      </c>
      <c r="O12" s="281" t="s">
        <v>773</v>
      </c>
      <c r="P12" s="281" t="s">
        <v>762</v>
      </c>
      <c r="Q12" s="281" t="s">
        <v>762</v>
      </c>
      <c r="R12" s="281" t="s">
        <v>753</v>
      </c>
      <c r="S12" s="281" t="s">
        <v>753</v>
      </c>
      <c r="T12" s="281" t="s">
        <v>773</v>
      </c>
      <c r="U12" s="281" t="s">
        <v>762</v>
      </c>
      <c r="V12" s="281" t="s">
        <v>762</v>
      </c>
      <c r="W12" s="281" t="s">
        <v>753</v>
      </c>
      <c r="X12" s="281" t="s">
        <v>753</v>
      </c>
      <c r="Y12" s="281" t="s">
        <v>773</v>
      </c>
      <c r="Z12" s="281" t="s">
        <v>762</v>
      </c>
      <c r="AA12" s="281" t="s">
        <v>762</v>
      </c>
      <c r="AB12" s="281" t="s">
        <v>757</v>
      </c>
      <c r="AC12" s="281" t="s">
        <v>753</v>
      </c>
      <c r="AD12" s="281" t="s">
        <v>773</v>
      </c>
      <c r="AE12" s="281" t="s">
        <v>762</v>
      </c>
      <c r="AF12" s="281" t="s">
        <v>762</v>
      </c>
      <c r="AG12" s="281" t="s">
        <v>753</v>
      </c>
      <c r="AH12" s="281" t="s">
        <v>753</v>
      </c>
      <c r="AI12" s="281" t="s">
        <v>772</v>
      </c>
      <c r="AJ12" s="281" t="s">
        <v>762</v>
      </c>
      <c r="AK12" s="281" t="s">
        <v>762</v>
      </c>
      <c r="AL12" s="281" t="s">
        <v>753</v>
      </c>
      <c r="AM12" s="281" t="s">
        <v>753</v>
      </c>
    </row>
    <row r="13" spans="1:39" ht="51" x14ac:dyDescent="0.25">
      <c r="A13" s="278">
        <v>45929.437002314815</v>
      </c>
      <c r="B13" s="279" t="s">
        <v>1345</v>
      </c>
      <c r="C13" s="279" t="s">
        <v>1346</v>
      </c>
      <c r="D13" s="279" t="s">
        <v>1347</v>
      </c>
      <c r="E13" s="279" t="s">
        <v>772</v>
      </c>
      <c r="F13" s="279" t="s">
        <v>750</v>
      </c>
      <c r="G13" s="279" t="s">
        <v>757</v>
      </c>
      <c r="H13" s="279" t="s">
        <v>757</v>
      </c>
      <c r="I13" s="279" t="s">
        <v>753</v>
      </c>
      <c r="J13" s="279" t="s">
        <v>772</v>
      </c>
      <c r="K13" s="279" t="s">
        <v>753</v>
      </c>
      <c r="L13" s="279" t="s">
        <v>757</v>
      </c>
      <c r="M13" s="279" t="s">
        <v>757</v>
      </c>
      <c r="N13" s="279" t="s">
        <v>753</v>
      </c>
      <c r="O13" s="279" t="s">
        <v>773</v>
      </c>
      <c r="P13" s="279" t="s">
        <v>757</v>
      </c>
      <c r="Q13" s="279" t="s">
        <v>757</v>
      </c>
      <c r="R13" s="279" t="s">
        <v>757</v>
      </c>
      <c r="S13" s="279" t="s">
        <v>753</v>
      </c>
      <c r="T13" s="279" t="s">
        <v>773</v>
      </c>
      <c r="U13" s="279" t="s">
        <v>757</v>
      </c>
      <c r="V13" s="279" t="s">
        <v>757</v>
      </c>
      <c r="W13" s="279" t="s">
        <v>753</v>
      </c>
      <c r="X13" s="279" t="s">
        <v>753</v>
      </c>
      <c r="Y13" s="279" t="s">
        <v>773</v>
      </c>
      <c r="Z13" s="279" t="s">
        <v>757</v>
      </c>
      <c r="AA13" s="279" t="s">
        <v>753</v>
      </c>
      <c r="AB13" s="279" t="s">
        <v>757</v>
      </c>
      <c r="AC13" s="279" t="s">
        <v>753</v>
      </c>
      <c r="AD13" s="279" t="s">
        <v>772</v>
      </c>
      <c r="AE13" s="279" t="s">
        <v>753</v>
      </c>
      <c r="AF13" s="279" t="s">
        <v>753</v>
      </c>
      <c r="AG13" s="279" t="s">
        <v>753</v>
      </c>
      <c r="AH13" s="279" t="s">
        <v>753</v>
      </c>
      <c r="AI13" s="279" t="s">
        <v>773</v>
      </c>
      <c r="AJ13" s="279" t="s">
        <v>757</v>
      </c>
      <c r="AK13" s="279" t="s">
        <v>757</v>
      </c>
      <c r="AL13" s="279" t="s">
        <v>753</v>
      </c>
      <c r="AM13" s="279" t="s">
        <v>757</v>
      </c>
    </row>
    <row r="14" spans="1:39" ht="51" x14ac:dyDescent="0.25">
      <c r="A14" s="280">
        <v>45929.437037037038</v>
      </c>
      <c r="B14" s="281" t="s">
        <v>1348</v>
      </c>
      <c r="C14" s="281" t="s">
        <v>1349</v>
      </c>
      <c r="D14" s="281" t="s">
        <v>1350</v>
      </c>
      <c r="E14" s="281" t="s">
        <v>772</v>
      </c>
      <c r="F14" s="281" t="s">
        <v>762</v>
      </c>
      <c r="G14" s="281" t="s">
        <v>757</v>
      </c>
      <c r="H14" s="281" t="s">
        <v>757</v>
      </c>
      <c r="I14" s="281" t="s">
        <v>757</v>
      </c>
      <c r="J14" s="281" t="s">
        <v>772</v>
      </c>
      <c r="K14" s="281" t="s">
        <v>753</v>
      </c>
      <c r="L14" s="281" t="s">
        <v>753</v>
      </c>
      <c r="M14" s="281" t="s">
        <v>753</v>
      </c>
      <c r="N14" s="281" t="s">
        <v>753</v>
      </c>
      <c r="O14" s="281" t="s">
        <v>773</v>
      </c>
      <c r="P14" s="281" t="s">
        <v>757</v>
      </c>
      <c r="Q14" s="281" t="s">
        <v>753</v>
      </c>
      <c r="R14" s="281" t="s">
        <v>757</v>
      </c>
      <c r="S14" s="281" t="s">
        <v>753</v>
      </c>
      <c r="T14" s="281" t="s">
        <v>773</v>
      </c>
      <c r="U14" s="281" t="s">
        <v>757</v>
      </c>
      <c r="V14" s="281" t="s">
        <v>762</v>
      </c>
      <c r="W14" s="281" t="s">
        <v>757</v>
      </c>
      <c r="X14" s="281" t="s">
        <v>757</v>
      </c>
      <c r="Y14" s="281" t="s">
        <v>774</v>
      </c>
      <c r="Z14" s="281" t="s">
        <v>762</v>
      </c>
      <c r="AA14" s="281" t="s">
        <v>762</v>
      </c>
      <c r="AB14" s="281" t="s">
        <v>762</v>
      </c>
      <c r="AC14" s="281" t="s">
        <v>762</v>
      </c>
      <c r="AD14" s="281" t="s">
        <v>773</v>
      </c>
      <c r="AE14" s="281" t="s">
        <v>753</v>
      </c>
      <c r="AF14" s="281" t="s">
        <v>753</v>
      </c>
      <c r="AG14" s="281" t="s">
        <v>753</v>
      </c>
      <c r="AH14" s="281" t="s">
        <v>753</v>
      </c>
      <c r="AI14" s="281" t="s">
        <v>772</v>
      </c>
      <c r="AJ14" s="281" t="s">
        <v>750</v>
      </c>
      <c r="AK14" s="281" t="s">
        <v>750</v>
      </c>
      <c r="AL14" s="281" t="s">
        <v>750</v>
      </c>
      <c r="AM14" s="281" t="s">
        <v>750</v>
      </c>
    </row>
    <row r="15" spans="1:39" ht="38.25" x14ac:dyDescent="0.25">
      <c r="A15" s="278">
        <v>45929.437106481484</v>
      </c>
      <c r="B15" s="279" t="s">
        <v>1351</v>
      </c>
      <c r="C15" s="279" t="s">
        <v>1352</v>
      </c>
      <c r="D15" s="279" t="s">
        <v>1353</v>
      </c>
      <c r="E15" s="279" t="s">
        <v>774</v>
      </c>
      <c r="F15" s="279" t="s">
        <v>762</v>
      </c>
      <c r="G15" s="279" t="s">
        <v>762</v>
      </c>
      <c r="H15" s="279" t="s">
        <v>757</v>
      </c>
      <c r="I15" s="279" t="s">
        <v>750</v>
      </c>
      <c r="J15" s="279" t="s">
        <v>775</v>
      </c>
      <c r="K15" s="279" t="s">
        <v>762</v>
      </c>
      <c r="L15" s="279" t="s">
        <v>762</v>
      </c>
      <c r="M15" s="279" t="s">
        <v>757</v>
      </c>
      <c r="N15" s="279" t="s">
        <v>750</v>
      </c>
      <c r="O15" s="279" t="s">
        <v>774</v>
      </c>
      <c r="P15" s="279" t="s">
        <v>762</v>
      </c>
      <c r="Q15" s="279" t="s">
        <v>762</v>
      </c>
      <c r="R15" s="279" t="s">
        <v>753</v>
      </c>
      <c r="S15" s="279" t="s">
        <v>750</v>
      </c>
      <c r="T15" s="279" t="s">
        <v>774</v>
      </c>
      <c r="U15" s="279" t="s">
        <v>762</v>
      </c>
      <c r="V15" s="279" t="s">
        <v>762</v>
      </c>
      <c r="W15" s="279" t="s">
        <v>753</v>
      </c>
      <c r="X15" s="279" t="s">
        <v>750</v>
      </c>
      <c r="Y15" s="279" t="s">
        <v>775</v>
      </c>
      <c r="Z15" s="279" t="s">
        <v>762</v>
      </c>
      <c r="AA15" s="279" t="s">
        <v>762</v>
      </c>
      <c r="AB15" s="279" t="s">
        <v>753</v>
      </c>
      <c r="AC15" s="279" t="s">
        <v>750</v>
      </c>
      <c r="AD15" s="279" t="s">
        <v>774</v>
      </c>
      <c r="AE15" s="279" t="s">
        <v>762</v>
      </c>
      <c r="AF15" s="279" t="s">
        <v>762</v>
      </c>
      <c r="AG15" s="279" t="s">
        <v>757</v>
      </c>
      <c r="AH15" s="279" t="s">
        <v>750</v>
      </c>
      <c r="AI15" s="279" t="s">
        <v>773</v>
      </c>
      <c r="AJ15" s="279" t="s">
        <v>762</v>
      </c>
      <c r="AK15" s="279" t="s">
        <v>762</v>
      </c>
      <c r="AL15" s="279" t="s">
        <v>757</v>
      </c>
      <c r="AM15" s="279" t="s">
        <v>750</v>
      </c>
    </row>
    <row r="16" spans="1:39" ht="51" x14ac:dyDescent="0.25">
      <c r="A16" s="280">
        <v>45929.437523148146</v>
      </c>
      <c r="B16" s="281" t="s">
        <v>1354</v>
      </c>
      <c r="C16" s="281" t="s">
        <v>1355</v>
      </c>
      <c r="D16" s="281" t="s">
        <v>1356</v>
      </c>
      <c r="E16" s="281" t="s">
        <v>772</v>
      </c>
      <c r="F16" s="281" t="s">
        <v>762</v>
      </c>
      <c r="G16" s="281" t="s">
        <v>765</v>
      </c>
      <c r="H16" s="281" t="s">
        <v>753</v>
      </c>
      <c r="I16" s="281" t="s">
        <v>750</v>
      </c>
      <c r="J16" s="281" t="s">
        <v>773</v>
      </c>
      <c r="K16" s="281" t="s">
        <v>762</v>
      </c>
      <c r="L16" s="281" t="s">
        <v>765</v>
      </c>
      <c r="M16" s="281" t="s">
        <v>757</v>
      </c>
      <c r="N16" s="281" t="s">
        <v>762</v>
      </c>
      <c r="O16" s="281" t="s">
        <v>772</v>
      </c>
      <c r="P16" s="281" t="s">
        <v>765</v>
      </c>
      <c r="Q16" s="281" t="s">
        <v>765</v>
      </c>
      <c r="R16" s="281" t="s">
        <v>757</v>
      </c>
      <c r="S16" s="281" t="s">
        <v>753</v>
      </c>
      <c r="T16" s="281" t="s">
        <v>772</v>
      </c>
      <c r="U16" s="281" t="s">
        <v>757</v>
      </c>
      <c r="V16" s="281" t="s">
        <v>762</v>
      </c>
      <c r="W16" s="281" t="s">
        <v>753</v>
      </c>
      <c r="X16" s="281" t="s">
        <v>750</v>
      </c>
      <c r="Y16" s="281" t="s">
        <v>772</v>
      </c>
      <c r="Z16" s="281" t="s">
        <v>762</v>
      </c>
      <c r="AA16" s="281" t="s">
        <v>765</v>
      </c>
      <c r="AB16" s="281" t="s">
        <v>757</v>
      </c>
      <c r="AC16" s="281" t="s">
        <v>753</v>
      </c>
      <c r="AD16" s="281" t="s">
        <v>772</v>
      </c>
      <c r="AE16" s="281" t="s">
        <v>765</v>
      </c>
      <c r="AF16" s="281" t="s">
        <v>765</v>
      </c>
      <c r="AG16" s="281" t="s">
        <v>757</v>
      </c>
      <c r="AH16" s="281" t="s">
        <v>753</v>
      </c>
      <c r="AI16" s="281" t="s">
        <v>772</v>
      </c>
      <c r="AJ16" s="281" t="s">
        <v>762</v>
      </c>
      <c r="AK16" s="281" t="s">
        <v>765</v>
      </c>
      <c r="AL16" s="281" t="s">
        <v>757</v>
      </c>
      <c r="AM16" s="281" t="s">
        <v>753</v>
      </c>
    </row>
    <row r="17" spans="1:39" ht="38.25" x14ac:dyDescent="0.25">
      <c r="A17" s="278">
        <v>45929.4375462963</v>
      </c>
      <c r="B17" s="279" t="s">
        <v>1357</v>
      </c>
      <c r="C17" s="279" t="s">
        <v>1358</v>
      </c>
      <c r="D17" s="279" t="s">
        <v>1359</v>
      </c>
      <c r="E17" s="279" t="s">
        <v>773</v>
      </c>
      <c r="F17" s="279" t="s">
        <v>762</v>
      </c>
      <c r="G17" s="279" t="s">
        <v>762</v>
      </c>
      <c r="H17" s="279" t="s">
        <v>757</v>
      </c>
      <c r="I17" s="279" t="s">
        <v>762</v>
      </c>
      <c r="J17" s="279" t="s">
        <v>773</v>
      </c>
      <c r="K17" s="279" t="s">
        <v>762</v>
      </c>
      <c r="L17" s="279" t="s">
        <v>762</v>
      </c>
      <c r="M17" s="279" t="s">
        <v>762</v>
      </c>
      <c r="N17" s="279" t="s">
        <v>762</v>
      </c>
      <c r="O17" s="279" t="s">
        <v>774</v>
      </c>
      <c r="P17" s="279" t="s">
        <v>762</v>
      </c>
      <c r="Q17" s="279" t="s">
        <v>762</v>
      </c>
      <c r="R17" s="279" t="s">
        <v>762</v>
      </c>
      <c r="S17" s="279" t="s">
        <v>762</v>
      </c>
      <c r="T17" s="279" t="s">
        <v>774</v>
      </c>
      <c r="U17" s="279" t="s">
        <v>762</v>
      </c>
      <c r="V17" s="279" t="s">
        <v>762</v>
      </c>
      <c r="W17" s="279" t="s">
        <v>762</v>
      </c>
      <c r="X17" s="279" t="s">
        <v>762</v>
      </c>
      <c r="Y17" s="279" t="s">
        <v>774</v>
      </c>
      <c r="Z17" s="279" t="s">
        <v>762</v>
      </c>
      <c r="AA17" s="279" t="s">
        <v>762</v>
      </c>
      <c r="AB17" s="279" t="s">
        <v>762</v>
      </c>
      <c r="AC17" s="279" t="s">
        <v>762</v>
      </c>
      <c r="AD17" s="279" t="s">
        <v>774</v>
      </c>
      <c r="AE17" s="279" t="s">
        <v>762</v>
      </c>
      <c r="AF17" s="279" t="s">
        <v>762</v>
      </c>
      <c r="AG17" s="279" t="s">
        <v>762</v>
      </c>
      <c r="AH17" s="279" t="s">
        <v>762</v>
      </c>
      <c r="AI17" s="279" t="s">
        <v>774</v>
      </c>
      <c r="AJ17" s="279" t="s">
        <v>762</v>
      </c>
      <c r="AK17" s="279" t="s">
        <v>765</v>
      </c>
      <c r="AL17" s="279" t="s">
        <v>762</v>
      </c>
      <c r="AM17" s="279" t="s">
        <v>762</v>
      </c>
    </row>
    <row r="18" spans="1:39" ht="51" x14ac:dyDescent="0.25">
      <c r="A18" s="280">
        <v>45929.438171296293</v>
      </c>
      <c r="B18" s="281" t="s">
        <v>1360</v>
      </c>
      <c r="C18" s="281" t="s">
        <v>1361</v>
      </c>
      <c r="D18" s="281" t="s">
        <v>1362</v>
      </c>
      <c r="E18" s="281" t="s">
        <v>772</v>
      </c>
      <c r="F18" s="281" t="s">
        <v>750</v>
      </c>
      <c r="G18" s="281" t="s">
        <v>765</v>
      </c>
      <c r="H18" s="281" t="s">
        <v>762</v>
      </c>
      <c r="I18" s="281" t="s">
        <v>750</v>
      </c>
      <c r="J18" s="281" t="s">
        <v>772</v>
      </c>
      <c r="K18" s="281" t="s">
        <v>765</v>
      </c>
      <c r="L18" s="281" t="s">
        <v>765</v>
      </c>
      <c r="M18" s="281" t="s">
        <v>765</v>
      </c>
      <c r="N18" s="281" t="s">
        <v>750</v>
      </c>
      <c r="O18" s="281" t="s">
        <v>772</v>
      </c>
      <c r="P18" s="281" t="s">
        <v>765</v>
      </c>
      <c r="Q18" s="281" t="s">
        <v>765</v>
      </c>
      <c r="R18" s="281" t="s">
        <v>765</v>
      </c>
      <c r="S18" s="281" t="s">
        <v>750</v>
      </c>
      <c r="T18" s="281" t="s">
        <v>772</v>
      </c>
      <c r="U18" s="281" t="s">
        <v>765</v>
      </c>
      <c r="V18" s="281" t="s">
        <v>765</v>
      </c>
      <c r="W18" s="281" t="s">
        <v>765</v>
      </c>
      <c r="X18" s="281" t="s">
        <v>750</v>
      </c>
      <c r="Y18" s="281" t="s">
        <v>772</v>
      </c>
      <c r="Z18" s="281" t="s">
        <v>765</v>
      </c>
      <c r="AA18" s="281" t="s">
        <v>765</v>
      </c>
      <c r="AB18" s="281" t="s">
        <v>765</v>
      </c>
      <c r="AC18" s="281" t="s">
        <v>750</v>
      </c>
      <c r="AD18" s="281" t="s">
        <v>772</v>
      </c>
      <c r="AE18" s="281" t="s">
        <v>765</v>
      </c>
      <c r="AF18" s="281" t="s">
        <v>765</v>
      </c>
      <c r="AG18" s="281" t="s">
        <v>765</v>
      </c>
      <c r="AH18" s="281" t="s">
        <v>750</v>
      </c>
      <c r="AI18" s="281" t="s">
        <v>772</v>
      </c>
      <c r="AJ18" s="281" t="s">
        <v>765</v>
      </c>
      <c r="AK18" s="281" t="s">
        <v>765</v>
      </c>
      <c r="AL18" s="281" t="s">
        <v>765</v>
      </c>
      <c r="AM18" s="281" t="s">
        <v>765</v>
      </c>
    </row>
    <row r="19" spans="1:39" ht="38.25" x14ac:dyDescent="0.25">
      <c r="A19" s="278">
        <v>45929.438298611109</v>
      </c>
      <c r="B19" s="279" t="s">
        <v>1363</v>
      </c>
      <c r="C19" s="279" t="s">
        <v>1364</v>
      </c>
      <c r="D19" s="279" t="s">
        <v>1365</v>
      </c>
      <c r="E19" s="279" t="s">
        <v>773</v>
      </c>
      <c r="F19" s="279" t="s">
        <v>762</v>
      </c>
      <c r="G19" s="279" t="s">
        <v>762</v>
      </c>
      <c r="H19" s="279" t="s">
        <v>750</v>
      </c>
      <c r="I19" s="279" t="s">
        <v>753</v>
      </c>
      <c r="J19" s="279" t="s">
        <v>773</v>
      </c>
      <c r="K19" s="279" t="s">
        <v>762</v>
      </c>
      <c r="L19" s="279" t="s">
        <v>762</v>
      </c>
      <c r="M19" s="279" t="s">
        <v>753</v>
      </c>
      <c r="N19" s="279" t="s">
        <v>753</v>
      </c>
      <c r="O19" s="279" t="s">
        <v>773</v>
      </c>
      <c r="P19" s="279" t="s">
        <v>762</v>
      </c>
      <c r="Q19" s="279" t="s">
        <v>762</v>
      </c>
      <c r="R19" s="279" t="s">
        <v>753</v>
      </c>
      <c r="S19" s="279" t="s">
        <v>753</v>
      </c>
      <c r="T19" s="279" t="s">
        <v>773</v>
      </c>
      <c r="U19" s="279" t="s">
        <v>762</v>
      </c>
      <c r="V19" s="279" t="s">
        <v>762</v>
      </c>
      <c r="W19" s="279" t="s">
        <v>753</v>
      </c>
      <c r="X19" s="279" t="s">
        <v>753</v>
      </c>
      <c r="Y19" s="279" t="s">
        <v>774</v>
      </c>
      <c r="Z19" s="279" t="s">
        <v>762</v>
      </c>
      <c r="AA19" s="279" t="s">
        <v>762</v>
      </c>
      <c r="AB19" s="279" t="s">
        <v>757</v>
      </c>
      <c r="AC19" s="279" t="s">
        <v>757</v>
      </c>
      <c r="AD19" s="279" t="s">
        <v>773</v>
      </c>
      <c r="AE19" s="279" t="s">
        <v>762</v>
      </c>
      <c r="AF19" s="279" t="s">
        <v>762</v>
      </c>
      <c r="AG19" s="279" t="s">
        <v>753</v>
      </c>
      <c r="AH19" s="279" t="s">
        <v>753</v>
      </c>
      <c r="AI19" s="279" t="s">
        <v>773</v>
      </c>
      <c r="AJ19" s="279" t="s">
        <v>762</v>
      </c>
      <c r="AK19" s="279" t="s">
        <v>762</v>
      </c>
      <c r="AL19" s="279" t="s">
        <v>753</v>
      </c>
      <c r="AM19" s="279" t="s">
        <v>753</v>
      </c>
    </row>
    <row r="20" spans="1:39" ht="51" x14ac:dyDescent="0.25">
      <c r="A20" s="280">
        <v>45929.438368055555</v>
      </c>
      <c r="B20" s="281" t="s">
        <v>1366</v>
      </c>
      <c r="C20" s="281" t="s">
        <v>1352</v>
      </c>
      <c r="D20" s="281" t="s">
        <v>1367</v>
      </c>
      <c r="E20" s="281" t="s">
        <v>772</v>
      </c>
      <c r="F20" s="281" t="s">
        <v>762</v>
      </c>
      <c r="G20" s="281" t="s">
        <v>762</v>
      </c>
      <c r="H20" s="281" t="s">
        <v>762</v>
      </c>
      <c r="I20" s="281" t="s">
        <v>762</v>
      </c>
      <c r="J20" s="281" t="s">
        <v>774</v>
      </c>
      <c r="K20" s="281" t="s">
        <v>757</v>
      </c>
      <c r="L20" s="281" t="s">
        <v>757</v>
      </c>
      <c r="M20" s="281" t="s">
        <v>757</v>
      </c>
      <c r="N20" s="281" t="s">
        <v>757</v>
      </c>
      <c r="O20" s="281" t="s">
        <v>773</v>
      </c>
      <c r="P20" s="281" t="s">
        <v>753</v>
      </c>
      <c r="Q20" s="281" t="s">
        <v>753</v>
      </c>
      <c r="R20" s="281" t="s">
        <v>753</v>
      </c>
      <c r="S20" s="281" t="s">
        <v>753</v>
      </c>
      <c r="T20" s="281" t="s">
        <v>775</v>
      </c>
      <c r="U20" s="281" t="s">
        <v>762</v>
      </c>
      <c r="V20" s="281" t="s">
        <v>762</v>
      </c>
      <c r="W20" s="281" t="s">
        <v>762</v>
      </c>
      <c r="X20" s="281" t="s">
        <v>762</v>
      </c>
      <c r="Y20" s="281" t="s">
        <v>775</v>
      </c>
      <c r="Z20" s="281" t="s">
        <v>762</v>
      </c>
      <c r="AA20" s="281" t="s">
        <v>762</v>
      </c>
      <c r="AB20" s="281" t="s">
        <v>762</v>
      </c>
      <c r="AC20" s="281" t="s">
        <v>762</v>
      </c>
      <c r="AD20" s="281" t="s">
        <v>775</v>
      </c>
      <c r="AE20" s="281" t="s">
        <v>762</v>
      </c>
      <c r="AF20" s="281" t="s">
        <v>762</v>
      </c>
      <c r="AG20" s="281" t="s">
        <v>762</v>
      </c>
      <c r="AH20" s="281" t="s">
        <v>762</v>
      </c>
      <c r="AI20" s="281" t="s">
        <v>774</v>
      </c>
      <c r="AJ20" s="281" t="s">
        <v>757</v>
      </c>
      <c r="AK20" s="281" t="s">
        <v>757</v>
      </c>
      <c r="AL20" s="281" t="s">
        <v>757</v>
      </c>
      <c r="AM20" s="281" t="s">
        <v>757</v>
      </c>
    </row>
    <row r="21" spans="1:39" ht="51" x14ac:dyDescent="0.25">
      <c r="A21" s="278">
        <v>45929.438634259262</v>
      </c>
      <c r="B21" s="279" t="s">
        <v>1368</v>
      </c>
      <c r="C21" s="279" t="s">
        <v>1369</v>
      </c>
      <c r="D21" s="279" t="s">
        <v>1370</v>
      </c>
      <c r="E21" s="279" t="s">
        <v>773</v>
      </c>
      <c r="F21" s="279" t="s">
        <v>757</v>
      </c>
      <c r="G21" s="279" t="s">
        <v>757</v>
      </c>
      <c r="H21" s="279" t="s">
        <v>753</v>
      </c>
      <c r="I21" s="279" t="s">
        <v>753</v>
      </c>
      <c r="J21" s="279" t="s">
        <v>772</v>
      </c>
      <c r="K21" s="279" t="s">
        <v>753</v>
      </c>
      <c r="L21" s="279" t="s">
        <v>753</v>
      </c>
      <c r="M21" s="279" t="s">
        <v>750</v>
      </c>
      <c r="N21" s="279" t="s">
        <v>750</v>
      </c>
      <c r="O21" s="279" t="s">
        <v>773</v>
      </c>
      <c r="P21" s="279" t="s">
        <v>762</v>
      </c>
      <c r="Q21" s="279" t="s">
        <v>762</v>
      </c>
      <c r="R21" s="279" t="s">
        <v>757</v>
      </c>
      <c r="S21" s="279" t="s">
        <v>757</v>
      </c>
      <c r="T21" s="279" t="s">
        <v>774</v>
      </c>
      <c r="U21" s="279" t="s">
        <v>762</v>
      </c>
      <c r="V21" s="279" t="s">
        <v>762</v>
      </c>
      <c r="W21" s="279" t="s">
        <v>753</v>
      </c>
      <c r="X21" s="279" t="s">
        <v>757</v>
      </c>
      <c r="Y21" s="279" t="s">
        <v>775</v>
      </c>
      <c r="Z21" s="279" t="s">
        <v>762</v>
      </c>
      <c r="AA21" s="279" t="s">
        <v>762</v>
      </c>
      <c r="AB21" s="279" t="s">
        <v>753</v>
      </c>
      <c r="AC21" s="279" t="s">
        <v>757</v>
      </c>
      <c r="AD21" s="279" t="s">
        <v>772</v>
      </c>
      <c r="AE21" s="279" t="s">
        <v>765</v>
      </c>
      <c r="AF21" s="279" t="s">
        <v>762</v>
      </c>
      <c r="AG21" s="279" t="s">
        <v>762</v>
      </c>
      <c r="AH21" s="279" t="s">
        <v>757</v>
      </c>
      <c r="AI21" s="279" t="s">
        <v>773</v>
      </c>
      <c r="AJ21" s="279" t="s">
        <v>762</v>
      </c>
      <c r="AK21" s="279" t="s">
        <v>757</v>
      </c>
      <c r="AL21" s="279" t="s">
        <v>753</v>
      </c>
      <c r="AM21" s="279" t="s">
        <v>753</v>
      </c>
    </row>
    <row r="22" spans="1:39" ht="51" x14ac:dyDescent="0.25">
      <c r="A22" s="280">
        <v>45929.438807870371</v>
      </c>
      <c r="B22" s="281" t="s">
        <v>1371</v>
      </c>
      <c r="C22" s="281" t="s">
        <v>1372</v>
      </c>
      <c r="D22" s="281" t="s">
        <v>1373</v>
      </c>
      <c r="E22" s="281" t="s">
        <v>772</v>
      </c>
      <c r="F22" s="281" t="s">
        <v>762</v>
      </c>
      <c r="G22" s="281" t="s">
        <v>765</v>
      </c>
      <c r="H22" s="281" t="s">
        <v>757</v>
      </c>
      <c r="I22" s="281" t="s">
        <v>762</v>
      </c>
      <c r="J22" s="281" t="s">
        <v>772</v>
      </c>
      <c r="K22" s="281" t="s">
        <v>762</v>
      </c>
      <c r="L22" s="281" t="s">
        <v>765</v>
      </c>
      <c r="M22" s="281" t="s">
        <v>757</v>
      </c>
      <c r="N22" s="281" t="s">
        <v>762</v>
      </c>
      <c r="O22" s="281" t="s">
        <v>772</v>
      </c>
      <c r="P22" s="281" t="s">
        <v>762</v>
      </c>
      <c r="Q22" s="281" t="s">
        <v>765</v>
      </c>
      <c r="R22" s="281" t="s">
        <v>757</v>
      </c>
      <c r="S22" s="281" t="s">
        <v>762</v>
      </c>
      <c r="T22" s="281" t="s">
        <v>772</v>
      </c>
      <c r="U22" s="281" t="s">
        <v>762</v>
      </c>
      <c r="V22" s="281" t="s">
        <v>765</v>
      </c>
      <c r="W22" s="281" t="s">
        <v>757</v>
      </c>
      <c r="X22" s="281" t="s">
        <v>762</v>
      </c>
      <c r="Y22" s="281" t="s">
        <v>772</v>
      </c>
      <c r="Z22" s="281" t="s">
        <v>762</v>
      </c>
      <c r="AA22" s="281" t="s">
        <v>765</v>
      </c>
      <c r="AB22" s="281" t="s">
        <v>757</v>
      </c>
      <c r="AC22" s="281" t="s">
        <v>762</v>
      </c>
      <c r="AD22" s="281" t="s">
        <v>772</v>
      </c>
      <c r="AE22" s="281" t="s">
        <v>762</v>
      </c>
      <c r="AF22" s="281" t="s">
        <v>765</v>
      </c>
      <c r="AG22" s="281" t="s">
        <v>757</v>
      </c>
      <c r="AH22" s="281" t="s">
        <v>762</v>
      </c>
      <c r="AI22" s="281" t="s">
        <v>772</v>
      </c>
      <c r="AJ22" s="281" t="s">
        <v>762</v>
      </c>
      <c r="AK22" s="281" t="s">
        <v>765</v>
      </c>
      <c r="AL22" s="281" t="s">
        <v>757</v>
      </c>
      <c r="AM22" s="281" t="s">
        <v>762</v>
      </c>
    </row>
    <row r="23" spans="1:39" ht="51" x14ac:dyDescent="0.25">
      <c r="A23" s="278">
        <v>45929.438888888886</v>
      </c>
      <c r="B23" s="279" t="s">
        <v>1374</v>
      </c>
      <c r="C23" s="279" t="s">
        <v>1375</v>
      </c>
      <c r="D23" s="279" t="s">
        <v>1376</v>
      </c>
      <c r="E23" s="279" t="s">
        <v>772</v>
      </c>
      <c r="F23" s="279" t="s">
        <v>765</v>
      </c>
      <c r="G23" s="279" t="s">
        <v>765</v>
      </c>
      <c r="H23" s="279" t="s">
        <v>765</v>
      </c>
      <c r="I23" s="279" t="s">
        <v>750</v>
      </c>
      <c r="J23" s="279" t="s">
        <v>772</v>
      </c>
      <c r="K23" s="279" t="s">
        <v>765</v>
      </c>
      <c r="L23" s="279" t="s">
        <v>765</v>
      </c>
      <c r="M23" s="279" t="s">
        <v>765</v>
      </c>
      <c r="N23" s="279" t="s">
        <v>750</v>
      </c>
      <c r="O23" s="279" t="s">
        <v>772</v>
      </c>
      <c r="P23" s="279" t="s">
        <v>765</v>
      </c>
      <c r="Q23" s="279" t="s">
        <v>765</v>
      </c>
      <c r="R23" s="279" t="s">
        <v>765</v>
      </c>
      <c r="S23" s="279" t="s">
        <v>750</v>
      </c>
      <c r="T23" s="279" t="s">
        <v>772</v>
      </c>
      <c r="U23" s="279" t="s">
        <v>765</v>
      </c>
      <c r="V23" s="279" t="s">
        <v>765</v>
      </c>
      <c r="W23" s="279" t="s">
        <v>765</v>
      </c>
      <c r="X23" s="279" t="s">
        <v>750</v>
      </c>
      <c r="Y23" s="279" t="s">
        <v>772</v>
      </c>
      <c r="Z23" s="279" t="s">
        <v>765</v>
      </c>
      <c r="AA23" s="279" t="s">
        <v>765</v>
      </c>
      <c r="AB23" s="279" t="s">
        <v>765</v>
      </c>
      <c r="AC23" s="279" t="s">
        <v>750</v>
      </c>
      <c r="AD23" s="279" t="s">
        <v>772</v>
      </c>
      <c r="AE23" s="279" t="s">
        <v>765</v>
      </c>
      <c r="AF23" s="279" t="s">
        <v>765</v>
      </c>
      <c r="AG23" s="279" t="s">
        <v>765</v>
      </c>
      <c r="AH23" s="279" t="s">
        <v>750</v>
      </c>
      <c r="AI23" s="279" t="s">
        <v>772</v>
      </c>
      <c r="AJ23" s="279" t="s">
        <v>765</v>
      </c>
      <c r="AK23" s="279" t="s">
        <v>765</v>
      </c>
      <c r="AL23" s="279" t="s">
        <v>765</v>
      </c>
      <c r="AM23" s="279" t="s">
        <v>750</v>
      </c>
    </row>
    <row r="24" spans="1:39" ht="51" x14ac:dyDescent="0.25">
      <c r="A24" s="280">
        <v>45929.439629629633</v>
      </c>
      <c r="B24" s="281" t="s">
        <v>1377</v>
      </c>
      <c r="C24" s="281" t="s">
        <v>1378</v>
      </c>
      <c r="D24" s="281" t="s">
        <v>1379</v>
      </c>
      <c r="E24" s="281" t="s">
        <v>772</v>
      </c>
      <c r="F24" s="281" t="s">
        <v>762</v>
      </c>
      <c r="G24" s="281" t="s">
        <v>762</v>
      </c>
      <c r="H24" s="281" t="s">
        <v>765</v>
      </c>
      <c r="I24" s="281" t="s">
        <v>762</v>
      </c>
      <c r="J24" s="281" t="s">
        <v>772</v>
      </c>
      <c r="K24" s="281" t="s">
        <v>762</v>
      </c>
      <c r="L24" s="281" t="s">
        <v>762</v>
      </c>
      <c r="M24" s="281" t="s">
        <v>762</v>
      </c>
      <c r="N24" s="281" t="s">
        <v>762</v>
      </c>
      <c r="O24" s="281" t="s">
        <v>772</v>
      </c>
      <c r="P24" s="281" t="s">
        <v>762</v>
      </c>
      <c r="Q24" s="281" t="s">
        <v>762</v>
      </c>
      <c r="R24" s="281" t="s">
        <v>762</v>
      </c>
      <c r="S24" s="281" t="s">
        <v>762</v>
      </c>
      <c r="T24" s="281" t="s">
        <v>772</v>
      </c>
      <c r="U24" s="281" t="s">
        <v>762</v>
      </c>
      <c r="V24" s="281" t="s">
        <v>762</v>
      </c>
      <c r="W24" s="281" t="s">
        <v>762</v>
      </c>
      <c r="X24" s="281" t="s">
        <v>762</v>
      </c>
      <c r="Y24" s="281" t="s">
        <v>773</v>
      </c>
      <c r="Z24" s="281" t="s">
        <v>762</v>
      </c>
      <c r="AA24" s="281" t="s">
        <v>762</v>
      </c>
      <c r="AB24" s="281" t="s">
        <v>762</v>
      </c>
      <c r="AC24" s="281" t="s">
        <v>762</v>
      </c>
      <c r="AD24" s="281" t="s">
        <v>772</v>
      </c>
      <c r="AE24" s="281" t="s">
        <v>762</v>
      </c>
      <c r="AF24" s="281" t="s">
        <v>762</v>
      </c>
      <c r="AG24" s="281" t="s">
        <v>762</v>
      </c>
      <c r="AH24" s="281" t="s">
        <v>762</v>
      </c>
      <c r="AI24" s="281" t="s">
        <v>772</v>
      </c>
      <c r="AJ24" s="281" t="s">
        <v>762</v>
      </c>
      <c r="AK24" s="281" t="s">
        <v>762</v>
      </c>
      <c r="AL24" s="281" t="s">
        <v>762</v>
      </c>
      <c r="AM24" s="281" t="s">
        <v>762</v>
      </c>
    </row>
    <row r="25" spans="1:39" ht="38.25" x14ac:dyDescent="0.25">
      <c r="A25" s="278">
        <v>45929.439652777779</v>
      </c>
      <c r="B25" s="279" t="s">
        <v>1380</v>
      </c>
      <c r="C25" s="279" t="s">
        <v>1381</v>
      </c>
      <c r="D25" s="279" t="s">
        <v>1382</v>
      </c>
      <c r="E25" s="279" t="s">
        <v>774</v>
      </c>
      <c r="F25" s="279" t="s">
        <v>762</v>
      </c>
      <c r="G25" s="279" t="s">
        <v>762</v>
      </c>
      <c r="H25" s="279" t="s">
        <v>753</v>
      </c>
      <c r="I25" s="279" t="s">
        <v>753</v>
      </c>
      <c r="J25" s="279" t="s">
        <v>773</v>
      </c>
      <c r="K25" s="279" t="s">
        <v>762</v>
      </c>
      <c r="L25" s="279" t="s">
        <v>762</v>
      </c>
      <c r="M25" s="279" t="s">
        <v>757</v>
      </c>
      <c r="N25" s="279" t="s">
        <v>753</v>
      </c>
      <c r="O25" s="279" t="s">
        <v>773</v>
      </c>
      <c r="P25" s="279" t="s">
        <v>762</v>
      </c>
      <c r="Q25" s="279" t="s">
        <v>757</v>
      </c>
      <c r="R25" s="279" t="s">
        <v>753</v>
      </c>
      <c r="S25" s="279" t="s">
        <v>753</v>
      </c>
      <c r="T25" s="279" t="s">
        <v>775</v>
      </c>
      <c r="U25" s="279" t="s">
        <v>762</v>
      </c>
      <c r="V25" s="279" t="s">
        <v>757</v>
      </c>
      <c r="W25" s="279" t="s">
        <v>753</v>
      </c>
      <c r="X25" s="279" t="s">
        <v>753</v>
      </c>
      <c r="Y25" s="279" t="s">
        <v>774</v>
      </c>
      <c r="Z25" s="279" t="s">
        <v>762</v>
      </c>
      <c r="AA25" s="279" t="s">
        <v>757</v>
      </c>
      <c r="AB25" s="279" t="s">
        <v>753</v>
      </c>
      <c r="AC25" s="279" t="s">
        <v>753</v>
      </c>
      <c r="AD25" s="279" t="s">
        <v>775</v>
      </c>
      <c r="AE25" s="279" t="s">
        <v>762</v>
      </c>
      <c r="AF25" s="279" t="s">
        <v>757</v>
      </c>
      <c r="AG25" s="279" t="s">
        <v>757</v>
      </c>
      <c r="AH25" s="279" t="s">
        <v>753</v>
      </c>
      <c r="AI25" s="279" t="s">
        <v>773</v>
      </c>
      <c r="AJ25" s="279" t="s">
        <v>762</v>
      </c>
      <c r="AK25" s="279" t="s">
        <v>757</v>
      </c>
      <c r="AL25" s="279" t="s">
        <v>753</v>
      </c>
      <c r="AM25" s="279" t="s">
        <v>753</v>
      </c>
    </row>
    <row r="26" spans="1:39" ht="38.25" x14ac:dyDescent="0.25">
      <c r="A26" s="280">
        <v>45929.439791666664</v>
      </c>
      <c r="B26" s="281" t="s">
        <v>1383</v>
      </c>
      <c r="C26" s="281" t="s">
        <v>1384</v>
      </c>
      <c r="D26" s="281" t="s">
        <v>1385</v>
      </c>
      <c r="E26" s="281" t="s">
        <v>773</v>
      </c>
      <c r="F26" s="281" t="s">
        <v>750</v>
      </c>
      <c r="G26" s="281" t="s">
        <v>750</v>
      </c>
      <c r="H26" s="281" t="s">
        <v>750</v>
      </c>
      <c r="I26" s="281" t="s">
        <v>750</v>
      </c>
      <c r="J26" s="281" t="s">
        <v>773</v>
      </c>
      <c r="K26" s="281" t="s">
        <v>750</v>
      </c>
      <c r="L26" s="281" t="s">
        <v>750</v>
      </c>
      <c r="M26" s="281" t="s">
        <v>750</v>
      </c>
      <c r="N26" s="281" t="s">
        <v>750</v>
      </c>
      <c r="O26" s="281" t="s">
        <v>773</v>
      </c>
      <c r="P26" s="281" t="s">
        <v>757</v>
      </c>
      <c r="Q26" s="281" t="s">
        <v>757</v>
      </c>
      <c r="R26" s="281" t="s">
        <v>757</v>
      </c>
      <c r="S26" s="281" t="s">
        <v>757</v>
      </c>
      <c r="T26" s="281" t="s">
        <v>773</v>
      </c>
      <c r="U26" s="281" t="s">
        <v>753</v>
      </c>
      <c r="V26" s="281" t="s">
        <v>750</v>
      </c>
      <c r="W26" s="281" t="s">
        <v>753</v>
      </c>
      <c r="X26" s="281" t="s">
        <v>750</v>
      </c>
      <c r="Y26" s="281" t="s">
        <v>773</v>
      </c>
      <c r="Z26" s="281" t="s">
        <v>753</v>
      </c>
      <c r="AA26" s="281" t="s">
        <v>753</v>
      </c>
      <c r="AB26" s="281" t="s">
        <v>753</v>
      </c>
      <c r="AC26" s="281" t="s">
        <v>753</v>
      </c>
      <c r="AD26" s="281" t="s">
        <v>773</v>
      </c>
      <c r="AE26" s="281" t="s">
        <v>762</v>
      </c>
      <c r="AF26" s="281" t="s">
        <v>762</v>
      </c>
      <c r="AG26" s="281" t="s">
        <v>762</v>
      </c>
      <c r="AH26" s="281" t="s">
        <v>762</v>
      </c>
      <c r="AI26" s="281" t="s">
        <v>773</v>
      </c>
      <c r="AJ26" s="281" t="s">
        <v>762</v>
      </c>
      <c r="AK26" s="281" t="s">
        <v>762</v>
      </c>
      <c r="AL26" s="281" t="s">
        <v>762</v>
      </c>
      <c r="AM26" s="281" t="s">
        <v>762</v>
      </c>
    </row>
    <row r="27" spans="1:39" ht="51" x14ac:dyDescent="0.25">
      <c r="A27" s="278">
        <v>45929.44017361111</v>
      </c>
      <c r="B27" s="279" t="s">
        <v>1386</v>
      </c>
      <c r="C27" s="279" t="s">
        <v>1221</v>
      </c>
      <c r="D27" s="279" t="s">
        <v>1387</v>
      </c>
      <c r="E27" s="279" t="s">
        <v>773</v>
      </c>
      <c r="F27" s="279" t="s">
        <v>757</v>
      </c>
      <c r="G27" s="279" t="s">
        <v>762</v>
      </c>
      <c r="H27" s="279" t="s">
        <v>753</v>
      </c>
      <c r="I27" s="279" t="s">
        <v>750</v>
      </c>
      <c r="J27" s="279" t="s">
        <v>773</v>
      </c>
      <c r="K27" s="279" t="s">
        <v>753</v>
      </c>
      <c r="L27" s="279" t="s">
        <v>762</v>
      </c>
      <c r="M27" s="279" t="s">
        <v>762</v>
      </c>
      <c r="N27" s="279" t="s">
        <v>750</v>
      </c>
      <c r="O27" s="279" t="s">
        <v>773</v>
      </c>
      <c r="P27" s="279" t="s">
        <v>757</v>
      </c>
      <c r="Q27" s="279" t="s">
        <v>757</v>
      </c>
      <c r="R27" s="279" t="s">
        <v>762</v>
      </c>
      <c r="S27" s="279" t="s">
        <v>750</v>
      </c>
      <c r="T27" s="279" t="s">
        <v>773</v>
      </c>
      <c r="U27" s="279" t="s">
        <v>762</v>
      </c>
      <c r="V27" s="279" t="s">
        <v>762</v>
      </c>
      <c r="W27" s="279" t="s">
        <v>753</v>
      </c>
      <c r="X27" s="279" t="s">
        <v>750</v>
      </c>
      <c r="Y27" s="279" t="s">
        <v>773</v>
      </c>
      <c r="Z27" s="279" t="s">
        <v>762</v>
      </c>
      <c r="AA27" s="279" t="s">
        <v>762</v>
      </c>
      <c r="AB27" s="279" t="s">
        <v>765</v>
      </c>
      <c r="AC27" s="279" t="s">
        <v>750</v>
      </c>
      <c r="AD27" s="279" t="s">
        <v>772</v>
      </c>
      <c r="AE27" s="279" t="s">
        <v>765</v>
      </c>
      <c r="AF27" s="279" t="s">
        <v>765</v>
      </c>
      <c r="AG27" s="279" t="s">
        <v>765</v>
      </c>
      <c r="AH27" s="279" t="s">
        <v>750</v>
      </c>
      <c r="AI27" s="279" t="s">
        <v>772</v>
      </c>
      <c r="AJ27" s="279" t="s">
        <v>762</v>
      </c>
      <c r="AK27" s="279" t="s">
        <v>765</v>
      </c>
      <c r="AL27" s="279" t="s">
        <v>762</v>
      </c>
      <c r="AM27" s="279" t="s">
        <v>750</v>
      </c>
    </row>
    <row r="28" spans="1:39" ht="38.25" x14ac:dyDescent="0.25">
      <c r="A28" s="280">
        <v>45929.440844907411</v>
      </c>
      <c r="B28" s="281" t="s">
        <v>1388</v>
      </c>
      <c r="C28" s="281" t="s">
        <v>1221</v>
      </c>
      <c r="D28" s="281" t="s">
        <v>1389</v>
      </c>
      <c r="E28" s="281" t="s">
        <v>773</v>
      </c>
      <c r="F28" s="281" t="s">
        <v>765</v>
      </c>
      <c r="G28" s="281" t="s">
        <v>762</v>
      </c>
      <c r="H28" s="281" t="s">
        <v>762</v>
      </c>
      <c r="I28" s="281" t="s">
        <v>762</v>
      </c>
      <c r="J28" s="281" t="s">
        <v>774</v>
      </c>
      <c r="K28" s="281" t="s">
        <v>765</v>
      </c>
      <c r="L28" s="281" t="s">
        <v>762</v>
      </c>
      <c r="M28" s="281" t="s">
        <v>765</v>
      </c>
      <c r="N28" s="281" t="s">
        <v>762</v>
      </c>
      <c r="O28" s="281" t="s">
        <v>773</v>
      </c>
      <c r="P28" s="281" t="s">
        <v>762</v>
      </c>
      <c r="Q28" s="281" t="s">
        <v>762</v>
      </c>
      <c r="R28" s="281" t="s">
        <v>762</v>
      </c>
      <c r="S28" s="281" t="s">
        <v>762</v>
      </c>
      <c r="T28" s="281" t="s">
        <v>774</v>
      </c>
      <c r="U28" s="281" t="s">
        <v>765</v>
      </c>
      <c r="V28" s="281" t="s">
        <v>765</v>
      </c>
      <c r="W28" s="281" t="s">
        <v>765</v>
      </c>
      <c r="X28" s="281" t="s">
        <v>762</v>
      </c>
      <c r="Y28" s="281" t="s">
        <v>774</v>
      </c>
      <c r="Z28" s="281" t="s">
        <v>762</v>
      </c>
      <c r="AA28" s="281" t="s">
        <v>762</v>
      </c>
      <c r="AB28" s="281" t="s">
        <v>762</v>
      </c>
      <c r="AC28" s="281" t="s">
        <v>762</v>
      </c>
      <c r="AD28" s="281" t="s">
        <v>773</v>
      </c>
      <c r="AE28" s="281" t="s">
        <v>765</v>
      </c>
      <c r="AF28" s="281" t="s">
        <v>765</v>
      </c>
      <c r="AG28" s="281" t="s">
        <v>765</v>
      </c>
      <c r="AH28" s="281" t="s">
        <v>765</v>
      </c>
      <c r="AI28" s="281" t="s">
        <v>773</v>
      </c>
      <c r="AJ28" s="281" t="s">
        <v>765</v>
      </c>
      <c r="AK28" s="281" t="s">
        <v>765</v>
      </c>
      <c r="AL28" s="281" t="s">
        <v>765</v>
      </c>
      <c r="AM28" s="281" t="s">
        <v>765</v>
      </c>
    </row>
    <row r="29" spans="1:39" ht="38.25" x14ac:dyDescent="0.25">
      <c r="A29" s="278">
        <v>45929.441018518519</v>
      </c>
      <c r="B29" s="279" t="s">
        <v>1390</v>
      </c>
      <c r="C29" s="279" t="s">
        <v>1391</v>
      </c>
      <c r="D29" s="279" t="s">
        <v>1392</v>
      </c>
      <c r="E29" s="279" t="s">
        <v>773</v>
      </c>
      <c r="F29" s="279" t="s">
        <v>765</v>
      </c>
      <c r="G29" s="279" t="s">
        <v>762</v>
      </c>
      <c r="H29" s="279" t="s">
        <v>753</v>
      </c>
      <c r="I29" s="279" t="s">
        <v>757</v>
      </c>
      <c r="J29" s="279" t="s">
        <v>773</v>
      </c>
      <c r="K29" s="279" t="s">
        <v>762</v>
      </c>
      <c r="L29" s="279" t="s">
        <v>762</v>
      </c>
      <c r="M29" s="279" t="s">
        <v>757</v>
      </c>
      <c r="N29" s="279" t="s">
        <v>757</v>
      </c>
      <c r="O29" s="279" t="s">
        <v>773</v>
      </c>
      <c r="P29" s="279" t="s">
        <v>762</v>
      </c>
      <c r="Q29" s="279" t="s">
        <v>757</v>
      </c>
      <c r="R29" s="279" t="s">
        <v>762</v>
      </c>
      <c r="S29" s="279" t="s">
        <v>757</v>
      </c>
      <c r="T29" s="279" t="s">
        <v>773</v>
      </c>
      <c r="U29" s="279" t="s">
        <v>762</v>
      </c>
      <c r="V29" s="279" t="s">
        <v>762</v>
      </c>
      <c r="W29" s="279" t="s">
        <v>762</v>
      </c>
      <c r="X29" s="279" t="s">
        <v>757</v>
      </c>
      <c r="Y29" s="279" t="s">
        <v>773</v>
      </c>
      <c r="Z29" s="279" t="s">
        <v>762</v>
      </c>
      <c r="AA29" s="279" t="s">
        <v>757</v>
      </c>
      <c r="AB29" s="279" t="s">
        <v>757</v>
      </c>
      <c r="AC29" s="279" t="s">
        <v>757</v>
      </c>
      <c r="AD29" s="279" t="s">
        <v>773</v>
      </c>
      <c r="AE29" s="279" t="s">
        <v>765</v>
      </c>
      <c r="AF29" s="279" t="s">
        <v>762</v>
      </c>
      <c r="AG29" s="279" t="s">
        <v>762</v>
      </c>
      <c r="AH29" s="279" t="s">
        <v>762</v>
      </c>
      <c r="AI29" s="279" t="s">
        <v>773</v>
      </c>
      <c r="AJ29" s="279" t="s">
        <v>765</v>
      </c>
      <c r="AK29" s="279" t="s">
        <v>762</v>
      </c>
      <c r="AL29" s="279" t="s">
        <v>762</v>
      </c>
      <c r="AM29" s="279" t="s">
        <v>762</v>
      </c>
    </row>
    <row r="30" spans="1:39" ht="51" x14ac:dyDescent="0.25">
      <c r="A30" s="280">
        <v>45929.441446759258</v>
      </c>
      <c r="B30" s="281" t="s">
        <v>1393</v>
      </c>
      <c r="C30" s="281" t="s">
        <v>1352</v>
      </c>
      <c r="D30" s="281" t="s">
        <v>1394</v>
      </c>
      <c r="E30" s="281" t="s">
        <v>773</v>
      </c>
      <c r="F30" s="281" t="s">
        <v>757</v>
      </c>
      <c r="G30" s="281" t="s">
        <v>753</v>
      </c>
      <c r="H30" s="281" t="s">
        <v>753</v>
      </c>
      <c r="I30" s="281" t="s">
        <v>753</v>
      </c>
      <c r="J30" s="281" t="s">
        <v>773</v>
      </c>
      <c r="K30" s="281" t="s">
        <v>757</v>
      </c>
      <c r="L30" s="281" t="s">
        <v>757</v>
      </c>
      <c r="M30" s="281" t="s">
        <v>757</v>
      </c>
      <c r="N30" s="281" t="s">
        <v>757</v>
      </c>
      <c r="O30" s="281" t="s">
        <v>773</v>
      </c>
      <c r="P30" s="281" t="s">
        <v>757</v>
      </c>
      <c r="Q30" s="281" t="s">
        <v>757</v>
      </c>
      <c r="R30" s="281" t="s">
        <v>757</v>
      </c>
      <c r="S30" s="281" t="s">
        <v>757</v>
      </c>
      <c r="T30" s="281" t="s">
        <v>772</v>
      </c>
      <c r="U30" s="281" t="s">
        <v>762</v>
      </c>
      <c r="V30" s="281" t="s">
        <v>757</v>
      </c>
      <c r="W30" s="281" t="s">
        <v>757</v>
      </c>
      <c r="X30" s="281" t="s">
        <v>757</v>
      </c>
      <c r="Y30" s="281" t="s">
        <v>772</v>
      </c>
      <c r="Z30" s="281" t="s">
        <v>762</v>
      </c>
      <c r="AA30" s="281" t="s">
        <v>757</v>
      </c>
      <c r="AB30" s="281" t="s">
        <v>757</v>
      </c>
      <c r="AC30" s="281" t="s">
        <v>757</v>
      </c>
      <c r="AD30" s="281" t="s">
        <v>772</v>
      </c>
      <c r="AE30" s="281" t="s">
        <v>762</v>
      </c>
      <c r="AF30" s="281" t="s">
        <v>757</v>
      </c>
      <c r="AG30" s="281" t="s">
        <v>757</v>
      </c>
      <c r="AH30" s="281" t="s">
        <v>757</v>
      </c>
      <c r="AI30" s="281" t="s">
        <v>772</v>
      </c>
      <c r="AJ30" s="281" t="s">
        <v>762</v>
      </c>
      <c r="AK30" s="281" t="s">
        <v>757</v>
      </c>
      <c r="AL30" s="281" t="s">
        <v>757</v>
      </c>
      <c r="AM30" s="281" t="s">
        <v>757</v>
      </c>
    </row>
    <row r="31" spans="1:39" ht="38.25" x14ac:dyDescent="0.25">
      <c r="A31" s="278">
        <v>45929.441527777781</v>
      </c>
      <c r="B31" s="279" t="s">
        <v>1395</v>
      </c>
      <c r="C31" s="279" t="s">
        <v>1352</v>
      </c>
      <c r="D31" s="279" t="s">
        <v>1396</v>
      </c>
      <c r="E31" s="279" t="s">
        <v>773</v>
      </c>
      <c r="F31" s="279" t="s">
        <v>750</v>
      </c>
      <c r="G31" s="279" t="s">
        <v>750</v>
      </c>
      <c r="H31" s="279" t="s">
        <v>750</v>
      </c>
      <c r="I31" s="279" t="s">
        <v>750</v>
      </c>
      <c r="J31" s="279" t="s">
        <v>775</v>
      </c>
      <c r="K31" s="279" t="s">
        <v>750</v>
      </c>
      <c r="L31" s="279" t="s">
        <v>750</v>
      </c>
      <c r="M31" s="279" t="s">
        <v>750</v>
      </c>
      <c r="N31" s="279" t="s">
        <v>750</v>
      </c>
      <c r="O31" s="279" t="s">
        <v>775</v>
      </c>
      <c r="P31" s="279" t="s">
        <v>750</v>
      </c>
      <c r="Q31" s="279" t="s">
        <v>750</v>
      </c>
      <c r="R31" s="279" t="s">
        <v>750</v>
      </c>
      <c r="S31" s="279" t="s">
        <v>750</v>
      </c>
      <c r="T31" s="279" t="s">
        <v>775</v>
      </c>
      <c r="U31" s="279" t="s">
        <v>750</v>
      </c>
      <c r="V31" s="279" t="s">
        <v>750</v>
      </c>
      <c r="W31" s="279" t="s">
        <v>750</v>
      </c>
      <c r="X31" s="279" t="s">
        <v>750</v>
      </c>
      <c r="Y31" s="279" t="s">
        <v>775</v>
      </c>
      <c r="Z31" s="279" t="s">
        <v>765</v>
      </c>
      <c r="AA31" s="279" t="s">
        <v>765</v>
      </c>
      <c r="AB31" s="279" t="s">
        <v>765</v>
      </c>
      <c r="AC31" s="279" t="s">
        <v>765</v>
      </c>
      <c r="AD31" s="279" t="s">
        <v>775</v>
      </c>
      <c r="AE31" s="279" t="s">
        <v>765</v>
      </c>
      <c r="AF31" s="279" t="s">
        <v>765</v>
      </c>
      <c r="AG31" s="279" t="s">
        <v>765</v>
      </c>
      <c r="AH31" s="279" t="s">
        <v>765</v>
      </c>
      <c r="AI31" s="279" t="s">
        <v>775</v>
      </c>
      <c r="AJ31" s="279" t="s">
        <v>765</v>
      </c>
      <c r="AK31" s="279" t="s">
        <v>765</v>
      </c>
      <c r="AL31" s="279" t="s">
        <v>765</v>
      </c>
      <c r="AM31" s="279" t="s">
        <v>765</v>
      </c>
    </row>
    <row r="32" spans="1:39" ht="51" x14ac:dyDescent="0.25">
      <c r="A32" s="280">
        <v>45929.442465277774</v>
      </c>
      <c r="B32" s="281" t="s">
        <v>1397</v>
      </c>
      <c r="C32" s="281" t="s">
        <v>1398</v>
      </c>
      <c r="D32" s="281" t="s">
        <v>1399</v>
      </c>
      <c r="E32" s="281" t="s">
        <v>772</v>
      </c>
      <c r="F32" s="281" t="s">
        <v>765</v>
      </c>
      <c r="G32" s="281" t="s">
        <v>765</v>
      </c>
      <c r="H32" s="281" t="s">
        <v>765</v>
      </c>
      <c r="I32" s="281" t="s">
        <v>765</v>
      </c>
      <c r="J32" s="281" t="s">
        <v>773</v>
      </c>
      <c r="K32" s="281" t="s">
        <v>765</v>
      </c>
      <c r="L32" s="281" t="s">
        <v>765</v>
      </c>
      <c r="M32" s="281" t="s">
        <v>765</v>
      </c>
      <c r="N32" s="281" t="s">
        <v>765</v>
      </c>
      <c r="O32" s="281" t="s">
        <v>772</v>
      </c>
      <c r="P32" s="281" t="s">
        <v>765</v>
      </c>
      <c r="Q32" s="281" t="s">
        <v>765</v>
      </c>
      <c r="R32" s="281" t="s">
        <v>765</v>
      </c>
      <c r="S32" s="281" t="s">
        <v>765</v>
      </c>
      <c r="T32" s="281" t="s">
        <v>773</v>
      </c>
      <c r="U32" s="281" t="s">
        <v>765</v>
      </c>
      <c r="V32" s="281" t="s">
        <v>765</v>
      </c>
      <c r="W32" s="281" t="s">
        <v>765</v>
      </c>
      <c r="X32" s="281" t="s">
        <v>765</v>
      </c>
      <c r="Y32" s="281" t="s">
        <v>776</v>
      </c>
      <c r="Z32" s="281" t="s">
        <v>765</v>
      </c>
      <c r="AA32" s="281" t="s">
        <v>765</v>
      </c>
      <c r="AB32" s="281" t="s">
        <v>765</v>
      </c>
      <c r="AC32" s="281" t="s">
        <v>765</v>
      </c>
      <c r="AD32" s="281" t="s">
        <v>775</v>
      </c>
      <c r="AE32" s="281" t="s">
        <v>765</v>
      </c>
      <c r="AF32" s="281" t="s">
        <v>765</v>
      </c>
      <c r="AG32" s="281" t="s">
        <v>765</v>
      </c>
      <c r="AH32" s="281" t="s">
        <v>765</v>
      </c>
      <c r="AI32" s="281" t="s">
        <v>772</v>
      </c>
      <c r="AJ32" s="281" t="s">
        <v>765</v>
      </c>
      <c r="AK32" s="281" t="s">
        <v>765</v>
      </c>
      <c r="AL32" s="281" t="s">
        <v>765</v>
      </c>
      <c r="AM32" s="281" t="s">
        <v>765</v>
      </c>
    </row>
    <row r="33" spans="1:39" ht="51" x14ac:dyDescent="0.25">
      <c r="A33" s="278">
        <v>45929.442662037036</v>
      </c>
      <c r="B33" s="279" t="s">
        <v>1400</v>
      </c>
      <c r="C33" s="279" t="s">
        <v>1401</v>
      </c>
      <c r="D33" s="279" t="s">
        <v>1402</v>
      </c>
      <c r="E33" s="279" t="s">
        <v>774</v>
      </c>
      <c r="F33" s="279" t="s">
        <v>762</v>
      </c>
      <c r="G33" s="279" t="s">
        <v>762</v>
      </c>
      <c r="H33" s="279" t="s">
        <v>765</v>
      </c>
      <c r="I33" s="279" t="s">
        <v>750</v>
      </c>
      <c r="J33" s="279" t="s">
        <v>774</v>
      </c>
      <c r="K33" s="279" t="s">
        <v>762</v>
      </c>
      <c r="L33" s="279" t="s">
        <v>762</v>
      </c>
      <c r="M33" s="279" t="s">
        <v>762</v>
      </c>
      <c r="N33" s="279" t="s">
        <v>750</v>
      </c>
      <c r="O33" s="279" t="s">
        <v>774</v>
      </c>
      <c r="P33" s="279" t="s">
        <v>762</v>
      </c>
      <c r="Q33" s="279" t="s">
        <v>762</v>
      </c>
      <c r="R33" s="279" t="s">
        <v>762</v>
      </c>
      <c r="S33" s="279" t="s">
        <v>750</v>
      </c>
      <c r="T33" s="279" t="s">
        <v>772</v>
      </c>
      <c r="U33" s="279" t="s">
        <v>762</v>
      </c>
      <c r="V33" s="279" t="s">
        <v>762</v>
      </c>
      <c r="W33" s="279" t="s">
        <v>762</v>
      </c>
      <c r="X33" s="279" t="s">
        <v>750</v>
      </c>
      <c r="Y33" s="279" t="s">
        <v>772</v>
      </c>
      <c r="Z33" s="279" t="s">
        <v>762</v>
      </c>
      <c r="AA33" s="279" t="s">
        <v>762</v>
      </c>
      <c r="AB33" s="279" t="s">
        <v>762</v>
      </c>
      <c r="AC33" s="279" t="s">
        <v>750</v>
      </c>
      <c r="AD33" s="279" t="s">
        <v>772</v>
      </c>
      <c r="AE33" s="279" t="s">
        <v>762</v>
      </c>
      <c r="AF33" s="279" t="s">
        <v>762</v>
      </c>
      <c r="AG33" s="279" t="s">
        <v>762</v>
      </c>
      <c r="AH33" s="279" t="s">
        <v>750</v>
      </c>
      <c r="AI33" s="279" t="s">
        <v>772</v>
      </c>
      <c r="AJ33" s="279" t="s">
        <v>762</v>
      </c>
      <c r="AK33" s="279" t="s">
        <v>762</v>
      </c>
      <c r="AL33" s="279" t="s">
        <v>762</v>
      </c>
      <c r="AM33" s="279" t="s">
        <v>750</v>
      </c>
    </row>
    <row r="34" spans="1:39" ht="51" x14ac:dyDescent="0.25">
      <c r="A34" s="280">
        <v>45929.442673611113</v>
      </c>
      <c r="B34" s="281" t="s">
        <v>1403</v>
      </c>
      <c r="C34" s="281" t="s">
        <v>1404</v>
      </c>
      <c r="D34" s="281" t="s">
        <v>1405</v>
      </c>
      <c r="E34" s="281" t="s">
        <v>772</v>
      </c>
      <c r="F34" s="281" t="s">
        <v>762</v>
      </c>
      <c r="G34" s="281" t="s">
        <v>762</v>
      </c>
      <c r="H34" s="281" t="s">
        <v>762</v>
      </c>
      <c r="I34" s="281" t="s">
        <v>762</v>
      </c>
      <c r="J34" s="281" t="s">
        <v>773</v>
      </c>
      <c r="K34" s="281" t="s">
        <v>762</v>
      </c>
      <c r="L34" s="281" t="s">
        <v>762</v>
      </c>
      <c r="M34" s="281" t="s">
        <v>762</v>
      </c>
      <c r="N34" s="281" t="s">
        <v>762</v>
      </c>
      <c r="O34" s="281" t="s">
        <v>773</v>
      </c>
      <c r="P34" s="281" t="s">
        <v>762</v>
      </c>
      <c r="Q34" s="281" t="s">
        <v>762</v>
      </c>
      <c r="R34" s="281" t="s">
        <v>762</v>
      </c>
      <c r="S34" s="281" t="s">
        <v>762</v>
      </c>
      <c r="T34" s="281" t="s">
        <v>772</v>
      </c>
      <c r="U34" s="281" t="s">
        <v>762</v>
      </c>
      <c r="V34" s="281" t="s">
        <v>762</v>
      </c>
      <c r="W34" s="281" t="s">
        <v>762</v>
      </c>
      <c r="X34" s="281" t="s">
        <v>762</v>
      </c>
      <c r="Y34" s="281" t="s">
        <v>774</v>
      </c>
      <c r="Z34" s="281" t="s">
        <v>757</v>
      </c>
      <c r="AA34" s="281" t="s">
        <v>757</v>
      </c>
      <c r="AB34" s="281" t="s">
        <v>757</v>
      </c>
      <c r="AC34" s="281" t="s">
        <v>757</v>
      </c>
      <c r="AD34" s="281" t="s">
        <v>772</v>
      </c>
      <c r="AE34" s="281" t="s">
        <v>757</v>
      </c>
      <c r="AF34" s="281" t="s">
        <v>757</v>
      </c>
      <c r="AG34" s="281" t="s">
        <v>757</v>
      </c>
      <c r="AH34" s="281" t="s">
        <v>757</v>
      </c>
      <c r="AI34" s="281" t="s">
        <v>773</v>
      </c>
      <c r="AJ34" s="281" t="s">
        <v>762</v>
      </c>
      <c r="AK34" s="281" t="s">
        <v>762</v>
      </c>
      <c r="AL34" s="281" t="s">
        <v>762</v>
      </c>
      <c r="AM34" s="281" t="s">
        <v>762</v>
      </c>
    </row>
    <row r="35" spans="1:39" ht="51" x14ac:dyDescent="0.25">
      <c r="A35" s="278">
        <v>45929.442777777775</v>
      </c>
      <c r="B35" s="279" t="s">
        <v>1406</v>
      </c>
      <c r="C35" s="279" t="s">
        <v>1407</v>
      </c>
      <c r="D35" s="279" t="s">
        <v>1408</v>
      </c>
      <c r="E35" s="279" t="s">
        <v>772</v>
      </c>
      <c r="F35" s="279" t="s">
        <v>765</v>
      </c>
      <c r="G35" s="279" t="s">
        <v>765</v>
      </c>
      <c r="H35" s="279" t="s">
        <v>765</v>
      </c>
      <c r="I35" s="279" t="s">
        <v>765</v>
      </c>
      <c r="J35" s="279" t="s">
        <v>772</v>
      </c>
      <c r="K35" s="279" t="s">
        <v>765</v>
      </c>
      <c r="L35" s="279" t="s">
        <v>765</v>
      </c>
      <c r="M35" s="279" t="s">
        <v>765</v>
      </c>
      <c r="N35" s="279" t="s">
        <v>765</v>
      </c>
      <c r="O35" s="279" t="s">
        <v>772</v>
      </c>
      <c r="P35" s="279" t="s">
        <v>765</v>
      </c>
      <c r="Q35" s="279" t="s">
        <v>765</v>
      </c>
      <c r="R35" s="279" t="s">
        <v>765</v>
      </c>
      <c r="S35" s="279" t="s">
        <v>765</v>
      </c>
      <c r="T35" s="279" t="s">
        <v>772</v>
      </c>
      <c r="U35" s="279" t="s">
        <v>765</v>
      </c>
      <c r="V35" s="279" t="s">
        <v>765</v>
      </c>
      <c r="W35" s="279" t="s">
        <v>765</v>
      </c>
      <c r="X35" s="279" t="s">
        <v>765</v>
      </c>
      <c r="Y35" s="279" t="s">
        <v>773</v>
      </c>
      <c r="Z35" s="279" t="s">
        <v>765</v>
      </c>
      <c r="AA35" s="279" t="s">
        <v>765</v>
      </c>
      <c r="AB35" s="279" t="s">
        <v>765</v>
      </c>
      <c r="AC35" s="279" t="s">
        <v>765</v>
      </c>
      <c r="AD35" s="279" t="s">
        <v>772</v>
      </c>
      <c r="AE35" s="279" t="s">
        <v>765</v>
      </c>
      <c r="AF35" s="279" t="s">
        <v>765</v>
      </c>
      <c r="AG35" s="279" t="s">
        <v>765</v>
      </c>
      <c r="AH35" s="279" t="s">
        <v>765</v>
      </c>
      <c r="AI35" s="279" t="s">
        <v>772</v>
      </c>
      <c r="AJ35" s="279" t="s">
        <v>765</v>
      </c>
      <c r="AK35" s="279" t="s">
        <v>765</v>
      </c>
      <c r="AL35" s="279" t="s">
        <v>765</v>
      </c>
      <c r="AM35" s="279" t="s">
        <v>765</v>
      </c>
    </row>
    <row r="36" spans="1:39" ht="51" x14ac:dyDescent="0.25">
      <c r="A36" s="280">
        <v>45929.443101851852</v>
      </c>
      <c r="B36" s="281" t="s">
        <v>1409</v>
      </c>
      <c r="C36" s="281" t="s">
        <v>1410</v>
      </c>
      <c r="D36" s="281" t="s">
        <v>1411</v>
      </c>
      <c r="E36" s="281" t="s">
        <v>774</v>
      </c>
      <c r="F36" s="281" t="s">
        <v>762</v>
      </c>
      <c r="G36" s="281" t="s">
        <v>762</v>
      </c>
      <c r="H36" s="281" t="s">
        <v>762</v>
      </c>
      <c r="I36" s="281" t="s">
        <v>765</v>
      </c>
      <c r="J36" s="281" t="s">
        <v>775</v>
      </c>
      <c r="K36" s="281" t="s">
        <v>762</v>
      </c>
      <c r="L36" s="281" t="s">
        <v>753</v>
      </c>
      <c r="M36" s="281" t="s">
        <v>762</v>
      </c>
      <c r="N36" s="281" t="s">
        <v>765</v>
      </c>
      <c r="O36" s="281" t="s">
        <v>773</v>
      </c>
      <c r="P36" s="281" t="s">
        <v>762</v>
      </c>
      <c r="Q36" s="281" t="s">
        <v>757</v>
      </c>
      <c r="R36" s="281" t="s">
        <v>762</v>
      </c>
      <c r="S36" s="281" t="s">
        <v>762</v>
      </c>
      <c r="T36" s="281" t="s">
        <v>773</v>
      </c>
      <c r="U36" s="281" t="s">
        <v>762</v>
      </c>
      <c r="V36" s="281" t="s">
        <v>762</v>
      </c>
      <c r="W36" s="281" t="s">
        <v>762</v>
      </c>
      <c r="X36" s="281" t="s">
        <v>757</v>
      </c>
      <c r="Y36" s="281" t="s">
        <v>774</v>
      </c>
      <c r="Z36" s="281" t="s">
        <v>762</v>
      </c>
      <c r="AA36" s="281" t="s">
        <v>757</v>
      </c>
      <c r="AB36" s="281" t="s">
        <v>762</v>
      </c>
      <c r="AC36" s="281" t="s">
        <v>762</v>
      </c>
      <c r="AD36" s="281" t="s">
        <v>772</v>
      </c>
      <c r="AE36" s="281" t="s">
        <v>762</v>
      </c>
      <c r="AF36" s="281" t="s">
        <v>762</v>
      </c>
      <c r="AG36" s="281" t="s">
        <v>762</v>
      </c>
      <c r="AH36" s="281" t="s">
        <v>762</v>
      </c>
      <c r="AI36" s="281" t="s">
        <v>773</v>
      </c>
      <c r="AJ36" s="281" t="s">
        <v>762</v>
      </c>
      <c r="AK36" s="281" t="s">
        <v>762</v>
      </c>
      <c r="AL36" s="281" t="s">
        <v>762</v>
      </c>
      <c r="AM36" s="281" t="s">
        <v>762</v>
      </c>
    </row>
    <row r="37" spans="1:39" ht="51" x14ac:dyDescent="0.25">
      <c r="A37" s="278">
        <v>45929.445011574076</v>
      </c>
      <c r="B37" s="279" t="s">
        <v>1412</v>
      </c>
      <c r="C37" s="279" t="s">
        <v>1407</v>
      </c>
      <c r="D37" s="279" t="s">
        <v>1413</v>
      </c>
      <c r="E37" s="279" t="s">
        <v>772</v>
      </c>
      <c r="F37" s="279" t="s">
        <v>765</v>
      </c>
      <c r="G37" s="279" t="s">
        <v>765</v>
      </c>
      <c r="H37" s="279" t="s">
        <v>762</v>
      </c>
      <c r="I37" s="279" t="s">
        <v>762</v>
      </c>
      <c r="J37" s="279" t="s">
        <v>772</v>
      </c>
      <c r="K37" s="279" t="s">
        <v>765</v>
      </c>
      <c r="L37" s="279" t="s">
        <v>765</v>
      </c>
      <c r="M37" s="279" t="s">
        <v>762</v>
      </c>
      <c r="N37" s="279" t="s">
        <v>762</v>
      </c>
      <c r="O37" s="279" t="s">
        <v>772</v>
      </c>
      <c r="P37" s="279" t="s">
        <v>765</v>
      </c>
      <c r="Q37" s="279" t="s">
        <v>765</v>
      </c>
      <c r="R37" s="279" t="s">
        <v>762</v>
      </c>
      <c r="S37" s="279" t="s">
        <v>762</v>
      </c>
      <c r="T37" s="279" t="s">
        <v>772</v>
      </c>
      <c r="U37" s="279" t="s">
        <v>765</v>
      </c>
      <c r="V37" s="279" t="s">
        <v>765</v>
      </c>
      <c r="W37" s="279" t="s">
        <v>762</v>
      </c>
      <c r="X37" s="279" t="s">
        <v>762</v>
      </c>
      <c r="Y37" s="279" t="s">
        <v>772</v>
      </c>
      <c r="Z37" s="279" t="s">
        <v>765</v>
      </c>
      <c r="AA37" s="279" t="s">
        <v>765</v>
      </c>
      <c r="AB37" s="279" t="s">
        <v>762</v>
      </c>
      <c r="AC37" s="279" t="s">
        <v>762</v>
      </c>
      <c r="AD37" s="279" t="s">
        <v>772</v>
      </c>
      <c r="AE37" s="279" t="s">
        <v>765</v>
      </c>
      <c r="AF37" s="279" t="s">
        <v>765</v>
      </c>
      <c r="AG37" s="279" t="s">
        <v>762</v>
      </c>
      <c r="AH37" s="279" t="s">
        <v>762</v>
      </c>
      <c r="AI37" s="279" t="s">
        <v>772</v>
      </c>
      <c r="AJ37" s="279" t="s">
        <v>765</v>
      </c>
      <c r="AK37" s="279" t="s">
        <v>765</v>
      </c>
      <c r="AL37" s="279" t="s">
        <v>762</v>
      </c>
      <c r="AM37" s="279" t="s">
        <v>762</v>
      </c>
    </row>
    <row r="38" spans="1:39" ht="51" x14ac:dyDescent="0.25">
      <c r="A38" s="280">
        <v>45929.448831018519</v>
      </c>
      <c r="B38" s="281" t="s">
        <v>1414</v>
      </c>
      <c r="C38" s="281" t="s">
        <v>1398</v>
      </c>
      <c r="D38" s="281" t="s">
        <v>1415</v>
      </c>
      <c r="E38" s="281" t="s">
        <v>772</v>
      </c>
      <c r="F38" s="281" t="s">
        <v>750</v>
      </c>
      <c r="G38" s="281" t="s">
        <v>750</v>
      </c>
      <c r="H38" s="281" t="s">
        <v>750</v>
      </c>
      <c r="I38" s="281" t="s">
        <v>750</v>
      </c>
      <c r="J38" s="281" t="s">
        <v>772</v>
      </c>
      <c r="K38" s="281" t="s">
        <v>750</v>
      </c>
      <c r="L38" s="281" t="s">
        <v>750</v>
      </c>
      <c r="M38" s="281" t="s">
        <v>750</v>
      </c>
      <c r="N38" s="281" t="s">
        <v>750</v>
      </c>
      <c r="O38" s="281" t="s">
        <v>772</v>
      </c>
      <c r="P38" s="281" t="s">
        <v>750</v>
      </c>
      <c r="Q38" s="281" t="s">
        <v>750</v>
      </c>
      <c r="R38" s="281" t="s">
        <v>750</v>
      </c>
      <c r="S38" s="281" t="s">
        <v>750</v>
      </c>
      <c r="T38" s="281" t="s">
        <v>772</v>
      </c>
      <c r="U38" s="281" t="s">
        <v>750</v>
      </c>
      <c r="V38" s="281" t="s">
        <v>750</v>
      </c>
      <c r="W38" s="281" t="s">
        <v>750</v>
      </c>
      <c r="X38" s="281" t="s">
        <v>750</v>
      </c>
      <c r="Y38" s="281" t="s">
        <v>772</v>
      </c>
      <c r="Z38" s="281" t="s">
        <v>750</v>
      </c>
      <c r="AA38" s="281" t="s">
        <v>750</v>
      </c>
      <c r="AB38" s="281" t="s">
        <v>750</v>
      </c>
      <c r="AC38" s="281" t="s">
        <v>750</v>
      </c>
      <c r="AD38" s="281" t="s">
        <v>772</v>
      </c>
      <c r="AE38" s="281" t="s">
        <v>750</v>
      </c>
      <c r="AF38" s="281" t="s">
        <v>750</v>
      </c>
      <c r="AG38" s="281" t="s">
        <v>750</v>
      </c>
      <c r="AH38" s="281" t="s">
        <v>750</v>
      </c>
      <c r="AI38" s="281" t="s">
        <v>772</v>
      </c>
      <c r="AJ38" s="281" t="s">
        <v>750</v>
      </c>
      <c r="AK38" s="281" t="s">
        <v>750</v>
      </c>
      <c r="AL38" s="281" t="s">
        <v>750</v>
      </c>
      <c r="AM38" s="281" t="s">
        <v>750</v>
      </c>
    </row>
  </sheetData>
  <mergeCells count="2">
    <mergeCell ref="A1:A3"/>
    <mergeCell ref="B1:C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849D-6790-45F9-82AA-19CE0409495F}">
  <dimension ref="A1:EY34"/>
  <sheetViews>
    <sheetView showGridLines="0" workbookViewId="0">
      <selection activeCell="E8" sqref="E8"/>
    </sheetView>
  </sheetViews>
  <sheetFormatPr baseColWidth="10" defaultColWidth="11.42578125" defaultRowHeight="15" x14ac:dyDescent="0.25"/>
  <cols>
    <col min="1" max="1" width="23" style="21" customWidth="1"/>
    <col min="2" max="2" width="31.5703125" style="21" customWidth="1"/>
    <col min="3" max="3" width="27.42578125" style="10" customWidth="1"/>
    <col min="4" max="4" width="22.42578125" style="21" customWidth="1"/>
    <col min="5" max="5" width="21.85546875" style="21" customWidth="1"/>
    <col min="6" max="75" width="11.42578125" style="21"/>
    <col min="76" max="155" width="11.42578125" style="21" customWidth="1"/>
    <col min="156" max="16384" width="11.42578125" style="21"/>
  </cols>
  <sheetData>
    <row r="1" spans="1:155" x14ac:dyDescent="0.25">
      <c r="A1" s="393"/>
      <c r="B1" s="572" t="s">
        <v>1561</v>
      </c>
      <c r="C1" s="573"/>
      <c r="D1" s="348" t="s">
        <v>1558</v>
      </c>
      <c r="E1" s="12" t="s">
        <v>1562</v>
      </c>
    </row>
    <row r="2" spans="1:155" x14ac:dyDescent="0.25">
      <c r="A2" s="393"/>
      <c r="B2" s="574"/>
      <c r="C2" s="575"/>
      <c r="D2" s="348" t="s">
        <v>1559</v>
      </c>
      <c r="E2" s="12">
        <v>0</v>
      </c>
    </row>
    <row r="3" spans="1:155" x14ac:dyDescent="0.25">
      <c r="A3" s="393"/>
      <c r="B3" s="576"/>
      <c r="C3" s="577"/>
      <c r="D3" s="348" t="s">
        <v>1560</v>
      </c>
      <c r="E3" s="12" t="s">
        <v>1563</v>
      </c>
    </row>
    <row r="5" spans="1:155" ht="21" x14ac:dyDescent="0.25">
      <c r="A5" s="20" t="str">
        <f>'Contexto int y ext'!A4</f>
        <v>CÁMARA DE COMERCIO DE FACATATIVA</v>
      </c>
    </row>
    <row r="6" spans="1:155" ht="18.75" x14ac:dyDescent="0.25">
      <c r="A6" s="141" t="str">
        <f>'Contexto int y ext'!A5</f>
        <v>Identificación y Evaluación del Riesgo de Corrupción</v>
      </c>
    </row>
    <row r="7" spans="1:155" ht="18.75" x14ac:dyDescent="0.25">
      <c r="A7" s="63" t="s">
        <v>1112</v>
      </c>
    </row>
    <row r="8" spans="1:155" ht="16.5" thickBot="1" x14ac:dyDescent="0.3">
      <c r="A8" s="15" t="s">
        <v>828</v>
      </c>
    </row>
    <row r="9" spans="1:155" ht="16.5" thickBot="1" x14ac:dyDescent="0.3">
      <c r="F9" s="544" t="s">
        <v>1416</v>
      </c>
      <c r="G9" s="545"/>
      <c r="H9" s="545"/>
      <c r="I9" s="545"/>
      <c r="J9" s="546"/>
      <c r="K9" s="540" t="s">
        <v>1419</v>
      </c>
      <c r="L9" s="541"/>
      <c r="M9" s="541"/>
      <c r="N9" s="541"/>
      <c r="O9" s="542"/>
      <c r="P9" s="540" t="s">
        <v>1422</v>
      </c>
      <c r="Q9" s="541"/>
      <c r="R9" s="541"/>
      <c r="S9" s="541"/>
      <c r="T9" s="542"/>
      <c r="U9" s="540" t="s">
        <v>1426</v>
      </c>
      <c r="V9" s="541"/>
      <c r="W9" s="541"/>
      <c r="X9" s="541"/>
      <c r="Y9" s="542"/>
      <c r="Z9" s="540" t="s">
        <v>1428</v>
      </c>
      <c r="AA9" s="541"/>
      <c r="AB9" s="541"/>
      <c r="AC9" s="541"/>
      <c r="AD9" s="542"/>
      <c r="AE9" s="547" t="s">
        <v>1431</v>
      </c>
      <c r="AF9" s="541"/>
      <c r="AG9" s="541"/>
      <c r="AH9" s="541"/>
      <c r="AI9" s="543"/>
      <c r="AJ9" s="540" t="s">
        <v>1435</v>
      </c>
      <c r="AK9" s="541"/>
      <c r="AL9" s="541"/>
      <c r="AM9" s="541"/>
      <c r="AN9" s="542"/>
      <c r="AO9" s="540" t="s">
        <v>1441</v>
      </c>
      <c r="AP9" s="541"/>
      <c r="AQ9" s="541"/>
      <c r="AR9" s="541"/>
      <c r="AS9" s="543"/>
      <c r="AT9" s="540" t="s">
        <v>1442</v>
      </c>
      <c r="AU9" s="541"/>
      <c r="AV9" s="541"/>
      <c r="AW9" s="541"/>
      <c r="AX9" s="542"/>
      <c r="AY9" s="547" t="s">
        <v>1443</v>
      </c>
      <c r="AZ9" s="541"/>
      <c r="BA9" s="541"/>
      <c r="BB9" s="541"/>
      <c r="BC9" s="543"/>
      <c r="BD9" s="540" t="s">
        <v>1444</v>
      </c>
      <c r="BE9" s="541"/>
      <c r="BF9" s="541"/>
      <c r="BG9" s="541"/>
      <c r="BH9" s="543"/>
      <c r="BI9" s="540" t="s">
        <v>1445</v>
      </c>
      <c r="BJ9" s="541"/>
      <c r="BK9" s="541"/>
      <c r="BL9" s="541"/>
      <c r="BM9" s="542"/>
      <c r="BN9" s="540" t="s">
        <v>1446</v>
      </c>
      <c r="BO9" s="541"/>
      <c r="BP9" s="541"/>
      <c r="BQ9" s="541"/>
      <c r="BR9" s="542"/>
      <c r="BS9" s="540" t="s">
        <v>1449</v>
      </c>
      <c r="BT9" s="541"/>
      <c r="BU9" s="541"/>
      <c r="BV9" s="541"/>
      <c r="BW9" s="542"/>
      <c r="BX9" s="540" t="s">
        <v>1453</v>
      </c>
      <c r="BY9" s="541"/>
      <c r="BZ9" s="541"/>
      <c r="CA9" s="541"/>
      <c r="CB9" s="542"/>
      <c r="CC9" s="540" t="s">
        <v>1456</v>
      </c>
      <c r="CD9" s="541"/>
      <c r="CE9" s="541"/>
      <c r="CF9" s="541"/>
      <c r="CG9" s="542"/>
      <c r="CH9" s="540" t="s">
        <v>1458</v>
      </c>
      <c r="CI9" s="541"/>
      <c r="CJ9" s="541"/>
      <c r="CK9" s="541"/>
      <c r="CL9" s="542"/>
      <c r="CM9" s="547" t="s">
        <v>1460</v>
      </c>
      <c r="CN9" s="541"/>
      <c r="CO9" s="541"/>
      <c r="CP9" s="541"/>
      <c r="CQ9" s="543"/>
      <c r="CR9" s="540" t="s">
        <v>1463</v>
      </c>
      <c r="CS9" s="541"/>
      <c r="CT9" s="541"/>
      <c r="CU9" s="541"/>
      <c r="CV9" s="542"/>
      <c r="CW9" s="547" t="s">
        <v>1464</v>
      </c>
      <c r="CX9" s="541"/>
      <c r="CY9" s="541"/>
      <c r="CZ9" s="541"/>
      <c r="DA9" s="543"/>
      <c r="DB9" s="540" t="s">
        <v>1467</v>
      </c>
      <c r="DC9" s="541"/>
      <c r="DD9" s="541"/>
      <c r="DE9" s="541"/>
      <c r="DF9" s="542"/>
      <c r="DG9" s="540" t="s">
        <v>1468</v>
      </c>
      <c r="DH9" s="541"/>
      <c r="DI9" s="541"/>
      <c r="DJ9" s="541"/>
      <c r="DK9" s="542"/>
      <c r="DL9" s="547" t="s">
        <v>1472</v>
      </c>
      <c r="DM9" s="541"/>
      <c r="DN9" s="541"/>
      <c r="DO9" s="541"/>
      <c r="DP9" s="543"/>
      <c r="DQ9" s="540" t="s">
        <v>1474</v>
      </c>
      <c r="DR9" s="541"/>
      <c r="DS9" s="541"/>
      <c r="DT9" s="541"/>
      <c r="DU9" s="542"/>
      <c r="DV9" s="540" t="s">
        <v>1475</v>
      </c>
      <c r="DW9" s="541"/>
      <c r="DX9" s="541"/>
      <c r="DY9" s="541"/>
      <c r="DZ9" s="542"/>
      <c r="EA9" s="540" t="s">
        <v>1477</v>
      </c>
      <c r="EB9" s="541"/>
      <c r="EC9" s="541"/>
      <c r="ED9" s="541"/>
      <c r="EE9" s="542"/>
      <c r="EF9" s="540" t="s">
        <v>1480</v>
      </c>
      <c r="EG9" s="541"/>
      <c r="EH9" s="541"/>
      <c r="EI9" s="541"/>
      <c r="EJ9" s="542"/>
      <c r="EK9" s="540" t="s">
        <v>1482</v>
      </c>
      <c r="EL9" s="541"/>
      <c r="EM9" s="541"/>
      <c r="EN9" s="541"/>
      <c r="EO9" s="542"/>
      <c r="EP9" s="540" t="s">
        <v>1484</v>
      </c>
      <c r="EQ9" s="541"/>
      <c r="ER9" s="541"/>
      <c r="ES9" s="541"/>
      <c r="ET9" s="542"/>
      <c r="EU9" s="540" t="s">
        <v>1486</v>
      </c>
      <c r="EV9" s="541"/>
      <c r="EW9" s="541"/>
      <c r="EX9" s="541"/>
      <c r="EY9" s="542"/>
    </row>
    <row r="10" spans="1:155" ht="15.75" thickBot="1" x14ac:dyDescent="0.3">
      <c r="F10" s="532" t="s">
        <v>1420</v>
      </c>
      <c r="G10" s="533"/>
      <c r="H10" s="533"/>
      <c r="I10" s="533"/>
      <c r="J10" s="534"/>
      <c r="K10" s="535" t="s">
        <v>1421</v>
      </c>
      <c r="L10" s="536"/>
      <c r="M10" s="536"/>
      <c r="N10" s="536"/>
      <c r="O10" s="537"/>
      <c r="P10" s="535" t="s">
        <v>1424</v>
      </c>
      <c r="Q10" s="536"/>
      <c r="R10" s="536"/>
      <c r="S10" s="536"/>
      <c r="T10" s="537"/>
      <c r="U10" s="535" t="s">
        <v>1427</v>
      </c>
      <c r="V10" s="536"/>
      <c r="W10" s="536"/>
      <c r="X10" s="536"/>
      <c r="Y10" s="537"/>
      <c r="Z10" s="535" t="s">
        <v>1429</v>
      </c>
      <c r="AA10" s="536"/>
      <c r="AB10" s="536"/>
      <c r="AC10" s="536"/>
      <c r="AD10" s="537"/>
      <c r="AE10" s="538" t="s">
        <v>1432</v>
      </c>
      <c r="AF10" s="536"/>
      <c r="AG10" s="536"/>
      <c r="AH10" s="536"/>
      <c r="AI10" s="539"/>
      <c r="AJ10" s="535" t="s">
        <v>1433</v>
      </c>
      <c r="AK10" s="536"/>
      <c r="AL10" s="536"/>
      <c r="AM10" s="536"/>
      <c r="AN10" s="537"/>
      <c r="AO10" s="535" t="s">
        <v>1436</v>
      </c>
      <c r="AP10" s="536"/>
      <c r="AQ10" s="536"/>
      <c r="AR10" s="536"/>
      <c r="AS10" s="539"/>
      <c r="AT10" s="535" t="s">
        <v>1438</v>
      </c>
      <c r="AU10" s="536"/>
      <c r="AV10" s="536"/>
      <c r="AW10" s="536"/>
      <c r="AX10" s="537"/>
      <c r="AY10" s="538" t="s">
        <v>1439</v>
      </c>
      <c r="AZ10" s="536"/>
      <c r="BA10" s="536"/>
      <c r="BB10" s="536"/>
      <c r="BC10" s="539"/>
      <c r="BD10" s="535" t="s">
        <v>1440</v>
      </c>
      <c r="BE10" s="536"/>
      <c r="BF10" s="536"/>
      <c r="BG10" s="536"/>
      <c r="BH10" s="539"/>
      <c r="BI10" s="535" t="s">
        <v>1427</v>
      </c>
      <c r="BJ10" s="536"/>
      <c r="BK10" s="536"/>
      <c r="BL10" s="536"/>
      <c r="BM10" s="537"/>
      <c r="BN10" s="535" t="s">
        <v>1447</v>
      </c>
      <c r="BO10" s="536"/>
      <c r="BP10" s="536"/>
      <c r="BQ10" s="536"/>
      <c r="BR10" s="537"/>
      <c r="BS10" s="535" t="s">
        <v>1450</v>
      </c>
      <c r="BT10" s="536"/>
      <c r="BU10" s="536"/>
      <c r="BV10" s="536"/>
      <c r="BW10" s="537"/>
      <c r="BX10" s="535" t="s">
        <v>1451</v>
      </c>
      <c r="BY10" s="536"/>
      <c r="BZ10" s="536"/>
      <c r="CA10" s="536"/>
      <c r="CB10" s="537"/>
      <c r="CC10" s="535" t="s">
        <v>1454</v>
      </c>
      <c r="CD10" s="536"/>
      <c r="CE10" s="536"/>
      <c r="CF10" s="536"/>
      <c r="CG10" s="537"/>
      <c r="CH10" s="535" t="s">
        <v>1459</v>
      </c>
      <c r="CI10" s="536"/>
      <c r="CJ10" s="536"/>
      <c r="CK10" s="536"/>
      <c r="CL10" s="537"/>
      <c r="CM10" s="538" t="s">
        <v>1427</v>
      </c>
      <c r="CN10" s="536"/>
      <c r="CO10" s="536"/>
      <c r="CP10" s="536"/>
      <c r="CQ10" s="539"/>
      <c r="CR10" s="535" t="s">
        <v>1462</v>
      </c>
      <c r="CS10" s="536"/>
      <c r="CT10" s="536"/>
      <c r="CU10" s="536"/>
      <c r="CV10" s="537"/>
      <c r="CW10" s="538" t="s">
        <v>1465</v>
      </c>
      <c r="CX10" s="536"/>
      <c r="CY10" s="536"/>
      <c r="CZ10" s="536"/>
      <c r="DA10" s="539"/>
      <c r="DB10" s="535" t="s">
        <v>1466</v>
      </c>
      <c r="DC10" s="536"/>
      <c r="DD10" s="536"/>
      <c r="DE10" s="536"/>
      <c r="DF10" s="537"/>
      <c r="DG10" s="535" t="s">
        <v>1470</v>
      </c>
      <c r="DH10" s="536"/>
      <c r="DI10" s="536"/>
      <c r="DJ10" s="536"/>
      <c r="DK10" s="537"/>
      <c r="DL10" s="538" t="s">
        <v>1471</v>
      </c>
      <c r="DM10" s="536"/>
      <c r="DN10" s="536"/>
      <c r="DO10" s="536"/>
      <c r="DP10" s="539"/>
      <c r="DQ10" s="535" t="s">
        <v>1473</v>
      </c>
      <c r="DR10" s="536"/>
      <c r="DS10" s="536"/>
      <c r="DT10" s="536"/>
      <c r="DU10" s="537"/>
      <c r="DV10" s="535" t="s">
        <v>1476</v>
      </c>
      <c r="DW10" s="536"/>
      <c r="DX10" s="536"/>
      <c r="DY10" s="536"/>
      <c r="DZ10" s="537"/>
      <c r="EA10" s="535" t="s">
        <v>1478</v>
      </c>
      <c r="EB10" s="536"/>
      <c r="EC10" s="536"/>
      <c r="ED10" s="536"/>
      <c r="EE10" s="537"/>
      <c r="EF10" s="535" t="s">
        <v>1481</v>
      </c>
      <c r="EG10" s="536"/>
      <c r="EH10" s="536"/>
      <c r="EI10" s="536"/>
      <c r="EJ10" s="537"/>
      <c r="EK10" s="535" t="s">
        <v>1483</v>
      </c>
      <c r="EL10" s="536"/>
      <c r="EM10" s="536"/>
      <c r="EN10" s="536"/>
      <c r="EO10" s="537"/>
      <c r="EP10" s="535" t="s">
        <v>1485</v>
      </c>
      <c r="EQ10" s="536"/>
      <c r="ER10" s="536"/>
      <c r="ES10" s="536"/>
      <c r="ET10" s="537"/>
      <c r="EU10" s="535" t="s">
        <v>1485</v>
      </c>
      <c r="EV10" s="536"/>
      <c r="EW10" s="536"/>
      <c r="EX10" s="536"/>
      <c r="EY10" s="537"/>
    </row>
    <row r="11" spans="1:155" ht="21" x14ac:dyDescent="0.25">
      <c r="A11" s="548" t="str">
        <f>'Eventos de Riesgo Corrupción'!A9</f>
        <v>EVENTOS DE RIESGO DE CORRUPCIÓN</v>
      </c>
      <c r="B11" s="549"/>
      <c r="C11" s="549"/>
      <c r="D11" s="550"/>
      <c r="F11" s="551" t="s">
        <v>1417</v>
      </c>
      <c r="G11" s="552"/>
      <c r="H11" s="552"/>
      <c r="I11" s="552"/>
      <c r="J11" s="553"/>
      <c r="K11" s="551" t="s">
        <v>1418</v>
      </c>
      <c r="L11" s="552"/>
      <c r="M11" s="552"/>
      <c r="N11" s="552"/>
      <c r="O11" s="554"/>
      <c r="P11" s="551" t="s">
        <v>1423</v>
      </c>
      <c r="Q11" s="552"/>
      <c r="R11" s="552"/>
      <c r="S11" s="552"/>
      <c r="T11" s="554"/>
      <c r="U11" s="551" t="s">
        <v>1425</v>
      </c>
      <c r="V11" s="552"/>
      <c r="W11" s="552"/>
      <c r="X11" s="552"/>
      <c r="Y11" s="554"/>
      <c r="Z11" s="551" t="s">
        <v>1425</v>
      </c>
      <c r="AA11" s="552"/>
      <c r="AB11" s="552"/>
      <c r="AC11" s="552"/>
      <c r="AD11" s="554"/>
      <c r="AE11" s="563" t="s">
        <v>1430</v>
      </c>
      <c r="AF11" s="552"/>
      <c r="AG11" s="552"/>
      <c r="AH11" s="552"/>
      <c r="AI11" s="553"/>
      <c r="AJ11" s="551" t="s">
        <v>1434</v>
      </c>
      <c r="AK11" s="552"/>
      <c r="AL11" s="552"/>
      <c r="AM11" s="552"/>
      <c r="AN11" s="554"/>
      <c r="AO11" s="551" t="s">
        <v>1230</v>
      </c>
      <c r="AP11" s="552"/>
      <c r="AQ11" s="552"/>
      <c r="AR11" s="552"/>
      <c r="AS11" s="553"/>
      <c r="AT11" s="551" t="s">
        <v>1437</v>
      </c>
      <c r="AU11" s="552"/>
      <c r="AV11" s="552"/>
      <c r="AW11" s="552"/>
      <c r="AX11" s="554"/>
      <c r="AY11" s="563" t="s">
        <v>1425</v>
      </c>
      <c r="AZ11" s="552"/>
      <c r="BA11" s="552"/>
      <c r="BB11" s="552"/>
      <c r="BC11" s="553"/>
      <c r="BD11" s="551" t="s">
        <v>1230</v>
      </c>
      <c r="BE11" s="552"/>
      <c r="BF11" s="552"/>
      <c r="BG11" s="552"/>
      <c r="BH11" s="553"/>
      <c r="BI11" s="551" t="s">
        <v>1425</v>
      </c>
      <c r="BJ11" s="552"/>
      <c r="BK11" s="552"/>
      <c r="BL11" s="552"/>
      <c r="BM11" s="554"/>
      <c r="BN11" s="551" t="s">
        <v>1448</v>
      </c>
      <c r="BO11" s="552"/>
      <c r="BP11" s="552"/>
      <c r="BQ11" s="552"/>
      <c r="BR11" s="554"/>
      <c r="BS11" s="551" t="s">
        <v>1229</v>
      </c>
      <c r="BT11" s="552"/>
      <c r="BU11" s="552"/>
      <c r="BV11" s="552"/>
      <c r="BW11" s="554"/>
      <c r="BX11" s="551" t="s">
        <v>1452</v>
      </c>
      <c r="BY11" s="552"/>
      <c r="BZ11" s="552"/>
      <c r="CA11" s="552"/>
      <c r="CB11" s="554"/>
      <c r="CC11" s="551" t="s">
        <v>1455</v>
      </c>
      <c r="CD11" s="552"/>
      <c r="CE11" s="552"/>
      <c r="CF11" s="552"/>
      <c r="CG11" s="554"/>
      <c r="CH11" s="551" t="s">
        <v>1457</v>
      </c>
      <c r="CI11" s="552"/>
      <c r="CJ11" s="552"/>
      <c r="CK11" s="552"/>
      <c r="CL11" s="554"/>
      <c r="CM11" s="563" t="s">
        <v>1425</v>
      </c>
      <c r="CN11" s="552"/>
      <c r="CO11" s="552"/>
      <c r="CP11" s="552"/>
      <c r="CQ11" s="553"/>
      <c r="CR11" s="551" t="s">
        <v>1461</v>
      </c>
      <c r="CS11" s="552"/>
      <c r="CT11" s="552"/>
      <c r="CU11" s="552"/>
      <c r="CV11" s="554"/>
      <c r="CW11" s="563" t="s">
        <v>1425</v>
      </c>
      <c r="CX11" s="552"/>
      <c r="CY11" s="552"/>
      <c r="CZ11" s="552"/>
      <c r="DA11" s="553"/>
      <c r="DB11" s="551" t="s">
        <v>1425</v>
      </c>
      <c r="DC11" s="552"/>
      <c r="DD11" s="552"/>
      <c r="DE11" s="552"/>
      <c r="DF11" s="554"/>
      <c r="DG11" s="551" t="s">
        <v>1469</v>
      </c>
      <c r="DH11" s="552"/>
      <c r="DI11" s="552"/>
      <c r="DJ11" s="552"/>
      <c r="DK11" s="554"/>
      <c r="DL11" s="563" t="s">
        <v>1418</v>
      </c>
      <c r="DM11" s="552"/>
      <c r="DN11" s="552"/>
      <c r="DO11" s="552"/>
      <c r="DP11" s="553"/>
      <c r="DQ11" s="551" t="s">
        <v>1425</v>
      </c>
      <c r="DR11" s="552"/>
      <c r="DS11" s="552"/>
      <c r="DT11" s="552"/>
      <c r="DU11" s="554"/>
      <c r="DV11" s="551" t="s">
        <v>1448</v>
      </c>
      <c r="DW11" s="552"/>
      <c r="DX11" s="552"/>
      <c r="DY11" s="552"/>
      <c r="DZ11" s="554"/>
      <c r="EA11" s="551" t="s">
        <v>1479</v>
      </c>
      <c r="EB11" s="552"/>
      <c r="EC11" s="552"/>
      <c r="ED11" s="552"/>
      <c r="EE11" s="554"/>
      <c r="EF11" s="551" t="s">
        <v>1448</v>
      </c>
      <c r="EG11" s="552"/>
      <c r="EH11" s="552"/>
      <c r="EI11" s="552"/>
      <c r="EJ11" s="554"/>
      <c r="EK11" s="551" t="s">
        <v>1469</v>
      </c>
      <c r="EL11" s="552"/>
      <c r="EM11" s="552"/>
      <c r="EN11" s="552"/>
      <c r="EO11" s="554"/>
      <c r="EP11" s="551" t="s">
        <v>829</v>
      </c>
      <c r="EQ11" s="552"/>
      <c r="ER11" s="552"/>
      <c r="ES11" s="552"/>
      <c r="ET11" s="554"/>
      <c r="EU11" s="551" t="s">
        <v>829</v>
      </c>
      <c r="EV11" s="552"/>
      <c r="EW11" s="552"/>
      <c r="EX11" s="552"/>
      <c r="EY11" s="554"/>
    </row>
    <row r="12" spans="1:155" ht="15.75" x14ac:dyDescent="0.25">
      <c r="A12" s="162" t="str">
        <f>'Eventos de Riesgo Corrupción'!A10</f>
        <v xml:space="preserve">Código </v>
      </c>
      <c r="B12" s="162" t="str">
        <f>'Eventos de Riesgo Corrupción'!B10</f>
        <v xml:space="preserve">Evento de Riesgo </v>
      </c>
      <c r="C12" s="559" t="str">
        <f>'Eventos de Riesgo Corrupción'!C10</f>
        <v>Factor de Riesgo</v>
      </c>
      <c r="D12" s="560"/>
      <c r="F12" s="557" t="s">
        <v>830</v>
      </c>
      <c r="G12" s="555" t="s">
        <v>831</v>
      </c>
      <c r="H12" s="555"/>
      <c r="I12" s="555"/>
      <c r="J12" s="556"/>
      <c r="K12" s="557" t="s">
        <v>830</v>
      </c>
      <c r="L12" s="555" t="s">
        <v>831</v>
      </c>
      <c r="M12" s="555"/>
      <c r="N12" s="555"/>
      <c r="O12" s="556"/>
      <c r="P12" s="557" t="s">
        <v>830</v>
      </c>
      <c r="Q12" s="555" t="s">
        <v>831</v>
      </c>
      <c r="R12" s="555"/>
      <c r="S12" s="555"/>
      <c r="T12" s="556"/>
      <c r="U12" s="557" t="s">
        <v>830</v>
      </c>
      <c r="V12" s="555" t="s">
        <v>831</v>
      </c>
      <c r="W12" s="555"/>
      <c r="X12" s="555"/>
      <c r="Y12" s="556"/>
      <c r="Z12" s="557" t="s">
        <v>830</v>
      </c>
      <c r="AA12" s="555" t="s">
        <v>831</v>
      </c>
      <c r="AB12" s="555"/>
      <c r="AC12" s="555"/>
      <c r="AD12" s="556"/>
      <c r="AE12" s="557" t="s">
        <v>830</v>
      </c>
      <c r="AF12" s="555" t="s">
        <v>831</v>
      </c>
      <c r="AG12" s="555"/>
      <c r="AH12" s="555"/>
      <c r="AI12" s="556"/>
      <c r="AJ12" s="557" t="s">
        <v>830</v>
      </c>
      <c r="AK12" s="555" t="s">
        <v>831</v>
      </c>
      <c r="AL12" s="555"/>
      <c r="AM12" s="555"/>
      <c r="AN12" s="556"/>
      <c r="AO12" s="557" t="s">
        <v>830</v>
      </c>
      <c r="AP12" s="555" t="s">
        <v>831</v>
      </c>
      <c r="AQ12" s="555"/>
      <c r="AR12" s="555"/>
      <c r="AS12" s="556"/>
      <c r="AT12" s="557" t="s">
        <v>830</v>
      </c>
      <c r="AU12" s="555" t="s">
        <v>831</v>
      </c>
      <c r="AV12" s="555"/>
      <c r="AW12" s="555"/>
      <c r="AX12" s="556"/>
      <c r="AY12" s="558" t="s">
        <v>830</v>
      </c>
      <c r="AZ12" s="555" t="s">
        <v>831</v>
      </c>
      <c r="BA12" s="555"/>
      <c r="BB12" s="555"/>
      <c r="BC12" s="556"/>
      <c r="BD12" s="557" t="s">
        <v>830</v>
      </c>
      <c r="BE12" s="555" t="s">
        <v>831</v>
      </c>
      <c r="BF12" s="555"/>
      <c r="BG12" s="555"/>
      <c r="BH12" s="556"/>
      <c r="BI12" s="557" t="s">
        <v>830</v>
      </c>
      <c r="BJ12" s="555" t="s">
        <v>831</v>
      </c>
      <c r="BK12" s="555"/>
      <c r="BL12" s="555"/>
      <c r="BM12" s="556"/>
      <c r="BN12" s="557" t="s">
        <v>830</v>
      </c>
      <c r="BO12" s="555" t="s">
        <v>831</v>
      </c>
      <c r="BP12" s="555"/>
      <c r="BQ12" s="555"/>
      <c r="BR12" s="556"/>
      <c r="BS12" s="557" t="s">
        <v>830</v>
      </c>
      <c r="BT12" s="555" t="s">
        <v>831</v>
      </c>
      <c r="BU12" s="555"/>
      <c r="BV12" s="555"/>
      <c r="BW12" s="556"/>
      <c r="BX12" s="557" t="s">
        <v>830</v>
      </c>
      <c r="BY12" s="555" t="s">
        <v>831</v>
      </c>
      <c r="BZ12" s="555"/>
      <c r="CA12" s="555"/>
      <c r="CB12" s="556"/>
      <c r="CC12" s="557" t="s">
        <v>830</v>
      </c>
      <c r="CD12" s="555" t="s">
        <v>831</v>
      </c>
      <c r="CE12" s="555"/>
      <c r="CF12" s="555"/>
      <c r="CG12" s="556"/>
      <c r="CH12" s="557" t="s">
        <v>830</v>
      </c>
      <c r="CI12" s="555" t="s">
        <v>831</v>
      </c>
      <c r="CJ12" s="555"/>
      <c r="CK12" s="555"/>
      <c r="CL12" s="556"/>
      <c r="CM12" s="557" t="s">
        <v>830</v>
      </c>
      <c r="CN12" s="555" t="s">
        <v>831</v>
      </c>
      <c r="CO12" s="555"/>
      <c r="CP12" s="555"/>
      <c r="CQ12" s="556"/>
      <c r="CR12" s="557" t="s">
        <v>830</v>
      </c>
      <c r="CS12" s="555" t="s">
        <v>831</v>
      </c>
      <c r="CT12" s="555"/>
      <c r="CU12" s="555"/>
      <c r="CV12" s="556"/>
      <c r="CW12" s="557" t="s">
        <v>830</v>
      </c>
      <c r="CX12" s="555" t="s">
        <v>831</v>
      </c>
      <c r="CY12" s="555"/>
      <c r="CZ12" s="555"/>
      <c r="DA12" s="556"/>
      <c r="DB12" s="557" t="s">
        <v>830</v>
      </c>
      <c r="DC12" s="555" t="s">
        <v>831</v>
      </c>
      <c r="DD12" s="555"/>
      <c r="DE12" s="555"/>
      <c r="DF12" s="556"/>
      <c r="DG12" s="557" t="s">
        <v>830</v>
      </c>
      <c r="DH12" s="555" t="s">
        <v>831</v>
      </c>
      <c r="DI12" s="555"/>
      <c r="DJ12" s="555"/>
      <c r="DK12" s="556"/>
      <c r="DL12" s="557" t="s">
        <v>830</v>
      </c>
      <c r="DM12" s="555" t="s">
        <v>831</v>
      </c>
      <c r="DN12" s="555"/>
      <c r="DO12" s="555"/>
      <c r="DP12" s="556"/>
      <c r="DQ12" s="557" t="s">
        <v>830</v>
      </c>
      <c r="DR12" s="555" t="s">
        <v>831</v>
      </c>
      <c r="DS12" s="555"/>
      <c r="DT12" s="555"/>
      <c r="DU12" s="556"/>
      <c r="DV12" s="557" t="s">
        <v>830</v>
      </c>
      <c r="DW12" s="555" t="s">
        <v>831</v>
      </c>
      <c r="DX12" s="555"/>
      <c r="DY12" s="555"/>
      <c r="DZ12" s="556"/>
      <c r="EA12" s="557" t="s">
        <v>830</v>
      </c>
      <c r="EB12" s="555" t="s">
        <v>831</v>
      </c>
      <c r="EC12" s="555"/>
      <c r="ED12" s="555"/>
      <c r="EE12" s="556"/>
      <c r="EF12" s="557" t="s">
        <v>830</v>
      </c>
      <c r="EG12" s="555" t="s">
        <v>831</v>
      </c>
      <c r="EH12" s="555"/>
      <c r="EI12" s="555"/>
      <c r="EJ12" s="556"/>
      <c r="EK12" s="557" t="s">
        <v>830</v>
      </c>
      <c r="EL12" s="555" t="s">
        <v>831</v>
      </c>
      <c r="EM12" s="555"/>
      <c r="EN12" s="555"/>
      <c r="EO12" s="556"/>
      <c r="EP12" s="557" t="s">
        <v>830</v>
      </c>
      <c r="EQ12" s="555" t="s">
        <v>831</v>
      </c>
      <c r="ER12" s="555"/>
      <c r="ES12" s="555"/>
      <c r="ET12" s="556"/>
      <c r="EU12" s="557" t="s">
        <v>830</v>
      </c>
      <c r="EV12" s="555" t="s">
        <v>831</v>
      </c>
      <c r="EW12" s="555"/>
      <c r="EX12" s="555"/>
      <c r="EY12" s="556"/>
    </row>
    <row r="13" spans="1:155" ht="22.5" x14ac:dyDescent="0.25">
      <c r="A13" s="89" t="str">
        <f>'Eventos de Riesgo Corrupción'!A11</f>
        <v xml:space="preserve">Código de identificación del evento de riesgo </v>
      </c>
      <c r="B13" s="89" t="str">
        <f>'Eventos de Riesgo Corrupción'!B11</f>
        <v xml:space="preserve">Evento por el cual se puede generar el riesgo  ¿Qué puede suceder? </v>
      </c>
      <c r="C13" s="561" t="str">
        <f>'Eventos de Riesgo Corrupción'!C11</f>
        <v>Quién puede ocasionar el riesgo</v>
      </c>
      <c r="D13" s="562"/>
      <c r="F13" s="557"/>
      <c r="G13" s="85" t="s">
        <v>598</v>
      </c>
      <c r="H13" s="85" t="s">
        <v>779</v>
      </c>
      <c r="I13" s="85" t="s">
        <v>780</v>
      </c>
      <c r="J13" s="86" t="s">
        <v>781</v>
      </c>
      <c r="K13" s="557"/>
      <c r="L13" s="85" t="s">
        <v>598</v>
      </c>
      <c r="M13" s="85" t="s">
        <v>779</v>
      </c>
      <c r="N13" s="85" t="s">
        <v>780</v>
      </c>
      <c r="O13" s="86" t="s">
        <v>781</v>
      </c>
      <c r="P13" s="557"/>
      <c r="Q13" s="85" t="s">
        <v>598</v>
      </c>
      <c r="R13" s="85" t="s">
        <v>779</v>
      </c>
      <c r="S13" s="85" t="s">
        <v>780</v>
      </c>
      <c r="T13" s="86" t="s">
        <v>781</v>
      </c>
      <c r="U13" s="557"/>
      <c r="V13" s="85" t="s">
        <v>598</v>
      </c>
      <c r="W13" s="85" t="s">
        <v>779</v>
      </c>
      <c r="X13" s="85" t="s">
        <v>780</v>
      </c>
      <c r="Y13" s="86" t="s">
        <v>781</v>
      </c>
      <c r="Z13" s="557"/>
      <c r="AA13" s="85" t="s">
        <v>598</v>
      </c>
      <c r="AB13" s="85" t="s">
        <v>779</v>
      </c>
      <c r="AC13" s="85" t="s">
        <v>780</v>
      </c>
      <c r="AD13" s="86" t="s">
        <v>781</v>
      </c>
      <c r="AE13" s="557"/>
      <c r="AF13" s="85" t="s">
        <v>598</v>
      </c>
      <c r="AG13" s="85" t="s">
        <v>779</v>
      </c>
      <c r="AH13" s="85" t="s">
        <v>780</v>
      </c>
      <c r="AI13" s="86" t="s">
        <v>781</v>
      </c>
      <c r="AJ13" s="557"/>
      <c r="AK13" s="85" t="s">
        <v>598</v>
      </c>
      <c r="AL13" s="85" t="s">
        <v>779</v>
      </c>
      <c r="AM13" s="85" t="s">
        <v>780</v>
      </c>
      <c r="AN13" s="86" t="s">
        <v>781</v>
      </c>
      <c r="AO13" s="557"/>
      <c r="AP13" s="85" t="s">
        <v>598</v>
      </c>
      <c r="AQ13" s="85" t="s">
        <v>779</v>
      </c>
      <c r="AR13" s="85" t="s">
        <v>780</v>
      </c>
      <c r="AS13" s="86" t="s">
        <v>781</v>
      </c>
      <c r="AT13" s="557"/>
      <c r="AU13" s="85" t="s">
        <v>598</v>
      </c>
      <c r="AV13" s="85" t="s">
        <v>779</v>
      </c>
      <c r="AW13" s="85" t="s">
        <v>780</v>
      </c>
      <c r="AX13" s="86" t="s">
        <v>781</v>
      </c>
      <c r="AY13" s="558"/>
      <c r="AZ13" s="85" t="s">
        <v>598</v>
      </c>
      <c r="BA13" s="85" t="s">
        <v>779</v>
      </c>
      <c r="BB13" s="85" t="s">
        <v>780</v>
      </c>
      <c r="BC13" s="86" t="s">
        <v>781</v>
      </c>
      <c r="BD13" s="557"/>
      <c r="BE13" s="85" t="s">
        <v>598</v>
      </c>
      <c r="BF13" s="85" t="s">
        <v>779</v>
      </c>
      <c r="BG13" s="85" t="s">
        <v>780</v>
      </c>
      <c r="BH13" s="86" t="s">
        <v>781</v>
      </c>
      <c r="BI13" s="557"/>
      <c r="BJ13" s="85" t="s">
        <v>598</v>
      </c>
      <c r="BK13" s="85" t="s">
        <v>779</v>
      </c>
      <c r="BL13" s="85" t="s">
        <v>780</v>
      </c>
      <c r="BM13" s="86" t="s">
        <v>781</v>
      </c>
      <c r="BN13" s="557"/>
      <c r="BO13" s="85" t="s">
        <v>598</v>
      </c>
      <c r="BP13" s="85" t="s">
        <v>779</v>
      </c>
      <c r="BQ13" s="85" t="s">
        <v>780</v>
      </c>
      <c r="BR13" s="86" t="s">
        <v>781</v>
      </c>
      <c r="BS13" s="557"/>
      <c r="BT13" s="85" t="s">
        <v>598</v>
      </c>
      <c r="BU13" s="85" t="s">
        <v>779</v>
      </c>
      <c r="BV13" s="85" t="s">
        <v>780</v>
      </c>
      <c r="BW13" s="86" t="s">
        <v>781</v>
      </c>
      <c r="BX13" s="557"/>
      <c r="BY13" s="85" t="s">
        <v>598</v>
      </c>
      <c r="BZ13" s="85" t="s">
        <v>779</v>
      </c>
      <c r="CA13" s="85" t="s">
        <v>780</v>
      </c>
      <c r="CB13" s="86" t="s">
        <v>781</v>
      </c>
      <c r="CC13" s="557"/>
      <c r="CD13" s="85" t="s">
        <v>598</v>
      </c>
      <c r="CE13" s="85" t="s">
        <v>779</v>
      </c>
      <c r="CF13" s="85" t="s">
        <v>780</v>
      </c>
      <c r="CG13" s="86" t="s">
        <v>781</v>
      </c>
      <c r="CH13" s="557"/>
      <c r="CI13" s="85" t="s">
        <v>598</v>
      </c>
      <c r="CJ13" s="85" t="s">
        <v>779</v>
      </c>
      <c r="CK13" s="85" t="s">
        <v>780</v>
      </c>
      <c r="CL13" s="86" t="s">
        <v>781</v>
      </c>
      <c r="CM13" s="557"/>
      <c r="CN13" s="85" t="s">
        <v>598</v>
      </c>
      <c r="CO13" s="85" t="s">
        <v>779</v>
      </c>
      <c r="CP13" s="85" t="s">
        <v>780</v>
      </c>
      <c r="CQ13" s="86" t="s">
        <v>781</v>
      </c>
      <c r="CR13" s="557"/>
      <c r="CS13" s="85" t="s">
        <v>598</v>
      </c>
      <c r="CT13" s="85" t="s">
        <v>779</v>
      </c>
      <c r="CU13" s="85" t="s">
        <v>780</v>
      </c>
      <c r="CV13" s="86" t="s">
        <v>781</v>
      </c>
      <c r="CW13" s="557"/>
      <c r="CX13" s="85" t="s">
        <v>598</v>
      </c>
      <c r="CY13" s="85" t="s">
        <v>779</v>
      </c>
      <c r="CZ13" s="85" t="s">
        <v>780</v>
      </c>
      <c r="DA13" s="86" t="s">
        <v>781</v>
      </c>
      <c r="DB13" s="557"/>
      <c r="DC13" s="85" t="s">
        <v>598</v>
      </c>
      <c r="DD13" s="85" t="s">
        <v>779</v>
      </c>
      <c r="DE13" s="85" t="s">
        <v>780</v>
      </c>
      <c r="DF13" s="86" t="s">
        <v>781</v>
      </c>
      <c r="DG13" s="557"/>
      <c r="DH13" s="85" t="s">
        <v>598</v>
      </c>
      <c r="DI13" s="85" t="s">
        <v>779</v>
      </c>
      <c r="DJ13" s="85" t="s">
        <v>780</v>
      </c>
      <c r="DK13" s="86" t="s">
        <v>781</v>
      </c>
      <c r="DL13" s="557"/>
      <c r="DM13" s="85" t="s">
        <v>598</v>
      </c>
      <c r="DN13" s="85" t="s">
        <v>779</v>
      </c>
      <c r="DO13" s="85" t="s">
        <v>780</v>
      </c>
      <c r="DP13" s="86" t="s">
        <v>781</v>
      </c>
      <c r="DQ13" s="557"/>
      <c r="DR13" s="85" t="s">
        <v>598</v>
      </c>
      <c r="DS13" s="85" t="s">
        <v>779</v>
      </c>
      <c r="DT13" s="85" t="s">
        <v>780</v>
      </c>
      <c r="DU13" s="86" t="s">
        <v>781</v>
      </c>
      <c r="DV13" s="557"/>
      <c r="DW13" s="85" t="s">
        <v>598</v>
      </c>
      <c r="DX13" s="85" t="s">
        <v>779</v>
      </c>
      <c r="DY13" s="85" t="s">
        <v>780</v>
      </c>
      <c r="DZ13" s="86" t="s">
        <v>781</v>
      </c>
      <c r="EA13" s="557"/>
      <c r="EB13" s="85" t="s">
        <v>598</v>
      </c>
      <c r="EC13" s="85" t="s">
        <v>779</v>
      </c>
      <c r="ED13" s="85" t="s">
        <v>780</v>
      </c>
      <c r="EE13" s="86" t="s">
        <v>781</v>
      </c>
      <c r="EF13" s="557"/>
      <c r="EG13" s="85" t="s">
        <v>598</v>
      </c>
      <c r="EH13" s="85" t="s">
        <v>779</v>
      </c>
      <c r="EI13" s="85" t="s">
        <v>780</v>
      </c>
      <c r="EJ13" s="86" t="s">
        <v>781</v>
      </c>
      <c r="EK13" s="557"/>
      <c r="EL13" s="85" t="s">
        <v>598</v>
      </c>
      <c r="EM13" s="85" t="s">
        <v>779</v>
      </c>
      <c r="EN13" s="85" t="s">
        <v>780</v>
      </c>
      <c r="EO13" s="86" t="s">
        <v>781</v>
      </c>
      <c r="EP13" s="557"/>
      <c r="EQ13" s="85" t="s">
        <v>598</v>
      </c>
      <c r="ER13" s="85" t="s">
        <v>779</v>
      </c>
      <c r="ES13" s="85" t="s">
        <v>780</v>
      </c>
      <c r="ET13" s="86" t="s">
        <v>781</v>
      </c>
      <c r="EU13" s="557"/>
      <c r="EV13" s="85" t="s">
        <v>598</v>
      </c>
      <c r="EW13" s="85" t="s">
        <v>779</v>
      </c>
      <c r="EX13" s="85" t="s">
        <v>780</v>
      </c>
      <c r="EY13" s="86" t="s">
        <v>781</v>
      </c>
    </row>
    <row r="14" spans="1:155" ht="23.1" customHeight="1" x14ac:dyDescent="0.25">
      <c r="A14" s="475" t="str">
        <f>'Eventos de Riesgo Corrupción'!A12</f>
        <v>R1</v>
      </c>
      <c r="B14" s="491" t="str">
        <f>'Eventos de Riesgo Corrupción'!B12</f>
        <v>Realizar pagos, promesas, ofrecimientos, concesiones u otorgar beneficio de tipo económico de forma indebida a un servidor público nacional o extranjero, con el fin de otorgar / obtener una ventaja o beneficio en nombre propio o de CCF.</v>
      </c>
      <c r="C14" s="494" t="str">
        <f>'Eventos de Riesgo Corrupción'!C12</f>
        <v>Terceros</v>
      </c>
      <c r="D14" s="324" t="str">
        <f>'Eventos de Riesgo Corrupción'!D12</f>
        <v>Contratistas</v>
      </c>
      <c r="F14" s="156">
        <v>5</v>
      </c>
      <c r="G14" s="73">
        <v>5</v>
      </c>
      <c r="H14" s="73">
        <v>5</v>
      </c>
      <c r="I14" s="73">
        <v>5</v>
      </c>
      <c r="J14" s="157">
        <v>5</v>
      </c>
      <c r="K14" s="156">
        <v>2</v>
      </c>
      <c r="L14" s="73">
        <v>4</v>
      </c>
      <c r="M14" s="73">
        <v>4</v>
      </c>
      <c r="N14" s="73">
        <v>3</v>
      </c>
      <c r="O14" s="157">
        <v>3</v>
      </c>
      <c r="P14" s="156">
        <v>1</v>
      </c>
      <c r="Q14" s="73">
        <v>1</v>
      </c>
      <c r="R14" s="73">
        <v>3</v>
      </c>
      <c r="S14" s="73">
        <v>3</v>
      </c>
      <c r="T14" s="157">
        <v>2</v>
      </c>
      <c r="U14" s="156">
        <v>1</v>
      </c>
      <c r="V14" s="73">
        <v>4</v>
      </c>
      <c r="W14" s="73">
        <v>3</v>
      </c>
      <c r="X14" s="73">
        <v>3</v>
      </c>
      <c r="Y14" s="157">
        <v>3</v>
      </c>
      <c r="Z14" s="156">
        <v>3</v>
      </c>
      <c r="AA14" s="73">
        <v>4</v>
      </c>
      <c r="AB14" s="73">
        <v>4</v>
      </c>
      <c r="AC14" s="73">
        <v>3</v>
      </c>
      <c r="AD14" s="157">
        <v>1</v>
      </c>
      <c r="AE14" s="156">
        <v>1</v>
      </c>
      <c r="AF14" s="73">
        <v>4</v>
      </c>
      <c r="AG14" s="73">
        <v>5</v>
      </c>
      <c r="AH14" s="73">
        <v>2</v>
      </c>
      <c r="AI14" s="157">
        <v>1</v>
      </c>
      <c r="AJ14" s="156">
        <v>2</v>
      </c>
      <c r="AK14" s="73">
        <v>4</v>
      </c>
      <c r="AL14" s="73">
        <v>4</v>
      </c>
      <c r="AM14" s="73">
        <v>3</v>
      </c>
      <c r="AN14" s="157">
        <v>4</v>
      </c>
      <c r="AO14" s="156">
        <v>1</v>
      </c>
      <c r="AP14" s="73">
        <v>1</v>
      </c>
      <c r="AQ14" s="73">
        <v>5</v>
      </c>
      <c r="AR14" s="73">
        <v>4</v>
      </c>
      <c r="AS14" s="157">
        <v>1</v>
      </c>
      <c r="AT14" s="156">
        <v>2</v>
      </c>
      <c r="AU14" s="73">
        <v>4</v>
      </c>
      <c r="AV14" s="73">
        <v>4</v>
      </c>
      <c r="AW14" s="73">
        <v>1</v>
      </c>
      <c r="AX14" s="157">
        <v>2</v>
      </c>
      <c r="AY14" s="312">
        <v>1</v>
      </c>
      <c r="AZ14" s="73">
        <v>4</v>
      </c>
      <c r="BA14" s="73">
        <v>4</v>
      </c>
      <c r="BB14" s="73">
        <v>4</v>
      </c>
      <c r="BC14" s="157">
        <v>4</v>
      </c>
      <c r="BD14" s="156">
        <v>2</v>
      </c>
      <c r="BE14" s="73">
        <v>3</v>
      </c>
      <c r="BF14" s="73">
        <v>3</v>
      </c>
      <c r="BG14" s="73">
        <v>2</v>
      </c>
      <c r="BH14" s="157">
        <v>2</v>
      </c>
      <c r="BI14" s="156">
        <v>1</v>
      </c>
      <c r="BJ14" s="73">
        <v>4</v>
      </c>
      <c r="BK14" s="73">
        <v>5</v>
      </c>
      <c r="BL14" s="73">
        <v>3</v>
      </c>
      <c r="BM14" s="157">
        <v>4</v>
      </c>
      <c r="BN14" s="156">
        <v>1</v>
      </c>
      <c r="BO14" s="73">
        <v>5</v>
      </c>
      <c r="BP14" s="73">
        <v>5</v>
      </c>
      <c r="BQ14" s="73">
        <v>5</v>
      </c>
      <c r="BR14" s="157">
        <v>1</v>
      </c>
      <c r="BS14" s="156">
        <v>1</v>
      </c>
      <c r="BT14" s="73">
        <v>4</v>
      </c>
      <c r="BU14" s="73">
        <v>4</v>
      </c>
      <c r="BV14" s="73">
        <v>5</v>
      </c>
      <c r="BW14" s="157">
        <v>4</v>
      </c>
      <c r="BX14" s="156">
        <v>3</v>
      </c>
      <c r="BY14" s="73">
        <v>4</v>
      </c>
      <c r="BZ14" s="73">
        <v>4</v>
      </c>
      <c r="CA14" s="73">
        <v>2</v>
      </c>
      <c r="CB14" s="157">
        <v>2</v>
      </c>
      <c r="CC14" s="156">
        <v>2</v>
      </c>
      <c r="CD14" s="73">
        <v>1</v>
      </c>
      <c r="CE14" s="73">
        <v>1</v>
      </c>
      <c r="CF14" s="73">
        <v>1</v>
      </c>
      <c r="CG14" s="157">
        <v>1</v>
      </c>
      <c r="CH14" s="156">
        <v>2</v>
      </c>
      <c r="CI14" s="73">
        <v>3</v>
      </c>
      <c r="CJ14" s="73">
        <v>4</v>
      </c>
      <c r="CK14" s="73">
        <v>2</v>
      </c>
      <c r="CL14" s="157">
        <v>1</v>
      </c>
      <c r="CM14" s="156">
        <v>2</v>
      </c>
      <c r="CN14" s="73">
        <v>5</v>
      </c>
      <c r="CO14" s="73">
        <v>4</v>
      </c>
      <c r="CP14" s="73">
        <v>4</v>
      </c>
      <c r="CQ14" s="157">
        <v>4</v>
      </c>
      <c r="CR14" s="156">
        <v>2</v>
      </c>
      <c r="CS14" s="73">
        <v>5</v>
      </c>
      <c r="CT14" s="73">
        <v>4</v>
      </c>
      <c r="CU14" s="73">
        <v>2</v>
      </c>
      <c r="CV14" s="157">
        <v>3</v>
      </c>
      <c r="CW14" s="156">
        <v>2</v>
      </c>
      <c r="CX14" s="73">
        <v>3</v>
      </c>
      <c r="CY14" s="73">
        <v>2</v>
      </c>
      <c r="CZ14" s="73">
        <v>2</v>
      </c>
      <c r="DA14" s="157">
        <v>2</v>
      </c>
      <c r="DB14" s="156">
        <v>2</v>
      </c>
      <c r="DC14" s="73">
        <v>1</v>
      </c>
      <c r="DD14" s="73">
        <v>1</v>
      </c>
      <c r="DE14" s="73">
        <v>1</v>
      </c>
      <c r="DF14" s="157">
        <v>1</v>
      </c>
      <c r="DG14" s="156">
        <v>1</v>
      </c>
      <c r="DH14" s="73">
        <v>5</v>
      </c>
      <c r="DI14" s="73">
        <v>5</v>
      </c>
      <c r="DJ14" s="73">
        <v>5</v>
      </c>
      <c r="DK14" s="157">
        <v>5</v>
      </c>
      <c r="DL14" s="156">
        <v>3</v>
      </c>
      <c r="DM14" s="73">
        <v>4</v>
      </c>
      <c r="DN14" s="73">
        <v>4</v>
      </c>
      <c r="DO14" s="73">
        <v>5</v>
      </c>
      <c r="DP14" s="157">
        <v>1</v>
      </c>
      <c r="DQ14" s="156">
        <v>1</v>
      </c>
      <c r="DR14" s="73">
        <v>4</v>
      </c>
      <c r="DS14" s="73">
        <v>4</v>
      </c>
      <c r="DT14" s="73">
        <v>4</v>
      </c>
      <c r="DU14" s="157">
        <v>4</v>
      </c>
      <c r="DV14" s="156">
        <v>1</v>
      </c>
      <c r="DW14" s="73">
        <v>5</v>
      </c>
      <c r="DX14" s="73">
        <v>5</v>
      </c>
      <c r="DY14" s="73">
        <v>5</v>
      </c>
      <c r="DZ14" s="157">
        <v>5</v>
      </c>
      <c r="EA14" s="156">
        <v>3</v>
      </c>
      <c r="EB14" s="73">
        <v>4</v>
      </c>
      <c r="EC14" s="73">
        <v>4</v>
      </c>
      <c r="ED14" s="73">
        <v>4</v>
      </c>
      <c r="EE14" s="157">
        <v>5</v>
      </c>
      <c r="EF14" s="156">
        <v>1</v>
      </c>
      <c r="EG14" s="73">
        <v>5</v>
      </c>
      <c r="EH14" s="73">
        <v>5</v>
      </c>
      <c r="EI14" s="73">
        <v>4</v>
      </c>
      <c r="EJ14" s="157">
        <v>4</v>
      </c>
      <c r="EK14" s="156">
        <v>1</v>
      </c>
      <c r="EL14" s="73">
        <v>1</v>
      </c>
      <c r="EM14" s="73">
        <v>1</v>
      </c>
      <c r="EN14" s="73">
        <v>1</v>
      </c>
      <c r="EO14" s="157">
        <v>1</v>
      </c>
      <c r="EP14" s="156"/>
      <c r="EQ14" s="73"/>
      <c r="ER14" s="73"/>
      <c r="ES14" s="73"/>
      <c r="ET14" s="157"/>
      <c r="EU14" s="156"/>
      <c r="EV14" s="73"/>
      <c r="EW14" s="73"/>
      <c r="EX14" s="73"/>
      <c r="EY14" s="157"/>
    </row>
    <row r="15" spans="1:155" ht="23.1" customHeight="1" x14ac:dyDescent="0.25">
      <c r="A15" s="487"/>
      <c r="B15" s="492"/>
      <c r="C15" s="517"/>
      <c r="D15" s="324" t="str">
        <f>'Eventos de Riesgo Corrupción'!D13</f>
        <v>Clientes</v>
      </c>
      <c r="F15" s="156">
        <v>5</v>
      </c>
      <c r="G15" s="73">
        <v>5</v>
      </c>
      <c r="H15" s="73">
        <v>5</v>
      </c>
      <c r="I15" s="73">
        <v>5</v>
      </c>
      <c r="J15" s="157">
        <v>5</v>
      </c>
      <c r="K15" s="156">
        <v>2</v>
      </c>
      <c r="L15" s="73">
        <v>4</v>
      </c>
      <c r="M15" s="73">
        <v>4</v>
      </c>
      <c r="N15" s="73">
        <v>3</v>
      </c>
      <c r="O15" s="157">
        <v>3</v>
      </c>
      <c r="P15" s="156">
        <v>1</v>
      </c>
      <c r="Q15" s="73">
        <v>1</v>
      </c>
      <c r="R15" s="73">
        <v>3</v>
      </c>
      <c r="S15" s="73">
        <v>3</v>
      </c>
      <c r="T15" s="157">
        <v>2</v>
      </c>
      <c r="U15" s="156">
        <v>1</v>
      </c>
      <c r="V15" s="73">
        <v>4</v>
      </c>
      <c r="W15" s="73">
        <v>3</v>
      </c>
      <c r="X15" s="73">
        <v>3</v>
      </c>
      <c r="Y15" s="157">
        <v>3</v>
      </c>
      <c r="Z15" s="156">
        <v>3</v>
      </c>
      <c r="AA15" s="73">
        <v>4</v>
      </c>
      <c r="AB15" s="73">
        <v>4</v>
      </c>
      <c r="AC15" s="73">
        <v>3</v>
      </c>
      <c r="AD15" s="157">
        <v>1</v>
      </c>
      <c r="AE15" s="156">
        <v>1</v>
      </c>
      <c r="AF15" s="73">
        <v>4</v>
      </c>
      <c r="AG15" s="73">
        <v>5</v>
      </c>
      <c r="AH15" s="73">
        <v>2</v>
      </c>
      <c r="AI15" s="157">
        <v>1</v>
      </c>
      <c r="AJ15" s="156">
        <v>2</v>
      </c>
      <c r="AK15" s="73">
        <v>4</v>
      </c>
      <c r="AL15" s="73">
        <v>4</v>
      </c>
      <c r="AM15" s="73">
        <v>3</v>
      </c>
      <c r="AN15" s="157">
        <v>4</v>
      </c>
      <c r="AO15" s="156">
        <v>1</v>
      </c>
      <c r="AP15" s="73">
        <v>1</v>
      </c>
      <c r="AQ15" s="73">
        <v>5</v>
      </c>
      <c r="AR15" s="73">
        <v>4</v>
      </c>
      <c r="AS15" s="157">
        <v>1</v>
      </c>
      <c r="AT15" s="156">
        <v>2</v>
      </c>
      <c r="AU15" s="73">
        <v>4</v>
      </c>
      <c r="AV15" s="73">
        <v>4</v>
      </c>
      <c r="AW15" s="73">
        <v>1</v>
      </c>
      <c r="AX15" s="157">
        <v>2</v>
      </c>
      <c r="AY15" s="312">
        <v>1</v>
      </c>
      <c r="AZ15" s="73">
        <v>4</v>
      </c>
      <c r="BA15" s="73">
        <v>4</v>
      </c>
      <c r="BB15" s="73">
        <v>4</v>
      </c>
      <c r="BC15" s="157">
        <v>4</v>
      </c>
      <c r="BD15" s="156">
        <v>2</v>
      </c>
      <c r="BE15" s="73">
        <v>3</v>
      </c>
      <c r="BF15" s="73">
        <v>3</v>
      </c>
      <c r="BG15" s="73">
        <v>2</v>
      </c>
      <c r="BH15" s="157">
        <v>2</v>
      </c>
      <c r="BI15" s="156">
        <v>1</v>
      </c>
      <c r="BJ15" s="73">
        <v>4</v>
      </c>
      <c r="BK15" s="73">
        <v>5</v>
      </c>
      <c r="BL15" s="73">
        <v>3</v>
      </c>
      <c r="BM15" s="157">
        <v>4</v>
      </c>
      <c r="BN15" s="156">
        <v>1</v>
      </c>
      <c r="BO15" s="73">
        <v>5</v>
      </c>
      <c r="BP15" s="73">
        <v>5</v>
      </c>
      <c r="BQ15" s="73">
        <v>5</v>
      </c>
      <c r="BR15" s="157">
        <v>1</v>
      </c>
      <c r="BS15" s="156">
        <v>1</v>
      </c>
      <c r="BT15" s="73">
        <v>4</v>
      </c>
      <c r="BU15" s="73">
        <v>4</v>
      </c>
      <c r="BV15" s="73">
        <v>5</v>
      </c>
      <c r="BW15" s="157">
        <v>4</v>
      </c>
      <c r="BX15" s="156">
        <v>3</v>
      </c>
      <c r="BY15" s="73">
        <v>4</v>
      </c>
      <c r="BZ15" s="73">
        <v>4</v>
      </c>
      <c r="CA15" s="73">
        <v>2</v>
      </c>
      <c r="CB15" s="157">
        <v>2</v>
      </c>
      <c r="CC15" s="156">
        <v>2</v>
      </c>
      <c r="CD15" s="73">
        <v>1</v>
      </c>
      <c r="CE15" s="73">
        <v>1</v>
      </c>
      <c r="CF15" s="73">
        <v>1</v>
      </c>
      <c r="CG15" s="157">
        <v>1</v>
      </c>
      <c r="CH15" s="156">
        <v>2</v>
      </c>
      <c r="CI15" s="73">
        <v>3</v>
      </c>
      <c r="CJ15" s="73">
        <v>4</v>
      </c>
      <c r="CK15" s="73">
        <v>2</v>
      </c>
      <c r="CL15" s="157">
        <v>1</v>
      </c>
      <c r="CM15" s="156">
        <v>2</v>
      </c>
      <c r="CN15" s="73">
        <v>5</v>
      </c>
      <c r="CO15" s="73">
        <v>4</v>
      </c>
      <c r="CP15" s="73">
        <v>4</v>
      </c>
      <c r="CQ15" s="157">
        <v>4</v>
      </c>
      <c r="CR15" s="156">
        <v>2</v>
      </c>
      <c r="CS15" s="73">
        <v>5</v>
      </c>
      <c r="CT15" s="73">
        <v>4</v>
      </c>
      <c r="CU15" s="73">
        <v>2</v>
      </c>
      <c r="CV15" s="157">
        <v>3</v>
      </c>
      <c r="CW15" s="156">
        <v>2</v>
      </c>
      <c r="CX15" s="73">
        <v>3</v>
      </c>
      <c r="CY15" s="73">
        <v>2</v>
      </c>
      <c r="CZ15" s="73">
        <v>2</v>
      </c>
      <c r="DA15" s="157">
        <v>2</v>
      </c>
      <c r="DB15" s="156">
        <v>2</v>
      </c>
      <c r="DC15" s="73">
        <v>1</v>
      </c>
      <c r="DD15" s="73">
        <v>1</v>
      </c>
      <c r="DE15" s="73">
        <v>1</v>
      </c>
      <c r="DF15" s="157">
        <v>1</v>
      </c>
      <c r="DG15" s="156">
        <v>1</v>
      </c>
      <c r="DH15" s="73">
        <v>5</v>
      </c>
      <c r="DI15" s="73">
        <v>5</v>
      </c>
      <c r="DJ15" s="73">
        <v>5</v>
      </c>
      <c r="DK15" s="157">
        <v>5</v>
      </c>
      <c r="DL15" s="156">
        <v>3</v>
      </c>
      <c r="DM15" s="73">
        <v>4</v>
      </c>
      <c r="DN15" s="73">
        <v>4</v>
      </c>
      <c r="DO15" s="73">
        <v>5</v>
      </c>
      <c r="DP15" s="157">
        <v>1</v>
      </c>
      <c r="DQ15" s="156">
        <v>1</v>
      </c>
      <c r="DR15" s="73">
        <v>4</v>
      </c>
      <c r="DS15" s="73">
        <v>4</v>
      </c>
      <c r="DT15" s="73">
        <v>4</v>
      </c>
      <c r="DU15" s="157">
        <v>4</v>
      </c>
      <c r="DV15" s="156">
        <v>1</v>
      </c>
      <c r="DW15" s="73">
        <v>5</v>
      </c>
      <c r="DX15" s="73">
        <v>5</v>
      </c>
      <c r="DY15" s="73">
        <v>5</v>
      </c>
      <c r="DZ15" s="157">
        <v>5</v>
      </c>
      <c r="EA15" s="156">
        <v>3</v>
      </c>
      <c r="EB15" s="73">
        <v>4</v>
      </c>
      <c r="EC15" s="73">
        <v>4</v>
      </c>
      <c r="ED15" s="73">
        <v>4</v>
      </c>
      <c r="EE15" s="157">
        <v>5</v>
      </c>
      <c r="EF15" s="156">
        <v>1</v>
      </c>
      <c r="EG15" s="73">
        <v>5</v>
      </c>
      <c r="EH15" s="73">
        <v>5</v>
      </c>
      <c r="EI15" s="73">
        <v>4</v>
      </c>
      <c r="EJ15" s="157">
        <v>4</v>
      </c>
      <c r="EK15" s="156">
        <v>1</v>
      </c>
      <c r="EL15" s="73">
        <v>1</v>
      </c>
      <c r="EM15" s="73">
        <v>1</v>
      </c>
      <c r="EN15" s="73">
        <v>1</v>
      </c>
      <c r="EO15" s="157">
        <v>1</v>
      </c>
      <c r="EP15" s="156"/>
      <c r="EQ15" s="73"/>
      <c r="ER15" s="73"/>
      <c r="ES15" s="73"/>
      <c r="ET15" s="157"/>
      <c r="EU15" s="156"/>
      <c r="EV15" s="73"/>
      <c r="EW15" s="73"/>
      <c r="EX15" s="73"/>
      <c r="EY15" s="157"/>
    </row>
    <row r="16" spans="1:155" ht="23.1" customHeight="1" x14ac:dyDescent="0.25">
      <c r="A16" s="487"/>
      <c r="B16" s="492"/>
      <c r="C16" s="517"/>
      <c r="D16" s="324" t="str">
        <f>'Eventos de Riesgo Corrupción'!D14</f>
        <v>Usuarios</v>
      </c>
      <c r="F16" s="156">
        <v>5</v>
      </c>
      <c r="G16" s="73">
        <v>5</v>
      </c>
      <c r="H16" s="73">
        <v>5</v>
      </c>
      <c r="I16" s="73">
        <v>5</v>
      </c>
      <c r="J16" s="157">
        <v>5</v>
      </c>
      <c r="K16" s="156">
        <v>2</v>
      </c>
      <c r="L16" s="73">
        <v>4</v>
      </c>
      <c r="M16" s="73">
        <v>4</v>
      </c>
      <c r="N16" s="73">
        <v>3</v>
      </c>
      <c r="O16" s="157">
        <v>3</v>
      </c>
      <c r="P16" s="156">
        <v>1</v>
      </c>
      <c r="Q16" s="73">
        <v>1</v>
      </c>
      <c r="R16" s="73">
        <v>3</v>
      </c>
      <c r="S16" s="73">
        <v>3</v>
      </c>
      <c r="T16" s="157">
        <v>2</v>
      </c>
      <c r="U16" s="156">
        <v>1</v>
      </c>
      <c r="V16" s="73">
        <v>4</v>
      </c>
      <c r="W16" s="73">
        <v>3</v>
      </c>
      <c r="X16" s="73">
        <v>3</v>
      </c>
      <c r="Y16" s="157">
        <v>3</v>
      </c>
      <c r="Z16" s="156">
        <v>3</v>
      </c>
      <c r="AA16" s="73">
        <v>4</v>
      </c>
      <c r="AB16" s="73">
        <v>4</v>
      </c>
      <c r="AC16" s="73">
        <v>3</v>
      </c>
      <c r="AD16" s="157">
        <v>1</v>
      </c>
      <c r="AE16" s="156">
        <v>1</v>
      </c>
      <c r="AF16" s="73">
        <v>4</v>
      </c>
      <c r="AG16" s="73">
        <v>5</v>
      </c>
      <c r="AH16" s="73">
        <v>2</v>
      </c>
      <c r="AI16" s="157">
        <v>1</v>
      </c>
      <c r="AJ16" s="156">
        <v>2</v>
      </c>
      <c r="AK16" s="73">
        <v>4</v>
      </c>
      <c r="AL16" s="73">
        <v>4</v>
      </c>
      <c r="AM16" s="73">
        <v>3</v>
      </c>
      <c r="AN16" s="157">
        <v>4</v>
      </c>
      <c r="AO16" s="156">
        <v>1</v>
      </c>
      <c r="AP16" s="73">
        <v>1</v>
      </c>
      <c r="AQ16" s="73">
        <v>5</v>
      </c>
      <c r="AR16" s="73">
        <v>4</v>
      </c>
      <c r="AS16" s="157">
        <v>1</v>
      </c>
      <c r="AT16" s="156">
        <v>2</v>
      </c>
      <c r="AU16" s="73">
        <v>4</v>
      </c>
      <c r="AV16" s="73">
        <v>4</v>
      </c>
      <c r="AW16" s="73">
        <v>1</v>
      </c>
      <c r="AX16" s="157">
        <v>2</v>
      </c>
      <c r="AY16" s="312">
        <v>1</v>
      </c>
      <c r="AZ16" s="73">
        <v>4</v>
      </c>
      <c r="BA16" s="73">
        <v>4</v>
      </c>
      <c r="BB16" s="73">
        <v>4</v>
      </c>
      <c r="BC16" s="157">
        <v>4</v>
      </c>
      <c r="BD16" s="156">
        <v>2</v>
      </c>
      <c r="BE16" s="73">
        <v>3</v>
      </c>
      <c r="BF16" s="73">
        <v>3</v>
      </c>
      <c r="BG16" s="73">
        <v>2</v>
      </c>
      <c r="BH16" s="157">
        <v>2</v>
      </c>
      <c r="BI16" s="156">
        <v>1</v>
      </c>
      <c r="BJ16" s="73">
        <v>4</v>
      </c>
      <c r="BK16" s="73">
        <v>5</v>
      </c>
      <c r="BL16" s="73">
        <v>3</v>
      </c>
      <c r="BM16" s="157">
        <v>4</v>
      </c>
      <c r="BN16" s="156">
        <v>1</v>
      </c>
      <c r="BO16" s="73">
        <v>5</v>
      </c>
      <c r="BP16" s="73">
        <v>5</v>
      </c>
      <c r="BQ16" s="73">
        <v>5</v>
      </c>
      <c r="BR16" s="157">
        <v>1</v>
      </c>
      <c r="BS16" s="156">
        <v>1</v>
      </c>
      <c r="BT16" s="73">
        <v>4</v>
      </c>
      <c r="BU16" s="73">
        <v>4</v>
      </c>
      <c r="BV16" s="73">
        <v>5</v>
      </c>
      <c r="BW16" s="157">
        <v>4</v>
      </c>
      <c r="BX16" s="156">
        <v>3</v>
      </c>
      <c r="BY16" s="73">
        <v>4</v>
      </c>
      <c r="BZ16" s="73">
        <v>4</v>
      </c>
      <c r="CA16" s="73">
        <v>2</v>
      </c>
      <c r="CB16" s="157">
        <v>2</v>
      </c>
      <c r="CC16" s="156">
        <v>2</v>
      </c>
      <c r="CD16" s="73">
        <v>1</v>
      </c>
      <c r="CE16" s="73">
        <v>1</v>
      </c>
      <c r="CF16" s="73">
        <v>1</v>
      </c>
      <c r="CG16" s="157">
        <v>1</v>
      </c>
      <c r="CH16" s="156">
        <v>2</v>
      </c>
      <c r="CI16" s="73">
        <v>3</v>
      </c>
      <c r="CJ16" s="73">
        <v>4</v>
      </c>
      <c r="CK16" s="73">
        <v>2</v>
      </c>
      <c r="CL16" s="157">
        <v>1</v>
      </c>
      <c r="CM16" s="156">
        <v>2</v>
      </c>
      <c r="CN16" s="73">
        <v>5</v>
      </c>
      <c r="CO16" s="73">
        <v>4</v>
      </c>
      <c r="CP16" s="73">
        <v>4</v>
      </c>
      <c r="CQ16" s="157">
        <v>4</v>
      </c>
      <c r="CR16" s="156">
        <v>2</v>
      </c>
      <c r="CS16" s="73">
        <v>5</v>
      </c>
      <c r="CT16" s="73">
        <v>4</v>
      </c>
      <c r="CU16" s="73">
        <v>2</v>
      </c>
      <c r="CV16" s="157">
        <v>3</v>
      </c>
      <c r="CW16" s="156">
        <v>2</v>
      </c>
      <c r="CX16" s="73">
        <v>3</v>
      </c>
      <c r="CY16" s="73">
        <v>2</v>
      </c>
      <c r="CZ16" s="73">
        <v>2</v>
      </c>
      <c r="DA16" s="157">
        <v>2</v>
      </c>
      <c r="DB16" s="156">
        <v>2</v>
      </c>
      <c r="DC16" s="73">
        <v>1</v>
      </c>
      <c r="DD16" s="73">
        <v>1</v>
      </c>
      <c r="DE16" s="73">
        <v>1</v>
      </c>
      <c r="DF16" s="157">
        <v>1</v>
      </c>
      <c r="DG16" s="156">
        <v>1</v>
      </c>
      <c r="DH16" s="73">
        <v>5</v>
      </c>
      <c r="DI16" s="73">
        <v>5</v>
      </c>
      <c r="DJ16" s="73">
        <v>5</v>
      </c>
      <c r="DK16" s="157">
        <v>5</v>
      </c>
      <c r="DL16" s="156">
        <v>3</v>
      </c>
      <c r="DM16" s="73">
        <v>4</v>
      </c>
      <c r="DN16" s="73">
        <v>4</v>
      </c>
      <c r="DO16" s="73">
        <v>5</v>
      </c>
      <c r="DP16" s="157">
        <v>1</v>
      </c>
      <c r="DQ16" s="156">
        <v>1</v>
      </c>
      <c r="DR16" s="73">
        <v>4</v>
      </c>
      <c r="DS16" s="73">
        <v>4</v>
      </c>
      <c r="DT16" s="73">
        <v>4</v>
      </c>
      <c r="DU16" s="157">
        <v>4</v>
      </c>
      <c r="DV16" s="156">
        <v>1</v>
      </c>
      <c r="DW16" s="73">
        <v>5</v>
      </c>
      <c r="DX16" s="73">
        <v>5</v>
      </c>
      <c r="DY16" s="73">
        <v>5</v>
      </c>
      <c r="DZ16" s="157">
        <v>5</v>
      </c>
      <c r="EA16" s="156">
        <v>3</v>
      </c>
      <c r="EB16" s="73">
        <v>4</v>
      </c>
      <c r="EC16" s="73">
        <v>4</v>
      </c>
      <c r="ED16" s="73">
        <v>4</v>
      </c>
      <c r="EE16" s="157">
        <v>5</v>
      </c>
      <c r="EF16" s="156">
        <v>1</v>
      </c>
      <c r="EG16" s="73">
        <v>5</v>
      </c>
      <c r="EH16" s="73">
        <v>5</v>
      </c>
      <c r="EI16" s="73">
        <v>4</v>
      </c>
      <c r="EJ16" s="157">
        <v>4</v>
      </c>
      <c r="EK16" s="156">
        <v>1</v>
      </c>
      <c r="EL16" s="73">
        <v>1</v>
      </c>
      <c r="EM16" s="73">
        <v>1</v>
      </c>
      <c r="EN16" s="73">
        <v>1</v>
      </c>
      <c r="EO16" s="157">
        <v>1</v>
      </c>
      <c r="EP16" s="87"/>
      <c r="EQ16" s="72"/>
      <c r="ER16" s="72"/>
      <c r="ES16" s="72"/>
      <c r="ET16" s="88"/>
      <c r="EU16" s="87"/>
      <c r="EV16" s="72"/>
      <c r="EW16" s="72"/>
      <c r="EX16" s="72"/>
      <c r="EY16" s="88"/>
    </row>
    <row r="17" spans="1:155" ht="23.1" customHeight="1" x14ac:dyDescent="0.25">
      <c r="A17" s="487"/>
      <c r="B17" s="492"/>
      <c r="C17" s="517"/>
      <c r="D17" s="324" t="str">
        <f>'Eventos de Riesgo Corrupción'!D15</f>
        <v>Empleados</v>
      </c>
      <c r="F17" s="156">
        <v>5</v>
      </c>
      <c r="G17" s="73">
        <v>5</v>
      </c>
      <c r="H17" s="73">
        <v>5</v>
      </c>
      <c r="I17" s="73">
        <v>5</v>
      </c>
      <c r="J17" s="157">
        <v>5</v>
      </c>
      <c r="K17" s="156">
        <v>2</v>
      </c>
      <c r="L17" s="73">
        <v>4</v>
      </c>
      <c r="M17" s="73">
        <v>4</v>
      </c>
      <c r="N17" s="73">
        <v>3</v>
      </c>
      <c r="O17" s="157">
        <v>3</v>
      </c>
      <c r="P17" s="156">
        <v>1</v>
      </c>
      <c r="Q17" s="73">
        <v>1</v>
      </c>
      <c r="R17" s="73">
        <v>3</v>
      </c>
      <c r="S17" s="73">
        <v>3</v>
      </c>
      <c r="T17" s="157">
        <v>2</v>
      </c>
      <c r="U17" s="156">
        <v>1</v>
      </c>
      <c r="V17" s="73">
        <v>4</v>
      </c>
      <c r="W17" s="73">
        <v>3</v>
      </c>
      <c r="X17" s="73">
        <v>3</v>
      </c>
      <c r="Y17" s="157">
        <v>3</v>
      </c>
      <c r="Z17" s="156">
        <v>3</v>
      </c>
      <c r="AA17" s="73">
        <v>4</v>
      </c>
      <c r="AB17" s="73">
        <v>4</v>
      </c>
      <c r="AC17" s="73">
        <v>3</v>
      </c>
      <c r="AD17" s="157">
        <v>1</v>
      </c>
      <c r="AE17" s="156">
        <v>1</v>
      </c>
      <c r="AF17" s="73">
        <v>4</v>
      </c>
      <c r="AG17" s="73">
        <v>5</v>
      </c>
      <c r="AH17" s="73">
        <v>2</v>
      </c>
      <c r="AI17" s="157">
        <v>1</v>
      </c>
      <c r="AJ17" s="156">
        <v>2</v>
      </c>
      <c r="AK17" s="73">
        <v>4</v>
      </c>
      <c r="AL17" s="73">
        <v>4</v>
      </c>
      <c r="AM17" s="73">
        <v>3</v>
      </c>
      <c r="AN17" s="157">
        <v>4</v>
      </c>
      <c r="AO17" s="156">
        <v>1</v>
      </c>
      <c r="AP17" s="73">
        <v>1</v>
      </c>
      <c r="AQ17" s="73">
        <v>5</v>
      </c>
      <c r="AR17" s="73">
        <v>4</v>
      </c>
      <c r="AS17" s="157">
        <v>1</v>
      </c>
      <c r="AT17" s="156">
        <v>2</v>
      </c>
      <c r="AU17" s="73">
        <v>4</v>
      </c>
      <c r="AV17" s="73">
        <v>4</v>
      </c>
      <c r="AW17" s="73">
        <v>1</v>
      </c>
      <c r="AX17" s="157">
        <v>2</v>
      </c>
      <c r="AY17" s="312">
        <v>1</v>
      </c>
      <c r="AZ17" s="73">
        <v>4</v>
      </c>
      <c r="BA17" s="73">
        <v>4</v>
      </c>
      <c r="BB17" s="73">
        <v>4</v>
      </c>
      <c r="BC17" s="157">
        <v>4</v>
      </c>
      <c r="BD17" s="156">
        <v>2</v>
      </c>
      <c r="BE17" s="73">
        <v>3</v>
      </c>
      <c r="BF17" s="73">
        <v>3</v>
      </c>
      <c r="BG17" s="73">
        <v>2</v>
      </c>
      <c r="BH17" s="157">
        <v>2</v>
      </c>
      <c r="BI17" s="156">
        <v>1</v>
      </c>
      <c r="BJ17" s="73">
        <v>4</v>
      </c>
      <c r="BK17" s="73">
        <v>5</v>
      </c>
      <c r="BL17" s="73">
        <v>3</v>
      </c>
      <c r="BM17" s="157">
        <v>4</v>
      </c>
      <c r="BN17" s="156">
        <v>1</v>
      </c>
      <c r="BO17" s="73">
        <v>5</v>
      </c>
      <c r="BP17" s="73">
        <v>5</v>
      </c>
      <c r="BQ17" s="73">
        <v>5</v>
      </c>
      <c r="BR17" s="157">
        <v>1</v>
      </c>
      <c r="BS17" s="156">
        <v>1</v>
      </c>
      <c r="BT17" s="73">
        <v>4</v>
      </c>
      <c r="BU17" s="73">
        <v>4</v>
      </c>
      <c r="BV17" s="73">
        <v>5</v>
      </c>
      <c r="BW17" s="157">
        <v>4</v>
      </c>
      <c r="BX17" s="156">
        <v>3</v>
      </c>
      <c r="BY17" s="73">
        <v>4</v>
      </c>
      <c r="BZ17" s="73">
        <v>4</v>
      </c>
      <c r="CA17" s="73">
        <v>2</v>
      </c>
      <c r="CB17" s="157">
        <v>2</v>
      </c>
      <c r="CC17" s="156">
        <v>2</v>
      </c>
      <c r="CD17" s="73">
        <v>1</v>
      </c>
      <c r="CE17" s="73">
        <v>1</v>
      </c>
      <c r="CF17" s="73">
        <v>1</v>
      </c>
      <c r="CG17" s="157">
        <v>1</v>
      </c>
      <c r="CH17" s="156">
        <v>2</v>
      </c>
      <c r="CI17" s="73">
        <v>3</v>
      </c>
      <c r="CJ17" s="73">
        <v>4</v>
      </c>
      <c r="CK17" s="73">
        <v>2</v>
      </c>
      <c r="CL17" s="157">
        <v>1</v>
      </c>
      <c r="CM17" s="156">
        <v>2</v>
      </c>
      <c r="CN17" s="73">
        <v>5</v>
      </c>
      <c r="CO17" s="73">
        <v>4</v>
      </c>
      <c r="CP17" s="73">
        <v>4</v>
      </c>
      <c r="CQ17" s="157">
        <v>4</v>
      </c>
      <c r="CR17" s="156">
        <v>2</v>
      </c>
      <c r="CS17" s="73">
        <v>5</v>
      </c>
      <c r="CT17" s="73">
        <v>4</v>
      </c>
      <c r="CU17" s="73">
        <v>2</v>
      </c>
      <c r="CV17" s="157">
        <v>3</v>
      </c>
      <c r="CW17" s="156">
        <v>2</v>
      </c>
      <c r="CX17" s="73">
        <v>3</v>
      </c>
      <c r="CY17" s="73">
        <v>2</v>
      </c>
      <c r="CZ17" s="73">
        <v>2</v>
      </c>
      <c r="DA17" s="157">
        <v>2</v>
      </c>
      <c r="DB17" s="156">
        <v>2</v>
      </c>
      <c r="DC17" s="73">
        <v>1</v>
      </c>
      <c r="DD17" s="73">
        <v>1</v>
      </c>
      <c r="DE17" s="73">
        <v>1</v>
      </c>
      <c r="DF17" s="157">
        <v>1</v>
      </c>
      <c r="DG17" s="156">
        <v>1</v>
      </c>
      <c r="DH17" s="73">
        <v>5</v>
      </c>
      <c r="DI17" s="73">
        <v>5</v>
      </c>
      <c r="DJ17" s="73">
        <v>5</v>
      </c>
      <c r="DK17" s="157">
        <v>5</v>
      </c>
      <c r="DL17" s="156">
        <v>3</v>
      </c>
      <c r="DM17" s="73">
        <v>4</v>
      </c>
      <c r="DN17" s="73">
        <v>4</v>
      </c>
      <c r="DO17" s="73">
        <v>5</v>
      </c>
      <c r="DP17" s="157">
        <v>1</v>
      </c>
      <c r="DQ17" s="156">
        <v>1</v>
      </c>
      <c r="DR17" s="73">
        <v>4</v>
      </c>
      <c r="DS17" s="73">
        <v>4</v>
      </c>
      <c r="DT17" s="73">
        <v>4</v>
      </c>
      <c r="DU17" s="157">
        <v>4</v>
      </c>
      <c r="DV17" s="156">
        <v>1</v>
      </c>
      <c r="DW17" s="73">
        <v>5</v>
      </c>
      <c r="DX17" s="73">
        <v>5</v>
      </c>
      <c r="DY17" s="73">
        <v>5</v>
      </c>
      <c r="DZ17" s="157">
        <v>5</v>
      </c>
      <c r="EA17" s="156">
        <v>3</v>
      </c>
      <c r="EB17" s="73">
        <v>4</v>
      </c>
      <c r="EC17" s="73">
        <v>4</v>
      </c>
      <c r="ED17" s="73">
        <v>4</v>
      </c>
      <c r="EE17" s="157">
        <v>5</v>
      </c>
      <c r="EF17" s="156">
        <v>1</v>
      </c>
      <c r="EG17" s="73">
        <v>5</v>
      </c>
      <c r="EH17" s="73">
        <v>5</v>
      </c>
      <c r="EI17" s="73">
        <v>4</v>
      </c>
      <c r="EJ17" s="157">
        <v>4</v>
      </c>
      <c r="EK17" s="156">
        <v>1</v>
      </c>
      <c r="EL17" s="73">
        <v>1</v>
      </c>
      <c r="EM17" s="73">
        <v>1</v>
      </c>
      <c r="EN17" s="73">
        <v>1</v>
      </c>
      <c r="EO17" s="157">
        <v>1</v>
      </c>
      <c r="EP17" s="156"/>
      <c r="EQ17" s="73"/>
      <c r="ER17" s="73"/>
      <c r="ES17" s="73"/>
      <c r="ET17" s="157"/>
      <c r="EU17" s="156"/>
      <c r="EV17" s="73"/>
      <c r="EW17" s="73"/>
      <c r="EX17" s="73"/>
      <c r="EY17" s="157"/>
    </row>
    <row r="18" spans="1:155" ht="23.1" customHeight="1" x14ac:dyDescent="0.25">
      <c r="A18" s="487"/>
      <c r="B18" s="492"/>
      <c r="C18" s="495"/>
      <c r="D18" s="324" t="str">
        <f>'Eventos de Riesgo Corrupción'!D16</f>
        <v>Aliados</v>
      </c>
      <c r="F18" s="156">
        <v>5</v>
      </c>
      <c r="G18" s="73">
        <v>5</v>
      </c>
      <c r="H18" s="73">
        <v>5</v>
      </c>
      <c r="I18" s="73">
        <v>5</v>
      </c>
      <c r="J18" s="157">
        <v>5</v>
      </c>
      <c r="K18" s="156">
        <v>2</v>
      </c>
      <c r="L18" s="73">
        <v>4</v>
      </c>
      <c r="M18" s="73">
        <v>4</v>
      </c>
      <c r="N18" s="73">
        <v>3</v>
      </c>
      <c r="O18" s="157">
        <v>3</v>
      </c>
      <c r="P18" s="156">
        <v>1</v>
      </c>
      <c r="Q18" s="73">
        <v>1</v>
      </c>
      <c r="R18" s="73">
        <v>3</v>
      </c>
      <c r="S18" s="73">
        <v>3</v>
      </c>
      <c r="T18" s="157">
        <v>2</v>
      </c>
      <c r="U18" s="156">
        <v>1</v>
      </c>
      <c r="V18" s="73">
        <v>4</v>
      </c>
      <c r="W18" s="73">
        <v>3</v>
      </c>
      <c r="X18" s="73">
        <v>3</v>
      </c>
      <c r="Y18" s="157">
        <v>3</v>
      </c>
      <c r="Z18" s="156">
        <v>3</v>
      </c>
      <c r="AA18" s="73">
        <v>4</v>
      </c>
      <c r="AB18" s="73">
        <v>4</v>
      </c>
      <c r="AC18" s="73">
        <v>3</v>
      </c>
      <c r="AD18" s="157">
        <v>1</v>
      </c>
      <c r="AE18" s="156">
        <v>1</v>
      </c>
      <c r="AF18" s="73">
        <v>4</v>
      </c>
      <c r="AG18" s="73">
        <v>5</v>
      </c>
      <c r="AH18" s="73">
        <v>2</v>
      </c>
      <c r="AI18" s="157">
        <v>1</v>
      </c>
      <c r="AJ18" s="156">
        <v>2</v>
      </c>
      <c r="AK18" s="73">
        <v>4</v>
      </c>
      <c r="AL18" s="73">
        <v>4</v>
      </c>
      <c r="AM18" s="73">
        <v>3</v>
      </c>
      <c r="AN18" s="157">
        <v>4</v>
      </c>
      <c r="AO18" s="156">
        <v>1</v>
      </c>
      <c r="AP18" s="73">
        <v>1</v>
      </c>
      <c r="AQ18" s="73">
        <v>5</v>
      </c>
      <c r="AR18" s="73">
        <v>4</v>
      </c>
      <c r="AS18" s="157">
        <v>1</v>
      </c>
      <c r="AT18" s="156">
        <v>2</v>
      </c>
      <c r="AU18" s="73">
        <v>4</v>
      </c>
      <c r="AV18" s="73">
        <v>4</v>
      </c>
      <c r="AW18" s="73">
        <v>1</v>
      </c>
      <c r="AX18" s="157">
        <v>2</v>
      </c>
      <c r="AY18" s="312">
        <v>1</v>
      </c>
      <c r="AZ18" s="73">
        <v>4</v>
      </c>
      <c r="BA18" s="73">
        <v>4</v>
      </c>
      <c r="BB18" s="73">
        <v>4</v>
      </c>
      <c r="BC18" s="157">
        <v>4</v>
      </c>
      <c r="BD18" s="156">
        <v>2</v>
      </c>
      <c r="BE18" s="73">
        <v>3</v>
      </c>
      <c r="BF18" s="73">
        <v>3</v>
      </c>
      <c r="BG18" s="73">
        <v>2</v>
      </c>
      <c r="BH18" s="157">
        <v>2</v>
      </c>
      <c r="BI18" s="156">
        <v>1</v>
      </c>
      <c r="BJ18" s="73">
        <v>4</v>
      </c>
      <c r="BK18" s="73">
        <v>5</v>
      </c>
      <c r="BL18" s="73">
        <v>3</v>
      </c>
      <c r="BM18" s="157">
        <v>4</v>
      </c>
      <c r="BN18" s="156">
        <v>1</v>
      </c>
      <c r="BO18" s="73">
        <v>5</v>
      </c>
      <c r="BP18" s="73">
        <v>5</v>
      </c>
      <c r="BQ18" s="73">
        <v>5</v>
      </c>
      <c r="BR18" s="157">
        <v>1</v>
      </c>
      <c r="BS18" s="156">
        <v>1</v>
      </c>
      <c r="BT18" s="73">
        <v>4</v>
      </c>
      <c r="BU18" s="73">
        <v>4</v>
      </c>
      <c r="BV18" s="73">
        <v>5</v>
      </c>
      <c r="BW18" s="157">
        <v>4</v>
      </c>
      <c r="BX18" s="156">
        <v>3</v>
      </c>
      <c r="BY18" s="73">
        <v>4</v>
      </c>
      <c r="BZ18" s="73">
        <v>4</v>
      </c>
      <c r="CA18" s="73">
        <v>2</v>
      </c>
      <c r="CB18" s="157">
        <v>2</v>
      </c>
      <c r="CC18" s="156">
        <v>2</v>
      </c>
      <c r="CD18" s="73">
        <v>1</v>
      </c>
      <c r="CE18" s="73">
        <v>1</v>
      </c>
      <c r="CF18" s="73">
        <v>1</v>
      </c>
      <c r="CG18" s="157">
        <v>1</v>
      </c>
      <c r="CH18" s="156">
        <v>2</v>
      </c>
      <c r="CI18" s="73">
        <v>3</v>
      </c>
      <c r="CJ18" s="73">
        <v>4</v>
      </c>
      <c r="CK18" s="73">
        <v>2</v>
      </c>
      <c r="CL18" s="157">
        <v>1</v>
      </c>
      <c r="CM18" s="156">
        <v>2</v>
      </c>
      <c r="CN18" s="73">
        <v>5</v>
      </c>
      <c r="CO18" s="73">
        <v>4</v>
      </c>
      <c r="CP18" s="73">
        <v>4</v>
      </c>
      <c r="CQ18" s="157">
        <v>4</v>
      </c>
      <c r="CR18" s="156">
        <v>2</v>
      </c>
      <c r="CS18" s="73">
        <v>5</v>
      </c>
      <c r="CT18" s="73">
        <v>4</v>
      </c>
      <c r="CU18" s="73">
        <v>2</v>
      </c>
      <c r="CV18" s="157">
        <v>3</v>
      </c>
      <c r="CW18" s="156">
        <v>2</v>
      </c>
      <c r="CX18" s="73">
        <v>3</v>
      </c>
      <c r="CY18" s="73">
        <v>2</v>
      </c>
      <c r="CZ18" s="73">
        <v>2</v>
      </c>
      <c r="DA18" s="157">
        <v>2</v>
      </c>
      <c r="DB18" s="156">
        <v>2</v>
      </c>
      <c r="DC18" s="73">
        <v>1</v>
      </c>
      <c r="DD18" s="73">
        <v>1</v>
      </c>
      <c r="DE18" s="73">
        <v>1</v>
      </c>
      <c r="DF18" s="157">
        <v>1</v>
      </c>
      <c r="DG18" s="156">
        <v>1</v>
      </c>
      <c r="DH18" s="73">
        <v>5</v>
      </c>
      <c r="DI18" s="73">
        <v>5</v>
      </c>
      <c r="DJ18" s="73">
        <v>5</v>
      </c>
      <c r="DK18" s="157">
        <v>5</v>
      </c>
      <c r="DL18" s="156">
        <v>3</v>
      </c>
      <c r="DM18" s="73">
        <v>4</v>
      </c>
      <c r="DN18" s="73">
        <v>4</v>
      </c>
      <c r="DO18" s="73">
        <v>5</v>
      </c>
      <c r="DP18" s="157">
        <v>1</v>
      </c>
      <c r="DQ18" s="156">
        <v>1</v>
      </c>
      <c r="DR18" s="73">
        <v>4</v>
      </c>
      <c r="DS18" s="73">
        <v>4</v>
      </c>
      <c r="DT18" s="73">
        <v>4</v>
      </c>
      <c r="DU18" s="157">
        <v>4</v>
      </c>
      <c r="DV18" s="156">
        <v>1</v>
      </c>
      <c r="DW18" s="73">
        <v>5</v>
      </c>
      <c r="DX18" s="73">
        <v>5</v>
      </c>
      <c r="DY18" s="73">
        <v>5</v>
      </c>
      <c r="DZ18" s="157">
        <v>5</v>
      </c>
      <c r="EA18" s="156">
        <v>3</v>
      </c>
      <c r="EB18" s="73">
        <v>4</v>
      </c>
      <c r="EC18" s="73">
        <v>4</v>
      </c>
      <c r="ED18" s="73">
        <v>4</v>
      </c>
      <c r="EE18" s="157">
        <v>5</v>
      </c>
      <c r="EF18" s="156">
        <v>1</v>
      </c>
      <c r="EG18" s="73">
        <v>5</v>
      </c>
      <c r="EH18" s="73">
        <v>5</v>
      </c>
      <c r="EI18" s="73">
        <v>4</v>
      </c>
      <c r="EJ18" s="157">
        <v>4</v>
      </c>
      <c r="EK18" s="156">
        <v>1</v>
      </c>
      <c r="EL18" s="73">
        <v>1</v>
      </c>
      <c r="EM18" s="73">
        <v>1</v>
      </c>
      <c r="EN18" s="73">
        <v>1</v>
      </c>
      <c r="EO18" s="157">
        <v>1</v>
      </c>
      <c r="EP18" s="156"/>
      <c r="EQ18" s="73"/>
      <c r="ER18" s="73"/>
      <c r="ES18" s="73"/>
      <c r="ET18" s="157"/>
      <c r="EU18" s="156"/>
      <c r="EV18" s="73"/>
      <c r="EW18" s="73"/>
      <c r="EX18" s="73"/>
      <c r="EY18" s="157"/>
    </row>
    <row r="19" spans="1:155" ht="23.1" customHeight="1" x14ac:dyDescent="0.25">
      <c r="A19" s="487"/>
      <c r="B19" s="492"/>
      <c r="C19" s="153" t="str">
        <f>'Eventos de Riesgo Corrupción'!C17</f>
        <v>Líneas de negocio</v>
      </c>
      <c r="D19" s="325" t="str">
        <f>'Eventos de Riesgo Corrupción'!D17</f>
        <v>Servicios</v>
      </c>
      <c r="F19" s="156">
        <v>5</v>
      </c>
      <c r="G19" s="73">
        <v>5</v>
      </c>
      <c r="H19" s="73">
        <v>5</v>
      </c>
      <c r="I19" s="73">
        <v>5</v>
      </c>
      <c r="J19" s="157">
        <v>5</v>
      </c>
      <c r="K19" s="156">
        <v>2</v>
      </c>
      <c r="L19" s="73">
        <v>4</v>
      </c>
      <c r="M19" s="73">
        <v>4</v>
      </c>
      <c r="N19" s="73">
        <v>3</v>
      </c>
      <c r="O19" s="157">
        <v>3</v>
      </c>
      <c r="P19" s="156">
        <v>1</v>
      </c>
      <c r="Q19" s="73">
        <v>1</v>
      </c>
      <c r="R19" s="73">
        <v>3</v>
      </c>
      <c r="S19" s="73">
        <v>3</v>
      </c>
      <c r="T19" s="157">
        <v>2</v>
      </c>
      <c r="U19" s="156">
        <v>1</v>
      </c>
      <c r="V19" s="73">
        <v>4</v>
      </c>
      <c r="W19" s="73">
        <v>3</v>
      </c>
      <c r="X19" s="73">
        <v>3</v>
      </c>
      <c r="Y19" s="157">
        <v>3</v>
      </c>
      <c r="Z19" s="156">
        <v>3</v>
      </c>
      <c r="AA19" s="73">
        <v>4</v>
      </c>
      <c r="AB19" s="73">
        <v>4</v>
      </c>
      <c r="AC19" s="73">
        <v>3</v>
      </c>
      <c r="AD19" s="157">
        <v>1</v>
      </c>
      <c r="AE19" s="156">
        <v>1</v>
      </c>
      <c r="AF19" s="73">
        <v>4</v>
      </c>
      <c r="AG19" s="73">
        <v>5</v>
      </c>
      <c r="AH19" s="73">
        <v>2</v>
      </c>
      <c r="AI19" s="157">
        <v>1</v>
      </c>
      <c r="AJ19" s="156">
        <v>2</v>
      </c>
      <c r="AK19" s="73">
        <v>4</v>
      </c>
      <c r="AL19" s="73">
        <v>4</v>
      </c>
      <c r="AM19" s="73">
        <v>3</v>
      </c>
      <c r="AN19" s="157">
        <v>4</v>
      </c>
      <c r="AO19" s="156">
        <v>1</v>
      </c>
      <c r="AP19" s="73">
        <v>1</v>
      </c>
      <c r="AQ19" s="73">
        <v>5</v>
      </c>
      <c r="AR19" s="73">
        <v>4</v>
      </c>
      <c r="AS19" s="157">
        <v>1</v>
      </c>
      <c r="AT19" s="156">
        <v>2</v>
      </c>
      <c r="AU19" s="73">
        <v>4</v>
      </c>
      <c r="AV19" s="73">
        <v>4</v>
      </c>
      <c r="AW19" s="73">
        <v>1</v>
      </c>
      <c r="AX19" s="157">
        <v>2</v>
      </c>
      <c r="AY19" s="312">
        <v>1</v>
      </c>
      <c r="AZ19" s="73">
        <v>4</v>
      </c>
      <c r="BA19" s="73">
        <v>4</v>
      </c>
      <c r="BB19" s="73">
        <v>4</v>
      </c>
      <c r="BC19" s="157">
        <v>4</v>
      </c>
      <c r="BD19" s="156">
        <v>2</v>
      </c>
      <c r="BE19" s="73">
        <v>3</v>
      </c>
      <c r="BF19" s="73">
        <v>3</v>
      </c>
      <c r="BG19" s="73">
        <v>2</v>
      </c>
      <c r="BH19" s="157">
        <v>2</v>
      </c>
      <c r="BI19" s="156">
        <v>1</v>
      </c>
      <c r="BJ19" s="73">
        <v>4</v>
      </c>
      <c r="BK19" s="73">
        <v>5</v>
      </c>
      <c r="BL19" s="73">
        <v>3</v>
      </c>
      <c r="BM19" s="157">
        <v>4</v>
      </c>
      <c r="BN19" s="156">
        <v>1</v>
      </c>
      <c r="BO19" s="73">
        <v>5</v>
      </c>
      <c r="BP19" s="73">
        <v>5</v>
      </c>
      <c r="BQ19" s="73">
        <v>5</v>
      </c>
      <c r="BR19" s="157">
        <v>1</v>
      </c>
      <c r="BS19" s="156">
        <v>1</v>
      </c>
      <c r="BT19" s="73">
        <v>4</v>
      </c>
      <c r="BU19" s="73">
        <v>4</v>
      </c>
      <c r="BV19" s="73">
        <v>5</v>
      </c>
      <c r="BW19" s="157">
        <v>4</v>
      </c>
      <c r="BX19" s="156">
        <v>3</v>
      </c>
      <c r="BY19" s="73">
        <v>4</v>
      </c>
      <c r="BZ19" s="73">
        <v>4</v>
      </c>
      <c r="CA19" s="73">
        <v>2</v>
      </c>
      <c r="CB19" s="157">
        <v>2</v>
      </c>
      <c r="CC19" s="156">
        <v>2</v>
      </c>
      <c r="CD19" s="73">
        <v>1</v>
      </c>
      <c r="CE19" s="73">
        <v>1</v>
      </c>
      <c r="CF19" s="73">
        <v>1</v>
      </c>
      <c r="CG19" s="157">
        <v>1</v>
      </c>
      <c r="CH19" s="156">
        <v>2</v>
      </c>
      <c r="CI19" s="73">
        <v>3</v>
      </c>
      <c r="CJ19" s="73">
        <v>4</v>
      </c>
      <c r="CK19" s="73">
        <v>2</v>
      </c>
      <c r="CL19" s="157">
        <v>1</v>
      </c>
      <c r="CM19" s="156">
        <v>2</v>
      </c>
      <c r="CN19" s="73">
        <v>5</v>
      </c>
      <c r="CO19" s="73">
        <v>4</v>
      </c>
      <c r="CP19" s="73">
        <v>4</v>
      </c>
      <c r="CQ19" s="157">
        <v>4</v>
      </c>
      <c r="CR19" s="156">
        <v>2</v>
      </c>
      <c r="CS19" s="73">
        <v>5</v>
      </c>
      <c r="CT19" s="73">
        <v>4</v>
      </c>
      <c r="CU19" s="73">
        <v>2</v>
      </c>
      <c r="CV19" s="157">
        <v>3</v>
      </c>
      <c r="CW19" s="156">
        <v>2</v>
      </c>
      <c r="CX19" s="73">
        <v>3</v>
      </c>
      <c r="CY19" s="73">
        <v>2</v>
      </c>
      <c r="CZ19" s="73">
        <v>2</v>
      </c>
      <c r="DA19" s="157">
        <v>2</v>
      </c>
      <c r="DB19" s="156">
        <v>2</v>
      </c>
      <c r="DC19" s="73">
        <v>1</v>
      </c>
      <c r="DD19" s="73">
        <v>1</v>
      </c>
      <c r="DE19" s="73">
        <v>1</v>
      </c>
      <c r="DF19" s="157">
        <v>1</v>
      </c>
      <c r="DG19" s="156">
        <v>1</v>
      </c>
      <c r="DH19" s="73">
        <v>5</v>
      </c>
      <c r="DI19" s="73">
        <v>5</v>
      </c>
      <c r="DJ19" s="73">
        <v>5</v>
      </c>
      <c r="DK19" s="157">
        <v>5</v>
      </c>
      <c r="DL19" s="156">
        <v>3</v>
      </c>
      <c r="DM19" s="73">
        <v>4</v>
      </c>
      <c r="DN19" s="73">
        <v>4</v>
      </c>
      <c r="DO19" s="73">
        <v>5</v>
      </c>
      <c r="DP19" s="157">
        <v>1</v>
      </c>
      <c r="DQ19" s="156">
        <v>1</v>
      </c>
      <c r="DR19" s="73">
        <v>4</v>
      </c>
      <c r="DS19" s="73">
        <v>4</v>
      </c>
      <c r="DT19" s="73">
        <v>4</v>
      </c>
      <c r="DU19" s="157">
        <v>4</v>
      </c>
      <c r="DV19" s="156">
        <v>1</v>
      </c>
      <c r="DW19" s="73">
        <v>5</v>
      </c>
      <c r="DX19" s="73">
        <v>5</v>
      </c>
      <c r="DY19" s="73">
        <v>5</v>
      </c>
      <c r="DZ19" s="157">
        <v>5</v>
      </c>
      <c r="EA19" s="156">
        <v>3</v>
      </c>
      <c r="EB19" s="73">
        <v>4</v>
      </c>
      <c r="EC19" s="73">
        <v>4</v>
      </c>
      <c r="ED19" s="73">
        <v>4</v>
      </c>
      <c r="EE19" s="157">
        <v>5</v>
      </c>
      <c r="EF19" s="156">
        <v>1</v>
      </c>
      <c r="EG19" s="73">
        <v>5</v>
      </c>
      <c r="EH19" s="73">
        <v>5</v>
      </c>
      <c r="EI19" s="73">
        <v>4</v>
      </c>
      <c r="EJ19" s="157">
        <v>4</v>
      </c>
      <c r="EK19" s="156">
        <v>1</v>
      </c>
      <c r="EL19" s="73">
        <v>1</v>
      </c>
      <c r="EM19" s="73">
        <v>1</v>
      </c>
      <c r="EN19" s="73">
        <v>1</v>
      </c>
      <c r="EO19" s="157">
        <v>1</v>
      </c>
      <c r="EP19" s="87"/>
      <c r="EQ19" s="72"/>
      <c r="ER19" s="72"/>
      <c r="ES19" s="72"/>
      <c r="ET19" s="88"/>
      <c r="EU19" s="87"/>
      <c r="EV19" s="72"/>
      <c r="EW19" s="72"/>
      <c r="EX19" s="72"/>
      <c r="EY19" s="88"/>
    </row>
    <row r="20" spans="1:155" ht="23.1" customHeight="1" x14ac:dyDescent="0.25">
      <c r="A20" s="476"/>
      <c r="B20" s="493"/>
      <c r="C20" s="153" t="str">
        <f>'Eventos de Riesgo Corrupción'!C18</f>
        <v>Actividad económica</v>
      </c>
      <c r="D20" s="324" t="str">
        <f>'Eventos de Riesgo Corrupción'!D18</f>
        <v xml:space="preserve">Objeto Social </v>
      </c>
      <c r="F20" s="156">
        <v>5</v>
      </c>
      <c r="G20" s="73">
        <v>5</v>
      </c>
      <c r="H20" s="73">
        <v>5</v>
      </c>
      <c r="I20" s="73">
        <v>5</v>
      </c>
      <c r="J20" s="157">
        <v>5</v>
      </c>
      <c r="K20" s="156">
        <v>2</v>
      </c>
      <c r="L20" s="73">
        <v>4</v>
      </c>
      <c r="M20" s="73">
        <v>4</v>
      </c>
      <c r="N20" s="73">
        <v>3</v>
      </c>
      <c r="O20" s="157">
        <v>3</v>
      </c>
      <c r="P20" s="156">
        <v>1</v>
      </c>
      <c r="Q20" s="73">
        <v>1</v>
      </c>
      <c r="R20" s="73">
        <v>3</v>
      </c>
      <c r="S20" s="73">
        <v>3</v>
      </c>
      <c r="T20" s="157">
        <v>2</v>
      </c>
      <c r="U20" s="156">
        <v>1</v>
      </c>
      <c r="V20" s="73">
        <v>4</v>
      </c>
      <c r="W20" s="73">
        <v>3</v>
      </c>
      <c r="X20" s="73">
        <v>3</v>
      </c>
      <c r="Y20" s="157">
        <v>3</v>
      </c>
      <c r="Z20" s="156">
        <v>3</v>
      </c>
      <c r="AA20" s="73">
        <v>4</v>
      </c>
      <c r="AB20" s="73">
        <v>4</v>
      </c>
      <c r="AC20" s="73">
        <v>3</v>
      </c>
      <c r="AD20" s="157">
        <v>1</v>
      </c>
      <c r="AE20" s="156">
        <v>1</v>
      </c>
      <c r="AF20" s="73">
        <v>4</v>
      </c>
      <c r="AG20" s="73">
        <v>5</v>
      </c>
      <c r="AH20" s="73">
        <v>2</v>
      </c>
      <c r="AI20" s="157">
        <v>1</v>
      </c>
      <c r="AJ20" s="156">
        <v>2</v>
      </c>
      <c r="AK20" s="73">
        <v>4</v>
      </c>
      <c r="AL20" s="73">
        <v>4</v>
      </c>
      <c r="AM20" s="73">
        <v>3</v>
      </c>
      <c r="AN20" s="157">
        <v>4</v>
      </c>
      <c r="AO20" s="156">
        <v>1</v>
      </c>
      <c r="AP20" s="73">
        <v>1</v>
      </c>
      <c r="AQ20" s="73">
        <v>5</v>
      </c>
      <c r="AR20" s="73">
        <v>4</v>
      </c>
      <c r="AS20" s="157">
        <v>1</v>
      </c>
      <c r="AT20" s="156">
        <v>2</v>
      </c>
      <c r="AU20" s="73">
        <v>4</v>
      </c>
      <c r="AV20" s="73">
        <v>4</v>
      </c>
      <c r="AW20" s="73">
        <v>1</v>
      </c>
      <c r="AX20" s="157">
        <v>2</v>
      </c>
      <c r="AY20" s="312">
        <v>1</v>
      </c>
      <c r="AZ20" s="73">
        <v>4</v>
      </c>
      <c r="BA20" s="73">
        <v>4</v>
      </c>
      <c r="BB20" s="73">
        <v>4</v>
      </c>
      <c r="BC20" s="157">
        <v>4</v>
      </c>
      <c r="BD20" s="156">
        <v>2</v>
      </c>
      <c r="BE20" s="73">
        <v>3</v>
      </c>
      <c r="BF20" s="73">
        <v>3</v>
      </c>
      <c r="BG20" s="73">
        <v>2</v>
      </c>
      <c r="BH20" s="157">
        <v>2</v>
      </c>
      <c r="BI20" s="156">
        <v>1</v>
      </c>
      <c r="BJ20" s="73">
        <v>4</v>
      </c>
      <c r="BK20" s="73">
        <v>5</v>
      </c>
      <c r="BL20" s="73">
        <v>3</v>
      </c>
      <c r="BM20" s="157">
        <v>4</v>
      </c>
      <c r="BN20" s="156">
        <v>1</v>
      </c>
      <c r="BO20" s="73">
        <v>5</v>
      </c>
      <c r="BP20" s="73">
        <v>5</v>
      </c>
      <c r="BQ20" s="73">
        <v>5</v>
      </c>
      <c r="BR20" s="157">
        <v>1</v>
      </c>
      <c r="BS20" s="156">
        <v>1</v>
      </c>
      <c r="BT20" s="73">
        <v>4</v>
      </c>
      <c r="BU20" s="73">
        <v>4</v>
      </c>
      <c r="BV20" s="73">
        <v>5</v>
      </c>
      <c r="BW20" s="157">
        <v>4</v>
      </c>
      <c r="BX20" s="156">
        <v>3</v>
      </c>
      <c r="BY20" s="73">
        <v>4</v>
      </c>
      <c r="BZ20" s="73">
        <v>4</v>
      </c>
      <c r="CA20" s="73">
        <v>2</v>
      </c>
      <c r="CB20" s="157">
        <v>2</v>
      </c>
      <c r="CC20" s="156">
        <v>2</v>
      </c>
      <c r="CD20" s="73">
        <v>1</v>
      </c>
      <c r="CE20" s="73">
        <v>1</v>
      </c>
      <c r="CF20" s="73">
        <v>1</v>
      </c>
      <c r="CG20" s="157">
        <v>1</v>
      </c>
      <c r="CH20" s="156">
        <v>2</v>
      </c>
      <c r="CI20" s="73">
        <v>3</v>
      </c>
      <c r="CJ20" s="73">
        <v>4</v>
      </c>
      <c r="CK20" s="73">
        <v>2</v>
      </c>
      <c r="CL20" s="157">
        <v>1</v>
      </c>
      <c r="CM20" s="156">
        <v>2</v>
      </c>
      <c r="CN20" s="73">
        <v>5</v>
      </c>
      <c r="CO20" s="73">
        <v>4</v>
      </c>
      <c r="CP20" s="73">
        <v>4</v>
      </c>
      <c r="CQ20" s="157">
        <v>4</v>
      </c>
      <c r="CR20" s="156">
        <v>2</v>
      </c>
      <c r="CS20" s="73">
        <v>5</v>
      </c>
      <c r="CT20" s="73">
        <v>4</v>
      </c>
      <c r="CU20" s="73">
        <v>2</v>
      </c>
      <c r="CV20" s="157">
        <v>3</v>
      </c>
      <c r="CW20" s="156">
        <v>2</v>
      </c>
      <c r="CX20" s="73">
        <v>3</v>
      </c>
      <c r="CY20" s="73">
        <v>2</v>
      </c>
      <c r="CZ20" s="73">
        <v>2</v>
      </c>
      <c r="DA20" s="157">
        <v>2</v>
      </c>
      <c r="DB20" s="156">
        <v>2</v>
      </c>
      <c r="DC20" s="73">
        <v>1</v>
      </c>
      <c r="DD20" s="73">
        <v>1</v>
      </c>
      <c r="DE20" s="73">
        <v>1</v>
      </c>
      <c r="DF20" s="157">
        <v>1</v>
      </c>
      <c r="DG20" s="156">
        <v>1</v>
      </c>
      <c r="DH20" s="73">
        <v>5</v>
      </c>
      <c r="DI20" s="73">
        <v>5</v>
      </c>
      <c r="DJ20" s="73">
        <v>5</v>
      </c>
      <c r="DK20" s="157">
        <v>5</v>
      </c>
      <c r="DL20" s="156">
        <v>3</v>
      </c>
      <c r="DM20" s="73">
        <v>4</v>
      </c>
      <c r="DN20" s="73">
        <v>4</v>
      </c>
      <c r="DO20" s="73">
        <v>5</v>
      </c>
      <c r="DP20" s="157">
        <v>1</v>
      </c>
      <c r="DQ20" s="156">
        <v>1</v>
      </c>
      <c r="DR20" s="73">
        <v>4</v>
      </c>
      <c r="DS20" s="73">
        <v>4</v>
      </c>
      <c r="DT20" s="73">
        <v>4</v>
      </c>
      <c r="DU20" s="157">
        <v>4</v>
      </c>
      <c r="DV20" s="156">
        <v>1</v>
      </c>
      <c r="DW20" s="73">
        <v>5</v>
      </c>
      <c r="DX20" s="73">
        <v>5</v>
      </c>
      <c r="DY20" s="73">
        <v>5</v>
      </c>
      <c r="DZ20" s="157">
        <v>5</v>
      </c>
      <c r="EA20" s="156">
        <v>3</v>
      </c>
      <c r="EB20" s="73">
        <v>4</v>
      </c>
      <c r="EC20" s="73">
        <v>4</v>
      </c>
      <c r="ED20" s="73">
        <v>4</v>
      </c>
      <c r="EE20" s="157">
        <v>5</v>
      </c>
      <c r="EF20" s="156">
        <v>1</v>
      </c>
      <c r="EG20" s="73">
        <v>5</v>
      </c>
      <c r="EH20" s="73">
        <v>5</v>
      </c>
      <c r="EI20" s="73">
        <v>4</v>
      </c>
      <c r="EJ20" s="157">
        <v>4</v>
      </c>
      <c r="EK20" s="156">
        <v>1</v>
      </c>
      <c r="EL20" s="73">
        <v>1</v>
      </c>
      <c r="EM20" s="73">
        <v>1</v>
      </c>
      <c r="EN20" s="73">
        <v>1</v>
      </c>
      <c r="EO20" s="157">
        <v>1</v>
      </c>
      <c r="EP20" s="87"/>
      <c r="EQ20" s="72"/>
      <c r="ER20" s="72"/>
      <c r="ES20" s="72"/>
      <c r="ET20" s="88"/>
      <c r="EU20" s="87"/>
      <c r="EV20" s="72"/>
      <c r="EW20" s="72"/>
      <c r="EX20" s="72"/>
      <c r="EY20" s="88"/>
    </row>
    <row r="21" spans="1:155" ht="23.1" customHeight="1" x14ac:dyDescent="0.25">
      <c r="A21" s="483" t="str">
        <f>'Eventos de Riesgo Corrupción'!A19</f>
        <v>R2</v>
      </c>
      <c r="B21" s="496" t="str">
        <f>'Eventos de Riesgo Corrupción'!B19</f>
        <v>Hacer uso indebido de la posición o cargo para obtener beneficios a nombre propio o de terceros en contratos estatales o en negocios internacionales.</v>
      </c>
      <c r="C21" s="500" t="str">
        <f>'Eventos de Riesgo Corrupción'!C19</f>
        <v>Terceros</v>
      </c>
      <c r="D21" s="301" t="str">
        <f>'Eventos de Riesgo Corrupción'!D19</f>
        <v>Contratistas</v>
      </c>
      <c r="F21" s="158">
        <v>5</v>
      </c>
      <c r="G21" s="144">
        <v>3</v>
      </c>
      <c r="H21" s="144">
        <v>3</v>
      </c>
      <c r="I21" s="144">
        <v>3</v>
      </c>
      <c r="J21" s="159">
        <v>3</v>
      </c>
      <c r="K21" s="158">
        <v>2</v>
      </c>
      <c r="L21" s="144">
        <v>4</v>
      </c>
      <c r="M21" s="144">
        <v>4</v>
      </c>
      <c r="N21" s="144">
        <v>2</v>
      </c>
      <c r="O21" s="159">
        <v>2</v>
      </c>
      <c r="P21" s="158">
        <v>1</v>
      </c>
      <c r="Q21" s="144">
        <v>2</v>
      </c>
      <c r="R21" s="144">
        <v>3</v>
      </c>
      <c r="S21" s="144">
        <v>3</v>
      </c>
      <c r="T21" s="159">
        <v>2</v>
      </c>
      <c r="U21" s="158">
        <v>1</v>
      </c>
      <c r="V21" s="144">
        <v>2</v>
      </c>
      <c r="W21" s="144">
        <v>2</v>
      </c>
      <c r="X21" s="144">
        <v>2</v>
      </c>
      <c r="Y21" s="159">
        <v>2</v>
      </c>
      <c r="Z21" s="158">
        <v>4</v>
      </c>
      <c r="AA21" s="144">
        <v>4</v>
      </c>
      <c r="AB21" s="144">
        <v>4</v>
      </c>
      <c r="AC21" s="144">
        <v>3</v>
      </c>
      <c r="AD21" s="159">
        <v>1</v>
      </c>
      <c r="AE21" s="158">
        <v>2</v>
      </c>
      <c r="AF21" s="144">
        <v>4</v>
      </c>
      <c r="AG21" s="144">
        <v>5</v>
      </c>
      <c r="AH21" s="144">
        <v>3</v>
      </c>
      <c r="AI21" s="159">
        <v>4</v>
      </c>
      <c r="AJ21" s="158">
        <v>2</v>
      </c>
      <c r="AK21" s="144">
        <v>4</v>
      </c>
      <c r="AL21" s="144">
        <v>4</v>
      </c>
      <c r="AM21" s="144">
        <v>4</v>
      </c>
      <c r="AN21" s="159">
        <v>4</v>
      </c>
      <c r="AO21" s="158">
        <v>1</v>
      </c>
      <c r="AP21" s="144">
        <v>5</v>
      </c>
      <c r="AQ21" s="144">
        <v>5</v>
      </c>
      <c r="AR21" s="144">
        <v>5</v>
      </c>
      <c r="AS21" s="159">
        <v>1</v>
      </c>
      <c r="AT21" s="158">
        <v>2</v>
      </c>
      <c r="AU21" s="144">
        <v>4</v>
      </c>
      <c r="AV21" s="144">
        <v>4</v>
      </c>
      <c r="AW21" s="144">
        <v>2</v>
      </c>
      <c r="AX21" s="159">
        <v>2</v>
      </c>
      <c r="AY21" s="313">
        <v>3</v>
      </c>
      <c r="AZ21" s="144">
        <v>3</v>
      </c>
      <c r="BA21" s="144">
        <v>3</v>
      </c>
      <c r="BB21" s="144">
        <v>3</v>
      </c>
      <c r="BC21" s="159">
        <v>3</v>
      </c>
      <c r="BD21" s="158">
        <v>1</v>
      </c>
      <c r="BE21" s="144">
        <v>2</v>
      </c>
      <c r="BF21" s="144">
        <v>2</v>
      </c>
      <c r="BG21" s="144">
        <v>1</v>
      </c>
      <c r="BH21" s="159">
        <v>1</v>
      </c>
      <c r="BI21" s="158">
        <v>1</v>
      </c>
      <c r="BJ21" s="144">
        <v>4</v>
      </c>
      <c r="BK21" s="144">
        <v>5</v>
      </c>
      <c r="BL21" s="144">
        <v>3</v>
      </c>
      <c r="BM21" s="159">
        <v>4</v>
      </c>
      <c r="BN21" s="158">
        <v>1</v>
      </c>
      <c r="BO21" s="144">
        <v>5</v>
      </c>
      <c r="BP21" s="144">
        <v>5</v>
      </c>
      <c r="BQ21" s="144">
        <v>5</v>
      </c>
      <c r="BR21" s="159">
        <v>1</v>
      </c>
      <c r="BS21" s="158">
        <v>1</v>
      </c>
      <c r="BT21" s="144">
        <v>4</v>
      </c>
      <c r="BU21" s="144">
        <v>4</v>
      </c>
      <c r="BV21" s="144">
        <v>4</v>
      </c>
      <c r="BW21" s="159">
        <v>4</v>
      </c>
      <c r="BX21" s="158">
        <v>2</v>
      </c>
      <c r="BY21" s="144">
        <v>4</v>
      </c>
      <c r="BZ21" s="144">
        <v>4</v>
      </c>
      <c r="CA21" s="144">
        <v>3</v>
      </c>
      <c r="CB21" s="159">
        <v>2</v>
      </c>
      <c r="CC21" s="158">
        <v>2</v>
      </c>
      <c r="CD21" s="144">
        <v>1</v>
      </c>
      <c r="CE21" s="144">
        <v>1</v>
      </c>
      <c r="CF21" s="144">
        <v>1</v>
      </c>
      <c r="CG21" s="159">
        <v>1</v>
      </c>
      <c r="CH21" s="158">
        <v>2</v>
      </c>
      <c r="CI21" s="144">
        <v>2</v>
      </c>
      <c r="CJ21" s="144">
        <v>4</v>
      </c>
      <c r="CK21" s="144">
        <v>4</v>
      </c>
      <c r="CL21" s="159">
        <v>1</v>
      </c>
      <c r="CM21" s="158">
        <v>3</v>
      </c>
      <c r="CN21" s="144">
        <v>5</v>
      </c>
      <c r="CO21" s="144">
        <v>4</v>
      </c>
      <c r="CP21" s="144">
        <v>5</v>
      </c>
      <c r="CQ21" s="159">
        <v>4</v>
      </c>
      <c r="CR21" s="158">
        <v>2</v>
      </c>
      <c r="CS21" s="144">
        <v>4</v>
      </c>
      <c r="CT21" s="144">
        <v>4</v>
      </c>
      <c r="CU21" s="144">
        <v>3</v>
      </c>
      <c r="CV21" s="159">
        <v>3</v>
      </c>
      <c r="CW21" s="158">
        <v>2</v>
      </c>
      <c r="CX21" s="144">
        <v>3</v>
      </c>
      <c r="CY21" s="144">
        <v>3</v>
      </c>
      <c r="CZ21" s="144">
        <v>3</v>
      </c>
      <c r="DA21" s="159">
        <v>3</v>
      </c>
      <c r="DB21" s="158">
        <v>4</v>
      </c>
      <c r="DC21" s="144">
        <v>1</v>
      </c>
      <c r="DD21" s="144">
        <v>1</v>
      </c>
      <c r="DE21" s="144">
        <v>1</v>
      </c>
      <c r="DF21" s="159">
        <v>1</v>
      </c>
      <c r="DG21" s="158">
        <v>2</v>
      </c>
      <c r="DH21" s="144">
        <v>5</v>
      </c>
      <c r="DI21" s="144">
        <v>5</v>
      </c>
      <c r="DJ21" s="144">
        <v>5</v>
      </c>
      <c r="DK21" s="159">
        <v>5</v>
      </c>
      <c r="DL21" s="158">
        <v>3</v>
      </c>
      <c r="DM21" s="144">
        <v>4</v>
      </c>
      <c r="DN21" s="144">
        <v>4</v>
      </c>
      <c r="DO21" s="144">
        <v>4</v>
      </c>
      <c r="DP21" s="159">
        <v>1</v>
      </c>
      <c r="DQ21" s="158">
        <v>2</v>
      </c>
      <c r="DR21" s="144">
        <v>4</v>
      </c>
      <c r="DS21" s="144">
        <v>4</v>
      </c>
      <c r="DT21" s="144">
        <v>4</v>
      </c>
      <c r="DU21" s="159">
        <v>4</v>
      </c>
      <c r="DV21" s="158">
        <v>1</v>
      </c>
      <c r="DW21" s="144">
        <v>5</v>
      </c>
      <c r="DX21" s="144">
        <v>5</v>
      </c>
      <c r="DY21" s="144">
        <v>5</v>
      </c>
      <c r="DZ21" s="159">
        <v>5</v>
      </c>
      <c r="EA21" s="158">
        <v>4</v>
      </c>
      <c r="EB21" s="144">
        <v>4</v>
      </c>
      <c r="EC21" s="144">
        <v>2</v>
      </c>
      <c r="ED21" s="144">
        <v>4</v>
      </c>
      <c r="EE21" s="159">
        <v>5</v>
      </c>
      <c r="EF21" s="158">
        <v>1</v>
      </c>
      <c r="EG21" s="144">
        <v>5</v>
      </c>
      <c r="EH21" s="144">
        <v>5</v>
      </c>
      <c r="EI21" s="144">
        <v>4</v>
      </c>
      <c r="EJ21" s="159">
        <v>4</v>
      </c>
      <c r="EK21" s="158">
        <v>1</v>
      </c>
      <c r="EL21" s="144">
        <v>1</v>
      </c>
      <c r="EM21" s="144">
        <v>1</v>
      </c>
      <c r="EN21" s="144">
        <v>1</v>
      </c>
      <c r="EO21" s="159">
        <v>1</v>
      </c>
      <c r="EP21" s="158"/>
      <c r="EQ21" s="144"/>
      <c r="ER21" s="144"/>
      <c r="ES21" s="144"/>
      <c r="ET21" s="159"/>
      <c r="EU21" s="158"/>
      <c r="EV21" s="144"/>
      <c r="EW21" s="144"/>
      <c r="EX21" s="144"/>
      <c r="EY21" s="159"/>
    </row>
    <row r="22" spans="1:155" ht="23.1" customHeight="1" x14ac:dyDescent="0.25">
      <c r="A22" s="484"/>
      <c r="B22" s="497"/>
      <c r="C22" s="502"/>
      <c r="D22" s="301" t="str">
        <f>'Eventos de Riesgo Corrupción'!D20</f>
        <v>Empleados</v>
      </c>
      <c r="F22" s="158">
        <v>5</v>
      </c>
      <c r="G22" s="144">
        <v>3</v>
      </c>
      <c r="H22" s="144">
        <v>3</v>
      </c>
      <c r="I22" s="144">
        <v>3</v>
      </c>
      <c r="J22" s="159">
        <v>3</v>
      </c>
      <c r="K22" s="158">
        <v>2</v>
      </c>
      <c r="L22" s="144">
        <v>4</v>
      </c>
      <c r="M22" s="144">
        <v>4</v>
      </c>
      <c r="N22" s="144">
        <v>2</v>
      </c>
      <c r="O22" s="159">
        <v>2</v>
      </c>
      <c r="P22" s="158">
        <v>1</v>
      </c>
      <c r="Q22" s="144">
        <v>2</v>
      </c>
      <c r="R22" s="144">
        <v>3</v>
      </c>
      <c r="S22" s="144">
        <v>3</v>
      </c>
      <c r="T22" s="159">
        <v>2</v>
      </c>
      <c r="U22" s="158">
        <v>1</v>
      </c>
      <c r="V22" s="144">
        <v>2</v>
      </c>
      <c r="W22" s="144">
        <v>2</v>
      </c>
      <c r="X22" s="144">
        <v>2</v>
      </c>
      <c r="Y22" s="159">
        <v>2</v>
      </c>
      <c r="Z22" s="158">
        <v>4</v>
      </c>
      <c r="AA22" s="144">
        <v>4</v>
      </c>
      <c r="AB22" s="144">
        <v>4</v>
      </c>
      <c r="AC22" s="144">
        <v>3</v>
      </c>
      <c r="AD22" s="159">
        <v>1</v>
      </c>
      <c r="AE22" s="158">
        <v>2</v>
      </c>
      <c r="AF22" s="144">
        <v>4</v>
      </c>
      <c r="AG22" s="144">
        <v>5</v>
      </c>
      <c r="AH22" s="144">
        <v>3</v>
      </c>
      <c r="AI22" s="159">
        <v>4</v>
      </c>
      <c r="AJ22" s="158">
        <v>2</v>
      </c>
      <c r="AK22" s="144">
        <v>4</v>
      </c>
      <c r="AL22" s="144">
        <v>4</v>
      </c>
      <c r="AM22" s="144">
        <v>4</v>
      </c>
      <c r="AN22" s="159">
        <v>4</v>
      </c>
      <c r="AO22" s="158">
        <v>1</v>
      </c>
      <c r="AP22" s="144">
        <v>5</v>
      </c>
      <c r="AQ22" s="144">
        <v>5</v>
      </c>
      <c r="AR22" s="144">
        <v>5</v>
      </c>
      <c r="AS22" s="159">
        <v>1</v>
      </c>
      <c r="AT22" s="158">
        <v>2</v>
      </c>
      <c r="AU22" s="144">
        <v>4</v>
      </c>
      <c r="AV22" s="144">
        <v>4</v>
      </c>
      <c r="AW22" s="144">
        <v>2</v>
      </c>
      <c r="AX22" s="159">
        <v>2</v>
      </c>
      <c r="AY22" s="313">
        <v>3</v>
      </c>
      <c r="AZ22" s="144">
        <v>3</v>
      </c>
      <c r="BA22" s="144">
        <v>3</v>
      </c>
      <c r="BB22" s="144">
        <v>3</v>
      </c>
      <c r="BC22" s="159">
        <v>3</v>
      </c>
      <c r="BD22" s="158">
        <v>1</v>
      </c>
      <c r="BE22" s="144">
        <v>2</v>
      </c>
      <c r="BF22" s="144">
        <v>2</v>
      </c>
      <c r="BG22" s="144">
        <v>1</v>
      </c>
      <c r="BH22" s="159">
        <v>1</v>
      </c>
      <c r="BI22" s="158">
        <v>1</v>
      </c>
      <c r="BJ22" s="144">
        <v>4</v>
      </c>
      <c r="BK22" s="144">
        <v>5</v>
      </c>
      <c r="BL22" s="144">
        <v>3</v>
      </c>
      <c r="BM22" s="159">
        <v>4</v>
      </c>
      <c r="BN22" s="158">
        <v>1</v>
      </c>
      <c r="BO22" s="144">
        <v>5</v>
      </c>
      <c r="BP22" s="144">
        <v>5</v>
      </c>
      <c r="BQ22" s="144">
        <v>5</v>
      </c>
      <c r="BR22" s="159">
        <v>1</v>
      </c>
      <c r="BS22" s="158">
        <v>1</v>
      </c>
      <c r="BT22" s="144">
        <v>4</v>
      </c>
      <c r="BU22" s="144">
        <v>4</v>
      </c>
      <c r="BV22" s="144">
        <v>4</v>
      </c>
      <c r="BW22" s="159">
        <v>4</v>
      </c>
      <c r="BX22" s="158">
        <v>2</v>
      </c>
      <c r="BY22" s="144">
        <v>4</v>
      </c>
      <c r="BZ22" s="144">
        <v>4</v>
      </c>
      <c r="CA22" s="144">
        <v>3</v>
      </c>
      <c r="CB22" s="159">
        <v>2</v>
      </c>
      <c r="CC22" s="158">
        <v>2</v>
      </c>
      <c r="CD22" s="144">
        <v>1</v>
      </c>
      <c r="CE22" s="144">
        <v>1</v>
      </c>
      <c r="CF22" s="144">
        <v>1</v>
      </c>
      <c r="CG22" s="159">
        <v>1</v>
      </c>
      <c r="CH22" s="158">
        <v>2</v>
      </c>
      <c r="CI22" s="144">
        <v>2</v>
      </c>
      <c r="CJ22" s="144">
        <v>4</v>
      </c>
      <c r="CK22" s="144">
        <v>4</v>
      </c>
      <c r="CL22" s="159">
        <v>1</v>
      </c>
      <c r="CM22" s="158">
        <v>3</v>
      </c>
      <c r="CN22" s="144">
        <v>5</v>
      </c>
      <c r="CO22" s="144">
        <v>4</v>
      </c>
      <c r="CP22" s="144">
        <v>5</v>
      </c>
      <c r="CQ22" s="159">
        <v>4</v>
      </c>
      <c r="CR22" s="158">
        <v>2</v>
      </c>
      <c r="CS22" s="144">
        <v>4</v>
      </c>
      <c r="CT22" s="144">
        <v>4</v>
      </c>
      <c r="CU22" s="144">
        <v>3</v>
      </c>
      <c r="CV22" s="159">
        <v>3</v>
      </c>
      <c r="CW22" s="158">
        <v>2</v>
      </c>
      <c r="CX22" s="144">
        <v>3</v>
      </c>
      <c r="CY22" s="144">
        <v>3</v>
      </c>
      <c r="CZ22" s="144">
        <v>3</v>
      </c>
      <c r="DA22" s="159">
        <v>3</v>
      </c>
      <c r="DB22" s="158">
        <v>4</v>
      </c>
      <c r="DC22" s="144">
        <v>1</v>
      </c>
      <c r="DD22" s="144">
        <v>1</v>
      </c>
      <c r="DE22" s="144">
        <v>1</v>
      </c>
      <c r="DF22" s="159">
        <v>1</v>
      </c>
      <c r="DG22" s="158">
        <v>2</v>
      </c>
      <c r="DH22" s="144">
        <v>5</v>
      </c>
      <c r="DI22" s="144">
        <v>5</v>
      </c>
      <c r="DJ22" s="144">
        <v>5</v>
      </c>
      <c r="DK22" s="159">
        <v>5</v>
      </c>
      <c r="DL22" s="158">
        <v>3</v>
      </c>
      <c r="DM22" s="144">
        <v>4</v>
      </c>
      <c r="DN22" s="144">
        <v>4</v>
      </c>
      <c r="DO22" s="144">
        <v>4</v>
      </c>
      <c r="DP22" s="159">
        <v>1</v>
      </c>
      <c r="DQ22" s="158">
        <v>2</v>
      </c>
      <c r="DR22" s="144">
        <v>4</v>
      </c>
      <c r="DS22" s="144">
        <v>4</v>
      </c>
      <c r="DT22" s="144">
        <v>4</v>
      </c>
      <c r="DU22" s="159">
        <v>4</v>
      </c>
      <c r="DV22" s="158">
        <v>1</v>
      </c>
      <c r="DW22" s="144">
        <v>5</v>
      </c>
      <c r="DX22" s="144">
        <v>5</v>
      </c>
      <c r="DY22" s="144">
        <v>5</v>
      </c>
      <c r="DZ22" s="159">
        <v>5</v>
      </c>
      <c r="EA22" s="158">
        <v>4</v>
      </c>
      <c r="EB22" s="144">
        <v>4</v>
      </c>
      <c r="EC22" s="144">
        <v>2</v>
      </c>
      <c r="ED22" s="144">
        <v>4</v>
      </c>
      <c r="EE22" s="159">
        <v>5</v>
      </c>
      <c r="EF22" s="158">
        <v>1</v>
      </c>
      <c r="EG22" s="144">
        <v>5</v>
      </c>
      <c r="EH22" s="144">
        <v>5</v>
      </c>
      <c r="EI22" s="144">
        <v>4</v>
      </c>
      <c r="EJ22" s="159">
        <v>4</v>
      </c>
      <c r="EK22" s="158">
        <v>1</v>
      </c>
      <c r="EL22" s="144">
        <v>1</v>
      </c>
      <c r="EM22" s="144">
        <v>1</v>
      </c>
      <c r="EN22" s="144">
        <v>1</v>
      </c>
      <c r="EO22" s="159">
        <v>1</v>
      </c>
      <c r="EP22" s="158"/>
      <c r="EQ22" s="144"/>
      <c r="ER22" s="144"/>
      <c r="ES22" s="144"/>
      <c r="ET22" s="159"/>
      <c r="EU22" s="158"/>
      <c r="EV22" s="144"/>
      <c r="EW22" s="144"/>
      <c r="EX22" s="144"/>
      <c r="EY22" s="159"/>
    </row>
    <row r="23" spans="1:155" ht="23.1" customHeight="1" x14ac:dyDescent="0.25">
      <c r="A23" s="475" t="str">
        <f>'Eventos de Riesgo Corrupción'!A21</f>
        <v>R3</v>
      </c>
      <c r="B23" s="491" t="str">
        <f>'Eventos de Riesgo Corrupción'!B21</f>
        <v>Omitir, ocultar o utilizar indebidamente información relevante de manera intencional con el fin de cometer conductas asociadas a la Corrupción.</v>
      </c>
      <c r="C23" s="494" t="str">
        <f>'Eventos de Riesgo Corrupción'!C21</f>
        <v>Terceros</v>
      </c>
      <c r="D23" s="324" t="str">
        <f>'Eventos de Riesgo Corrupción'!D21</f>
        <v>Contratistas</v>
      </c>
      <c r="F23" s="156">
        <v>5</v>
      </c>
      <c r="G23" s="73">
        <v>3</v>
      </c>
      <c r="H23" s="73">
        <v>3</v>
      </c>
      <c r="I23" s="73">
        <v>3</v>
      </c>
      <c r="J23" s="157">
        <v>3</v>
      </c>
      <c r="K23" s="156">
        <v>2</v>
      </c>
      <c r="L23" s="73">
        <v>4</v>
      </c>
      <c r="M23" s="73">
        <v>4</v>
      </c>
      <c r="N23" s="73">
        <v>2</v>
      </c>
      <c r="O23" s="157">
        <v>2</v>
      </c>
      <c r="P23" s="156">
        <v>2</v>
      </c>
      <c r="Q23" s="73">
        <v>3</v>
      </c>
      <c r="R23" s="73">
        <v>3</v>
      </c>
      <c r="S23" s="73">
        <v>3</v>
      </c>
      <c r="T23" s="157">
        <v>2</v>
      </c>
      <c r="U23" s="156">
        <v>2</v>
      </c>
      <c r="V23" s="73">
        <v>3</v>
      </c>
      <c r="W23" s="73">
        <v>2</v>
      </c>
      <c r="X23" s="73">
        <v>3</v>
      </c>
      <c r="Y23" s="157">
        <v>2</v>
      </c>
      <c r="Z23" s="156">
        <v>3</v>
      </c>
      <c r="AA23" s="73">
        <v>4</v>
      </c>
      <c r="AB23" s="73">
        <v>4</v>
      </c>
      <c r="AC23" s="73">
        <v>2</v>
      </c>
      <c r="AD23" s="157">
        <v>1</v>
      </c>
      <c r="AE23" s="156">
        <v>1</v>
      </c>
      <c r="AF23" s="73">
        <v>5</v>
      </c>
      <c r="AG23" s="73">
        <v>5</v>
      </c>
      <c r="AH23" s="73">
        <v>3</v>
      </c>
      <c r="AI23" s="157">
        <v>2</v>
      </c>
      <c r="AJ23" s="156">
        <v>3</v>
      </c>
      <c r="AK23" s="73">
        <v>4</v>
      </c>
      <c r="AL23" s="73">
        <v>4</v>
      </c>
      <c r="AM23" s="73">
        <v>4</v>
      </c>
      <c r="AN23" s="157">
        <v>4</v>
      </c>
      <c r="AO23" s="156">
        <v>1</v>
      </c>
      <c r="AP23" s="73">
        <v>5</v>
      </c>
      <c r="AQ23" s="73">
        <v>5</v>
      </c>
      <c r="AR23" s="73">
        <v>5</v>
      </c>
      <c r="AS23" s="157">
        <v>1</v>
      </c>
      <c r="AT23" s="156">
        <v>2</v>
      </c>
      <c r="AU23" s="73">
        <v>4</v>
      </c>
      <c r="AV23" s="73">
        <v>4</v>
      </c>
      <c r="AW23" s="73">
        <v>2</v>
      </c>
      <c r="AX23" s="157">
        <v>2</v>
      </c>
      <c r="AY23" s="312">
        <v>2</v>
      </c>
      <c r="AZ23" s="73">
        <v>2</v>
      </c>
      <c r="BA23" s="73">
        <v>2</v>
      </c>
      <c r="BB23" s="73">
        <v>2</v>
      </c>
      <c r="BC23" s="157">
        <v>2</v>
      </c>
      <c r="BD23" s="156">
        <v>2</v>
      </c>
      <c r="BE23" s="73">
        <v>4</v>
      </c>
      <c r="BF23" s="73">
        <v>4</v>
      </c>
      <c r="BG23" s="73">
        <v>3</v>
      </c>
      <c r="BH23" s="157">
        <v>3</v>
      </c>
      <c r="BI23" s="156">
        <v>1</v>
      </c>
      <c r="BJ23" s="73">
        <v>4</v>
      </c>
      <c r="BK23" s="73">
        <v>5</v>
      </c>
      <c r="BL23" s="73">
        <v>3</v>
      </c>
      <c r="BM23" s="157">
        <v>4</v>
      </c>
      <c r="BN23" s="156">
        <v>1</v>
      </c>
      <c r="BO23" s="73">
        <v>5</v>
      </c>
      <c r="BP23" s="73">
        <v>5</v>
      </c>
      <c r="BQ23" s="73">
        <v>5</v>
      </c>
      <c r="BR23" s="157">
        <v>1</v>
      </c>
      <c r="BS23" s="156">
        <v>1</v>
      </c>
      <c r="BT23" s="73">
        <v>4</v>
      </c>
      <c r="BU23" s="73">
        <v>4</v>
      </c>
      <c r="BV23" s="73">
        <v>4</v>
      </c>
      <c r="BW23" s="157">
        <v>4</v>
      </c>
      <c r="BX23" s="156">
        <v>2</v>
      </c>
      <c r="BY23" s="73">
        <v>4</v>
      </c>
      <c r="BZ23" s="73">
        <v>3</v>
      </c>
      <c r="CA23" s="73">
        <v>2</v>
      </c>
      <c r="CB23" s="157">
        <v>2</v>
      </c>
      <c r="CC23" s="156">
        <v>2</v>
      </c>
      <c r="CD23" s="73">
        <v>3</v>
      </c>
      <c r="CE23" s="73">
        <v>3</v>
      </c>
      <c r="CF23" s="73">
        <v>3</v>
      </c>
      <c r="CG23" s="157">
        <v>3</v>
      </c>
      <c r="CH23" s="156">
        <v>2</v>
      </c>
      <c r="CI23" s="73">
        <v>3</v>
      </c>
      <c r="CJ23" s="73">
        <v>3</v>
      </c>
      <c r="CK23" s="73">
        <v>4</v>
      </c>
      <c r="CL23" s="157">
        <v>1</v>
      </c>
      <c r="CM23" s="156">
        <v>2</v>
      </c>
      <c r="CN23" s="73">
        <v>4</v>
      </c>
      <c r="CO23" s="73">
        <v>4</v>
      </c>
      <c r="CP23" s="73">
        <v>4</v>
      </c>
      <c r="CQ23" s="157">
        <v>4</v>
      </c>
      <c r="CR23" s="156">
        <v>2</v>
      </c>
      <c r="CS23" s="73">
        <v>4</v>
      </c>
      <c r="CT23" s="73">
        <v>3</v>
      </c>
      <c r="CU23" s="73">
        <v>4</v>
      </c>
      <c r="CV23" s="157">
        <v>3</v>
      </c>
      <c r="CW23" s="156">
        <v>2</v>
      </c>
      <c r="CX23" s="73">
        <v>3</v>
      </c>
      <c r="CY23" s="73">
        <v>3</v>
      </c>
      <c r="CZ23" s="73">
        <v>3</v>
      </c>
      <c r="DA23" s="157">
        <v>3</v>
      </c>
      <c r="DB23" s="156">
        <v>4</v>
      </c>
      <c r="DC23" s="73">
        <v>1</v>
      </c>
      <c r="DD23" s="73">
        <v>1</v>
      </c>
      <c r="DE23" s="73">
        <v>1</v>
      </c>
      <c r="DF23" s="157">
        <v>1</v>
      </c>
      <c r="DG23" s="156">
        <v>1</v>
      </c>
      <c r="DH23" s="73">
        <v>5</v>
      </c>
      <c r="DI23" s="73">
        <v>5</v>
      </c>
      <c r="DJ23" s="73">
        <v>5</v>
      </c>
      <c r="DK23" s="157">
        <v>5</v>
      </c>
      <c r="DL23" s="156">
        <v>3</v>
      </c>
      <c r="DM23" s="73">
        <v>4</v>
      </c>
      <c r="DN23" s="73">
        <v>4</v>
      </c>
      <c r="DO23" s="73">
        <v>4</v>
      </c>
      <c r="DP23" s="157">
        <v>1</v>
      </c>
      <c r="DQ23" s="156">
        <v>2</v>
      </c>
      <c r="DR23" s="73">
        <v>4</v>
      </c>
      <c r="DS23" s="73">
        <v>4</v>
      </c>
      <c r="DT23" s="73">
        <v>4</v>
      </c>
      <c r="DU23" s="157">
        <v>4</v>
      </c>
      <c r="DV23" s="156">
        <v>1</v>
      </c>
      <c r="DW23" s="73">
        <v>5</v>
      </c>
      <c r="DX23" s="73">
        <v>5</v>
      </c>
      <c r="DY23" s="73">
        <v>5</v>
      </c>
      <c r="DZ23" s="157">
        <v>5</v>
      </c>
      <c r="EA23" s="156">
        <v>2</v>
      </c>
      <c r="EB23" s="73">
        <v>4</v>
      </c>
      <c r="EC23" s="73">
        <v>3</v>
      </c>
      <c r="ED23" s="73">
        <v>4</v>
      </c>
      <c r="EE23" s="157">
        <v>4</v>
      </c>
      <c r="EF23" s="156">
        <v>1</v>
      </c>
      <c r="EG23" s="73">
        <v>5</v>
      </c>
      <c r="EH23" s="73">
        <v>5</v>
      </c>
      <c r="EI23" s="73">
        <v>4</v>
      </c>
      <c r="EJ23" s="157">
        <v>4</v>
      </c>
      <c r="EK23" s="156">
        <v>1</v>
      </c>
      <c r="EL23" s="73">
        <v>1</v>
      </c>
      <c r="EM23" s="73">
        <v>1</v>
      </c>
      <c r="EN23" s="73">
        <v>1</v>
      </c>
      <c r="EO23" s="157">
        <v>1</v>
      </c>
      <c r="EP23" s="156"/>
      <c r="EQ23" s="73"/>
      <c r="ER23" s="73"/>
      <c r="ES23" s="73"/>
      <c r="ET23" s="157"/>
      <c r="EU23" s="156"/>
      <c r="EV23" s="73"/>
      <c r="EW23" s="73"/>
      <c r="EX23" s="73"/>
      <c r="EY23" s="157"/>
    </row>
    <row r="24" spans="1:155" ht="23.1" customHeight="1" x14ac:dyDescent="0.25">
      <c r="A24" s="476"/>
      <c r="B24" s="493"/>
      <c r="C24" s="495"/>
      <c r="D24" s="324" t="str">
        <f>'Eventos de Riesgo Corrupción'!D22</f>
        <v>Empleados</v>
      </c>
      <c r="F24" s="156">
        <v>5</v>
      </c>
      <c r="G24" s="73">
        <v>3</v>
      </c>
      <c r="H24" s="73">
        <v>3</v>
      </c>
      <c r="I24" s="73">
        <v>3</v>
      </c>
      <c r="J24" s="157">
        <v>3</v>
      </c>
      <c r="K24" s="156">
        <v>2</v>
      </c>
      <c r="L24" s="73">
        <v>4</v>
      </c>
      <c r="M24" s="73">
        <v>4</v>
      </c>
      <c r="N24" s="73">
        <v>2</v>
      </c>
      <c r="O24" s="157">
        <v>2</v>
      </c>
      <c r="P24" s="156">
        <v>2</v>
      </c>
      <c r="Q24" s="73">
        <v>3</v>
      </c>
      <c r="R24" s="73">
        <v>3</v>
      </c>
      <c r="S24" s="73">
        <v>3</v>
      </c>
      <c r="T24" s="157">
        <v>2</v>
      </c>
      <c r="U24" s="156">
        <v>2</v>
      </c>
      <c r="V24" s="73">
        <v>3</v>
      </c>
      <c r="W24" s="73">
        <v>2</v>
      </c>
      <c r="X24" s="73">
        <v>3</v>
      </c>
      <c r="Y24" s="157">
        <v>2</v>
      </c>
      <c r="Z24" s="156">
        <v>3</v>
      </c>
      <c r="AA24" s="73">
        <v>4</v>
      </c>
      <c r="AB24" s="73">
        <v>4</v>
      </c>
      <c r="AC24" s="73">
        <v>2</v>
      </c>
      <c r="AD24" s="157">
        <v>1</v>
      </c>
      <c r="AE24" s="156">
        <v>1</v>
      </c>
      <c r="AF24" s="73">
        <v>5</v>
      </c>
      <c r="AG24" s="73">
        <v>5</v>
      </c>
      <c r="AH24" s="73">
        <v>3</v>
      </c>
      <c r="AI24" s="157">
        <v>2</v>
      </c>
      <c r="AJ24" s="156">
        <v>3</v>
      </c>
      <c r="AK24" s="73">
        <v>4</v>
      </c>
      <c r="AL24" s="73">
        <v>4</v>
      </c>
      <c r="AM24" s="73">
        <v>4</v>
      </c>
      <c r="AN24" s="157">
        <v>4</v>
      </c>
      <c r="AO24" s="156">
        <v>1</v>
      </c>
      <c r="AP24" s="73">
        <v>5</v>
      </c>
      <c r="AQ24" s="73">
        <v>5</v>
      </c>
      <c r="AR24" s="73">
        <v>5</v>
      </c>
      <c r="AS24" s="157">
        <v>1</v>
      </c>
      <c r="AT24" s="156">
        <v>2</v>
      </c>
      <c r="AU24" s="73">
        <v>4</v>
      </c>
      <c r="AV24" s="73">
        <v>4</v>
      </c>
      <c r="AW24" s="73">
        <v>2</v>
      </c>
      <c r="AX24" s="157">
        <v>2</v>
      </c>
      <c r="AY24" s="312">
        <v>2</v>
      </c>
      <c r="AZ24" s="73">
        <v>2</v>
      </c>
      <c r="BA24" s="73">
        <v>2</v>
      </c>
      <c r="BB24" s="73">
        <v>2</v>
      </c>
      <c r="BC24" s="157">
        <v>2</v>
      </c>
      <c r="BD24" s="156">
        <v>2</v>
      </c>
      <c r="BE24" s="73">
        <v>4</v>
      </c>
      <c r="BF24" s="73">
        <v>4</v>
      </c>
      <c r="BG24" s="73">
        <v>3</v>
      </c>
      <c r="BH24" s="157">
        <v>3</v>
      </c>
      <c r="BI24" s="156">
        <v>1</v>
      </c>
      <c r="BJ24" s="73">
        <v>4</v>
      </c>
      <c r="BK24" s="73">
        <v>5</v>
      </c>
      <c r="BL24" s="73">
        <v>3</v>
      </c>
      <c r="BM24" s="157">
        <v>4</v>
      </c>
      <c r="BN24" s="156">
        <v>1</v>
      </c>
      <c r="BO24" s="73">
        <v>5</v>
      </c>
      <c r="BP24" s="73">
        <v>5</v>
      </c>
      <c r="BQ24" s="73">
        <v>5</v>
      </c>
      <c r="BR24" s="157">
        <v>1</v>
      </c>
      <c r="BS24" s="156">
        <v>1</v>
      </c>
      <c r="BT24" s="73">
        <v>4</v>
      </c>
      <c r="BU24" s="73">
        <v>4</v>
      </c>
      <c r="BV24" s="73">
        <v>4</v>
      </c>
      <c r="BW24" s="157">
        <v>4</v>
      </c>
      <c r="BX24" s="156">
        <v>2</v>
      </c>
      <c r="BY24" s="73">
        <v>4</v>
      </c>
      <c r="BZ24" s="73">
        <v>3</v>
      </c>
      <c r="CA24" s="73">
        <v>2</v>
      </c>
      <c r="CB24" s="157">
        <v>2</v>
      </c>
      <c r="CC24" s="156">
        <v>2</v>
      </c>
      <c r="CD24" s="73">
        <v>3</v>
      </c>
      <c r="CE24" s="73">
        <v>3</v>
      </c>
      <c r="CF24" s="73">
        <v>3</v>
      </c>
      <c r="CG24" s="157">
        <v>3</v>
      </c>
      <c r="CH24" s="156">
        <v>2</v>
      </c>
      <c r="CI24" s="73">
        <v>3</v>
      </c>
      <c r="CJ24" s="73">
        <v>3</v>
      </c>
      <c r="CK24" s="73">
        <v>4</v>
      </c>
      <c r="CL24" s="157">
        <v>1</v>
      </c>
      <c r="CM24" s="156">
        <v>2</v>
      </c>
      <c r="CN24" s="73">
        <v>4</v>
      </c>
      <c r="CO24" s="73">
        <v>4</v>
      </c>
      <c r="CP24" s="73">
        <v>4</v>
      </c>
      <c r="CQ24" s="157">
        <v>4</v>
      </c>
      <c r="CR24" s="156">
        <v>2</v>
      </c>
      <c r="CS24" s="73">
        <v>4</v>
      </c>
      <c r="CT24" s="73">
        <v>3</v>
      </c>
      <c r="CU24" s="73">
        <v>4</v>
      </c>
      <c r="CV24" s="157">
        <v>3</v>
      </c>
      <c r="CW24" s="156">
        <v>2</v>
      </c>
      <c r="CX24" s="73">
        <v>3</v>
      </c>
      <c r="CY24" s="73">
        <v>3</v>
      </c>
      <c r="CZ24" s="73">
        <v>3</v>
      </c>
      <c r="DA24" s="157">
        <v>3</v>
      </c>
      <c r="DB24" s="156">
        <v>4</v>
      </c>
      <c r="DC24" s="73">
        <v>1</v>
      </c>
      <c r="DD24" s="73">
        <v>1</v>
      </c>
      <c r="DE24" s="73">
        <v>1</v>
      </c>
      <c r="DF24" s="157">
        <v>1</v>
      </c>
      <c r="DG24" s="156">
        <v>1</v>
      </c>
      <c r="DH24" s="73">
        <v>5</v>
      </c>
      <c r="DI24" s="73">
        <v>5</v>
      </c>
      <c r="DJ24" s="73">
        <v>5</v>
      </c>
      <c r="DK24" s="157">
        <v>5</v>
      </c>
      <c r="DL24" s="156">
        <v>3</v>
      </c>
      <c r="DM24" s="73">
        <v>4</v>
      </c>
      <c r="DN24" s="73">
        <v>4</v>
      </c>
      <c r="DO24" s="73">
        <v>4</v>
      </c>
      <c r="DP24" s="157">
        <v>1</v>
      </c>
      <c r="DQ24" s="156">
        <v>2</v>
      </c>
      <c r="DR24" s="73">
        <v>4</v>
      </c>
      <c r="DS24" s="73">
        <v>4</v>
      </c>
      <c r="DT24" s="73">
        <v>4</v>
      </c>
      <c r="DU24" s="157">
        <v>4</v>
      </c>
      <c r="DV24" s="156">
        <v>1</v>
      </c>
      <c r="DW24" s="73">
        <v>5</v>
      </c>
      <c r="DX24" s="73">
        <v>5</v>
      </c>
      <c r="DY24" s="73">
        <v>5</v>
      </c>
      <c r="DZ24" s="157">
        <v>5</v>
      </c>
      <c r="EA24" s="156">
        <v>2</v>
      </c>
      <c r="EB24" s="73">
        <v>4</v>
      </c>
      <c r="EC24" s="73">
        <v>3</v>
      </c>
      <c r="ED24" s="73">
        <v>4</v>
      </c>
      <c r="EE24" s="157">
        <v>4</v>
      </c>
      <c r="EF24" s="156">
        <v>1</v>
      </c>
      <c r="EG24" s="73">
        <v>5</v>
      </c>
      <c r="EH24" s="73">
        <v>5</v>
      </c>
      <c r="EI24" s="73">
        <v>4</v>
      </c>
      <c r="EJ24" s="157">
        <v>4</v>
      </c>
      <c r="EK24" s="156">
        <v>1</v>
      </c>
      <c r="EL24" s="73">
        <v>1</v>
      </c>
      <c r="EM24" s="73">
        <v>1</v>
      </c>
      <c r="EN24" s="73">
        <v>1</v>
      </c>
      <c r="EO24" s="157">
        <v>1</v>
      </c>
      <c r="EP24" s="156"/>
      <c r="EQ24" s="73"/>
      <c r="ER24" s="73"/>
      <c r="ES24" s="73"/>
      <c r="ET24" s="157"/>
      <c r="EU24" s="156"/>
      <c r="EV24" s="73"/>
      <c r="EW24" s="73"/>
      <c r="EX24" s="73"/>
      <c r="EY24" s="157"/>
    </row>
    <row r="25" spans="1:155" ht="23.1" customHeight="1" x14ac:dyDescent="0.25">
      <c r="A25" s="483" t="str">
        <f>'Eventos de Riesgo Corrupción'!A23</f>
        <v>R4</v>
      </c>
      <c r="B25" s="496" t="str">
        <f>'Eventos de Riesgo Corrupción'!B23</f>
        <v>Tener vínculos con terceros que registran antecedentes comerciales, de reputación o que han sido condenados o sancionados administrativa, penal o disciplinariamente por Corrupción.</v>
      </c>
      <c r="C25" s="500" t="str">
        <f>'Eventos de Riesgo Corrupción'!C23</f>
        <v>Terceros</v>
      </c>
      <c r="D25" s="301" t="str">
        <f>'Eventos de Riesgo Corrupción'!D23</f>
        <v>Contratistas</v>
      </c>
      <c r="F25" s="158">
        <v>3</v>
      </c>
      <c r="G25" s="144">
        <v>3</v>
      </c>
      <c r="H25" s="144">
        <v>3</v>
      </c>
      <c r="I25" s="144">
        <v>3</v>
      </c>
      <c r="J25" s="159">
        <v>3</v>
      </c>
      <c r="K25" s="158">
        <v>2</v>
      </c>
      <c r="L25" s="144">
        <v>4</v>
      </c>
      <c r="M25" s="144">
        <v>4</v>
      </c>
      <c r="N25" s="144">
        <v>2</v>
      </c>
      <c r="O25" s="159">
        <v>2</v>
      </c>
      <c r="P25" s="158">
        <v>2</v>
      </c>
      <c r="Q25" s="144">
        <v>3</v>
      </c>
      <c r="R25" s="144">
        <v>3</v>
      </c>
      <c r="S25" s="144">
        <v>2</v>
      </c>
      <c r="T25" s="159">
        <v>2</v>
      </c>
      <c r="U25" s="158">
        <v>2</v>
      </c>
      <c r="V25" s="144">
        <v>3</v>
      </c>
      <c r="W25" s="144">
        <v>4</v>
      </c>
      <c r="X25" s="144">
        <v>3</v>
      </c>
      <c r="Y25" s="159">
        <v>3</v>
      </c>
      <c r="Z25" s="158">
        <v>3</v>
      </c>
      <c r="AA25" s="144">
        <v>4</v>
      </c>
      <c r="AB25" s="144">
        <v>4</v>
      </c>
      <c r="AC25" s="144">
        <v>2</v>
      </c>
      <c r="AD25" s="159">
        <v>1</v>
      </c>
      <c r="AE25" s="158">
        <v>1</v>
      </c>
      <c r="AF25" s="144">
        <v>3</v>
      </c>
      <c r="AG25" s="144">
        <v>4</v>
      </c>
      <c r="AH25" s="144">
        <v>2</v>
      </c>
      <c r="AI25" s="159">
        <v>1</v>
      </c>
      <c r="AJ25" s="158">
        <v>3</v>
      </c>
      <c r="AK25" s="144">
        <v>4</v>
      </c>
      <c r="AL25" s="144">
        <v>4</v>
      </c>
      <c r="AM25" s="144">
        <v>4</v>
      </c>
      <c r="AN25" s="159">
        <v>4</v>
      </c>
      <c r="AO25" s="158">
        <v>1</v>
      </c>
      <c r="AP25" s="144">
        <v>5</v>
      </c>
      <c r="AQ25" s="144">
        <v>5</v>
      </c>
      <c r="AR25" s="144">
        <v>5</v>
      </c>
      <c r="AS25" s="159">
        <v>1</v>
      </c>
      <c r="AT25" s="158">
        <v>2</v>
      </c>
      <c r="AU25" s="144">
        <v>4</v>
      </c>
      <c r="AV25" s="144">
        <v>4</v>
      </c>
      <c r="AW25" s="144">
        <v>2</v>
      </c>
      <c r="AX25" s="159">
        <v>2</v>
      </c>
      <c r="AY25" s="313">
        <v>4</v>
      </c>
      <c r="AZ25" s="144">
        <v>4</v>
      </c>
      <c r="BA25" s="144">
        <v>4</v>
      </c>
      <c r="BB25" s="144">
        <v>4</v>
      </c>
      <c r="BC25" s="159">
        <v>4</v>
      </c>
      <c r="BD25" s="158">
        <v>3</v>
      </c>
      <c r="BE25" s="144">
        <v>4</v>
      </c>
      <c r="BF25" s="144">
        <v>4</v>
      </c>
      <c r="BG25" s="144">
        <v>2</v>
      </c>
      <c r="BH25" s="159">
        <v>3</v>
      </c>
      <c r="BI25" s="158">
        <v>1</v>
      </c>
      <c r="BJ25" s="144">
        <v>4</v>
      </c>
      <c r="BK25" s="144">
        <v>5</v>
      </c>
      <c r="BL25" s="144">
        <v>3</v>
      </c>
      <c r="BM25" s="159">
        <v>4</v>
      </c>
      <c r="BN25" s="158">
        <v>1</v>
      </c>
      <c r="BO25" s="144">
        <v>5</v>
      </c>
      <c r="BP25" s="144">
        <v>5</v>
      </c>
      <c r="BQ25" s="144">
        <v>5</v>
      </c>
      <c r="BR25" s="159">
        <v>1</v>
      </c>
      <c r="BS25" s="158">
        <v>1</v>
      </c>
      <c r="BT25" s="144">
        <v>4</v>
      </c>
      <c r="BU25" s="144">
        <v>4</v>
      </c>
      <c r="BV25" s="144">
        <v>4</v>
      </c>
      <c r="BW25" s="159">
        <v>4</v>
      </c>
      <c r="BX25" s="158">
        <v>4</v>
      </c>
      <c r="BY25" s="144">
        <v>4</v>
      </c>
      <c r="BZ25" s="144">
        <v>3</v>
      </c>
      <c r="CA25" s="144">
        <v>2</v>
      </c>
      <c r="CB25" s="159">
        <v>2</v>
      </c>
      <c r="CC25" s="158">
        <v>2</v>
      </c>
      <c r="CD25" s="144">
        <v>2</v>
      </c>
      <c r="CE25" s="144">
        <v>1</v>
      </c>
      <c r="CF25" s="144">
        <v>2</v>
      </c>
      <c r="CG25" s="159">
        <v>1</v>
      </c>
      <c r="CH25" s="158">
        <v>2</v>
      </c>
      <c r="CI25" s="144">
        <v>4</v>
      </c>
      <c r="CJ25" s="144">
        <v>4</v>
      </c>
      <c r="CK25" s="144">
        <v>2</v>
      </c>
      <c r="CL25" s="159">
        <v>1</v>
      </c>
      <c r="CM25" s="158">
        <v>3</v>
      </c>
      <c r="CN25" s="144">
        <v>5</v>
      </c>
      <c r="CO25" s="144">
        <v>5</v>
      </c>
      <c r="CP25" s="144">
        <v>5</v>
      </c>
      <c r="CQ25" s="159">
        <v>4</v>
      </c>
      <c r="CR25" s="158">
        <v>2</v>
      </c>
      <c r="CS25" s="144">
        <v>4</v>
      </c>
      <c r="CT25" s="144">
        <v>4</v>
      </c>
      <c r="CU25" s="144">
        <v>4</v>
      </c>
      <c r="CV25" s="159">
        <v>3</v>
      </c>
      <c r="CW25" s="158">
        <v>1</v>
      </c>
      <c r="CX25" s="144">
        <v>4</v>
      </c>
      <c r="CY25" s="144">
        <v>3</v>
      </c>
      <c r="CZ25" s="144">
        <v>3</v>
      </c>
      <c r="DA25" s="159">
        <v>3</v>
      </c>
      <c r="DB25" s="158">
        <v>4</v>
      </c>
      <c r="DC25" s="144">
        <v>1</v>
      </c>
      <c r="DD25" s="144">
        <v>1</v>
      </c>
      <c r="DE25" s="144">
        <v>1</v>
      </c>
      <c r="DF25" s="159">
        <v>1</v>
      </c>
      <c r="DG25" s="158">
        <v>2</v>
      </c>
      <c r="DH25" s="144">
        <v>5</v>
      </c>
      <c r="DI25" s="144">
        <v>5</v>
      </c>
      <c r="DJ25" s="144">
        <v>5</v>
      </c>
      <c r="DK25" s="159">
        <v>5</v>
      </c>
      <c r="DL25" s="158">
        <v>1</v>
      </c>
      <c r="DM25" s="144">
        <v>4</v>
      </c>
      <c r="DN25" s="144">
        <v>4</v>
      </c>
      <c r="DO25" s="144">
        <v>4</v>
      </c>
      <c r="DP25" s="159">
        <v>1</v>
      </c>
      <c r="DQ25" s="158">
        <v>1</v>
      </c>
      <c r="DR25" s="144">
        <v>4</v>
      </c>
      <c r="DS25" s="144">
        <v>4</v>
      </c>
      <c r="DT25" s="144">
        <v>4</v>
      </c>
      <c r="DU25" s="159">
        <v>4</v>
      </c>
      <c r="DV25" s="158">
        <v>1</v>
      </c>
      <c r="DW25" s="144">
        <v>5</v>
      </c>
      <c r="DX25" s="144">
        <v>5</v>
      </c>
      <c r="DY25" s="144">
        <v>5</v>
      </c>
      <c r="DZ25" s="159">
        <v>5</v>
      </c>
      <c r="EA25" s="158">
        <v>2</v>
      </c>
      <c r="EB25" s="144">
        <v>4</v>
      </c>
      <c r="EC25" s="144">
        <v>4</v>
      </c>
      <c r="ED25" s="144">
        <v>4</v>
      </c>
      <c r="EE25" s="159">
        <v>3</v>
      </c>
      <c r="EF25" s="158">
        <v>1</v>
      </c>
      <c r="EG25" s="144">
        <v>5</v>
      </c>
      <c r="EH25" s="144">
        <v>5</v>
      </c>
      <c r="EI25" s="144">
        <v>4</v>
      </c>
      <c r="EJ25" s="159">
        <v>4</v>
      </c>
      <c r="EK25" s="158">
        <v>1</v>
      </c>
      <c r="EL25" s="144">
        <v>1</v>
      </c>
      <c r="EM25" s="144">
        <v>1</v>
      </c>
      <c r="EN25" s="144">
        <v>1</v>
      </c>
      <c r="EO25" s="159">
        <v>1</v>
      </c>
      <c r="EP25" s="158"/>
      <c r="EQ25" s="144"/>
      <c r="ER25" s="144"/>
      <c r="ES25" s="144"/>
      <c r="ET25" s="159"/>
      <c r="EU25" s="158"/>
      <c r="EV25" s="144"/>
      <c r="EW25" s="144"/>
      <c r="EX25" s="144"/>
      <c r="EY25" s="159"/>
    </row>
    <row r="26" spans="1:155" ht="23.1" customHeight="1" x14ac:dyDescent="0.25">
      <c r="A26" s="498"/>
      <c r="B26" s="499"/>
      <c r="C26" s="501"/>
      <c r="D26" s="301" t="str">
        <f>'Eventos de Riesgo Corrupción'!D24</f>
        <v>Clientes</v>
      </c>
      <c r="F26" s="158">
        <v>3</v>
      </c>
      <c r="G26" s="144">
        <v>3</v>
      </c>
      <c r="H26" s="144">
        <v>3</v>
      </c>
      <c r="I26" s="144">
        <v>3</v>
      </c>
      <c r="J26" s="159">
        <v>3</v>
      </c>
      <c r="K26" s="158">
        <v>2</v>
      </c>
      <c r="L26" s="144">
        <v>4</v>
      </c>
      <c r="M26" s="144">
        <v>4</v>
      </c>
      <c r="N26" s="144">
        <v>2</v>
      </c>
      <c r="O26" s="159">
        <v>2</v>
      </c>
      <c r="P26" s="158">
        <v>2</v>
      </c>
      <c r="Q26" s="144">
        <v>3</v>
      </c>
      <c r="R26" s="144">
        <v>3</v>
      </c>
      <c r="S26" s="144">
        <v>2</v>
      </c>
      <c r="T26" s="159">
        <v>2</v>
      </c>
      <c r="U26" s="158">
        <v>2</v>
      </c>
      <c r="V26" s="144">
        <v>3</v>
      </c>
      <c r="W26" s="144">
        <v>4</v>
      </c>
      <c r="X26" s="144">
        <v>3</v>
      </c>
      <c r="Y26" s="159">
        <v>3</v>
      </c>
      <c r="Z26" s="158">
        <v>3</v>
      </c>
      <c r="AA26" s="144">
        <v>4</v>
      </c>
      <c r="AB26" s="144">
        <v>4</v>
      </c>
      <c r="AC26" s="144">
        <v>2</v>
      </c>
      <c r="AD26" s="159">
        <v>1</v>
      </c>
      <c r="AE26" s="158">
        <v>1</v>
      </c>
      <c r="AF26" s="144">
        <v>3</v>
      </c>
      <c r="AG26" s="144">
        <v>4</v>
      </c>
      <c r="AH26" s="144">
        <v>2</v>
      </c>
      <c r="AI26" s="159">
        <v>1</v>
      </c>
      <c r="AJ26" s="158">
        <v>3</v>
      </c>
      <c r="AK26" s="144">
        <v>4</v>
      </c>
      <c r="AL26" s="144">
        <v>4</v>
      </c>
      <c r="AM26" s="144">
        <v>4</v>
      </c>
      <c r="AN26" s="159">
        <v>4</v>
      </c>
      <c r="AO26" s="158">
        <v>1</v>
      </c>
      <c r="AP26" s="144">
        <v>5</v>
      </c>
      <c r="AQ26" s="144">
        <v>5</v>
      </c>
      <c r="AR26" s="144">
        <v>5</v>
      </c>
      <c r="AS26" s="159">
        <v>1</v>
      </c>
      <c r="AT26" s="158">
        <v>2</v>
      </c>
      <c r="AU26" s="144">
        <v>4</v>
      </c>
      <c r="AV26" s="144">
        <v>4</v>
      </c>
      <c r="AW26" s="144">
        <v>2</v>
      </c>
      <c r="AX26" s="159">
        <v>2</v>
      </c>
      <c r="AY26" s="313">
        <v>4</v>
      </c>
      <c r="AZ26" s="144">
        <v>4</v>
      </c>
      <c r="BA26" s="144">
        <v>4</v>
      </c>
      <c r="BB26" s="144">
        <v>4</v>
      </c>
      <c r="BC26" s="159">
        <v>4</v>
      </c>
      <c r="BD26" s="158">
        <v>3</v>
      </c>
      <c r="BE26" s="144">
        <v>4</v>
      </c>
      <c r="BF26" s="144">
        <v>4</v>
      </c>
      <c r="BG26" s="144">
        <v>2</v>
      </c>
      <c r="BH26" s="159">
        <v>3</v>
      </c>
      <c r="BI26" s="158">
        <v>1</v>
      </c>
      <c r="BJ26" s="144">
        <v>4</v>
      </c>
      <c r="BK26" s="144">
        <v>5</v>
      </c>
      <c r="BL26" s="144">
        <v>3</v>
      </c>
      <c r="BM26" s="159">
        <v>4</v>
      </c>
      <c r="BN26" s="158">
        <v>1</v>
      </c>
      <c r="BO26" s="144">
        <v>5</v>
      </c>
      <c r="BP26" s="144">
        <v>5</v>
      </c>
      <c r="BQ26" s="144">
        <v>5</v>
      </c>
      <c r="BR26" s="159">
        <v>1</v>
      </c>
      <c r="BS26" s="158">
        <v>1</v>
      </c>
      <c r="BT26" s="144">
        <v>4</v>
      </c>
      <c r="BU26" s="144">
        <v>4</v>
      </c>
      <c r="BV26" s="144">
        <v>4</v>
      </c>
      <c r="BW26" s="159">
        <v>4</v>
      </c>
      <c r="BX26" s="158">
        <v>4</v>
      </c>
      <c r="BY26" s="144">
        <v>4</v>
      </c>
      <c r="BZ26" s="144">
        <v>3</v>
      </c>
      <c r="CA26" s="144">
        <v>2</v>
      </c>
      <c r="CB26" s="159">
        <v>2</v>
      </c>
      <c r="CC26" s="158">
        <v>2</v>
      </c>
      <c r="CD26" s="144">
        <v>2</v>
      </c>
      <c r="CE26" s="144">
        <v>1</v>
      </c>
      <c r="CF26" s="144">
        <v>2</v>
      </c>
      <c r="CG26" s="159">
        <v>1</v>
      </c>
      <c r="CH26" s="158">
        <v>2</v>
      </c>
      <c r="CI26" s="144">
        <v>4</v>
      </c>
      <c r="CJ26" s="144">
        <v>4</v>
      </c>
      <c r="CK26" s="144">
        <v>2</v>
      </c>
      <c r="CL26" s="159">
        <v>1</v>
      </c>
      <c r="CM26" s="158">
        <v>3</v>
      </c>
      <c r="CN26" s="144">
        <v>5</v>
      </c>
      <c r="CO26" s="144">
        <v>5</v>
      </c>
      <c r="CP26" s="144">
        <v>5</v>
      </c>
      <c r="CQ26" s="159">
        <v>4</v>
      </c>
      <c r="CR26" s="158">
        <v>2</v>
      </c>
      <c r="CS26" s="144">
        <v>4</v>
      </c>
      <c r="CT26" s="144">
        <v>4</v>
      </c>
      <c r="CU26" s="144">
        <v>4</v>
      </c>
      <c r="CV26" s="159">
        <v>3</v>
      </c>
      <c r="CW26" s="158">
        <v>1</v>
      </c>
      <c r="CX26" s="144">
        <v>4</v>
      </c>
      <c r="CY26" s="144">
        <v>3</v>
      </c>
      <c r="CZ26" s="144">
        <v>3</v>
      </c>
      <c r="DA26" s="159">
        <v>3</v>
      </c>
      <c r="DB26" s="158">
        <v>4</v>
      </c>
      <c r="DC26" s="144">
        <v>1</v>
      </c>
      <c r="DD26" s="144">
        <v>1</v>
      </c>
      <c r="DE26" s="144">
        <v>1</v>
      </c>
      <c r="DF26" s="159">
        <v>1</v>
      </c>
      <c r="DG26" s="158">
        <v>2</v>
      </c>
      <c r="DH26" s="144">
        <v>5</v>
      </c>
      <c r="DI26" s="144">
        <v>5</v>
      </c>
      <c r="DJ26" s="144">
        <v>5</v>
      </c>
      <c r="DK26" s="159">
        <v>5</v>
      </c>
      <c r="DL26" s="158">
        <v>1</v>
      </c>
      <c r="DM26" s="144">
        <v>4</v>
      </c>
      <c r="DN26" s="144">
        <v>4</v>
      </c>
      <c r="DO26" s="144">
        <v>4</v>
      </c>
      <c r="DP26" s="159">
        <v>1</v>
      </c>
      <c r="DQ26" s="158">
        <v>1</v>
      </c>
      <c r="DR26" s="144">
        <v>4</v>
      </c>
      <c r="DS26" s="144">
        <v>4</v>
      </c>
      <c r="DT26" s="144">
        <v>4</v>
      </c>
      <c r="DU26" s="159">
        <v>4</v>
      </c>
      <c r="DV26" s="158">
        <v>1</v>
      </c>
      <c r="DW26" s="144">
        <v>5</v>
      </c>
      <c r="DX26" s="144">
        <v>5</v>
      </c>
      <c r="DY26" s="144">
        <v>5</v>
      </c>
      <c r="DZ26" s="159">
        <v>5</v>
      </c>
      <c r="EA26" s="158">
        <v>2</v>
      </c>
      <c r="EB26" s="144">
        <v>4</v>
      </c>
      <c r="EC26" s="144">
        <v>4</v>
      </c>
      <c r="ED26" s="144">
        <v>4</v>
      </c>
      <c r="EE26" s="159">
        <v>3</v>
      </c>
      <c r="EF26" s="158">
        <v>1</v>
      </c>
      <c r="EG26" s="144">
        <v>5</v>
      </c>
      <c r="EH26" s="144">
        <v>5</v>
      </c>
      <c r="EI26" s="144">
        <v>4</v>
      </c>
      <c r="EJ26" s="159">
        <v>4</v>
      </c>
      <c r="EK26" s="158">
        <v>1</v>
      </c>
      <c r="EL26" s="144">
        <v>1</v>
      </c>
      <c r="EM26" s="144">
        <v>1</v>
      </c>
      <c r="EN26" s="144">
        <v>1</v>
      </c>
      <c r="EO26" s="159">
        <v>1</v>
      </c>
      <c r="EP26" s="158"/>
      <c r="EQ26" s="144"/>
      <c r="ER26" s="144"/>
      <c r="ES26" s="144"/>
      <c r="ET26" s="159"/>
      <c r="EU26" s="158"/>
      <c r="EV26" s="144"/>
      <c r="EW26" s="144"/>
      <c r="EX26" s="144"/>
      <c r="EY26" s="159"/>
    </row>
    <row r="27" spans="1:155" ht="23.1" customHeight="1" x14ac:dyDescent="0.25">
      <c r="A27" s="498"/>
      <c r="B27" s="499"/>
      <c r="C27" s="501"/>
      <c r="D27" s="301" t="str">
        <f>'Eventos de Riesgo Corrupción'!D25</f>
        <v>Usuarios</v>
      </c>
      <c r="F27" s="158">
        <v>3</v>
      </c>
      <c r="G27" s="144">
        <v>3</v>
      </c>
      <c r="H27" s="144">
        <v>3</v>
      </c>
      <c r="I27" s="144">
        <v>3</v>
      </c>
      <c r="J27" s="159">
        <v>3</v>
      </c>
      <c r="K27" s="158">
        <v>2</v>
      </c>
      <c r="L27" s="144">
        <v>4</v>
      </c>
      <c r="M27" s="144">
        <v>4</v>
      </c>
      <c r="N27" s="144">
        <v>2</v>
      </c>
      <c r="O27" s="159">
        <v>2</v>
      </c>
      <c r="P27" s="158">
        <v>2</v>
      </c>
      <c r="Q27" s="144">
        <v>3</v>
      </c>
      <c r="R27" s="144">
        <v>3</v>
      </c>
      <c r="S27" s="144">
        <v>2</v>
      </c>
      <c r="T27" s="159">
        <v>2</v>
      </c>
      <c r="U27" s="158">
        <v>2</v>
      </c>
      <c r="V27" s="144">
        <v>3</v>
      </c>
      <c r="W27" s="144">
        <v>4</v>
      </c>
      <c r="X27" s="144">
        <v>3</v>
      </c>
      <c r="Y27" s="159">
        <v>3</v>
      </c>
      <c r="Z27" s="158">
        <v>3</v>
      </c>
      <c r="AA27" s="144">
        <v>4</v>
      </c>
      <c r="AB27" s="144">
        <v>4</v>
      </c>
      <c r="AC27" s="144">
        <v>2</v>
      </c>
      <c r="AD27" s="159">
        <v>1</v>
      </c>
      <c r="AE27" s="158">
        <v>1</v>
      </c>
      <c r="AF27" s="144">
        <v>3</v>
      </c>
      <c r="AG27" s="144">
        <v>4</v>
      </c>
      <c r="AH27" s="144">
        <v>2</v>
      </c>
      <c r="AI27" s="159">
        <v>1</v>
      </c>
      <c r="AJ27" s="158">
        <v>3</v>
      </c>
      <c r="AK27" s="144">
        <v>4</v>
      </c>
      <c r="AL27" s="144">
        <v>4</v>
      </c>
      <c r="AM27" s="144">
        <v>4</v>
      </c>
      <c r="AN27" s="159">
        <v>4</v>
      </c>
      <c r="AO27" s="158">
        <v>1</v>
      </c>
      <c r="AP27" s="144">
        <v>5</v>
      </c>
      <c r="AQ27" s="144">
        <v>5</v>
      </c>
      <c r="AR27" s="144">
        <v>5</v>
      </c>
      <c r="AS27" s="159">
        <v>1</v>
      </c>
      <c r="AT27" s="158">
        <v>2</v>
      </c>
      <c r="AU27" s="144">
        <v>4</v>
      </c>
      <c r="AV27" s="144">
        <v>4</v>
      </c>
      <c r="AW27" s="144">
        <v>2</v>
      </c>
      <c r="AX27" s="159">
        <v>2</v>
      </c>
      <c r="AY27" s="313">
        <v>4</v>
      </c>
      <c r="AZ27" s="144">
        <v>4</v>
      </c>
      <c r="BA27" s="144">
        <v>4</v>
      </c>
      <c r="BB27" s="144">
        <v>4</v>
      </c>
      <c r="BC27" s="159">
        <v>4</v>
      </c>
      <c r="BD27" s="158">
        <v>3</v>
      </c>
      <c r="BE27" s="144">
        <v>4</v>
      </c>
      <c r="BF27" s="144">
        <v>4</v>
      </c>
      <c r="BG27" s="144">
        <v>2</v>
      </c>
      <c r="BH27" s="159">
        <v>3</v>
      </c>
      <c r="BI27" s="158">
        <v>1</v>
      </c>
      <c r="BJ27" s="144">
        <v>4</v>
      </c>
      <c r="BK27" s="144">
        <v>5</v>
      </c>
      <c r="BL27" s="144">
        <v>3</v>
      </c>
      <c r="BM27" s="159">
        <v>4</v>
      </c>
      <c r="BN27" s="158">
        <v>1</v>
      </c>
      <c r="BO27" s="144">
        <v>5</v>
      </c>
      <c r="BP27" s="144">
        <v>5</v>
      </c>
      <c r="BQ27" s="144">
        <v>5</v>
      </c>
      <c r="BR27" s="159">
        <v>1</v>
      </c>
      <c r="BS27" s="158">
        <v>1</v>
      </c>
      <c r="BT27" s="144">
        <v>4</v>
      </c>
      <c r="BU27" s="144">
        <v>4</v>
      </c>
      <c r="BV27" s="144">
        <v>4</v>
      </c>
      <c r="BW27" s="159">
        <v>4</v>
      </c>
      <c r="BX27" s="158">
        <v>4</v>
      </c>
      <c r="BY27" s="144">
        <v>4</v>
      </c>
      <c r="BZ27" s="144">
        <v>3</v>
      </c>
      <c r="CA27" s="144">
        <v>2</v>
      </c>
      <c r="CB27" s="159">
        <v>2</v>
      </c>
      <c r="CC27" s="158">
        <v>2</v>
      </c>
      <c r="CD27" s="144">
        <v>2</v>
      </c>
      <c r="CE27" s="144">
        <v>1</v>
      </c>
      <c r="CF27" s="144">
        <v>2</v>
      </c>
      <c r="CG27" s="159">
        <v>1</v>
      </c>
      <c r="CH27" s="158">
        <v>2</v>
      </c>
      <c r="CI27" s="144">
        <v>4</v>
      </c>
      <c r="CJ27" s="144">
        <v>4</v>
      </c>
      <c r="CK27" s="144">
        <v>2</v>
      </c>
      <c r="CL27" s="159">
        <v>1</v>
      </c>
      <c r="CM27" s="158">
        <v>3</v>
      </c>
      <c r="CN27" s="144">
        <v>5</v>
      </c>
      <c r="CO27" s="144">
        <v>5</v>
      </c>
      <c r="CP27" s="144">
        <v>5</v>
      </c>
      <c r="CQ27" s="159">
        <v>4</v>
      </c>
      <c r="CR27" s="158">
        <v>2</v>
      </c>
      <c r="CS27" s="144">
        <v>4</v>
      </c>
      <c r="CT27" s="144">
        <v>4</v>
      </c>
      <c r="CU27" s="144">
        <v>4</v>
      </c>
      <c r="CV27" s="159">
        <v>3</v>
      </c>
      <c r="CW27" s="158">
        <v>1</v>
      </c>
      <c r="CX27" s="144">
        <v>4</v>
      </c>
      <c r="CY27" s="144">
        <v>3</v>
      </c>
      <c r="CZ27" s="144">
        <v>3</v>
      </c>
      <c r="DA27" s="159">
        <v>3</v>
      </c>
      <c r="DB27" s="158">
        <v>4</v>
      </c>
      <c r="DC27" s="144">
        <v>1</v>
      </c>
      <c r="DD27" s="144">
        <v>1</v>
      </c>
      <c r="DE27" s="144">
        <v>1</v>
      </c>
      <c r="DF27" s="159">
        <v>1</v>
      </c>
      <c r="DG27" s="158">
        <v>2</v>
      </c>
      <c r="DH27" s="144">
        <v>5</v>
      </c>
      <c r="DI27" s="144">
        <v>5</v>
      </c>
      <c r="DJ27" s="144">
        <v>5</v>
      </c>
      <c r="DK27" s="159">
        <v>5</v>
      </c>
      <c r="DL27" s="158">
        <v>1</v>
      </c>
      <c r="DM27" s="144">
        <v>4</v>
      </c>
      <c r="DN27" s="144">
        <v>4</v>
      </c>
      <c r="DO27" s="144">
        <v>4</v>
      </c>
      <c r="DP27" s="159">
        <v>1</v>
      </c>
      <c r="DQ27" s="158">
        <v>1</v>
      </c>
      <c r="DR27" s="144">
        <v>4</v>
      </c>
      <c r="DS27" s="144">
        <v>4</v>
      </c>
      <c r="DT27" s="144">
        <v>4</v>
      </c>
      <c r="DU27" s="159">
        <v>4</v>
      </c>
      <c r="DV27" s="158">
        <v>1</v>
      </c>
      <c r="DW27" s="144">
        <v>5</v>
      </c>
      <c r="DX27" s="144">
        <v>5</v>
      </c>
      <c r="DY27" s="144">
        <v>5</v>
      </c>
      <c r="DZ27" s="159">
        <v>5</v>
      </c>
      <c r="EA27" s="158">
        <v>2</v>
      </c>
      <c r="EB27" s="144">
        <v>4</v>
      </c>
      <c r="EC27" s="144">
        <v>4</v>
      </c>
      <c r="ED27" s="144">
        <v>4</v>
      </c>
      <c r="EE27" s="159">
        <v>3</v>
      </c>
      <c r="EF27" s="158">
        <v>1</v>
      </c>
      <c r="EG27" s="144">
        <v>5</v>
      </c>
      <c r="EH27" s="144">
        <v>5</v>
      </c>
      <c r="EI27" s="144">
        <v>4</v>
      </c>
      <c r="EJ27" s="159">
        <v>4</v>
      </c>
      <c r="EK27" s="158">
        <v>1</v>
      </c>
      <c r="EL27" s="144">
        <v>1</v>
      </c>
      <c r="EM27" s="144">
        <v>1</v>
      </c>
      <c r="EN27" s="144">
        <v>1</v>
      </c>
      <c r="EO27" s="159">
        <v>1</v>
      </c>
      <c r="EP27" s="160"/>
      <c r="EQ27" s="145"/>
      <c r="ER27" s="145"/>
      <c r="ES27" s="145"/>
      <c r="ET27" s="161"/>
      <c r="EU27" s="160"/>
      <c r="EV27" s="145"/>
      <c r="EW27" s="145"/>
      <c r="EX27" s="145"/>
      <c r="EY27" s="161"/>
    </row>
    <row r="28" spans="1:155" ht="23.1" customHeight="1" x14ac:dyDescent="0.25">
      <c r="A28" s="498"/>
      <c r="B28" s="499"/>
      <c r="C28" s="501"/>
      <c r="D28" s="301" t="str">
        <f>'Eventos de Riesgo Corrupción'!D26</f>
        <v>Empleados</v>
      </c>
      <c r="F28" s="158">
        <v>3</v>
      </c>
      <c r="G28" s="144">
        <v>3</v>
      </c>
      <c r="H28" s="144">
        <v>3</v>
      </c>
      <c r="I28" s="144">
        <v>3</v>
      </c>
      <c r="J28" s="159">
        <v>3</v>
      </c>
      <c r="K28" s="158">
        <v>2</v>
      </c>
      <c r="L28" s="144">
        <v>4</v>
      </c>
      <c r="M28" s="144">
        <v>4</v>
      </c>
      <c r="N28" s="144">
        <v>2</v>
      </c>
      <c r="O28" s="159">
        <v>2</v>
      </c>
      <c r="P28" s="158">
        <v>2</v>
      </c>
      <c r="Q28" s="144">
        <v>3</v>
      </c>
      <c r="R28" s="144">
        <v>3</v>
      </c>
      <c r="S28" s="144">
        <v>2</v>
      </c>
      <c r="T28" s="159">
        <v>2</v>
      </c>
      <c r="U28" s="158">
        <v>2</v>
      </c>
      <c r="V28" s="144">
        <v>3</v>
      </c>
      <c r="W28" s="144">
        <v>4</v>
      </c>
      <c r="X28" s="144">
        <v>3</v>
      </c>
      <c r="Y28" s="159">
        <v>3</v>
      </c>
      <c r="Z28" s="158">
        <v>3</v>
      </c>
      <c r="AA28" s="144">
        <v>4</v>
      </c>
      <c r="AB28" s="144">
        <v>4</v>
      </c>
      <c r="AC28" s="144">
        <v>2</v>
      </c>
      <c r="AD28" s="159">
        <v>1</v>
      </c>
      <c r="AE28" s="158">
        <v>1</v>
      </c>
      <c r="AF28" s="144">
        <v>3</v>
      </c>
      <c r="AG28" s="144">
        <v>4</v>
      </c>
      <c r="AH28" s="144">
        <v>2</v>
      </c>
      <c r="AI28" s="159">
        <v>1</v>
      </c>
      <c r="AJ28" s="158">
        <v>3</v>
      </c>
      <c r="AK28" s="144">
        <v>4</v>
      </c>
      <c r="AL28" s="144">
        <v>4</v>
      </c>
      <c r="AM28" s="144">
        <v>4</v>
      </c>
      <c r="AN28" s="159">
        <v>4</v>
      </c>
      <c r="AO28" s="158">
        <v>1</v>
      </c>
      <c r="AP28" s="144">
        <v>5</v>
      </c>
      <c r="AQ28" s="144">
        <v>5</v>
      </c>
      <c r="AR28" s="144">
        <v>5</v>
      </c>
      <c r="AS28" s="159">
        <v>1</v>
      </c>
      <c r="AT28" s="158">
        <v>2</v>
      </c>
      <c r="AU28" s="144">
        <v>4</v>
      </c>
      <c r="AV28" s="144">
        <v>4</v>
      </c>
      <c r="AW28" s="144">
        <v>2</v>
      </c>
      <c r="AX28" s="159">
        <v>2</v>
      </c>
      <c r="AY28" s="313">
        <v>4</v>
      </c>
      <c r="AZ28" s="144">
        <v>4</v>
      </c>
      <c r="BA28" s="144">
        <v>4</v>
      </c>
      <c r="BB28" s="144">
        <v>4</v>
      </c>
      <c r="BC28" s="159">
        <v>4</v>
      </c>
      <c r="BD28" s="158">
        <v>3</v>
      </c>
      <c r="BE28" s="144">
        <v>4</v>
      </c>
      <c r="BF28" s="144">
        <v>4</v>
      </c>
      <c r="BG28" s="144">
        <v>2</v>
      </c>
      <c r="BH28" s="159">
        <v>3</v>
      </c>
      <c r="BI28" s="158">
        <v>1</v>
      </c>
      <c r="BJ28" s="144">
        <v>4</v>
      </c>
      <c r="BK28" s="144">
        <v>5</v>
      </c>
      <c r="BL28" s="144">
        <v>3</v>
      </c>
      <c r="BM28" s="159">
        <v>4</v>
      </c>
      <c r="BN28" s="158">
        <v>1</v>
      </c>
      <c r="BO28" s="144">
        <v>5</v>
      </c>
      <c r="BP28" s="144">
        <v>5</v>
      </c>
      <c r="BQ28" s="144">
        <v>5</v>
      </c>
      <c r="BR28" s="159">
        <v>1</v>
      </c>
      <c r="BS28" s="158">
        <v>1</v>
      </c>
      <c r="BT28" s="144">
        <v>4</v>
      </c>
      <c r="BU28" s="144">
        <v>4</v>
      </c>
      <c r="BV28" s="144">
        <v>4</v>
      </c>
      <c r="BW28" s="159">
        <v>4</v>
      </c>
      <c r="BX28" s="158">
        <v>4</v>
      </c>
      <c r="BY28" s="144">
        <v>4</v>
      </c>
      <c r="BZ28" s="144">
        <v>3</v>
      </c>
      <c r="CA28" s="144">
        <v>2</v>
      </c>
      <c r="CB28" s="159">
        <v>2</v>
      </c>
      <c r="CC28" s="158">
        <v>2</v>
      </c>
      <c r="CD28" s="144">
        <v>2</v>
      </c>
      <c r="CE28" s="144">
        <v>1</v>
      </c>
      <c r="CF28" s="144">
        <v>2</v>
      </c>
      <c r="CG28" s="159">
        <v>1</v>
      </c>
      <c r="CH28" s="158">
        <v>2</v>
      </c>
      <c r="CI28" s="144">
        <v>4</v>
      </c>
      <c r="CJ28" s="144">
        <v>4</v>
      </c>
      <c r="CK28" s="144">
        <v>2</v>
      </c>
      <c r="CL28" s="159">
        <v>1</v>
      </c>
      <c r="CM28" s="158">
        <v>3</v>
      </c>
      <c r="CN28" s="144">
        <v>5</v>
      </c>
      <c r="CO28" s="144">
        <v>5</v>
      </c>
      <c r="CP28" s="144">
        <v>5</v>
      </c>
      <c r="CQ28" s="159">
        <v>4</v>
      </c>
      <c r="CR28" s="158">
        <v>2</v>
      </c>
      <c r="CS28" s="144">
        <v>4</v>
      </c>
      <c r="CT28" s="144">
        <v>4</v>
      </c>
      <c r="CU28" s="144">
        <v>4</v>
      </c>
      <c r="CV28" s="159">
        <v>3</v>
      </c>
      <c r="CW28" s="158">
        <v>1</v>
      </c>
      <c r="CX28" s="144">
        <v>4</v>
      </c>
      <c r="CY28" s="144">
        <v>3</v>
      </c>
      <c r="CZ28" s="144">
        <v>3</v>
      </c>
      <c r="DA28" s="159">
        <v>3</v>
      </c>
      <c r="DB28" s="158">
        <v>4</v>
      </c>
      <c r="DC28" s="144">
        <v>1</v>
      </c>
      <c r="DD28" s="144">
        <v>1</v>
      </c>
      <c r="DE28" s="144">
        <v>1</v>
      </c>
      <c r="DF28" s="159">
        <v>1</v>
      </c>
      <c r="DG28" s="158">
        <v>2</v>
      </c>
      <c r="DH28" s="144">
        <v>5</v>
      </c>
      <c r="DI28" s="144">
        <v>5</v>
      </c>
      <c r="DJ28" s="144">
        <v>5</v>
      </c>
      <c r="DK28" s="159">
        <v>5</v>
      </c>
      <c r="DL28" s="158">
        <v>1</v>
      </c>
      <c r="DM28" s="144">
        <v>4</v>
      </c>
      <c r="DN28" s="144">
        <v>4</v>
      </c>
      <c r="DO28" s="144">
        <v>4</v>
      </c>
      <c r="DP28" s="159">
        <v>1</v>
      </c>
      <c r="DQ28" s="158">
        <v>1</v>
      </c>
      <c r="DR28" s="144">
        <v>4</v>
      </c>
      <c r="DS28" s="144">
        <v>4</v>
      </c>
      <c r="DT28" s="144">
        <v>4</v>
      </c>
      <c r="DU28" s="159">
        <v>4</v>
      </c>
      <c r="DV28" s="158">
        <v>1</v>
      </c>
      <c r="DW28" s="144">
        <v>5</v>
      </c>
      <c r="DX28" s="144">
        <v>5</v>
      </c>
      <c r="DY28" s="144">
        <v>5</v>
      </c>
      <c r="DZ28" s="159">
        <v>5</v>
      </c>
      <c r="EA28" s="158">
        <v>2</v>
      </c>
      <c r="EB28" s="144">
        <v>4</v>
      </c>
      <c r="EC28" s="144">
        <v>4</v>
      </c>
      <c r="ED28" s="144">
        <v>4</v>
      </c>
      <c r="EE28" s="159">
        <v>3</v>
      </c>
      <c r="EF28" s="158">
        <v>1</v>
      </c>
      <c r="EG28" s="144">
        <v>5</v>
      </c>
      <c r="EH28" s="144">
        <v>5</v>
      </c>
      <c r="EI28" s="144">
        <v>4</v>
      </c>
      <c r="EJ28" s="159">
        <v>4</v>
      </c>
      <c r="EK28" s="158">
        <v>1</v>
      </c>
      <c r="EL28" s="144">
        <v>1</v>
      </c>
      <c r="EM28" s="144">
        <v>1</v>
      </c>
      <c r="EN28" s="144">
        <v>1</v>
      </c>
      <c r="EO28" s="159">
        <v>1</v>
      </c>
      <c r="EP28" s="160"/>
      <c r="EQ28" s="145"/>
      <c r="ER28" s="145"/>
      <c r="ES28" s="145"/>
      <c r="ET28" s="161"/>
      <c r="EU28" s="160"/>
      <c r="EV28" s="145"/>
      <c r="EW28" s="145"/>
      <c r="EX28" s="145"/>
      <c r="EY28" s="161"/>
    </row>
    <row r="29" spans="1:155" ht="23.1" customHeight="1" x14ac:dyDescent="0.25">
      <c r="A29" s="484"/>
      <c r="B29" s="497"/>
      <c r="C29" s="502"/>
      <c r="D29" s="301" t="str">
        <f>'Eventos de Riesgo Corrupción'!D27</f>
        <v>Aliados</v>
      </c>
      <c r="F29" s="158">
        <v>3</v>
      </c>
      <c r="G29" s="144">
        <v>3</v>
      </c>
      <c r="H29" s="144">
        <v>3</v>
      </c>
      <c r="I29" s="144">
        <v>3</v>
      </c>
      <c r="J29" s="159">
        <v>3</v>
      </c>
      <c r="K29" s="158">
        <v>2</v>
      </c>
      <c r="L29" s="144">
        <v>4</v>
      </c>
      <c r="M29" s="144">
        <v>4</v>
      </c>
      <c r="N29" s="144">
        <v>2</v>
      </c>
      <c r="O29" s="159">
        <v>2</v>
      </c>
      <c r="P29" s="158">
        <v>2</v>
      </c>
      <c r="Q29" s="144">
        <v>3</v>
      </c>
      <c r="R29" s="144">
        <v>3</v>
      </c>
      <c r="S29" s="144">
        <v>2</v>
      </c>
      <c r="T29" s="159">
        <v>2</v>
      </c>
      <c r="U29" s="158">
        <v>2</v>
      </c>
      <c r="V29" s="144">
        <v>3</v>
      </c>
      <c r="W29" s="144">
        <v>4</v>
      </c>
      <c r="X29" s="144">
        <v>3</v>
      </c>
      <c r="Y29" s="159">
        <v>3</v>
      </c>
      <c r="Z29" s="158">
        <v>3</v>
      </c>
      <c r="AA29" s="144">
        <v>4</v>
      </c>
      <c r="AB29" s="144">
        <v>4</v>
      </c>
      <c r="AC29" s="144">
        <v>2</v>
      </c>
      <c r="AD29" s="159">
        <v>1</v>
      </c>
      <c r="AE29" s="158">
        <v>1</v>
      </c>
      <c r="AF29" s="144">
        <v>3</v>
      </c>
      <c r="AG29" s="144">
        <v>4</v>
      </c>
      <c r="AH29" s="144">
        <v>2</v>
      </c>
      <c r="AI29" s="159">
        <v>1</v>
      </c>
      <c r="AJ29" s="158">
        <v>3</v>
      </c>
      <c r="AK29" s="144">
        <v>4</v>
      </c>
      <c r="AL29" s="144">
        <v>4</v>
      </c>
      <c r="AM29" s="144">
        <v>4</v>
      </c>
      <c r="AN29" s="159">
        <v>4</v>
      </c>
      <c r="AO29" s="158">
        <v>1</v>
      </c>
      <c r="AP29" s="144">
        <v>5</v>
      </c>
      <c r="AQ29" s="144">
        <v>5</v>
      </c>
      <c r="AR29" s="144">
        <v>5</v>
      </c>
      <c r="AS29" s="159">
        <v>1</v>
      </c>
      <c r="AT29" s="158">
        <v>2</v>
      </c>
      <c r="AU29" s="144">
        <v>4</v>
      </c>
      <c r="AV29" s="144">
        <v>4</v>
      </c>
      <c r="AW29" s="144">
        <v>2</v>
      </c>
      <c r="AX29" s="159">
        <v>2</v>
      </c>
      <c r="AY29" s="313">
        <v>4</v>
      </c>
      <c r="AZ29" s="144">
        <v>4</v>
      </c>
      <c r="BA29" s="144">
        <v>4</v>
      </c>
      <c r="BB29" s="144">
        <v>4</v>
      </c>
      <c r="BC29" s="159">
        <v>4</v>
      </c>
      <c r="BD29" s="158">
        <v>3</v>
      </c>
      <c r="BE29" s="144">
        <v>4</v>
      </c>
      <c r="BF29" s="144">
        <v>4</v>
      </c>
      <c r="BG29" s="144">
        <v>2</v>
      </c>
      <c r="BH29" s="159">
        <v>3</v>
      </c>
      <c r="BI29" s="158">
        <v>1</v>
      </c>
      <c r="BJ29" s="144">
        <v>4</v>
      </c>
      <c r="BK29" s="144">
        <v>5</v>
      </c>
      <c r="BL29" s="144">
        <v>3</v>
      </c>
      <c r="BM29" s="159">
        <v>4</v>
      </c>
      <c r="BN29" s="158">
        <v>1</v>
      </c>
      <c r="BO29" s="144">
        <v>5</v>
      </c>
      <c r="BP29" s="144">
        <v>5</v>
      </c>
      <c r="BQ29" s="144">
        <v>5</v>
      </c>
      <c r="BR29" s="159">
        <v>1</v>
      </c>
      <c r="BS29" s="158">
        <v>1</v>
      </c>
      <c r="BT29" s="144">
        <v>4</v>
      </c>
      <c r="BU29" s="144">
        <v>4</v>
      </c>
      <c r="BV29" s="144">
        <v>4</v>
      </c>
      <c r="BW29" s="159">
        <v>4</v>
      </c>
      <c r="BX29" s="158">
        <v>4</v>
      </c>
      <c r="BY29" s="144">
        <v>4</v>
      </c>
      <c r="BZ29" s="144">
        <v>3</v>
      </c>
      <c r="CA29" s="144">
        <v>2</v>
      </c>
      <c r="CB29" s="159">
        <v>2</v>
      </c>
      <c r="CC29" s="158">
        <v>2</v>
      </c>
      <c r="CD29" s="144">
        <v>2</v>
      </c>
      <c r="CE29" s="144">
        <v>1</v>
      </c>
      <c r="CF29" s="144">
        <v>2</v>
      </c>
      <c r="CG29" s="159">
        <v>1</v>
      </c>
      <c r="CH29" s="158">
        <v>2</v>
      </c>
      <c r="CI29" s="144">
        <v>4</v>
      </c>
      <c r="CJ29" s="144">
        <v>4</v>
      </c>
      <c r="CK29" s="144">
        <v>2</v>
      </c>
      <c r="CL29" s="159">
        <v>1</v>
      </c>
      <c r="CM29" s="158">
        <v>3</v>
      </c>
      <c r="CN29" s="144">
        <v>5</v>
      </c>
      <c r="CO29" s="144">
        <v>5</v>
      </c>
      <c r="CP29" s="144">
        <v>5</v>
      </c>
      <c r="CQ29" s="159">
        <v>4</v>
      </c>
      <c r="CR29" s="158">
        <v>2</v>
      </c>
      <c r="CS29" s="144">
        <v>4</v>
      </c>
      <c r="CT29" s="144">
        <v>4</v>
      </c>
      <c r="CU29" s="144">
        <v>4</v>
      </c>
      <c r="CV29" s="159">
        <v>3</v>
      </c>
      <c r="CW29" s="158">
        <v>1</v>
      </c>
      <c r="CX29" s="144">
        <v>4</v>
      </c>
      <c r="CY29" s="144">
        <v>3</v>
      </c>
      <c r="CZ29" s="144">
        <v>3</v>
      </c>
      <c r="DA29" s="159">
        <v>3</v>
      </c>
      <c r="DB29" s="158">
        <v>4</v>
      </c>
      <c r="DC29" s="144">
        <v>1</v>
      </c>
      <c r="DD29" s="144">
        <v>1</v>
      </c>
      <c r="DE29" s="144">
        <v>1</v>
      </c>
      <c r="DF29" s="159">
        <v>1</v>
      </c>
      <c r="DG29" s="158">
        <v>2</v>
      </c>
      <c r="DH29" s="144">
        <v>5</v>
      </c>
      <c r="DI29" s="144">
        <v>5</v>
      </c>
      <c r="DJ29" s="144">
        <v>5</v>
      </c>
      <c r="DK29" s="159">
        <v>5</v>
      </c>
      <c r="DL29" s="158">
        <v>1</v>
      </c>
      <c r="DM29" s="144">
        <v>4</v>
      </c>
      <c r="DN29" s="144">
        <v>4</v>
      </c>
      <c r="DO29" s="144">
        <v>4</v>
      </c>
      <c r="DP29" s="159">
        <v>1</v>
      </c>
      <c r="DQ29" s="158">
        <v>1</v>
      </c>
      <c r="DR29" s="144">
        <v>4</v>
      </c>
      <c r="DS29" s="144">
        <v>4</v>
      </c>
      <c r="DT29" s="144">
        <v>4</v>
      </c>
      <c r="DU29" s="159">
        <v>4</v>
      </c>
      <c r="DV29" s="158">
        <v>1</v>
      </c>
      <c r="DW29" s="144">
        <v>5</v>
      </c>
      <c r="DX29" s="144">
        <v>5</v>
      </c>
      <c r="DY29" s="144">
        <v>5</v>
      </c>
      <c r="DZ29" s="159">
        <v>5</v>
      </c>
      <c r="EA29" s="158">
        <v>2</v>
      </c>
      <c r="EB29" s="144">
        <v>4</v>
      </c>
      <c r="EC29" s="144">
        <v>4</v>
      </c>
      <c r="ED29" s="144">
        <v>4</v>
      </c>
      <c r="EE29" s="159">
        <v>3</v>
      </c>
      <c r="EF29" s="158">
        <v>1</v>
      </c>
      <c r="EG29" s="144">
        <v>5</v>
      </c>
      <c r="EH29" s="144">
        <v>5</v>
      </c>
      <c r="EI29" s="144">
        <v>4</v>
      </c>
      <c r="EJ29" s="159">
        <v>4</v>
      </c>
      <c r="EK29" s="158">
        <v>1</v>
      </c>
      <c r="EL29" s="144">
        <v>1</v>
      </c>
      <c r="EM29" s="144">
        <v>1</v>
      </c>
      <c r="EN29" s="144">
        <v>1</v>
      </c>
      <c r="EO29" s="159">
        <v>1</v>
      </c>
      <c r="EP29" s="158"/>
      <c r="EQ29" s="144"/>
      <c r="ER29" s="144"/>
      <c r="ES29" s="144"/>
      <c r="ET29" s="159"/>
      <c r="EU29" s="158"/>
      <c r="EV29" s="144"/>
      <c r="EW29" s="144"/>
      <c r="EX29" s="144"/>
      <c r="EY29" s="159"/>
    </row>
    <row r="30" spans="1:155" ht="23.1" customHeight="1" x14ac:dyDescent="0.25">
      <c r="A30" s="475" t="str">
        <f>'Eventos de Riesgo Corrupción'!A28</f>
        <v>R5</v>
      </c>
      <c r="B30" s="491" t="str">
        <f>'Eventos de Riesgo Corrupción'!B28</f>
        <v>Divulgar información confidencial y privilegiada por parte de un Empleado de CCF o un tercero, actuando en nombre de la Entidad</v>
      </c>
      <c r="C30" s="494" t="str">
        <f>'Eventos de Riesgo Corrupción'!C28</f>
        <v>Terceros</v>
      </c>
      <c r="D30" s="324" t="str">
        <f>'Eventos de Riesgo Corrupción'!D28</f>
        <v>Contratistas</v>
      </c>
      <c r="F30" s="156">
        <v>5</v>
      </c>
      <c r="G30" s="73">
        <v>3</v>
      </c>
      <c r="H30" s="73">
        <v>3</v>
      </c>
      <c r="I30" s="73">
        <v>3</v>
      </c>
      <c r="J30" s="157">
        <v>3</v>
      </c>
      <c r="K30" s="156">
        <v>2</v>
      </c>
      <c r="L30" s="73">
        <v>4</v>
      </c>
      <c r="M30" s="73">
        <v>4</v>
      </c>
      <c r="N30" s="73">
        <v>3</v>
      </c>
      <c r="O30" s="157">
        <v>2</v>
      </c>
      <c r="P30" s="156">
        <v>2</v>
      </c>
      <c r="Q30" s="73">
        <v>3</v>
      </c>
      <c r="R30" s="73">
        <v>2</v>
      </c>
      <c r="S30" s="73">
        <v>3</v>
      </c>
      <c r="T30" s="157">
        <v>2</v>
      </c>
      <c r="U30" s="156">
        <v>3</v>
      </c>
      <c r="V30" s="73">
        <v>4</v>
      </c>
      <c r="W30" s="73">
        <v>4</v>
      </c>
      <c r="X30" s="73">
        <v>4</v>
      </c>
      <c r="Y30" s="157">
        <v>4</v>
      </c>
      <c r="Z30" s="156">
        <v>4</v>
      </c>
      <c r="AA30" s="73">
        <v>4</v>
      </c>
      <c r="AB30" s="73">
        <v>4</v>
      </c>
      <c r="AC30" s="73">
        <v>2</v>
      </c>
      <c r="AD30" s="157">
        <v>1</v>
      </c>
      <c r="AE30" s="156">
        <v>1</v>
      </c>
      <c r="AF30" s="73">
        <v>4</v>
      </c>
      <c r="AG30" s="73">
        <v>5</v>
      </c>
      <c r="AH30" s="73">
        <v>3</v>
      </c>
      <c r="AI30" s="157">
        <v>2</v>
      </c>
      <c r="AJ30" s="156">
        <v>3</v>
      </c>
      <c r="AK30" s="73">
        <v>4</v>
      </c>
      <c r="AL30" s="73">
        <v>4</v>
      </c>
      <c r="AM30" s="73">
        <v>4</v>
      </c>
      <c r="AN30" s="157">
        <v>4</v>
      </c>
      <c r="AO30" s="156">
        <v>1</v>
      </c>
      <c r="AP30" s="73">
        <v>5</v>
      </c>
      <c r="AQ30" s="73">
        <v>5</v>
      </c>
      <c r="AR30" s="73">
        <v>5</v>
      </c>
      <c r="AS30" s="157">
        <v>1</v>
      </c>
      <c r="AT30" s="156">
        <v>3</v>
      </c>
      <c r="AU30" s="73">
        <v>4</v>
      </c>
      <c r="AV30" s="73">
        <v>4</v>
      </c>
      <c r="AW30" s="73">
        <v>3</v>
      </c>
      <c r="AX30" s="157">
        <v>3</v>
      </c>
      <c r="AY30" s="312">
        <v>4</v>
      </c>
      <c r="AZ30" s="73">
        <v>4</v>
      </c>
      <c r="BA30" s="73">
        <v>4</v>
      </c>
      <c r="BB30" s="73">
        <v>4</v>
      </c>
      <c r="BC30" s="157">
        <v>4</v>
      </c>
      <c r="BD30" s="156">
        <v>4</v>
      </c>
      <c r="BE30" s="73">
        <v>4</v>
      </c>
      <c r="BF30" s="73">
        <v>4</v>
      </c>
      <c r="BG30" s="73">
        <v>2</v>
      </c>
      <c r="BH30" s="157">
        <v>3</v>
      </c>
      <c r="BI30" s="156">
        <v>1</v>
      </c>
      <c r="BJ30" s="73">
        <v>4</v>
      </c>
      <c r="BK30" s="73">
        <v>5</v>
      </c>
      <c r="BL30" s="73">
        <v>3</v>
      </c>
      <c r="BM30" s="157">
        <v>4</v>
      </c>
      <c r="BN30" s="156">
        <v>1</v>
      </c>
      <c r="BO30" s="73">
        <v>5</v>
      </c>
      <c r="BP30" s="73">
        <v>5</v>
      </c>
      <c r="BQ30" s="73">
        <v>5</v>
      </c>
      <c r="BR30" s="157">
        <v>1</v>
      </c>
      <c r="BS30" s="156">
        <v>2</v>
      </c>
      <c r="BT30" s="73">
        <v>4</v>
      </c>
      <c r="BU30" s="73">
        <v>4</v>
      </c>
      <c r="BV30" s="73">
        <v>4</v>
      </c>
      <c r="BW30" s="157">
        <v>4</v>
      </c>
      <c r="BX30" s="156">
        <v>3</v>
      </c>
      <c r="BY30" s="73">
        <v>4</v>
      </c>
      <c r="BZ30" s="73">
        <v>3</v>
      </c>
      <c r="CA30" s="73">
        <v>2</v>
      </c>
      <c r="CB30" s="157">
        <v>2</v>
      </c>
      <c r="CC30" s="156">
        <v>2</v>
      </c>
      <c r="CD30" s="73">
        <v>2</v>
      </c>
      <c r="CE30" s="73">
        <v>2</v>
      </c>
      <c r="CF30" s="73">
        <v>2</v>
      </c>
      <c r="CG30" s="157">
        <v>2</v>
      </c>
      <c r="CH30" s="156">
        <v>2</v>
      </c>
      <c r="CI30" s="73">
        <v>4</v>
      </c>
      <c r="CJ30" s="73">
        <v>4</v>
      </c>
      <c r="CK30" s="73">
        <v>5</v>
      </c>
      <c r="CL30" s="157">
        <v>1</v>
      </c>
      <c r="CM30" s="156">
        <v>3</v>
      </c>
      <c r="CN30" s="73">
        <v>4</v>
      </c>
      <c r="CO30" s="73">
        <v>4</v>
      </c>
      <c r="CP30" s="73">
        <v>4</v>
      </c>
      <c r="CQ30" s="157">
        <v>4</v>
      </c>
      <c r="CR30" s="156">
        <v>2</v>
      </c>
      <c r="CS30" s="73">
        <v>4</v>
      </c>
      <c r="CT30" s="73">
        <v>3</v>
      </c>
      <c r="CU30" s="73">
        <v>3</v>
      </c>
      <c r="CV30" s="157">
        <v>3</v>
      </c>
      <c r="CW30" s="156">
        <v>1</v>
      </c>
      <c r="CX30" s="73">
        <v>4</v>
      </c>
      <c r="CY30" s="73">
        <v>3</v>
      </c>
      <c r="CZ30" s="73">
        <v>3</v>
      </c>
      <c r="DA30" s="157">
        <v>3</v>
      </c>
      <c r="DB30" s="156">
        <v>4</v>
      </c>
      <c r="DC30" s="73">
        <v>5</v>
      </c>
      <c r="DD30" s="73">
        <v>5</v>
      </c>
      <c r="DE30" s="73">
        <v>5</v>
      </c>
      <c r="DF30" s="157">
        <v>5</v>
      </c>
      <c r="DG30" s="156">
        <v>5</v>
      </c>
      <c r="DH30" s="73">
        <v>5</v>
      </c>
      <c r="DI30" s="73">
        <v>5</v>
      </c>
      <c r="DJ30" s="73">
        <v>5</v>
      </c>
      <c r="DK30" s="157">
        <v>5</v>
      </c>
      <c r="DL30" s="156">
        <v>1</v>
      </c>
      <c r="DM30" s="73">
        <v>4</v>
      </c>
      <c r="DN30" s="73">
        <v>4</v>
      </c>
      <c r="DO30" s="73">
        <v>4</v>
      </c>
      <c r="DP30" s="157">
        <v>1</v>
      </c>
      <c r="DQ30" s="156">
        <v>3</v>
      </c>
      <c r="DR30" s="73">
        <v>3</v>
      </c>
      <c r="DS30" s="73">
        <v>3</v>
      </c>
      <c r="DT30" s="73">
        <v>3</v>
      </c>
      <c r="DU30" s="157">
        <v>3</v>
      </c>
      <c r="DV30" s="156">
        <v>2</v>
      </c>
      <c r="DW30" s="73">
        <v>5</v>
      </c>
      <c r="DX30" s="73">
        <v>5</v>
      </c>
      <c r="DY30" s="73">
        <v>5</v>
      </c>
      <c r="DZ30" s="157">
        <v>5</v>
      </c>
      <c r="EA30" s="156">
        <v>3</v>
      </c>
      <c r="EB30" s="73">
        <v>4</v>
      </c>
      <c r="EC30" s="73">
        <v>3</v>
      </c>
      <c r="ED30" s="73">
        <v>4</v>
      </c>
      <c r="EE30" s="157">
        <v>4</v>
      </c>
      <c r="EF30" s="156">
        <v>1</v>
      </c>
      <c r="EG30" s="73">
        <v>5</v>
      </c>
      <c r="EH30" s="73">
        <v>5</v>
      </c>
      <c r="EI30" s="73">
        <v>4</v>
      </c>
      <c r="EJ30" s="157">
        <v>4</v>
      </c>
      <c r="EK30" s="156">
        <v>1</v>
      </c>
      <c r="EL30" s="73">
        <v>1</v>
      </c>
      <c r="EM30" s="73">
        <v>1</v>
      </c>
      <c r="EN30" s="73">
        <v>1</v>
      </c>
      <c r="EO30" s="157">
        <v>1</v>
      </c>
      <c r="EP30" s="156"/>
      <c r="EQ30" s="73"/>
      <c r="ER30" s="73"/>
      <c r="ES30" s="73"/>
      <c r="ET30" s="157"/>
      <c r="EU30" s="156"/>
      <c r="EV30" s="73"/>
      <c r="EW30" s="73"/>
      <c r="EX30" s="73"/>
      <c r="EY30" s="157"/>
    </row>
    <row r="31" spans="1:155" ht="23.1" customHeight="1" x14ac:dyDescent="0.25">
      <c r="A31" s="476"/>
      <c r="B31" s="493"/>
      <c r="C31" s="495"/>
      <c r="D31" s="324" t="str">
        <f>'Eventos de Riesgo Corrupción'!D29</f>
        <v>Empleados</v>
      </c>
      <c r="F31" s="156">
        <v>5</v>
      </c>
      <c r="G31" s="73">
        <v>3</v>
      </c>
      <c r="H31" s="73">
        <v>3</v>
      </c>
      <c r="I31" s="73">
        <v>3</v>
      </c>
      <c r="J31" s="157">
        <v>3</v>
      </c>
      <c r="K31" s="156">
        <v>2</v>
      </c>
      <c r="L31" s="73">
        <v>4</v>
      </c>
      <c r="M31" s="73">
        <v>4</v>
      </c>
      <c r="N31" s="73">
        <v>3</v>
      </c>
      <c r="O31" s="157">
        <v>2</v>
      </c>
      <c r="P31" s="156">
        <v>2</v>
      </c>
      <c r="Q31" s="73">
        <v>3</v>
      </c>
      <c r="R31" s="73">
        <v>2</v>
      </c>
      <c r="S31" s="73">
        <v>3</v>
      </c>
      <c r="T31" s="157">
        <v>2</v>
      </c>
      <c r="U31" s="156">
        <v>3</v>
      </c>
      <c r="V31" s="73">
        <v>4</v>
      </c>
      <c r="W31" s="73">
        <v>4</v>
      </c>
      <c r="X31" s="73">
        <v>4</v>
      </c>
      <c r="Y31" s="157">
        <v>4</v>
      </c>
      <c r="Z31" s="156">
        <v>4</v>
      </c>
      <c r="AA31" s="73">
        <v>4</v>
      </c>
      <c r="AB31" s="73">
        <v>4</v>
      </c>
      <c r="AC31" s="73">
        <v>2</v>
      </c>
      <c r="AD31" s="157">
        <v>1</v>
      </c>
      <c r="AE31" s="156">
        <v>1</v>
      </c>
      <c r="AF31" s="73">
        <v>4</v>
      </c>
      <c r="AG31" s="73">
        <v>5</v>
      </c>
      <c r="AH31" s="73">
        <v>3</v>
      </c>
      <c r="AI31" s="157">
        <v>2</v>
      </c>
      <c r="AJ31" s="156">
        <v>3</v>
      </c>
      <c r="AK31" s="73">
        <v>4</v>
      </c>
      <c r="AL31" s="73">
        <v>4</v>
      </c>
      <c r="AM31" s="73">
        <v>4</v>
      </c>
      <c r="AN31" s="157">
        <v>4</v>
      </c>
      <c r="AO31" s="156">
        <v>1</v>
      </c>
      <c r="AP31" s="73">
        <v>5</v>
      </c>
      <c r="AQ31" s="73">
        <v>5</v>
      </c>
      <c r="AR31" s="73">
        <v>5</v>
      </c>
      <c r="AS31" s="157">
        <v>1</v>
      </c>
      <c r="AT31" s="156">
        <v>3</v>
      </c>
      <c r="AU31" s="73">
        <v>4</v>
      </c>
      <c r="AV31" s="73">
        <v>4</v>
      </c>
      <c r="AW31" s="73">
        <v>3</v>
      </c>
      <c r="AX31" s="157">
        <v>3</v>
      </c>
      <c r="AY31" s="312">
        <v>4</v>
      </c>
      <c r="AZ31" s="73">
        <v>4</v>
      </c>
      <c r="BA31" s="73">
        <v>4</v>
      </c>
      <c r="BB31" s="73">
        <v>4</v>
      </c>
      <c r="BC31" s="157">
        <v>4</v>
      </c>
      <c r="BD31" s="156">
        <v>4</v>
      </c>
      <c r="BE31" s="73">
        <v>4</v>
      </c>
      <c r="BF31" s="73">
        <v>4</v>
      </c>
      <c r="BG31" s="73">
        <v>2</v>
      </c>
      <c r="BH31" s="157">
        <v>3</v>
      </c>
      <c r="BI31" s="156">
        <v>1</v>
      </c>
      <c r="BJ31" s="73">
        <v>4</v>
      </c>
      <c r="BK31" s="73">
        <v>5</v>
      </c>
      <c r="BL31" s="73">
        <v>3</v>
      </c>
      <c r="BM31" s="157">
        <v>4</v>
      </c>
      <c r="BN31" s="156">
        <v>1</v>
      </c>
      <c r="BO31" s="73">
        <v>5</v>
      </c>
      <c r="BP31" s="73">
        <v>5</v>
      </c>
      <c r="BQ31" s="73">
        <v>5</v>
      </c>
      <c r="BR31" s="157">
        <v>1</v>
      </c>
      <c r="BS31" s="156">
        <v>2</v>
      </c>
      <c r="BT31" s="73">
        <v>4</v>
      </c>
      <c r="BU31" s="73">
        <v>4</v>
      </c>
      <c r="BV31" s="73">
        <v>4</v>
      </c>
      <c r="BW31" s="157">
        <v>4</v>
      </c>
      <c r="BX31" s="156">
        <v>3</v>
      </c>
      <c r="BY31" s="73">
        <v>4</v>
      </c>
      <c r="BZ31" s="73">
        <v>3</v>
      </c>
      <c r="CA31" s="73">
        <v>2</v>
      </c>
      <c r="CB31" s="157">
        <v>2</v>
      </c>
      <c r="CC31" s="156">
        <v>2</v>
      </c>
      <c r="CD31" s="73">
        <v>2</v>
      </c>
      <c r="CE31" s="73">
        <v>2</v>
      </c>
      <c r="CF31" s="73">
        <v>2</v>
      </c>
      <c r="CG31" s="157">
        <v>2</v>
      </c>
      <c r="CH31" s="156">
        <v>2</v>
      </c>
      <c r="CI31" s="73">
        <v>4</v>
      </c>
      <c r="CJ31" s="73">
        <v>4</v>
      </c>
      <c r="CK31" s="73">
        <v>5</v>
      </c>
      <c r="CL31" s="157">
        <v>1</v>
      </c>
      <c r="CM31" s="156">
        <v>3</v>
      </c>
      <c r="CN31" s="73">
        <v>4</v>
      </c>
      <c r="CO31" s="73">
        <v>4</v>
      </c>
      <c r="CP31" s="73">
        <v>4</v>
      </c>
      <c r="CQ31" s="157">
        <v>4</v>
      </c>
      <c r="CR31" s="156">
        <v>2</v>
      </c>
      <c r="CS31" s="73">
        <v>4</v>
      </c>
      <c r="CT31" s="73">
        <v>3</v>
      </c>
      <c r="CU31" s="73">
        <v>3</v>
      </c>
      <c r="CV31" s="157">
        <v>3</v>
      </c>
      <c r="CW31" s="156">
        <v>1</v>
      </c>
      <c r="CX31" s="73">
        <v>4</v>
      </c>
      <c r="CY31" s="73">
        <v>3</v>
      </c>
      <c r="CZ31" s="73">
        <v>3</v>
      </c>
      <c r="DA31" s="157">
        <v>3</v>
      </c>
      <c r="DB31" s="156">
        <v>4</v>
      </c>
      <c r="DC31" s="73">
        <v>5</v>
      </c>
      <c r="DD31" s="73">
        <v>5</v>
      </c>
      <c r="DE31" s="73">
        <v>5</v>
      </c>
      <c r="DF31" s="157">
        <v>5</v>
      </c>
      <c r="DG31" s="156">
        <v>5</v>
      </c>
      <c r="DH31" s="73">
        <v>5</v>
      </c>
      <c r="DI31" s="73">
        <v>5</v>
      </c>
      <c r="DJ31" s="73">
        <v>5</v>
      </c>
      <c r="DK31" s="157">
        <v>5</v>
      </c>
      <c r="DL31" s="156">
        <v>1</v>
      </c>
      <c r="DM31" s="73">
        <v>4</v>
      </c>
      <c r="DN31" s="73">
        <v>4</v>
      </c>
      <c r="DO31" s="73">
        <v>4</v>
      </c>
      <c r="DP31" s="157">
        <v>1</v>
      </c>
      <c r="DQ31" s="156">
        <v>3</v>
      </c>
      <c r="DR31" s="73">
        <v>3</v>
      </c>
      <c r="DS31" s="73">
        <v>3</v>
      </c>
      <c r="DT31" s="73">
        <v>3</v>
      </c>
      <c r="DU31" s="157">
        <v>3</v>
      </c>
      <c r="DV31" s="156">
        <v>2</v>
      </c>
      <c r="DW31" s="73">
        <v>5</v>
      </c>
      <c r="DX31" s="73">
        <v>5</v>
      </c>
      <c r="DY31" s="73">
        <v>5</v>
      </c>
      <c r="DZ31" s="157">
        <v>5</v>
      </c>
      <c r="EA31" s="156">
        <v>3</v>
      </c>
      <c r="EB31" s="73">
        <v>4</v>
      </c>
      <c r="EC31" s="73">
        <v>3</v>
      </c>
      <c r="ED31" s="73">
        <v>4</v>
      </c>
      <c r="EE31" s="157">
        <v>4</v>
      </c>
      <c r="EF31" s="156">
        <v>1</v>
      </c>
      <c r="EG31" s="73">
        <v>5</v>
      </c>
      <c r="EH31" s="73">
        <v>5</v>
      </c>
      <c r="EI31" s="73">
        <v>4</v>
      </c>
      <c r="EJ31" s="157">
        <v>4</v>
      </c>
      <c r="EK31" s="156">
        <v>1</v>
      </c>
      <c r="EL31" s="73">
        <v>1</v>
      </c>
      <c r="EM31" s="73">
        <v>1</v>
      </c>
      <c r="EN31" s="73">
        <v>1</v>
      </c>
      <c r="EO31" s="157">
        <v>1</v>
      </c>
      <c r="EP31" s="156"/>
      <c r="EQ31" s="73"/>
      <c r="ER31" s="73"/>
      <c r="ES31" s="73"/>
      <c r="ET31" s="157"/>
      <c r="EU31" s="156"/>
      <c r="EV31" s="73"/>
      <c r="EW31" s="73"/>
      <c r="EX31" s="73"/>
      <c r="EY31" s="157"/>
    </row>
    <row r="32" spans="1:155" ht="51.6" customHeight="1" x14ac:dyDescent="0.25">
      <c r="A32" s="90" t="str">
        <f>'Eventos de Riesgo Corrupción'!A30</f>
        <v>R6</v>
      </c>
      <c r="B32" s="143" t="str">
        <f>'Eventos de Riesgo Corrupción'!B30</f>
        <v>Manipular cifras contables o administrativas con el fin de ocultar pagos indebidos o ventajas en favor propio o de terceros en un negocio nacional o internacional.</v>
      </c>
      <c r="C32" s="50" t="str">
        <f>'Eventos de Riesgo Corrupción'!C30</f>
        <v>Terceros</v>
      </c>
      <c r="D32" s="301" t="str">
        <f>'Eventos de Riesgo Corrupción'!D30</f>
        <v>Empleados</v>
      </c>
      <c r="F32" s="158">
        <v>1</v>
      </c>
      <c r="G32" s="144">
        <v>3</v>
      </c>
      <c r="H32" s="144">
        <v>3</v>
      </c>
      <c r="I32" s="144">
        <v>3</v>
      </c>
      <c r="J32" s="159">
        <v>3</v>
      </c>
      <c r="K32" s="158">
        <v>2</v>
      </c>
      <c r="L32" s="144">
        <v>4</v>
      </c>
      <c r="M32" s="144">
        <v>4</v>
      </c>
      <c r="N32" s="144">
        <v>2</v>
      </c>
      <c r="O32" s="159">
        <v>2</v>
      </c>
      <c r="P32" s="158">
        <v>1</v>
      </c>
      <c r="Q32" s="144">
        <v>2</v>
      </c>
      <c r="R32" s="144">
        <v>2</v>
      </c>
      <c r="S32" s="144">
        <v>2</v>
      </c>
      <c r="T32" s="159">
        <v>2</v>
      </c>
      <c r="U32" s="158">
        <v>2</v>
      </c>
      <c r="V32" s="144">
        <v>2</v>
      </c>
      <c r="W32" s="144">
        <v>2</v>
      </c>
      <c r="X32" s="144">
        <v>2</v>
      </c>
      <c r="Y32" s="159">
        <v>2</v>
      </c>
      <c r="Z32" s="158">
        <v>3</v>
      </c>
      <c r="AA32" s="144">
        <v>4</v>
      </c>
      <c r="AB32" s="144">
        <v>4</v>
      </c>
      <c r="AC32" s="144">
        <v>3</v>
      </c>
      <c r="AD32" s="159">
        <v>1</v>
      </c>
      <c r="AE32" s="158">
        <v>1</v>
      </c>
      <c r="AF32" s="144">
        <v>5</v>
      </c>
      <c r="AG32" s="144">
        <v>5</v>
      </c>
      <c r="AH32" s="144">
        <v>3</v>
      </c>
      <c r="AI32" s="159">
        <v>2</v>
      </c>
      <c r="AJ32" s="158">
        <v>3</v>
      </c>
      <c r="AK32" s="144">
        <v>4</v>
      </c>
      <c r="AL32" s="144">
        <v>4</v>
      </c>
      <c r="AM32" s="144">
        <v>4</v>
      </c>
      <c r="AN32" s="159">
        <v>4</v>
      </c>
      <c r="AO32" s="158">
        <v>1</v>
      </c>
      <c r="AP32" s="144">
        <v>5</v>
      </c>
      <c r="AQ32" s="144">
        <v>5</v>
      </c>
      <c r="AR32" s="144">
        <v>5</v>
      </c>
      <c r="AS32" s="159">
        <v>1</v>
      </c>
      <c r="AT32" s="158">
        <v>2</v>
      </c>
      <c r="AU32" s="144">
        <v>4</v>
      </c>
      <c r="AV32" s="144">
        <v>4</v>
      </c>
      <c r="AW32" s="144">
        <v>2</v>
      </c>
      <c r="AX32" s="159">
        <v>2</v>
      </c>
      <c r="AY32" s="313">
        <v>4</v>
      </c>
      <c r="AZ32" s="144">
        <v>4</v>
      </c>
      <c r="BA32" s="144">
        <v>4</v>
      </c>
      <c r="BB32" s="144">
        <v>4</v>
      </c>
      <c r="BC32" s="159">
        <v>4</v>
      </c>
      <c r="BD32" s="158">
        <v>1</v>
      </c>
      <c r="BE32" s="144">
        <v>5</v>
      </c>
      <c r="BF32" s="144">
        <v>4</v>
      </c>
      <c r="BG32" s="144">
        <v>4</v>
      </c>
      <c r="BH32" s="159">
        <v>3</v>
      </c>
      <c r="BI32" s="158">
        <v>1</v>
      </c>
      <c r="BJ32" s="144">
        <v>4</v>
      </c>
      <c r="BK32" s="144">
        <v>5</v>
      </c>
      <c r="BL32" s="144">
        <v>3</v>
      </c>
      <c r="BM32" s="159">
        <v>4</v>
      </c>
      <c r="BN32" s="158">
        <v>1</v>
      </c>
      <c r="BO32" s="144">
        <v>5</v>
      </c>
      <c r="BP32" s="144">
        <v>5</v>
      </c>
      <c r="BQ32" s="144">
        <v>5</v>
      </c>
      <c r="BR32" s="159">
        <v>1</v>
      </c>
      <c r="BS32" s="158">
        <v>1</v>
      </c>
      <c r="BT32" s="144">
        <v>4</v>
      </c>
      <c r="BU32" s="144">
        <v>4</v>
      </c>
      <c r="BV32" s="144">
        <v>4</v>
      </c>
      <c r="BW32" s="159">
        <v>4</v>
      </c>
      <c r="BX32" s="158">
        <v>4</v>
      </c>
      <c r="BY32" s="144">
        <v>4</v>
      </c>
      <c r="BZ32" s="144">
        <v>3</v>
      </c>
      <c r="CA32" s="144">
        <v>3</v>
      </c>
      <c r="CB32" s="159">
        <v>2</v>
      </c>
      <c r="CC32" s="158">
        <v>2</v>
      </c>
      <c r="CD32" s="144">
        <v>4</v>
      </c>
      <c r="CE32" s="144">
        <v>4</v>
      </c>
      <c r="CF32" s="144">
        <v>4</v>
      </c>
      <c r="CG32" s="159">
        <v>4</v>
      </c>
      <c r="CH32" s="158">
        <v>1</v>
      </c>
      <c r="CI32" s="144">
        <v>5</v>
      </c>
      <c r="CJ32" s="144">
        <v>5</v>
      </c>
      <c r="CK32" s="144">
        <v>5</v>
      </c>
      <c r="CL32" s="159">
        <v>1</v>
      </c>
      <c r="CM32" s="158">
        <v>2</v>
      </c>
      <c r="CN32" s="144">
        <v>5</v>
      </c>
      <c r="CO32" s="144">
        <v>5</v>
      </c>
      <c r="CP32" s="144">
        <v>5</v>
      </c>
      <c r="CQ32" s="159">
        <v>5</v>
      </c>
      <c r="CR32" s="158">
        <v>2</v>
      </c>
      <c r="CS32" s="144">
        <v>5</v>
      </c>
      <c r="CT32" s="144">
        <v>4</v>
      </c>
      <c r="CU32" s="144">
        <v>4</v>
      </c>
      <c r="CV32" s="159">
        <v>4</v>
      </c>
      <c r="CW32" s="158">
        <v>1</v>
      </c>
      <c r="CX32" s="144">
        <v>4</v>
      </c>
      <c r="CY32" s="144">
        <v>3</v>
      </c>
      <c r="CZ32" s="144">
        <v>3</v>
      </c>
      <c r="DA32" s="159">
        <v>3</v>
      </c>
      <c r="DB32" s="158">
        <v>4</v>
      </c>
      <c r="DC32" s="144">
        <v>5</v>
      </c>
      <c r="DD32" s="144">
        <v>5</v>
      </c>
      <c r="DE32" s="144">
        <v>5</v>
      </c>
      <c r="DF32" s="159">
        <v>5</v>
      </c>
      <c r="DG32" s="158">
        <v>4</v>
      </c>
      <c r="DH32" s="144">
        <v>5</v>
      </c>
      <c r="DI32" s="144">
        <v>5</v>
      </c>
      <c r="DJ32" s="144">
        <v>5</v>
      </c>
      <c r="DK32" s="159">
        <v>5</v>
      </c>
      <c r="DL32" s="158">
        <v>1</v>
      </c>
      <c r="DM32" s="144">
        <v>4</v>
      </c>
      <c r="DN32" s="144">
        <v>4</v>
      </c>
      <c r="DO32" s="144">
        <v>4</v>
      </c>
      <c r="DP32" s="159">
        <v>1</v>
      </c>
      <c r="DQ32" s="158">
        <v>1</v>
      </c>
      <c r="DR32" s="144">
        <v>3</v>
      </c>
      <c r="DS32" s="144">
        <v>3</v>
      </c>
      <c r="DT32" s="144">
        <v>3</v>
      </c>
      <c r="DU32" s="159">
        <v>3</v>
      </c>
      <c r="DV32" s="158">
        <v>1</v>
      </c>
      <c r="DW32" s="144">
        <v>5</v>
      </c>
      <c r="DX32" s="144">
        <v>5</v>
      </c>
      <c r="DY32" s="144">
        <v>5</v>
      </c>
      <c r="DZ32" s="159">
        <v>5</v>
      </c>
      <c r="EA32" s="158">
        <v>1</v>
      </c>
      <c r="EB32" s="144">
        <v>4</v>
      </c>
      <c r="EC32" s="144">
        <v>4</v>
      </c>
      <c r="ED32" s="144">
        <v>4</v>
      </c>
      <c r="EE32" s="159">
        <v>4</v>
      </c>
      <c r="EF32" s="158">
        <v>1</v>
      </c>
      <c r="EG32" s="144">
        <v>5</v>
      </c>
      <c r="EH32" s="144">
        <v>5</v>
      </c>
      <c r="EI32" s="144">
        <v>4</v>
      </c>
      <c r="EJ32" s="159">
        <v>4</v>
      </c>
      <c r="EK32" s="158">
        <v>1</v>
      </c>
      <c r="EL32" s="144">
        <v>1</v>
      </c>
      <c r="EM32" s="144">
        <v>1</v>
      </c>
      <c r="EN32" s="144">
        <v>1</v>
      </c>
      <c r="EO32" s="159">
        <v>1</v>
      </c>
      <c r="EP32" s="158"/>
      <c r="EQ32" s="144"/>
      <c r="ER32" s="144"/>
      <c r="ES32" s="144"/>
      <c r="ET32" s="159"/>
      <c r="EU32" s="158"/>
      <c r="EV32" s="144"/>
      <c r="EW32" s="144"/>
      <c r="EX32" s="144"/>
      <c r="EY32" s="159"/>
    </row>
    <row r="33" spans="1:155" ht="23.1" customHeight="1" x14ac:dyDescent="0.25">
      <c r="A33" s="475" t="str">
        <f>'Eventos de Riesgo Corrupción'!A31</f>
        <v>R7</v>
      </c>
      <c r="B33" s="491" t="str">
        <f>'Eventos de Riesgo Corrupción'!B31</f>
        <v>Realizar negocios, operaciones o contratos en jurisdicciones nacionales o internacionales con percepción de corrupción alta</v>
      </c>
      <c r="C33" s="494" t="str">
        <f>'Eventos de Riesgo Corrupción'!C31</f>
        <v>Jurisdicciones</v>
      </c>
      <c r="D33" s="324" t="str">
        <f>'Eventos de Riesgo Corrupción'!D31</f>
        <v>Nacionales</v>
      </c>
      <c r="F33" s="568">
        <v>1</v>
      </c>
      <c r="G33" s="564">
        <v>3</v>
      </c>
      <c r="H33" s="564">
        <v>3</v>
      </c>
      <c r="I33" s="564">
        <v>3</v>
      </c>
      <c r="J33" s="566">
        <v>3</v>
      </c>
      <c r="K33" s="568">
        <v>1</v>
      </c>
      <c r="L33" s="564">
        <v>4</v>
      </c>
      <c r="M33" s="564">
        <v>4</v>
      </c>
      <c r="N33" s="564">
        <v>2</v>
      </c>
      <c r="O33" s="566">
        <v>2</v>
      </c>
      <c r="P33" s="568">
        <v>2</v>
      </c>
      <c r="Q33" s="564">
        <v>3</v>
      </c>
      <c r="R33" s="564">
        <v>3</v>
      </c>
      <c r="S33" s="564">
        <v>2</v>
      </c>
      <c r="T33" s="566">
        <v>3</v>
      </c>
      <c r="U33" s="568">
        <v>1</v>
      </c>
      <c r="V33" s="564">
        <v>1</v>
      </c>
      <c r="W33" s="564">
        <v>1</v>
      </c>
      <c r="X33" s="564">
        <v>1</v>
      </c>
      <c r="Y33" s="566">
        <v>1</v>
      </c>
      <c r="Z33" s="568">
        <v>2</v>
      </c>
      <c r="AA33" s="564">
        <v>4</v>
      </c>
      <c r="AB33" s="564">
        <v>4</v>
      </c>
      <c r="AC33" s="564">
        <v>3</v>
      </c>
      <c r="AD33" s="566">
        <v>1</v>
      </c>
      <c r="AE33" s="568">
        <v>1</v>
      </c>
      <c r="AF33" s="564">
        <v>4</v>
      </c>
      <c r="AG33" s="564">
        <v>5</v>
      </c>
      <c r="AH33" s="564">
        <v>3</v>
      </c>
      <c r="AI33" s="566">
        <v>2</v>
      </c>
      <c r="AJ33" s="568">
        <v>3</v>
      </c>
      <c r="AK33" s="564">
        <v>4</v>
      </c>
      <c r="AL33" s="564">
        <v>5</v>
      </c>
      <c r="AM33" s="564">
        <v>4</v>
      </c>
      <c r="AN33" s="566">
        <v>4</v>
      </c>
      <c r="AO33" s="568">
        <v>1</v>
      </c>
      <c r="AP33" s="564">
        <v>5</v>
      </c>
      <c r="AQ33" s="564">
        <v>5</v>
      </c>
      <c r="AR33" s="564">
        <v>5</v>
      </c>
      <c r="AS33" s="566">
        <v>5</v>
      </c>
      <c r="AT33" s="568">
        <v>2</v>
      </c>
      <c r="AU33" s="564">
        <v>4</v>
      </c>
      <c r="AV33" s="564">
        <v>4</v>
      </c>
      <c r="AW33" s="564">
        <v>2</v>
      </c>
      <c r="AX33" s="566">
        <v>2</v>
      </c>
      <c r="AY33" s="570">
        <v>3</v>
      </c>
      <c r="AZ33" s="564">
        <v>3</v>
      </c>
      <c r="BA33" s="564">
        <v>3</v>
      </c>
      <c r="BB33" s="564">
        <v>3</v>
      </c>
      <c r="BC33" s="566">
        <v>3</v>
      </c>
      <c r="BD33" s="568">
        <v>2</v>
      </c>
      <c r="BE33" s="564">
        <v>4</v>
      </c>
      <c r="BF33" s="564">
        <v>3</v>
      </c>
      <c r="BG33" s="564">
        <v>2</v>
      </c>
      <c r="BH33" s="566">
        <v>2</v>
      </c>
      <c r="BI33" s="568">
        <v>1</v>
      </c>
      <c r="BJ33" s="564">
        <v>4</v>
      </c>
      <c r="BK33" s="564">
        <v>5</v>
      </c>
      <c r="BL33" s="564">
        <v>3</v>
      </c>
      <c r="BM33" s="566">
        <v>4</v>
      </c>
      <c r="BN33" s="568">
        <v>1</v>
      </c>
      <c r="BO33" s="564">
        <v>5</v>
      </c>
      <c r="BP33" s="564">
        <v>5</v>
      </c>
      <c r="BQ33" s="564">
        <v>5</v>
      </c>
      <c r="BR33" s="566">
        <v>1</v>
      </c>
      <c r="BS33" s="568">
        <v>1</v>
      </c>
      <c r="BT33" s="564">
        <v>4</v>
      </c>
      <c r="BU33" s="564">
        <v>4</v>
      </c>
      <c r="BV33" s="564">
        <v>4</v>
      </c>
      <c r="BW33" s="566">
        <v>4</v>
      </c>
      <c r="BX33" s="568">
        <v>2</v>
      </c>
      <c r="BY33" s="564">
        <v>4</v>
      </c>
      <c r="BZ33" s="564">
        <v>3</v>
      </c>
      <c r="CA33" s="564">
        <v>2</v>
      </c>
      <c r="CB33" s="566">
        <v>2</v>
      </c>
      <c r="CC33" s="568">
        <v>2</v>
      </c>
      <c r="CD33" s="564">
        <v>4</v>
      </c>
      <c r="CE33" s="564">
        <v>4</v>
      </c>
      <c r="CF33" s="564">
        <v>4</v>
      </c>
      <c r="CG33" s="566">
        <v>4</v>
      </c>
      <c r="CH33" s="568">
        <v>1</v>
      </c>
      <c r="CI33" s="564">
        <v>4</v>
      </c>
      <c r="CJ33" s="564">
        <v>5</v>
      </c>
      <c r="CK33" s="564">
        <v>4</v>
      </c>
      <c r="CL33" s="566">
        <v>1</v>
      </c>
      <c r="CM33" s="568">
        <v>2</v>
      </c>
      <c r="CN33" s="564">
        <v>5</v>
      </c>
      <c r="CO33" s="564">
        <v>5</v>
      </c>
      <c r="CP33" s="564">
        <v>5</v>
      </c>
      <c r="CQ33" s="566">
        <v>5</v>
      </c>
      <c r="CR33" s="568">
        <v>2</v>
      </c>
      <c r="CS33" s="564">
        <v>5</v>
      </c>
      <c r="CT33" s="564">
        <v>4</v>
      </c>
      <c r="CU33" s="564">
        <v>4</v>
      </c>
      <c r="CV33" s="566">
        <v>4</v>
      </c>
      <c r="CW33" s="568">
        <v>1</v>
      </c>
      <c r="CX33" s="564">
        <v>4</v>
      </c>
      <c r="CY33" s="564">
        <v>3</v>
      </c>
      <c r="CZ33" s="564">
        <v>3</v>
      </c>
      <c r="DA33" s="566">
        <v>3</v>
      </c>
      <c r="DB33" s="568">
        <v>4</v>
      </c>
      <c r="DC33" s="564">
        <v>5</v>
      </c>
      <c r="DD33" s="564">
        <v>5</v>
      </c>
      <c r="DE33" s="564">
        <v>5</v>
      </c>
      <c r="DF33" s="566">
        <v>5</v>
      </c>
      <c r="DG33" s="568">
        <v>1</v>
      </c>
      <c r="DH33" s="564">
        <v>5</v>
      </c>
      <c r="DI33" s="564">
        <v>5</v>
      </c>
      <c r="DJ33" s="564">
        <v>5</v>
      </c>
      <c r="DK33" s="566">
        <v>5</v>
      </c>
      <c r="DL33" s="568">
        <v>1</v>
      </c>
      <c r="DM33" s="564">
        <v>4</v>
      </c>
      <c r="DN33" s="564">
        <v>4</v>
      </c>
      <c r="DO33" s="564">
        <v>4</v>
      </c>
      <c r="DP33" s="566">
        <v>1</v>
      </c>
      <c r="DQ33" s="568">
        <v>2</v>
      </c>
      <c r="DR33" s="564">
        <v>4</v>
      </c>
      <c r="DS33" s="564">
        <v>4</v>
      </c>
      <c r="DT33" s="564">
        <v>4</v>
      </c>
      <c r="DU33" s="566">
        <v>4</v>
      </c>
      <c r="DV33" s="568">
        <v>1</v>
      </c>
      <c r="DW33" s="564">
        <v>5</v>
      </c>
      <c r="DX33" s="564">
        <v>5</v>
      </c>
      <c r="DY33" s="564">
        <v>5</v>
      </c>
      <c r="DZ33" s="566">
        <v>5</v>
      </c>
      <c r="EA33" s="568">
        <v>2</v>
      </c>
      <c r="EB33" s="564">
        <v>4</v>
      </c>
      <c r="EC33" s="564">
        <v>4</v>
      </c>
      <c r="ED33" s="564">
        <v>4</v>
      </c>
      <c r="EE33" s="566">
        <v>4</v>
      </c>
      <c r="EF33" s="568">
        <v>1</v>
      </c>
      <c r="EG33" s="564">
        <v>5</v>
      </c>
      <c r="EH33" s="564">
        <v>5</v>
      </c>
      <c r="EI33" s="564">
        <v>4</v>
      </c>
      <c r="EJ33" s="566">
        <v>4</v>
      </c>
      <c r="EK33" s="568">
        <v>1</v>
      </c>
      <c r="EL33" s="564">
        <v>1</v>
      </c>
      <c r="EM33" s="564">
        <v>1</v>
      </c>
      <c r="EN33" s="564">
        <v>1</v>
      </c>
      <c r="EO33" s="566">
        <v>1</v>
      </c>
      <c r="EP33" s="568"/>
      <c r="EQ33" s="564"/>
      <c r="ER33" s="564"/>
      <c r="ES33" s="564"/>
      <c r="ET33" s="566"/>
      <c r="EU33" s="568"/>
      <c r="EV33" s="564"/>
      <c r="EW33" s="564"/>
      <c r="EX33" s="564"/>
      <c r="EY33" s="566"/>
    </row>
    <row r="34" spans="1:155" ht="23.1" customHeight="1" thickBot="1" x14ac:dyDescent="0.3">
      <c r="A34" s="506"/>
      <c r="B34" s="507"/>
      <c r="C34" s="508"/>
      <c r="D34" s="326" t="str">
        <f>'Eventos de Riesgo Corrupción'!D32</f>
        <v>Internacionales</v>
      </c>
      <c r="F34" s="569"/>
      <c r="G34" s="565"/>
      <c r="H34" s="565"/>
      <c r="I34" s="565"/>
      <c r="J34" s="567"/>
      <c r="K34" s="569"/>
      <c r="L34" s="565"/>
      <c r="M34" s="565"/>
      <c r="N34" s="565"/>
      <c r="O34" s="567"/>
      <c r="P34" s="569"/>
      <c r="Q34" s="565"/>
      <c r="R34" s="565"/>
      <c r="S34" s="565"/>
      <c r="T34" s="567"/>
      <c r="U34" s="569"/>
      <c r="V34" s="565"/>
      <c r="W34" s="565"/>
      <c r="X34" s="565"/>
      <c r="Y34" s="567"/>
      <c r="Z34" s="569"/>
      <c r="AA34" s="565"/>
      <c r="AB34" s="565"/>
      <c r="AC34" s="565"/>
      <c r="AD34" s="567"/>
      <c r="AE34" s="569"/>
      <c r="AF34" s="565"/>
      <c r="AG34" s="565"/>
      <c r="AH34" s="565"/>
      <c r="AI34" s="567"/>
      <c r="AJ34" s="569"/>
      <c r="AK34" s="565"/>
      <c r="AL34" s="565"/>
      <c r="AM34" s="565"/>
      <c r="AN34" s="567"/>
      <c r="AO34" s="569"/>
      <c r="AP34" s="565"/>
      <c r="AQ34" s="565"/>
      <c r="AR34" s="565"/>
      <c r="AS34" s="567"/>
      <c r="AT34" s="569"/>
      <c r="AU34" s="565"/>
      <c r="AV34" s="565"/>
      <c r="AW34" s="565"/>
      <c r="AX34" s="567"/>
      <c r="AY34" s="571"/>
      <c r="AZ34" s="565"/>
      <c r="BA34" s="565"/>
      <c r="BB34" s="565"/>
      <c r="BC34" s="567"/>
      <c r="BD34" s="569"/>
      <c r="BE34" s="565"/>
      <c r="BF34" s="565"/>
      <c r="BG34" s="565"/>
      <c r="BH34" s="567"/>
      <c r="BI34" s="569"/>
      <c r="BJ34" s="565"/>
      <c r="BK34" s="565"/>
      <c r="BL34" s="565"/>
      <c r="BM34" s="567"/>
      <c r="BN34" s="569"/>
      <c r="BO34" s="565"/>
      <c r="BP34" s="565"/>
      <c r="BQ34" s="565"/>
      <c r="BR34" s="567"/>
      <c r="BS34" s="569"/>
      <c r="BT34" s="565"/>
      <c r="BU34" s="565"/>
      <c r="BV34" s="565"/>
      <c r="BW34" s="567"/>
      <c r="BX34" s="569"/>
      <c r="BY34" s="565"/>
      <c r="BZ34" s="565"/>
      <c r="CA34" s="565"/>
      <c r="CB34" s="567"/>
      <c r="CC34" s="569"/>
      <c r="CD34" s="565"/>
      <c r="CE34" s="565"/>
      <c r="CF34" s="565"/>
      <c r="CG34" s="567"/>
      <c r="CH34" s="569"/>
      <c r="CI34" s="565"/>
      <c r="CJ34" s="565"/>
      <c r="CK34" s="565"/>
      <c r="CL34" s="567"/>
      <c r="CM34" s="569"/>
      <c r="CN34" s="565"/>
      <c r="CO34" s="565"/>
      <c r="CP34" s="565"/>
      <c r="CQ34" s="567"/>
      <c r="CR34" s="569"/>
      <c r="CS34" s="565"/>
      <c r="CT34" s="565"/>
      <c r="CU34" s="565"/>
      <c r="CV34" s="567"/>
      <c r="CW34" s="569"/>
      <c r="CX34" s="565"/>
      <c r="CY34" s="565"/>
      <c r="CZ34" s="565"/>
      <c r="DA34" s="567"/>
      <c r="DB34" s="569"/>
      <c r="DC34" s="565"/>
      <c r="DD34" s="565"/>
      <c r="DE34" s="565"/>
      <c r="DF34" s="567"/>
      <c r="DG34" s="569"/>
      <c r="DH34" s="565"/>
      <c r="DI34" s="565"/>
      <c r="DJ34" s="565"/>
      <c r="DK34" s="567"/>
      <c r="DL34" s="569"/>
      <c r="DM34" s="565"/>
      <c r="DN34" s="565"/>
      <c r="DO34" s="565"/>
      <c r="DP34" s="567"/>
      <c r="DQ34" s="569"/>
      <c r="DR34" s="565"/>
      <c r="DS34" s="565"/>
      <c r="DT34" s="565"/>
      <c r="DU34" s="567"/>
      <c r="DV34" s="569"/>
      <c r="DW34" s="565"/>
      <c r="DX34" s="565"/>
      <c r="DY34" s="565"/>
      <c r="DZ34" s="567"/>
      <c r="EA34" s="569"/>
      <c r="EB34" s="565"/>
      <c r="EC34" s="565"/>
      <c r="ED34" s="565"/>
      <c r="EE34" s="567"/>
      <c r="EF34" s="569"/>
      <c r="EG34" s="565"/>
      <c r="EH34" s="565"/>
      <c r="EI34" s="565"/>
      <c r="EJ34" s="567"/>
      <c r="EK34" s="569"/>
      <c r="EL34" s="565"/>
      <c r="EM34" s="565"/>
      <c r="EN34" s="565"/>
      <c r="EO34" s="567"/>
      <c r="EP34" s="569"/>
      <c r="EQ34" s="565"/>
      <c r="ER34" s="565"/>
      <c r="ES34" s="565"/>
      <c r="ET34" s="567"/>
      <c r="EU34" s="569"/>
      <c r="EV34" s="565"/>
      <c r="EW34" s="565"/>
      <c r="EX34" s="565"/>
      <c r="EY34" s="567"/>
    </row>
  </sheetData>
  <mergeCells count="323">
    <mergeCell ref="A1:A3"/>
    <mergeCell ref="B1:C3"/>
    <mergeCell ref="EY33:EY34"/>
    <mergeCell ref="ER33:ER34"/>
    <mergeCell ref="ES33:ES34"/>
    <mergeCell ref="ET33:ET34"/>
    <mergeCell ref="EU9:EY9"/>
    <mergeCell ref="EU10:EY10"/>
    <mergeCell ref="EU11:EY11"/>
    <mergeCell ref="EU12:EU13"/>
    <mergeCell ref="EV12:EY12"/>
    <mergeCell ref="EU33:EU34"/>
    <mergeCell ref="EV33:EV34"/>
    <mergeCell ref="EP9:ET9"/>
    <mergeCell ref="EP10:ET10"/>
    <mergeCell ref="EP11:ET11"/>
    <mergeCell ref="EP12:EP13"/>
    <mergeCell ref="EQ12:ET12"/>
    <mergeCell ref="EP33:EP34"/>
    <mergeCell ref="EQ33:EQ34"/>
    <mergeCell ref="EW33:EW34"/>
    <mergeCell ref="EX33:EX34"/>
    <mergeCell ref="EK9:EO9"/>
    <mergeCell ref="EK10:EO10"/>
    <mergeCell ref="EK11:EO11"/>
    <mergeCell ref="EK12:EK13"/>
    <mergeCell ref="EL12:EO12"/>
    <mergeCell ref="EK33:EK34"/>
    <mergeCell ref="EL33:EL34"/>
    <mergeCell ref="EM33:EM34"/>
    <mergeCell ref="EN33:EN34"/>
    <mergeCell ref="EO33:EO34"/>
    <mergeCell ref="EF9:EJ9"/>
    <mergeCell ref="EF10:EJ10"/>
    <mergeCell ref="EF11:EJ11"/>
    <mergeCell ref="EF12:EF13"/>
    <mergeCell ref="EG12:EJ12"/>
    <mergeCell ref="EF33:EF34"/>
    <mergeCell ref="EG33:EG34"/>
    <mergeCell ref="EH33:EH34"/>
    <mergeCell ref="EI33:EI34"/>
    <mergeCell ref="EJ33:EJ34"/>
    <mergeCell ref="EA9:EE9"/>
    <mergeCell ref="EA10:EE10"/>
    <mergeCell ref="EA11:EE11"/>
    <mergeCell ref="EA12:EA13"/>
    <mergeCell ref="EB12:EE12"/>
    <mergeCell ref="EA33:EA34"/>
    <mergeCell ref="EB33:EB34"/>
    <mergeCell ref="EC33:EC34"/>
    <mergeCell ref="ED33:ED34"/>
    <mergeCell ref="EE33:EE34"/>
    <mergeCell ref="DV9:DZ9"/>
    <mergeCell ref="DV10:DZ10"/>
    <mergeCell ref="DV11:DZ11"/>
    <mergeCell ref="DV12:DV13"/>
    <mergeCell ref="DW12:DZ12"/>
    <mergeCell ref="DV33:DV34"/>
    <mergeCell ref="DW33:DW34"/>
    <mergeCell ref="DX33:DX34"/>
    <mergeCell ref="DY33:DY34"/>
    <mergeCell ref="DZ33:DZ34"/>
    <mergeCell ref="DQ9:DU9"/>
    <mergeCell ref="DQ10:DU10"/>
    <mergeCell ref="DQ11:DU11"/>
    <mergeCell ref="DQ12:DQ13"/>
    <mergeCell ref="DR12:DU12"/>
    <mergeCell ref="DQ33:DQ34"/>
    <mergeCell ref="DR33:DR34"/>
    <mergeCell ref="DS33:DS34"/>
    <mergeCell ref="DT33:DT34"/>
    <mergeCell ref="DU33:DU34"/>
    <mergeCell ref="DL9:DP9"/>
    <mergeCell ref="DL10:DP10"/>
    <mergeCell ref="DL11:DP11"/>
    <mergeCell ref="DL12:DL13"/>
    <mergeCell ref="DM12:DP12"/>
    <mergeCell ref="DL33:DL34"/>
    <mergeCell ref="DM33:DM34"/>
    <mergeCell ref="DN33:DN34"/>
    <mergeCell ref="DO33:DO34"/>
    <mergeCell ref="DP33:DP34"/>
    <mergeCell ref="DG9:DK9"/>
    <mergeCell ref="DG10:DK10"/>
    <mergeCell ref="DG11:DK11"/>
    <mergeCell ref="DG12:DG13"/>
    <mergeCell ref="DH12:DK12"/>
    <mergeCell ref="DG33:DG34"/>
    <mergeCell ref="DH33:DH34"/>
    <mergeCell ref="DI33:DI34"/>
    <mergeCell ref="DJ33:DJ34"/>
    <mergeCell ref="DK33:DK34"/>
    <mergeCell ref="DB9:DF9"/>
    <mergeCell ref="DB10:DF10"/>
    <mergeCell ref="DB11:DF11"/>
    <mergeCell ref="DB12:DB13"/>
    <mergeCell ref="DC12:DF12"/>
    <mergeCell ref="DB33:DB34"/>
    <mergeCell ref="DC33:DC34"/>
    <mergeCell ref="DD33:DD34"/>
    <mergeCell ref="DE33:DE34"/>
    <mergeCell ref="DF33:DF34"/>
    <mergeCell ref="CW9:DA9"/>
    <mergeCell ref="CW10:DA10"/>
    <mergeCell ref="CW11:DA11"/>
    <mergeCell ref="CW12:CW13"/>
    <mergeCell ref="CX12:DA12"/>
    <mergeCell ref="CW33:CW34"/>
    <mergeCell ref="CX33:CX34"/>
    <mergeCell ref="CY33:CY34"/>
    <mergeCell ref="CZ33:CZ34"/>
    <mergeCell ref="DA33:DA34"/>
    <mergeCell ref="CR9:CV9"/>
    <mergeCell ref="CR10:CV10"/>
    <mergeCell ref="CR11:CV11"/>
    <mergeCell ref="CR12:CR13"/>
    <mergeCell ref="CS12:CV12"/>
    <mergeCell ref="CR33:CR34"/>
    <mergeCell ref="CS33:CS34"/>
    <mergeCell ref="CT33:CT34"/>
    <mergeCell ref="CU33:CU34"/>
    <mergeCell ref="CV33:CV34"/>
    <mergeCell ref="CM9:CQ9"/>
    <mergeCell ref="CM10:CQ10"/>
    <mergeCell ref="CM11:CQ11"/>
    <mergeCell ref="CM12:CM13"/>
    <mergeCell ref="CN12:CQ12"/>
    <mergeCell ref="CM33:CM34"/>
    <mergeCell ref="CN33:CN34"/>
    <mergeCell ref="CO33:CO34"/>
    <mergeCell ref="CP33:CP34"/>
    <mergeCell ref="CQ33:CQ34"/>
    <mergeCell ref="CH9:CL9"/>
    <mergeCell ref="CH10:CL10"/>
    <mergeCell ref="CH11:CL11"/>
    <mergeCell ref="CH12:CH13"/>
    <mergeCell ref="CI12:CL12"/>
    <mergeCell ref="CH33:CH34"/>
    <mergeCell ref="CI33:CI34"/>
    <mergeCell ref="CJ33:CJ34"/>
    <mergeCell ref="CK33:CK34"/>
    <mergeCell ref="CL33:CL34"/>
    <mergeCell ref="BZ33:BZ34"/>
    <mergeCell ref="CA33:CA34"/>
    <mergeCell ref="CB33:CB34"/>
    <mergeCell ref="CC9:CG9"/>
    <mergeCell ref="CC10:CG10"/>
    <mergeCell ref="CC11:CG11"/>
    <mergeCell ref="CC12:CC13"/>
    <mergeCell ref="CD12:CG12"/>
    <mergeCell ref="CC33:CC34"/>
    <mergeCell ref="CD33:CD34"/>
    <mergeCell ref="CE33:CE34"/>
    <mergeCell ref="CF33:CF34"/>
    <mergeCell ref="CG33:CG34"/>
    <mergeCell ref="BX11:CB11"/>
    <mergeCell ref="BX12:BX13"/>
    <mergeCell ref="BY12:CB12"/>
    <mergeCell ref="BT33:BT34"/>
    <mergeCell ref="BU33:BU34"/>
    <mergeCell ref="BV33:BV34"/>
    <mergeCell ref="BW33:BW34"/>
    <mergeCell ref="BX33:BX34"/>
    <mergeCell ref="BY33:BY34"/>
    <mergeCell ref="BN33:BN34"/>
    <mergeCell ref="BO33:BO34"/>
    <mergeCell ref="BP33:BP34"/>
    <mergeCell ref="BQ33:BQ34"/>
    <mergeCell ref="BR33:BR34"/>
    <mergeCell ref="BS33:BS34"/>
    <mergeCell ref="BH33:BH34"/>
    <mergeCell ref="BI33:BI34"/>
    <mergeCell ref="BJ33:BJ34"/>
    <mergeCell ref="BK33:BK34"/>
    <mergeCell ref="BL33:BL34"/>
    <mergeCell ref="BM33:BM34"/>
    <mergeCell ref="BB33:BB34"/>
    <mergeCell ref="BC33:BC34"/>
    <mergeCell ref="BD33:BD34"/>
    <mergeCell ref="BE33:BE34"/>
    <mergeCell ref="BF33:BF34"/>
    <mergeCell ref="BG33:BG34"/>
    <mergeCell ref="AV33:AV34"/>
    <mergeCell ref="AW33:AW34"/>
    <mergeCell ref="AX33:AX34"/>
    <mergeCell ref="AY33:AY34"/>
    <mergeCell ref="AZ33:AZ34"/>
    <mergeCell ref="BA33:BA34"/>
    <mergeCell ref="AP33:AP34"/>
    <mergeCell ref="AQ33:AQ34"/>
    <mergeCell ref="AR33:AR34"/>
    <mergeCell ref="AS33:AS34"/>
    <mergeCell ref="AT33:AT34"/>
    <mergeCell ref="AU33:AU34"/>
    <mergeCell ref="AJ33:AJ34"/>
    <mergeCell ref="AK33:AK34"/>
    <mergeCell ref="AL33:AL34"/>
    <mergeCell ref="AM33:AM34"/>
    <mergeCell ref="AN33:AN34"/>
    <mergeCell ref="AO33:AO34"/>
    <mergeCell ref="AD33:AD34"/>
    <mergeCell ref="AE33:AE34"/>
    <mergeCell ref="AF33:AF34"/>
    <mergeCell ref="AG33:AG34"/>
    <mergeCell ref="AH33:AH34"/>
    <mergeCell ref="AI33:AI34"/>
    <mergeCell ref="AA33:AA34"/>
    <mergeCell ref="AB33:AB34"/>
    <mergeCell ref="AC33:AC34"/>
    <mergeCell ref="R33:R34"/>
    <mergeCell ref="S33:S34"/>
    <mergeCell ref="T33:T34"/>
    <mergeCell ref="U33:U34"/>
    <mergeCell ref="V33:V34"/>
    <mergeCell ref="W33:W34"/>
    <mergeCell ref="F33:F34"/>
    <mergeCell ref="G33:G34"/>
    <mergeCell ref="H33:H34"/>
    <mergeCell ref="I33:I34"/>
    <mergeCell ref="J33:J34"/>
    <mergeCell ref="K33:K34"/>
    <mergeCell ref="X33:X34"/>
    <mergeCell ref="Y33:Y34"/>
    <mergeCell ref="Z33:Z34"/>
    <mergeCell ref="BS11:BW11"/>
    <mergeCell ref="AT11:AX11"/>
    <mergeCell ref="AY11:BC11"/>
    <mergeCell ref="BD11:BH11"/>
    <mergeCell ref="BI11:BM11"/>
    <mergeCell ref="BN11:BR11"/>
    <mergeCell ref="A33:A34"/>
    <mergeCell ref="B33:B34"/>
    <mergeCell ref="C33:C34"/>
    <mergeCell ref="A23:A24"/>
    <mergeCell ref="B23:B24"/>
    <mergeCell ref="C23:C24"/>
    <mergeCell ref="A25:A29"/>
    <mergeCell ref="B25:B29"/>
    <mergeCell ref="C25:C29"/>
    <mergeCell ref="A30:A31"/>
    <mergeCell ref="B30:B31"/>
    <mergeCell ref="C30:C31"/>
    <mergeCell ref="L33:L34"/>
    <mergeCell ref="M33:M34"/>
    <mergeCell ref="N33:N34"/>
    <mergeCell ref="O33:O34"/>
    <mergeCell ref="P33:P34"/>
    <mergeCell ref="Q33:Q34"/>
    <mergeCell ref="A21:A22"/>
    <mergeCell ref="B21:B22"/>
    <mergeCell ref="C21:C22"/>
    <mergeCell ref="BO12:BR12"/>
    <mergeCell ref="BS12:BS13"/>
    <mergeCell ref="BT12:BW12"/>
    <mergeCell ref="AZ12:BC12"/>
    <mergeCell ref="BD12:BD13"/>
    <mergeCell ref="BE12:BH12"/>
    <mergeCell ref="BI12:BI13"/>
    <mergeCell ref="BJ12:BM12"/>
    <mergeCell ref="BN12:BN13"/>
    <mergeCell ref="V12:Y12"/>
    <mergeCell ref="Z12:Z13"/>
    <mergeCell ref="AA12:AD12"/>
    <mergeCell ref="AE12:AE13"/>
    <mergeCell ref="AF12:AI12"/>
    <mergeCell ref="AJ12:AJ13"/>
    <mergeCell ref="A14:A20"/>
    <mergeCell ref="B14:B20"/>
    <mergeCell ref="C14:C18"/>
    <mergeCell ref="C13:D13"/>
    <mergeCell ref="A11:D11"/>
    <mergeCell ref="F11:J11"/>
    <mergeCell ref="K11:O11"/>
    <mergeCell ref="AK12:AN12"/>
    <mergeCell ref="AO12:AO13"/>
    <mergeCell ref="AP12:AS12"/>
    <mergeCell ref="AT12:AT13"/>
    <mergeCell ref="AU12:AX12"/>
    <mergeCell ref="AY12:AY13"/>
    <mergeCell ref="C12:D12"/>
    <mergeCell ref="F12:F13"/>
    <mergeCell ref="G12:J12"/>
    <mergeCell ref="K12:K13"/>
    <mergeCell ref="L12:O12"/>
    <mergeCell ref="P12:P13"/>
    <mergeCell ref="Q12:T12"/>
    <mergeCell ref="U12:U13"/>
    <mergeCell ref="AO11:AS11"/>
    <mergeCell ref="P11:T11"/>
    <mergeCell ref="U11:Y11"/>
    <mergeCell ref="Z11:AD11"/>
    <mergeCell ref="AE11:AI11"/>
    <mergeCell ref="AJ11:AN11"/>
    <mergeCell ref="BN9:BR9"/>
    <mergeCell ref="BS9:BW9"/>
    <mergeCell ref="BX9:CB9"/>
    <mergeCell ref="AT9:AX9"/>
    <mergeCell ref="AY9:BC9"/>
    <mergeCell ref="BD9:BH9"/>
    <mergeCell ref="BI9:BM9"/>
    <mergeCell ref="BS10:BW10"/>
    <mergeCell ref="BX10:CB10"/>
    <mergeCell ref="BI10:BM10"/>
    <mergeCell ref="BN10:BR10"/>
    <mergeCell ref="AT10:AX10"/>
    <mergeCell ref="AY10:BC10"/>
    <mergeCell ref="BD10:BH10"/>
    <mergeCell ref="F10:J10"/>
    <mergeCell ref="K10:O10"/>
    <mergeCell ref="P10:T10"/>
    <mergeCell ref="U10:Y10"/>
    <mergeCell ref="Z10:AD10"/>
    <mergeCell ref="AE10:AI10"/>
    <mergeCell ref="AJ10:AN10"/>
    <mergeCell ref="AJ9:AN9"/>
    <mergeCell ref="AO9:AS9"/>
    <mergeCell ref="F9:J9"/>
    <mergeCell ref="K9:O9"/>
    <mergeCell ref="P9:T9"/>
    <mergeCell ref="U9:Y9"/>
    <mergeCell ref="Z9:AD9"/>
    <mergeCell ref="AE9:AI9"/>
    <mergeCell ref="AO10:AS1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20008-CFFA-461F-8215-CE82B6039203}">
  <dimension ref="A1:GB49"/>
  <sheetViews>
    <sheetView showGridLines="0" zoomScale="90" zoomScaleNormal="90" workbookViewId="0">
      <selection activeCell="E7" sqref="E7"/>
    </sheetView>
  </sheetViews>
  <sheetFormatPr baseColWidth="10" defaultColWidth="11.42578125" defaultRowHeight="15" x14ac:dyDescent="0.25"/>
  <cols>
    <col min="1" max="1" width="23.7109375" style="21" customWidth="1"/>
    <col min="2" max="2" width="31.5703125" style="21" customWidth="1"/>
    <col min="3" max="3" width="31.7109375" style="21" customWidth="1"/>
    <col min="4" max="4" width="22.42578125" style="21" customWidth="1"/>
    <col min="5" max="5" width="25.42578125" style="21" customWidth="1"/>
    <col min="6" max="155" width="11.42578125" style="21"/>
    <col min="156" max="156" width="3.85546875" style="21" customWidth="1"/>
    <col min="157" max="161" width="11.42578125" style="21"/>
    <col min="162" max="162" width="14.42578125" style="21" customWidth="1"/>
    <col min="163" max="181" width="11.42578125" style="21"/>
    <col min="182" max="182" width="2.85546875" style="21" customWidth="1"/>
    <col min="183" max="183" width="11.42578125" style="21"/>
    <col min="184" max="184" width="25.42578125" style="21" customWidth="1"/>
    <col min="185" max="16384" width="11.42578125" style="21"/>
  </cols>
  <sheetData>
    <row r="1" spans="1:184" x14ac:dyDescent="0.25">
      <c r="A1" s="393"/>
      <c r="B1" s="626" t="s">
        <v>1561</v>
      </c>
      <c r="C1" s="627"/>
      <c r="D1" s="348" t="s">
        <v>1558</v>
      </c>
      <c r="E1" s="12" t="s">
        <v>1562</v>
      </c>
    </row>
    <row r="2" spans="1:184" x14ac:dyDescent="0.25">
      <c r="A2" s="393"/>
      <c r="B2" s="628"/>
      <c r="C2" s="629"/>
      <c r="D2" s="348" t="s">
        <v>1559</v>
      </c>
      <c r="E2" s="12">
        <v>0</v>
      </c>
    </row>
    <row r="3" spans="1:184" x14ac:dyDescent="0.25">
      <c r="A3" s="393"/>
      <c r="B3" s="630"/>
      <c r="C3" s="631"/>
      <c r="D3" s="348" t="s">
        <v>1560</v>
      </c>
      <c r="E3" s="12" t="s">
        <v>1563</v>
      </c>
    </row>
    <row r="5" spans="1:184" ht="21" x14ac:dyDescent="0.25">
      <c r="A5" s="20" t="str">
        <f>'Contexto int y ext'!A4</f>
        <v>CÁMARA DE COMERCIO DE FACATATIVA</v>
      </c>
    </row>
    <row r="6" spans="1:184" ht="18.75" x14ac:dyDescent="0.25">
      <c r="A6" s="141" t="str">
        <f>'Contexto int y ext'!A5</f>
        <v>Identificación y Evaluación del Riesgo de Corrupción</v>
      </c>
    </row>
    <row r="7" spans="1:184" ht="18.75" x14ac:dyDescent="0.25">
      <c r="A7" s="63" t="s">
        <v>1112</v>
      </c>
    </row>
    <row r="8" spans="1:184" ht="16.5" thickBot="1" x14ac:dyDescent="0.3">
      <c r="A8" s="15" t="s">
        <v>832</v>
      </c>
    </row>
    <row r="9" spans="1:184" ht="16.5" thickBot="1" x14ac:dyDescent="0.3">
      <c r="F9" s="544" t="s">
        <v>1416</v>
      </c>
      <c r="G9" s="545"/>
      <c r="H9" s="545"/>
      <c r="I9" s="545"/>
      <c r="J9" s="546"/>
      <c r="K9" s="540" t="s">
        <v>1419</v>
      </c>
      <c r="L9" s="541"/>
      <c r="M9" s="541"/>
      <c r="N9" s="541"/>
      <c r="O9" s="542"/>
      <c r="P9" s="540" t="s">
        <v>1422</v>
      </c>
      <c r="Q9" s="541"/>
      <c r="R9" s="541"/>
      <c r="S9" s="541"/>
      <c r="T9" s="542"/>
      <c r="U9" s="540" t="s">
        <v>1426</v>
      </c>
      <c r="V9" s="541"/>
      <c r="W9" s="541"/>
      <c r="X9" s="541"/>
      <c r="Y9" s="542"/>
      <c r="Z9" s="540" t="s">
        <v>1428</v>
      </c>
      <c r="AA9" s="541"/>
      <c r="AB9" s="541"/>
      <c r="AC9" s="541"/>
      <c r="AD9" s="542"/>
      <c r="AE9" s="547" t="s">
        <v>1431</v>
      </c>
      <c r="AF9" s="541"/>
      <c r="AG9" s="541"/>
      <c r="AH9" s="541"/>
      <c r="AI9" s="543"/>
      <c r="AJ9" s="540" t="s">
        <v>1435</v>
      </c>
      <c r="AK9" s="541"/>
      <c r="AL9" s="541"/>
      <c r="AM9" s="541"/>
      <c r="AN9" s="542"/>
      <c r="AO9" s="540" t="s">
        <v>1441</v>
      </c>
      <c r="AP9" s="541"/>
      <c r="AQ9" s="541"/>
      <c r="AR9" s="541"/>
      <c r="AS9" s="543"/>
      <c r="AT9" s="540" t="s">
        <v>1442</v>
      </c>
      <c r="AU9" s="541"/>
      <c r="AV9" s="541"/>
      <c r="AW9" s="541"/>
      <c r="AX9" s="542"/>
      <c r="AY9" s="547" t="s">
        <v>1443</v>
      </c>
      <c r="AZ9" s="541"/>
      <c r="BA9" s="541"/>
      <c r="BB9" s="541"/>
      <c r="BC9" s="543"/>
      <c r="BD9" s="540" t="s">
        <v>1444</v>
      </c>
      <c r="BE9" s="541"/>
      <c r="BF9" s="541"/>
      <c r="BG9" s="541"/>
      <c r="BH9" s="543"/>
      <c r="BI9" s="540" t="s">
        <v>1445</v>
      </c>
      <c r="BJ9" s="541"/>
      <c r="BK9" s="541"/>
      <c r="BL9" s="541"/>
      <c r="BM9" s="542"/>
      <c r="BN9" s="540" t="s">
        <v>1446</v>
      </c>
      <c r="BO9" s="541"/>
      <c r="BP9" s="541"/>
      <c r="BQ9" s="541"/>
      <c r="BR9" s="542"/>
      <c r="BS9" s="540" t="s">
        <v>1449</v>
      </c>
      <c r="BT9" s="541"/>
      <c r="BU9" s="541"/>
      <c r="BV9" s="541"/>
      <c r="BW9" s="542"/>
      <c r="BX9" s="540" t="s">
        <v>1453</v>
      </c>
      <c r="BY9" s="541"/>
      <c r="BZ9" s="541"/>
      <c r="CA9" s="541"/>
      <c r="CB9" s="542"/>
      <c r="CC9" s="540" t="s">
        <v>1456</v>
      </c>
      <c r="CD9" s="541"/>
      <c r="CE9" s="541"/>
      <c r="CF9" s="541"/>
      <c r="CG9" s="542"/>
      <c r="CH9" s="540" t="s">
        <v>1458</v>
      </c>
      <c r="CI9" s="541"/>
      <c r="CJ9" s="541"/>
      <c r="CK9" s="541"/>
      <c r="CL9" s="542"/>
      <c r="CM9" s="547" t="s">
        <v>1460</v>
      </c>
      <c r="CN9" s="541"/>
      <c r="CO9" s="541"/>
      <c r="CP9" s="541"/>
      <c r="CQ9" s="543"/>
      <c r="CR9" s="540" t="s">
        <v>1463</v>
      </c>
      <c r="CS9" s="541"/>
      <c r="CT9" s="541"/>
      <c r="CU9" s="541"/>
      <c r="CV9" s="542"/>
      <c r="CW9" s="547" t="s">
        <v>1464</v>
      </c>
      <c r="CX9" s="541"/>
      <c r="CY9" s="541"/>
      <c r="CZ9" s="541"/>
      <c r="DA9" s="543"/>
      <c r="DB9" s="540" t="s">
        <v>1467</v>
      </c>
      <c r="DC9" s="541"/>
      <c r="DD9" s="541"/>
      <c r="DE9" s="541"/>
      <c r="DF9" s="542"/>
      <c r="DG9" s="540" t="s">
        <v>1468</v>
      </c>
      <c r="DH9" s="541"/>
      <c r="DI9" s="541"/>
      <c r="DJ9" s="541"/>
      <c r="DK9" s="542"/>
      <c r="DL9" s="547" t="s">
        <v>1472</v>
      </c>
      <c r="DM9" s="541"/>
      <c r="DN9" s="541"/>
      <c r="DO9" s="541"/>
      <c r="DP9" s="543"/>
      <c r="DQ9" s="540" t="s">
        <v>1474</v>
      </c>
      <c r="DR9" s="541"/>
      <c r="DS9" s="541"/>
      <c r="DT9" s="541"/>
      <c r="DU9" s="542"/>
      <c r="DV9" s="540" t="s">
        <v>1475</v>
      </c>
      <c r="DW9" s="541"/>
      <c r="DX9" s="541"/>
      <c r="DY9" s="541"/>
      <c r="DZ9" s="542"/>
      <c r="EA9" s="540" t="s">
        <v>1477</v>
      </c>
      <c r="EB9" s="541"/>
      <c r="EC9" s="541"/>
      <c r="ED9" s="541"/>
      <c r="EE9" s="542"/>
      <c r="EF9" s="540" t="s">
        <v>1480</v>
      </c>
      <c r="EG9" s="541"/>
      <c r="EH9" s="541"/>
      <c r="EI9" s="541"/>
      <c r="EJ9" s="542"/>
      <c r="EK9" s="540" t="s">
        <v>1482</v>
      </c>
      <c r="EL9" s="541"/>
      <c r="EM9" s="541"/>
      <c r="EN9" s="541"/>
      <c r="EO9" s="542"/>
      <c r="EP9" s="540" t="s">
        <v>1484</v>
      </c>
      <c r="EQ9" s="541"/>
      <c r="ER9" s="541"/>
      <c r="ES9" s="541"/>
      <c r="ET9" s="542"/>
      <c r="EU9" s="540" t="s">
        <v>1486</v>
      </c>
      <c r="EV9" s="541"/>
      <c r="EW9" s="541"/>
      <c r="EX9" s="541"/>
      <c r="EY9" s="542"/>
    </row>
    <row r="10" spans="1:184" ht="21.75" thickBot="1" x14ac:dyDescent="0.3">
      <c r="F10" s="532" t="s">
        <v>1420</v>
      </c>
      <c r="G10" s="533"/>
      <c r="H10" s="533"/>
      <c r="I10" s="533"/>
      <c r="J10" s="534"/>
      <c r="K10" s="535" t="s">
        <v>1421</v>
      </c>
      <c r="L10" s="536"/>
      <c r="M10" s="536"/>
      <c r="N10" s="536"/>
      <c r="O10" s="537"/>
      <c r="P10" s="535" t="s">
        <v>1424</v>
      </c>
      <c r="Q10" s="536"/>
      <c r="R10" s="536"/>
      <c r="S10" s="536"/>
      <c r="T10" s="537"/>
      <c r="U10" s="535" t="s">
        <v>1427</v>
      </c>
      <c r="V10" s="536"/>
      <c r="W10" s="536"/>
      <c r="X10" s="536"/>
      <c r="Y10" s="537"/>
      <c r="Z10" s="535" t="s">
        <v>1429</v>
      </c>
      <c r="AA10" s="536"/>
      <c r="AB10" s="536"/>
      <c r="AC10" s="536"/>
      <c r="AD10" s="537"/>
      <c r="AE10" s="538" t="s">
        <v>1432</v>
      </c>
      <c r="AF10" s="536"/>
      <c r="AG10" s="536"/>
      <c r="AH10" s="536"/>
      <c r="AI10" s="539"/>
      <c r="AJ10" s="535" t="s">
        <v>1433</v>
      </c>
      <c r="AK10" s="536"/>
      <c r="AL10" s="536"/>
      <c r="AM10" s="536"/>
      <c r="AN10" s="537"/>
      <c r="AO10" s="535" t="s">
        <v>1436</v>
      </c>
      <c r="AP10" s="536"/>
      <c r="AQ10" s="536"/>
      <c r="AR10" s="536"/>
      <c r="AS10" s="539"/>
      <c r="AT10" s="535" t="s">
        <v>1438</v>
      </c>
      <c r="AU10" s="536"/>
      <c r="AV10" s="536"/>
      <c r="AW10" s="536"/>
      <c r="AX10" s="537"/>
      <c r="AY10" s="538" t="s">
        <v>1439</v>
      </c>
      <c r="AZ10" s="536"/>
      <c r="BA10" s="536"/>
      <c r="BB10" s="536"/>
      <c r="BC10" s="539"/>
      <c r="BD10" s="535" t="s">
        <v>1440</v>
      </c>
      <c r="BE10" s="536"/>
      <c r="BF10" s="536"/>
      <c r="BG10" s="536"/>
      <c r="BH10" s="539"/>
      <c r="BI10" s="535" t="s">
        <v>1427</v>
      </c>
      <c r="BJ10" s="536"/>
      <c r="BK10" s="536"/>
      <c r="BL10" s="536"/>
      <c r="BM10" s="537"/>
      <c r="BN10" s="535" t="s">
        <v>1447</v>
      </c>
      <c r="BO10" s="536"/>
      <c r="BP10" s="536"/>
      <c r="BQ10" s="536"/>
      <c r="BR10" s="537"/>
      <c r="BS10" s="535" t="s">
        <v>1450</v>
      </c>
      <c r="BT10" s="536"/>
      <c r="BU10" s="536"/>
      <c r="BV10" s="536"/>
      <c r="BW10" s="537"/>
      <c r="BX10" s="535" t="s">
        <v>1451</v>
      </c>
      <c r="BY10" s="536"/>
      <c r="BZ10" s="536"/>
      <c r="CA10" s="536"/>
      <c r="CB10" s="537"/>
      <c r="CC10" s="535" t="s">
        <v>1454</v>
      </c>
      <c r="CD10" s="536"/>
      <c r="CE10" s="536"/>
      <c r="CF10" s="536"/>
      <c r="CG10" s="537"/>
      <c r="CH10" s="535" t="s">
        <v>1459</v>
      </c>
      <c r="CI10" s="536"/>
      <c r="CJ10" s="536"/>
      <c r="CK10" s="536"/>
      <c r="CL10" s="537"/>
      <c r="CM10" s="538" t="s">
        <v>1427</v>
      </c>
      <c r="CN10" s="536"/>
      <c r="CO10" s="536"/>
      <c r="CP10" s="536"/>
      <c r="CQ10" s="539"/>
      <c r="CR10" s="535" t="s">
        <v>1462</v>
      </c>
      <c r="CS10" s="536"/>
      <c r="CT10" s="536"/>
      <c r="CU10" s="536"/>
      <c r="CV10" s="537"/>
      <c r="CW10" s="538" t="s">
        <v>1465</v>
      </c>
      <c r="CX10" s="536"/>
      <c r="CY10" s="536"/>
      <c r="CZ10" s="536"/>
      <c r="DA10" s="539"/>
      <c r="DB10" s="535" t="s">
        <v>1466</v>
      </c>
      <c r="DC10" s="536"/>
      <c r="DD10" s="536"/>
      <c r="DE10" s="536"/>
      <c r="DF10" s="537"/>
      <c r="DG10" s="535" t="s">
        <v>1470</v>
      </c>
      <c r="DH10" s="536"/>
      <c r="DI10" s="536"/>
      <c r="DJ10" s="536"/>
      <c r="DK10" s="537"/>
      <c r="DL10" s="538" t="s">
        <v>1471</v>
      </c>
      <c r="DM10" s="536"/>
      <c r="DN10" s="536"/>
      <c r="DO10" s="536"/>
      <c r="DP10" s="539"/>
      <c r="DQ10" s="535" t="s">
        <v>1473</v>
      </c>
      <c r="DR10" s="536"/>
      <c r="DS10" s="536"/>
      <c r="DT10" s="536"/>
      <c r="DU10" s="537"/>
      <c r="DV10" s="535" t="s">
        <v>1476</v>
      </c>
      <c r="DW10" s="536"/>
      <c r="DX10" s="536"/>
      <c r="DY10" s="536"/>
      <c r="DZ10" s="537"/>
      <c r="EA10" s="535" t="s">
        <v>1478</v>
      </c>
      <c r="EB10" s="536"/>
      <c r="EC10" s="536"/>
      <c r="ED10" s="536"/>
      <c r="EE10" s="537"/>
      <c r="EF10" s="535" t="s">
        <v>1481</v>
      </c>
      <c r="EG10" s="536"/>
      <c r="EH10" s="536"/>
      <c r="EI10" s="536"/>
      <c r="EJ10" s="537"/>
      <c r="EK10" s="535" t="s">
        <v>1483</v>
      </c>
      <c r="EL10" s="536"/>
      <c r="EM10" s="536"/>
      <c r="EN10" s="536"/>
      <c r="EO10" s="537"/>
      <c r="EP10" s="535" t="s">
        <v>1485</v>
      </c>
      <c r="EQ10" s="536"/>
      <c r="ER10" s="536"/>
      <c r="ES10" s="536"/>
      <c r="ET10" s="537"/>
      <c r="EU10" s="535" t="s">
        <v>1485</v>
      </c>
      <c r="EV10" s="536"/>
      <c r="EW10" s="536"/>
      <c r="EX10" s="536"/>
      <c r="EY10" s="537"/>
      <c r="FA10" s="548" t="s">
        <v>833</v>
      </c>
      <c r="FB10" s="549"/>
      <c r="FC10" s="549"/>
      <c r="FD10" s="549"/>
      <c r="FE10" s="549"/>
      <c r="FF10" s="549"/>
      <c r="FG10" s="549"/>
      <c r="FH10" s="549"/>
      <c r="FI10" s="549"/>
      <c r="FJ10" s="549"/>
      <c r="FK10" s="549"/>
      <c r="FL10" s="549"/>
      <c r="FM10" s="549"/>
      <c r="FN10" s="549"/>
      <c r="FO10" s="549"/>
      <c r="FP10" s="549"/>
      <c r="FQ10" s="549"/>
      <c r="FR10" s="549"/>
      <c r="FS10" s="549"/>
      <c r="FT10" s="549"/>
      <c r="FU10" s="549"/>
      <c r="FV10" s="549"/>
      <c r="FW10" s="549"/>
      <c r="FX10" s="549"/>
      <c r="FY10" s="549"/>
      <c r="FZ10" s="578"/>
      <c r="GA10" s="549"/>
      <c r="GB10" s="550"/>
    </row>
    <row r="11" spans="1:184" ht="21" customHeight="1" x14ac:dyDescent="0.25">
      <c r="A11" s="525" t="str">
        <f>'Eventos de Riesgo Corrupción'!A9</f>
        <v>EVENTOS DE RIESGO DE CORRUPCIÓN</v>
      </c>
      <c r="B11" s="526"/>
      <c r="C11" s="526"/>
      <c r="D11" s="526"/>
      <c r="F11" s="551" t="s">
        <v>1417</v>
      </c>
      <c r="G11" s="552"/>
      <c r="H11" s="552"/>
      <c r="I11" s="552"/>
      <c r="J11" s="553"/>
      <c r="K11" s="551" t="s">
        <v>1418</v>
      </c>
      <c r="L11" s="552"/>
      <c r="M11" s="552"/>
      <c r="N11" s="552"/>
      <c r="O11" s="554"/>
      <c r="P11" s="551" t="s">
        <v>1423</v>
      </c>
      <c r="Q11" s="552"/>
      <c r="R11" s="552"/>
      <c r="S11" s="552"/>
      <c r="T11" s="554"/>
      <c r="U11" s="551" t="s">
        <v>1425</v>
      </c>
      <c r="V11" s="552"/>
      <c r="W11" s="552"/>
      <c r="X11" s="552"/>
      <c r="Y11" s="554"/>
      <c r="Z11" s="551" t="s">
        <v>1425</v>
      </c>
      <c r="AA11" s="552"/>
      <c r="AB11" s="552"/>
      <c r="AC11" s="552"/>
      <c r="AD11" s="554"/>
      <c r="AE11" s="563" t="s">
        <v>1430</v>
      </c>
      <c r="AF11" s="552"/>
      <c r="AG11" s="552"/>
      <c r="AH11" s="552"/>
      <c r="AI11" s="553"/>
      <c r="AJ11" s="551" t="s">
        <v>1434</v>
      </c>
      <c r="AK11" s="552"/>
      <c r="AL11" s="552"/>
      <c r="AM11" s="552"/>
      <c r="AN11" s="554"/>
      <c r="AO11" s="551" t="s">
        <v>1230</v>
      </c>
      <c r="AP11" s="552"/>
      <c r="AQ11" s="552"/>
      <c r="AR11" s="552"/>
      <c r="AS11" s="553"/>
      <c r="AT11" s="551" t="s">
        <v>1437</v>
      </c>
      <c r="AU11" s="552"/>
      <c r="AV11" s="552"/>
      <c r="AW11" s="552"/>
      <c r="AX11" s="554"/>
      <c r="AY11" s="563" t="s">
        <v>1425</v>
      </c>
      <c r="AZ11" s="552"/>
      <c r="BA11" s="552"/>
      <c r="BB11" s="552"/>
      <c r="BC11" s="553"/>
      <c r="BD11" s="551" t="s">
        <v>1230</v>
      </c>
      <c r="BE11" s="552"/>
      <c r="BF11" s="552"/>
      <c r="BG11" s="552"/>
      <c r="BH11" s="553"/>
      <c r="BI11" s="551" t="s">
        <v>1425</v>
      </c>
      <c r="BJ11" s="552"/>
      <c r="BK11" s="552"/>
      <c r="BL11" s="552"/>
      <c r="BM11" s="554"/>
      <c r="BN11" s="551" t="s">
        <v>1448</v>
      </c>
      <c r="BO11" s="552"/>
      <c r="BP11" s="552"/>
      <c r="BQ11" s="552"/>
      <c r="BR11" s="554"/>
      <c r="BS11" s="551" t="s">
        <v>1229</v>
      </c>
      <c r="BT11" s="552"/>
      <c r="BU11" s="552"/>
      <c r="BV11" s="552"/>
      <c r="BW11" s="554"/>
      <c r="BX11" s="551" t="s">
        <v>1452</v>
      </c>
      <c r="BY11" s="552"/>
      <c r="BZ11" s="552"/>
      <c r="CA11" s="552"/>
      <c r="CB11" s="554"/>
      <c r="CC11" s="551" t="s">
        <v>1455</v>
      </c>
      <c r="CD11" s="552"/>
      <c r="CE11" s="552"/>
      <c r="CF11" s="552"/>
      <c r="CG11" s="554"/>
      <c r="CH11" s="551" t="s">
        <v>1457</v>
      </c>
      <c r="CI11" s="552"/>
      <c r="CJ11" s="552"/>
      <c r="CK11" s="552"/>
      <c r="CL11" s="554"/>
      <c r="CM11" s="563" t="s">
        <v>1425</v>
      </c>
      <c r="CN11" s="552"/>
      <c r="CO11" s="552"/>
      <c r="CP11" s="552"/>
      <c r="CQ11" s="553"/>
      <c r="CR11" s="551" t="s">
        <v>1461</v>
      </c>
      <c r="CS11" s="552"/>
      <c r="CT11" s="552"/>
      <c r="CU11" s="552"/>
      <c r="CV11" s="554"/>
      <c r="CW11" s="563" t="s">
        <v>1425</v>
      </c>
      <c r="CX11" s="552"/>
      <c r="CY11" s="552"/>
      <c r="CZ11" s="552"/>
      <c r="DA11" s="553"/>
      <c r="DB11" s="551" t="s">
        <v>1425</v>
      </c>
      <c r="DC11" s="552"/>
      <c r="DD11" s="552"/>
      <c r="DE11" s="552"/>
      <c r="DF11" s="554"/>
      <c r="DG11" s="551" t="s">
        <v>1469</v>
      </c>
      <c r="DH11" s="552"/>
      <c r="DI11" s="552"/>
      <c r="DJ11" s="552"/>
      <c r="DK11" s="554"/>
      <c r="DL11" s="563" t="s">
        <v>1418</v>
      </c>
      <c r="DM11" s="552"/>
      <c r="DN11" s="552"/>
      <c r="DO11" s="552"/>
      <c r="DP11" s="553"/>
      <c r="DQ11" s="551" t="s">
        <v>1425</v>
      </c>
      <c r="DR11" s="552"/>
      <c r="DS11" s="552"/>
      <c r="DT11" s="552"/>
      <c r="DU11" s="554"/>
      <c r="DV11" s="551" t="s">
        <v>1448</v>
      </c>
      <c r="DW11" s="552"/>
      <c r="DX11" s="552"/>
      <c r="DY11" s="552"/>
      <c r="DZ11" s="554"/>
      <c r="EA11" s="551" t="s">
        <v>1479</v>
      </c>
      <c r="EB11" s="552"/>
      <c r="EC11" s="552"/>
      <c r="ED11" s="552"/>
      <c r="EE11" s="554"/>
      <c r="EF11" s="551" t="s">
        <v>1448</v>
      </c>
      <c r="EG11" s="552"/>
      <c r="EH11" s="552"/>
      <c r="EI11" s="552"/>
      <c r="EJ11" s="554"/>
      <c r="EK11" s="551" t="s">
        <v>1469</v>
      </c>
      <c r="EL11" s="552"/>
      <c r="EM11" s="552"/>
      <c r="EN11" s="552"/>
      <c r="EO11" s="554"/>
      <c r="EP11" s="551" t="s">
        <v>829</v>
      </c>
      <c r="EQ11" s="552"/>
      <c r="ER11" s="552"/>
      <c r="ES11" s="552"/>
      <c r="ET11" s="554"/>
      <c r="EU11" s="551" t="s">
        <v>829</v>
      </c>
      <c r="EV11" s="552"/>
      <c r="EW11" s="552"/>
      <c r="EX11" s="552"/>
      <c r="EY11" s="554"/>
      <c r="FA11" s="580" t="s">
        <v>834</v>
      </c>
      <c r="FB11" s="581"/>
      <c r="FC11" s="581"/>
      <c r="FD11" s="581"/>
      <c r="FE11" s="581"/>
      <c r="FF11" s="581"/>
      <c r="FG11" s="581" t="s">
        <v>835</v>
      </c>
      <c r="FH11" s="581"/>
      <c r="FI11" s="581"/>
      <c r="FJ11" s="581"/>
      <c r="FK11" s="581"/>
      <c r="FL11" s="581"/>
      <c r="FM11" s="581"/>
      <c r="FN11" s="581"/>
      <c r="FO11" s="581"/>
      <c r="FP11" s="581"/>
      <c r="FQ11" s="581"/>
      <c r="FR11" s="581"/>
      <c r="FS11" s="581"/>
      <c r="FT11" s="581"/>
      <c r="FU11" s="581"/>
      <c r="FV11" s="581"/>
      <c r="FW11" s="582" t="s">
        <v>836</v>
      </c>
      <c r="FX11" s="582" t="s">
        <v>837</v>
      </c>
      <c r="FY11" s="586" t="s">
        <v>838</v>
      </c>
      <c r="FZ11" s="13"/>
      <c r="GA11" s="587" t="s">
        <v>839</v>
      </c>
      <c r="GB11" s="579" t="s">
        <v>840</v>
      </c>
    </row>
    <row r="12" spans="1:184" ht="15.75" x14ac:dyDescent="0.25">
      <c r="A12" s="162" t="str">
        <f>'Eventos de Riesgo Corrupción'!A10</f>
        <v xml:space="preserve">Código </v>
      </c>
      <c r="B12" s="50" t="str">
        <f>'Eventos de Riesgo Corrupción'!B10</f>
        <v xml:space="preserve">Evento de Riesgo </v>
      </c>
      <c r="C12" s="480" t="str">
        <f>'Eventos de Riesgo Corrupción'!C10</f>
        <v>Factor de Riesgo</v>
      </c>
      <c r="D12" s="482"/>
      <c r="F12" s="557" t="s">
        <v>830</v>
      </c>
      <c r="G12" s="555" t="s">
        <v>831</v>
      </c>
      <c r="H12" s="555"/>
      <c r="I12" s="555"/>
      <c r="J12" s="556"/>
      <c r="K12" s="557" t="s">
        <v>830</v>
      </c>
      <c r="L12" s="555" t="s">
        <v>831</v>
      </c>
      <c r="M12" s="555"/>
      <c r="N12" s="555"/>
      <c r="O12" s="556"/>
      <c r="P12" s="557" t="s">
        <v>830</v>
      </c>
      <c r="Q12" s="555" t="s">
        <v>831</v>
      </c>
      <c r="R12" s="555"/>
      <c r="S12" s="555"/>
      <c r="T12" s="556"/>
      <c r="U12" s="557" t="s">
        <v>830</v>
      </c>
      <c r="V12" s="555" t="s">
        <v>831</v>
      </c>
      <c r="W12" s="555"/>
      <c r="X12" s="555"/>
      <c r="Y12" s="556"/>
      <c r="Z12" s="557" t="s">
        <v>830</v>
      </c>
      <c r="AA12" s="555" t="s">
        <v>831</v>
      </c>
      <c r="AB12" s="555"/>
      <c r="AC12" s="555"/>
      <c r="AD12" s="556"/>
      <c r="AE12" s="557" t="s">
        <v>830</v>
      </c>
      <c r="AF12" s="555" t="s">
        <v>831</v>
      </c>
      <c r="AG12" s="555"/>
      <c r="AH12" s="555"/>
      <c r="AI12" s="556"/>
      <c r="AJ12" s="557" t="s">
        <v>830</v>
      </c>
      <c r="AK12" s="555" t="s">
        <v>831</v>
      </c>
      <c r="AL12" s="555"/>
      <c r="AM12" s="555"/>
      <c r="AN12" s="556"/>
      <c r="AO12" s="557" t="s">
        <v>830</v>
      </c>
      <c r="AP12" s="555" t="s">
        <v>831</v>
      </c>
      <c r="AQ12" s="555"/>
      <c r="AR12" s="555"/>
      <c r="AS12" s="556"/>
      <c r="AT12" s="557" t="s">
        <v>830</v>
      </c>
      <c r="AU12" s="555" t="s">
        <v>831</v>
      </c>
      <c r="AV12" s="555"/>
      <c r="AW12" s="555"/>
      <c r="AX12" s="556"/>
      <c r="AY12" s="558" t="s">
        <v>830</v>
      </c>
      <c r="AZ12" s="555" t="s">
        <v>831</v>
      </c>
      <c r="BA12" s="555"/>
      <c r="BB12" s="555"/>
      <c r="BC12" s="556"/>
      <c r="BD12" s="557" t="s">
        <v>830</v>
      </c>
      <c r="BE12" s="555" t="s">
        <v>831</v>
      </c>
      <c r="BF12" s="555"/>
      <c r="BG12" s="555"/>
      <c r="BH12" s="556"/>
      <c r="BI12" s="557" t="s">
        <v>830</v>
      </c>
      <c r="BJ12" s="555" t="s">
        <v>831</v>
      </c>
      <c r="BK12" s="555"/>
      <c r="BL12" s="555"/>
      <c r="BM12" s="556"/>
      <c r="BN12" s="557" t="s">
        <v>830</v>
      </c>
      <c r="BO12" s="555" t="s">
        <v>831</v>
      </c>
      <c r="BP12" s="555"/>
      <c r="BQ12" s="555"/>
      <c r="BR12" s="556"/>
      <c r="BS12" s="557" t="s">
        <v>830</v>
      </c>
      <c r="BT12" s="555" t="s">
        <v>831</v>
      </c>
      <c r="BU12" s="555"/>
      <c r="BV12" s="555"/>
      <c r="BW12" s="556"/>
      <c r="BX12" s="557" t="s">
        <v>830</v>
      </c>
      <c r="BY12" s="555" t="s">
        <v>831</v>
      </c>
      <c r="BZ12" s="555"/>
      <c r="CA12" s="555"/>
      <c r="CB12" s="556"/>
      <c r="CC12" s="557" t="s">
        <v>830</v>
      </c>
      <c r="CD12" s="555" t="s">
        <v>831</v>
      </c>
      <c r="CE12" s="555"/>
      <c r="CF12" s="555"/>
      <c r="CG12" s="556"/>
      <c r="CH12" s="557" t="s">
        <v>830</v>
      </c>
      <c r="CI12" s="555" t="s">
        <v>831</v>
      </c>
      <c r="CJ12" s="555"/>
      <c r="CK12" s="555"/>
      <c r="CL12" s="556"/>
      <c r="CM12" s="557" t="s">
        <v>830</v>
      </c>
      <c r="CN12" s="555" t="s">
        <v>831</v>
      </c>
      <c r="CO12" s="555"/>
      <c r="CP12" s="555"/>
      <c r="CQ12" s="556"/>
      <c r="CR12" s="557" t="s">
        <v>830</v>
      </c>
      <c r="CS12" s="555" t="s">
        <v>831</v>
      </c>
      <c r="CT12" s="555"/>
      <c r="CU12" s="555"/>
      <c r="CV12" s="556"/>
      <c r="CW12" s="557" t="s">
        <v>830</v>
      </c>
      <c r="CX12" s="555" t="s">
        <v>831</v>
      </c>
      <c r="CY12" s="555"/>
      <c r="CZ12" s="555"/>
      <c r="DA12" s="556"/>
      <c r="DB12" s="557" t="s">
        <v>830</v>
      </c>
      <c r="DC12" s="555" t="s">
        <v>831</v>
      </c>
      <c r="DD12" s="555"/>
      <c r="DE12" s="555"/>
      <c r="DF12" s="556"/>
      <c r="DG12" s="557" t="s">
        <v>830</v>
      </c>
      <c r="DH12" s="555" t="s">
        <v>831</v>
      </c>
      <c r="DI12" s="555"/>
      <c r="DJ12" s="555"/>
      <c r="DK12" s="556"/>
      <c r="DL12" s="557" t="s">
        <v>830</v>
      </c>
      <c r="DM12" s="555" t="s">
        <v>831</v>
      </c>
      <c r="DN12" s="555"/>
      <c r="DO12" s="555"/>
      <c r="DP12" s="556"/>
      <c r="DQ12" s="557" t="s">
        <v>830</v>
      </c>
      <c r="DR12" s="555" t="s">
        <v>831</v>
      </c>
      <c r="DS12" s="555"/>
      <c r="DT12" s="555"/>
      <c r="DU12" s="556"/>
      <c r="DV12" s="557" t="s">
        <v>830</v>
      </c>
      <c r="DW12" s="555" t="s">
        <v>831</v>
      </c>
      <c r="DX12" s="555"/>
      <c r="DY12" s="555"/>
      <c r="DZ12" s="556"/>
      <c r="EA12" s="557" t="s">
        <v>830</v>
      </c>
      <c r="EB12" s="555" t="s">
        <v>831</v>
      </c>
      <c r="EC12" s="555"/>
      <c r="ED12" s="555"/>
      <c r="EE12" s="556"/>
      <c r="EF12" s="557" t="s">
        <v>830</v>
      </c>
      <c r="EG12" s="555" t="s">
        <v>831</v>
      </c>
      <c r="EH12" s="555"/>
      <c r="EI12" s="555"/>
      <c r="EJ12" s="556"/>
      <c r="EK12" s="557" t="s">
        <v>830</v>
      </c>
      <c r="EL12" s="555" t="s">
        <v>831</v>
      </c>
      <c r="EM12" s="555"/>
      <c r="EN12" s="555"/>
      <c r="EO12" s="556"/>
      <c r="EP12" s="557" t="s">
        <v>830</v>
      </c>
      <c r="EQ12" s="555" t="s">
        <v>831</v>
      </c>
      <c r="ER12" s="555"/>
      <c r="ES12" s="555"/>
      <c r="ET12" s="556"/>
      <c r="EU12" s="557" t="s">
        <v>830</v>
      </c>
      <c r="EV12" s="555" t="s">
        <v>831</v>
      </c>
      <c r="EW12" s="555"/>
      <c r="EX12" s="555"/>
      <c r="EY12" s="556"/>
      <c r="FA12" s="314" t="str">
        <f>'Eventos de Riesgo Corrupción'!A10</f>
        <v xml:space="preserve">Código </v>
      </c>
      <c r="FB12" s="582" t="s">
        <v>836</v>
      </c>
      <c r="FC12" s="582" t="s">
        <v>841</v>
      </c>
      <c r="FD12" s="583" t="s">
        <v>842</v>
      </c>
      <c r="FE12" s="583" t="s">
        <v>843</v>
      </c>
      <c r="FF12" s="591" t="s">
        <v>844</v>
      </c>
      <c r="FG12" s="585" t="s">
        <v>598</v>
      </c>
      <c r="FH12" s="583" t="s">
        <v>842</v>
      </c>
      <c r="FI12" s="583" t="s">
        <v>843</v>
      </c>
      <c r="FJ12" s="584" t="s">
        <v>845</v>
      </c>
      <c r="FK12" s="585" t="s">
        <v>779</v>
      </c>
      <c r="FL12" s="583" t="s">
        <v>842</v>
      </c>
      <c r="FM12" s="583" t="s">
        <v>843</v>
      </c>
      <c r="FN12" s="584" t="s">
        <v>846</v>
      </c>
      <c r="FO12" s="585" t="s">
        <v>780</v>
      </c>
      <c r="FP12" s="583" t="s">
        <v>842</v>
      </c>
      <c r="FQ12" s="583" t="s">
        <v>843</v>
      </c>
      <c r="FR12" s="584" t="s">
        <v>847</v>
      </c>
      <c r="FS12" s="585" t="s">
        <v>781</v>
      </c>
      <c r="FT12" s="583" t="s">
        <v>842</v>
      </c>
      <c r="FU12" s="583" t="s">
        <v>843</v>
      </c>
      <c r="FV12" s="584" t="s">
        <v>848</v>
      </c>
      <c r="FW12" s="582"/>
      <c r="FX12" s="582"/>
      <c r="FY12" s="586"/>
      <c r="FZ12" s="13"/>
      <c r="GA12" s="587"/>
      <c r="GB12" s="579"/>
    </row>
    <row r="13" spans="1:184" ht="45" x14ac:dyDescent="0.25">
      <c r="A13" s="89" t="str">
        <f>'Eventos de Riesgo Corrupción'!A11</f>
        <v xml:space="preserve">Código de identificación del evento de riesgo </v>
      </c>
      <c r="B13" s="70" t="str">
        <f>'Eventos de Riesgo Corrupción'!B11</f>
        <v xml:space="preserve">Evento por el cual se puede generar el riesgo  ¿Qué puede suceder? </v>
      </c>
      <c r="C13" s="477" t="str">
        <f>'Eventos de Riesgo Corrupción'!C11</f>
        <v>Quién puede ocasionar el riesgo</v>
      </c>
      <c r="D13" s="479"/>
      <c r="F13" s="557"/>
      <c r="G13" s="85" t="s">
        <v>598</v>
      </c>
      <c r="H13" s="85" t="s">
        <v>779</v>
      </c>
      <c r="I13" s="85" t="s">
        <v>780</v>
      </c>
      <c r="J13" s="86" t="s">
        <v>781</v>
      </c>
      <c r="K13" s="557"/>
      <c r="L13" s="85" t="s">
        <v>598</v>
      </c>
      <c r="M13" s="85" t="s">
        <v>779</v>
      </c>
      <c r="N13" s="85" t="s">
        <v>780</v>
      </c>
      <c r="O13" s="86" t="s">
        <v>781</v>
      </c>
      <c r="P13" s="557"/>
      <c r="Q13" s="85" t="s">
        <v>598</v>
      </c>
      <c r="R13" s="85" t="s">
        <v>779</v>
      </c>
      <c r="S13" s="85" t="s">
        <v>780</v>
      </c>
      <c r="T13" s="86" t="s">
        <v>781</v>
      </c>
      <c r="U13" s="557"/>
      <c r="V13" s="85" t="s">
        <v>598</v>
      </c>
      <c r="W13" s="85" t="s">
        <v>779</v>
      </c>
      <c r="X13" s="85" t="s">
        <v>780</v>
      </c>
      <c r="Y13" s="86" t="s">
        <v>781</v>
      </c>
      <c r="Z13" s="557"/>
      <c r="AA13" s="85" t="s">
        <v>598</v>
      </c>
      <c r="AB13" s="85" t="s">
        <v>779</v>
      </c>
      <c r="AC13" s="85" t="s">
        <v>780</v>
      </c>
      <c r="AD13" s="86" t="s">
        <v>781</v>
      </c>
      <c r="AE13" s="557"/>
      <c r="AF13" s="85" t="s">
        <v>598</v>
      </c>
      <c r="AG13" s="85" t="s">
        <v>779</v>
      </c>
      <c r="AH13" s="85" t="s">
        <v>780</v>
      </c>
      <c r="AI13" s="86" t="s">
        <v>781</v>
      </c>
      <c r="AJ13" s="557"/>
      <c r="AK13" s="85" t="s">
        <v>598</v>
      </c>
      <c r="AL13" s="85" t="s">
        <v>779</v>
      </c>
      <c r="AM13" s="85" t="s">
        <v>780</v>
      </c>
      <c r="AN13" s="86" t="s">
        <v>781</v>
      </c>
      <c r="AO13" s="557"/>
      <c r="AP13" s="85" t="s">
        <v>598</v>
      </c>
      <c r="AQ13" s="85" t="s">
        <v>779</v>
      </c>
      <c r="AR13" s="85" t="s">
        <v>780</v>
      </c>
      <c r="AS13" s="86" t="s">
        <v>781</v>
      </c>
      <c r="AT13" s="557"/>
      <c r="AU13" s="85" t="s">
        <v>598</v>
      </c>
      <c r="AV13" s="85" t="s">
        <v>779</v>
      </c>
      <c r="AW13" s="85" t="s">
        <v>780</v>
      </c>
      <c r="AX13" s="86" t="s">
        <v>781</v>
      </c>
      <c r="AY13" s="558"/>
      <c r="AZ13" s="85" t="s">
        <v>598</v>
      </c>
      <c r="BA13" s="85" t="s">
        <v>779</v>
      </c>
      <c r="BB13" s="85" t="s">
        <v>780</v>
      </c>
      <c r="BC13" s="86" t="s">
        <v>781</v>
      </c>
      <c r="BD13" s="557"/>
      <c r="BE13" s="85" t="s">
        <v>598</v>
      </c>
      <c r="BF13" s="85" t="s">
        <v>779</v>
      </c>
      <c r="BG13" s="85" t="s">
        <v>780</v>
      </c>
      <c r="BH13" s="86" t="s">
        <v>781</v>
      </c>
      <c r="BI13" s="557"/>
      <c r="BJ13" s="85" t="s">
        <v>598</v>
      </c>
      <c r="BK13" s="85" t="s">
        <v>779</v>
      </c>
      <c r="BL13" s="85" t="s">
        <v>780</v>
      </c>
      <c r="BM13" s="86" t="s">
        <v>781</v>
      </c>
      <c r="BN13" s="557"/>
      <c r="BO13" s="85" t="s">
        <v>598</v>
      </c>
      <c r="BP13" s="85" t="s">
        <v>779</v>
      </c>
      <c r="BQ13" s="85" t="s">
        <v>780</v>
      </c>
      <c r="BR13" s="86" t="s">
        <v>781</v>
      </c>
      <c r="BS13" s="557"/>
      <c r="BT13" s="85" t="s">
        <v>598</v>
      </c>
      <c r="BU13" s="85" t="s">
        <v>779</v>
      </c>
      <c r="BV13" s="85" t="s">
        <v>780</v>
      </c>
      <c r="BW13" s="86" t="s">
        <v>781</v>
      </c>
      <c r="BX13" s="557"/>
      <c r="BY13" s="85" t="s">
        <v>598</v>
      </c>
      <c r="BZ13" s="85" t="s">
        <v>779</v>
      </c>
      <c r="CA13" s="85" t="s">
        <v>780</v>
      </c>
      <c r="CB13" s="86" t="s">
        <v>781</v>
      </c>
      <c r="CC13" s="557"/>
      <c r="CD13" s="85" t="s">
        <v>598</v>
      </c>
      <c r="CE13" s="85" t="s">
        <v>779</v>
      </c>
      <c r="CF13" s="85" t="s">
        <v>780</v>
      </c>
      <c r="CG13" s="86" t="s">
        <v>781</v>
      </c>
      <c r="CH13" s="557"/>
      <c r="CI13" s="85" t="s">
        <v>598</v>
      </c>
      <c r="CJ13" s="85" t="s">
        <v>779</v>
      </c>
      <c r="CK13" s="85" t="s">
        <v>780</v>
      </c>
      <c r="CL13" s="86" t="s">
        <v>781</v>
      </c>
      <c r="CM13" s="557"/>
      <c r="CN13" s="85" t="s">
        <v>598</v>
      </c>
      <c r="CO13" s="85" t="s">
        <v>779</v>
      </c>
      <c r="CP13" s="85" t="s">
        <v>780</v>
      </c>
      <c r="CQ13" s="86" t="s">
        <v>781</v>
      </c>
      <c r="CR13" s="557"/>
      <c r="CS13" s="85" t="s">
        <v>598</v>
      </c>
      <c r="CT13" s="85" t="s">
        <v>779</v>
      </c>
      <c r="CU13" s="85" t="s">
        <v>780</v>
      </c>
      <c r="CV13" s="86" t="s">
        <v>781</v>
      </c>
      <c r="CW13" s="557"/>
      <c r="CX13" s="85" t="s">
        <v>598</v>
      </c>
      <c r="CY13" s="85" t="s">
        <v>779</v>
      </c>
      <c r="CZ13" s="85" t="s">
        <v>780</v>
      </c>
      <c r="DA13" s="86" t="s">
        <v>781</v>
      </c>
      <c r="DB13" s="557"/>
      <c r="DC13" s="85" t="s">
        <v>598</v>
      </c>
      <c r="DD13" s="85" t="s">
        <v>779</v>
      </c>
      <c r="DE13" s="85" t="s">
        <v>780</v>
      </c>
      <c r="DF13" s="86" t="s">
        <v>781</v>
      </c>
      <c r="DG13" s="557"/>
      <c r="DH13" s="85" t="s">
        <v>598</v>
      </c>
      <c r="DI13" s="85" t="s">
        <v>779</v>
      </c>
      <c r="DJ13" s="85" t="s">
        <v>780</v>
      </c>
      <c r="DK13" s="86" t="s">
        <v>781</v>
      </c>
      <c r="DL13" s="557"/>
      <c r="DM13" s="85" t="s">
        <v>598</v>
      </c>
      <c r="DN13" s="85" t="s">
        <v>779</v>
      </c>
      <c r="DO13" s="85" t="s">
        <v>780</v>
      </c>
      <c r="DP13" s="86" t="s">
        <v>781</v>
      </c>
      <c r="DQ13" s="557"/>
      <c r="DR13" s="85" t="s">
        <v>598</v>
      </c>
      <c r="DS13" s="85" t="s">
        <v>779</v>
      </c>
      <c r="DT13" s="85" t="s">
        <v>780</v>
      </c>
      <c r="DU13" s="86" t="s">
        <v>781</v>
      </c>
      <c r="DV13" s="557"/>
      <c r="DW13" s="85" t="s">
        <v>598</v>
      </c>
      <c r="DX13" s="85" t="s">
        <v>779</v>
      </c>
      <c r="DY13" s="85" t="s">
        <v>780</v>
      </c>
      <c r="DZ13" s="86" t="s">
        <v>781</v>
      </c>
      <c r="EA13" s="557"/>
      <c r="EB13" s="85" t="s">
        <v>598</v>
      </c>
      <c r="EC13" s="85" t="s">
        <v>779</v>
      </c>
      <c r="ED13" s="85" t="s">
        <v>780</v>
      </c>
      <c r="EE13" s="86" t="s">
        <v>781</v>
      </c>
      <c r="EF13" s="557"/>
      <c r="EG13" s="85" t="s">
        <v>598</v>
      </c>
      <c r="EH13" s="85" t="s">
        <v>779</v>
      </c>
      <c r="EI13" s="85" t="s">
        <v>780</v>
      </c>
      <c r="EJ13" s="86" t="s">
        <v>781</v>
      </c>
      <c r="EK13" s="557"/>
      <c r="EL13" s="85" t="s">
        <v>598</v>
      </c>
      <c r="EM13" s="85" t="s">
        <v>779</v>
      </c>
      <c r="EN13" s="85" t="s">
        <v>780</v>
      </c>
      <c r="EO13" s="86" t="s">
        <v>781</v>
      </c>
      <c r="EP13" s="557"/>
      <c r="EQ13" s="85" t="s">
        <v>598</v>
      </c>
      <c r="ER13" s="85" t="s">
        <v>779</v>
      </c>
      <c r="ES13" s="85" t="s">
        <v>780</v>
      </c>
      <c r="ET13" s="86" t="s">
        <v>781</v>
      </c>
      <c r="EU13" s="557"/>
      <c r="EV13" s="85" t="s">
        <v>598</v>
      </c>
      <c r="EW13" s="85" t="s">
        <v>779</v>
      </c>
      <c r="EX13" s="85" t="s">
        <v>780</v>
      </c>
      <c r="EY13" s="86" t="s">
        <v>781</v>
      </c>
      <c r="FA13" s="315" t="str">
        <f>'Eventos de Riesgo Corrupción'!A11</f>
        <v xml:space="preserve">Código de identificación del evento de riesgo </v>
      </c>
      <c r="FB13" s="582"/>
      <c r="FC13" s="582"/>
      <c r="FD13" s="583"/>
      <c r="FE13" s="583"/>
      <c r="FF13" s="591"/>
      <c r="FG13" s="585"/>
      <c r="FH13" s="583"/>
      <c r="FI13" s="583"/>
      <c r="FJ13" s="584"/>
      <c r="FK13" s="585"/>
      <c r="FL13" s="583"/>
      <c r="FM13" s="583"/>
      <c r="FN13" s="584"/>
      <c r="FO13" s="585"/>
      <c r="FP13" s="583"/>
      <c r="FQ13" s="583"/>
      <c r="FR13" s="584"/>
      <c r="FS13" s="585"/>
      <c r="FT13" s="583"/>
      <c r="FU13" s="583"/>
      <c r="FV13" s="584"/>
      <c r="FW13" s="582"/>
      <c r="FX13" s="582"/>
      <c r="FY13" s="586"/>
      <c r="FZ13" s="13"/>
      <c r="GA13" s="587"/>
      <c r="GB13" s="579"/>
    </row>
    <row r="14" spans="1:184" ht="33.6" customHeight="1" x14ac:dyDescent="0.25">
      <c r="A14" s="475" t="str">
        <f>'Eventos de Riesgo Corrupción'!A12</f>
        <v>R1</v>
      </c>
      <c r="B14" s="491" t="str">
        <f>'Eventos de Riesgo Corrupción'!B12</f>
        <v>Realizar pagos, promesas, ofrecimientos, concesiones u otorgar beneficio de tipo económico de forma indebida a un servidor público nacional o extranjero, con el fin de otorgar / obtener una ventaja o beneficio en nombre propio o de CCF.</v>
      </c>
      <c r="C14" s="494" t="str">
        <f>'Eventos de Riesgo Corrupción'!C12</f>
        <v>Terceros</v>
      </c>
      <c r="D14" s="153" t="str">
        <f>'Eventos de Riesgo Corrupción'!D12</f>
        <v>Contratistas</v>
      </c>
      <c r="F14" s="156">
        <v>5</v>
      </c>
      <c r="G14" s="73">
        <v>5</v>
      </c>
      <c r="H14" s="73">
        <v>5</v>
      </c>
      <c r="I14" s="73">
        <v>5</v>
      </c>
      <c r="J14" s="157">
        <v>5</v>
      </c>
      <c r="K14" s="156">
        <v>2</v>
      </c>
      <c r="L14" s="73">
        <v>4</v>
      </c>
      <c r="M14" s="73">
        <v>4</v>
      </c>
      <c r="N14" s="73">
        <v>3</v>
      </c>
      <c r="O14" s="157">
        <v>3</v>
      </c>
      <c r="P14" s="156">
        <v>1</v>
      </c>
      <c r="Q14" s="73">
        <v>1</v>
      </c>
      <c r="R14" s="73">
        <v>3</v>
      </c>
      <c r="S14" s="73">
        <v>3</v>
      </c>
      <c r="T14" s="157">
        <v>2</v>
      </c>
      <c r="U14" s="156">
        <v>1</v>
      </c>
      <c r="V14" s="73">
        <v>4</v>
      </c>
      <c r="W14" s="73">
        <v>3</v>
      </c>
      <c r="X14" s="73">
        <v>3</v>
      </c>
      <c r="Y14" s="157">
        <v>3</v>
      </c>
      <c r="Z14" s="156">
        <v>3</v>
      </c>
      <c r="AA14" s="73">
        <v>4</v>
      </c>
      <c r="AB14" s="73">
        <v>4</v>
      </c>
      <c r="AC14" s="73">
        <v>3</v>
      </c>
      <c r="AD14" s="157">
        <v>1</v>
      </c>
      <c r="AE14" s="156">
        <v>1</v>
      </c>
      <c r="AF14" s="73">
        <v>4</v>
      </c>
      <c r="AG14" s="73">
        <v>5</v>
      </c>
      <c r="AH14" s="73">
        <v>2</v>
      </c>
      <c r="AI14" s="157">
        <v>1</v>
      </c>
      <c r="AJ14" s="156">
        <v>2</v>
      </c>
      <c r="AK14" s="73">
        <v>4</v>
      </c>
      <c r="AL14" s="73">
        <v>4</v>
      </c>
      <c r="AM14" s="73">
        <v>3</v>
      </c>
      <c r="AN14" s="157">
        <v>4</v>
      </c>
      <c r="AO14" s="156">
        <v>1</v>
      </c>
      <c r="AP14" s="73">
        <v>1</v>
      </c>
      <c r="AQ14" s="73">
        <v>5</v>
      </c>
      <c r="AR14" s="73">
        <v>4</v>
      </c>
      <c r="AS14" s="157">
        <v>1</v>
      </c>
      <c r="AT14" s="156">
        <v>2</v>
      </c>
      <c r="AU14" s="73">
        <v>4</v>
      </c>
      <c r="AV14" s="73">
        <v>4</v>
      </c>
      <c r="AW14" s="73">
        <v>1</v>
      </c>
      <c r="AX14" s="157">
        <v>2</v>
      </c>
      <c r="AY14" s="312">
        <v>1</v>
      </c>
      <c r="AZ14" s="73">
        <v>4</v>
      </c>
      <c r="BA14" s="73">
        <v>4</v>
      </c>
      <c r="BB14" s="73">
        <v>4</v>
      </c>
      <c r="BC14" s="157">
        <v>4</v>
      </c>
      <c r="BD14" s="156">
        <v>2</v>
      </c>
      <c r="BE14" s="73">
        <v>3</v>
      </c>
      <c r="BF14" s="73">
        <v>3</v>
      </c>
      <c r="BG14" s="73">
        <v>2</v>
      </c>
      <c r="BH14" s="157">
        <v>2</v>
      </c>
      <c r="BI14" s="156">
        <v>1</v>
      </c>
      <c r="BJ14" s="73">
        <v>4</v>
      </c>
      <c r="BK14" s="73">
        <v>5</v>
      </c>
      <c r="BL14" s="73">
        <v>3</v>
      </c>
      <c r="BM14" s="157">
        <v>4</v>
      </c>
      <c r="BN14" s="156">
        <v>1</v>
      </c>
      <c r="BO14" s="73">
        <v>5</v>
      </c>
      <c r="BP14" s="73">
        <v>5</v>
      </c>
      <c r="BQ14" s="73">
        <v>5</v>
      </c>
      <c r="BR14" s="157">
        <v>1</v>
      </c>
      <c r="BS14" s="156">
        <v>1</v>
      </c>
      <c r="BT14" s="73">
        <v>4</v>
      </c>
      <c r="BU14" s="73">
        <v>4</v>
      </c>
      <c r="BV14" s="73">
        <v>5</v>
      </c>
      <c r="BW14" s="157">
        <v>4</v>
      </c>
      <c r="BX14" s="156">
        <v>3</v>
      </c>
      <c r="BY14" s="73">
        <v>4</v>
      </c>
      <c r="BZ14" s="73">
        <v>4</v>
      </c>
      <c r="CA14" s="73">
        <v>2</v>
      </c>
      <c r="CB14" s="157">
        <v>2</v>
      </c>
      <c r="CC14" s="156">
        <v>2</v>
      </c>
      <c r="CD14" s="73">
        <v>1</v>
      </c>
      <c r="CE14" s="73">
        <v>1</v>
      </c>
      <c r="CF14" s="73">
        <v>1</v>
      </c>
      <c r="CG14" s="157">
        <v>1</v>
      </c>
      <c r="CH14" s="156">
        <v>2</v>
      </c>
      <c r="CI14" s="73">
        <v>3</v>
      </c>
      <c r="CJ14" s="73">
        <v>4</v>
      </c>
      <c r="CK14" s="73">
        <v>2</v>
      </c>
      <c r="CL14" s="157">
        <v>1</v>
      </c>
      <c r="CM14" s="156">
        <v>2</v>
      </c>
      <c r="CN14" s="73">
        <v>5</v>
      </c>
      <c r="CO14" s="73">
        <v>4</v>
      </c>
      <c r="CP14" s="73">
        <v>4</v>
      </c>
      <c r="CQ14" s="157">
        <v>4</v>
      </c>
      <c r="CR14" s="156">
        <v>2</v>
      </c>
      <c r="CS14" s="73">
        <v>5</v>
      </c>
      <c r="CT14" s="73">
        <v>4</v>
      </c>
      <c r="CU14" s="73">
        <v>2</v>
      </c>
      <c r="CV14" s="157">
        <v>3</v>
      </c>
      <c r="CW14" s="156">
        <v>2</v>
      </c>
      <c r="CX14" s="73">
        <v>3</v>
      </c>
      <c r="CY14" s="73">
        <v>2</v>
      </c>
      <c r="CZ14" s="73">
        <v>2</v>
      </c>
      <c r="DA14" s="157">
        <v>2</v>
      </c>
      <c r="DB14" s="156">
        <v>2</v>
      </c>
      <c r="DC14" s="73">
        <v>1</v>
      </c>
      <c r="DD14" s="73">
        <v>1</v>
      </c>
      <c r="DE14" s="73">
        <v>1</v>
      </c>
      <c r="DF14" s="157">
        <v>1</v>
      </c>
      <c r="DG14" s="156">
        <v>1</v>
      </c>
      <c r="DH14" s="73">
        <v>5</v>
      </c>
      <c r="DI14" s="73">
        <v>5</v>
      </c>
      <c r="DJ14" s="73">
        <v>5</v>
      </c>
      <c r="DK14" s="157">
        <v>5</v>
      </c>
      <c r="DL14" s="156">
        <v>3</v>
      </c>
      <c r="DM14" s="73">
        <v>4</v>
      </c>
      <c r="DN14" s="73">
        <v>4</v>
      </c>
      <c r="DO14" s="73">
        <v>5</v>
      </c>
      <c r="DP14" s="157">
        <v>1</v>
      </c>
      <c r="DQ14" s="156">
        <v>1</v>
      </c>
      <c r="DR14" s="73">
        <v>4</v>
      </c>
      <c r="DS14" s="73">
        <v>4</v>
      </c>
      <c r="DT14" s="73">
        <v>4</v>
      </c>
      <c r="DU14" s="157">
        <v>4</v>
      </c>
      <c r="DV14" s="156">
        <v>1</v>
      </c>
      <c r="DW14" s="73">
        <v>5</v>
      </c>
      <c r="DX14" s="73">
        <v>5</v>
      </c>
      <c r="DY14" s="73">
        <v>5</v>
      </c>
      <c r="DZ14" s="157">
        <v>5</v>
      </c>
      <c r="EA14" s="156">
        <v>3</v>
      </c>
      <c r="EB14" s="73">
        <v>4</v>
      </c>
      <c r="EC14" s="73">
        <v>4</v>
      </c>
      <c r="ED14" s="73">
        <v>4</v>
      </c>
      <c r="EE14" s="157">
        <v>5</v>
      </c>
      <c r="EF14" s="156">
        <v>1</v>
      </c>
      <c r="EG14" s="73">
        <v>5</v>
      </c>
      <c r="EH14" s="73">
        <v>5</v>
      </c>
      <c r="EI14" s="73">
        <v>4</v>
      </c>
      <c r="EJ14" s="157">
        <v>4</v>
      </c>
      <c r="EK14" s="156">
        <v>1</v>
      </c>
      <c r="EL14" s="73">
        <v>1</v>
      </c>
      <c r="EM14" s="73">
        <v>1</v>
      </c>
      <c r="EN14" s="73">
        <v>1</v>
      </c>
      <c r="EO14" s="157">
        <v>1</v>
      </c>
      <c r="EP14" s="156"/>
      <c r="EQ14" s="73"/>
      <c r="ER14" s="73"/>
      <c r="ES14" s="73"/>
      <c r="ET14" s="157"/>
      <c r="EU14" s="156"/>
      <c r="EV14" s="73"/>
      <c r="EW14" s="73"/>
      <c r="EX14" s="73"/>
      <c r="EY14" s="157"/>
      <c r="FA14" s="475" t="str">
        <f>'Eventos de Riesgo Corrupción'!A12</f>
        <v>R1</v>
      </c>
      <c r="FB14" s="167" t="str">
        <f>'Eventos de Riesgo Corrupción'!D12</f>
        <v>Contratistas</v>
      </c>
      <c r="FC14" s="164">
        <f>ROUND(AVERAGE(F14,P14,U14,Z14,AE14,AJ14,K14,AO14,AT14,AY14,BD14,BI14,BN14,BS14,BX14,CC14,CH14,CM14,CR14,CW14,DB14,DG14,DL14,DQ14,DV14,EA14,EF14,EK14,EP14,EU14),0)</f>
        <v>2</v>
      </c>
      <c r="FD14" s="165">
        <f>_xlfn.STDEV.P(F14,P14,U14,Z14,AE14,AJ14,K14,AO14,AT14,AY14,BD14,BI14,BN14,BS14,BX14,CC14,CH14,CM14,CR14,CW14,DB14,DG14,DL14,DQ14,DV14,EA14,EF14,EK14,EP14,EU14)</f>
        <v>0.93949617414042186</v>
      </c>
      <c r="FE14" s="166">
        <f t="shared" ref="FE14:FE33" si="0">FD14/FC14</f>
        <v>0.46974808707021093</v>
      </c>
      <c r="FF14" s="588">
        <f>ROUND(AVERAGE(FC14,FC15,FC16,FC17,FC18,FC19,FC20),0)</f>
        <v>2</v>
      </c>
      <c r="FG14" s="164">
        <f>ROUND(AVERAGE(G14,Q14,V14,AA14,AF14,AK14,L14,AP14,AU14,AZ14,BE14,BJ14,BO14,BT14,BY14,CD14,CI14,CN14,CS14,CX14,DC14,DH14,DM14,DR14,DW14,EB14,EG14,EL14,EQ14,EV14),0)</f>
        <v>4</v>
      </c>
      <c r="FH14" s="165">
        <f>_xlfn.STDEV.P(G14,Q14,V14,AA14,AF14,AK14,L14,AP14,AU14,AZ14,BE14,BJ14,BO14,BT14,BY14,CD14,CI14,CN14,CS14,CX14,DC14,DH14,DM14,DR14,DW14,EB14,EG14,EL14,EQ14,EV14)</f>
        <v>1.345343442988383</v>
      </c>
      <c r="FI14" s="166">
        <f t="shared" ref="FI14:FI33" si="1">FH14/FG14</f>
        <v>0.33633586074709576</v>
      </c>
      <c r="FJ14" s="601">
        <f>ROUND(AVERAGE(FG14,FG15,FG16,FG17,FG18,FG19,FG20),0)</f>
        <v>4</v>
      </c>
      <c r="FK14" s="164">
        <f>ROUND(AVERAGE(H14,R14,W14,AB14,AG14,AL14,M14,AQ14,AV14,BA14,BF14,BK14,BP14,BU14,BZ14,CE14,CJ14,CO14,CT14,CY14,DD14,DI14,DN14,DS14,DX14,EC14,EH14,EM14,ER14,EW14),0)</f>
        <v>4</v>
      </c>
      <c r="FL14" s="165">
        <f>_xlfn.STDEV.P(H14,R14,W14,AB14,AG14,AL14,M14,AQ14,AV14,BA14,BF14,BK14,BP14,BU14,BZ14,CE14,CJ14,CO14,CT14,CY14,DD14,DI14,DN14,DS14,DX14,EC14,EH14,EM14,ER14,EW14)</f>
        <v>1.2058530725810095</v>
      </c>
      <c r="FM14" s="166">
        <f t="shared" ref="FM14:FM33" si="2">FL14/FK14</f>
        <v>0.30146326814525237</v>
      </c>
      <c r="FN14" s="601">
        <f>ROUND(AVERAGE(FK14,FK15,FK16,FK17,FK18,FK19,FK20),0)</f>
        <v>4</v>
      </c>
      <c r="FO14" s="164">
        <f>ROUND(AVERAGE(I14,S14,X14,AC14,AH14,AM14,N14,AR14,AW14,BB14,BG14,BL14,BQ14,BV14,CA14,CF14,CK14,CP14,CU14,CZ14,DE14,DJ14,DO14,DT14,DY14,ED14,EI14,EN14,ES14,EX14),0)</f>
        <v>3</v>
      </c>
      <c r="FP14" s="165">
        <f>_xlfn.STDEV.P(I14,S14,X14,AC14,AH14,AM14,N14,AR14,AW14,BB14,BG14,BL14,BQ14,BV14,CA14,CF14,CK14,CP14,CU14,CZ14,DE14,DJ14,DO14,DT14,DY14,ED14,EI14,EN14,ES14,EX14)</f>
        <v>1.3552618543578769</v>
      </c>
      <c r="FQ14" s="166">
        <f>FP14/FO14</f>
        <v>0.45175395145262565</v>
      </c>
      <c r="FR14" s="601">
        <f>ROUND(AVERAGE(FO14,FO15,FO16,FO17,FO18,FO19,FO20),0)</f>
        <v>3</v>
      </c>
      <c r="FS14" s="164">
        <f>ROUND(AVERAGE(J14,T14,Y14,AD14,AI14,AN14,O14,AS14,AX14,BC14,BH14,BM14,BR14,BW14,CB14,CG14,CL14,CQ14,CV14,DA14,DF14,DK14,DP14,DU14,DZ14,EE14,EJ14,EO14,ET14,EY14),0)</f>
        <v>3</v>
      </c>
      <c r="FT14" s="165">
        <f>_xlfn.STDEV.P(J14,T14,Y14,AD14,AI14,AN14,O14,AS14,AX14,BC14,BH14,BM14,BR14,BW14,CB14,CG14,CL14,CQ14,CV14,DA14,DF14,DK14,DP14,DU14,DZ14,EE14,EJ14,EO14,ET14,EY14)</f>
        <v>1.4846149779161804</v>
      </c>
      <c r="FU14" s="166">
        <f t="shared" ref="FU14:FU33" si="3">FT14/FS14</f>
        <v>0.49487165930539345</v>
      </c>
      <c r="FV14" s="601">
        <f>ROUND(AVERAGE(FS14,FS15,FS16,FS17,FS18,FS19,FS20),0)</f>
        <v>3</v>
      </c>
      <c r="FW14" s="167" t="str">
        <f>'Eventos de Riesgo Corrupción'!D12</f>
        <v>Contratistas</v>
      </c>
      <c r="FX14" s="164">
        <f t="shared" ref="FX14:FX33" si="4">ROUND(AVERAGE(FG14,FK14,FO14,FS14),0)</f>
        <v>4</v>
      </c>
      <c r="FY14" s="588">
        <f>ROUND(AVERAGE(FX14,FX15,FX16,FX17,FX18,FX19,FX20),0)</f>
        <v>4</v>
      </c>
      <c r="FZ14" s="91"/>
      <c r="GA14" s="604">
        <f>ROUND(FF14*FY14,0)</f>
        <v>8</v>
      </c>
      <c r="GB14" s="592" t="str">
        <f>IF(GA14&gt;=20,"MUY ALTO",IF(GA14&gt;=10,"ALTO",IF(GA14&gt;=4,"MODERADO",IF(GA14&lt;=3,"BAJO"))))</f>
        <v>MODERADO</v>
      </c>
    </row>
    <row r="15" spans="1:184" ht="33.6" customHeight="1" x14ac:dyDescent="0.25">
      <c r="A15" s="487"/>
      <c r="B15" s="492"/>
      <c r="C15" s="517"/>
      <c r="D15" s="153" t="str">
        <f>'Eventos de Riesgo Corrupción'!D13</f>
        <v>Clientes</v>
      </c>
      <c r="F15" s="156">
        <v>5</v>
      </c>
      <c r="G15" s="73">
        <v>5</v>
      </c>
      <c r="H15" s="73">
        <v>5</v>
      </c>
      <c r="I15" s="73">
        <v>5</v>
      </c>
      <c r="J15" s="157">
        <v>5</v>
      </c>
      <c r="K15" s="156">
        <v>2</v>
      </c>
      <c r="L15" s="73">
        <v>4</v>
      </c>
      <c r="M15" s="73">
        <v>4</v>
      </c>
      <c r="N15" s="73">
        <v>3</v>
      </c>
      <c r="O15" s="157">
        <v>3</v>
      </c>
      <c r="P15" s="156">
        <v>1</v>
      </c>
      <c r="Q15" s="73">
        <v>1</v>
      </c>
      <c r="R15" s="73">
        <v>3</v>
      </c>
      <c r="S15" s="73">
        <v>3</v>
      </c>
      <c r="T15" s="157">
        <v>2</v>
      </c>
      <c r="U15" s="156">
        <v>1</v>
      </c>
      <c r="V15" s="73">
        <v>4</v>
      </c>
      <c r="W15" s="73">
        <v>3</v>
      </c>
      <c r="X15" s="73">
        <v>3</v>
      </c>
      <c r="Y15" s="157">
        <v>3</v>
      </c>
      <c r="Z15" s="156">
        <v>3</v>
      </c>
      <c r="AA15" s="73">
        <v>4</v>
      </c>
      <c r="AB15" s="73">
        <v>4</v>
      </c>
      <c r="AC15" s="73">
        <v>3</v>
      </c>
      <c r="AD15" s="157">
        <v>1</v>
      </c>
      <c r="AE15" s="156">
        <v>1</v>
      </c>
      <c r="AF15" s="73">
        <v>4</v>
      </c>
      <c r="AG15" s="73">
        <v>5</v>
      </c>
      <c r="AH15" s="73">
        <v>2</v>
      </c>
      <c r="AI15" s="157">
        <v>1</v>
      </c>
      <c r="AJ15" s="156">
        <v>2</v>
      </c>
      <c r="AK15" s="73">
        <v>4</v>
      </c>
      <c r="AL15" s="73">
        <v>4</v>
      </c>
      <c r="AM15" s="73">
        <v>3</v>
      </c>
      <c r="AN15" s="157">
        <v>4</v>
      </c>
      <c r="AO15" s="156">
        <v>1</v>
      </c>
      <c r="AP15" s="73">
        <v>1</v>
      </c>
      <c r="AQ15" s="73">
        <v>5</v>
      </c>
      <c r="AR15" s="73">
        <v>4</v>
      </c>
      <c r="AS15" s="157">
        <v>1</v>
      </c>
      <c r="AT15" s="156">
        <v>2</v>
      </c>
      <c r="AU15" s="73">
        <v>4</v>
      </c>
      <c r="AV15" s="73">
        <v>4</v>
      </c>
      <c r="AW15" s="73">
        <v>1</v>
      </c>
      <c r="AX15" s="157">
        <v>2</v>
      </c>
      <c r="AY15" s="312">
        <v>1</v>
      </c>
      <c r="AZ15" s="73">
        <v>4</v>
      </c>
      <c r="BA15" s="73">
        <v>4</v>
      </c>
      <c r="BB15" s="73">
        <v>4</v>
      </c>
      <c r="BC15" s="157">
        <v>4</v>
      </c>
      <c r="BD15" s="156">
        <v>2</v>
      </c>
      <c r="BE15" s="73">
        <v>3</v>
      </c>
      <c r="BF15" s="73">
        <v>3</v>
      </c>
      <c r="BG15" s="73">
        <v>2</v>
      </c>
      <c r="BH15" s="157">
        <v>2</v>
      </c>
      <c r="BI15" s="156">
        <v>1</v>
      </c>
      <c r="BJ15" s="73">
        <v>4</v>
      </c>
      <c r="BK15" s="73">
        <v>5</v>
      </c>
      <c r="BL15" s="73">
        <v>3</v>
      </c>
      <c r="BM15" s="157">
        <v>4</v>
      </c>
      <c r="BN15" s="156">
        <v>1</v>
      </c>
      <c r="BO15" s="73">
        <v>5</v>
      </c>
      <c r="BP15" s="73">
        <v>5</v>
      </c>
      <c r="BQ15" s="73">
        <v>5</v>
      </c>
      <c r="BR15" s="157">
        <v>1</v>
      </c>
      <c r="BS15" s="156">
        <v>1</v>
      </c>
      <c r="BT15" s="73">
        <v>4</v>
      </c>
      <c r="BU15" s="73">
        <v>4</v>
      </c>
      <c r="BV15" s="73">
        <v>5</v>
      </c>
      <c r="BW15" s="157">
        <v>4</v>
      </c>
      <c r="BX15" s="156">
        <v>3</v>
      </c>
      <c r="BY15" s="73">
        <v>4</v>
      </c>
      <c r="BZ15" s="73">
        <v>4</v>
      </c>
      <c r="CA15" s="73">
        <v>2</v>
      </c>
      <c r="CB15" s="157">
        <v>2</v>
      </c>
      <c r="CC15" s="156">
        <v>2</v>
      </c>
      <c r="CD15" s="73">
        <v>1</v>
      </c>
      <c r="CE15" s="73">
        <v>1</v>
      </c>
      <c r="CF15" s="73">
        <v>1</v>
      </c>
      <c r="CG15" s="157">
        <v>1</v>
      </c>
      <c r="CH15" s="156">
        <v>2</v>
      </c>
      <c r="CI15" s="73">
        <v>3</v>
      </c>
      <c r="CJ15" s="73">
        <v>4</v>
      </c>
      <c r="CK15" s="73">
        <v>2</v>
      </c>
      <c r="CL15" s="157">
        <v>1</v>
      </c>
      <c r="CM15" s="156">
        <v>2</v>
      </c>
      <c r="CN15" s="73">
        <v>5</v>
      </c>
      <c r="CO15" s="73">
        <v>4</v>
      </c>
      <c r="CP15" s="73">
        <v>4</v>
      </c>
      <c r="CQ15" s="157">
        <v>4</v>
      </c>
      <c r="CR15" s="156">
        <v>2</v>
      </c>
      <c r="CS15" s="73">
        <v>5</v>
      </c>
      <c r="CT15" s="73">
        <v>4</v>
      </c>
      <c r="CU15" s="73">
        <v>2</v>
      </c>
      <c r="CV15" s="157">
        <v>3</v>
      </c>
      <c r="CW15" s="156">
        <v>2</v>
      </c>
      <c r="CX15" s="73">
        <v>3</v>
      </c>
      <c r="CY15" s="73">
        <v>2</v>
      </c>
      <c r="CZ15" s="73">
        <v>2</v>
      </c>
      <c r="DA15" s="157">
        <v>2</v>
      </c>
      <c r="DB15" s="156">
        <v>2</v>
      </c>
      <c r="DC15" s="73">
        <v>1</v>
      </c>
      <c r="DD15" s="73">
        <v>1</v>
      </c>
      <c r="DE15" s="73">
        <v>1</v>
      </c>
      <c r="DF15" s="157">
        <v>1</v>
      </c>
      <c r="DG15" s="156">
        <v>1</v>
      </c>
      <c r="DH15" s="73">
        <v>5</v>
      </c>
      <c r="DI15" s="73">
        <v>5</v>
      </c>
      <c r="DJ15" s="73">
        <v>5</v>
      </c>
      <c r="DK15" s="157">
        <v>5</v>
      </c>
      <c r="DL15" s="156">
        <v>3</v>
      </c>
      <c r="DM15" s="73">
        <v>4</v>
      </c>
      <c r="DN15" s="73">
        <v>4</v>
      </c>
      <c r="DO15" s="73">
        <v>5</v>
      </c>
      <c r="DP15" s="157">
        <v>1</v>
      </c>
      <c r="DQ15" s="156">
        <v>1</v>
      </c>
      <c r="DR15" s="73">
        <v>4</v>
      </c>
      <c r="DS15" s="73">
        <v>4</v>
      </c>
      <c r="DT15" s="73">
        <v>4</v>
      </c>
      <c r="DU15" s="157">
        <v>4</v>
      </c>
      <c r="DV15" s="156">
        <v>1</v>
      </c>
      <c r="DW15" s="73">
        <v>5</v>
      </c>
      <c r="DX15" s="73">
        <v>5</v>
      </c>
      <c r="DY15" s="73">
        <v>5</v>
      </c>
      <c r="DZ15" s="157">
        <v>5</v>
      </c>
      <c r="EA15" s="156">
        <v>3</v>
      </c>
      <c r="EB15" s="73">
        <v>4</v>
      </c>
      <c r="EC15" s="73">
        <v>4</v>
      </c>
      <c r="ED15" s="73">
        <v>4</v>
      </c>
      <c r="EE15" s="157">
        <v>5</v>
      </c>
      <c r="EF15" s="156">
        <v>1</v>
      </c>
      <c r="EG15" s="73">
        <v>5</v>
      </c>
      <c r="EH15" s="73">
        <v>5</v>
      </c>
      <c r="EI15" s="73">
        <v>4</v>
      </c>
      <c r="EJ15" s="157">
        <v>4</v>
      </c>
      <c r="EK15" s="156">
        <v>1</v>
      </c>
      <c r="EL15" s="73">
        <v>1</v>
      </c>
      <c r="EM15" s="73">
        <v>1</v>
      </c>
      <c r="EN15" s="73">
        <v>1</v>
      </c>
      <c r="EO15" s="157">
        <v>1</v>
      </c>
      <c r="EP15" s="156"/>
      <c r="EQ15" s="73"/>
      <c r="ER15" s="73"/>
      <c r="ES15" s="73"/>
      <c r="ET15" s="157"/>
      <c r="EU15" s="156"/>
      <c r="EV15" s="73"/>
      <c r="EW15" s="73"/>
      <c r="EX15" s="73"/>
      <c r="EY15" s="157"/>
      <c r="FA15" s="487"/>
      <c r="FB15" s="167" t="str">
        <f>'Eventos de Riesgo Corrupción'!D13</f>
        <v>Clientes</v>
      </c>
      <c r="FC15" s="164">
        <f t="shared" ref="FC15:FC33" si="5">ROUND(AVERAGE(F15,P15,U15,Z15,AE15,AJ15,K15,AO15,AT15,AY15,BD15,BI15,BN15,BS15,BX15,CC15,CH15,CM15,CR15,CW15,DB15,DG15,DL15,DQ15,DV15,EA15,EF15,EK15,EP15,EU15),0)</f>
        <v>2</v>
      </c>
      <c r="FD15" s="165">
        <f t="shared" ref="FD15:FD33" si="6">_xlfn.STDEV.P(F15,P15,U15,Z15,AE15,AJ15,K15,AO15,AT15,AY15,BD15,BI15,BN15,BS15,BX15,CC15,CH15,CM15,CR15,CW15,DB15,DG15,DL15,DQ15,DV15,EA15,EF15,EK15,EP15,EU15)</f>
        <v>0.93949617414042186</v>
      </c>
      <c r="FE15" s="166">
        <f t="shared" si="0"/>
        <v>0.46974808707021093</v>
      </c>
      <c r="FF15" s="589"/>
      <c r="FG15" s="164">
        <f t="shared" ref="FG15:FG33" si="7">ROUND(AVERAGE(G15,Q15,V15,AA15,AF15,AK15,L15,AP15,AU15,AZ15,BE15,BJ15,BO15,BT15,BY15,CD15,CI15,CN15,CS15,CX15,DC15,DH15,DM15,DR15,DW15,EB15,EG15,EL15,EQ15,EV15),0)</f>
        <v>4</v>
      </c>
      <c r="FH15" s="165">
        <f t="shared" ref="FH15:FH33" si="8">_xlfn.STDEV.P(G15,Q15,V15,AA15,AF15,AK15,L15,AP15,AU15,AZ15,BE15,BJ15,BO15,BT15,BY15,CD15,CI15,CN15,CS15,CX15,DC15,DH15,DM15,DR15,DW15,EB15,EG15,EL15,EQ15,EV15)</f>
        <v>1.345343442988383</v>
      </c>
      <c r="FI15" s="166">
        <f t="shared" si="1"/>
        <v>0.33633586074709576</v>
      </c>
      <c r="FJ15" s="602"/>
      <c r="FK15" s="164">
        <f t="shared" ref="FK15:FK33" si="9">ROUND(AVERAGE(H15,R15,W15,AB15,AG15,AL15,M15,AQ15,AV15,BA15,BF15,BK15,BP15,BU15,BZ15,CE15,CJ15,CO15,CT15,CY15,DD15,DI15,DN15,DS15,DX15,EC15,EH15,EM15,ER15,EW15),0)</f>
        <v>4</v>
      </c>
      <c r="FL15" s="165">
        <f t="shared" ref="FL15:FL33" si="10">_xlfn.STDEV.P(H15,R15,W15,AB15,AG15,AL15,M15,AQ15,AV15,BA15,BF15,BK15,BP15,BU15,BZ15,CE15,CJ15,CO15,CT15,CY15,DD15,DI15,DN15,DS15,DX15,EC15,EH15,EM15,ER15,EW15)</f>
        <v>1.2058530725810095</v>
      </c>
      <c r="FM15" s="166">
        <f t="shared" si="2"/>
        <v>0.30146326814525237</v>
      </c>
      <c r="FN15" s="602"/>
      <c r="FO15" s="164">
        <f t="shared" ref="FO15:FO33" si="11">ROUND(AVERAGE(I15,S15,X15,AC15,AH15,AM15,N15,AR15,AW15,BB15,BG15,BL15,BQ15,BV15,CA15,CF15,CK15,CP15,CU15,CZ15,DE15,DJ15,DO15,DT15,DY15,ED15,EI15,EN15,ES15,EX15),0)</f>
        <v>3</v>
      </c>
      <c r="FP15" s="165">
        <f t="shared" ref="FP15:FP33" si="12">_xlfn.STDEV.P(I15,S15,X15,AC15,AH15,AM15,N15,AR15,AW15,BB15,BG15,BL15,BQ15,BV15,CA15,CF15,CK15,CP15,CU15,CZ15,DE15,DJ15,DO15,DT15,DY15,ED15,EI15,EN15,ES15,EX15)</f>
        <v>1.3552618543578769</v>
      </c>
      <c r="FQ15" s="166">
        <f t="shared" ref="FQ15:FQ33" si="13">FP15/FO15</f>
        <v>0.45175395145262565</v>
      </c>
      <c r="FR15" s="602"/>
      <c r="FS15" s="164">
        <f t="shared" ref="FS15:FS33" si="14">ROUND(AVERAGE(J15,T15,Y15,AD15,AI15,AN15,O15,AS15,AX15,BC15,BH15,BM15,BR15,BW15,CB15,CG15,CL15,CQ15,CV15,DA15,DF15,DK15,DP15,DU15,DZ15,EE15,EJ15,EO15,ET15,EY15),0)</f>
        <v>3</v>
      </c>
      <c r="FT15" s="165">
        <f t="shared" ref="FT15:FT33" si="15">_xlfn.STDEV.P(J15,T15,Y15,AD15,AI15,AN15,O15,AS15,AX15,BC15,BH15,BM15,BR15,BW15,CB15,CG15,CL15,CQ15,CV15,DA15,DF15,DK15,DP15,DU15,DZ15,EE15,EJ15,EO15,ET15,EY15)</f>
        <v>1.4846149779161804</v>
      </c>
      <c r="FU15" s="166">
        <f t="shared" si="3"/>
        <v>0.49487165930539345</v>
      </c>
      <c r="FV15" s="602"/>
      <c r="FW15" s="167" t="str">
        <f>'Eventos de Riesgo Corrupción'!D13</f>
        <v>Clientes</v>
      </c>
      <c r="FX15" s="164">
        <f t="shared" si="4"/>
        <v>4</v>
      </c>
      <c r="FY15" s="589"/>
      <c r="FZ15" s="91"/>
      <c r="GA15" s="605"/>
      <c r="GB15" s="593"/>
    </row>
    <row r="16" spans="1:184" ht="33.6" customHeight="1" x14ac:dyDescent="0.25">
      <c r="A16" s="487"/>
      <c r="B16" s="492"/>
      <c r="C16" s="517"/>
      <c r="D16" s="153" t="str">
        <f>'Eventos de Riesgo Corrupción'!D14</f>
        <v>Usuarios</v>
      </c>
      <c r="F16" s="156">
        <v>5</v>
      </c>
      <c r="G16" s="73">
        <v>5</v>
      </c>
      <c r="H16" s="73">
        <v>5</v>
      </c>
      <c r="I16" s="73">
        <v>5</v>
      </c>
      <c r="J16" s="157">
        <v>5</v>
      </c>
      <c r="K16" s="156">
        <v>2</v>
      </c>
      <c r="L16" s="73">
        <v>4</v>
      </c>
      <c r="M16" s="73">
        <v>4</v>
      </c>
      <c r="N16" s="73">
        <v>3</v>
      </c>
      <c r="O16" s="157">
        <v>3</v>
      </c>
      <c r="P16" s="156">
        <v>1</v>
      </c>
      <c r="Q16" s="73">
        <v>1</v>
      </c>
      <c r="R16" s="73">
        <v>3</v>
      </c>
      <c r="S16" s="73">
        <v>3</v>
      </c>
      <c r="T16" s="157">
        <v>2</v>
      </c>
      <c r="U16" s="156">
        <v>1</v>
      </c>
      <c r="V16" s="73">
        <v>4</v>
      </c>
      <c r="W16" s="73">
        <v>3</v>
      </c>
      <c r="X16" s="73">
        <v>3</v>
      </c>
      <c r="Y16" s="157">
        <v>3</v>
      </c>
      <c r="Z16" s="156">
        <v>3</v>
      </c>
      <c r="AA16" s="73">
        <v>4</v>
      </c>
      <c r="AB16" s="73">
        <v>4</v>
      </c>
      <c r="AC16" s="73">
        <v>3</v>
      </c>
      <c r="AD16" s="157">
        <v>1</v>
      </c>
      <c r="AE16" s="156">
        <v>1</v>
      </c>
      <c r="AF16" s="73">
        <v>4</v>
      </c>
      <c r="AG16" s="73">
        <v>5</v>
      </c>
      <c r="AH16" s="73">
        <v>2</v>
      </c>
      <c r="AI16" s="157">
        <v>1</v>
      </c>
      <c r="AJ16" s="156">
        <v>2</v>
      </c>
      <c r="AK16" s="73">
        <v>4</v>
      </c>
      <c r="AL16" s="73">
        <v>4</v>
      </c>
      <c r="AM16" s="73">
        <v>3</v>
      </c>
      <c r="AN16" s="157">
        <v>4</v>
      </c>
      <c r="AO16" s="156">
        <v>1</v>
      </c>
      <c r="AP16" s="73">
        <v>1</v>
      </c>
      <c r="AQ16" s="73">
        <v>5</v>
      </c>
      <c r="AR16" s="73">
        <v>4</v>
      </c>
      <c r="AS16" s="157">
        <v>1</v>
      </c>
      <c r="AT16" s="156">
        <v>2</v>
      </c>
      <c r="AU16" s="73">
        <v>4</v>
      </c>
      <c r="AV16" s="73">
        <v>4</v>
      </c>
      <c r="AW16" s="73">
        <v>1</v>
      </c>
      <c r="AX16" s="157">
        <v>2</v>
      </c>
      <c r="AY16" s="312">
        <v>1</v>
      </c>
      <c r="AZ16" s="73">
        <v>4</v>
      </c>
      <c r="BA16" s="73">
        <v>4</v>
      </c>
      <c r="BB16" s="73">
        <v>4</v>
      </c>
      <c r="BC16" s="157">
        <v>4</v>
      </c>
      <c r="BD16" s="156">
        <v>2</v>
      </c>
      <c r="BE16" s="73">
        <v>3</v>
      </c>
      <c r="BF16" s="73">
        <v>3</v>
      </c>
      <c r="BG16" s="73">
        <v>2</v>
      </c>
      <c r="BH16" s="157">
        <v>2</v>
      </c>
      <c r="BI16" s="156">
        <v>1</v>
      </c>
      <c r="BJ16" s="73">
        <v>4</v>
      </c>
      <c r="BK16" s="73">
        <v>5</v>
      </c>
      <c r="BL16" s="73">
        <v>3</v>
      </c>
      <c r="BM16" s="157">
        <v>4</v>
      </c>
      <c r="BN16" s="156">
        <v>1</v>
      </c>
      <c r="BO16" s="73">
        <v>5</v>
      </c>
      <c r="BP16" s="73">
        <v>5</v>
      </c>
      <c r="BQ16" s="73">
        <v>5</v>
      </c>
      <c r="BR16" s="157">
        <v>1</v>
      </c>
      <c r="BS16" s="156">
        <v>1</v>
      </c>
      <c r="BT16" s="73">
        <v>4</v>
      </c>
      <c r="BU16" s="73">
        <v>4</v>
      </c>
      <c r="BV16" s="73">
        <v>5</v>
      </c>
      <c r="BW16" s="157">
        <v>4</v>
      </c>
      <c r="BX16" s="156">
        <v>3</v>
      </c>
      <c r="BY16" s="73">
        <v>4</v>
      </c>
      <c r="BZ16" s="73">
        <v>4</v>
      </c>
      <c r="CA16" s="73">
        <v>2</v>
      </c>
      <c r="CB16" s="157">
        <v>2</v>
      </c>
      <c r="CC16" s="156">
        <v>2</v>
      </c>
      <c r="CD16" s="73">
        <v>1</v>
      </c>
      <c r="CE16" s="73">
        <v>1</v>
      </c>
      <c r="CF16" s="73">
        <v>1</v>
      </c>
      <c r="CG16" s="157">
        <v>1</v>
      </c>
      <c r="CH16" s="156">
        <v>2</v>
      </c>
      <c r="CI16" s="73">
        <v>3</v>
      </c>
      <c r="CJ16" s="73">
        <v>4</v>
      </c>
      <c r="CK16" s="73">
        <v>2</v>
      </c>
      <c r="CL16" s="157">
        <v>1</v>
      </c>
      <c r="CM16" s="156">
        <v>2</v>
      </c>
      <c r="CN16" s="73">
        <v>5</v>
      </c>
      <c r="CO16" s="73">
        <v>4</v>
      </c>
      <c r="CP16" s="73">
        <v>4</v>
      </c>
      <c r="CQ16" s="157">
        <v>4</v>
      </c>
      <c r="CR16" s="156">
        <v>2</v>
      </c>
      <c r="CS16" s="73">
        <v>5</v>
      </c>
      <c r="CT16" s="73">
        <v>4</v>
      </c>
      <c r="CU16" s="73">
        <v>2</v>
      </c>
      <c r="CV16" s="157">
        <v>3</v>
      </c>
      <c r="CW16" s="156">
        <v>2</v>
      </c>
      <c r="CX16" s="73">
        <v>3</v>
      </c>
      <c r="CY16" s="73">
        <v>2</v>
      </c>
      <c r="CZ16" s="73">
        <v>2</v>
      </c>
      <c r="DA16" s="157">
        <v>2</v>
      </c>
      <c r="DB16" s="156">
        <v>2</v>
      </c>
      <c r="DC16" s="73">
        <v>1</v>
      </c>
      <c r="DD16" s="73">
        <v>1</v>
      </c>
      <c r="DE16" s="73">
        <v>1</v>
      </c>
      <c r="DF16" s="157">
        <v>1</v>
      </c>
      <c r="DG16" s="156">
        <v>1</v>
      </c>
      <c r="DH16" s="73">
        <v>5</v>
      </c>
      <c r="DI16" s="73">
        <v>5</v>
      </c>
      <c r="DJ16" s="73">
        <v>5</v>
      </c>
      <c r="DK16" s="157">
        <v>5</v>
      </c>
      <c r="DL16" s="156">
        <v>3</v>
      </c>
      <c r="DM16" s="73">
        <v>4</v>
      </c>
      <c r="DN16" s="73">
        <v>4</v>
      </c>
      <c r="DO16" s="73">
        <v>5</v>
      </c>
      <c r="DP16" s="157">
        <v>1</v>
      </c>
      <c r="DQ16" s="156">
        <v>1</v>
      </c>
      <c r="DR16" s="73">
        <v>4</v>
      </c>
      <c r="DS16" s="73">
        <v>4</v>
      </c>
      <c r="DT16" s="73">
        <v>4</v>
      </c>
      <c r="DU16" s="157">
        <v>4</v>
      </c>
      <c r="DV16" s="156">
        <v>1</v>
      </c>
      <c r="DW16" s="73">
        <v>5</v>
      </c>
      <c r="DX16" s="73">
        <v>5</v>
      </c>
      <c r="DY16" s="73">
        <v>5</v>
      </c>
      <c r="DZ16" s="157">
        <v>5</v>
      </c>
      <c r="EA16" s="156">
        <v>3</v>
      </c>
      <c r="EB16" s="73">
        <v>4</v>
      </c>
      <c r="EC16" s="73">
        <v>4</v>
      </c>
      <c r="ED16" s="73">
        <v>4</v>
      </c>
      <c r="EE16" s="157">
        <v>5</v>
      </c>
      <c r="EF16" s="156">
        <v>1</v>
      </c>
      <c r="EG16" s="73">
        <v>5</v>
      </c>
      <c r="EH16" s="73">
        <v>5</v>
      </c>
      <c r="EI16" s="73">
        <v>4</v>
      </c>
      <c r="EJ16" s="157">
        <v>4</v>
      </c>
      <c r="EK16" s="156">
        <v>1</v>
      </c>
      <c r="EL16" s="73">
        <v>1</v>
      </c>
      <c r="EM16" s="73">
        <v>1</v>
      </c>
      <c r="EN16" s="73">
        <v>1</v>
      </c>
      <c r="EO16" s="157">
        <v>1</v>
      </c>
      <c r="EP16" s="87"/>
      <c r="EQ16" s="72"/>
      <c r="ER16" s="72"/>
      <c r="ES16" s="72"/>
      <c r="ET16" s="88"/>
      <c r="EU16" s="87"/>
      <c r="EV16" s="72"/>
      <c r="EW16" s="72"/>
      <c r="EX16" s="72"/>
      <c r="EY16" s="88"/>
      <c r="FA16" s="487"/>
      <c r="FB16" s="167" t="str">
        <f>'Eventos de Riesgo Corrupción'!D14</f>
        <v>Usuarios</v>
      </c>
      <c r="FC16" s="164">
        <f t="shared" si="5"/>
        <v>2</v>
      </c>
      <c r="FD16" s="165">
        <f t="shared" si="6"/>
        <v>0.93949617414042186</v>
      </c>
      <c r="FE16" s="166">
        <f t="shared" si="0"/>
        <v>0.46974808707021093</v>
      </c>
      <c r="FF16" s="589"/>
      <c r="FG16" s="164">
        <f t="shared" si="7"/>
        <v>4</v>
      </c>
      <c r="FH16" s="165">
        <f t="shared" si="8"/>
        <v>1.345343442988383</v>
      </c>
      <c r="FI16" s="166">
        <f t="shared" si="1"/>
        <v>0.33633586074709576</v>
      </c>
      <c r="FJ16" s="602"/>
      <c r="FK16" s="164">
        <f t="shared" si="9"/>
        <v>4</v>
      </c>
      <c r="FL16" s="165">
        <f t="shared" si="10"/>
        <v>1.2058530725810095</v>
      </c>
      <c r="FM16" s="166">
        <f t="shared" si="2"/>
        <v>0.30146326814525237</v>
      </c>
      <c r="FN16" s="602"/>
      <c r="FO16" s="164">
        <f t="shared" si="11"/>
        <v>3</v>
      </c>
      <c r="FP16" s="165">
        <f t="shared" si="12"/>
        <v>1.3552618543578769</v>
      </c>
      <c r="FQ16" s="166">
        <f t="shared" si="13"/>
        <v>0.45175395145262565</v>
      </c>
      <c r="FR16" s="602"/>
      <c r="FS16" s="164">
        <f t="shared" si="14"/>
        <v>3</v>
      </c>
      <c r="FT16" s="165">
        <f t="shared" si="15"/>
        <v>1.4846149779161804</v>
      </c>
      <c r="FU16" s="166">
        <f t="shared" si="3"/>
        <v>0.49487165930539345</v>
      </c>
      <c r="FV16" s="602"/>
      <c r="FW16" s="167" t="str">
        <f>'Eventos de Riesgo Corrupción'!D14</f>
        <v>Usuarios</v>
      </c>
      <c r="FX16" s="164">
        <f t="shared" si="4"/>
        <v>4</v>
      </c>
      <c r="FY16" s="589"/>
      <c r="FZ16" s="91"/>
      <c r="GA16" s="605"/>
      <c r="GB16" s="593"/>
    </row>
    <row r="17" spans="1:184" ht="33.6" customHeight="1" x14ac:dyDescent="0.25">
      <c r="A17" s="487"/>
      <c r="B17" s="492"/>
      <c r="C17" s="517"/>
      <c r="D17" s="153" t="str">
        <f>'Eventos de Riesgo Corrupción'!D15</f>
        <v>Empleados</v>
      </c>
      <c r="F17" s="156">
        <v>5</v>
      </c>
      <c r="G17" s="73">
        <v>5</v>
      </c>
      <c r="H17" s="73">
        <v>5</v>
      </c>
      <c r="I17" s="73">
        <v>5</v>
      </c>
      <c r="J17" s="157">
        <v>5</v>
      </c>
      <c r="K17" s="156">
        <v>2</v>
      </c>
      <c r="L17" s="73">
        <v>4</v>
      </c>
      <c r="M17" s="73">
        <v>4</v>
      </c>
      <c r="N17" s="73">
        <v>3</v>
      </c>
      <c r="O17" s="157">
        <v>3</v>
      </c>
      <c r="P17" s="156">
        <v>1</v>
      </c>
      <c r="Q17" s="73">
        <v>1</v>
      </c>
      <c r="R17" s="73">
        <v>3</v>
      </c>
      <c r="S17" s="73">
        <v>3</v>
      </c>
      <c r="T17" s="157">
        <v>2</v>
      </c>
      <c r="U17" s="156">
        <v>1</v>
      </c>
      <c r="V17" s="73">
        <v>4</v>
      </c>
      <c r="W17" s="73">
        <v>3</v>
      </c>
      <c r="X17" s="73">
        <v>3</v>
      </c>
      <c r="Y17" s="157">
        <v>3</v>
      </c>
      <c r="Z17" s="156">
        <v>3</v>
      </c>
      <c r="AA17" s="73">
        <v>4</v>
      </c>
      <c r="AB17" s="73">
        <v>4</v>
      </c>
      <c r="AC17" s="73">
        <v>3</v>
      </c>
      <c r="AD17" s="157">
        <v>1</v>
      </c>
      <c r="AE17" s="156">
        <v>1</v>
      </c>
      <c r="AF17" s="73">
        <v>4</v>
      </c>
      <c r="AG17" s="73">
        <v>5</v>
      </c>
      <c r="AH17" s="73">
        <v>2</v>
      </c>
      <c r="AI17" s="157">
        <v>1</v>
      </c>
      <c r="AJ17" s="156">
        <v>2</v>
      </c>
      <c r="AK17" s="73">
        <v>4</v>
      </c>
      <c r="AL17" s="73">
        <v>4</v>
      </c>
      <c r="AM17" s="73">
        <v>3</v>
      </c>
      <c r="AN17" s="157">
        <v>4</v>
      </c>
      <c r="AO17" s="156">
        <v>1</v>
      </c>
      <c r="AP17" s="73">
        <v>1</v>
      </c>
      <c r="AQ17" s="73">
        <v>5</v>
      </c>
      <c r="AR17" s="73">
        <v>4</v>
      </c>
      <c r="AS17" s="157">
        <v>1</v>
      </c>
      <c r="AT17" s="156">
        <v>2</v>
      </c>
      <c r="AU17" s="73">
        <v>4</v>
      </c>
      <c r="AV17" s="73">
        <v>4</v>
      </c>
      <c r="AW17" s="73">
        <v>1</v>
      </c>
      <c r="AX17" s="157">
        <v>2</v>
      </c>
      <c r="AY17" s="312">
        <v>1</v>
      </c>
      <c r="AZ17" s="73">
        <v>4</v>
      </c>
      <c r="BA17" s="73">
        <v>4</v>
      </c>
      <c r="BB17" s="73">
        <v>4</v>
      </c>
      <c r="BC17" s="157">
        <v>4</v>
      </c>
      <c r="BD17" s="156">
        <v>2</v>
      </c>
      <c r="BE17" s="73">
        <v>3</v>
      </c>
      <c r="BF17" s="73">
        <v>3</v>
      </c>
      <c r="BG17" s="73">
        <v>2</v>
      </c>
      <c r="BH17" s="157">
        <v>2</v>
      </c>
      <c r="BI17" s="156">
        <v>1</v>
      </c>
      <c r="BJ17" s="73">
        <v>4</v>
      </c>
      <c r="BK17" s="73">
        <v>5</v>
      </c>
      <c r="BL17" s="73">
        <v>3</v>
      </c>
      <c r="BM17" s="157">
        <v>4</v>
      </c>
      <c r="BN17" s="156">
        <v>1</v>
      </c>
      <c r="BO17" s="73">
        <v>5</v>
      </c>
      <c r="BP17" s="73">
        <v>5</v>
      </c>
      <c r="BQ17" s="73">
        <v>5</v>
      </c>
      <c r="BR17" s="157">
        <v>1</v>
      </c>
      <c r="BS17" s="156">
        <v>1</v>
      </c>
      <c r="BT17" s="73">
        <v>4</v>
      </c>
      <c r="BU17" s="73">
        <v>4</v>
      </c>
      <c r="BV17" s="73">
        <v>5</v>
      </c>
      <c r="BW17" s="157">
        <v>4</v>
      </c>
      <c r="BX17" s="156">
        <v>3</v>
      </c>
      <c r="BY17" s="73">
        <v>4</v>
      </c>
      <c r="BZ17" s="73">
        <v>4</v>
      </c>
      <c r="CA17" s="73">
        <v>2</v>
      </c>
      <c r="CB17" s="157">
        <v>2</v>
      </c>
      <c r="CC17" s="156">
        <v>2</v>
      </c>
      <c r="CD17" s="73">
        <v>1</v>
      </c>
      <c r="CE17" s="73">
        <v>1</v>
      </c>
      <c r="CF17" s="73">
        <v>1</v>
      </c>
      <c r="CG17" s="157">
        <v>1</v>
      </c>
      <c r="CH17" s="156">
        <v>2</v>
      </c>
      <c r="CI17" s="73">
        <v>3</v>
      </c>
      <c r="CJ17" s="73">
        <v>4</v>
      </c>
      <c r="CK17" s="73">
        <v>2</v>
      </c>
      <c r="CL17" s="157">
        <v>1</v>
      </c>
      <c r="CM17" s="156">
        <v>2</v>
      </c>
      <c r="CN17" s="73">
        <v>5</v>
      </c>
      <c r="CO17" s="73">
        <v>4</v>
      </c>
      <c r="CP17" s="73">
        <v>4</v>
      </c>
      <c r="CQ17" s="157">
        <v>4</v>
      </c>
      <c r="CR17" s="156">
        <v>2</v>
      </c>
      <c r="CS17" s="73">
        <v>5</v>
      </c>
      <c r="CT17" s="73">
        <v>4</v>
      </c>
      <c r="CU17" s="73">
        <v>2</v>
      </c>
      <c r="CV17" s="157">
        <v>3</v>
      </c>
      <c r="CW17" s="156">
        <v>2</v>
      </c>
      <c r="CX17" s="73">
        <v>3</v>
      </c>
      <c r="CY17" s="73">
        <v>2</v>
      </c>
      <c r="CZ17" s="73">
        <v>2</v>
      </c>
      <c r="DA17" s="157">
        <v>2</v>
      </c>
      <c r="DB17" s="156">
        <v>2</v>
      </c>
      <c r="DC17" s="73">
        <v>1</v>
      </c>
      <c r="DD17" s="73">
        <v>1</v>
      </c>
      <c r="DE17" s="73">
        <v>1</v>
      </c>
      <c r="DF17" s="157">
        <v>1</v>
      </c>
      <c r="DG17" s="156">
        <v>1</v>
      </c>
      <c r="DH17" s="73">
        <v>5</v>
      </c>
      <c r="DI17" s="73">
        <v>5</v>
      </c>
      <c r="DJ17" s="73">
        <v>5</v>
      </c>
      <c r="DK17" s="157">
        <v>5</v>
      </c>
      <c r="DL17" s="156">
        <v>3</v>
      </c>
      <c r="DM17" s="73">
        <v>4</v>
      </c>
      <c r="DN17" s="73">
        <v>4</v>
      </c>
      <c r="DO17" s="73">
        <v>5</v>
      </c>
      <c r="DP17" s="157">
        <v>1</v>
      </c>
      <c r="DQ17" s="156">
        <v>1</v>
      </c>
      <c r="DR17" s="73">
        <v>4</v>
      </c>
      <c r="DS17" s="73">
        <v>4</v>
      </c>
      <c r="DT17" s="73">
        <v>4</v>
      </c>
      <c r="DU17" s="157">
        <v>4</v>
      </c>
      <c r="DV17" s="156">
        <v>1</v>
      </c>
      <c r="DW17" s="73">
        <v>5</v>
      </c>
      <c r="DX17" s="73">
        <v>5</v>
      </c>
      <c r="DY17" s="73">
        <v>5</v>
      </c>
      <c r="DZ17" s="157">
        <v>5</v>
      </c>
      <c r="EA17" s="156">
        <v>3</v>
      </c>
      <c r="EB17" s="73">
        <v>4</v>
      </c>
      <c r="EC17" s="73">
        <v>4</v>
      </c>
      <c r="ED17" s="73">
        <v>4</v>
      </c>
      <c r="EE17" s="157">
        <v>5</v>
      </c>
      <c r="EF17" s="156">
        <v>1</v>
      </c>
      <c r="EG17" s="73">
        <v>5</v>
      </c>
      <c r="EH17" s="73">
        <v>5</v>
      </c>
      <c r="EI17" s="73">
        <v>4</v>
      </c>
      <c r="EJ17" s="157">
        <v>4</v>
      </c>
      <c r="EK17" s="156">
        <v>1</v>
      </c>
      <c r="EL17" s="73">
        <v>1</v>
      </c>
      <c r="EM17" s="73">
        <v>1</v>
      </c>
      <c r="EN17" s="73">
        <v>1</v>
      </c>
      <c r="EO17" s="157">
        <v>1</v>
      </c>
      <c r="EP17" s="156"/>
      <c r="EQ17" s="73"/>
      <c r="ER17" s="73"/>
      <c r="ES17" s="73"/>
      <c r="ET17" s="157"/>
      <c r="EU17" s="156"/>
      <c r="EV17" s="73"/>
      <c r="EW17" s="73"/>
      <c r="EX17" s="73"/>
      <c r="EY17" s="157"/>
      <c r="FA17" s="487"/>
      <c r="FB17" s="167" t="str">
        <f>'Eventos de Riesgo Corrupción'!D15</f>
        <v>Empleados</v>
      </c>
      <c r="FC17" s="164">
        <f t="shared" si="5"/>
        <v>2</v>
      </c>
      <c r="FD17" s="165">
        <f t="shared" si="6"/>
        <v>0.93949617414042186</v>
      </c>
      <c r="FE17" s="166">
        <f t="shared" si="0"/>
        <v>0.46974808707021093</v>
      </c>
      <c r="FF17" s="589"/>
      <c r="FG17" s="164">
        <f t="shared" si="7"/>
        <v>4</v>
      </c>
      <c r="FH17" s="165">
        <f t="shared" si="8"/>
        <v>1.345343442988383</v>
      </c>
      <c r="FI17" s="166">
        <f t="shared" si="1"/>
        <v>0.33633586074709576</v>
      </c>
      <c r="FJ17" s="602"/>
      <c r="FK17" s="164">
        <f t="shared" si="9"/>
        <v>4</v>
      </c>
      <c r="FL17" s="165">
        <f t="shared" si="10"/>
        <v>1.2058530725810095</v>
      </c>
      <c r="FM17" s="166">
        <f t="shared" si="2"/>
        <v>0.30146326814525237</v>
      </c>
      <c r="FN17" s="602"/>
      <c r="FO17" s="164">
        <f t="shared" si="11"/>
        <v>3</v>
      </c>
      <c r="FP17" s="165">
        <f t="shared" si="12"/>
        <v>1.3552618543578769</v>
      </c>
      <c r="FQ17" s="166">
        <f t="shared" si="13"/>
        <v>0.45175395145262565</v>
      </c>
      <c r="FR17" s="602"/>
      <c r="FS17" s="164">
        <f t="shared" si="14"/>
        <v>3</v>
      </c>
      <c r="FT17" s="165">
        <f t="shared" si="15"/>
        <v>1.4846149779161804</v>
      </c>
      <c r="FU17" s="166">
        <f t="shared" si="3"/>
        <v>0.49487165930539345</v>
      </c>
      <c r="FV17" s="602"/>
      <c r="FW17" s="167" t="str">
        <f>'Eventos de Riesgo Corrupción'!D15</f>
        <v>Empleados</v>
      </c>
      <c r="FX17" s="164">
        <f t="shared" si="4"/>
        <v>4</v>
      </c>
      <c r="FY17" s="589"/>
      <c r="FZ17" s="91"/>
      <c r="GA17" s="605"/>
      <c r="GB17" s="593"/>
    </row>
    <row r="18" spans="1:184" ht="33.6" customHeight="1" x14ac:dyDescent="0.25">
      <c r="A18" s="487"/>
      <c r="B18" s="492"/>
      <c r="C18" s="495"/>
      <c r="D18" s="153" t="str">
        <f>'Eventos de Riesgo Corrupción'!D16</f>
        <v>Aliados</v>
      </c>
      <c r="F18" s="156">
        <v>5</v>
      </c>
      <c r="G18" s="73">
        <v>5</v>
      </c>
      <c r="H18" s="73">
        <v>5</v>
      </c>
      <c r="I18" s="73">
        <v>5</v>
      </c>
      <c r="J18" s="157">
        <v>5</v>
      </c>
      <c r="K18" s="156">
        <v>2</v>
      </c>
      <c r="L18" s="73">
        <v>4</v>
      </c>
      <c r="M18" s="73">
        <v>4</v>
      </c>
      <c r="N18" s="73">
        <v>3</v>
      </c>
      <c r="O18" s="157">
        <v>3</v>
      </c>
      <c r="P18" s="156">
        <v>1</v>
      </c>
      <c r="Q18" s="73">
        <v>1</v>
      </c>
      <c r="R18" s="73">
        <v>3</v>
      </c>
      <c r="S18" s="73">
        <v>3</v>
      </c>
      <c r="T18" s="157">
        <v>2</v>
      </c>
      <c r="U18" s="156">
        <v>1</v>
      </c>
      <c r="V18" s="73">
        <v>4</v>
      </c>
      <c r="W18" s="73">
        <v>3</v>
      </c>
      <c r="X18" s="73">
        <v>3</v>
      </c>
      <c r="Y18" s="157">
        <v>3</v>
      </c>
      <c r="Z18" s="156">
        <v>3</v>
      </c>
      <c r="AA18" s="73">
        <v>4</v>
      </c>
      <c r="AB18" s="73">
        <v>4</v>
      </c>
      <c r="AC18" s="73">
        <v>3</v>
      </c>
      <c r="AD18" s="157">
        <v>1</v>
      </c>
      <c r="AE18" s="156">
        <v>1</v>
      </c>
      <c r="AF18" s="73">
        <v>4</v>
      </c>
      <c r="AG18" s="73">
        <v>5</v>
      </c>
      <c r="AH18" s="73">
        <v>2</v>
      </c>
      <c r="AI18" s="157">
        <v>1</v>
      </c>
      <c r="AJ18" s="156">
        <v>2</v>
      </c>
      <c r="AK18" s="73">
        <v>4</v>
      </c>
      <c r="AL18" s="73">
        <v>4</v>
      </c>
      <c r="AM18" s="73">
        <v>3</v>
      </c>
      <c r="AN18" s="157">
        <v>4</v>
      </c>
      <c r="AO18" s="156">
        <v>1</v>
      </c>
      <c r="AP18" s="73">
        <v>1</v>
      </c>
      <c r="AQ18" s="73">
        <v>5</v>
      </c>
      <c r="AR18" s="73">
        <v>4</v>
      </c>
      <c r="AS18" s="157">
        <v>1</v>
      </c>
      <c r="AT18" s="156">
        <v>2</v>
      </c>
      <c r="AU18" s="73">
        <v>4</v>
      </c>
      <c r="AV18" s="73">
        <v>4</v>
      </c>
      <c r="AW18" s="73">
        <v>1</v>
      </c>
      <c r="AX18" s="157">
        <v>2</v>
      </c>
      <c r="AY18" s="312">
        <v>1</v>
      </c>
      <c r="AZ18" s="73">
        <v>4</v>
      </c>
      <c r="BA18" s="73">
        <v>4</v>
      </c>
      <c r="BB18" s="73">
        <v>4</v>
      </c>
      <c r="BC18" s="157">
        <v>4</v>
      </c>
      <c r="BD18" s="156">
        <v>2</v>
      </c>
      <c r="BE18" s="73">
        <v>3</v>
      </c>
      <c r="BF18" s="73">
        <v>3</v>
      </c>
      <c r="BG18" s="73">
        <v>2</v>
      </c>
      <c r="BH18" s="157">
        <v>2</v>
      </c>
      <c r="BI18" s="156">
        <v>1</v>
      </c>
      <c r="BJ18" s="73">
        <v>4</v>
      </c>
      <c r="BK18" s="73">
        <v>5</v>
      </c>
      <c r="BL18" s="73">
        <v>3</v>
      </c>
      <c r="BM18" s="157">
        <v>4</v>
      </c>
      <c r="BN18" s="156">
        <v>1</v>
      </c>
      <c r="BO18" s="73">
        <v>5</v>
      </c>
      <c r="BP18" s="73">
        <v>5</v>
      </c>
      <c r="BQ18" s="73">
        <v>5</v>
      </c>
      <c r="BR18" s="157">
        <v>1</v>
      </c>
      <c r="BS18" s="156">
        <v>1</v>
      </c>
      <c r="BT18" s="73">
        <v>4</v>
      </c>
      <c r="BU18" s="73">
        <v>4</v>
      </c>
      <c r="BV18" s="73">
        <v>5</v>
      </c>
      <c r="BW18" s="157">
        <v>4</v>
      </c>
      <c r="BX18" s="156">
        <v>3</v>
      </c>
      <c r="BY18" s="73">
        <v>4</v>
      </c>
      <c r="BZ18" s="73">
        <v>4</v>
      </c>
      <c r="CA18" s="73">
        <v>2</v>
      </c>
      <c r="CB18" s="157">
        <v>2</v>
      </c>
      <c r="CC18" s="156">
        <v>2</v>
      </c>
      <c r="CD18" s="73">
        <v>1</v>
      </c>
      <c r="CE18" s="73">
        <v>1</v>
      </c>
      <c r="CF18" s="73">
        <v>1</v>
      </c>
      <c r="CG18" s="157">
        <v>1</v>
      </c>
      <c r="CH18" s="156">
        <v>2</v>
      </c>
      <c r="CI18" s="73">
        <v>3</v>
      </c>
      <c r="CJ18" s="73">
        <v>4</v>
      </c>
      <c r="CK18" s="73">
        <v>2</v>
      </c>
      <c r="CL18" s="157">
        <v>1</v>
      </c>
      <c r="CM18" s="156">
        <v>2</v>
      </c>
      <c r="CN18" s="73">
        <v>5</v>
      </c>
      <c r="CO18" s="73">
        <v>4</v>
      </c>
      <c r="CP18" s="73">
        <v>4</v>
      </c>
      <c r="CQ18" s="157">
        <v>4</v>
      </c>
      <c r="CR18" s="156">
        <v>2</v>
      </c>
      <c r="CS18" s="73">
        <v>5</v>
      </c>
      <c r="CT18" s="73">
        <v>4</v>
      </c>
      <c r="CU18" s="73">
        <v>2</v>
      </c>
      <c r="CV18" s="157">
        <v>3</v>
      </c>
      <c r="CW18" s="156">
        <v>2</v>
      </c>
      <c r="CX18" s="73">
        <v>3</v>
      </c>
      <c r="CY18" s="73">
        <v>2</v>
      </c>
      <c r="CZ18" s="73">
        <v>2</v>
      </c>
      <c r="DA18" s="157">
        <v>2</v>
      </c>
      <c r="DB18" s="156">
        <v>2</v>
      </c>
      <c r="DC18" s="73">
        <v>1</v>
      </c>
      <c r="DD18" s="73">
        <v>1</v>
      </c>
      <c r="DE18" s="73">
        <v>1</v>
      </c>
      <c r="DF18" s="157">
        <v>1</v>
      </c>
      <c r="DG18" s="156">
        <v>1</v>
      </c>
      <c r="DH18" s="73">
        <v>5</v>
      </c>
      <c r="DI18" s="73">
        <v>5</v>
      </c>
      <c r="DJ18" s="73">
        <v>5</v>
      </c>
      <c r="DK18" s="157">
        <v>5</v>
      </c>
      <c r="DL18" s="156">
        <v>3</v>
      </c>
      <c r="DM18" s="73">
        <v>4</v>
      </c>
      <c r="DN18" s="73">
        <v>4</v>
      </c>
      <c r="DO18" s="73">
        <v>5</v>
      </c>
      <c r="DP18" s="157">
        <v>1</v>
      </c>
      <c r="DQ18" s="156">
        <v>1</v>
      </c>
      <c r="DR18" s="73">
        <v>4</v>
      </c>
      <c r="DS18" s="73">
        <v>4</v>
      </c>
      <c r="DT18" s="73">
        <v>4</v>
      </c>
      <c r="DU18" s="157">
        <v>4</v>
      </c>
      <c r="DV18" s="156">
        <v>1</v>
      </c>
      <c r="DW18" s="73">
        <v>5</v>
      </c>
      <c r="DX18" s="73">
        <v>5</v>
      </c>
      <c r="DY18" s="73">
        <v>5</v>
      </c>
      <c r="DZ18" s="157">
        <v>5</v>
      </c>
      <c r="EA18" s="156">
        <v>3</v>
      </c>
      <c r="EB18" s="73">
        <v>4</v>
      </c>
      <c r="EC18" s="73">
        <v>4</v>
      </c>
      <c r="ED18" s="73">
        <v>4</v>
      </c>
      <c r="EE18" s="157">
        <v>5</v>
      </c>
      <c r="EF18" s="156">
        <v>1</v>
      </c>
      <c r="EG18" s="73">
        <v>5</v>
      </c>
      <c r="EH18" s="73">
        <v>5</v>
      </c>
      <c r="EI18" s="73">
        <v>4</v>
      </c>
      <c r="EJ18" s="157">
        <v>4</v>
      </c>
      <c r="EK18" s="156">
        <v>1</v>
      </c>
      <c r="EL18" s="73">
        <v>1</v>
      </c>
      <c r="EM18" s="73">
        <v>1</v>
      </c>
      <c r="EN18" s="73">
        <v>1</v>
      </c>
      <c r="EO18" s="157">
        <v>1</v>
      </c>
      <c r="EP18" s="156"/>
      <c r="EQ18" s="73"/>
      <c r="ER18" s="73"/>
      <c r="ES18" s="73"/>
      <c r="ET18" s="157"/>
      <c r="EU18" s="156"/>
      <c r="EV18" s="73"/>
      <c r="EW18" s="73"/>
      <c r="EX18" s="73"/>
      <c r="EY18" s="157"/>
      <c r="FA18" s="487"/>
      <c r="FB18" s="167" t="str">
        <f>'Eventos de Riesgo Corrupción'!D16</f>
        <v>Aliados</v>
      </c>
      <c r="FC18" s="164">
        <f t="shared" si="5"/>
        <v>2</v>
      </c>
      <c r="FD18" s="165">
        <f t="shared" si="6"/>
        <v>0.93949617414042186</v>
      </c>
      <c r="FE18" s="166">
        <f t="shared" si="0"/>
        <v>0.46974808707021093</v>
      </c>
      <c r="FF18" s="589"/>
      <c r="FG18" s="164">
        <f t="shared" si="7"/>
        <v>4</v>
      </c>
      <c r="FH18" s="165">
        <f t="shared" si="8"/>
        <v>1.345343442988383</v>
      </c>
      <c r="FI18" s="166">
        <f t="shared" si="1"/>
        <v>0.33633586074709576</v>
      </c>
      <c r="FJ18" s="602"/>
      <c r="FK18" s="164">
        <f t="shared" si="9"/>
        <v>4</v>
      </c>
      <c r="FL18" s="165">
        <f t="shared" si="10"/>
        <v>1.2058530725810095</v>
      </c>
      <c r="FM18" s="166">
        <f t="shared" si="2"/>
        <v>0.30146326814525237</v>
      </c>
      <c r="FN18" s="602"/>
      <c r="FO18" s="164">
        <f t="shared" si="11"/>
        <v>3</v>
      </c>
      <c r="FP18" s="165">
        <f t="shared" si="12"/>
        <v>1.3552618543578769</v>
      </c>
      <c r="FQ18" s="166">
        <f t="shared" si="13"/>
        <v>0.45175395145262565</v>
      </c>
      <c r="FR18" s="602"/>
      <c r="FS18" s="164">
        <f t="shared" si="14"/>
        <v>3</v>
      </c>
      <c r="FT18" s="165">
        <f t="shared" si="15"/>
        <v>1.4846149779161804</v>
      </c>
      <c r="FU18" s="166">
        <f t="shared" si="3"/>
        <v>0.49487165930539345</v>
      </c>
      <c r="FV18" s="602"/>
      <c r="FW18" s="167" t="str">
        <f>'Eventos de Riesgo Corrupción'!D16</f>
        <v>Aliados</v>
      </c>
      <c r="FX18" s="164">
        <f t="shared" si="4"/>
        <v>4</v>
      </c>
      <c r="FY18" s="589"/>
      <c r="FZ18" s="91"/>
      <c r="GA18" s="605"/>
      <c r="GB18" s="593"/>
    </row>
    <row r="19" spans="1:184" ht="33.6" customHeight="1" x14ac:dyDescent="0.25">
      <c r="A19" s="487"/>
      <c r="B19" s="492"/>
      <c r="C19" s="153" t="str">
        <f>'Eventos de Riesgo Corrupción'!C17</f>
        <v>Líneas de negocio</v>
      </c>
      <c r="D19" s="154" t="str">
        <f>'Eventos de Riesgo Corrupción'!D17</f>
        <v>Servicios</v>
      </c>
      <c r="F19" s="156">
        <v>5</v>
      </c>
      <c r="G19" s="73">
        <v>5</v>
      </c>
      <c r="H19" s="73">
        <v>5</v>
      </c>
      <c r="I19" s="73">
        <v>5</v>
      </c>
      <c r="J19" s="157">
        <v>5</v>
      </c>
      <c r="K19" s="156">
        <v>2</v>
      </c>
      <c r="L19" s="73">
        <v>4</v>
      </c>
      <c r="M19" s="73">
        <v>4</v>
      </c>
      <c r="N19" s="73">
        <v>3</v>
      </c>
      <c r="O19" s="157">
        <v>3</v>
      </c>
      <c r="P19" s="156">
        <v>1</v>
      </c>
      <c r="Q19" s="73">
        <v>1</v>
      </c>
      <c r="R19" s="73">
        <v>3</v>
      </c>
      <c r="S19" s="73">
        <v>3</v>
      </c>
      <c r="T19" s="157">
        <v>2</v>
      </c>
      <c r="U19" s="156">
        <v>1</v>
      </c>
      <c r="V19" s="73">
        <v>4</v>
      </c>
      <c r="W19" s="73">
        <v>3</v>
      </c>
      <c r="X19" s="73">
        <v>3</v>
      </c>
      <c r="Y19" s="157">
        <v>3</v>
      </c>
      <c r="Z19" s="156">
        <v>3</v>
      </c>
      <c r="AA19" s="73">
        <v>4</v>
      </c>
      <c r="AB19" s="73">
        <v>4</v>
      </c>
      <c r="AC19" s="73">
        <v>3</v>
      </c>
      <c r="AD19" s="157">
        <v>1</v>
      </c>
      <c r="AE19" s="156">
        <v>1</v>
      </c>
      <c r="AF19" s="73">
        <v>4</v>
      </c>
      <c r="AG19" s="73">
        <v>5</v>
      </c>
      <c r="AH19" s="73">
        <v>2</v>
      </c>
      <c r="AI19" s="157">
        <v>1</v>
      </c>
      <c r="AJ19" s="156">
        <v>2</v>
      </c>
      <c r="AK19" s="73">
        <v>4</v>
      </c>
      <c r="AL19" s="73">
        <v>4</v>
      </c>
      <c r="AM19" s="73">
        <v>3</v>
      </c>
      <c r="AN19" s="157">
        <v>4</v>
      </c>
      <c r="AO19" s="156">
        <v>1</v>
      </c>
      <c r="AP19" s="73">
        <v>1</v>
      </c>
      <c r="AQ19" s="73">
        <v>5</v>
      </c>
      <c r="AR19" s="73">
        <v>4</v>
      </c>
      <c r="AS19" s="157">
        <v>1</v>
      </c>
      <c r="AT19" s="156">
        <v>2</v>
      </c>
      <c r="AU19" s="73">
        <v>4</v>
      </c>
      <c r="AV19" s="73">
        <v>4</v>
      </c>
      <c r="AW19" s="73">
        <v>1</v>
      </c>
      <c r="AX19" s="157">
        <v>2</v>
      </c>
      <c r="AY19" s="312">
        <v>1</v>
      </c>
      <c r="AZ19" s="73">
        <v>4</v>
      </c>
      <c r="BA19" s="73">
        <v>4</v>
      </c>
      <c r="BB19" s="73">
        <v>4</v>
      </c>
      <c r="BC19" s="157">
        <v>4</v>
      </c>
      <c r="BD19" s="156">
        <v>2</v>
      </c>
      <c r="BE19" s="73">
        <v>3</v>
      </c>
      <c r="BF19" s="73">
        <v>3</v>
      </c>
      <c r="BG19" s="73">
        <v>2</v>
      </c>
      <c r="BH19" s="157">
        <v>2</v>
      </c>
      <c r="BI19" s="156">
        <v>1</v>
      </c>
      <c r="BJ19" s="73">
        <v>4</v>
      </c>
      <c r="BK19" s="73">
        <v>5</v>
      </c>
      <c r="BL19" s="73">
        <v>3</v>
      </c>
      <c r="BM19" s="157">
        <v>4</v>
      </c>
      <c r="BN19" s="156">
        <v>1</v>
      </c>
      <c r="BO19" s="73">
        <v>5</v>
      </c>
      <c r="BP19" s="73">
        <v>5</v>
      </c>
      <c r="BQ19" s="73">
        <v>5</v>
      </c>
      <c r="BR19" s="157">
        <v>1</v>
      </c>
      <c r="BS19" s="156">
        <v>1</v>
      </c>
      <c r="BT19" s="73">
        <v>4</v>
      </c>
      <c r="BU19" s="73">
        <v>4</v>
      </c>
      <c r="BV19" s="73">
        <v>5</v>
      </c>
      <c r="BW19" s="157">
        <v>4</v>
      </c>
      <c r="BX19" s="156">
        <v>3</v>
      </c>
      <c r="BY19" s="73">
        <v>4</v>
      </c>
      <c r="BZ19" s="73">
        <v>4</v>
      </c>
      <c r="CA19" s="73">
        <v>2</v>
      </c>
      <c r="CB19" s="157">
        <v>2</v>
      </c>
      <c r="CC19" s="156">
        <v>2</v>
      </c>
      <c r="CD19" s="73">
        <v>1</v>
      </c>
      <c r="CE19" s="73">
        <v>1</v>
      </c>
      <c r="CF19" s="73">
        <v>1</v>
      </c>
      <c r="CG19" s="157">
        <v>1</v>
      </c>
      <c r="CH19" s="156">
        <v>2</v>
      </c>
      <c r="CI19" s="73">
        <v>3</v>
      </c>
      <c r="CJ19" s="73">
        <v>4</v>
      </c>
      <c r="CK19" s="73">
        <v>2</v>
      </c>
      <c r="CL19" s="157">
        <v>1</v>
      </c>
      <c r="CM19" s="156">
        <v>2</v>
      </c>
      <c r="CN19" s="73">
        <v>5</v>
      </c>
      <c r="CO19" s="73">
        <v>4</v>
      </c>
      <c r="CP19" s="73">
        <v>4</v>
      </c>
      <c r="CQ19" s="157">
        <v>4</v>
      </c>
      <c r="CR19" s="156">
        <v>2</v>
      </c>
      <c r="CS19" s="73">
        <v>5</v>
      </c>
      <c r="CT19" s="73">
        <v>4</v>
      </c>
      <c r="CU19" s="73">
        <v>2</v>
      </c>
      <c r="CV19" s="157">
        <v>3</v>
      </c>
      <c r="CW19" s="156">
        <v>2</v>
      </c>
      <c r="CX19" s="73">
        <v>3</v>
      </c>
      <c r="CY19" s="73">
        <v>2</v>
      </c>
      <c r="CZ19" s="73">
        <v>2</v>
      </c>
      <c r="DA19" s="157">
        <v>2</v>
      </c>
      <c r="DB19" s="156">
        <v>2</v>
      </c>
      <c r="DC19" s="73">
        <v>1</v>
      </c>
      <c r="DD19" s="73">
        <v>1</v>
      </c>
      <c r="DE19" s="73">
        <v>1</v>
      </c>
      <c r="DF19" s="157">
        <v>1</v>
      </c>
      <c r="DG19" s="156">
        <v>1</v>
      </c>
      <c r="DH19" s="73">
        <v>5</v>
      </c>
      <c r="DI19" s="73">
        <v>5</v>
      </c>
      <c r="DJ19" s="73">
        <v>5</v>
      </c>
      <c r="DK19" s="157">
        <v>5</v>
      </c>
      <c r="DL19" s="156">
        <v>3</v>
      </c>
      <c r="DM19" s="73">
        <v>4</v>
      </c>
      <c r="DN19" s="73">
        <v>4</v>
      </c>
      <c r="DO19" s="73">
        <v>5</v>
      </c>
      <c r="DP19" s="157">
        <v>1</v>
      </c>
      <c r="DQ19" s="156">
        <v>1</v>
      </c>
      <c r="DR19" s="73">
        <v>4</v>
      </c>
      <c r="DS19" s="73">
        <v>4</v>
      </c>
      <c r="DT19" s="73">
        <v>4</v>
      </c>
      <c r="DU19" s="157">
        <v>4</v>
      </c>
      <c r="DV19" s="156">
        <v>1</v>
      </c>
      <c r="DW19" s="73">
        <v>5</v>
      </c>
      <c r="DX19" s="73">
        <v>5</v>
      </c>
      <c r="DY19" s="73">
        <v>5</v>
      </c>
      <c r="DZ19" s="157">
        <v>5</v>
      </c>
      <c r="EA19" s="156">
        <v>3</v>
      </c>
      <c r="EB19" s="73">
        <v>4</v>
      </c>
      <c r="EC19" s="73">
        <v>4</v>
      </c>
      <c r="ED19" s="73">
        <v>4</v>
      </c>
      <c r="EE19" s="157">
        <v>5</v>
      </c>
      <c r="EF19" s="156">
        <v>1</v>
      </c>
      <c r="EG19" s="73">
        <v>5</v>
      </c>
      <c r="EH19" s="73">
        <v>5</v>
      </c>
      <c r="EI19" s="73">
        <v>4</v>
      </c>
      <c r="EJ19" s="157">
        <v>4</v>
      </c>
      <c r="EK19" s="156">
        <v>1</v>
      </c>
      <c r="EL19" s="73">
        <v>1</v>
      </c>
      <c r="EM19" s="73">
        <v>1</v>
      </c>
      <c r="EN19" s="73">
        <v>1</v>
      </c>
      <c r="EO19" s="157">
        <v>1</v>
      </c>
      <c r="EP19" s="87"/>
      <c r="EQ19" s="72"/>
      <c r="ER19" s="72"/>
      <c r="ES19" s="72"/>
      <c r="ET19" s="88"/>
      <c r="EU19" s="87"/>
      <c r="EV19" s="72"/>
      <c r="EW19" s="72"/>
      <c r="EX19" s="72"/>
      <c r="EY19" s="88"/>
      <c r="FA19" s="487"/>
      <c r="FB19" s="167" t="str">
        <f>'Eventos de Riesgo Corrupción'!D17</f>
        <v>Servicios</v>
      </c>
      <c r="FC19" s="164">
        <f t="shared" si="5"/>
        <v>2</v>
      </c>
      <c r="FD19" s="165">
        <f t="shared" si="6"/>
        <v>0.93949617414042186</v>
      </c>
      <c r="FE19" s="166">
        <f t="shared" si="0"/>
        <v>0.46974808707021093</v>
      </c>
      <c r="FF19" s="589"/>
      <c r="FG19" s="164">
        <f t="shared" si="7"/>
        <v>4</v>
      </c>
      <c r="FH19" s="165">
        <f t="shared" si="8"/>
        <v>1.345343442988383</v>
      </c>
      <c r="FI19" s="166">
        <f t="shared" si="1"/>
        <v>0.33633586074709576</v>
      </c>
      <c r="FJ19" s="602"/>
      <c r="FK19" s="164">
        <f t="shared" si="9"/>
        <v>4</v>
      </c>
      <c r="FL19" s="165">
        <f t="shared" si="10"/>
        <v>1.2058530725810095</v>
      </c>
      <c r="FM19" s="166">
        <f t="shared" si="2"/>
        <v>0.30146326814525237</v>
      </c>
      <c r="FN19" s="602"/>
      <c r="FO19" s="164">
        <f t="shared" si="11"/>
        <v>3</v>
      </c>
      <c r="FP19" s="165">
        <f t="shared" si="12"/>
        <v>1.3552618543578769</v>
      </c>
      <c r="FQ19" s="166">
        <f t="shared" si="13"/>
        <v>0.45175395145262565</v>
      </c>
      <c r="FR19" s="602"/>
      <c r="FS19" s="164">
        <f t="shared" si="14"/>
        <v>3</v>
      </c>
      <c r="FT19" s="165">
        <f t="shared" si="15"/>
        <v>1.4846149779161804</v>
      </c>
      <c r="FU19" s="166">
        <f t="shared" si="3"/>
        <v>0.49487165930539345</v>
      </c>
      <c r="FV19" s="602"/>
      <c r="FW19" s="167" t="str">
        <f>'Eventos de Riesgo Corrupción'!D17</f>
        <v>Servicios</v>
      </c>
      <c r="FX19" s="164">
        <f t="shared" si="4"/>
        <v>4</v>
      </c>
      <c r="FY19" s="589"/>
      <c r="FZ19" s="91"/>
      <c r="GA19" s="605"/>
      <c r="GB19" s="593"/>
    </row>
    <row r="20" spans="1:184" ht="33.6" customHeight="1" x14ac:dyDescent="0.25">
      <c r="A20" s="476"/>
      <c r="B20" s="493"/>
      <c r="C20" s="153" t="str">
        <f>'Eventos de Riesgo Corrupción'!C18</f>
        <v>Actividad económica</v>
      </c>
      <c r="D20" s="153" t="str">
        <f>'Eventos de Riesgo Corrupción'!D18</f>
        <v xml:space="preserve">Objeto Social </v>
      </c>
      <c r="F20" s="156">
        <v>5</v>
      </c>
      <c r="G20" s="73">
        <v>5</v>
      </c>
      <c r="H20" s="73">
        <v>5</v>
      </c>
      <c r="I20" s="73">
        <v>5</v>
      </c>
      <c r="J20" s="157">
        <v>5</v>
      </c>
      <c r="K20" s="156">
        <v>2</v>
      </c>
      <c r="L20" s="73">
        <v>4</v>
      </c>
      <c r="M20" s="73">
        <v>4</v>
      </c>
      <c r="N20" s="73">
        <v>3</v>
      </c>
      <c r="O20" s="157">
        <v>3</v>
      </c>
      <c r="P20" s="156">
        <v>1</v>
      </c>
      <c r="Q20" s="73">
        <v>1</v>
      </c>
      <c r="R20" s="73">
        <v>3</v>
      </c>
      <c r="S20" s="73">
        <v>3</v>
      </c>
      <c r="T20" s="157">
        <v>2</v>
      </c>
      <c r="U20" s="156">
        <v>1</v>
      </c>
      <c r="V20" s="73">
        <v>4</v>
      </c>
      <c r="W20" s="73">
        <v>3</v>
      </c>
      <c r="X20" s="73">
        <v>3</v>
      </c>
      <c r="Y20" s="157">
        <v>3</v>
      </c>
      <c r="Z20" s="156">
        <v>3</v>
      </c>
      <c r="AA20" s="73">
        <v>4</v>
      </c>
      <c r="AB20" s="73">
        <v>4</v>
      </c>
      <c r="AC20" s="73">
        <v>3</v>
      </c>
      <c r="AD20" s="157">
        <v>1</v>
      </c>
      <c r="AE20" s="156">
        <v>1</v>
      </c>
      <c r="AF20" s="73">
        <v>4</v>
      </c>
      <c r="AG20" s="73">
        <v>5</v>
      </c>
      <c r="AH20" s="73">
        <v>2</v>
      </c>
      <c r="AI20" s="157">
        <v>1</v>
      </c>
      <c r="AJ20" s="156">
        <v>2</v>
      </c>
      <c r="AK20" s="73">
        <v>4</v>
      </c>
      <c r="AL20" s="73">
        <v>4</v>
      </c>
      <c r="AM20" s="73">
        <v>3</v>
      </c>
      <c r="AN20" s="157">
        <v>4</v>
      </c>
      <c r="AO20" s="156">
        <v>1</v>
      </c>
      <c r="AP20" s="73">
        <v>1</v>
      </c>
      <c r="AQ20" s="73">
        <v>5</v>
      </c>
      <c r="AR20" s="73">
        <v>4</v>
      </c>
      <c r="AS20" s="157">
        <v>1</v>
      </c>
      <c r="AT20" s="156">
        <v>2</v>
      </c>
      <c r="AU20" s="73">
        <v>4</v>
      </c>
      <c r="AV20" s="73">
        <v>4</v>
      </c>
      <c r="AW20" s="73">
        <v>1</v>
      </c>
      <c r="AX20" s="157">
        <v>2</v>
      </c>
      <c r="AY20" s="312">
        <v>1</v>
      </c>
      <c r="AZ20" s="73">
        <v>4</v>
      </c>
      <c r="BA20" s="73">
        <v>4</v>
      </c>
      <c r="BB20" s="73">
        <v>4</v>
      </c>
      <c r="BC20" s="157">
        <v>4</v>
      </c>
      <c r="BD20" s="156">
        <v>2</v>
      </c>
      <c r="BE20" s="73">
        <v>3</v>
      </c>
      <c r="BF20" s="73">
        <v>3</v>
      </c>
      <c r="BG20" s="73">
        <v>2</v>
      </c>
      <c r="BH20" s="157">
        <v>2</v>
      </c>
      <c r="BI20" s="156">
        <v>1</v>
      </c>
      <c r="BJ20" s="73">
        <v>4</v>
      </c>
      <c r="BK20" s="73">
        <v>5</v>
      </c>
      <c r="BL20" s="73">
        <v>3</v>
      </c>
      <c r="BM20" s="157">
        <v>4</v>
      </c>
      <c r="BN20" s="156">
        <v>1</v>
      </c>
      <c r="BO20" s="73">
        <v>5</v>
      </c>
      <c r="BP20" s="73">
        <v>5</v>
      </c>
      <c r="BQ20" s="73">
        <v>5</v>
      </c>
      <c r="BR20" s="157">
        <v>1</v>
      </c>
      <c r="BS20" s="156">
        <v>1</v>
      </c>
      <c r="BT20" s="73">
        <v>4</v>
      </c>
      <c r="BU20" s="73">
        <v>4</v>
      </c>
      <c r="BV20" s="73">
        <v>5</v>
      </c>
      <c r="BW20" s="157">
        <v>4</v>
      </c>
      <c r="BX20" s="156">
        <v>3</v>
      </c>
      <c r="BY20" s="73">
        <v>4</v>
      </c>
      <c r="BZ20" s="73">
        <v>4</v>
      </c>
      <c r="CA20" s="73">
        <v>2</v>
      </c>
      <c r="CB20" s="157">
        <v>2</v>
      </c>
      <c r="CC20" s="156">
        <v>2</v>
      </c>
      <c r="CD20" s="73">
        <v>1</v>
      </c>
      <c r="CE20" s="73">
        <v>1</v>
      </c>
      <c r="CF20" s="73">
        <v>1</v>
      </c>
      <c r="CG20" s="157">
        <v>1</v>
      </c>
      <c r="CH20" s="156">
        <v>2</v>
      </c>
      <c r="CI20" s="73">
        <v>3</v>
      </c>
      <c r="CJ20" s="73">
        <v>4</v>
      </c>
      <c r="CK20" s="73">
        <v>2</v>
      </c>
      <c r="CL20" s="157">
        <v>1</v>
      </c>
      <c r="CM20" s="156">
        <v>2</v>
      </c>
      <c r="CN20" s="73">
        <v>5</v>
      </c>
      <c r="CO20" s="73">
        <v>4</v>
      </c>
      <c r="CP20" s="73">
        <v>4</v>
      </c>
      <c r="CQ20" s="157">
        <v>4</v>
      </c>
      <c r="CR20" s="156">
        <v>2</v>
      </c>
      <c r="CS20" s="73">
        <v>5</v>
      </c>
      <c r="CT20" s="73">
        <v>4</v>
      </c>
      <c r="CU20" s="73">
        <v>2</v>
      </c>
      <c r="CV20" s="157">
        <v>3</v>
      </c>
      <c r="CW20" s="156">
        <v>2</v>
      </c>
      <c r="CX20" s="73">
        <v>3</v>
      </c>
      <c r="CY20" s="73">
        <v>2</v>
      </c>
      <c r="CZ20" s="73">
        <v>2</v>
      </c>
      <c r="DA20" s="157">
        <v>2</v>
      </c>
      <c r="DB20" s="156">
        <v>2</v>
      </c>
      <c r="DC20" s="73">
        <v>1</v>
      </c>
      <c r="DD20" s="73">
        <v>1</v>
      </c>
      <c r="DE20" s="73">
        <v>1</v>
      </c>
      <c r="DF20" s="157">
        <v>1</v>
      </c>
      <c r="DG20" s="156">
        <v>1</v>
      </c>
      <c r="DH20" s="73">
        <v>5</v>
      </c>
      <c r="DI20" s="73">
        <v>5</v>
      </c>
      <c r="DJ20" s="73">
        <v>5</v>
      </c>
      <c r="DK20" s="157">
        <v>5</v>
      </c>
      <c r="DL20" s="156">
        <v>3</v>
      </c>
      <c r="DM20" s="73">
        <v>4</v>
      </c>
      <c r="DN20" s="73">
        <v>4</v>
      </c>
      <c r="DO20" s="73">
        <v>5</v>
      </c>
      <c r="DP20" s="157">
        <v>1</v>
      </c>
      <c r="DQ20" s="156">
        <v>1</v>
      </c>
      <c r="DR20" s="73">
        <v>4</v>
      </c>
      <c r="DS20" s="73">
        <v>4</v>
      </c>
      <c r="DT20" s="73">
        <v>4</v>
      </c>
      <c r="DU20" s="157">
        <v>4</v>
      </c>
      <c r="DV20" s="156">
        <v>1</v>
      </c>
      <c r="DW20" s="73">
        <v>5</v>
      </c>
      <c r="DX20" s="73">
        <v>5</v>
      </c>
      <c r="DY20" s="73">
        <v>5</v>
      </c>
      <c r="DZ20" s="157">
        <v>5</v>
      </c>
      <c r="EA20" s="156">
        <v>3</v>
      </c>
      <c r="EB20" s="73">
        <v>4</v>
      </c>
      <c r="EC20" s="73">
        <v>4</v>
      </c>
      <c r="ED20" s="73">
        <v>4</v>
      </c>
      <c r="EE20" s="157">
        <v>5</v>
      </c>
      <c r="EF20" s="156">
        <v>1</v>
      </c>
      <c r="EG20" s="73">
        <v>5</v>
      </c>
      <c r="EH20" s="73">
        <v>5</v>
      </c>
      <c r="EI20" s="73">
        <v>4</v>
      </c>
      <c r="EJ20" s="157">
        <v>4</v>
      </c>
      <c r="EK20" s="156">
        <v>1</v>
      </c>
      <c r="EL20" s="73">
        <v>1</v>
      </c>
      <c r="EM20" s="73">
        <v>1</v>
      </c>
      <c r="EN20" s="73">
        <v>1</v>
      </c>
      <c r="EO20" s="157">
        <v>1</v>
      </c>
      <c r="EP20" s="87"/>
      <c r="EQ20" s="72"/>
      <c r="ER20" s="72"/>
      <c r="ES20" s="72"/>
      <c r="ET20" s="88"/>
      <c r="EU20" s="87"/>
      <c r="EV20" s="72"/>
      <c r="EW20" s="72"/>
      <c r="EX20" s="72"/>
      <c r="EY20" s="88"/>
      <c r="FA20" s="476"/>
      <c r="FB20" s="167" t="str">
        <f>'Eventos de Riesgo Corrupción'!D18</f>
        <v xml:space="preserve">Objeto Social </v>
      </c>
      <c r="FC20" s="164">
        <f t="shared" si="5"/>
        <v>2</v>
      </c>
      <c r="FD20" s="165">
        <f t="shared" si="6"/>
        <v>0.93949617414042186</v>
      </c>
      <c r="FE20" s="166">
        <f t="shared" si="0"/>
        <v>0.46974808707021093</v>
      </c>
      <c r="FF20" s="590"/>
      <c r="FG20" s="164">
        <f t="shared" si="7"/>
        <v>4</v>
      </c>
      <c r="FH20" s="165">
        <f t="shared" si="8"/>
        <v>1.345343442988383</v>
      </c>
      <c r="FI20" s="166">
        <f t="shared" si="1"/>
        <v>0.33633586074709576</v>
      </c>
      <c r="FJ20" s="603"/>
      <c r="FK20" s="164">
        <f t="shared" si="9"/>
        <v>4</v>
      </c>
      <c r="FL20" s="165">
        <f t="shared" si="10"/>
        <v>1.2058530725810095</v>
      </c>
      <c r="FM20" s="166">
        <f t="shared" si="2"/>
        <v>0.30146326814525237</v>
      </c>
      <c r="FN20" s="603"/>
      <c r="FO20" s="164">
        <f t="shared" si="11"/>
        <v>3</v>
      </c>
      <c r="FP20" s="165">
        <f t="shared" si="12"/>
        <v>1.3552618543578769</v>
      </c>
      <c r="FQ20" s="166">
        <f t="shared" si="13"/>
        <v>0.45175395145262565</v>
      </c>
      <c r="FR20" s="603"/>
      <c r="FS20" s="164">
        <f t="shared" si="14"/>
        <v>3</v>
      </c>
      <c r="FT20" s="165">
        <f t="shared" si="15"/>
        <v>1.4846149779161804</v>
      </c>
      <c r="FU20" s="166">
        <f t="shared" si="3"/>
        <v>0.49487165930539345</v>
      </c>
      <c r="FV20" s="603"/>
      <c r="FW20" s="167" t="str">
        <f>'Eventos de Riesgo Corrupción'!D18</f>
        <v xml:space="preserve">Objeto Social </v>
      </c>
      <c r="FX20" s="164">
        <f t="shared" si="4"/>
        <v>4</v>
      </c>
      <c r="FY20" s="590"/>
      <c r="FZ20" s="91"/>
      <c r="GA20" s="606"/>
      <c r="GB20" s="594"/>
    </row>
    <row r="21" spans="1:184" ht="33.6" customHeight="1" x14ac:dyDescent="0.25">
      <c r="A21" s="483" t="str">
        <f>'Eventos de Riesgo Corrupción'!A19</f>
        <v>R2</v>
      </c>
      <c r="B21" s="496" t="str">
        <f>'Eventos de Riesgo Corrupción'!B19</f>
        <v>Hacer uso indebido de la posición o cargo para obtener beneficios a nombre propio o de terceros en contratos estatales o en negocios internacionales.</v>
      </c>
      <c r="C21" s="500" t="str">
        <f>'Eventos de Riesgo Corrupción'!C19</f>
        <v>Terceros</v>
      </c>
      <c r="D21" s="50" t="str">
        <f>'Eventos de Riesgo Corrupción'!D19</f>
        <v>Contratistas</v>
      </c>
      <c r="F21" s="158">
        <v>5</v>
      </c>
      <c r="G21" s="144">
        <v>3</v>
      </c>
      <c r="H21" s="144">
        <v>3</v>
      </c>
      <c r="I21" s="144">
        <v>3</v>
      </c>
      <c r="J21" s="159">
        <v>3</v>
      </c>
      <c r="K21" s="158">
        <v>2</v>
      </c>
      <c r="L21" s="144">
        <v>4</v>
      </c>
      <c r="M21" s="144">
        <v>4</v>
      </c>
      <c r="N21" s="144">
        <v>2</v>
      </c>
      <c r="O21" s="159">
        <v>2</v>
      </c>
      <c r="P21" s="158">
        <v>1</v>
      </c>
      <c r="Q21" s="144">
        <v>2</v>
      </c>
      <c r="R21" s="144">
        <v>3</v>
      </c>
      <c r="S21" s="144">
        <v>3</v>
      </c>
      <c r="T21" s="159">
        <v>2</v>
      </c>
      <c r="U21" s="158">
        <v>1</v>
      </c>
      <c r="V21" s="144">
        <v>2</v>
      </c>
      <c r="W21" s="144">
        <v>2</v>
      </c>
      <c r="X21" s="144">
        <v>2</v>
      </c>
      <c r="Y21" s="159">
        <v>2</v>
      </c>
      <c r="Z21" s="158">
        <v>4</v>
      </c>
      <c r="AA21" s="144">
        <v>4</v>
      </c>
      <c r="AB21" s="144">
        <v>4</v>
      </c>
      <c r="AC21" s="144">
        <v>3</v>
      </c>
      <c r="AD21" s="159">
        <v>1</v>
      </c>
      <c r="AE21" s="158">
        <v>2</v>
      </c>
      <c r="AF21" s="144">
        <v>4</v>
      </c>
      <c r="AG21" s="144">
        <v>5</v>
      </c>
      <c r="AH21" s="144">
        <v>3</v>
      </c>
      <c r="AI21" s="159">
        <v>4</v>
      </c>
      <c r="AJ21" s="158">
        <v>2</v>
      </c>
      <c r="AK21" s="144">
        <v>4</v>
      </c>
      <c r="AL21" s="144">
        <v>4</v>
      </c>
      <c r="AM21" s="144">
        <v>4</v>
      </c>
      <c r="AN21" s="159">
        <v>4</v>
      </c>
      <c r="AO21" s="158">
        <v>1</v>
      </c>
      <c r="AP21" s="144">
        <v>5</v>
      </c>
      <c r="AQ21" s="144">
        <v>5</v>
      </c>
      <c r="AR21" s="144">
        <v>5</v>
      </c>
      <c r="AS21" s="159">
        <v>1</v>
      </c>
      <c r="AT21" s="158">
        <v>2</v>
      </c>
      <c r="AU21" s="144">
        <v>4</v>
      </c>
      <c r="AV21" s="144">
        <v>4</v>
      </c>
      <c r="AW21" s="144">
        <v>2</v>
      </c>
      <c r="AX21" s="159">
        <v>2</v>
      </c>
      <c r="AY21" s="313">
        <v>3</v>
      </c>
      <c r="AZ21" s="144">
        <v>3</v>
      </c>
      <c r="BA21" s="144">
        <v>3</v>
      </c>
      <c r="BB21" s="144">
        <v>3</v>
      </c>
      <c r="BC21" s="159">
        <v>3</v>
      </c>
      <c r="BD21" s="158">
        <v>1</v>
      </c>
      <c r="BE21" s="144">
        <v>2</v>
      </c>
      <c r="BF21" s="144">
        <v>2</v>
      </c>
      <c r="BG21" s="144">
        <v>1</v>
      </c>
      <c r="BH21" s="159">
        <v>1</v>
      </c>
      <c r="BI21" s="158">
        <v>1</v>
      </c>
      <c r="BJ21" s="144">
        <v>4</v>
      </c>
      <c r="BK21" s="144">
        <v>5</v>
      </c>
      <c r="BL21" s="144">
        <v>3</v>
      </c>
      <c r="BM21" s="159">
        <v>4</v>
      </c>
      <c r="BN21" s="158">
        <v>1</v>
      </c>
      <c r="BO21" s="144">
        <v>5</v>
      </c>
      <c r="BP21" s="144">
        <v>5</v>
      </c>
      <c r="BQ21" s="144">
        <v>5</v>
      </c>
      <c r="BR21" s="159">
        <v>1</v>
      </c>
      <c r="BS21" s="158">
        <v>1</v>
      </c>
      <c r="BT21" s="144">
        <v>4</v>
      </c>
      <c r="BU21" s="144">
        <v>4</v>
      </c>
      <c r="BV21" s="144">
        <v>4</v>
      </c>
      <c r="BW21" s="159">
        <v>4</v>
      </c>
      <c r="BX21" s="158">
        <v>2</v>
      </c>
      <c r="BY21" s="144">
        <v>4</v>
      </c>
      <c r="BZ21" s="144">
        <v>4</v>
      </c>
      <c r="CA21" s="144">
        <v>3</v>
      </c>
      <c r="CB21" s="159">
        <v>2</v>
      </c>
      <c r="CC21" s="158">
        <v>2</v>
      </c>
      <c r="CD21" s="144">
        <v>1</v>
      </c>
      <c r="CE21" s="144">
        <v>1</v>
      </c>
      <c r="CF21" s="144">
        <v>1</v>
      </c>
      <c r="CG21" s="159">
        <v>1</v>
      </c>
      <c r="CH21" s="158">
        <v>2</v>
      </c>
      <c r="CI21" s="144">
        <v>2</v>
      </c>
      <c r="CJ21" s="144">
        <v>4</v>
      </c>
      <c r="CK21" s="144">
        <v>4</v>
      </c>
      <c r="CL21" s="159">
        <v>1</v>
      </c>
      <c r="CM21" s="158">
        <v>3</v>
      </c>
      <c r="CN21" s="144">
        <v>5</v>
      </c>
      <c r="CO21" s="144">
        <v>4</v>
      </c>
      <c r="CP21" s="144">
        <v>5</v>
      </c>
      <c r="CQ21" s="159">
        <v>4</v>
      </c>
      <c r="CR21" s="158">
        <v>2</v>
      </c>
      <c r="CS21" s="144">
        <v>4</v>
      </c>
      <c r="CT21" s="144">
        <v>4</v>
      </c>
      <c r="CU21" s="144">
        <v>3</v>
      </c>
      <c r="CV21" s="159">
        <v>3</v>
      </c>
      <c r="CW21" s="158">
        <v>2</v>
      </c>
      <c r="CX21" s="144">
        <v>3</v>
      </c>
      <c r="CY21" s="144">
        <v>3</v>
      </c>
      <c r="CZ21" s="144">
        <v>3</v>
      </c>
      <c r="DA21" s="159">
        <v>3</v>
      </c>
      <c r="DB21" s="158">
        <v>4</v>
      </c>
      <c r="DC21" s="144">
        <v>1</v>
      </c>
      <c r="DD21" s="144">
        <v>1</v>
      </c>
      <c r="DE21" s="144">
        <v>1</v>
      </c>
      <c r="DF21" s="159">
        <v>1</v>
      </c>
      <c r="DG21" s="158">
        <v>2</v>
      </c>
      <c r="DH21" s="144">
        <v>5</v>
      </c>
      <c r="DI21" s="144">
        <v>5</v>
      </c>
      <c r="DJ21" s="144">
        <v>5</v>
      </c>
      <c r="DK21" s="159">
        <v>5</v>
      </c>
      <c r="DL21" s="158">
        <v>3</v>
      </c>
      <c r="DM21" s="144">
        <v>4</v>
      </c>
      <c r="DN21" s="144">
        <v>4</v>
      </c>
      <c r="DO21" s="144">
        <v>4</v>
      </c>
      <c r="DP21" s="159">
        <v>1</v>
      </c>
      <c r="DQ21" s="158">
        <v>2</v>
      </c>
      <c r="DR21" s="144">
        <v>4</v>
      </c>
      <c r="DS21" s="144">
        <v>4</v>
      </c>
      <c r="DT21" s="144">
        <v>4</v>
      </c>
      <c r="DU21" s="159">
        <v>4</v>
      </c>
      <c r="DV21" s="158">
        <v>1</v>
      </c>
      <c r="DW21" s="144">
        <v>5</v>
      </c>
      <c r="DX21" s="144">
        <v>5</v>
      </c>
      <c r="DY21" s="144">
        <v>5</v>
      </c>
      <c r="DZ21" s="159">
        <v>5</v>
      </c>
      <c r="EA21" s="158">
        <v>4</v>
      </c>
      <c r="EB21" s="144">
        <v>4</v>
      </c>
      <c r="EC21" s="144">
        <v>2</v>
      </c>
      <c r="ED21" s="144">
        <v>4</v>
      </c>
      <c r="EE21" s="159">
        <v>5</v>
      </c>
      <c r="EF21" s="158">
        <v>1</v>
      </c>
      <c r="EG21" s="144">
        <v>5</v>
      </c>
      <c r="EH21" s="144">
        <v>5</v>
      </c>
      <c r="EI21" s="144">
        <v>4</v>
      </c>
      <c r="EJ21" s="159">
        <v>4</v>
      </c>
      <c r="EK21" s="158">
        <v>1</v>
      </c>
      <c r="EL21" s="144">
        <v>1</v>
      </c>
      <c r="EM21" s="144">
        <v>1</v>
      </c>
      <c r="EN21" s="144">
        <v>1</v>
      </c>
      <c r="EO21" s="159">
        <v>1</v>
      </c>
      <c r="EP21" s="158"/>
      <c r="EQ21" s="144"/>
      <c r="ER21" s="144"/>
      <c r="ES21" s="144"/>
      <c r="ET21" s="159"/>
      <c r="EU21" s="158"/>
      <c r="EV21" s="144"/>
      <c r="EW21" s="144"/>
      <c r="EX21" s="144"/>
      <c r="EY21" s="159"/>
      <c r="FA21" s="595" t="str">
        <f>'Eventos de Riesgo Corrupción'!A19</f>
        <v>R2</v>
      </c>
      <c r="FB21" s="284" t="str">
        <f>'Eventos de Riesgo Corrupción'!D19</f>
        <v>Contratistas</v>
      </c>
      <c r="FC21" s="316">
        <f t="shared" si="5"/>
        <v>2</v>
      </c>
      <c r="FD21" s="317">
        <f t="shared" si="6"/>
        <v>1.0996288798814751</v>
      </c>
      <c r="FE21" s="318">
        <f t="shared" si="0"/>
        <v>0.54981443994073753</v>
      </c>
      <c r="FF21" s="597">
        <f>ROUND(AVERAGE(FC21,FC22),0)</f>
        <v>2</v>
      </c>
      <c r="FG21" s="316">
        <f t="shared" si="7"/>
        <v>4</v>
      </c>
      <c r="FH21" s="317">
        <f t="shared" si="8"/>
        <v>1.2677313820927749</v>
      </c>
      <c r="FI21" s="318">
        <f t="shared" si="1"/>
        <v>0.31693284552319373</v>
      </c>
      <c r="FJ21" s="599">
        <f>ROUND(AVERAGE(FG21,FG22),0)</f>
        <v>4</v>
      </c>
      <c r="FK21" s="316">
        <f t="shared" si="9"/>
        <v>4</v>
      </c>
      <c r="FL21" s="317">
        <f t="shared" si="10"/>
        <v>1.265717510476382</v>
      </c>
      <c r="FM21" s="318">
        <f t="shared" si="2"/>
        <v>0.31642937761909551</v>
      </c>
      <c r="FN21" s="599">
        <f>ROUND(AVERAGE(FK21,FK22),0)</f>
        <v>4</v>
      </c>
      <c r="FO21" s="316">
        <f t="shared" si="11"/>
        <v>3</v>
      </c>
      <c r="FP21" s="317">
        <f t="shared" si="12"/>
        <v>1.2637004294967238</v>
      </c>
      <c r="FQ21" s="318">
        <f t="shared" si="13"/>
        <v>0.42123347649890791</v>
      </c>
      <c r="FR21" s="599">
        <f>ROUND(AVERAGE(FO21,FO22),0)</f>
        <v>3</v>
      </c>
      <c r="FS21" s="316">
        <f t="shared" si="14"/>
        <v>3</v>
      </c>
      <c r="FT21" s="317">
        <f t="shared" si="15"/>
        <v>1.4196147795965566</v>
      </c>
      <c r="FU21" s="318">
        <f t="shared" si="3"/>
        <v>0.47320492653218554</v>
      </c>
      <c r="FV21" s="599">
        <f>ROUND(AVERAGE(FS21,FS22),0)</f>
        <v>3</v>
      </c>
      <c r="FW21" s="284" t="str">
        <f>'Eventos de Riesgo Corrupción'!D19</f>
        <v>Contratistas</v>
      </c>
      <c r="FX21" s="316">
        <f t="shared" si="4"/>
        <v>4</v>
      </c>
      <c r="FY21" s="597">
        <f>ROUND(AVERAGE(FX21,FX22),0)</f>
        <v>4</v>
      </c>
      <c r="FZ21" s="321"/>
      <c r="GA21" s="607">
        <f>ROUND(FF21*FY21,0)</f>
        <v>8</v>
      </c>
      <c r="GB21" s="592" t="str">
        <f>IF(GA21&gt;=20,"MUY ALTO",IF(GA21&gt;=10,"ALTO",IF(GA21&gt;=4,"MODERADO",IF(GA21&lt;=3,"BAJO"))))</f>
        <v>MODERADO</v>
      </c>
    </row>
    <row r="22" spans="1:184" ht="33.6" customHeight="1" x14ac:dyDescent="0.25">
      <c r="A22" s="484"/>
      <c r="B22" s="497"/>
      <c r="C22" s="502"/>
      <c r="D22" s="50" t="str">
        <f>'Eventos de Riesgo Corrupción'!D20</f>
        <v>Empleados</v>
      </c>
      <c r="F22" s="158">
        <v>5</v>
      </c>
      <c r="G22" s="144">
        <v>3</v>
      </c>
      <c r="H22" s="144">
        <v>3</v>
      </c>
      <c r="I22" s="144">
        <v>3</v>
      </c>
      <c r="J22" s="159">
        <v>3</v>
      </c>
      <c r="K22" s="158">
        <v>2</v>
      </c>
      <c r="L22" s="144">
        <v>4</v>
      </c>
      <c r="M22" s="144">
        <v>4</v>
      </c>
      <c r="N22" s="144">
        <v>2</v>
      </c>
      <c r="O22" s="159">
        <v>2</v>
      </c>
      <c r="P22" s="158">
        <v>1</v>
      </c>
      <c r="Q22" s="144">
        <v>2</v>
      </c>
      <c r="R22" s="144">
        <v>3</v>
      </c>
      <c r="S22" s="144">
        <v>3</v>
      </c>
      <c r="T22" s="159">
        <v>2</v>
      </c>
      <c r="U22" s="158">
        <v>1</v>
      </c>
      <c r="V22" s="144">
        <v>2</v>
      </c>
      <c r="W22" s="144">
        <v>2</v>
      </c>
      <c r="X22" s="144">
        <v>2</v>
      </c>
      <c r="Y22" s="159">
        <v>2</v>
      </c>
      <c r="Z22" s="158">
        <v>4</v>
      </c>
      <c r="AA22" s="144">
        <v>4</v>
      </c>
      <c r="AB22" s="144">
        <v>4</v>
      </c>
      <c r="AC22" s="144">
        <v>3</v>
      </c>
      <c r="AD22" s="159">
        <v>1</v>
      </c>
      <c r="AE22" s="158">
        <v>2</v>
      </c>
      <c r="AF22" s="144">
        <v>4</v>
      </c>
      <c r="AG22" s="144">
        <v>5</v>
      </c>
      <c r="AH22" s="144">
        <v>3</v>
      </c>
      <c r="AI22" s="159">
        <v>4</v>
      </c>
      <c r="AJ22" s="158">
        <v>2</v>
      </c>
      <c r="AK22" s="144">
        <v>4</v>
      </c>
      <c r="AL22" s="144">
        <v>4</v>
      </c>
      <c r="AM22" s="144">
        <v>4</v>
      </c>
      <c r="AN22" s="159">
        <v>4</v>
      </c>
      <c r="AO22" s="158">
        <v>1</v>
      </c>
      <c r="AP22" s="144">
        <v>5</v>
      </c>
      <c r="AQ22" s="144">
        <v>5</v>
      </c>
      <c r="AR22" s="144">
        <v>5</v>
      </c>
      <c r="AS22" s="159">
        <v>1</v>
      </c>
      <c r="AT22" s="158">
        <v>2</v>
      </c>
      <c r="AU22" s="144">
        <v>4</v>
      </c>
      <c r="AV22" s="144">
        <v>4</v>
      </c>
      <c r="AW22" s="144">
        <v>2</v>
      </c>
      <c r="AX22" s="159">
        <v>2</v>
      </c>
      <c r="AY22" s="313">
        <v>3</v>
      </c>
      <c r="AZ22" s="144">
        <v>3</v>
      </c>
      <c r="BA22" s="144">
        <v>3</v>
      </c>
      <c r="BB22" s="144">
        <v>3</v>
      </c>
      <c r="BC22" s="159">
        <v>3</v>
      </c>
      <c r="BD22" s="158">
        <v>1</v>
      </c>
      <c r="BE22" s="144">
        <v>2</v>
      </c>
      <c r="BF22" s="144">
        <v>2</v>
      </c>
      <c r="BG22" s="144">
        <v>1</v>
      </c>
      <c r="BH22" s="159">
        <v>1</v>
      </c>
      <c r="BI22" s="158">
        <v>1</v>
      </c>
      <c r="BJ22" s="144">
        <v>4</v>
      </c>
      <c r="BK22" s="144">
        <v>5</v>
      </c>
      <c r="BL22" s="144">
        <v>3</v>
      </c>
      <c r="BM22" s="159">
        <v>4</v>
      </c>
      <c r="BN22" s="158">
        <v>1</v>
      </c>
      <c r="BO22" s="144">
        <v>5</v>
      </c>
      <c r="BP22" s="144">
        <v>5</v>
      </c>
      <c r="BQ22" s="144">
        <v>5</v>
      </c>
      <c r="BR22" s="159">
        <v>1</v>
      </c>
      <c r="BS22" s="158">
        <v>1</v>
      </c>
      <c r="BT22" s="144">
        <v>4</v>
      </c>
      <c r="BU22" s="144">
        <v>4</v>
      </c>
      <c r="BV22" s="144">
        <v>4</v>
      </c>
      <c r="BW22" s="159">
        <v>4</v>
      </c>
      <c r="BX22" s="158">
        <v>2</v>
      </c>
      <c r="BY22" s="144">
        <v>4</v>
      </c>
      <c r="BZ22" s="144">
        <v>4</v>
      </c>
      <c r="CA22" s="144">
        <v>3</v>
      </c>
      <c r="CB22" s="159">
        <v>2</v>
      </c>
      <c r="CC22" s="158">
        <v>2</v>
      </c>
      <c r="CD22" s="144">
        <v>1</v>
      </c>
      <c r="CE22" s="144">
        <v>1</v>
      </c>
      <c r="CF22" s="144">
        <v>1</v>
      </c>
      <c r="CG22" s="159">
        <v>1</v>
      </c>
      <c r="CH22" s="158">
        <v>2</v>
      </c>
      <c r="CI22" s="144">
        <v>2</v>
      </c>
      <c r="CJ22" s="144">
        <v>4</v>
      </c>
      <c r="CK22" s="144">
        <v>4</v>
      </c>
      <c r="CL22" s="159">
        <v>1</v>
      </c>
      <c r="CM22" s="158">
        <v>3</v>
      </c>
      <c r="CN22" s="144">
        <v>5</v>
      </c>
      <c r="CO22" s="144">
        <v>4</v>
      </c>
      <c r="CP22" s="144">
        <v>5</v>
      </c>
      <c r="CQ22" s="159">
        <v>4</v>
      </c>
      <c r="CR22" s="158">
        <v>2</v>
      </c>
      <c r="CS22" s="144">
        <v>4</v>
      </c>
      <c r="CT22" s="144">
        <v>4</v>
      </c>
      <c r="CU22" s="144">
        <v>3</v>
      </c>
      <c r="CV22" s="159">
        <v>3</v>
      </c>
      <c r="CW22" s="158">
        <v>2</v>
      </c>
      <c r="CX22" s="144">
        <v>3</v>
      </c>
      <c r="CY22" s="144">
        <v>3</v>
      </c>
      <c r="CZ22" s="144">
        <v>3</v>
      </c>
      <c r="DA22" s="159">
        <v>3</v>
      </c>
      <c r="DB22" s="158">
        <v>4</v>
      </c>
      <c r="DC22" s="144">
        <v>1</v>
      </c>
      <c r="DD22" s="144">
        <v>1</v>
      </c>
      <c r="DE22" s="144">
        <v>1</v>
      </c>
      <c r="DF22" s="159">
        <v>1</v>
      </c>
      <c r="DG22" s="158">
        <v>2</v>
      </c>
      <c r="DH22" s="144">
        <v>5</v>
      </c>
      <c r="DI22" s="144">
        <v>5</v>
      </c>
      <c r="DJ22" s="144">
        <v>5</v>
      </c>
      <c r="DK22" s="159">
        <v>5</v>
      </c>
      <c r="DL22" s="158">
        <v>3</v>
      </c>
      <c r="DM22" s="144">
        <v>4</v>
      </c>
      <c r="DN22" s="144">
        <v>4</v>
      </c>
      <c r="DO22" s="144">
        <v>4</v>
      </c>
      <c r="DP22" s="159">
        <v>1</v>
      </c>
      <c r="DQ22" s="158">
        <v>2</v>
      </c>
      <c r="DR22" s="144">
        <v>4</v>
      </c>
      <c r="DS22" s="144">
        <v>4</v>
      </c>
      <c r="DT22" s="144">
        <v>4</v>
      </c>
      <c r="DU22" s="159">
        <v>4</v>
      </c>
      <c r="DV22" s="158">
        <v>1</v>
      </c>
      <c r="DW22" s="144">
        <v>5</v>
      </c>
      <c r="DX22" s="144">
        <v>5</v>
      </c>
      <c r="DY22" s="144">
        <v>5</v>
      </c>
      <c r="DZ22" s="159">
        <v>5</v>
      </c>
      <c r="EA22" s="158">
        <v>4</v>
      </c>
      <c r="EB22" s="144">
        <v>4</v>
      </c>
      <c r="EC22" s="144">
        <v>2</v>
      </c>
      <c r="ED22" s="144">
        <v>4</v>
      </c>
      <c r="EE22" s="159">
        <v>5</v>
      </c>
      <c r="EF22" s="158">
        <v>1</v>
      </c>
      <c r="EG22" s="144">
        <v>5</v>
      </c>
      <c r="EH22" s="144">
        <v>5</v>
      </c>
      <c r="EI22" s="144">
        <v>4</v>
      </c>
      <c r="EJ22" s="159">
        <v>4</v>
      </c>
      <c r="EK22" s="158">
        <v>1</v>
      </c>
      <c r="EL22" s="144">
        <v>1</v>
      </c>
      <c r="EM22" s="144">
        <v>1</v>
      </c>
      <c r="EN22" s="144">
        <v>1</v>
      </c>
      <c r="EO22" s="159">
        <v>1</v>
      </c>
      <c r="EP22" s="158"/>
      <c r="EQ22" s="144"/>
      <c r="ER22" s="144"/>
      <c r="ES22" s="144"/>
      <c r="ET22" s="159"/>
      <c r="EU22" s="158"/>
      <c r="EV22" s="144"/>
      <c r="EW22" s="144"/>
      <c r="EX22" s="144"/>
      <c r="EY22" s="159"/>
      <c r="FA22" s="596"/>
      <c r="FB22" s="284" t="str">
        <f>'Eventos de Riesgo Corrupción'!D20</f>
        <v>Empleados</v>
      </c>
      <c r="FC22" s="316">
        <f t="shared" si="5"/>
        <v>2</v>
      </c>
      <c r="FD22" s="317">
        <f t="shared" si="6"/>
        <v>1.0996288798814751</v>
      </c>
      <c r="FE22" s="318">
        <f t="shared" si="0"/>
        <v>0.54981443994073753</v>
      </c>
      <c r="FF22" s="598"/>
      <c r="FG22" s="316">
        <f t="shared" si="7"/>
        <v>4</v>
      </c>
      <c r="FH22" s="317">
        <f t="shared" si="8"/>
        <v>1.2677313820927749</v>
      </c>
      <c r="FI22" s="318">
        <f t="shared" si="1"/>
        <v>0.31693284552319373</v>
      </c>
      <c r="FJ22" s="600"/>
      <c r="FK22" s="316">
        <f t="shared" si="9"/>
        <v>4</v>
      </c>
      <c r="FL22" s="317">
        <f t="shared" si="10"/>
        <v>1.265717510476382</v>
      </c>
      <c r="FM22" s="318">
        <f t="shared" si="2"/>
        <v>0.31642937761909551</v>
      </c>
      <c r="FN22" s="600"/>
      <c r="FO22" s="316">
        <f t="shared" si="11"/>
        <v>3</v>
      </c>
      <c r="FP22" s="317">
        <f t="shared" si="12"/>
        <v>1.2637004294967238</v>
      </c>
      <c r="FQ22" s="318">
        <f t="shared" si="13"/>
        <v>0.42123347649890791</v>
      </c>
      <c r="FR22" s="600"/>
      <c r="FS22" s="316">
        <f t="shared" si="14"/>
        <v>3</v>
      </c>
      <c r="FT22" s="317">
        <f t="shared" si="15"/>
        <v>1.4196147795965566</v>
      </c>
      <c r="FU22" s="318">
        <f t="shared" si="3"/>
        <v>0.47320492653218554</v>
      </c>
      <c r="FV22" s="600"/>
      <c r="FW22" s="284" t="str">
        <f>'Eventos de Riesgo Corrupción'!D20</f>
        <v>Empleados</v>
      </c>
      <c r="FX22" s="316">
        <f t="shared" si="4"/>
        <v>4</v>
      </c>
      <c r="FY22" s="598"/>
      <c r="FZ22" s="321"/>
      <c r="GA22" s="608"/>
      <c r="GB22" s="594"/>
    </row>
    <row r="23" spans="1:184" ht="33.6" customHeight="1" x14ac:dyDescent="0.25">
      <c r="A23" s="475" t="str">
        <f>'Eventos de Riesgo Corrupción'!A21</f>
        <v>R3</v>
      </c>
      <c r="B23" s="491" t="str">
        <f>'Eventos de Riesgo Corrupción'!B21</f>
        <v>Omitir, ocultar o utilizar indebidamente información relevante de manera intencional con el fin de cometer conductas asociadas a la Corrupción.</v>
      </c>
      <c r="C23" s="494" t="str">
        <f>'Eventos de Riesgo Corrupción'!C21</f>
        <v>Terceros</v>
      </c>
      <c r="D23" s="153" t="str">
        <f>'Eventos de Riesgo Corrupción'!D21</f>
        <v>Contratistas</v>
      </c>
      <c r="F23" s="156">
        <v>5</v>
      </c>
      <c r="G23" s="73">
        <v>3</v>
      </c>
      <c r="H23" s="73">
        <v>3</v>
      </c>
      <c r="I23" s="73">
        <v>3</v>
      </c>
      <c r="J23" s="157">
        <v>3</v>
      </c>
      <c r="K23" s="156">
        <v>2</v>
      </c>
      <c r="L23" s="73">
        <v>4</v>
      </c>
      <c r="M23" s="73">
        <v>4</v>
      </c>
      <c r="N23" s="73">
        <v>2</v>
      </c>
      <c r="O23" s="157">
        <v>2</v>
      </c>
      <c r="P23" s="156">
        <v>2</v>
      </c>
      <c r="Q23" s="73">
        <v>3</v>
      </c>
      <c r="R23" s="73">
        <v>3</v>
      </c>
      <c r="S23" s="73">
        <v>3</v>
      </c>
      <c r="T23" s="157">
        <v>2</v>
      </c>
      <c r="U23" s="156">
        <v>2</v>
      </c>
      <c r="V23" s="73">
        <v>3</v>
      </c>
      <c r="W23" s="73">
        <v>2</v>
      </c>
      <c r="X23" s="73">
        <v>3</v>
      </c>
      <c r="Y23" s="157">
        <v>2</v>
      </c>
      <c r="Z23" s="156">
        <v>3</v>
      </c>
      <c r="AA23" s="73">
        <v>4</v>
      </c>
      <c r="AB23" s="73">
        <v>4</v>
      </c>
      <c r="AC23" s="73">
        <v>2</v>
      </c>
      <c r="AD23" s="157">
        <v>1</v>
      </c>
      <c r="AE23" s="156">
        <v>1</v>
      </c>
      <c r="AF23" s="73">
        <v>5</v>
      </c>
      <c r="AG23" s="73">
        <v>5</v>
      </c>
      <c r="AH23" s="73">
        <v>3</v>
      </c>
      <c r="AI23" s="157">
        <v>2</v>
      </c>
      <c r="AJ23" s="156">
        <v>3</v>
      </c>
      <c r="AK23" s="73">
        <v>4</v>
      </c>
      <c r="AL23" s="73">
        <v>4</v>
      </c>
      <c r="AM23" s="73">
        <v>4</v>
      </c>
      <c r="AN23" s="157">
        <v>4</v>
      </c>
      <c r="AO23" s="156">
        <v>1</v>
      </c>
      <c r="AP23" s="73">
        <v>5</v>
      </c>
      <c r="AQ23" s="73">
        <v>5</v>
      </c>
      <c r="AR23" s="73">
        <v>5</v>
      </c>
      <c r="AS23" s="157">
        <v>1</v>
      </c>
      <c r="AT23" s="156">
        <v>2</v>
      </c>
      <c r="AU23" s="73">
        <v>4</v>
      </c>
      <c r="AV23" s="73">
        <v>4</v>
      </c>
      <c r="AW23" s="73">
        <v>2</v>
      </c>
      <c r="AX23" s="157">
        <v>2</v>
      </c>
      <c r="AY23" s="312">
        <v>2</v>
      </c>
      <c r="AZ23" s="73">
        <v>2</v>
      </c>
      <c r="BA23" s="73">
        <v>2</v>
      </c>
      <c r="BB23" s="73">
        <v>2</v>
      </c>
      <c r="BC23" s="157">
        <v>2</v>
      </c>
      <c r="BD23" s="156">
        <v>2</v>
      </c>
      <c r="BE23" s="73">
        <v>4</v>
      </c>
      <c r="BF23" s="73">
        <v>4</v>
      </c>
      <c r="BG23" s="73">
        <v>3</v>
      </c>
      <c r="BH23" s="157">
        <v>3</v>
      </c>
      <c r="BI23" s="156">
        <v>1</v>
      </c>
      <c r="BJ23" s="73">
        <v>4</v>
      </c>
      <c r="BK23" s="73">
        <v>5</v>
      </c>
      <c r="BL23" s="73">
        <v>3</v>
      </c>
      <c r="BM23" s="157">
        <v>4</v>
      </c>
      <c r="BN23" s="156">
        <v>1</v>
      </c>
      <c r="BO23" s="73">
        <v>5</v>
      </c>
      <c r="BP23" s="73">
        <v>5</v>
      </c>
      <c r="BQ23" s="73">
        <v>5</v>
      </c>
      <c r="BR23" s="157">
        <v>1</v>
      </c>
      <c r="BS23" s="156">
        <v>1</v>
      </c>
      <c r="BT23" s="73">
        <v>4</v>
      </c>
      <c r="BU23" s="73">
        <v>4</v>
      </c>
      <c r="BV23" s="73">
        <v>4</v>
      </c>
      <c r="BW23" s="157">
        <v>4</v>
      </c>
      <c r="BX23" s="156">
        <v>2</v>
      </c>
      <c r="BY23" s="73">
        <v>4</v>
      </c>
      <c r="BZ23" s="73">
        <v>3</v>
      </c>
      <c r="CA23" s="73">
        <v>2</v>
      </c>
      <c r="CB23" s="157">
        <v>2</v>
      </c>
      <c r="CC23" s="156">
        <v>2</v>
      </c>
      <c r="CD23" s="73">
        <v>3</v>
      </c>
      <c r="CE23" s="73">
        <v>3</v>
      </c>
      <c r="CF23" s="73">
        <v>3</v>
      </c>
      <c r="CG23" s="157">
        <v>3</v>
      </c>
      <c r="CH23" s="156">
        <v>2</v>
      </c>
      <c r="CI23" s="73">
        <v>3</v>
      </c>
      <c r="CJ23" s="73">
        <v>3</v>
      </c>
      <c r="CK23" s="73">
        <v>4</v>
      </c>
      <c r="CL23" s="157">
        <v>1</v>
      </c>
      <c r="CM23" s="156">
        <v>2</v>
      </c>
      <c r="CN23" s="73">
        <v>4</v>
      </c>
      <c r="CO23" s="73">
        <v>4</v>
      </c>
      <c r="CP23" s="73">
        <v>4</v>
      </c>
      <c r="CQ23" s="157">
        <v>4</v>
      </c>
      <c r="CR23" s="156">
        <v>2</v>
      </c>
      <c r="CS23" s="73">
        <v>4</v>
      </c>
      <c r="CT23" s="73">
        <v>3</v>
      </c>
      <c r="CU23" s="73">
        <v>4</v>
      </c>
      <c r="CV23" s="157">
        <v>3</v>
      </c>
      <c r="CW23" s="156">
        <v>2</v>
      </c>
      <c r="CX23" s="73">
        <v>3</v>
      </c>
      <c r="CY23" s="73">
        <v>3</v>
      </c>
      <c r="CZ23" s="73">
        <v>3</v>
      </c>
      <c r="DA23" s="157">
        <v>3</v>
      </c>
      <c r="DB23" s="156">
        <v>4</v>
      </c>
      <c r="DC23" s="73">
        <v>1</v>
      </c>
      <c r="DD23" s="73">
        <v>1</v>
      </c>
      <c r="DE23" s="73">
        <v>1</v>
      </c>
      <c r="DF23" s="157">
        <v>1</v>
      </c>
      <c r="DG23" s="156">
        <v>1</v>
      </c>
      <c r="DH23" s="73">
        <v>5</v>
      </c>
      <c r="DI23" s="73">
        <v>5</v>
      </c>
      <c r="DJ23" s="73">
        <v>5</v>
      </c>
      <c r="DK23" s="157">
        <v>5</v>
      </c>
      <c r="DL23" s="156">
        <v>3</v>
      </c>
      <c r="DM23" s="73">
        <v>4</v>
      </c>
      <c r="DN23" s="73">
        <v>4</v>
      </c>
      <c r="DO23" s="73">
        <v>4</v>
      </c>
      <c r="DP23" s="157">
        <v>1</v>
      </c>
      <c r="DQ23" s="156">
        <v>2</v>
      </c>
      <c r="DR23" s="73">
        <v>4</v>
      </c>
      <c r="DS23" s="73">
        <v>4</v>
      </c>
      <c r="DT23" s="73">
        <v>4</v>
      </c>
      <c r="DU23" s="157">
        <v>4</v>
      </c>
      <c r="DV23" s="156">
        <v>1</v>
      </c>
      <c r="DW23" s="73">
        <v>5</v>
      </c>
      <c r="DX23" s="73">
        <v>5</v>
      </c>
      <c r="DY23" s="73">
        <v>5</v>
      </c>
      <c r="DZ23" s="157">
        <v>5</v>
      </c>
      <c r="EA23" s="156">
        <v>2</v>
      </c>
      <c r="EB23" s="73">
        <v>4</v>
      </c>
      <c r="EC23" s="73">
        <v>3</v>
      </c>
      <c r="ED23" s="73">
        <v>4</v>
      </c>
      <c r="EE23" s="157">
        <v>4</v>
      </c>
      <c r="EF23" s="156">
        <v>1</v>
      </c>
      <c r="EG23" s="73">
        <v>5</v>
      </c>
      <c r="EH23" s="73">
        <v>5</v>
      </c>
      <c r="EI23" s="73">
        <v>4</v>
      </c>
      <c r="EJ23" s="157">
        <v>4</v>
      </c>
      <c r="EK23" s="156">
        <v>1</v>
      </c>
      <c r="EL23" s="73">
        <v>1</v>
      </c>
      <c r="EM23" s="73">
        <v>1</v>
      </c>
      <c r="EN23" s="73">
        <v>1</v>
      </c>
      <c r="EO23" s="157">
        <v>1</v>
      </c>
      <c r="EP23" s="156"/>
      <c r="EQ23" s="73"/>
      <c r="ER23" s="73"/>
      <c r="ES23" s="73"/>
      <c r="ET23" s="157"/>
      <c r="EU23" s="156"/>
      <c r="EV23" s="73"/>
      <c r="EW23" s="73"/>
      <c r="EX23" s="73"/>
      <c r="EY23" s="157"/>
      <c r="FA23" s="475" t="str">
        <f>'Eventos de Riesgo Corrupción'!A21</f>
        <v>R3</v>
      </c>
      <c r="FB23" s="167" t="str">
        <f>'Eventos de Riesgo Corrupción'!D21</f>
        <v>Contratistas</v>
      </c>
      <c r="FC23" s="164">
        <f t="shared" si="5"/>
        <v>2</v>
      </c>
      <c r="FD23" s="165">
        <f t="shared" si="6"/>
        <v>0.94423600474302039</v>
      </c>
      <c r="FE23" s="166">
        <f t="shared" si="0"/>
        <v>0.47211800237151019</v>
      </c>
      <c r="FF23" s="588">
        <f>ROUND(AVERAGE(FC23,FC24),0)</f>
        <v>2</v>
      </c>
      <c r="FG23" s="164">
        <f t="shared" si="7"/>
        <v>4</v>
      </c>
      <c r="FH23" s="165">
        <f t="shared" si="8"/>
        <v>1.0642617446965243</v>
      </c>
      <c r="FI23" s="166">
        <f t="shared" si="1"/>
        <v>0.26606543617413109</v>
      </c>
      <c r="FJ23" s="601">
        <f>ROUND(AVERAGE(FG23,FG24),0)</f>
        <v>4</v>
      </c>
      <c r="FK23" s="164">
        <f t="shared" si="9"/>
        <v>4</v>
      </c>
      <c r="FL23" s="165">
        <f t="shared" si="10"/>
        <v>1.1445300256401474</v>
      </c>
      <c r="FM23" s="166">
        <f t="shared" si="2"/>
        <v>0.28613250641003685</v>
      </c>
      <c r="FN23" s="601">
        <f>ROUND(AVERAGE(FK23,FK24),0)</f>
        <v>4</v>
      </c>
      <c r="FO23" s="164">
        <f t="shared" si="11"/>
        <v>3</v>
      </c>
      <c r="FP23" s="165">
        <f t="shared" si="12"/>
        <v>1.1293848786315641</v>
      </c>
      <c r="FQ23" s="166">
        <f t="shared" si="13"/>
        <v>0.37646162621052137</v>
      </c>
      <c r="FR23" s="601">
        <f>ROUND(AVERAGE(FO23,FO24),0)</f>
        <v>3</v>
      </c>
      <c r="FS23" s="164">
        <f t="shared" si="14"/>
        <v>3</v>
      </c>
      <c r="FT23" s="165">
        <f t="shared" si="15"/>
        <v>1.287696884094282</v>
      </c>
      <c r="FU23" s="166">
        <f t="shared" si="3"/>
        <v>0.42923229469809399</v>
      </c>
      <c r="FV23" s="601">
        <f>ROUND(AVERAGE(FS23,FS24),0)</f>
        <v>3</v>
      </c>
      <c r="FW23" s="167" t="str">
        <f>'Eventos de Riesgo Corrupción'!D21</f>
        <v>Contratistas</v>
      </c>
      <c r="FX23" s="164">
        <f t="shared" si="4"/>
        <v>4</v>
      </c>
      <c r="FY23" s="588">
        <f>ROUND(AVERAGE(FX23,FX24),0)</f>
        <v>4</v>
      </c>
      <c r="FZ23" s="91"/>
      <c r="GA23" s="604">
        <f>ROUND(FF23*FY23,0)</f>
        <v>8</v>
      </c>
      <c r="GB23" s="592" t="str">
        <f>IF(GA23&gt;=20,"MUY ALTO",IF(GA23&gt;=10,"ALTO",IF(GA23&gt;=4,"MODERADO",IF(GA23&lt;=3,"BAJO"))))</f>
        <v>MODERADO</v>
      </c>
    </row>
    <row r="24" spans="1:184" ht="33.6" customHeight="1" x14ac:dyDescent="0.25">
      <c r="A24" s="476"/>
      <c r="B24" s="493"/>
      <c r="C24" s="495"/>
      <c r="D24" s="153" t="str">
        <f>'Eventos de Riesgo Corrupción'!D22</f>
        <v>Empleados</v>
      </c>
      <c r="F24" s="156">
        <v>5</v>
      </c>
      <c r="G24" s="73">
        <v>3</v>
      </c>
      <c r="H24" s="73">
        <v>3</v>
      </c>
      <c r="I24" s="73">
        <v>3</v>
      </c>
      <c r="J24" s="157">
        <v>3</v>
      </c>
      <c r="K24" s="156">
        <v>2</v>
      </c>
      <c r="L24" s="73">
        <v>4</v>
      </c>
      <c r="M24" s="73">
        <v>4</v>
      </c>
      <c r="N24" s="73">
        <v>2</v>
      </c>
      <c r="O24" s="157">
        <v>2</v>
      </c>
      <c r="P24" s="156">
        <v>2</v>
      </c>
      <c r="Q24" s="73">
        <v>3</v>
      </c>
      <c r="R24" s="73">
        <v>3</v>
      </c>
      <c r="S24" s="73">
        <v>3</v>
      </c>
      <c r="T24" s="157">
        <v>2</v>
      </c>
      <c r="U24" s="156">
        <v>2</v>
      </c>
      <c r="V24" s="73">
        <v>3</v>
      </c>
      <c r="W24" s="73">
        <v>2</v>
      </c>
      <c r="X24" s="73">
        <v>3</v>
      </c>
      <c r="Y24" s="157">
        <v>2</v>
      </c>
      <c r="Z24" s="156">
        <v>3</v>
      </c>
      <c r="AA24" s="73">
        <v>4</v>
      </c>
      <c r="AB24" s="73">
        <v>4</v>
      </c>
      <c r="AC24" s="73">
        <v>2</v>
      </c>
      <c r="AD24" s="157">
        <v>1</v>
      </c>
      <c r="AE24" s="156">
        <v>1</v>
      </c>
      <c r="AF24" s="73">
        <v>5</v>
      </c>
      <c r="AG24" s="73">
        <v>5</v>
      </c>
      <c r="AH24" s="73">
        <v>3</v>
      </c>
      <c r="AI24" s="157">
        <v>2</v>
      </c>
      <c r="AJ24" s="156">
        <v>3</v>
      </c>
      <c r="AK24" s="73">
        <v>4</v>
      </c>
      <c r="AL24" s="73">
        <v>4</v>
      </c>
      <c r="AM24" s="73">
        <v>4</v>
      </c>
      <c r="AN24" s="157">
        <v>4</v>
      </c>
      <c r="AO24" s="156">
        <v>1</v>
      </c>
      <c r="AP24" s="73">
        <v>5</v>
      </c>
      <c r="AQ24" s="73">
        <v>5</v>
      </c>
      <c r="AR24" s="73">
        <v>5</v>
      </c>
      <c r="AS24" s="157">
        <v>1</v>
      </c>
      <c r="AT24" s="156">
        <v>2</v>
      </c>
      <c r="AU24" s="73">
        <v>4</v>
      </c>
      <c r="AV24" s="73">
        <v>4</v>
      </c>
      <c r="AW24" s="73">
        <v>2</v>
      </c>
      <c r="AX24" s="157">
        <v>2</v>
      </c>
      <c r="AY24" s="312">
        <v>2</v>
      </c>
      <c r="AZ24" s="73">
        <v>2</v>
      </c>
      <c r="BA24" s="73">
        <v>2</v>
      </c>
      <c r="BB24" s="73">
        <v>2</v>
      </c>
      <c r="BC24" s="157">
        <v>2</v>
      </c>
      <c r="BD24" s="156">
        <v>2</v>
      </c>
      <c r="BE24" s="73">
        <v>4</v>
      </c>
      <c r="BF24" s="73">
        <v>4</v>
      </c>
      <c r="BG24" s="73">
        <v>3</v>
      </c>
      <c r="BH24" s="157">
        <v>3</v>
      </c>
      <c r="BI24" s="156">
        <v>1</v>
      </c>
      <c r="BJ24" s="73">
        <v>4</v>
      </c>
      <c r="BK24" s="73">
        <v>5</v>
      </c>
      <c r="BL24" s="73">
        <v>3</v>
      </c>
      <c r="BM24" s="157">
        <v>4</v>
      </c>
      <c r="BN24" s="156">
        <v>1</v>
      </c>
      <c r="BO24" s="73">
        <v>5</v>
      </c>
      <c r="BP24" s="73">
        <v>5</v>
      </c>
      <c r="BQ24" s="73">
        <v>5</v>
      </c>
      <c r="BR24" s="157">
        <v>1</v>
      </c>
      <c r="BS24" s="156">
        <v>1</v>
      </c>
      <c r="BT24" s="73">
        <v>4</v>
      </c>
      <c r="BU24" s="73">
        <v>4</v>
      </c>
      <c r="BV24" s="73">
        <v>4</v>
      </c>
      <c r="BW24" s="157">
        <v>4</v>
      </c>
      <c r="BX24" s="156">
        <v>2</v>
      </c>
      <c r="BY24" s="73">
        <v>4</v>
      </c>
      <c r="BZ24" s="73">
        <v>3</v>
      </c>
      <c r="CA24" s="73">
        <v>2</v>
      </c>
      <c r="CB24" s="157">
        <v>2</v>
      </c>
      <c r="CC24" s="156">
        <v>2</v>
      </c>
      <c r="CD24" s="73">
        <v>3</v>
      </c>
      <c r="CE24" s="73">
        <v>3</v>
      </c>
      <c r="CF24" s="73">
        <v>3</v>
      </c>
      <c r="CG24" s="157">
        <v>3</v>
      </c>
      <c r="CH24" s="156">
        <v>2</v>
      </c>
      <c r="CI24" s="73">
        <v>3</v>
      </c>
      <c r="CJ24" s="73">
        <v>3</v>
      </c>
      <c r="CK24" s="73">
        <v>4</v>
      </c>
      <c r="CL24" s="157">
        <v>1</v>
      </c>
      <c r="CM24" s="156">
        <v>2</v>
      </c>
      <c r="CN24" s="73">
        <v>4</v>
      </c>
      <c r="CO24" s="73">
        <v>4</v>
      </c>
      <c r="CP24" s="73">
        <v>4</v>
      </c>
      <c r="CQ24" s="157">
        <v>4</v>
      </c>
      <c r="CR24" s="156">
        <v>2</v>
      </c>
      <c r="CS24" s="73">
        <v>4</v>
      </c>
      <c r="CT24" s="73">
        <v>3</v>
      </c>
      <c r="CU24" s="73">
        <v>4</v>
      </c>
      <c r="CV24" s="157">
        <v>3</v>
      </c>
      <c r="CW24" s="156">
        <v>2</v>
      </c>
      <c r="CX24" s="73">
        <v>3</v>
      </c>
      <c r="CY24" s="73">
        <v>3</v>
      </c>
      <c r="CZ24" s="73">
        <v>3</v>
      </c>
      <c r="DA24" s="157">
        <v>3</v>
      </c>
      <c r="DB24" s="156">
        <v>4</v>
      </c>
      <c r="DC24" s="73">
        <v>1</v>
      </c>
      <c r="DD24" s="73">
        <v>1</v>
      </c>
      <c r="DE24" s="73">
        <v>1</v>
      </c>
      <c r="DF24" s="157">
        <v>1</v>
      </c>
      <c r="DG24" s="156">
        <v>1</v>
      </c>
      <c r="DH24" s="73">
        <v>5</v>
      </c>
      <c r="DI24" s="73">
        <v>5</v>
      </c>
      <c r="DJ24" s="73">
        <v>5</v>
      </c>
      <c r="DK24" s="157">
        <v>5</v>
      </c>
      <c r="DL24" s="156">
        <v>3</v>
      </c>
      <c r="DM24" s="73">
        <v>4</v>
      </c>
      <c r="DN24" s="73">
        <v>4</v>
      </c>
      <c r="DO24" s="73">
        <v>4</v>
      </c>
      <c r="DP24" s="157">
        <v>1</v>
      </c>
      <c r="DQ24" s="156">
        <v>2</v>
      </c>
      <c r="DR24" s="73">
        <v>4</v>
      </c>
      <c r="DS24" s="73">
        <v>4</v>
      </c>
      <c r="DT24" s="73">
        <v>4</v>
      </c>
      <c r="DU24" s="157">
        <v>4</v>
      </c>
      <c r="DV24" s="156">
        <v>1</v>
      </c>
      <c r="DW24" s="73">
        <v>5</v>
      </c>
      <c r="DX24" s="73">
        <v>5</v>
      </c>
      <c r="DY24" s="73">
        <v>5</v>
      </c>
      <c r="DZ24" s="157">
        <v>5</v>
      </c>
      <c r="EA24" s="156">
        <v>2</v>
      </c>
      <c r="EB24" s="73">
        <v>4</v>
      </c>
      <c r="EC24" s="73">
        <v>3</v>
      </c>
      <c r="ED24" s="73">
        <v>4</v>
      </c>
      <c r="EE24" s="157">
        <v>4</v>
      </c>
      <c r="EF24" s="156">
        <v>1</v>
      </c>
      <c r="EG24" s="73">
        <v>5</v>
      </c>
      <c r="EH24" s="73">
        <v>5</v>
      </c>
      <c r="EI24" s="73">
        <v>4</v>
      </c>
      <c r="EJ24" s="157">
        <v>4</v>
      </c>
      <c r="EK24" s="156">
        <v>1</v>
      </c>
      <c r="EL24" s="73">
        <v>1</v>
      </c>
      <c r="EM24" s="73">
        <v>1</v>
      </c>
      <c r="EN24" s="73">
        <v>1</v>
      </c>
      <c r="EO24" s="157">
        <v>1</v>
      </c>
      <c r="EP24" s="156"/>
      <c r="EQ24" s="73"/>
      <c r="ER24" s="73"/>
      <c r="ES24" s="73"/>
      <c r="ET24" s="157"/>
      <c r="EU24" s="156"/>
      <c r="EV24" s="73"/>
      <c r="EW24" s="73"/>
      <c r="EX24" s="73"/>
      <c r="EY24" s="157"/>
      <c r="FA24" s="476"/>
      <c r="FB24" s="167" t="str">
        <f>'Eventos de Riesgo Corrupción'!D22</f>
        <v>Empleados</v>
      </c>
      <c r="FC24" s="164">
        <f t="shared" si="5"/>
        <v>2</v>
      </c>
      <c r="FD24" s="165">
        <f t="shared" si="6"/>
        <v>0.94423600474302039</v>
      </c>
      <c r="FE24" s="166">
        <f t="shared" si="0"/>
        <v>0.47211800237151019</v>
      </c>
      <c r="FF24" s="590"/>
      <c r="FG24" s="164">
        <f t="shared" si="7"/>
        <v>4</v>
      </c>
      <c r="FH24" s="165">
        <f t="shared" si="8"/>
        <v>1.0642617446965243</v>
      </c>
      <c r="FI24" s="166">
        <f t="shared" si="1"/>
        <v>0.26606543617413109</v>
      </c>
      <c r="FJ24" s="603"/>
      <c r="FK24" s="164">
        <f t="shared" si="9"/>
        <v>4</v>
      </c>
      <c r="FL24" s="165">
        <f t="shared" si="10"/>
        <v>1.1445300256401474</v>
      </c>
      <c r="FM24" s="166">
        <f t="shared" si="2"/>
        <v>0.28613250641003685</v>
      </c>
      <c r="FN24" s="603"/>
      <c r="FO24" s="164">
        <f t="shared" si="11"/>
        <v>3</v>
      </c>
      <c r="FP24" s="165">
        <f t="shared" si="12"/>
        <v>1.1293848786315641</v>
      </c>
      <c r="FQ24" s="166">
        <f t="shared" si="13"/>
        <v>0.37646162621052137</v>
      </c>
      <c r="FR24" s="603"/>
      <c r="FS24" s="164">
        <f t="shared" si="14"/>
        <v>3</v>
      </c>
      <c r="FT24" s="165">
        <f t="shared" si="15"/>
        <v>1.287696884094282</v>
      </c>
      <c r="FU24" s="166">
        <f t="shared" si="3"/>
        <v>0.42923229469809399</v>
      </c>
      <c r="FV24" s="603"/>
      <c r="FW24" s="167" t="str">
        <f>'Eventos de Riesgo Corrupción'!D22</f>
        <v>Empleados</v>
      </c>
      <c r="FX24" s="164">
        <f t="shared" si="4"/>
        <v>4</v>
      </c>
      <c r="FY24" s="590"/>
      <c r="FZ24" s="91"/>
      <c r="GA24" s="606"/>
      <c r="GB24" s="594"/>
    </row>
    <row r="25" spans="1:184" ht="33.6" customHeight="1" x14ac:dyDescent="0.25">
      <c r="A25" s="483" t="str">
        <f>'Eventos de Riesgo Corrupción'!A23</f>
        <v>R4</v>
      </c>
      <c r="B25" s="496" t="str">
        <f>'Eventos de Riesgo Corrupción'!B23</f>
        <v>Tener vínculos con terceros que registran antecedentes comerciales, de reputación o que han sido condenados o sancionados administrativa, penal o disciplinariamente por Corrupción.</v>
      </c>
      <c r="C25" s="500" t="str">
        <f>'Eventos de Riesgo Corrupción'!C23</f>
        <v>Terceros</v>
      </c>
      <c r="D25" s="50" t="str">
        <f>'Eventos de Riesgo Corrupción'!D23</f>
        <v>Contratistas</v>
      </c>
      <c r="F25" s="158">
        <v>3</v>
      </c>
      <c r="G25" s="144">
        <v>3</v>
      </c>
      <c r="H25" s="144">
        <v>3</v>
      </c>
      <c r="I25" s="144">
        <v>3</v>
      </c>
      <c r="J25" s="159">
        <v>3</v>
      </c>
      <c r="K25" s="158">
        <v>2</v>
      </c>
      <c r="L25" s="144">
        <v>4</v>
      </c>
      <c r="M25" s="144">
        <v>4</v>
      </c>
      <c r="N25" s="144">
        <v>2</v>
      </c>
      <c r="O25" s="159">
        <v>2</v>
      </c>
      <c r="P25" s="158">
        <v>2</v>
      </c>
      <c r="Q25" s="144">
        <v>3</v>
      </c>
      <c r="R25" s="144">
        <v>3</v>
      </c>
      <c r="S25" s="144">
        <v>2</v>
      </c>
      <c r="T25" s="159">
        <v>2</v>
      </c>
      <c r="U25" s="158">
        <v>2</v>
      </c>
      <c r="V25" s="144">
        <v>3</v>
      </c>
      <c r="W25" s="144">
        <v>4</v>
      </c>
      <c r="X25" s="144">
        <v>3</v>
      </c>
      <c r="Y25" s="159">
        <v>3</v>
      </c>
      <c r="Z25" s="158">
        <v>3</v>
      </c>
      <c r="AA25" s="144">
        <v>4</v>
      </c>
      <c r="AB25" s="144">
        <v>4</v>
      </c>
      <c r="AC25" s="144">
        <v>2</v>
      </c>
      <c r="AD25" s="159">
        <v>1</v>
      </c>
      <c r="AE25" s="158">
        <v>1</v>
      </c>
      <c r="AF25" s="144">
        <v>3</v>
      </c>
      <c r="AG25" s="144">
        <v>4</v>
      </c>
      <c r="AH25" s="144">
        <v>2</v>
      </c>
      <c r="AI25" s="159">
        <v>1</v>
      </c>
      <c r="AJ25" s="158">
        <v>3</v>
      </c>
      <c r="AK25" s="144">
        <v>4</v>
      </c>
      <c r="AL25" s="144">
        <v>4</v>
      </c>
      <c r="AM25" s="144">
        <v>4</v>
      </c>
      <c r="AN25" s="159">
        <v>4</v>
      </c>
      <c r="AO25" s="158">
        <v>1</v>
      </c>
      <c r="AP25" s="144">
        <v>5</v>
      </c>
      <c r="AQ25" s="144">
        <v>5</v>
      </c>
      <c r="AR25" s="144">
        <v>5</v>
      </c>
      <c r="AS25" s="159">
        <v>1</v>
      </c>
      <c r="AT25" s="158">
        <v>2</v>
      </c>
      <c r="AU25" s="144">
        <v>4</v>
      </c>
      <c r="AV25" s="144">
        <v>4</v>
      </c>
      <c r="AW25" s="144">
        <v>2</v>
      </c>
      <c r="AX25" s="159">
        <v>2</v>
      </c>
      <c r="AY25" s="313">
        <v>4</v>
      </c>
      <c r="AZ25" s="144">
        <v>4</v>
      </c>
      <c r="BA25" s="144">
        <v>4</v>
      </c>
      <c r="BB25" s="144">
        <v>4</v>
      </c>
      <c r="BC25" s="159">
        <v>4</v>
      </c>
      <c r="BD25" s="158">
        <v>3</v>
      </c>
      <c r="BE25" s="144">
        <v>4</v>
      </c>
      <c r="BF25" s="144">
        <v>4</v>
      </c>
      <c r="BG25" s="144">
        <v>2</v>
      </c>
      <c r="BH25" s="159">
        <v>3</v>
      </c>
      <c r="BI25" s="158">
        <v>1</v>
      </c>
      <c r="BJ25" s="144">
        <v>4</v>
      </c>
      <c r="BK25" s="144">
        <v>5</v>
      </c>
      <c r="BL25" s="144">
        <v>3</v>
      </c>
      <c r="BM25" s="159">
        <v>4</v>
      </c>
      <c r="BN25" s="158">
        <v>1</v>
      </c>
      <c r="BO25" s="144">
        <v>5</v>
      </c>
      <c r="BP25" s="144">
        <v>5</v>
      </c>
      <c r="BQ25" s="144">
        <v>5</v>
      </c>
      <c r="BR25" s="159">
        <v>1</v>
      </c>
      <c r="BS25" s="158">
        <v>1</v>
      </c>
      <c r="BT25" s="144">
        <v>4</v>
      </c>
      <c r="BU25" s="144">
        <v>4</v>
      </c>
      <c r="BV25" s="144">
        <v>4</v>
      </c>
      <c r="BW25" s="159">
        <v>4</v>
      </c>
      <c r="BX25" s="158">
        <v>4</v>
      </c>
      <c r="BY25" s="144">
        <v>4</v>
      </c>
      <c r="BZ25" s="144">
        <v>3</v>
      </c>
      <c r="CA25" s="144">
        <v>2</v>
      </c>
      <c r="CB25" s="159">
        <v>2</v>
      </c>
      <c r="CC25" s="158">
        <v>2</v>
      </c>
      <c r="CD25" s="144">
        <v>2</v>
      </c>
      <c r="CE25" s="144">
        <v>1</v>
      </c>
      <c r="CF25" s="144">
        <v>2</v>
      </c>
      <c r="CG25" s="159">
        <v>1</v>
      </c>
      <c r="CH25" s="158">
        <v>2</v>
      </c>
      <c r="CI25" s="144">
        <v>4</v>
      </c>
      <c r="CJ25" s="144">
        <v>4</v>
      </c>
      <c r="CK25" s="144">
        <v>2</v>
      </c>
      <c r="CL25" s="159">
        <v>1</v>
      </c>
      <c r="CM25" s="158">
        <v>3</v>
      </c>
      <c r="CN25" s="144">
        <v>5</v>
      </c>
      <c r="CO25" s="144">
        <v>5</v>
      </c>
      <c r="CP25" s="144">
        <v>5</v>
      </c>
      <c r="CQ25" s="159">
        <v>4</v>
      </c>
      <c r="CR25" s="158">
        <v>2</v>
      </c>
      <c r="CS25" s="144">
        <v>4</v>
      </c>
      <c r="CT25" s="144">
        <v>4</v>
      </c>
      <c r="CU25" s="144">
        <v>4</v>
      </c>
      <c r="CV25" s="159">
        <v>3</v>
      </c>
      <c r="CW25" s="158">
        <v>1</v>
      </c>
      <c r="CX25" s="144">
        <v>4</v>
      </c>
      <c r="CY25" s="144">
        <v>3</v>
      </c>
      <c r="CZ25" s="144">
        <v>3</v>
      </c>
      <c r="DA25" s="159">
        <v>3</v>
      </c>
      <c r="DB25" s="158">
        <v>4</v>
      </c>
      <c r="DC25" s="144">
        <v>1</v>
      </c>
      <c r="DD25" s="144">
        <v>1</v>
      </c>
      <c r="DE25" s="144">
        <v>1</v>
      </c>
      <c r="DF25" s="159">
        <v>1</v>
      </c>
      <c r="DG25" s="158">
        <v>2</v>
      </c>
      <c r="DH25" s="144">
        <v>5</v>
      </c>
      <c r="DI25" s="144">
        <v>5</v>
      </c>
      <c r="DJ25" s="144">
        <v>5</v>
      </c>
      <c r="DK25" s="159">
        <v>5</v>
      </c>
      <c r="DL25" s="158">
        <v>1</v>
      </c>
      <c r="DM25" s="144">
        <v>4</v>
      </c>
      <c r="DN25" s="144">
        <v>4</v>
      </c>
      <c r="DO25" s="144">
        <v>4</v>
      </c>
      <c r="DP25" s="159">
        <v>1</v>
      </c>
      <c r="DQ25" s="158">
        <v>1</v>
      </c>
      <c r="DR25" s="144">
        <v>4</v>
      </c>
      <c r="DS25" s="144">
        <v>4</v>
      </c>
      <c r="DT25" s="144">
        <v>4</v>
      </c>
      <c r="DU25" s="159">
        <v>4</v>
      </c>
      <c r="DV25" s="158">
        <v>1</v>
      </c>
      <c r="DW25" s="144">
        <v>5</v>
      </c>
      <c r="DX25" s="144">
        <v>5</v>
      </c>
      <c r="DY25" s="144">
        <v>5</v>
      </c>
      <c r="DZ25" s="159">
        <v>5</v>
      </c>
      <c r="EA25" s="158">
        <v>2</v>
      </c>
      <c r="EB25" s="144">
        <v>4</v>
      </c>
      <c r="EC25" s="144">
        <v>4</v>
      </c>
      <c r="ED25" s="144">
        <v>4</v>
      </c>
      <c r="EE25" s="159">
        <v>3</v>
      </c>
      <c r="EF25" s="158">
        <v>1</v>
      </c>
      <c r="EG25" s="144">
        <v>5</v>
      </c>
      <c r="EH25" s="144">
        <v>5</v>
      </c>
      <c r="EI25" s="144">
        <v>4</v>
      </c>
      <c r="EJ25" s="159">
        <v>4</v>
      </c>
      <c r="EK25" s="158">
        <v>1</v>
      </c>
      <c r="EL25" s="144">
        <v>1</v>
      </c>
      <c r="EM25" s="144">
        <v>1</v>
      </c>
      <c r="EN25" s="144">
        <v>1</v>
      </c>
      <c r="EO25" s="159">
        <v>1</v>
      </c>
      <c r="EP25" s="158"/>
      <c r="EQ25" s="144"/>
      <c r="ER25" s="144"/>
      <c r="ES25" s="144"/>
      <c r="ET25" s="159"/>
      <c r="EU25" s="158"/>
      <c r="EV25" s="144"/>
      <c r="EW25" s="144"/>
      <c r="EX25" s="144"/>
      <c r="EY25" s="159"/>
      <c r="FA25" s="595" t="str">
        <f>'Eventos de Riesgo Corrupción'!A23</f>
        <v>R4</v>
      </c>
      <c r="FB25" s="284" t="str">
        <f>'Eventos de Riesgo Corrupción'!D23</f>
        <v>Contratistas</v>
      </c>
      <c r="FC25" s="316">
        <f t="shared" si="5"/>
        <v>2</v>
      </c>
      <c r="FD25" s="317">
        <f t="shared" si="6"/>
        <v>1</v>
      </c>
      <c r="FE25" s="318">
        <f t="shared" si="0"/>
        <v>0.5</v>
      </c>
      <c r="FF25" s="597">
        <f>ROUND(AVERAGE(FC25,FC26,FC27,FC28,FC29),0)</f>
        <v>2</v>
      </c>
      <c r="FG25" s="316">
        <f t="shared" si="7"/>
        <v>4</v>
      </c>
      <c r="FH25" s="317">
        <f t="shared" si="8"/>
        <v>1.0473484499010843</v>
      </c>
      <c r="FI25" s="318">
        <f t="shared" si="1"/>
        <v>0.26183711247527108</v>
      </c>
      <c r="FJ25" s="599">
        <f>ROUND(AVERAGE(FG25,FG26,FG27,FG28,FG29),0)</f>
        <v>4</v>
      </c>
      <c r="FK25" s="316">
        <f t="shared" si="9"/>
        <v>4</v>
      </c>
      <c r="FL25" s="317">
        <f t="shared" si="10"/>
        <v>1.1450871101343856</v>
      </c>
      <c r="FM25" s="318">
        <f t="shared" si="2"/>
        <v>0.28627177753359639</v>
      </c>
      <c r="FN25" s="599">
        <f>ROUND(AVERAGE(FK25,FK26,FK27,FK28,FK29),0)</f>
        <v>4</v>
      </c>
      <c r="FO25" s="316">
        <f t="shared" si="11"/>
        <v>3</v>
      </c>
      <c r="FP25" s="317">
        <f t="shared" si="12"/>
        <v>1.2550916707718272</v>
      </c>
      <c r="FQ25" s="318">
        <f t="shared" si="13"/>
        <v>0.41836389025727572</v>
      </c>
      <c r="FR25" s="599">
        <f>ROUND(AVERAGE(FO25,FO26,FO27,FO28,FO29),0)</f>
        <v>3</v>
      </c>
      <c r="FS25" s="316">
        <f t="shared" si="14"/>
        <v>3</v>
      </c>
      <c r="FT25" s="317">
        <f t="shared" si="15"/>
        <v>1.345343442988383</v>
      </c>
      <c r="FU25" s="318">
        <f t="shared" si="3"/>
        <v>0.44844781432946101</v>
      </c>
      <c r="FV25" s="599">
        <f>ROUND(AVERAGE(FS25,C26,FS27,FS28,FS29),0)</f>
        <v>3</v>
      </c>
      <c r="FW25" s="284" t="str">
        <f>'Eventos de Riesgo Corrupción'!D23</f>
        <v>Contratistas</v>
      </c>
      <c r="FX25" s="316">
        <f t="shared" si="4"/>
        <v>4</v>
      </c>
      <c r="FY25" s="597">
        <f>ROUND(AVERAGE(FX25,FX26,FX27,FX28,FX29),0)</f>
        <v>4</v>
      </c>
      <c r="FZ25" s="321"/>
      <c r="GA25" s="607">
        <f>ROUND(FF25*FY25,0)</f>
        <v>8</v>
      </c>
      <c r="GB25" s="592" t="str">
        <f>IF(GA25&gt;=20,"MUY ALTO",IF(GA25&gt;=10,"ALTO",IF(GA25&gt;=4,"MODERADO",IF(GA25&lt;=3,"BAJO"))))</f>
        <v>MODERADO</v>
      </c>
    </row>
    <row r="26" spans="1:184" ht="33.6" customHeight="1" x14ac:dyDescent="0.25">
      <c r="A26" s="498"/>
      <c r="B26" s="499"/>
      <c r="C26" s="501"/>
      <c r="D26" s="50" t="str">
        <f>'Eventos de Riesgo Corrupción'!D24</f>
        <v>Clientes</v>
      </c>
      <c r="F26" s="158">
        <v>3</v>
      </c>
      <c r="G26" s="144">
        <v>3</v>
      </c>
      <c r="H26" s="144">
        <v>3</v>
      </c>
      <c r="I26" s="144">
        <v>3</v>
      </c>
      <c r="J26" s="159">
        <v>3</v>
      </c>
      <c r="K26" s="158">
        <v>2</v>
      </c>
      <c r="L26" s="144">
        <v>4</v>
      </c>
      <c r="M26" s="144">
        <v>4</v>
      </c>
      <c r="N26" s="144">
        <v>2</v>
      </c>
      <c r="O26" s="159">
        <v>2</v>
      </c>
      <c r="P26" s="158">
        <v>2</v>
      </c>
      <c r="Q26" s="144">
        <v>3</v>
      </c>
      <c r="R26" s="144">
        <v>3</v>
      </c>
      <c r="S26" s="144">
        <v>2</v>
      </c>
      <c r="T26" s="159">
        <v>2</v>
      </c>
      <c r="U26" s="158">
        <v>2</v>
      </c>
      <c r="V26" s="144">
        <v>3</v>
      </c>
      <c r="W26" s="144">
        <v>4</v>
      </c>
      <c r="X26" s="144">
        <v>3</v>
      </c>
      <c r="Y26" s="159">
        <v>3</v>
      </c>
      <c r="Z26" s="158">
        <v>3</v>
      </c>
      <c r="AA26" s="144">
        <v>4</v>
      </c>
      <c r="AB26" s="144">
        <v>4</v>
      </c>
      <c r="AC26" s="144">
        <v>2</v>
      </c>
      <c r="AD26" s="159">
        <v>1</v>
      </c>
      <c r="AE26" s="158">
        <v>1</v>
      </c>
      <c r="AF26" s="144">
        <v>3</v>
      </c>
      <c r="AG26" s="144">
        <v>4</v>
      </c>
      <c r="AH26" s="144">
        <v>2</v>
      </c>
      <c r="AI26" s="159">
        <v>1</v>
      </c>
      <c r="AJ26" s="158">
        <v>3</v>
      </c>
      <c r="AK26" s="144">
        <v>4</v>
      </c>
      <c r="AL26" s="144">
        <v>4</v>
      </c>
      <c r="AM26" s="144">
        <v>4</v>
      </c>
      <c r="AN26" s="159">
        <v>4</v>
      </c>
      <c r="AO26" s="158">
        <v>1</v>
      </c>
      <c r="AP26" s="144">
        <v>5</v>
      </c>
      <c r="AQ26" s="144">
        <v>5</v>
      </c>
      <c r="AR26" s="144">
        <v>5</v>
      </c>
      <c r="AS26" s="159">
        <v>1</v>
      </c>
      <c r="AT26" s="158">
        <v>2</v>
      </c>
      <c r="AU26" s="144">
        <v>4</v>
      </c>
      <c r="AV26" s="144">
        <v>4</v>
      </c>
      <c r="AW26" s="144">
        <v>2</v>
      </c>
      <c r="AX26" s="159">
        <v>2</v>
      </c>
      <c r="AY26" s="313">
        <v>4</v>
      </c>
      <c r="AZ26" s="144">
        <v>4</v>
      </c>
      <c r="BA26" s="144">
        <v>4</v>
      </c>
      <c r="BB26" s="144">
        <v>4</v>
      </c>
      <c r="BC26" s="159">
        <v>4</v>
      </c>
      <c r="BD26" s="158">
        <v>3</v>
      </c>
      <c r="BE26" s="144">
        <v>4</v>
      </c>
      <c r="BF26" s="144">
        <v>4</v>
      </c>
      <c r="BG26" s="144">
        <v>2</v>
      </c>
      <c r="BH26" s="159">
        <v>3</v>
      </c>
      <c r="BI26" s="158">
        <v>1</v>
      </c>
      <c r="BJ26" s="144">
        <v>4</v>
      </c>
      <c r="BK26" s="144">
        <v>5</v>
      </c>
      <c r="BL26" s="144">
        <v>3</v>
      </c>
      <c r="BM26" s="159">
        <v>4</v>
      </c>
      <c r="BN26" s="158">
        <v>1</v>
      </c>
      <c r="BO26" s="144">
        <v>5</v>
      </c>
      <c r="BP26" s="144">
        <v>5</v>
      </c>
      <c r="BQ26" s="144">
        <v>5</v>
      </c>
      <c r="BR26" s="159">
        <v>1</v>
      </c>
      <c r="BS26" s="158">
        <v>1</v>
      </c>
      <c r="BT26" s="144">
        <v>4</v>
      </c>
      <c r="BU26" s="144">
        <v>4</v>
      </c>
      <c r="BV26" s="144">
        <v>4</v>
      </c>
      <c r="BW26" s="159">
        <v>4</v>
      </c>
      <c r="BX26" s="158">
        <v>4</v>
      </c>
      <c r="BY26" s="144">
        <v>4</v>
      </c>
      <c r="BZ26" s="144">
        <v>3</v>
      </c>
      <c r="CA26" s="144">
        <v>2</v>
      </c>
      <c r="CB26" s="159">
        <v>2</v>
      </c>
      <c r="CC26" s="158">
        <v>2</v>
      </c>
      <c r="CD26" s="144">
        <v>2</v>
      </c>
      <c r="CE26" s="144">
        <v>1</v>
      </c>
      <c r="CF26" s="144">
        <v>2</v>
      </c>
      <c r="CG26" s="159">
        <v>1</v>
      </c>
      <c r="CH26" s="158">
        <v>2</v>
      </c>
      <c r="CI26" s="144">
        <v>4</v>
      </c>
      <c r="CJ26" s="144">
        <v>4</v>
      </c>
      <c r="CK26" s="144">
        <v>2</v>
      </c>
      <c r="CL26" s="159">
        <v>1</v>
      </c>
      <c r="CM26" s="158">
        <v>3</v>
      </c>
      <c r="CN26" s="144">
        <v>5</v>
      </c>
      <c r="CO26" s="144">
        <v>5</v>
      </c>
      <c r="CP26" s="144">
        <v>5</v>
      </c>
      <c r="CQ26" s="159">
        <v>4</v>
      </c>
      <c r="CR26" s="158">
        <v>2</v>
      </c>
      <c r="CS26" s="144">
        <v>4</v>
      </c>
      <c r="CT26" s="144">
        <v>4</v>
      </c>
      <c r="CU26" s="144">
        <v>4</v>
      </c>
      <c r="CV26" s="159">
        <v>3</v>
      </c>
      <c r="CW26" s="158">
        <v>1</v>
      </c>
      <c r="CX26" s="144">
        <v>4</v>
      </c>
      <c r="CY26" s="144">
        <v>3</v>
      </c>
      <c r="CZ26" s="144">
        <v>3</v>
      </c>
      <c r="DA26" s="159">
        <v>3</v>
      </c>
      <c r="DB26" s="158">
        <v>4</v>
      </c>
      <c r="DC26" s="144">
        <v>1</v>
      </c>
      <c r="DD26" s="144">
        <v>1</v>
      </c>
      <c r="DE26" s="144">
        <v>1</v>
      </c>
      <c r="DF26" s="159">
        <v>1</v>
      </c>
      <c r="DG26" s="158">
        <v>2</v>
      </c>
      <c r="DH26" s="144">
        <v>5</v>
      </c>
      <c r="DI26" s="144">
        <v>5</v>
      </c>
      <c r="DJ26" s="144">
        <v>5</v>
      </c>
      <c r="DK26" s="159">
        <v>5</v>
      </c>
      <c r="DL26" s="158">
        <v>1</v>
      </c>
      <c r="DM26" s="144">
        <v>4</v>
      </c>
      <c r="DN26" s="144">
        <v>4</v>
      </c>
      <c r="DO26" s="144">
        <v>4</v>
      </c>
      <c r="DP26" s="159">
        <v>1</v>
      </c>
      <c r="DQ26" s="158">
        <v>1</v>
      </c>
      <c r="DR26" s="144">
        <v>4</v>
      </c>
      <c r="DS26" s="144">
        <v>4</v>
      </c>
      <c r="DT26" s="144">
        <v>4</v>
      </c>
      <c r="DU26" s="159">
        <v>4</v>
      </c>
      <c r="DV26" s="158">
        <v>1</v>
      </c>
      <c r="DW26" s="144">
        <v>5</v>
      </c>
      <c r="DX26" s="144">
        <v>5</v>
      </c>
      <c r="DY26" s="144">
        <v>5</v>
      </c>
      <c r="DZ26" s="159">
        <v>5</v>
      </c>
      <c r="EA26" s="158">
        <v>2</v>
      </c>
      <c r="EB26" s="144">
        <v>4</v>
      </c>
      <c r="EC26" s="144">
        <v>4</v>
      </c>
      <c r="ED26" s="144">
        <v>4</v>
      </c>
      <c r="EE26" s="159">
        <v>3</v>
      </c>
      <c r="EF26" s="158">
        <v>1</v>
      </c>
      <c r="EG26" s="144">
        <v>5</v>
      </c>
      <c r="EH26" s="144">
        <v>5</v>
      </c>
      <c r="EI26" s="144">
        <v>4</v>
      </c>
      <c r="EJ26" s="159">
        <v>4</v>
      </c>
      <c r="EK26" s="158">
        <v>1</v>
      </c>
      <c r="EL26" s="144">
        <v>1</v>
      </c>
      <c r="EM26" s="144">
        <v>1</v>
      </c>
      <c r="EN26" s="144">
        <v>1</v>
      </c>
      <c r="EO26" s="159">
        <v>1</v>
      </c>
      <c r="EP26" s="158"/>
      <c r="EQ26" s="144"/>
      <c r="ER26" s="144"/>
      <c r="ES26" s="144"/>
      <c r="ET26" s="159"/>
      <c r="EU26" s="158"/>
      <c r="EV26" s="144"/>
      <c r="EW26" s="144"/>
      <c r="EX26" s="144"/>
      <c r="EY26" s="159"/>
      <c r="FA26" s="609"/>
      <c r="FB26" s="284" t="str">
        <f>'Eventos de Riesgo Corrupción'!D24</f>
        <v>Clientes</v>
      </c>
      <c r="FC26" s="316">
        <f t="shared" si="5"/>
        <v>2</v>
      </c>
      <c r="FD26" s="317">
        <f t="shared" si="6"/>
        <v>1</v>
      </c>
      <c r="FE26" s="318">
        <f t="shared" si="0"/>
        <v>0.5</v>
      </c>
      <c r="FF26" s="610"/>
      <c r="FG26" s="316">
        <f t="shared" si="7"/>
        <v>4</v>
      </c>
      <c r="FH26" s="317">
        <f t="shared" si="8"/>
        <v>1.0473484499010843</v>
      </c>
      <c r="FI26" s="318">
        <f t="shared" si="1"/>
        <v>0.26183711247527108</v>
      </c>
      <c r="FJ26" s="611"/>
      <c r="FK26" s="316">
        <f t="shared" si="9"/>
        <v>4</v>
      </c>
      <c r="FL26" s="317">
        <f t="shared" si="10"/>
        <v>1.1450871101343856</v>
      </c>
      <c r="FM26" s="318">
        <f t="shared" si="2"/>
        <v>0.28627177753359639</v>
      </c>
      <c r="FN26" s="611"/>
      <c r="FO26" s="316">
        <f t="shared" si="11"/>
        <v>3</v>
      </c>
      <c r="FP26" s="317">
        <f t="shared" si="12"/>
        <v>1.2550916707718272</v>
      </c>
      <c r="FQ26" s="318">
        <f t="shared" si="13"/>
        <v>0.41836389025727572</v>
      </c>
      <c r="FR26" s="611"/>
      <c r="FS26" s="316">
        <f t="shared" si="14"/>
        <v>3</v>
      </c>
      <c r="FT26" s="317">
        <f t="shared" si="15"/>
        <v>1.345343442988383</v>
      </c>
      <c r="FU26" s="318">
        <f t="shared" si="3"/>
        <v>0.44844781432946101</v>
      </c>
      <c r="FV26" s="611"/>
      <c r="FW26" s="284" t="str">
        <f>'Eventos de Riesgo Corrupción'!D24</f>
        <v>Clientes</v>
      </c>
      <c r="FX26" s="316">
        <f t="shared" si="4"/>
        <v>4</v>
      </c>
      <c r="FY26" s="610"/>
      <c r="FZ26" s="321"/>
      <c r="GA26" s="612"/>
      <c r="GB26" s="593"/>
    </row>
    <row r="27" spans="1:184" ht="33.6" customHeight="1" x14ac:dyDescent="0.25">
      <c r="A27" s="498"/>
      <c r="B27" s="499"/>
      <c r="C27" s="501"/>
      <c r="D27" s="50" t="str">
        <f>'Eventos de Riesgo Corrupción'!D25</f>
        <v>Usuarios</v>
      </c>
      <c r="F27" s="158">
        <v>3</v>
      </c>
      <c r="G27" s="144">
        <v>3</v>
      </c>
      <c r="H27" s="144">
        <v>3</v>
      </c>
      <c r="I27" s="144">
        <v>3</v>
      </c>
      <c r="J27" s="159">
        <v>3</v>
      </c>
      <c r="K27" s="158">
        <v>2</v>
      </c>
      <c r="L27" s="144">
        <v>4</v>
      </c>
      <c r="M27" s="144">
        <v>4</v>
      </c>
      <c r="N27" s="144">
        <v>2</v>
      </c>
      <c r="O27" s="159">
        <v>2</v>
      </c>
      <c r="P27" s="158">
        <v>2</v>
      </c>
      <c r="Q27" s="144">
        <v>3</v>
      </c>
      <c r="R27" s="144">
        <v>3</v>
      </c>
      <c r="S27" s="144">
        <v>2</v>
      </c>
      <c r="T27" s="159">
        <v>2</v>
      </c>
      <c r="U27" s="158">
        <v>2</v>
      </c>
      <c r="V27" s="144">
        <v>3</v>
      </c>
      <c r="W27" s="144">
        <v>4</v>
      </c>
      <c r="X27" s="144">
        <v>3</v>
      </c>
      <c r="Y27" s="159">
        <v>3</v>
      </c>
      <c r="Z27" s="158">
        <v>3</v>
      </c>
      <c r="AA27" s="144">
        <v>4</v>
      </c>
      <c r="AB27" s="144">
        <v>4</v>
      </c>
      <c r="AC27" s="144">
        <v>2</v>
      </c>
      <c r="AD27" s="159">
        <v>1</v>
      </c>
      <c r="AE27" s="158">
        <v>1</v>
      </c>
      <c r="AF27" s="144">
        <v>3</v>
      </c>
      <c r="AG27" s="144">
        <v>4</v>
      </c>
      <c r="AH27" s="144">
        <v>2</v>
      </c>
      <c r="AI27" s="159">
        <v>1</v>
      </c>
      <c r="AJ27" s="158">
        <v>3</v>
      </c>
      <c r="AK27" s="144">
        <v>4</v>
      </c>
      <c r="AL27" s="144">
        <v>4</v>
      </c>
      <c r="AM27" s="144">
        <v>4</v>
      </c>
      <c r="AN27" s="159">
        <v>4</v>
      </c>
      <c r="AO27" s="158">
        <v>1</v>
      </c>
      <c r="AP27" s="144">
        <v>5</v>
      </c>
      <c r="AQ27" s="144">
        <v>5</v>
      </c>
      <c r="AR27" s="144">
        <v>5</v>
      </c>
      <c r="AS27" s="159">
        <v>1</v>
      </c>
      <c r="AT27" s="158">
        <v>2</v>
      </c>
      <c r="AU27" s="144">
        <v>4</v>
      </c>
      <c r="AV27" s="144">
        <v>4</v>
      </c>
      <c r="AW27" s="144">
        <v>2</v>
      </c>
      <c r="AX27" s="159">
        <v>2</v>
      </c>
      <c r="AY27" s="313">
        <v>4</v>
      </c>
      <c r="AZ27" s="144">
        <v>4</v>
      </c>
      <c r="BA27" s="144">
        <v>4</v>
      </c>
      <c r="BB27" s="144">
        <v>4</v>
      </c>
      <c r="BC27" s="159">
        <v>4</v>
      </c>
      <c r="BD27" s="158">
        <v>3</v>
      </c>
      <c r="BE27" s="144">
        <v>4</v>
      </c>
      <c r="BF27" s="144">
        <v>4</v>
      </c>
      <c r="BG27" s="144">
        <v>2</v>
      </c>
      <c r="BH27" s="159">
        <v>3</v>
      </c>
      <c r="BI27" s="158">
        <v>1</v>
      </c>
      <c r="BJ27" s="144">
        <v>4</v>
      </c>
      <c r="BK27" s="144">
        <v>5</v>
      </c>
      <c r="BL27" s="144">
        <v>3</v>
      </c>
      <c r="BM27" s="159">
        <v>4</v>
      </c>
      <c r="BN27" s="158">
        <v>1</v>
      </c>
      <c r="BO27" s="144">
        <v>5</v>
      </c>
      <c r="BP27" s="144">
        <v>5</v>
      </c>
      <c r="BQ27" s="144">
        <v>5</v>
      </c>
      <c r="BR27" s="159">
        <v>1</v>
      </c>
      <c r="BS27" s="158">
        <v>1</v>
      </c>
      <c r="BT27" s="144">
        <v>4</v>
      </c>
      <c r="BU27" s="144">
        <v>4</v>
      </c>
      <c r="BV27" s="144">
        <v>4</v>
      </c>
      <c r="BW27" s="159">
        <v>4</v>
      </c>
      <c r="BX27" s="158">
        <v>4</v>
      </c>
      <c r="BY27" s="144">
        <v>4</v>
      </c>
      <c r="BZ27" s="144">
        <v>3</v>
      </c>
      <c r="CA27" s="144">
        <v>2</v>
      </c>
      <c r="CB27" s="159">
        <v>2</v>
      </c>
      <c r="CC27" s="158">
        <v>2</v>
      </c>
      <c r="CD27" s="144">
        <v>2</v>
      </c>
      <c r="CE27" s="144">
        <v>1</v>
      </c>
      <c r="CF27" s="144">
        <v>2</v>
      </c>
      <c r="CG27" s="159">
        <v>1</v>
      </c>
      <c r="CH27" s="158">
        <v>2</v>
      </c>
      <c r="CI27" s="144">
        <v>4</v>
      </c>
      <c r="CJ27" s="144">
        <v>4</v>
      </c>
      <c r="CK27" s="144">
        <v>2</v>
      </c>
      <c r="CL27" s="159">
        <v>1</v>
      </c>
      <c r="CM27" s="158">
        <v>3</v>
      </c>
      <c r="CN27" s="144">
        <v>5</v>
      </c>
      <c r="CO27" s="144">
        <v>5</v>
      </c>
      <c r="CP27" s="144">
        <v>5</v>
      </c>
      <c r="CQ27" s="159">
        <v>4</v>
      </c>
      <c r="CR27" s="158">
        <v>2</v>
      </c>
      <c r="CS27" s="144">
        <v>4</v>
      </c>
      <c r="CT27" s="144">
        <v>4</v>
      </c>
      <c r="CU27" s="144">
        <v>4</v>
      </c>
      <c r="CV27" s="159">
        <v>3</v>
      </c>
      <c r="CW27" s="158">
        <v>1</v>
      </c>
      <c r="CX27" s="144">
        <v>4</v>
      </c>
      <c r="CY27" s="144">
        <v>3</v>
      </c>
      <c r="CZ27" s="144">
        <v>3</v>
      </c>
      <c r="DA27" s="159">
        <v>3</v>
      </c>
      <c r="DB27" s="158">
        <v>4</v>
      </c>
      <c r="DC27" s="144">
        <v>1</v>
      </c>
      <c r="DD27" s="144">
        <v>1</v>
      </c>
      <c r="DE27" s="144">
        <v>1</v>
      </c>
      <c r="DF27" s="159">
        <v>1</v>
      </c>
      <c r="DG27" s="158">
        <v>2</v>
      </c>
      <c r="DH27" s="144">
        <v>5</v>
      </c>
      <c r="DI27" s="144">
        <v>5</v>
      </c>
      <c r="DJ27" s="144">
        <v>5</v>
      </c>
      <c r="DK27" s="159">
        <v>5</v>
      </c>
      <c r="DL27" s="158">
        <v>1</v>
      </c>
      <c r="DM27" s="144">
        <v>4</v>
      </c>
      <c r="DN27" s="144">
        <v>4</v>
      </c>
      <c r="DO27" s="144">
        <v>4</v>
      </c>
      <c r="DP27" s="159">
        <v>1</v>
      </c>
      <c r="DQ27" s="158">
        <v>1</v>
      </c>
      <c r="DR27" s="144">
        <v>4</v>
      </c>
      <c r="DS27" s="144">
        <v>4</v>
      </c>
      <c r="DT27" s="144">
        <v>4</v>
      </c>
      <c r="DU27" s="159">
        <v>4</v>
      </c>
      <c r="DV27" s="158">
        <v>1</v>
      </c>
      <c r="DW27" s="144">
        <v>5</v>
      </c>
      <c r="DX27" s="144">
        <v>5</v>
      </c>
      <c r="DY27" s="144">
        <v>5</v>
      </c>
      <c r="DZ27" s="159">
        <v>5</v>
      </c>
      <c r="EA27" s="158">
        <v>2</v>
      </c>
      <c r="EB27" s="144">
        <v>4</v>
      </c>
      <c r="EC27" s="144">
        <v>4</v>
      </c>
      <c r="ED27" s="144">
        <v>4</v>
      </c>
      <c r="EE27" s="159">
        <v>3</v>
      </c>
      <c r="EF27" s="158">
        <v>1</v>
      </c>
      <c r="EG27" s="144">
        <v>5</v>
      </c>
      <c r="EH27" s="144">
        <v>5</v>
      </c>
      <c r="EI27" s="144">
        <v>4</v>
      </c>
      <c r="EJ27" s="159">
        <v>4</v>
      </c>
      <c r="EK27" s="158">
        <v>1</v>
      </c>
      <c r="EL27" s="144">
        <v>1</v>
      </c>
      <c r="EM27" s="144">
        <v>1</v>
      </c>
      <c r="EN27" s="144">
        <v>1</v>
      </c>
      <c r="EO27" s="159">
        <v>1</v>
      </c>
      <c r="EP27" s="160"/>
      <c r="EQ27" s="145"/>
      <c r="ER27" s="145"/>
      <c r="ES27" s="145"/>
      <c r="ET27" s="161"/>
      <c r="EU27" s="160"/>
      <c r="EV27" s="145"/>
      <c r="EW27" s="145"/>
      <c r="EX27" s="145"/>
      <c r="EY27" s="161"/>
      <c r="FA27" s="609"/>
      <c r="FB27" s="284" t="str">
        <f>'Eventos de Riesgo Corrupción'!D25</f>
        <v>Usuarios</v>
      </c>
      <c r="FC27" s="316">
        <f t="shared" si="5"/>
        <v>2</v>
      </c>
      <c r="FD27" s="317">
        <f t="shared" si="6"/>
        <v>1</v>
      </c>
      <c r="FE27" s="318">
        <f t="shared" si="0"/>
        <v>0.5</v>
      </c>
      <c r="FF27" s="610"/>
      <c r="FG27" s="316">
        <f t="shared" si="7"/>
        <v>4</v>
      </c>
      <c r="FH27" s="317">
        <f t="shared" si="8"/>
        <v>1.0473484499010843</v>
      </c>
      <c r="FI27" s="318">
        <f t="shared" si="1"/>
        <v>0.26183711247527108</v>
      </c>
      <c r="FJ27" s="611"/>
      <c r="FK27" s="316">
        <f t="shared" si="9"/>
        <v>4</v>
      </c>
      <c r="FL27" s="317">
        <f t="shared" si="10"/>
        <v>1.1450871101343856</v>
      </c>
      <c r="FM27" s="318">
        <f t="shared" si="2"/>
        <v>0.28627177753359639</v>
      </c>
      <c r="FN27" s="611"/>
      <c r="FO27" s="316">
        <f t="shared" si="11"/>
        <v>3</v>
      </c>
      <c r="FP27" s="317">
        <f t="shared" si="12"/>
        <v>1.2550916707718272</v>
      </c>
      <c r="FQ27" s="318">
        <f t="shared" si="13"/>
        <v>0.41836389025727572</v>
      </c>
      <c r="FR27" s="611"/>
      <c r="FS27" s="316">
        <f t="shared" si="14"/>
        <v>3</v>
      </c>
      <c r="FT27" s="317">
        <f t="shared" si="15"/>
        <v>1.345343442988383</v>
      </c>
      <c r="FU27" s="318">
        <f t="shared" si="3"/>
        <v>0.44844781432946101</v>
      </c>
      <c r="FV27" s="611"/>
      <c r="FW27" s="284" t="str">
        <f>'Eventos de Riesgo Corrupción'!D25</f>
        <v>Usuarios</v>
      </c>
      <c r="FX27" s="316">
        <f t="shared" si="4"/>
        <v>4</v>
      </c>
      <c r="FY27" s="610"/>
      <c r="FZ27" s="321"/>
      <c r="GA27" s="612"/>
      <c r="GB27" s="593"/>
    </row>
    <row r="28" spans="1:184" ht="33.6" customHeight="1" x14ac:dyDescent="0.25">
      <c r="A28" s="498"/>
      <c r="B28" s="499"/>
      <c r="C28" s="501"/>
      <c r="D28" s="50" t="str">
        <f>'Eventos de Riesgo Corrupción'!D26</f>
        <v>Empleados</v>
      </c>
      <c r="F28" s="158">
        <v>3</v>
      </c>
      <c r="G28" s="144">
        <v>3</v>
      </c>
      <c r="H28" s="144">
        <v>3</v>
      </c>
      <c r="I28" s="144">
        <v>3</v>
      </c>
      <c r="J28" s="159">
        <v>3</v>
      </c>
      <c r="K28" s="158">
        <v>2</v>
      </c>
      <c r="L28" s="144">
        <v>4</v>
      </c>
      <c r="M28" s="144">
        <v>4</v>
      </c>
      <c r="N28" s="144">
        <v>2</v>
      </c>
      <c r="O28" s="159">
        <v>2</v>
      </c>
      <c r="P28" s="158">
        <v>2</v>
      </c>
      <c r="Q28" s="144">
        <v>3</v>
      </c>
      <c r="R28" s="144">
        <v>3</v>
      </c>
      <c r="S28" s="144">
        <v>2</v>
      </c>
      <c r="T28" s="159">
        <v>2</v>
      </c>
      <c r="U28" s="158">
        <v>2</v>
      </c>
      <c r="V28" s="144">
        <v>3</v>
      </c>
      <c r="W28" s="144">
        <v>4</v>
      </c>
      <c r="X28" s="144">
        <v>3</v>
      </c>
      <c r="Y28" s="159">
        <v>3</v>
      </c>
      <c r="Z28" s="158">
        <v>3</v>
      </c>
      <c r="AA28" s="144">
        <v>4</v>
      </c>
      <c r="AB28" s="144">
        <v>4</v>
      </c>
      <c r="AC28" s="144">
        <v>2</v>
      </c>
      <c r="AD28" s="159">
        <v>1</v>
      </c>
      <c r="AE28" s="158">
        <v>1</v>
      </c>
      <c r="AF28" s="144">
        <v>3</v>
      </c>
      <c r="AG28" s="144">
        <v>4</v>
      </c>
      <c r="AH28" s="144">
        <v>2</v>
      </c>
      <c r="AI28" s="159">
        <v>1</v>
      </c>
      <c r="AJ28" s="158">
        <v>3</v>
      </c>
      <c r="AK28" s="144">
        <v>4</v>
      </c>
      <c r="AL28" s="144">
        <v>4</v>
      </c>
      <c r="AM28" s="144">
        <v>4</v>
      </c>
      <c r="AN28" s="159">
        <v>4</v>
      </c>
      <c r="AO28" s="158">
        <v>1</v>
      </c>
      <c r="AP28" s="144">
        <v>5</v>
      </c>
      <c r="AQ28" s="144">
        <v>5</v>
      </c>
      <c r="AR28" s="144">
        <v>5</v>
      </c>
      <c r="AS28" s="159">
        <v>1</v>
      </c>
      <c r="AT28" s="158">
        <v>2</v>
      </c>
      <c r="AU28" s="144">
        <v>4</v>
      </c>
      <c r="AV28" s="144">
        <v>4</v>
      </c>
      <c r="AW28" s="144">
        <v>2</v>
      </c>
      <c r="AX28" s="159">
        <v>2</v>
      </c>
      <c r="AY28" s="313">
        <v>4</v>
      </c>
      <c r="AZ28" s="144">
        <v>4</v>
      </c>
      <c r="BA28" s="144">
        <v>4</v>
      </c>
      <c r="BB28" s="144">
        <v>4</v>
      </c>
      <c r="BC28" s="159">
        <v>4</v>
      </c>
      <c r="BD28" s="158">
        <v>3</v>
      </c>
      <c r="BE28" s="144">
        <v>4</v>
      </c>
      <c r="BF28" s="144">
        <v>4</v>
      </c>
      <c r="BG28" s="144">
        <v>2</v>
      </c>
      <c r="BH28" s="159">
        <v>3</v>
      </c>
      <c r="BI28" s="158">
        <v>1</v>
      </c>
      <c r="BJ28" s="144">
        <v>4</v>
      </c>
      <c r="BK28" s="144">
        <v>5</v>
      </c>
      <c r="BL28" s="144">
        <v>3</v>
      </c>
      <c r="BM28" s="159">
        <v>4</v>
      </c>
      <c r="BN28" s="158">
        <v>1</v>
      </c>
      <c r="BO28" s="144">
        <v>5</v>
      </c>
      <c r="BP28" s="144">
        <v>5</v>
      </c>
      <c r="BQ28" s="144">
        <v>5</v>
      </c>
      <c r="BR28" s="159">
        <v>1</v>
      </c>
      <c r="BS28" s="158">
        <v>1</v>
      </c>
      <c r="BT28" s="144">
        <v>4</v>
      </c>
      <c r="BU28" s="144">
        <v>4</v>
      </c>
      <c r="BV28" s="144">
        <v>4</v>
      </c>
      <c r="BW28" s="159">
        <v>4</v>
      </c>
      <c r="BX28" s="158">
        <v>4</v>
      </c>
      <c r="BY28" s="144">
        <v>4</v>
      </c>
      <c r="BZ28" s="144">
        <v>3</v>
      </c>
      <c r="CA28" s="144">
        <v>2</v>
      </c>
      <c r="CB28" s="159">
        <v>2</v>
      </c>
      <c r="CC28" s="158">
        <v>2</v>
      </c>
      <c r="CD28" s="144">
        <v>2</v>
      </c>
      <c r="CE28" s="144">
        <v>1</v>
      </c>
      <c r="CF28" s="144">
        <v>2</v>
      </c>
      <c r="CG28" s="159">
        <v>1</v>
      </c>
      <c r="CH28" s="158">
        <v>2</v>
      </c>
      <c r="CI28" s="144">
        <v>4</v>
      </c>
      <c r="CJ28" s="144">
        <v>4</v>
      </c>
      <c r="CK28" s="144">
        <v>2</v>
      </c>
      <c r="CL28" s="159">
        <v>1</v>
      </c>
      <c r="CM28" s="158">
        <v>3</v>
      </c>
      <c r="CN28" s="144">
        <v>5</v>
      </c>
      <c r="CO28" s="144">
        <v>5</v>
      </c>
      <c r="CP28" s="144">
        <v>5</v>
      </c>
      <c r="CQ28" s="159">
        <v>4</v>
      </c>
      <c r="CR28" s="158">
        <v>2</v>
      </c>
      <c r="CS28" s="144">
        <v>4</v>
      </c>
      <c r="CT28" s="144">
        <v>4</v>
      </c>
      <c r="CU28" s="144">
        <v>4</v>
      </c>
      <c r="CV28" s="159">
        <v>3</v>
      </c>
      <c r="CW28" s="158">
        <v>1</v>
      </c>
      <c r="CX28" s="144">
        <v>4</v>
      </c>
      <c r="CY28" s="144">
        <v>3</v>
      </c>
      <c r="CZ28" s="144">
        <v>3</v>
      </c>
      <c r="DA28" s="159">
        <v>3</v>
      </c>
      <c r="DB28" s="158">
        <v>4</v>
      </c>
      <c r="DC28" s="144">
        <v>1</v>
      </c>
      <c r="DD28" s="144">
        <v>1</v>
      </c>
      <c r="DE28" s="144">
        <v>1</v>
      </c>
      <c r="DF28" s="159">
        <v>1</v>
      </c>
      <c r="DG28" s="158">
        <v>2</v>
      </c>
      <c r="DH28" s="144">
        <v>5</v>
      </c>
      <c r="DI28" s="144">
        <v>5</v>
      </c>
      <c r="DJ28" s="144">
        <v>5</v>
      </c>
      <c r="DK28" s="159">
        <v>5</v>
      </c>
      <c r="DL28" s="158">
        <v>1</v>
      </c>
      <c r="DM28" s="144">
        <v>4</v>
      </c>
      <c r="DN28" s="144">
        <v>4</v>
      </c>
      <c r="DO28" s="144">
        <v>4</v>
      </c>
      <c r="DP28" s="159">
        <v>1</v>
      </c>
      <c r="DQ28" s="158">
        <v>1</v>
      </c>
      <c r="DR28" s="144">
        <v>4</v>
      </c>
      <c r="DS28" s="144">
        <v>4</v>
      </c>
      <c r="DT28" s="144">
        <v>4</v>
      </c>
      <c r="DU28" s="159">
        <v>4</v>
      </c>
      <c r="DV28" s="158">
        <v>1</v>
      </c>
      <c r="DW28" s="144">
        <v>5</v>
      </c>
      <c r="DX28" s="144">
        <v>5</v>
      </c>
      <c r="DY28" s="144">
        <v>5</v>
      </c>
      <c r="DZ28" s="159">
        <v>5</v>
      </c>
      <c r="EA28" s="158">
        <v>2</v>
      </c>
      <c r="EB28" s="144">
        <v>4</v>
      </c>
      <c r="EC28" s="144">
        <v>4</v>
      </c>
      <c r="ED28" s="144">
        <v>4</v>
      </c>
      <c r="EE28" s="159">
        <v>3</v>
      </c>
      <c r="EF28" s="158">
        <v>1</v>
      </c>
      <c r="EG28" s="144">
        <v>5</v>
      </c>
      <c r="EH28" s="144">
        <v>5</v>
      </c>
      <c r="EI28" s="144">
        <v>4</v>
      </c>
      <c r="EJ28" s="159">
        <v>4</v>
      </c>
      <c r="EK28" s="158">
        <v>1</v>
      </c>
      <c r="EL28" s="144">
        <v>1</v>
      </c>
      <c r="EM28" s="144">
        <v>1</v>
      </c>
      <c r="EN28" s="144">
        <v>1</v>
      </c>
      <c r="EO28" s="159">
        <v>1</v>
      </c>
      <c r="EP28" s="160"/>
      <c r="EQ28" s="145"/>
      <c r="ER28" s="145"/>
      <c r="ES28" s="145"/>
      <c r="ET28" s="161"/>
      <c r="EU28" s="160"/>
      <c r="EV28" s="145"/>
      <c r="EW28" s="145"/>
      <c r="EX28" s="145"/>
      <c r="EY28" s="161"/>
      <c r="FA28" s="609"/>
      <c r="FB28" s="284" t="str">
        <f>'Eventos de Riesgo Corrupción'!D26</f>
        <v>Empleados</v>
      </c>
      <c r="FC28" s="316">
        <f t="shared" si="5"/>
        <v>2</v>
      </c>
      <c r="FD28" s="317">
        <f t="shared" si="6"/>
        <v>1</v>
      </c>
      <c r="FE28" s="318">
        <f t="shared" si="0"/>
        <v>0.5</v>
      </c>
      <c r="FF28" s="610"/>
      <c r="FG28" s="316">
        <f t="shared" si="7"/>
        <v>4</v>
      </c>
      <c r="FH28" s="317">
        <f t="shared" si="8"/>
        <v>1.0473484499010843</v>
      </c>
      <c r="FI28" s="318">
        <f t="shared" si="1"/>
        <v>0.26183711247527108</v>
      </c>
      <c r="FJ28" s="611"/>
      <c r="FK28" s="316">
        <f t="shared" si="9"/>
        <v>4</v>
      </c>
      <c r="FL28" s="317">
        <f t="shared" si="10"/>
        <v>1.1450871101343856</v>
      </c>
      <c r="FM28" s="318">
        <f t="shared" si="2"/>
        <v>0.28627177753359639</v>
      </c>
      <c r="FN28" s="611"/>
      <c r="FO28" s="316">
        <f t="shared" si="11"/>
        <v>3</v>
      </c>
      <c r="FP28" s="317">
        <f t="shared" si="12"/>
        <v>1.2550916707718272</v>
      </c>
      <c r="FQ28" s="318">
        <f t="shared" si="13"/>
        <v>0.41836389025727572</v>
      </c>
      <c r="FR28" s="611"/>
      <c r="FS28" s="316">
        <f t="shared" si="14"/>
        <v>3</v>
      </c>
      <c r="FT28" s="317">
        <f t="shared" si="15"/>
        <v>1.345343442988383</v>
      </c>
      <c r="FU28" s="318">
        <f t="shared" si="3"/>
        <v>0.44844781432946101</v>
      </c>
      <c r="FV28" s="611"/>
      <c r="FW28" s="284" t="str">
        <f>'Eventos de Riesgo Corrupción'!D26</f>
        <v>Empleados</v>
      </c>
      <c r="FX28" s="316">
        <f t="shared" si="4"/>
        <v>4</v>
      </c>
      <c r="FY28" s="610"/>
      <c r="FZ28" s="321"/>
      <c r="GA28" s="612"/>
      <c r="GB28" s="593"/>
    </row>
    <row r="29" spans="1:184" ht="33.6" customHeight="1" x14ac:dyDescent="0.25">
      <c r="A29" s="484"/>
      <c r="B29" s="497"/>
      <c r="C29" s="502"/>
      <c r="D29" s="50" t="str">
        <f>'Eventos de Riesgo Corrupción'!D27</f>
        <v>Aliados</v>
      </c>
      <c r="F29" s="158">
        <v>3</v>
      </c>
      <c r="G29" s="144">
        <v>3</v>
      </c>
      <c r="H29" s="144">
        <v>3</v>
      </c>
      <c r="I29" s="144">
        <v>3</v>
      </c>
      <c r="J29" s="159">
        <v>3</v>
      </c>
      <c r="K29" s="158">
        <v>2</v>
      </c>
      <c r="L29" s="144">
        <v>4</v>
      </c>
      <c r="M29" s="144">
        <v>4</v>
      </c>
      <c r="N29" s="144">
        <v>2</v>
      </c>
      <c r="O29" s="159">
        <v>2</v>
      </c>
      <c r="P29" s="158">
        <v>2</v>
      </c>
      <c r="Q29" s="144">
        <v>3</v>
      </c>
      <c r="R29" s="144">
        <v>3</v>
      </c>
      <c r="S29" s="144">
        <v>2</v>
      </c>
      <c r="T29" s="159">
        <v>2</v>
      </c>
      <c r="U29" s="158">
        <v>2</v>
      </c>
      <c r="V29" s="144">
        <v>3</v>
      </c>
      <c r="W29" s="144">
        <v>4</v>
      </c>
      <c r="X29" s="144">
        <v>3</v>
      </c>
      <c r="Y29" s="159">
        <v>3</v>
      </c>
      <c r="Z29" s="158">
        <v>3</v>
      </c>
      <c r="AA29" s="144">
        <v>4</v>
      </c>
      <c r="AB29" s="144">
        <v>4</v>
      </c>
      <c r="AC29" s="144">
        <v>2</v>
      </c>
      <c r="AD29" s="159">
        <v>1</v>
      </c>
      <c r="AE29" s="158">
        <v>1</v>
      </c>
      <c r="AF29" s="144">
        <v>3</v>
      </c>
      <c r="AG29" s="144">
        <v>4</v>
      </c>
      <c r="AH29" s="144">
        <v>2</v>
      </c>
      <c r="AI29" s="159">
        <v>1</v>
      </c>
      <c r="AJ29" s="158">
        <v>3</v>
      </c>
      <c r="AK29" s="144">
        <v>4</v>
      </c>
      <c r="AL29" s="144">
        <v>4</v>
      </c>
      <c r="AM29" s="144">
        <v>4</v>
      </c>
      <c r="AN29" s="159">
        <v>4</v>
      </c>
      <c r="AO29" s="158">
        <v>1</v>
      </c>
      <c r="AP29" s="144">
        <v>5</v>
      </c>
      <c r="AQ29" s="144">
        <v>5</v>
      </c>
      <c r="AR29" s="144">
        <v>5</v>
      </c>
      <c r="AS29" s="159">
        <v>1</v>
      </c>
      <c r="AT29" s="158">
        <v>2</v>
      </c>
      <c r="AU29" s="144">
        <v>4</v>
      </c>
      <c r="AV29" s="144">
        <v>4</v>
      </c>
      <c r="AW29" s="144">
        <v>2</v>
      </c>
      <c r="AX29" s="159">
        <v>2</v>
      </c>
      <c r="AY29" s="313">
        <v>4</v>
      </c>
      <c r="AZ29" s="144">
        <v>4</v>
      </c>
      <c r="BA29" s="144">
        <v>4</v>
      </c>
      <c r="BB29" s="144">
        <v>4</v>
      </c>
      <c r="BC29" s="159">
        <v>4</v>
      </c>
      <c r="BD29" s="158">
        <v>3</v>
      </c>
      <c r="BE29" s="144">
        <v>4</v>
      </c>
      <c r="BF29" s="144">
        <v>4</v>
      </c>
      <c r="BG29" s="144">
        <v>2</v>
      </c>
      <c r="BH29" s="159">
        <v>3</v>
      </c>
      <c r="BI29" s="158">
        <v>1</v>
      </c>
      <c r="BJ29" s="144">
        <v>4</v>
      </c>
      <c r="BK29" s="144">
        <v>5</v>
      </c>
      <c r="BL29" s="144">
        <v>3</v>
      </c>
      <c r="BM29" s="159">
        <v>4</v>
      </c>
      <c r="BN29" s="158">
        <v>1</v>
      </c>
      <c r="BO29" s="144">
        <v>5</v>
      </c>
      <c r="BP29" s="144">
        <v>5</v>
      </c>
      <c r="BQ29" s="144">
        <v>5</v>
      </c>
      <c r="BR29" s="159">
        <v>1</v>
      </c>
      <c r="BS29" s="158">
        <v>1</v>
      </c>
      <c r="BT29" s="144">
        <v>4</v>
      </c>
      <c r="BU29" s="144">
        <v>4</v>
      </c>
      <c r="BV29" s="144">
        <v>4</v>
      </c>
      <c r="BW29" s="159">
        <v>4</v>
      </c>
      <c r="BX29" s="158">
        <v>4</v>
      </c>
      <c r="BY29" s="144">
        <v>4</v>
      </c>
      <c r="BZ29" s="144">
        <v>3</v>
      </c>
      <c r="CA29" s="144">
        <v>2</v>
      </c>
      <c r="CB29" s="159">
        <v>2</v>
      </c>
      <c r="CC29" s="158">
        <v>2</v>
      </c>
      <c r="CD29" s="144">
        <v>2</v>
      </c>
      <c r="CE29" s="144">
        <v>1</v>
      </c>
      <c r="CF29" s="144">
        <v>2</v>
      </c>
      <c r="CG29" s="159">
        <v>1</v>
      </c>
      <c r="CH29" s="158">
        <v>2</v>
      </c>
      <c r="CI29" s="144">
        <v>4</v>
      </c>
      <c r="CJ29" s="144">
        <v>4</v>
      </c>
      <c r="CK29" s="144">
        <v>2</v>
      </c>
      <c r="CL29" s="159">
        <v>1</v>
      </c>
      <c r="CM29" s="158">
        <v>3</v>
      </c>
      <c r="CN29" s="144">
        <v>5</v>
      </c>
      <c r="CO29" s="144">
        <v>5</v>
      </c>
      <c r="CP29" s="144">
        <v>5</v>
      </c>
      <c r="CQ29" s="159">
        <v>4</v>
      </c>
      <c r="CR29" s="158">
        <v>2</v>
      </c>
      <c r="CS29" s="144">
        <v>4</v>
      </c>
      <c r="CT29" s="144">
        <v>4</v>
      </c>
      <c r="CU29" s="144">
        <v>4</v>
      </c>
      <c r="CV29" s="159">
        <v>3</v>
      </c>
      <c r="CW29" s="158">
        <v>1</v>
      </c>
      <c r="CX29" s="144">
        <v>4</v>
      </c>
      <c r="CY29" s="144">
        <v>3</v>
      </c>
      <c r="CZ29" s="144">
        <v>3</v>
      </c>
      <c r="DA29" s="159">
        <v>3</v>
      </c>
      <c r="DB29" s="158">
        <v>4</v>
      </c>
      <c r="DC29" s="144">
        <v>1</v>
      </c>
      <c r="DD29" s="144">
        <v>1</v>
      </c>
      <c r="DE29" s="144">
        <v>1</v>
      </c>
      <c r="DF29" s="159">
        <v>1</v>
      </c>
      <c r="DG29" s="158">
        <v>2</v>
      </c>
      <c r="DH29" s="144">
        <v>5</v>
      </c>
      <c r="DI29" s="144">
        <v>5</v>
      </c>
      <c r="DJ29" s="144">
        <v>5</v>
      </c>
      <c r="DK29" s="159">
        <v>5</v>
      </c>
      <c r="DL29" s="158">
        <v>1</v>
      </c>
      <c r="DM29" s="144">
        <v>4</v>
      </c>
      <c r="DN29" s="144">
        <v>4</v>
      </c>
      <c r="DO29" s="144">
        <v>4</v>
      </c>
      <c r="DP29" s="159">
        <v>1</v>
      </c>
      <c r="DQ29" s="158">
        <v>1</v>
      </c>
      <c r="DR29" s="144">
        <v>4</v>
      </c>
      <c r="DS29" s="144">
        <v>4</v>
      </c>
      <c r="DT29" s="144">
        <v>4</v>
      </c>
      <c r="DU29" s="159">
        <v>4</v>
      </c>
      <c r="DV29" s="158">
        <v>1</v>
      </c>
      <c r="DW29" s="144">
        <v>5</v>
      </c>
      <c r="DX29" s="144">
        <v>5</v>
      </c>
      <c r="DY29" s="144">
        <v>5</v>
      </c>
      <c r="DZ29" s="159">
        <v>5</v>
      </c>
      <c r="EA29" s="158">
        <v>2</v>
      </c>
      <c r="EB29" s="144">
        <v>4</v>
      </c>
      <c r="EC29" s="144">
        <v>4</v>
      </c>
      <c r="ED29" s="144">
        <v>4</v>
      </c>
      <c r="EE29" s="159">
        <v>3</v>
      </c>
      <c r="EF29" s="158">
        <v>1</v>
      </c>
      <c r="EG29" s="144">
        <v>5</v>
      </c>
      <c r="EH29" s="144">
        <v>5</v>
      </c>
      <c r="EI29" s="144">
        <v>4</v>
      </c>
      <c r="EJ29" s="159">
        <v>4</v>
      </c>
      <c r="EK29" s="158">
        <v>1</v>
      </c>
      <c r="EL29" s="144">
        <v>1</v>
      </c>
      <c r="EM29" s="144">
        <v>1</v>
      </c>
      <c r="EN29" s="144">
        <v>1</v>
      </c>
      <c r="EO29" s="159">
        <v>1</v>
      </c>
      <c r="EP29" s="158"/>
      <c r="EQ29" s="144"/>
      <c r="ER29" s="144"/>
      <c r="ES29" s="144"/>
      <c r="ET29" s="159"/>
      <c r="EU29" s="158"/>
      <c r="EV29" s="144"/>
      <c r="EW29" s="144"/>
      <c r="EX29" s="144"/>
      <c r="EY29" s="159"/>
      <c r="FA29" s="596"/>
      <c r="FB29" s="284" t="str">
        <f>'Eventos de Riesgo Corrupción'!D27</f>
        <v>Aliados</v>
      </c>
      <c r="FC29" s="316">
        <f t="shared" si="5"/>
        <v>2</v>
      </c>
      <c r="FD29" s="317">
        <f t="shared" si="6"/>
        <v>1</v>
      </c>
      <c r="FE29" s="318">
        <f t="shared" si="0"/>
        <v>0.5</v>
      </c>
      <c r="FF29" s="598"/>
      <c r="FG29" s="316">
        <f t="shared" si="7"/>
        <v>4</v>
      </c>
      <c r="FH29" s="317">
        <f t="shared" si="8"/>
        <v>1.0473484499010843</v>
      </c>
      <c r="FI29" s="318">
        <f t="shared" si="1"/>
        <v>0.26183711247527108</v>
      </c>
      <c r="FJ29" s="600"/>
      <c r="FK29" s="316">
        <f t="shared" si="9"/>
        <v>4</v>
      </c>
      <c r="FL29" s="317">
        <f t="shared" si="10"/>
        <v>1.1450871101343856</v>
      </c>
      <c r="FM29" s="318">
        <f t="shared" si="2"/>
        <v>0.28627177753359639</v>
      </c>
      <c r="FN29" s="600"/>
      <c r="FO29" s="316">
        <f t="shared" si="11"/>
        <v>3</v>
      </c>
      <c r="FP29" s="317">
        <f t="shared" si="12"/>
        <v>1.2550916707718272</v>
      </c>
      <c r="FQ29" s="318">
        <f t="shared" si="13"/>
        <v>0.41836389025727572</v>
      </c>
      <c r="FR29" s="600"/>
      <c r="FS29" s="316">
        <f t="shared" si="14"/>
        <v>3</v>
      </c>
      <c r="FT29" s="317">
        <f t="shared" si="15"/>
        <v>1.345343442988383</v>
      </c>
      <c r="FU29" s="318">
        <f t="shared" si="3"/>
        <v>0.44844781432946101</v>
      </c>
      <c r="FV29" s="600"/>
      <c r="FW29" s="284" t="str">
        <f>'Eventos de Riesgo Corrupción'!D27</f>
        <v>Aliados</v>
      </c>
      <c r="FX29" s="316">
        <f t="shared" si="4"/>
        <v>4</v>
      </c>
      <c r="FY29" s="598"/>
      <c r="FZ29" s="321"/>
      <c r="GA29" s="608"/>
      <c r="GB29" s="594"/>
    </row>
    <row r="30" spans="1:184" ht="33.6" customHeight="1" x14ac:dyDescent="0.25">
      <c r="A30" s="475" t="str">
        <f>'Eventos de Riesgo Corrupción'!A28</f>
        <v>R5</v>
      </c>
      <c r="B30" s="491" t="str">
        <f>'Eventos de Riesgo Corrupción'!B28</f>
        <v>Divulgar información confidencial y privilegiada por parte de un Empleado de CCF o un tercero, actuando en nombre de la Entidad</v>
      </c>
      <c r="C30" s="494" t="str">
        <f>'Eventos de Riesgo Corrupción'!C28</f>
        <v>Terceros</v>
      </c>
      <c r="D30" s="153" t="str">
        <f>'Eventos de Riesgo Corrupción'!D28</f>
        <v>Contratistas</v>
      </c>
      <c r="F30" s="156">
        <v>5</v>
      </c>
      <c r="G30" s="73">
        <v>3</v>
      </c>
      <c r="H30" s="73">
        <v>3</v>
      </c>
      <c r="I30" s="73">
        <v>3</v>
      </c>
      <c r="J30" s="157">
        <v>3</v>
      </c>
      <c r="K30" s="156">
        <v>2</v>
      </c>
      <c r="L30" s="73">
        <v>4</v>
      </c>
      <c r="M30" s="73">
        <v>4</v>
      </c>
      <c r="N30" s="73">
        <v>3</v>
      </c>
      <c r="O30" s="157">
        <v>2</v>
      </c>
      <c r="P30" s="156">
        <v>2</v>
      </c>
      <c r="Q30" s="73">
        <v>3</v>
      </c>
      <c r="R30" s="73">
        <v>2</v>
      </c>
      <c r="S30" s="73">
        <v>3</v>
      </c>
      <c r="T30" s="157">
        <v>2</v>
      </c>
      <c r="U30" s="156">
        <v>3</v>
      </c>
      <c r="V30" s="73">
        <v>4</v>
      </c>
      <c r="W30" s="73">
        <v>4</v>
      </c>
      <c r="X30" s="73">
        <v>4</v>
      </c>
      <c r="Y30" s="157">
        <v>4</v>
      </c>
      <c r="Z30" s="156">
        <v>4</v>
      </c>
      <c r="AA30" s="73">
        <v>4</v>
      </c>
      <c r="AB30" s="73">
        <v>4</v>
      </c>
      <c r="AC30" s="73">
        <v>2</v>
      </c>
      <c r="AD30" s="157">
        <v>1</v>
      </c>
      <c r="AE30" s="156">
        <v>1</v>
      </c>
      <c r="AF30" s="73">
        <v>4</v>
      </c>
      <c r="AG30" s="73">
        <v>5</v>
      </c>
      <c r="AH30" s="73">
        <v>3</v>
      </c>
      <c r="AI30" s="157">
        <v>2</v>
      </c>
      <c r="AJ30" s="156">
        <v>3</v>
      </c>
      <c r="AK30" s="73">
        <v>4</v>
      </c>
      <c r="AL30" s="73">
        <v>4</v>
      </c>
      <c r="AM30" s="73">
        <v>4</v>
      </c>
      <c r="AN30" s="157">
        <v>4</v>
      </c>
      <c r="AO30" s="156">
        <v>1</v>
      </c>
      <c r="AP30" s="73">
        <v>5</v>
      </c>
      <c r="AQ30" s="73">
        <v>5</v>
      </c>
      <c r="AR30" s="73">
        <v>5</v>
      </c>
      <c r="AS30" s="157">
        <v>1</v>
      </c>
      <c r="AT30" s="156">
        <v>3</v>
      </c>
      <c r="AU30" s="73">
        <v>4</v>
      </c>
      <c r="AV30" s="73">
        <v>4</v>
      </c>
      <c r="AW30" s="73">
        <v>3</v>
      </c>
      <c r="AX30" s="157">
        <v>3</v>
      </c>
      <c r="AY30" s="312">
        <v>4</v>
      </c>
      <c r="AZ30" s="73">
        <v>4</v>
      </c>
      <c r="BA30" s="73">
        <v>4</v>
      </c>
      <c r="BB30" s="73">
        <v>4</v>
      </c>
      <c r="BC30" s="157">
        <v>4</v>
      </c>
      <c r="BD30" s="156">
        <v>4</v>
      </c>
      <c r="BE30" s="73">
        <v>4</v>
      </c>
      <c r="BF30" s="73">
        <v>4</v>
      </c>
      <c r="BG30" s="73">
        <v>2</v>
      </c>
      <c r="BH30" s="157">
        <v>3</v>
      </c>
      <c r="BI30" s="156">
        <v>1</v>
      </c>
      <c r="BJ30" s="73">
        <v>4</v>
      </c>
      <c r="BK30" s="73">
        <v>5</v>
      </c>
      <c r="BL30" s="73">
        <v>3</v>
      </c>
      <c r="BM30" s="157">
        <v>4</v>
      </c>
      <c r="BN30" s="156">
        <v>1</v>
      </c>
      <c r="BO30" s="73">
        <v>5</v>
      </c>
      <c r="BP30" s="73">
        <v>5</v>
      </c>
      <c r="BQ30" s="73">
        <v>5</v>
      </c>
      <c r="BR30" s="157">
        <v>1</v>
      </c>
      <c r="BS30" s="156">
        <v>2</v>
      </c>
      <c r="BT30" s="73">
        <v>4</v>
      </c>
      <c r="BU30" s="73">
        <v>4</v>
      </c>
      <c r="BV30" s="73">
        <v>4</v>
      </c>
      <c r="BW30" s="157">
        <v>4</v>
      </c>
      <c r="BX30" s="156">
        <v>3</v>
      </c>
      <c r="BY30" s="73">
        <v>4</v>
      </c>
      <c r="BZ30" s="73">
        <v>3</v>
      </c>
      <c r="CA30" s="73">
        <v>2</v>
      </c>
      <c r="CB30" s="157">
        <v>2</v>
      </c>
      <c r="CC30" s="156">
        <v>2</v>
      </c>
      <c r="CD30" s="73">
        <v>2</v>
      </c>
      <c r="CE30" s="73">
        <v>2</v>
      </c>
      <c r="CF30" s="73">
        <v>2</v>
      </c>
      <c r="CG30" s="157">
        <v>2</v>
      </c>
      <c r="CH30" s="156">
        <v>2</v>
      </c>
      <c r="CI30" s="73">
        <v>4</v>
      </c>
      <c r="CJ30" s="73">
        <v>4</v>
      </c>
      <c r="CK30" s="73">
        <v>5</v>
      </c>
      <c r="CL30" s="157">
        <v>1</v>
      </c>
      <c r="CM30" s="156">
        <v>3</v>
      </c>
      <c r="CN30" s="73">
        <v>4</v>
      </c>
      <c r="CO30" s="73">
        <v>4</v>
      </c>
      <c r="CP30" s="73">
        <v>4</v>
      </c>
      <c r="CQ30" s="157">
        <v>4</v>
      </c>
      <c r="CR30" s="156">
        <v>2</v>
      </c>
      <c r="CS30" s="73">
        <v>4</v>
      </c>
      <c r="CT30" s="73">
        <v>3</v>
      </c>
      <c r="CU30" s="73">
        <v>3</v>
      </c>
      <c r="CV30" s="157">
        <v>3</v>
      </c>
      <c r="CW30" s="156">
        <v>1</v>
      </c>
      <c r="CX30" s="73">
        <v>4</v>
      </c>
      <c r="CY30" s="73">
        <v>3</v>
      </c>
      <c r="CZ30" s="73">
        <v>3</v>
      </c>
      <c r="DA30" s="157">
        <v>3</v>
      </c>
      <c r="DB30" s="156">
        <v>4</v>
      </c>
      <c r="DC30" s="73">
        <v>5</v>
      </c>
      <c r="DD30" s="73">
        <v>5</v>
      </c>
      <c r="DE30" s="73">
        <v>5</v>
      </c>
      <c r="DF30" s="157">
        <v>5</v>
      </c>
      <c r="DG30" s="156">
        <v>5</v>
      </c>
      <c r="DH30" s="73">
        <v>5</v>
      </c>
      <c r="DI30" s="73">
        <v>5</v>
      </c>
      <c r="DJ30" s="73">
        <v>5</v>
      </c>
      <c r="DK30" s="157">
        <v>5</v>
      </c>
      <c r="DL30" s="156">
        <v>1</v>
      </c>
      <c r="DM30" s="73">
        <v>4</v>
      </c>
      <c r="DN30" s="73">
        <v>4</v>
      </c>
      <c r="DO30" s="73">
        <v>4</v>
      </c>
      <c r="DP30" s="157">
        <v>1</v>
      </c>
      <c r="DQ30" s="156">
        <v>3</v>
      </c>
      <c r="DR30" s="73">
        <v>3</v>
      </c>
      <c r="DS30" s="73">
        <v>3</v>
      </c>
      <c r="DT30" s="73">
        <v>3</v>
      </c>
      <c r="DU30" s="157">
        <v>3</v>
      </c>
      <c r="DV30" s="156">
        <v>2</v>
      </c>
      <c r="DW30" s="73">
        <v>5</v>
      </c>
      <c r="DX30" s="73">
        <v>5</v>
      </c>
      <c r="DY30" s="73">
        <v>5</v>
      </c>
      <c r="DZ30" s="157">
        <v>5</v>
      </c>
      <c r="EA30" s="156">
        <v>3</v>
      </c>
      <c r="EB30" s="73">
        <v>4</v>
      </c>
      <c r="EC30" s="73">
        <v>3</v>
      </c>
      <c r="ED30" s="73">
        <v>4</v>
      </c>
      <c r="EE30" s="157">
        <v>4</v>
      </c>
      <c r="EF30" s="156">
        <v>1</v>
      </c>
      <c r="EG30" s="73">
        <v>5</v>
      </c>
      <c r="EH30" s="73">
        <v>5</v>
      </c>
      <c r="EI30" s="73">
        <v>4</v>
      </c>
      <c r="EJ30" s="157">
        <v>4</v>
      </c>
      <c r="EK30" s="156">
        <v>1</v>
      </c>
      <c r="EL30" s="73">
        <v>1</v>
      </c>
      <c r="EM30" s="73">
        <v>1</v>
      </c>
      <c r="EN30" s="73">
        <v>1</v>
      </c>
      <c r="EO30" s="157">
        <v>1</v>
      </c>
      <c r="EP30" s="156"/>
      <c r="EQ30" s="73"/>
      <c r="ER30" s="73"/>
      <c r="ES30" s="73"/>
      <c r="ET30" s="157"/>
      <c r="EU30" s="156"/>
      <c r="EV30" s="73"/>
      <c r="EW30" s="73"/>
      <c r="EX30" s="73"/>
      <c r="EY30" s="157"/>
      <c r="FA30" s="475" t="str">
        <f>'Eventos de Riesgo Corrupción'!A28</f>
        <v>R5</v>
      </c>
      <c r="FB30" s="167" t="str">
        <f>'Eventos de Riesgo Corrupción'!D28</f>
        <v>Contratistas</v>
      </c>
      <c r="FC30" s="164">
        <f t="shared" si="5"/>
        <v>2</v>
      </c>
      <c r="FD30" s="165">
        <f t="shared" si="6"/>
        <v>1.2387246568589019</v>
      </c>
      <c r="FE30" s="166">
        <f t="shared" si="0"/>
        <v>0.61936232842945094</v>
      </c>
      <c r="FF30" s="588">
        <f>ROUND(AVERAGE(FC30,FC31),0)</f>
        <v>2</v>
      </c>
      <c r="FG30" s="164">
        <f t="shared" si="7"/>
        <v>4</v>
      </c>
      <c r="FH30" s="165">
        <f t="shared" si="8"/>
        <v>0.88352263406092724</v>
      </c>
      <c r="FI30" s="166">
        <f t="shared" si="1"/>
        <v>0.22088065851523181</v>
      </c>
      <c r="FJ30" s="601">
        <f>ROUND(AVERAGE(FG30,FG31),0)</f>
        <v>4</v>
      </c>
      <c r="FK30" s="164">
        <f t="shared" si="9"/>
        <v>4</v>
      </c>
      <c r="FL30" s="165">
        <f t="shared" si="10"/>
        <v>1.0369450814969983</v>
      </c>
      <c r="FM30" s="166">
        <f t="shared" si="2"/>
        <v>0.25923627037424957</v>
      </c>
      <c r="FN30" s="601">
        <f>ROUND(AVERAGE(FK30,FK31),0)</f>
        <v>4</v>
      </c>
      <c r="FO30" s="164">
        <f t="shared" si="11"/>
        <v>4</v>
      </c>
      <c r="FP30" s="165">
        <f t="shared" si="12"/>
        <v>1.0856202966836188</v>
      </c>
      <c r="FQ30" s="166">
        <f t="shared" si="13"/>
        <v>0.2714050741709047</v>
      </c>
      <c r="FR30" s="601">
        <f>ROUND(AVERAGE(FO30,FO31),0)</f>
        <v>4</v>
      </c>
      <c r="FS30" s="164">
        <f t="shared" si="14"/>
        <v>3</v>
      </c>
      <c r="FT30" s="165">
        <f t="shared" si="15"/>
        <v>1.3185296387124807</v>
      </c>
      <c r="FU30" s="166">
        <f t="shared" si="3"/>
        <v>0.43950987957082693</v>
      </c>
      <c r="FV30" s="601">
        <f>ROUND(AVERAGE(FS30,FS31),0)</f>
        <v>3</v>
      </c>
      <c r="FW30" s="167" t="str">
        <f>'Eventos de Riesgo Corrupción'!D28</f>
        <v>Contratistas</v>
      </c>
      <c r="FX30" s="164">
        <f t="shared" si="4"/>
        <v>4</v>
      </c>
      <c r="FY30" s="588">
        <f>ROUND(AVERAGE(FX30,FX31),0)</f>
        <v>4</v>
      </c>
      <c r="FZ30" s="91"/>
      <c r="GA30" s="604">
        <f>ROUND(FF30*FY30,0)</f>
        <v>8</v>
      </c>
      <c r="GB30" s="592" t="str">
        <f>IF(GA30&gt;=20,"MUY ALTO",IF(GA30&gt;=10,"ALTO",IF(GA30&gt;=4,"MODERADO",IF(GA30&lt;=3,"BAJO"))))</f>
        <v>MODERADO</v>
      </c>
    </row>
    <row r="31" spans="1:184" ht="33.6" customHeight="1" x14ac:dyDescent="0.25">
      <c r="A31" s="476"/>
      <c r="B31" s="493"/>
      <c r="C31" s="495"/>
      <c r="D31" s="153" t="str">
        <f>'Eventos de Riesgo Corrupción'!D29</f>
        <v>Empleados</v>
      </c>
      <c r="F31" s="156">
        <v>5</v>
      </c>
      <c r="G31" s="73">
        <v>3</v>
      </c>
      <c r="H31" s="73">
        <v>3</v>
      </c>
      <c r="I31" s="73">
        <v>3</v>
      </c>
      <c r="J31" s="157">
        <v>3</v>
      </c>
      <c r="K31" s="156">
        <v>2</v>
      </c>
      <c r="L31" s="73">
        <v>4</v>
      </c>
      <c r="M31" s="73">
        <v>4</v>
      </c>
      <c r="N31" s="73">
        <v>3</v>
      </c>
      <c r="O31" s="157">
        <v>2</v>
      </c>
      <c r="P31" s="156">
        <v>2</v>
      </c>
      <c r="Q31" s="73">
        <v>3</v>
      </c>
      <c r="R31" s="73">
        <v>2</v>
      </c>
      <c r="S31" s="73">
        <v>3</v>
      </c>
      <c r="T31" s="157">
        <v>2</v>
      </c>
      <c r="U31" s="156">
        <v>3</v>
      </c>
      <c r="V31" s="73">
        <v>4</v>
      </c>
      <c r="W31" s="73">
        <v>4</v>
      </c>
      <c r="X31" s="73">
        <v>4</v>
      </c>
      <c r="Y31" s="157">
        <v>4</v>
      </c>
      <c r="Z31" s="156">
        <v>4</v>
      </c>
      <c r="AA31" s="73">
        <v>4</v>
      </c>
      <c r="AB31" s="73">
        <v>4</v>
      </c>
      <c r="AC31" s="73">
        <v>2</v>
      </c>
      <c r="AD31" s="157">
        <v>1</v>
      </c>
      <c r="AE31" s="156">
        <v>1</v>
      </c>
      <c r="AF31" s="73">
        <v>4</v>
      </c>
      <c r="AG31" s="73">
        <v>5</v>
      </c>
      <c r="AH31" s="73">
        <v>3</v>
      </c>
      <c r="AI31" s="157">
        <v>2</v>
      </c>
      <c r="AJ31" s="156">
        <v>3</v>
      </c>
      <c r="AK31" s="73">
        <v>4</v>
      </c>
      <c r="AL31" s="73">
        <v>4</v>
      </c>
      <c r="AM31" s="73">
        <v>4</v>
      </c>
      <c r="AN31" s="157">
        <v>4</v>
      </c>
      <c r="AO31" s="156">
        <v>1</v>
      </c>
      <c r="AP31" s="73">
        <v>5</v>
      </c>
      <c r="AQ31" s="73">
        <v>5</v>
      </c>
      <c r="AR31" s="73">
        <v>5</v>
      </c>
      <c r="AS31" s="157">
        <v>1</v>
      </c>
      <c r="AT31" s="156">
        <v>3</v>
      </c>
      <c r="AU31" s="73">
        <v>4</v>
      </c>
      <c r="AV31" s="73">
        <v>4</v>
      </c>
      <c r="AW31" s="73">
        <v>3</v>
      </c>
      <c r="AX31" s="157">
        <v>3</v>
      </c>
      <c r="AY31" s="312">
        <v>4</v>
      </c>
      <c r="AZ31" s="73">
        <v>4</v>
      </c>
      <c r="BA31" s="73">
        <v>4</v>
      </c>
      <c r="BB31" s="73">
        <v>4</v>
      </c>
      <c r="BC31" s="157">
        <v>4</v>
      </c>
      <c r="BD31" s="156">
        <v>4</v>
      </c>
      <c r="BE31" s="73">
        <v>4</v>
      </c>
      <c r="BF31" s="73">
        <v>4</v>
      </c>
      <c r="BG31" s="73">
        <v>2</v>
      </c>
      <c r="BH31" s="157">
        <v>3</v>
      </c>
      <c r="BI31" s="156">
        <v>1</v>
      </c>
      <c r="BJ31" s="73">
        <v>4</v>
      </c>
      <c r="BK31" s="73">
        <v>5</v>
      </c>
      <c r="BL31" s="73">
        <v>3</v>
      </c>
      <c r="BM31" s="157">
        <v>4</v>
      </c>
      <c r="BN31" s="156">
        <v>1</v>
      </c>
      <c r="BO31" s="73">
        <v>5</v>
      </c>
      <c r="BP31" s="73">
        <v>5</v>
      </c>
      <c r="BQ31" s="73">
        <v>5</v>
      </c>
      <c r="BR31" s="157">
        <v>1</v>
      </c>
      <c r="BS31" s="156">
        <v>2</v>
      </c>
      <c r="BT31" s="73">
        <v>4</v>
      </c>
      <c r="BU31" s="73">
        <v>4</v>
      </c>
      <c r="BV31" s="73">
        <v>4</v>
      </c>
      <c r="BW31" s="157">
        <v>4</v>
      </c>
      <c r="BX31" s="156">
        <v>3</v>
      </c>
      <c r="BY31" s="73">
        <v>4</v>
      </c>
      <c r="BZ31" s="73">
        <v>3</v>
      </c>
      <c r="CA31" s="73">
        <v>2</v>
      </c>
      <c r="CB31" s="157">
        <v>2</v>
      </c>
      <c r="CC31" s="156">
        <v>2</v>
      </c>
      <c r="CD31" s="73">
        <v>2</v>
      </c>
      <c r="CE31" s="73">
        <v>2</v>
      </c>
      <c r="CF31" s="73">
        <v>2</v>
      </c>
      <c r="CG31" s="157">
        <v>2</v>
      </c>
      <c r="CH31" s="156">
        <v>2</v>
      </c>
      <c r="CI31" s="73">
        <v>4</v>
      </c>
      <c r="CJ31" s="73">
        <v>4</v>
      </c>
      <c r="CK31" s="73">
        <v>5</v>
      </c>
      <c r="CL31" s="157">
        <v>1</v>
      </c>
      <c r="CM31" s="156">
        <v>3</v>
      </c>
      <c r="CN31" s="73">
        <v>4</v>
      </c>
      <c r="CO31" s="73">
        <v>4</v>
      </c>
      <c r="CP31" s="73">
        <v>4</v>
      </c>
      <c r="CQ31" s="157">
        <v>4</v>
      </c>
      <c r="CR31" s="156">
        <v>2</v>
      </c>
      <c r="CS31" s="73">
        <v>4</v>
      </c>
      <c r="CT31" s="73">
        <v>3</v>
      </c>
      <c r="CU31" s="73">
        <v>3</v>
      </c>
      <c r="CV31" s="157">
        <v>3</v>
      </c>
      <c r="CW31" s="156">
        <v>1</v>
      </c>
      <c r="CX31" s="73">
        <v>4</v>
      </c>
      <c r="CY31" s="73">
        <v>3</v>
      </c>
      <c r="CZ31" s="73">
        <v>3</v>
      </c>
      <c r="DA31" s="157">
        <v>3</v>
      </c>
      <c r="DB31" s="156">
        <v>4</v>
      </c>
      <c r="DC31" s="73">
        <v>5</v>
      </c>
      <c r="DD31" s="73">
        <v>5</v>
      </c>
      <c r="DE31" s="73">
        <v>5</v>
      </c>
      <c r="DF31" s="157">
        <v>5</v>
      </c>
      <c r="DG31" s="156">
        <v>5</v>
      </c>
      <c r="DH31" s="73">
        <v>5</v>
      </c>
      <c r="DI31" s="73">
        <v>5</v>
      </c>
      <c r="DJ31" s="73">
        <v>5</v>
      </c>
      <c r="DK31" s="157">
        <v>5</v>
      </c>
      <c r="DL31" s="156">
        <v>1</v>
      </c>
      <c r="DM31" s="73">
        <v>4</v>
      </c>
      <c r="DN31" s="73">
        <v>4</v>
      </c>
      <c r="DO31" s="73">
        <v>4</v>
      </c>
      <c r="DP31" s="157">
        <v>1</v>
      </c>
      <c r="DQ31" s="156">
        <v>3</v>
      </c>
      <c r="DR31" s="73">
        <v>3</v>
      </c>
      <c r="DS31" s="73">
        <v>3</v>
      </c>
      <c r="DT31" s="73">
        <v>3</v>
      </c>
      <c r="DU31" s="157">
        <v>3</v>
      </c>
      <c r="DV31" s="156">
        <v>2</v>
      </c>
      <c r="DW31" s="73">
        <v>5</v>
      </c>
      <c r="DX31" s="73">
        <v>5</v>
      </c>
      <c r="DY31" s="73">
        <v>5</v>
      </c>
      <c r="DZ31" s="157">
        <v>5</v>
      </c>
      <c r="EA31" s="156">
        <v>3</v>
      </c>
      <c r="EB31" s="73">
        <v>4</v>
      </c>
      <c r="EC31" s="73">
        <v>3</v>
      </c>
      <c r="ED31" s="73">
        <v>4</v>
      </c>
      <c r="EE31" s="157">
        <v>4</v>
      </c>
      <c r="EF31" s="156">
        <v>1</v>
      </c>
      <c r="EG31" s="73">
        <v>5</v>
      </c>
      <c r="EH31" s="73">
        <v>5</v>
      </c>
      <c r="EI31" s="73">
        <v>4</v>
      </c>
      <c r="EJ31" s="157">
        <v>4</v>
      </c>
      <c r="EK31" s="156">
        <v>1</v>
      </c>
      <c r="EL31" s="73">
        <v>1</v>
      </c>
      <c r="EM31" s="73">
        <v>1</v>
      </c>
      <c r="EN31" s="73">
        <v>1</v>
      </c>
      <c r="EO31" s="157">
        <v>1</v>
      </c>
      <c r="EP31" s="156"/>
      <c r="EQ31" s="73"/>
      <c r="ER31" s="73"/>
      <c r="ES31" s="73"/>
      <c r="ET31" s="157"/>
      <c r="EU31" s="156"/>
      <c r="EV31" s="73"/>
      <c r="EW31" s="73"/>
      <c r="EX31" s="73"/>
      <c r="EY31" s="157"/>
      <c r="FA31" s="476"/>
      <c r="FB31" s="167" t="str">
        <f>'Eventos de Riesgo Corrupción'!D29</f>
        <v>Empleados</v>
      </c>
      <c r="FC31" s="164">
        <f t="shared" si="5"/>
        <v>2</v>
      </c>
      <c r="FD31" s="165">
        <f t="shared" si="6"/>
        <v>1.2387246568589019</v>
      </c>
      <c r="FE31" s="166">
        <f t="shared" si="0"/>
        <v>0.61936232842945094</v>
      </c>
      <c r="FF31" s="590"/>
      <c r="FG31" s="164">
        <f t="shared" si="7"/>
        <v>4</v>
      </c>
      <c r="FH31" s="165">
        <f t="shared" si="8"/>
        <v>0.88352263406092724</v>
      </c>
      <c r="FI31" s="166">
        <f t="shared" si="1"/>
        <v>0.22088065851523181</v>
      </c>
      <c r="FJ31" s="603"/>
      <c r="FK31" s="164">
        <f t="shared" si="9"/>
        <v>4</v>
      </c>
      <c r="FL31" s="165">
        <f t="shared" si="10"/>
        <v>1.0369450814969983</v>
      </c>
      <c r="FM31" s="166">
        <f t="shared" si="2"/>
        <v>0.25923627037424957</v>
      </c>
      <c r="FN31" s="603"/>
      <c r="FO31" s="164">
        <f t="shared" si="11"/>
        <v>4</v>
      </c>
      <c r="FP31" s="165">
        <f t="shared" si="12"/>
        <v>1.0856202966836188</v>
      </c>
      <c r="FQ31" s="166">
        <f t="shared" si="13"/>
        <v>0.2714050741709047</v>
      </c>
      <c r="FR31" s="603"/>
      <c r="FS31" s="164">
        <f t="shared" si="14"/>
        <v>3</v>
      </c>
      <c r="FT31" s="165">
        <f t="shared" si="15"/>
        <v>1.3185296387124807</v>
      </c>
      <c r="FU31" s="166">
        <f t="shared" si="3"/>
        <v>0.43950987957082693</v>
      </c>
      <c r="FV31" s="603"/>
      <c r="FW31" s="167" t="str">
        <f>'Eventos de Riesgo Corrupción'!D29</f>
        <v>Empleados</v>
      </c>
      <c r="FX31" s="164">
        <f t="shared" si="4"/>
        <v>4</v>
      </c>
      <c r="FY31" s="590"/>
      <c r="FZ31" s="91"/>
      <c r="GA31" s="606"/>
      <c r="GB31" s="594"/>
    </row>
    <row r="32" spans="1:184" ht="63.75" x14ac:dyDescent="0.25">
      <c r="A32" s="90" t="str">
        <f>'Eventos de Riesgo Corrupción'!A30</f>
        <v>R6</v>
      </c>
      <c r="B32" s="143" t="str">
        <f>'Eventos de Riesgo Corrupción'!B30</f>
        <v>Manipular cifras contables o administrativas con el fin de ocultar pagos indebidos o ventajas en favor propio o de terceros en un negocio nacional o internacional.</v>
      </c>
      <c r="C32" s="50" t="str">
        <f>'Eventos de Riesgo Corrupción'!C30</f>
        <v>Terceros</v>
      </c>
      <c r="D32" s="50" t="str">
        <f>'Eventos de Riesgo Corrupción'!D30</f>
        <v>Empleados</v>
      </c>
      <c r="F32" s="158">
        <v>1</v>
      </c>
      <c r="G32" s="144">
        <v>3</v>
      </c>
      <c r="H32" s="144">
        <v>3</v>
      </c>
      <c r="I32" s="144">
        <v>3</v>
      </c>
      <c r="J32" s="159">
        <v>3</v>
      </c>
      <c r="K32" s="158">
        <v>2</v>
      </c>
      <c r="L32" s="144">
        <v>4</v>
      </c>
      <c r="M32" s="144">
        <v>4</v>
      </c>
      <c r="N32" s="144">
        <v>2</v>
      </c>
      <c r="O32" s="159">
        <v>2</v>
      </c>
      <c r="P32" s="158">
        <v>1</v>
      </c>
      <c r="Q32" s="144">
        <v>2</v>
      </c>
      <c r="R32" s="144">
        <v>2</v>
      </c>
      <c r="S32" s="144">
        <v>2</v>
      </c>
      <c r="T32" s="159">
        <v>2</v>
      </c>
      <c r="U32" s="158">
        <v>2</v>
      </c>
      <c r="V32" s="144">
        <v>2</v>
      </c>
      <c r="W32" s="144">
        <v>2</v>
      </c>
      <c r="X32" s="144">
        <v>2</v>
      </c>
      <c r="Y32" s="159">
        <v>2</v>
      </c>
      <c r="Z32" s="158">
        <v>3</v>
      </c>
      <c r="AA32" s="144">
        <v>4</v>
      </c>
      <c r="AB32" s="144">
        <v>4</v>
      </c>
      <c r="AC32" s="144">
        <v>3</v>
      </c>
      <c r="AD32" s="159">
        <v>1</v>
      </c>
      <c r="AE32" s="158">
        <v>1</v>
      </c>
      <c r="AF32" s="144">
        <v>5</v>
      </c>
      <c r="AG32" s="144">
        <v>5</v>
      </c>
      <c r="AH32" s="144">
        <v>3</v>
      </c>
      <c r="AI32" s="159">
        <v>2</v>
      </c>
      <c r="AJ32" s="158">
        <v>3</v>
      </c>
      <c r="AK32" s="144">
        <v>4</v>
      </c>
      <c r="AL32" s="144">
        <v>4</v>
      </c>
      <c r="AM32" s="144">
        <v>4</v>
      </c>
      <c r="AN32" s="159">
        <v>4</v>
      </c>
      <c r="AO32" s="158">
        <v>1</v>
      </c>
      <c r="AP32" s="144">
        <v>5</v>
      </c>
      <c r="AQ32" s="144">
        <v>5</v>
      </c>
      <c r="AR32" s="144">
        <v>5</v>
      </c>
      <c r="AS32" s="159">
        <v>1</v>
      </c>
      <c r="AT32" s="158">
        <v>2</v>
      </c>
      <c r="AU32" s="144">
        <v>4</v>
      </c>
      <c r="AV32" s="144">
        <v>4</v>
      </c>
      <c r="AW32" s="144">
        <v>2</v>
      </c>
      <c r="AX32" s="159">
        <v>2</v>
      </c>
      <c r="AY32" s="313">
        <v>4</v>
      </c>
      <c r="AZ32" s="144">
        <v>4</v>
      </c>
      <c r="BA32" s="144">
        <v>4</v>
      </c>
      <c r="BB32" s="144">
        <v>4</v>
      </c>
      <c r="BC32" s="159">
        <v>4</v>
      </c>
      <c r="BD32" s="158">
        <v>1</v>
      </c>
      <c r="BE32" s="144">
        <v>5</v>
      </c>
      <c r="BF32" s="144">
        <v>4</v>
      </c>
      <c r="BG32" s="144">
        <v>4</v>
      </c>
      <c r="BH32" s="159">
        <v>3</v>
      </c>
      <c r="BI32" s="158">
        <v>1</v>
      </c>
      <c r="BJ32" s="144">
        <v>4</v>
      </c>
      <c r="BK32" s="144">
        <v>5</v>
      </c>
      <c r="BL32" s="144">
        <v>3</v>
      </c>
      <c r="BM32" s="159">
        <v>4</v>
      </c>
      <c r="BN32" s="158">
        <v>1</v>
      </c>
      <c r="BO32" s="144">
        <v>5</v>
      </c>
      <c r="BP32" s="144">
        <v>5</v>
      </c>
      <c r="BQ32" s="144">
        <v>5</v>
      </c>
      <c r="BR32" s="159">
        <v>1</v>
      </c>
      <c r="BS32" s="158">
        <v>1</v>
      </c>
      <c r="BT32" s="144">
        <v>4</v>
      </c>
      <c r="BU32" s="144">
        <v>4</v>
      </c>
      <c r="BV32" s="144">
        <v>4</v>
      </c>
      <c r="BW32" s="159">
        <v>4</v>
      </c>
      <c r="BX32" s="158">
        <v>4</v>
      </c>
      <c r="BY32" s="144">
        <v>4</v>
      </c>
      <c r="BZ32" s="144">
        <v>3</v>
      </c>
      <c r="CA32" s="144">
        <v>3</v>
      </c>
      <c r="CB32" s="159">
        <v>2</v>
      </c>
      <c r="CC32" s="158">
        <v>2</v>
      </c>
      <c r="CD32" s="144">
        <v>4</v>
      </c>
      <c r="CE32" s="144">
        <v>4</v>
      </c>
      <c r="CF32" s="144">
        <v>4</v>
      </c>
      <c r="CG32" s="159">
        <v>4</v>
      </c>
      <c r="CH32" s="158">
        <v>1</v>
      </c>
      <c r="CI32" s="144">
        <v>5</v>
      </c>
      <c r="CJ32" s="144">
        <v>5</v>
      </c>
      <c r="CK32" s="144">
        <v>5</v>
      </c>
      <c r="CL32" s="159">
        <v>1</v>
      </c>
      <c r="CM32" s="158">
        <v>2</v>
      </c>
      <c r="CN32" s="144">
        <v>5</v>
      </c>
      <c r="CO32" s="144">
        <v>5</v>
      </c>
      <c r="CP32" s="144">
        <v>5</v>
      </c>
      <c r="CQ32" s="159">
        <v>5</v>
      </c>
      <c r="CR32" s="158">
        <v>2</v>
      </c>
      <c r="CS32" s="144">
        <v>5</v>
      </c>
      <c r="CT32" s="144">
        <v>4</v>
      </c>
      <c r="CU32" s="144">
        <v>4</v>
      </c>
      <c r="CV32" s="159">
        <v>4</v>
      </c>
      <c r="CW32" s="158">
        <v>1</v>
      </c>
      <c r="CX32" s="144">
        <v>4</v>
      </c>
      <c r="CY32" s="144">
        <v>3</v>
      </c>
      <c r="CZ32" s="144">
        <v>3</v>
      </c>
      <c r="DA32" s="159">
        <v>3</v>
      </c>
      <c r="DB32" s="158">
        <v>4</v>
      </c>
      <c r="DC32" s="144">
        <v>5</v>
      </c>
      <c r="DD32" s="144">
        <v>5</v>
      </c>
      <c r="DE32" s="144">
        <v>5</v>
      </c>
      <c r="DF32" s="159">
        <v>5</v>
      </c>
      <c r="DG32" s="158">
        <v>4</v>
      </c>
      <c r="DH32" s="144">
        <v>5</v>
      </c>
      <c r="DI32" s="144">
        <v>5</v>
      </c>
      <c r="DJ32" s="144">
        <v>5</v>
      </c>
      <c r="DK32" s="159">
        <v>5</v>
      </c>
      <c r="DL32" s="158">
        <v>1</v>
      </c>
      <c r="DM32" s="144">
        <v>4</v>
      </c>
      <c r="DN32" s="144">
        <v>4</v>
      </c>
      <c r="DO32" s="144">
        <v>4</v>
      </c>
      <c r="DP32" s="159">
        <v>1</v>
      </c>
      <c r="DQ32" s="158">
        <v>1</v>
      </c>
      <c r="DR32" s="144">
        <v>3</v>
      </c>
      <c r="DS32" s="144">
        <v>3</v>
      </c>
      <c r="DT32" s="144">
        <v>3</v>
      </c>
      <c r="DU32" s="159">
        <v>3</v>
      </c>
      <c r="DV32" s="158">
        <v>1</v>
      </c>
      <c r="DW32" s="144">
        <v>5</v>
      </c>
      <c r="DX32" s="144">
        <v>5</v>
      </c>
      <c r="DY32" s="144">
        <v>5</v>
      </c>
      <c r="DZ32" s="159">
        <v>5</v>
      </c>
      <c r="EA32" s="158">
        <v>1</v>
      </c>
      <c r="EB32" s="144">
        <v>4</v>
      </c>
      <c r="EC32" s="144">
        <v>4</v>
      </c>
      <c r="ED32" s="144">
        <v>4</v>
      </c>
      <c r="EE32" s="159">
        <v>4</v>
      </c>
      <c r="EF32" s="158">
        <v>1</v>
      </c>
      <c r="EG32" s="144">
        <v>5</v>
      </c>
      <c r="EH32" s="144">
        <v>5</v>
      </c>
      <c r="EI32" s="144">
        <v>4</v>
      </c>
      <c r="EJ32" s="159">
        <v>4</v>
      </c>
      <c r="EK32" s="158">
        <v>1</v>
      </c>
      <c r="EL32" s="144">
        <v>1</v>
      </c>
      <c r="EM32" s="144">
        <v>1</v>
      </c>
      <c r="EN32" s="144">
        <v>1</v>
      </c>
      <c r="EO32" s="159">
        <v>1</v>
      </c>
      <c r="EP32" s="158"/>
      <c r="EQ32" s="144"/>
      <c r="ER32" s="144"/>
      <c r="ES32" s="144"/>
      <c r="ET32" s="159"/>
      <c r="EU32" s="158"/>
      <c r="EV32" s="144"/>
      <c r="EW32" s="144"/>
      <c r="EX32" s="144"/>
      <c r="EY32" s="159"/>
      <c r="FA32" s="323" t="str">
        <f>'Eventos de Riesgo Corrupción'!A30</f>
        <v>R6</v>
      </c>
      <c r="FB32" s="284" t="str">
        <f>'Eventos de Riesgo Corrupción'!D30</f>
        <v>Empleados</v>
      </c>
      <c r="FC32" s="316">
        <f t="shared" si="5"/>
        <v>2</v>
      </c>
      <c r="FD32" s="317">
        <f t="shared" si="6"/>
        <v>1.0809104250301111</v>
      </c>
      <c r="FE32" s="318">
        <f t="shared" si="0"/>
        <v>0.54045521251505557</v>
      </c>
      <c r="FF32" s="319">
        <f>ROUND(AVERAGE(FC32),0)</f>
        <v>2</v>
      </c>
      <c r="FG32" s="316">
        <f t="shared" si="7"/>
        <v>4</v>
      </c>
      <c r="FH32" s="317">
        <f t="shared" si="8"/>
        <v>1.0326308782000686</v>
      </c>
      <c r="FI32" s="318">
        <f t="shared" si="1"/>
        <v>0.25815771955001715</v>
      </c>
      <c r="FJ32" s="320">
        <f>ROUND(AVERAGE(FG32),0)</f>
        <v>4</v>
      </c>
      <c r="FK32" s="316">
        <f t="shared" si="9"/>
        <v>4</v>
      </c>
      <c r="FL32" s="317">
        <f t="shared" si="10"/>
        <v>1.0516022760239612</v>
      </c>
      <c r="FM32" s="318">
        <f t="shared" si="2"/>
        <v>0.26290056900599029</v>
      </c>
      <c r="FN32" s="320">
        <f>ROUND(AVERAGE(FK32),0)</f>
        <v>4</v>
      </c>
      <c r="FO32" s="316">
        <f t="shared" si="11"/>
        <v>4</v>
      </c>
      <c r="FP32" s="317">
        <f t="shared" si="12"/>
        <v>1.1128883179202058</v>
      </c>
      <c r="FQ32" s="318">
        <f t="shared" si="13"/>
        <v>0.27822207948005145</v>
      </c>
      <c r="FR32" s="320">
        <f>ROUND(AVERAGE(FO32),0)</f>
        <v>4</v>
      </c>
      <c r="FS32" s="316">
        <f t="shared" si="14"/>
        <v>3</v>
      </c>
      <c r="FT32" s="317">
        <f t="shared" si="15"/>
        <v>1.3868919884962572</v>
      </c>
      <c r="FU32" s="318">
        <f t="shared" si="3"/>
        <v>0.46229732949875241</v>
      </c>
      <c r="FV32" s="320">
        <f>ROUND(AVERAGE(FS32),0)</f>
        <v>3</v>
      </c>
      <c r="FW32" s="284" t="str">
        <f>'Eventos de Riesgo Corrupción'!D30</f>
        <v>Empleados</v>
      </c>
      <c r="FX32" s="316">
        <f t="shared" si="4"/>
        <v>4</v>
      </c>
      <c r="FY32" s="319">
        <f>ROUND(AVERAGE(FX32),0)</f>
        <v>4</v>
      </c>
      <c r="FZ32" s="321"/>
      <c r="GA32" s="322">
        <f>ROUND(FF32*FY32,0)</f>
        <v>8</v>
      </c>
      <c r="GB32" s="196" t="str">
        <f>IF(GA32&gt;=20,"MUY ALTO",IF(GA32&gt;=10,"ALTO",IF(GA32&gt;=4,"MODERADO",IF(GA32&lt;=3,"BAJO"))))</f>
        <v>MODERADO</v>
      </c>
    </row>
    <row r="33" spans="1:184" ht="28.5" customHeight="1" x14ac:dyDescent="0.25">
      <c r="A33" s="475" t="str">
        <f>'Eventos de Riesgo Corrupción'!A31</f>
        <v>R7</v>
      </c>
      <c r="B33" s="491" t="str">
        <f>'Eventos de Riesgo Corrupción'!B31</f>
        <v>Realizar negocios, operaciones o contratos en jurisdicciones nacionales o internacionales con percepción de corrupción alta</v>
      </c>
      <c r="C33" s="494" t="str">
        <f>'Eventos de Riesgo Corrupción'!C31</f>
        <v>Jurisdicciones</v>
      </c>
      <c r="D33" s="153" t="str">
        <f>'Eventos de Riesgo Corrupción'!D31</f>
        <v>Nacionales</v>
      </c>
      <c r="F33" s="568">
        <v>1</v>
      </c>
      <c r="G33" s="564">
        <v>3</v>
      </c>
      <c r="H33" s="564">
        <v>3</v>
      </c>
      <c r="I33" s="564">
        <v>3</v>
      </c>
      <c r="J33" s="566">
        <v>3</v>
      </c>
      <c r="K33" s="568">
        <v>1</v>
      </c>
      <c r="L33" s="564">
        <v>4</v>
      </c>
      <c r="M33" s="564">
        <v>4</v>
      </c>
      <c r="N33" s="564">
        <v>2</v>
      </c>
      <c r="O33" s="566">
        <v>2</v>
      </c>
      <c r="P33" s="568">
        <v>2</v>
      </c>
      <c r="Q33" s="564">
        <v>3</v>
      </c>
      <c r="R33" s="564">
        <v>3</v>
      </c>
      <c r="S33" s="564">
        <v>2</v>
      </c>
      <c r="T33" s="566">
        <v>3</v>
      </c>
      <c r="U33" s="568">
        <v>1</v>
      </c>
      <c r="V33" s="564">
        <v>1</v>
      </c>
      <c r="W33" s="564">
        <v>1</v>
      </c>
      <c r="X33" s="564">
        <v>1</v>
      </c>
      <c r="Y33" s="566">
        <v>1</v>
      </c>
      <c r="Z33" s="568">
        <v>2</v>
      </c>
      <c r="AA33" s="564">
        <v>4</v>
      </c>
      <c r="AB33" s="564">
        <v>4</v>
      </c>
      <c r="AC33" s="564">
        <v>3</v>
      </c>
      <c r="AD33" s="566">
        <v>1</v>
      </c>
      <c r="AE33" s="568">
        <v>1</v>
      </c>
      <c r="AF33" s="564">
        <v>4</v>
      </c>
      <c r="AG33" s="564">
        <v>5</v>
      </c>
      <c r="AH33" s="564">
        <v>3</v>
      </c>
      <c r="AI33" s="566">
        <v>2</v>
      </c>
      <c r="AJ33" s="568">
        <v>3</v>
      </c>
      <c r="AK33" s="564">
        <v>4</v>
      </c>
      <c r="AL33" s="564">
        <v>5</v>
      </c>
      <c r="AM33" s="564">
        <v>4</v>
      </c>
      <c r="AN33" s="566">
        <v>4</v>
      </c>
      <c r="AO33" s="568">
        <v>1</v>
      </c>
      <c r="AP33" s="564">
        <v>5</v>
      </c>
      <c r="AQ33" s="564">
        <v>5</v>
      </c>
      <c r="AR33" s="564">
        <v>5</v>
      </c>
      <c r="AS33" s="566">
        <v>5</v>
      </c>
      <c r="AT33" s="568">
        <v>2</v>
      </c>
      <c r="AU33" s="564">
        <v>4</v>
      </c>
      <c r="AV33" s="564">
        <v>4</v>
      </c>
      <c r="AW33" s="564">
        <v>2</v>
      </c>
      <c r="AX33" s="566">
        <v>2</v>
      </c>
      <c r="AY33" s="570">
        <v>3</v>
      </c>
      <c r="AZ33" s="564">
        <v>3</v>
      </c>
      <c r="BA33" s="564">
        <v>3</v>
      </c>
      <c r="BB33" s="564">
        <v>3</v>
      </c>
      <c r="BC33" s="566">
        <v>3</v>
      </c>
      <c r="BD33" s="568">
        <v>2</v>
      </c>
      <c r="BE33" s="564">
        <v>4</v>
      </c>
      <c r="BF33" s="564">
        <v>3</v>
      </c>
      <c r="BG33" s="564">
        <v>2</v>
      </c>
      <c r="BH33" s="566">
        <v>2</v>
      </c>
      <c r="BI33" s="568">
        <v>1</v>
      </c>
      <c r="BJ33" s="564">
        <v>4</v>
      </c>
      <c r="BK33" s="564">
        <v>5</v>
      </c>
      <c r="BL33" s="564">
        <v>3</v>
      </c>
      <c r="BM33" s="566">
        <v>4</v>
      </c>
      <c r="BN33" s="568">
        <v>1</v>
      </c>
      <c r="BO33" s="564">
        <v>5</v>
      </c>
      <c r="BP33" s="564">
        <v>5</v>
      </c>
      <c r="BQ33" s="564">
        <v>5</v>
      </c>
      <c r="BR33" s="566">
        <v>1</v>
      </c>
      <c r="BS33" s="568">
        <v>1</v>
      </c>
      <c r="BT33" s="564">
        <v>4</v>
      </c>
      <c r="BU33" s="564">
        <v>4</v>
      </c>
      <c r="BV33" s="564">
        <v>4</v>
      </c>
      <c r="BW33" s="566">
        <v>4</v>
      </c>
      <c r="BX33" s="568">
        <v>2</v>
      </c>
      <c r="BY33" s="564">
        <v>4</v>
      </c>
      <c r="BZ33" s="564">
        <v>3</v>
      </c>
      <c r="CA33" s="564">
        <v>2</v>
      </c>
      <c r="CB33" s="566">
        <v>2</v>
      </c>
      <c r="CC33" s="568">
        <v>2</v>
      </c>
      <c r="CD33" s="564">
        <v>4</v>
      </c>
      <c r="CE33" s="564">
        <v>4</v>
      </c>
      <c r="CF33" s="564">
        <v>4</v>
      </c>
      <c r="CG33" s="566">
        <v>4</v>
      </c>
      <c r="CH33" s="568">
        <v>1</v>
      </c>
      <c r="CI33" s="564">
        <v>4</v>
      </c>
      <c r="CJ33" s="564">
        <v>5</v>
      </c>
      <c r="CK33" s="564">
        <v>4</v>
      </c>
      <c r="CL33" s="566">
        <v>1</v>
      </c>
      <c r="CM33" s="568">
        <v>2</v>
      </c>
      <c r="CN33" s="564">
        <v>5</v>
      </c>
      <c r="CO33" s="564">
        <v>5</v>
      </c>
      <c r="CP33" s="564">
        <v>5</v>
      </c>
      <c r="CQ33" s="566">
        <v>5</v>
      </c>
      <c r="CR33" s="568">
        <v>2</v>
      </c>
      <c r="CS33" s="564">
        <v>5</v>
      </c>
      <c r="CT33" s="564">
        <v>4</v>
      </c>
      <c r="CU33" s="564">
        <v>4</v>
      </c>
      <c r="CV33" s="566">
        <v>4</v>
      </c>
      <c r="CW33" s="568">
        <v>1</v>
      </c>
      <c r="CX33" s="564">
        <v>4</v>
      </c>
      <c r="CY33" s="564">
        <v>3</v>
      </c>
      <c r="CZ33" s="564">
        <v>3</v>
      </c>
      <c r="DA33" s="566">
        <v>3</v>
      </c>
      <c r="DB33" s="568">
        <v>4</v>
      </c>
      <c r="DC33" s="564">
        <v>5</v>
      </c>
      <c r="DD33" s="564">
        <v>5</v>
      </c>
      <c r="DE33" s="564">
        <v>5</v>
      </c>
      <c r="DF33" s="566">
        <v>5</v>
      </c>
      <c r="DG33" s="568">
        <v>1</v>
      </c>
      <c r="DH33" s="564">
        <v>5</v>
      </c>
      <c r="DI33" s="564">
        <v>5</v>
      </c>
      <c r="DJ33" s="564">
        <v>5</v>
      </c>
      <c r="DK33" s="566">
        <v>5</v>
      </c>
      <c r="DL33" s="568">
        <v>1</v>
      </c>
      <c r="DM33" s="564">
        <v>4</v>
      </c>
      <c r="DN33" s="564">
        <v>4</v>
      </c>
      <c r="DO33" s="564">
        <v>4</v>
      </c>
      <c r="DP33" s="566">
        <v>1</v>
      </c>
      <c r="DQ33" s="568">
        <v>2</v>
      </c>
      <c r="DR33" s="564">
        <v>4</v>
      </c>
      <c r="DS33" s="564">
        <v>4</v>
      </c>
      <c r="DT33" s="564">
        <v>4</v>
      </c>
      <c r="DU33" s="566">
        <v>4</v>
      </c>
      <c r="DV33" s="568">
        <v>1</v>
      </c>
      <c r="DW33" s="564">
        <v>5</v>
      </c>
      <c r="DX33" s="564">
        <v>5</v>
      </c>
      <c r="DY33" s="564">
        <v>5</v>
      </c>
      <c r="DZ33" s="566">
        <v>5</v>
      </c>
      <c r="EA33" s="568">
        <v>2</v>
      </c>
      <c r="EB33" s="564">
        <v>4</v>
      </c>
      <c r="EC33" s="564">
        <v>4</v>
      </c>
      <c r="ED33" s="564">
        <v>4</v>
      </c>
      <c r="EE33" s="566">
        <v>4</v>
      </c>
      <c r="EF33" s="568">
        <v>1</v>
      </c>
      <c r="EG33" s="564">
        <v>5</v>
      </c>
      <c r="EH33" s="564">
        <v>5</v>
      </c>
      <c r="EI33" s="564">
        <v>4</v>
      </c>
      <c r="EJ33" s="566">
        <v>4</v>
      </c>
      <c r="EK33" s="568">
        <v>1</v>
      </c>
      <c r="EL33" s="564">
        <v>1</v>
      </c>
      <c r="EM33" s="564">
        <v>1</v>
      </c>
      <c r="EN33" s="564">
        <v>1</v>
      </c>
      <c r="EO33" s="566">
        <v>1</v>
      </c>
      <c r="EP33" s="568"/>
      <c r="EQ33" s="564"/>
      <c r="ER33" s="564"/>
      <c r="ES33" s="564"/>
      <c r="ET33" s="566"/>
      <c r="EU33" s="568"/>
      <c r="EV33" s="564"/>
      <c r="EW33" s="564"/>
      <c r="EX33" s="564"/>
      <c r="EY33" s="566"/>
      <c r="FA33" s="475" t="str">
        <f>'Eventos de Riesgo Corrupción'!A31</f>
        <v>R7</v>
      </c>
      <c r="FB33" s="617" t="str">
        <f>'Eventos de Riesgo Corrupción'!C31</f>
        <v>Jurisdicciones</v>
      </c>
      <c r="FC33" s="619">
        <f t="shared" si="5"/>
        <v>2</v>
      </c>
      <c r="FD33" s="622">
        <f t="shared" si="6"/>
        <v>0.77179224232051102</v>
      </c>
      <c r="FE33" s="614">
        <f t="shared" si="0"/>
        <v>0.38589612116025551</v>
      </c>
      <c r="FF33" s="588">
        <f>ROUND(AVERAGE(FC33),0)</f>
        <v>2</v>
      </c>
      <c r="FG33" s="619">
        <f t="shared" si="7"/>
        <v>4</v>
      </c>
      <c r="FH33" s="622">
        <f t="shared" si="8"/>
        <v>1.0170736332784387</v>
      </c>
      <c r="FI33" s="614">
        <f t="shared" si="1"/>
        <v>0.25426840831960967</v>
      </c>
      <c r="FJ33" s="624">
        <f>ROUND(AVERAGE(FG33),0)</f>
        <v>4</v>
      </c>
      <c r="FK33" s="619">
        <f t="shared" si="9"/>
        <v>4</v>
      </c>
      <c r="FL33" s="622">
        <f t="shared" si="10"/>
        <v>1.1174634176544298</v>
      </c>
      <c r="FM33" s="614">
        <f t="shared" si="2"/>
        <v>0.27936585441360745</v>
      </c>
      <c r="FN33" s="624">
        <f>ROUND(AVERAGE(FK33),0)</f>
        <v>4</v>
      </c>
      <c r="FO33" s="619">
        <f t="shared" si="11"/>
        <v>3</v>
      </c>
      <c r="FP33" s="622">
        <f t="shared" si="12"/>
        <v>1.2079667518062687</v>
      </c>
      <c r="FQ33" s="614">
        <f t="shared" si="13"/>
        <v>0.40265558393542289</v>
      </c>
      <c r="FR33" s="624">
        <f>ROUND(AVERAGE(FO33),0)</f>
        <v>3</v>
      </c>
      <c r="FS33" s="619">
        <f t="shared" si="14"/>
        <v>3</v>
      </c>
      <c r="FT33" s="622">
        <f t="shared" si="15"/>
        <v>1.4263375391225614</v>
      </c>
      <c r="FU33" s="614">
        <f t="shared" si="3"/>
        <v>0.47544584637418713</v>
      </c>
      <c r="FV33" s="601">
        <f>ROUND(AVERAGE(FS33),0)</f>
        <v>3</v>
      </c>
      <c r="FW33" s="617" t="str">
        <f>'Eventos de Riesgo Corrupción'!C31</f>
        <v>Jurisdicciones</v>
      </c>
      <c r="FX33" s="619">
        <f t="shared" si="4"/>
        <v>4</v>
      </c>
      <c r="FY33" s="588">
        <f>ROUND(AVERAGE(FX33),0)</f>
        <v>4</v>
      </c>
      <c r="FZ33" s="91"/>
      <c r="GA33" s="604">
        <f>ROUND(FF33*FY33,0)</f>
        <v>8</v>
      </c>
      <c r="GB33" s="592" t="str">
        <f>IF(GA33&gt;=20,"MUY ALTO",IF(GA33&gt;=10,"ALTO",IF(GA33&gt;=4,"MODERADO",IF(GA33&lt;=3,"BAJO"))))</f>
        <v>MODERADO</v>
      </c>
    </row>
    <row r="34" spans="1:184" ht="33.6" customHeight="1" thickBot="1" x14ac:dyDescent="0.3">
      <c r="A34" s="506"/>
      <c r="B34" s="507"/>
      <c r="C34" s="508"/>
      <c r="D34" s="163" t="str">
        <f>'Eventos de Riesgo Corrupción'!D32</f>
        <v>Internacionales</v>
      </c>
      <c r="F34" s="569"/>
      <c r="G34" s="565"/>
      <c r="H34" s="565"/>
      <c r="I34" s="565"/>
      <c r="J34" s="567"/>
      <c r="K34" s="569"/>
      <c r="L34" s="565"/>
      <c r="M34" s="565"/>
      <c r="N34" s="565"/>
      <c r="O34" s="567"/>
      <c r="P34" s="569"/>
      <c r="Q34" s="565"/>
      <c r="R34" s="565"/>
      <c r="S34" s="565"/>
      <c r="T34" s="567"/>
      <c r="U34" s="569"/>
      <c r="V34" s="565"/>
      <c r="W34" s="565"/>
      <c r="X34" s="565"/>
      <c r="Y34" s="567"/>
      <c r="Z34" s="569"/>
      <c r="AA34" s="565"/>
      <c r="AB34" s="565"/>
      <c r="AC34" s="565"/>
      <c r="AD34" s="567"/>
      <c r="AE34" s="569"/>
      <c r="AF34" s="565"/>
      <c r="AG34" s="565"/>
      <c r="AH34" s="565"/>
      <c r="AI34" s="567"/>
      <c r="AJ34" s="569"/>
      <c r="AK34" s="565"/>
      <c r="AL34" s="565"/>
      <c r="AM34" s="565"/>
      <c r="AN34" s="567"/>
      <c r="AO34" s="569"/>
      <c r="AP34" s="565"/>
      <c r="AQ34" s="565"/>
      <c r="AR34" s="565"/>
      <c r="AS34" s="567"/>
      <c r="AT34" s="569"/>
      <c r="AU34" s="565"/>
      <c r="AV34" s="565"/>
      <c r="AW34" s="565"/>
      <c r="AX34" s="567"/>
      <c r="AY34" s="571"/>
      <c r="AZ34" s="565"/>
      <c r="BA34" s="565"/>
      <c r="BB34" s="565"/>
      <c r="BC34" s="567"/>
      <c r="BD34" s="569"/>
      <c r="BE34" s="565"/>
      <c r="BF34" s="565"/>
      <c r="BG34" s="565"/>
      <c r="BH34" s="567"/>
      <c r="BI34" s="569"/>
      <c r="BJ34" s="565"/>
      <c r="BK34" s="565"/>
      <c r="BL34" s="565"/>
      <c r="BM34" s="567"/>
      <c r="BN34" s="569"/>
      <c r="BO34" s="565"/>
      <c r="BP34" s="565"/>
      <c r="BQ34" s="565"/>
      <c r="BR34" s="567"/>
      <c r="BS34" s="569"/>
      <c r="BT34" s="565"/>
      <c r="BU34" s="565"/>
      <c r="BV34" s="565"/>
      <c r="BW34" s="567"/>
      <c r="BX34" s="569"/>
      <c r="BY34" s="565"/>
      <c r="BZ34" s="565"/>
      <c r="CA34" s="565"/>
      <c r="CB34" s="567"/>
      <c r="CC34" s="569"/>
      <c r="CD34" s="565"/>
      <c r="CE34" s="565"/>
      <c r="CF34" s="565"/>
      <c r="CG34" s="567"/>
      <c r="CH34" s="569"/>
      <c r="CI34" s="565"/>
      <c r="CJ34" s="565"/>
      <c r="CK34" s="565"/>
      <c r="CL34" s="567"/>
      <c r="CM34" s="569"/>
      <c r="CN34" s="565"/>
      <c r="CO34" s="565"/>
      <c r="CP34" s="565"/>
      <c r="CQ34" s="567"/>
      <c r="CR34" s="569"/>
      <c r="CS34" s="565"/>
      <c r="CT34" s="565"/>
      <c r="CU34" s="565"/>
      <c r="CV34" s="567"/>
      <c r="CW34" s="569"/>
      <c r="CX34" s="565"/>
      <c r="CY34" s="565"/>
      <c r="CZ34" s="565"/>
      <c r="DA34" s="567"/>
      <c r="DB34" s="569"/>
      <c r="DC34" s="565"/>
      <c r="DD34" s="565"/>
      <c r="DE34" s="565"/>
      <c r="DF34" s="567"/>
      <c r="DG34" s="569"/>
      <c r="DH34" s="565"/>
      <c r="DI34" s="565"/>
      <c r="DJ34" s="565"/>
      <c r="DK34" s="567"/>
      <c r="DL34" s="569"/>
      <c r="DM34" s="565"/>
      <c r="DN34" s="565"/>
      <c r="DO34" s="565"/>
      <c r="DP34" s="567"/>
      <c r="DQ34" s="569"/>
      <c r="DR34" s="565"/>
      <c r="DS34" s="565"/>
      <c r="DT34" s="565"/>
      <c r="DU34" s="567"/>
      <c r="DV34" s="569"/>
      <c r="DW34" s="565"/>
      <c r="DX34" s="565"/>
      <c r="DY34" s="565"/>
      <c r="DZ34" s="567"/>
      <c r="EA34" s="569"/>
      <c r="EB34" s="565"/>
      <c r="EC34" s="565"/>
      <c r="ED34" s="565"/>
      <c r="EE34" s="567"/>
      <c r="EF34" s="569"/>
      <c r="EG34" s="565"/>
      <c r="EH34" s="565"/>
      <c r="EI34" s="565"/>
      <c r="EJ34" s="567"/>
      <c r="EK34" s="569"/>
      <c r="EL34" s="565"/>
      <c r="EM34" s="565"/>
      <c r="EN34" s="565"/>
      <c r="EO34" s="567"/>
      <c r="EP34" s="569"/>
      <c r="EQ34" s="565"/>
      <c r="ER34" s="565"/>
      <c r="ES34" s="565"/>
      <c r="ET34" s="567"/>
      <c r="EU34" s="569"/>
      <c r="EV34" s="565"/>
      <c r="EW34" s="565"/>
      <c r="EX34" s="565"/>
      <c r="EY34" s="567"/>
      <c r="FA34" s="506"/>
      <c r="FB34" s="618"/>
      <c r="FC34" s="620"/>
      <c r="FD34" s="623"/>
      <c r="FE34" s="615"/>
      <c r="FF34" s="621"/>
      <c r="FG34" s="620"/>
      <c r="FH34" s="623"/>
      <c r="FI34" s="615"/>
      <c r="FJ34" s="625"/>
      <c r="FK34" s="620"/>
      <c r="FL34" s="623"/>
      <c r="FM34" s="615"/>
      <c r="FN34" s="625"/>
      <c r="FO34" s="620"/>
      <c r="FP34" s="623"/>
      <c r="FQ34" s="615"/>
      <c r="FR34" s="625"/>
      <c r="FS34" s="620"/>
      <c r="FT34" s="623"/>
      <c r="FU34" s="615"/>
      <c r="FV34" s="616"/>
      <c r="FW34" s="618"/>
      <c r="FX34" s="620"/>
      <c r="FY34" s="621"/>
      <c r="FZ34" s="123"/>
      <c r="GA34" s="632"/>
      <c r="GB34" s="613"/>
    </row>
    <row r="42" spans="1:184" ht="45.75" customHeight="1" x14ac:dyDescent="0.25"/>
    <row r="43" spans="1:184" ht="45.75" customHeight="1" x14ac:dyDescent="0.25"/>
    <row r="44" spans="1:184" ht="45.75" customHeight="1" x14ac:dyDescent="0.25"/>
    <row r="45" spans="1:184" ht="45.75" customHeight="1" x14ac:dyDescent="0.25"/>
    <row r="49" ht="28.5" customHeight="1" x14ac:dyDescent="0.25"/>
  </sheetData>
  <mergeCells count="424">
    <mergeCell ref="A1:A3"/>
    <mergeCell ref="B1:C3"/>
    <mergeCell ref="GA33:GA34"/>
    <mergeCell ref="FC33:FC34"/>
    <mergeCell ref="FD33:FD34"/>
    <mergeCell ref="FE33:FE34"/>
    <mergeCell ref="FF33:FF34"/>
    <mergeCell ref="FG33:FG34"/>
    <mergeCell ref="FH33:FH34"/>
    <mergeCell ref="ET33:ET34"/>
    <mergeCell ref="EU33:EU34"/>
    <mergeCell ref="EV33:EV34"/>
    <mergeCell ref="EW33:EW34"/>
    <mergeCell ref="EX33:EX34"/>
    <mergeCell ref="EY33:EY34"/>
    <mergeCell ref="FM33:FM34"/>
    <mergeCell ref="FN33:FN34"/>
    <mergeCell ref="FB33:FB34"/>
    <mergeCell ref="EN33:EN34"/>
    <mergeCell ref="EO33:EO34"/>
    <mergeCell ref="EP33:EP34"/>
    <mergeCell ref="EQ33:EQ34"/>
    <mergeCell ref="ER33:ER34"/>
    <mergeCell ref="ES33:ES34"/>
    <mergeCell ref="EH33:EH34"/>
    <mergeCell ref="EI33:EI34"/>
    <mergeCell ref="EJ33:EJ34"/>
    <mergeCell ref="EK33:EK34"/>
    <mergeCell ref="EL33:EL34"/>
    <mergeCell ref="EM33:EM34"/>
    <mergeCell ref="EB33:EB34"/>
    <mergeCell ref="EC33:EC34"/>
    <mergeCell ref="ED33:ED34"/>
    <mergeCell ref="EE33:EE34"/>
    <mergeCell ref="EF33:EF34"/>
    <mergeCell ref="EG33:EG34"/>
    <mergeCell ref="DV33:DV34"/>
    <mergeCell ref="DW33:DW34"/>
    <mergeCell ref="DX33:DX34"/>
    <mergeCell ref="DY33:DY34"/>
    <mergeCell ref="DZ33:DZ34"/>
    <mergeCell ref="EA33:EA34"/>
    <mergeCell ref="DA33:DA34"/>
    <mergeCell ref="DB33:DB34"/>
    <mergeCell ref="DC33:DC34"/>
    <mergeCell ref="DP33:DP34"/>
    <mergeCell ref="DQ33:DQ34"/>
    <mergeCell ref="DR33:DR34"/>
    <mergeCell ref="DS33:DS34"/>
    <mergeCell ref="DT33:DT34"/>
    <mergeCell ref="DU33:DU34"/>
    <mergeCell ref="DJ33:DJ34"/>
    <mergeCell ref="DK33:DK34"/>
    <mergeCell ref="DL33:DL34"/>
    <mergeCell ref="DM33:DM34"/>
    <mergeCell ref="DN33:DN34"/>
    <mergeCell ref="DO33:DO34"/>
    <mergeCell ref="CS12:CV12"/>
    <mergeCell ref="CW12:CW13"/>
    <mergeCell ref="CR33:CR34"/>
    <mergeCell ref="CS33:CS34"/>
    <mergeCell ref="CT33:CT34"/>
    <mergeCell ref="CU33:CU34"/>
    <mergeCell ref="CV33:CV34"/>
    <mergeCell ref="CW33:CW34"/>
    <mergeCell ref="CL33:CL34"/>
    <mergeCell ref="CM33:CM34"/>
    <mergeCell ref="CN33:CN34"/>
    <mergeCell ref="CO33:CO34"/>
    <mergeCell ref="CP33:CP34"/>
    <mergeCell ref="CQ33:CQ34"/>
    <mergeCell ref="EA12:EA13"/>
    <mergeCell ref="EB12:EE12"/>
    <mergeCell ref="EF12:EF13"/>
    <mergeCell ref="EG12:EJ12"/>
    <mergeCell ref="EK12:EK13"/>
    <mergeCell ref="DH12:DK12"/>
    <mergeCell ref="DL12:DL13"/>
    <mergeCell ref="DM12:DP12"/>
    <mergeCell ref="DQ12:DQ13"/>
    <mergeCell ref="DR12:DU12"/>
    <mergeCell ref="DV12:DV13"/>
    <mergeCell ref="EU11:EY11"/>
    <mergeCell ref="CC12:CC13"/>
    <mergeCell ref="CD12:CG12"/>
    <mergeCell ref="CH12:CH13"/>
    <mergeCell ref="CI12:CL12"/>
    <mergeCell ref="CM12:CM13"/>
    <mergeCell ref="CN12:CQ12"/>
    <mergeCell ref="CR12:CR13"/>
    <mergeCell ref="DG11:DK11"/>
    <mergeCell ref="DL11:DP11"/>
    <mergeCell ref="DQ11:DU11"/>
    <mergeCell ref="DV11:DZ11"/>
    <mergeCell ref="EA11:EE11"/>
    <mergeCell ref="EF11:EJ11"/>
    <mergeCell ref="CC11:CG11"/>
    <mergeCell ref="CH11:CL11"/>
    <mergeCell ref="CM11:CQ11"/>
    <mergeCell ref="CR11:CV11"/>
    <mergeCell ref="EL12:EO12"/>
    <mergeCell ref="EP12:EP13"/>
    <mergeCell ref="EQ12:ET12"/>
    <mergeCell ref="EU12:EU13"/>
    <mergeCell ref="EV12:EY12"/>
    <mergeCell ref="DW12:DZ12"/>
    <mergeCell ref="DV10:DZ10"/>
    <mergeCell ref="EA10:EE10"/>
    <mergeCell ref="EF10:EJ10"/>
    <mergeCell ref="EK10:EO10"/>
    <mergeCell ref="EP10:ET10"/>
    <mergeCell ref="EU10:EY10"/>
    <mergeCell ref="EU9:EY9"/>
    <mergeCell ref="DQ9:DU9"/>
    <mergeCell ref="DV9:DZ9"/>
    <mergeCell ref="EA9:EE9"/>
    <mergeCell ref="EF9:EJ9"/>
    <mergeCell ref="EK9:EO9"/>
    <mergeCell ref="EP9:ET9"/>
    <mergeCell ref="CC10:CG10"/>
    <mergeCell ref="CH10:CL10"/>
    <mergeCell ref="CM10:CQ10"/>
    <mergeCell ref="CR10:CV10"/>
    <mergeCell ref="CW10:DA10"/>
    <mergeCell ref="DB10:DF10"/>
    <mergeCell ref="DG10:DK10"/>
    <mergeCell ref="DL10:DP10"/>
    <mergeCell ref="DQ10:DU10"/>
    <mergeCell ref="GB33:GB34"/>
    <mergeCell ref="CC9:CG9"/>
    <mergeCell ref="CH9:CL9"/>
    <mergeCell ref="CM9:CQ9"/>
    <mergeCell ref="CR9:CV9"/>
    <mergeCell ref="CW9:DA9"/>
    <mergeCell ref="DB9:DF9"/>
    <mergeCell ref="DG9:DK9"/>
    <mergeCell ref="DL9:DP9"/>
    <mergeCell ref="FU33:FU34"/>
    <mergeCell ref="FV33:FV34"/>
    <mergeCell ref="FW33:FW34"/>
    <mergeCell ref="FX33:FX34"/>
    <mergeCell ref="FY33:FY34"/>
    <mergeCell ref="FO33:FO34"/>
    <mergeCell ref="FP33:FP34"/>
    <mergeCell ref="FQ33:FQ34"/>
    <mergeCell ref="FR33:FR34"/>
    <mergeCell ref="FS33:FS34"/>
    <mergeCell ref="FT33:FT34"/>
    <mergeCell ref="FI33:FI34"/>
    <mergeCell ref="FJ33:FJ34"/>
    <mergeCell ref="FK33:FK34"/>
    <mergeCell ref="FL33:FL34"/>
    <mergeCell ref="BX33:BX34"/>
    <mergeCell ref="BY33:BY34"/>
    <mergeCell ref="BZ33:BZ34"/>
    <mergeCell ref="CA33:CA34"/>
    <mergeCell ref="CB33:CB34"/>
    <mergeCell ref="FA33:FA34"/>
    <mergeCell ref="CH33:CH34"/>
    <mergeCell ref="CI33:CI34"/>
    <mergeCell ref="CJ33:CJ34"/>
    <mergeCell ref="CK33:CK34"/>
    <mergeCell ref="CC33:CC34"/>
    <mergeCell ref="CD33:CD34"/>
    <mergeCell ref="CE33:CE34"/>
    <mergeCell ref="CF33:CF34"/>
    <mergeCell ref="CG33:CG34"/>
    <mergeCell ref="DD33:DD34"/>
    <mergeCell ref="DE33:DE34"/>
    <mergeCell ref="DF33:DF34"/>
    <mergeCell ref="DG33:DG34"/>
    <mergeCell ref="DH33:DH34"/>
    <mergeCell ref="DI33:DI34"/>
    <mergeCell ref="CX33:CX34"/>
    <mergeCell ref="CY33:CY34"/>
    <mergeCell ref="CZ33:CZ34"/>
    <mergeCell ref="BT33:BT34"/>
    <mergeCell ref="BU33:BU34"/>
    <mergeCell ref="BV33:BV34"/>
    <mergeCell ref="BW33:BW34"/>
    <mergeCell ref="BL33:BL34"/>
    <mergeCell ref="BM33:BM34"/>
    <mergeCell ref="BN33:BN34"/>
    <mergeCell ref="BO33:BO34"/>
    <mergeCell ref="BP33:BP34"/>
    <mergeCell ref="BQ33:BQ34"/>
    <mergeCell ref="BK33:BK34"/>
    <mergeCell ref="AZ33:AZ34"/>
    <mergeCell ref="BA33:BA34"/>
    <mergeCell ref="BB33:BB34"/>
    <mergeCell ref="BC33:BC34"/>
    <mergeCell ref="BD33:BD34"/>
    <mergeCell ref="BE33:BE34"/>
    <mergeCell ref="BR33:BR34"/>
    <mergeCell ref="BS33:BS34"/>
    <mergeCell ref="AP33:AP34"/>
    <mergeCell ref="AQ33:AQ34"/>
    <mergeCell ref="AR33:AR34"/>
    <mergeCell ref="AS33:AS34"/>
    <mergeCell ref="BF33:BF34"/>
    <mergeCell ref="BG33:BG34"/>
    <mergeCell ref="BH33:BH34"/>
    <mergeCell ref="BI33:BI34"/>
    <mergeCell ref="BJ33:BJ34"/>
    <mergeCell ref="GB30:GB31"/>
    <mergeCell ref="V33:V34"/>
    <mergeCell ref="W33:W34"/>
    <mergeCell ref="X33:X34"/>
    <mergeCell ref="Y33:Y34"/>
    <mergeCell ref="Z33:Z34"/>
    <mergeCell ref="AA33:AA34"/>
    <mergeCell ref="P33:P34"/>
    <mergeCell ref="Q33:Q34"/>
    <mergeCell ref="R33:R34"/>
    <mergeCell ref="S33:S34"/>
    <mergeCell ref="T33:T34"/>
    <mergeCell ref="U33:U34"/>
    <mergeCell ref="AH33:AH34"/>
    <mergeCell ref="AI33:AI34"/>
    <mergeCell ref="AJ33:AJ34"/>
    <mergeCell ref="AK33:AK34"/>
    <mergeCell ref="AL33:AL34"/>
    <mergeCell ref="AM33:AM34"/>
    <mergeCell ref="AB33:AB34"/>
    <mergeCell ref="AC33:AC34"/>
    <mergeCell ref="AD33:AD34"/>
    <mergeCell ref="AE33:AE34"/>
    <mergeCell ref="AF33:AF34"/>
    <mergeCell ref="FV30:FV31"/>
    <mergeCell ref="FJ25:FJ29"/>
    <mergeCell ref="FN25:FN29"/>
    <mergeCell ref="FR25:FR29"/>
    <mergeCell ref="FV25:FV29"/>
    <mergeCell ref="FY25:FY29"/>
    <mergeCell ref="GA25:GA29"/>
    <mergeCell ref="J33:J34"/>
    <mergeCell ref="K33:K34"/>
    <mergeCell ref="L33:L34"/>
    <mergeCell ref="M33:M34"/>
    <mergeCell ref="N33:N34"/>
    <mergeCell ref="O33:O34"/>
    <mergeCell ref="FY30:FY31"/>
    <mergeCell ref="GA30:GA31"/>
    <mergeCell ref="AG33:AG34"/>
    <mergeCell ref="AT33:AT34"/>
    <mergeCell ref="AU33:AU34"/>
    <mergeCell ref="AV33:AV34"/>
    <mergeCell ref="AW33:AW34"/>
    <mergeCell ref="AX33:AX34"/>
    <mergeCell ref="AY33:AY34"/>
    <mergeCell ref="AN33:AN34"/>
    <mergeCell ref="AO33:AO34"/>
    <mergeCell ref="FY23:FY24"/>
    <mergeCell ref="GA23:GA24"/>
    <mergeCell ref="GB23:GB24"/>
    <mergeCell ref="A25:A29"/>
    <mergeCell ref="B25:B29"/>
    <mergeCell ref="C25:C29"/>
    <mergeCell ref="FA25:FA29"/>
    <mergeCell ref="FF25:FF29"/>
    <mergeCell ref="A33:A34"/>
    <mergeCell ref="B33:B34"/>
    <mergeCell ref="C33:C34"/>
    <mergeCell ref="F33:F34"/>
    <mergeCell ref="G33:G34"/>
    <mergeCell ref="H33:H34"/>
    <mergeCell ref="I33:I34"/>
    <mergeCell ref="GB25:GB29"/>
    <mergeCell ref="A30:A31"/>
    <mergeCell ref="B30:B31"/>
    <mergeCell ref="C30:C31"/>
    <mergeCell ref="FA30:FA31"/>
    <mergeCell ref="FF30:FF31"/>
    <mergeCell ref="FJ30:FJ31"/>
    <mergeCell ref="FN30:FN31"/>
    <mergeCell ref="FR30:FR31"/>
    <mergeCell ref="A23:A24"/>
    <mergeCell ref="B23:B24"/>
    <mergeCell ref="C23:C24"/>
    <mergeCell ref="FA23:FA24"/>
    <mergeCell ref="FF23:FF24"/>
    <mergeCell ref="FJ23:FJ24"/>
    <mergeCell ref="FN23:FN24"/>
    <mergeCell ref="FR23:FR24"/>
    <mergeCell ref="FV23:FV24"/>
    <mergeCell ref="GB14:GB20"/>
    <mergeCell ref="A21:A22"/>
    <mergeCell ref="B21:B22"/>
    <mergeCell ref="C21:C22"/>
    <mergeCell ref="FA21:FA22"/>
    <mergeCell ref="FF21:FF22"/>
    <mergeCell ref="FJ21:FJ22"/>
    <mergeCell ref="FN21:FN22"/>
    <mergeCell ref="FR21:FR22"/>
    <mergeCell ref="FV21:FV22"/>
    <mergeCell ref="FJ14:FJ20"/>
    <mergeCell ref="FN14:FN20"/>
    <mergeCell ref="FR14:FR20"/>
    <mergeCell ref="FV14:FV20"/>
    <mergeCell ref="FY14:FY20"/>
    <mergeCell ref="GA14:GA20"/>
    <mergeCell ref="FY21:FY22"/>
    <mergeCell ref="GA21:GA22"/>
    <mergeCell ref="GB21:GB22"/>
    <mergeCell ref="C13:D13"/>
    <mergeCell ref="A14:A20"/>
    <mergeCell ref="B14:B20"/>
    <mergeCell ref="C14:C18"/>
    <mergeCell ref="FA14:FA20"/>
    <mergeCell ref="FF14:FF20"/>
    <mergeCell ref="FQ12:FQ13"/>
    <mergeCell ref="FR12:FR13"/>
    <mergeCell ref="FS12:FS13"/>
    <mergeCell ref="FE12:FE13"/>
    <mergeCell ref="FF12:FF13"/>
    <mergeCell ref="FG12:FG13"/>
    <mergeCell ref="FH12:FH13"/>
    <mergeCell ref="FI12:FI13"/>
    <mergeCell ref="FJ12:FJ13"/>
    <mergeCell ref="BJ12:BM12"/>
    <mergeCell ref="BN12:BN13"/>
    <mergeCell ref="BO12:BR12"/>
    <mergeCell ref="BS12:BS13"/>
    <mergeCell ref="BT12:BW12"/>
    <mergeCell ref="BX12:BX13"/>
    <mergeCell ref="AU12:AX12"/>
    <mergeCell ref="AY12:AY13"/>
    <mergeCell ref="AZ12:BC12"/>
    <mergeCell ref="Q12:T12"/>
    <mergeCell ref="U12:U13"/>
    <mergeCell ref="V12:Y12"/>
    <mergeCell ref="Z12:Z13"/>
    <mergeCell ref="AA12:AD12"/>
    <mergeCell ref="AE12:AE13"/>
    <mergeCell ref="FX11:FX13"/>
    <mergeCell ref="FY11:FY13"/>
    <mergeCell ref="GA11:GA13"/>
    <mergeCell ref="BD12:BD13"/>
    <mergeCell ref="BE12:BH12"/>
    <mergeCell ref="BI12:BI13"/>
    <mergeCell ref="AF12:AI12"/>
    <mergeCell ref="AJ12:AJ13"/>
    <mergeCell ref="AK12:AN12"/>
    <mergeCell ref="AO12:AO13"/>
    <mergeCell ref="AP12:AS12"/>
    <mergeCell ref="AT12:AT13"/>
    <mergeCell ref="FT12:FT13"/>
    <mergeCell ref="FU12:FU13"/>
    <mergeCell ref="FV12:FV13"/>
    <mergeCell ref="FK12:FK13"/>
    <mergeCell ref="FL12:FL13"/>
    <mergeCell ref="FM12:FM13"/>
    <mergeCell ref="FA11:FF11"/>
    <mergeCell ref="FG11:FV11"/>
    <mergeCell ref="FW11:FW13"/>
    <mergeCell ref="BY12:CB12"/>
    <mergeCell ref="FB12:FB13"/>
    <mergeCell ref="FC12:FC13"/>
    <mergeCell ref="FD12:FD13"/>
    <mergeCell ref="AJ11:AN11"/>
    <mergeCell ref="AO11:AS11"/>
    <mergeCell ref="AT11:AX11"/>
    <mergeCell ref="AY11:BC11"/>
    <mergeCell ref="BD11:BH11"/>
    <mergeCell ref="BI11:BM11"/>
    <mergeCell ref="FN12:FN13"/>
    <mergeCell ref="FO12:FO13"/>
    <mergeCell ref="FP12:FP13"/>
    <mergeCell ref="CW11:DA11"/>
    <mergeCell ref="DB11:DF11"/>
    <mergeCell ref="CX12:DA12"/>
    <mergeCell ref="DB12:DB13"/>
    <mergeCell ref="DC12:DF12"/>
    <mergeCell ref="DG12:DG13"/>
    <mergeCell ref="EK11:EO11"/>
    <mergeCell ref="EP11:ET11"/>
    <mergeCell ref="FA10:GB10"/>
    <mergeCell ref="A11:D11"/>
    <mergeCell ref="F11:J11"/>
    <mergeCell ref="K11:O11"/>
    <mergeCell ref="P11:T11"/>
    <mergeCell ref="U11:Y11"/>
    <mergeCell ref="Z11:AD11"/>
    <mergeCell ref="AE11:AI11"/>
    <mergeCell ref="AO10:AS10"/>
    <mergeCell ref="AT10:AX10"/>
    <mergeCell ref="AY10:BC10"/>
    <mergeCell ref="BD10:BH10"/>
    <mergeCell ref="BI10:BM10"/>
    <mergeCell ref="BN10:BR10"/>
    <mergeCell ref="GB11:GB13"/>
    <mergeCell ref="C12:D12"/>
    <mergeCell ref="F12:F13"/>
    <mergeCell ref="G12:J12"/>
    <mergeCell ref="K12:K13"/>
    <mergeCell ref="L12:O12"/>
    <mergeCell ref="P12:P13"/>
    <mergeCell ref="BN11:BR11"/>
    <mergeCell ref="BS11:BW11"/>
    <mergeCell ref="BX11:CB11"/>
    <mergeCell ref="BN9:BR9"/>
    <mergeCell ref="BS9:BW9"/>
    <mergeCell ref="BX9:CB9"/>
    <mergeCell ref="F10:J10"/>
    <mergeCell ref="K10:O10"/>
    <mergeCell ref="P10:T10"/>
    <mergeCell ref="U10:Y10"/>
    <mergeCell ref="Z10:AD10"/>
    <mergeCell ref="AE10:AI10"/>
    <mergeCell ref="AJ10:AN10"/>
    <mergeCell ref="AJ9:AN9"/>
    <mergeCell ref="AO9:AS9"/>
    <mergeCell ref="AT9:AX9"/>
    <mergeCell ref="AY9:BC9"/>
    <mergeCell ref="BD9:BH9"/>
    <mergeCell ref="BI9:BM9"/>
    <mergeCell ref="F9:J9"/>
    <mergeCell ref="K9:O9"/>
    <mergeCell ref="P9:T9"/>
    <mergeCell ref="U9:Y9"/>
    <mergeCell ref="Z9:AD9"/>
    <mergeCell ref="AE9:AI9"/>
    <mergeCell ref="BS10:BW10"/>
    <mergeCell ref="BX10:CB10"/>
  </mergeCells>
  <conditionalFormatting sqref="FE14:FE33">
    <cfRule type="cellIs" dxfId="37" priority="14" operator="greaterThanOrEqual">
      <formula>0.8</formula>
    </cfRule>
  </conditionalFormatting>
  <conditionalFormatting sqref="FI14:FI33">
    <cfRule type="cellIs" dxfId="36" priority="4" operator="greaterThanOrEqual">
      <formula>0.8</formula>
    </cfRule>
  </conditionalFormatting>
  <conditionalFormatting sqref="FM14:FM33">
    <cfRule type="cellIs" dxfId="35" priority="3" operator="greaterThanOrEqual">
      <formula>0.8</formula>
    </cfRule>
  </conditionalFormatting>
  <conditionalFormatting sqref="FQ14:FQ33">
    <cfRule type="cellIs" dxfId="34" priority="2" operator="greaterThanOrEqual">
      <formula>0.8</formula>
    </cfRule>
  </conditionalFormatting>
  <conditionalFormatting sqref="FU14:FU33">
    <cfRule type="cellIs" dxfId="33" priority="1" operator="greaterThanOrEqual">
      <formula>0.8</formula>
    </cfRule>
  </conditionalFormatting>
  <conditionalFormatting sqref="GB14:GB15 GB21 GB23 GB25:GB26 GB30 GB32:GB33">
    <cfRule type="cellIs" dxfId="32" priority="10" operator="equal">
      <formula>"MUY ALTO"</formula>
    </cfRule>
    <cfRule type="cellIs" dxfId="31" priority="11" operator="equal">
      <formula>"ALTO"</formula>
    </cfRule>
    <cfRule type="cellIs" dxfId="30" priority="12" operator="equal">
      <formula>"MODERADO"</formula>
    </cfRule>
    <cfRule type="cellIs" dxfId="29" priority="13" operator="equal">
      <formula>"BAJO"</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92018-5B20-402D-BCDB-E7BF7ADB18EE}">
  <dimension ref="A1:AM97"/>
  <sheetViews>
    <sheetView showGridLines="0" workbookViewId="0">
      <selection activeCell="E7" sqref="E7"/>
    </sheetView>
  </sheetViews>
  <sheetFormatPr baseColWidth="10" defaultColWidth="10.85546875" defaultRowHeight="15" x14ac:dyDescent="0.25"/>
  <cols>
    <col min="1" max="1" width="22" style="21" customWidth="1"/>
    <col min="2" max="2" width="10.85546875" style="21"/>
    <col min="3" max="3" width="55.42578125" style="21" customWidth="1"/>
    <col min="4" max="4" width="10.85546875" style="21"/>
    <col min="5" max="5" width="22.7109375" style="21" customWidth="1"/>
    <col min="6" max="7" width="10.7109375" style="21" customWidth="1"/>
    <col min="8" max="8" width="10.85546875" style="21"/>
    <col min="9" max="9" width="10.7109375" style="21" customWidth="1"/>
    <col min="10" max="11" width="10.85546875" style="21"/>
    <col min="12" max="12" width="12.7109375" style="21" customWidth="1"/>
    <col min="13" max="13" width="10.85546875" style="21"/>
    <col min="14" max="14" width="23.85546875" style="21" customWidth="1"/>
    <col min="15" max="17" width="10.85546875" style="21"/>
    <col min="18" max="20" width="10.7109375" style="21" customWidth="1"/>
    <col min="21" max="21" width="11.5703125" style="21" customWidth="1"/>
    <col min="22" max="22" width="10.7109375" style="21" customWidth="1"/>
    <col min="23" max="31" width="10.85546875" style="21"/>
    <col min="32" max="36" width="10.7109375" style="10" customWidth="1"/>
    <col min="37" max="16384" width="10.85546875" style="21"/>
  </cols>
  <sheetData>
    <row r="1" spans="1:39" x14ac:dyDescent="0.25">
      <c r="A1" s="393"/>
      <c r="B1" s="626" t="s">
        <v>1561</v>
      </c>
      <c r="C1" s="627"/>
      <c r="D1" s="348" t="s">
        <v>1558</v>
      </c>
      <c r="E1" s="12" t="s">
        <v>1562</v>
      </c>
    </row>
    <row r="2" spans="1:39" x14ac:dyDescent="0.25">
      <c r="A2" s="393"/>
      <c r="B2" s="628"/>
      <c r="C2" s="629"/>
      <c r="D2" s="348" t="s">
        <v>1559</v>
      </c>
      <c r="E2" s="12">
        <v>0</v>
      </c>
    </row>
    <row r="3" spans="1:39" x14ac:dyDescent="0.25">
      <c r="A3" s="393"/>
      <c r="B3" s="630"/>
      <c r="C3" s="631"/>
      <c r="D3" s="348" t="s">
        <v>1560</v>
      </c>
      <c r="E3" s="12" t="s">
        <v>1563</v>
      </c>
    </row>
    <row r="6" spans="1:39" ht="21" x14ac:dyDescent="0.25">
      <c r="A6" s="20" t="str">
        <f>'Contexto int y ext'!A4</f>
        <v>CÁMARA DE COMERCIO DE FACATATIVA</v>
      </c>
    </row>
    <row r="7" spans="1:39" ht="18.75" x14ac:dyDescent="0.25">
      <c r="A7" s="141" t="str">
        <f>'Contexto int y ext'!A5</f>
        <v>Identificación y Evaluación del Riesgo de Corrupción</v>
      </c>
    </row>
    <row r="8" spans="1:39" ht="18.75" x14ac:dyDescent="0.25">
      <c r="A8" s="63" t="s">
        <v>1112</v>
      </c>
    </row>
    <row r="9" spans="1:39" ht="15.75" x14ac:dyDescent="0.25">
      <c r="A9" s="83" t="s">
        <v>849</v>
      </c>
    </row>
    <row r="10" spans="1:39" ht="15.75" x14ac:dyDescent="0.25">
      <c r="A10" s="83"/>
    </row>
    <row r="11" spans="1:39" ht="15.75" x14ac:dyDescent="0.25">
      <c r="A11" s="83"/>
    </row>
    <row r="12" spans="1:39" ht="15.75" thickBot="1" x14ac:dyDescent="0.3">
      <c r="E12" s="633" t="s">
        <v>850</v>
      </c>
      <c r="F12" s="633"/>
      <c r="G12" s="633"/>
      <c r="H12" s="633"/>
      <c r="I12" s="633"/>
      <c r="R12" s="633" t="s">
        <v>851</v>
      </c>
      <c r="S12" s="633"/>
      <c r="T12" s="633"/>
      <c r="U12" s="633"/>
      <c r="V12" s="633"/>
      <c r="AF12" s="633" t="s">
        <v>852</v>
      </c>
      <c r="AG12" s="633"/>
      <c r="AH12" s="633"/>
      <c r="AI12" s="633"/>
      <c r="AJ12" s="633"/>
    </row>
    <row r="13" spans="1:39" ht="38.25" customHeight="1" x14ac:dyDescent="0.25">
      <c r="B13" s="634" t="s">
        <v>853</v>
      </c>
      <c r="C13" s="92" t="s">
        <v>740</v>
      </c>
      <c r="D13" s="93">
        <v>5</v>
      </c>
      <c r="E13" s="94" t="str">
        <f>CONCATENATE(IF(CONCATENATE('Matriz de riesgo inherente C'!FF14,'Matriz de riesgo inherente C'!FY14)=CONCATENATE(D13,E18),'Matriz de riesgo inherente C'!A14,""),," ",IF(CONCATENATE('Matriz de riesgo inherente C'!FF21,'Matriz de riesgo inherente C'!FY21)=CONCATENATE(D13,E18),'Matriz de riesgo inherente C'!A21,""),," ",IF(CONCATENATE('Matriz de riesgo inherente C'!FF23,'Matriz de riesgo inherente C'!FY23)=CONCATENATE(D13,E18),'Matriz de riesgo inherente C'!A23,""),," ",IF(CONCATENATE('Matriz de riesgo inherente C'!FF25,'Matriz de riesgo inherente C'!FY25)=CONCATENATE(D13,E18),'Matriz de riesgo inherente C'!A25,""),," ",IF(CONCATENATE('Matriz de riesgo inherente C'!FF30,'Matriz de riesgo inherente C'!FY30)=CONCATENATE(D13,E18),'Matriz de riesgo inherente C'!A30,""),," ",IF(CONCATENATE('Matriz de riesgo inherente C'!FF32,'Matriz de riesgo inherente C'!FY32)=CONCATENATE(D13,E18),'Matriz de riesgo inherente C'!A32,""),," ",IF(CONCATENATE('Matriz de riesgo inherente C'!FF33,'Matriz de riesgo inherente C'!FY33)=CONCATENATE(D13,E18),'Matriz de riesgo inherente C'!A33,""))</f>
        <v xml:space="preserve">      </v>
      </c>
      <c r="F13" s="168" t="str">
        <f>CONCATENATE(IF(CONCATENATE('Matriz de riesgo inherente C'!FF14,'Matriz de riesgo inherente C'!FY14)=CONCATENATE(D13,F18),'Matriz de riesgo inherente C'!A14,""),," ",IF(CONCATENATE('Matriz de riesgo inherente C'!FF21,'Matriz de riesgo inherente C'!FY21)=CONCATENATE(D13,F18),'Matriz de riesgo inherente C'!A21,""),," ",IF(CONCATENATE('Matriz de riesgo inherente C'!FF23,'Matriz de riesgo inherente C'!FY23)=CONCATENATE(D13,F18),'Matriz de riesgo inherente C'!A23,""),," ",IF(CONCATENATE('Matriz de riesgo inherente C'!FF25,'Matriz de riesgo inherente C'!FY25)=CONCATENATE(D13,F18),'Matriz de riesgo inherente C'!A25,""),," ",IF(CONCATENATE('Matriz de riesgo inherente C'!FF30,'Matriz de riesgo inherente C'!FY30)=CONCATENATE(D13,F18),'Matriz de riesgo inherente C'!A30,""),," ",IF(CONCATENATE('Matriz de riesgo inherente C'!FF32,'Matriz de riesgo inherente C'!FY32)=CONCATENATE(D13,F18),'Matriz de riesgo inherente C'!A32,""),," ",IF(CONCATENATE('Matriz de riesgo inherente C'!FF33,'Matriz de riesgo inherente C'!FY33)=CONCATENATE(D13,F18),'Matriz de riesgo inherente C'!A33,""))</f>
        <v xml:space="preserve">      </v>
      </c>
      <c r="G13" s="168" t="str">
        <f>CONCATENATE(IF(CONCATENATE('Matriz de riesgo inherente C'!FF14,'Matriz de riesgo inherente C'!FY14)=CONCATENATE(D13,G18),'Matriz de riesgo inherente C'!A14,""),," ",IF(CONCATENATE('Matriz de riesgo inherente C'!FF21,'Matriz de riesgo inherente C'!FY21)=CONCATENATE(D13,G18),'Matriz de riesgo inherente C'!A21,""),," ",IF(CONCATENATE('Matriz de riesgo inherente C'!FF23,'Matriz de riesgo inherente C'!FY23)=CONCATENATE(D13,G18),'Matriz de riesgo inherente C'!A23,""),," ",IF(CONCATENATE('Matriz de riesgo inherente C'!FF25,'Matriz de riesgo inherente C'!FY25)=CONCATENATE(D13,G18),'Matriz de riesgo inherente C'!A25,""),," ",IF(CONCATENATE('Matriz de riesgo inherente C'!FF30,'Matriz de riesgo inherente C'!FY30)=CONCATENATE(D13,G18),'Matriz de riesgo inherente C'!A30,""),," ",IF(CONCATENATE('Matriz de riesgo inherente C'!FF32,'Matriz de riesgo inherente C'!FY32)=CONCATENATE(D13,G18),'Matriz de riesgo inherente C'!A32,""),," ",IF(CONCATENATE('Matriz de riesgo inherente C'!FF33,'Matriz de riesgo inherente C'!FY33)=CONCATENATE(D13,G18),'Matriz de riesgo inherente C'!A33,""))</f>
        <v xml:space="preserve">      </v>
      </c>
      <c r="H13" s="169" t="str">
        <f>CONCATENATE(IF(CONCATENATE('Matriz de riesgo inherente C'!FF14,'Matriz de riesgo inherente C'!FY14)=CONCATENATE(D13,H18),'Matriz de riesgo inherente C'!A14,""),," ",IF(CONCATENATE('Matriz de riesgo inherente C'!FF21,'Matriz de riesgo inherente C'!FY21)=CONCATENATE(D13,H18),'Matriz de riesgo inherente C'!A21,""),," ",IF(CONCATENATE('Matriz de riesgo inherente C'!FF23,'Matriz de riesgo inherente C'!FY23)=CONCATENATE(D13,H18),'Matriz de riesgo inherente C'!A23,""),," ",IF(CONCATENATE('Matriz de riesgo inherente C'!FF25,'Matriz de riesgo inherente C'!FY25)=CONCATENATE(D13,H18),'Matriz de riesgo inherente C'!A25,""),," ",IF(CONCATENATE('Matriz de riesgo inherente C'!FF30,'Matriz de riesgo inherente C'!FY30)=CONCATENATE(D13,H18),'Matriz de riesgo inherente C'!A30,""),," ",IF(CONCATENATE('Matriz de riesgo inherente C'!FF32,'Matriz de riesgo inherente C'!FY32)=CONCATENATE(D13,H18),'Matriz de riesgo inherente C'!A32,""),," ",IF(CONCATENATE('Matriz de riesgo inherente C'!FF33,'Matriz de riesgo inherente C'!FY33)=CONCATENATE(D13,H18),'Matriz de riesgo inherente C'!A33,""))</f>
        <v xml:space="preserve">      </v>
      </c>
      <c r="I13" s="169" t="str">
        <f>CONCATENATE(IF(CONCATENATE('Matriz de riesgo inherente C'!FF14,'Matriz de riesgo inherente C'!FY14)=CONCATENATE(D13,I18),'Matriz de riesgo inherente C'!A14,""),," ",IF(CONCATENATE('Matriz de riesgo inherente C'!FF21,'Matriz de riesgo inherente C'!FY21)=CONCATENATE(D13,I18),'Matriz de riesgo inherente C'!A21,""),," ",IF(CONCATENATE('Matriz de riesgo inherente C'!FF23,'Matriz de riesgo inherente C'!FY23)=CONCATENATE(D13,I18),'Matriz de riesgo inherente C'!A23,""),," ",IF(CONCATENATE('Matriz de riesgo inherente C'!FF25,'Matriz de riesgo inherente C'!FY25)=CONCATENATE(D13,I18),'Matriz de riesgo inherente C'!A25,""),," ",IF(CONCATENATE('Matriz de riesgo inherente C'!FF30,'Matriz de riesgo inherente C'!FY30)=CONCATENATE(D13,I18),'Matriz de riesgo inherente C'!A30,""),," ",IF(CONCATENATE('Matriz de riesgo inherente C'!FF32,'Matriz de riesgo inherente C'!FY32)=CONCATENATE(D13,I18),'Matriz de riesgo inherente C'!A32,""),," ",IF(CONCATENATE('Matriz de riesgo inherente C'!FF33,'Matriz de riesgo inherente C'!FY33)=CONCATENATE(D13,I18),'Matriz de riesgo inherente C'!A33,""))</f>
        <v xml:space="preserve">      </v>
      </c>
      <c r="K13" s="635" t="s">
        <v>854</v>
      </c>
      <c r="L13" s="170" t="s">
        <v>34</v>
      </c>
      <c r="O13" s="634" t="s">
        <v>853</v>
      </c>
      <c r="P13" s="92" t="s">
        <v>740</v>
      </c>
      <c r="Q13" s="93">
        <v>5</v>
      </c>
      <c r="R13" s="94" t="str">
        <f>CONCATENATE(IF(CONCATENATE('Matriz de riesgo inherente C'!FC14,'Matriz de riesgo inherente C'!FX14)=CONCATENATE(Q13,R18),'Matriz de riesgo inherente C'!A14,""),," ",IF(CONCATENATE('Matriz de riesgo inherente C'!FC21,'Matriz de riesgo inherente C'!FX21)=CONCATENATE(Q13,R18),'Matriz de riesgo inherente C'!A21,""),," ",IF(CONCATENATE('Matriz de riesgo inherente C'!FC23,'Matriz de riesgo inherente C'!FX23)=CONCATENATE(Q13,R18),'Matriz de riesgo inherente C'!A23,""),," ",IF(CONCATENATE('Matriz de riesgo inherente C'!FC25,'Matriz de riesgo inherente C'!FX25)=CONCATENATE(Q13,R18),'Matriz de riesgo inherente C'!A25,""),," ",IF(CONCATENATE('Matriz de riesgo inherente C'!FC30,'Matriz de riesgo inherente C'!FX30)=CONCATENATE(Q13,R18),'Matriz de riesgo inherente C'!A30,""))</f>
        <v xml:space="preserve">    </v>
      </c>
      <c r="S13" s="168" t="str">
        <f>CONCATENATE(IF(CONCATENATE('Matriz de riesgo inherente C'!FC14,'Matriz de riesgo inherente C'!FX14)=CONCATENATE(Q13,S18),'Matriz de riesgo inherente C'!A14,""),," ",IF(CONCATENATE('Matriz de riesgo inherente C'!FC21,'Matriz de riesgo inherente C'!FX21)=CONCATENATE(Q13,S18),'Matriz de riesgo inherente C'!A21,""),," ",IF(CONCATENATE('Matriz de riesgo inherente C'!FC23,'Matriz de riesgo inherente C'!FX23)=CONCATENATE(Q13,S18),'Matriz de riesgo inherente C'!A23,""),," ",IF(CONCATENATE('Matriz de riesgo inherente C'!FC25,'Matriz de riesgo inherente C'!FX25)=CONCATENATE(Q13,S18),'Matriz de riesgo inherente C'!A25,""),," ",IF(CONCATENATE('Matriz de riesgo inherente C'!FC30,'Matriz de riesgo inherente C'!FX30)=CONCATENATE(Q13,S18),'Matriz de riesgo inherente C'!A30,""))</f>
        <v xml:space="preserve">    </v>
      </c>
      <c r="T13" s="168" t="str">
        <f>CONCATENATE(IF(CONCATENATE('Matriz de riesgo inherente C'!FC14,'Matriz de riesgo inherente C'!FX14)=CONCATENATE(Q13,T18),'Matriz de riesgo inherente C'!A14,""),," ",IF(CONCATENATE('Matriz de riesgo inherente C'!FC21,'Matriz de riesgo inherente C'!FX21)=CONCATENATE(Q13,T18),'Matriz de riesgo inherente C'!A21,""),," ",IF(CONCATENATE('Matriz de riesgo inherente C'!FC23,'Matriz de riesgo inherente C'!FX23)=CONCATENATE(Q13,T18),'Matriz de riesgo inherente C'!A23,""),," ",IF(CONCATENATE('Matriz de riesgo inherente C'!FC25,'Matriz de riesgo inherente C'!FX25)=CONCATENATE(Q13,T18),'Matriz de riesgo inherente C'!A25,""),," ",IF(CONCATENATE('Matriz de riesgo inherente C'!FC30,'Matriz de riesgo inherente C'!FX30)=CONCATENATE(Q13,T18),'Matriz de riesgo inherente C'!A30,""))</f>
        <v xml:space="preserve">    </v>
      </c>
      <c r="U13" s="169" t="str">
        <f>CONCATENATE(IF(CONCATENATE('Matriz de riesgo inherente C'!FC14,'Matriz de riesgo inherente C'!FX14)=CONCATENATE(Q13,U18),'Matriz de riesgo inherente C'!A14,""),," ",IF(CONCATENATE('Matriz de riesgo inherente C'!FC21,'Matriz de riesgo inherente C'!FX21)=CONCATENATE(Q13,U18),'Matriz de riesgo inherente C'!A21,""),," ",IF(CONCATENATE('Matriz de riesgo inherente C'!FC23,'Matriz de riesgo inherente C'!FX23)=CONCATENATE(Q13,U18),'Matriz de riesgo inherente C'!A23,""),," ",IF(CONCATENATE('Matriz de riesgo inherente C'!FC25,'Matriz de riesgo inherente C'!FX25)=CONCATENATE(Q13,U18),'Matriz de riesgo inherente C'!A25,""),," ",IF(CONCATENATE('Matriz de riesgo inherente C'!FC30,'Matriz de riesgo inherente C'!FX30)=CONCATENATE(Q13,U18),'Matriz de riesgo inherente C'!A30,""))</f>
        <v xml:space="preserve">    </v>
      </c>
      <c r="V13" s="169" t="str">
        <f>CONCATENATE(IF(CONCATENATE('Matriz de riesgo inherente C'!FC14,'Matriz de riesgo inherente C'!FX14)=CONCATENATE(Q13,V18),'Matriz de riesgo inherente C'!A14,""),," ",IF(CONCATENATE('Matriz de riesgo inherente C'!FC21,'Matriz de riesgo inherente C'!FX21)=CONCATENATE(Q13,V18),'Matriz de riesgo inherente C'!A21,""),," ",IF(CONCATENATE('Matriz de riesgo inherente C'!FC23,'Matriz de riesgo inherente C'!FX23)=CONCATENATE(Q13,V18),'Matriz de riesgo inherente C'!A23,""),," ",IF(CONCATENATE('Matriz de riesgo inherente C'!FC25,'Matriz de riesgo inherente C'!FX25)=CONCATENATE(Q13,V18),'Matriz de riesgo inherente C'!A25,""),," ",IF(CONCATENATE('Matriz de riesgo inherente C'!FC30,'Matriz de riesgo inherente C'!FX30)=CONCATENATE(Q13,V18),'Matriz de riesgo inherente C'!A30,""))</f>
        <v xml:space="preserve">    </v>
      </c>
      <c r="X13" s="635" t="s">
        <v>854</v>
      </c>
      <c r="Y13" s="170" t="s">
        <v>34</v>
      </c>
      <c r="AC13" s="634" t="s">
        <v>853</v>
      </c>
      <c r="AD13" s="92" t="s">
        <v>740</v>
      </c>
      <c r="AE13" s="93">
        <v>5</v>
      </c>
      <c r="AF13" s="94" t="str">
        <f>CONCATENATE(IF(CONCATENATE('Matriz de riesgo inherente C'!FF14,'Matriz de riesgo inherente C'!FJ14)=CONCATENATE(AE13,AF18),'Matriz de riesgo inherente C'!A14,""),," ",IF(CONCATENATE('Matriz de riesgo inherente C'!FF21,'Matriz de riesgo inherente C'!FJ21)=CONCATENATE(AE13,AF18),'Matriz de riesgo inherente C'!A21,""),," ",IF(CONCATENATE('Matriz de riesgo inherente C'!FF23,'Matriz de riesgo inherente C'!FJ23)=CONCATENATE(AE13,AF18),'Matriz de riesgo inherente C'!A23,""),," ",IF(CONCATENATE('Matriz de riesgo inherente C'!FF25,'Matriz de riesgo inherente C'!FJ25)=CONCATENATE(AE13,AF18),'Matriz de riesgo inherente C'!A25,""),," ",IF(CONCATENATE('Matriz de riesgo inherente C'!FF30,'Matriz de riesgo inherente C'!FJ30)=CONCATENATE(AE13,AF18),'Matriz de riesgo inherente C'!A30,""),," ",IF(CONCATENATE('Matriz de riesgo inherente C'!FF32,'Matriz de riesgo inherente C'!FJ32)=CONCATENATE(AE13,AF18),'Matriz de riesgo inherente C'!A32,""),," ",IF(CONCATENATE('Matriz de riesgo inherente C'!FF33,'Matriz de riesgo inherente C'!FJ33)=CONCATENATE(AE13,AF18),'Matriz de riesgo inherente C'!A33,""))</f>
        <v xml:space="preserve">      </v>
      </c>
      <c r="AG13" s="168" t="str">
        <f>CONCATENATE(IF(CONCATENATE('Matriz de riesgo inherente C'!FF14,'Matriz de riesgo inherente C'!FJ14)=CONCATENATE(AE13,AG18),'Matriz de riesgo inherente C'!A14,""),," ",IF(CONCATENATE('Matriz de riesgo inherente C'!FF21,'Matriz de riesgo inherente C'!FJ21)=CONCATENATE(AE13,AG18),'Matriz de riesgo inherente C'!A21,""),," ",IF(CONCATENATE('Matriz de riesgo inherente C'!FF23,'Matriz de riesgo inherente C'!FJ23)=CONCATENATE(AE13,AG18),'Matriz de riesgo inherente C'!A23,""),," ",IF(CONCATENATE('Matriz de riesgo inherente C'!FF25,'Matriz de riesgo inherente C'!FJ25)=CONCATENATE(AE13,AG18),'Matriz de riesgo inherente C'!A25,""),," ",IF(CONCATENATE('Matriz de riesgo inherente C'!FF30,'Matriz de riesgo inherente C'!FJ30)=CONCATENATE(AE13,AG18),'Matriz de riesgo inherente C'!A30,""),," ",IF(CONCATENATE('Matriz de riesgo inherente C'!FF32,'Matriz de riesgo inherente C'!FJ32)=CONCATENATE(AE13,AG18),'Matriz de riesgo inherente C'!A32,""),," ",IF(CONCATENATE('Matriz de riesgo inherente C'!FF33,'Matriz de riesgo inherente C'!FJ33)=CONCATENATE(AE13,AG18),'Matriz de riesgo inherente C'!A33,""))</f>
        <v xml:space="preserve">      </v>
      </c>
      <c r="AH13" s="168" t="str">
        <f>CONCATENATE(IF(CONCATENATE('Matriz de riesgo inherente C'!FF14,'Matriz de riesgo inherente C'!FJ14)=CONCATENATE(AE13,AH18),'Matriz de riesgo inherente C'!A14,""),," ",IF(CONCATENATE('Matriz de riesgo inherente C'!FF21,'Matriz de riesgo inherente C'!FJ21)=CONCATENATE(AE13,AH18),'Matriz de riesgo inherente C'!A21,""),," ",IF(CONCATENATE('Matriz de riesgo inherente C'!FF23,'Matriz de riesgo inherente C'!FJ23)=CONCATENATE(AE13,AH18),'Matriz de riesgo inherente C'!A23,""),," ",IF(CONCATENATE('Matriz de riesgo inherente C'!FF25,'Matriz de riesgo inherente C'!FJ25)=CONCATENATE(AE13,AH18),'Matriz de riesgo inherente C'!A25,""),," ",IF(CONCATENATE('Matriz de riesgo inherente C'!FF30,'Matriz de riesgo inherente C'!FJ30)=CONCATENATE(AE13,AH18),'Matriz de riesgo inherente C'!A30,""),," ",IF(CONCATENATE('Matriz de riesgo inherente C'!FF32,'Matriz de riesgo inherente C'!FJ32)=CONCATENATE(AE13,AH18),'Matriz de riesgo inherente C'!A32,""),," ",IF(CONCATENATE('Matriz de riesgo inherente C'!FF33,'Matriz de riesgo inherente C'!FJ33)=CONCATENATE(AE13,AH18),'Matriz de riesgo inherente C'!A33,""))</f>
        <v xml:space="preserve">      </v>
      </c>
      <c r="AI13" s="169" t="str">
        <f>CONCATENATE(IF(CONCATENATE('Matriz de riesgo inherente C'!FF14,'Matriz de riesgo inherente C'!FJ14)=CONCATENATE(AE13,AI18),'Matriz de riesgo inherente C'!A14,""),," ",IF(CONCATENATE('Matriz de riesgo inherente C'!FF21,'Matriz de riesgo inherente C'!FJ21)=CONCATENATE(AE13,AI18),'Matriz de riesgo inherente C'!A21,""),," ",IF(CONCATENATE('Matriz de riesgo inherente C'!FF23,'Matriz de riesgo inherente C'!FJ23)=CONCATENATE(AE13,AI18),'Matriz de riesgo inherente C'!A23,""),," ",IF(CONCATENATE('Matriz de riesgo inherente C'!FF25,'Matriz de riesgo inherente C'!FJ25)=CONCATENATE(AE13,AI18),'Matriz de riesgo inherente C'!A25,""),," ",IF(CONCATENATE('Matriz de riesgo inherente C'!FF30,'Matriz de riesgo inherente C'!FJ30)=CONCATENATE(AE13,AI18),'Matriz de riesgo inherente C'!A30,""),," ",IF(CONCATENATE('Matriz de riesgo inherente C'!FF32,'Matriz de riesgo inherente C'!FJ32)=CONCATENATE(AE13,AI18),'Matriz de riesgo inherente C'!A32,""),," ",IF(CONCATENATE('Matriz de riesgo inherente C'!FF33,'Matriz de riesgo inherente C'!FJ33)=CONCATENATE(AE13,AI18),'Matriz de riesgo inherente C'!A33,""))</f>
        <v xml:space="preserve">      </v>
      </c>
      <c r="AJ13" s="169" t="str">
        <f>CONCATENATE(IF(CONCATENATE('Matriz de riesgo inherente C'!FF14,'Matriz de riesgo inherente C'!FJ14)=CONCATENATE(AE13,AJ18),'Matriz de riesgo inherente C'!A14,""),," ",IF(CONCATENATE('Matriz de riesgo inherente C'!FF21,'Matriz de riesgo inherente C'!FJ21)=CONCATENATE(AE13,AJ18),'Matriz de riesgo inherente C'!A21,""),," ",IF(CONCATENATE('Matriz de riesgo inherente C'!FF23,'Matriz de riesgo inherente C'!FJ23)=CONCATENATE(AE13,AJ18),'Matriz de riesgo inherente C'!A23,""),," ",IF(CONCATENATE('Matriz de riesgo inherente C'!FF25,'Matriz de riesgo inherente C'!FJ25)=CONCATENATE(AE13,AJ18),'Matriz de riesgo inherente C'!A25,""),," ",IF(CONCATENATE('Matriz de riesgo inherente C'!FF30,'Matriz de riesgo inherente C'!FJ30)=CONCATENATE(AE13,AJ18),'Matriz de riesgo inherente C'!A30,""),," ",IF(CONCATENATE('Matriz de riesgo inherente C'!FF32,'Matriz de riesgo inherente C'!FJ32)=CONCATENATE(AE13,AJ18),'Matriz de riesgo inherente C'!A32,""),," ",IF(CONCATENATE('Matriz de riesgo inherente C'!FF33,'Matriz de riesgo inherente C'!FJ33)=CONCATENATE(AE13,AJ18),'Matriz de riesgo inherente C'!A33,""))</f>
        <v xml:space="preserve">      </v>
      </c>
      <c r="AL13" s="635" t="s">
        <v>854</v>
      </c>
      <c r="AM13" s="170" t="s">
        <v>34</v>
      </c>
    </row>
    <row r="14" spans="1:39" ht="38.25" customHeight="1" x14ac:dyDescent="0.25">
      <c r="B14" s="634"/>
      <c r="C14" s="92" t="s">
        <v>737</v>
      </c>
      <c r="D14" s="93">
        <v>4</v>
      </c>
      <c r="E14" s="94" t="str">
        <f>CONCATENATE(IF(CONCATENATE('Matriz de riesgo inherente C'!FF14,'Matriz de riesgo inherente C'!FY14)=CONCATENATE(D14,E18),'Matriz de riesgo inherente C'!A14,""),," ",IF(CONCATENATE('Matriz de riesgo inherente C'!FF21,'Matriz de riesgo inherente C'!FY21)=CONCATENATE(D14,E18),'Matriz de riesgo inherente C'!A21,""),," ",IF(CONCATENATE('Matriz de riesgo inherente C'!FF23,'Matriz de riesgo inherente C'!FY23)=CONCATENATE(D14,E18),'Matriz de riesgo inherente C'!A23,""),," ",IF(CONCATENATE('Matriz de riesgo inherente C'!FF25,'Matriz de riesgo inherente C'!FY25)=CONCATENATE(D14,E18),'Matriz de riesgo inherente C'!A25,""),," ",IF(CONCATENATE('Matriz de riesgo inherente C'!FF30,'Matriz de riesgo inherente C'!FY30)=CONCATENATE(D14,E18),'Matriz de riesgo inherente C'!A30,""),," ",IF(CONCATENATE('Matriz de riesgo inherente C'!FF32,'Matriz de riesgo inherente C'!FY32)=CONCATENATE(D14,E18),'Matriz de riesgo inherente C'!A32,""),," ",IF(CONCATENATE('Matriz de riesgo inherente C'!FF33,'Matriz de riesgo inherente C'!FY33)=CONCATENATE(D14,E18),'Matriz de riesgo inherente C'!A33,""))</f>
        <v xml:space="preserve">      </v>
      </c>
      <c r="F14" s="94" t="str">
        <f>CONCATENATE(IF(CONCATENATE('Matriz de riesgo inherente C'!FF14,'Matriz de riesgo inherente C'!FY14)=CONCATENATE(D14,F18),'Matriz de riesgo inherente C'!A14,""),," ",IF(CONCATENATE('Matriz de riesgo inherente C'!FF21,'Matriz de riesgo inherente C'!FY21)=CONCATENATE(D14,F18),'Matriz de riesgo inherente C'!A21,""),," ",IF(CONCATENATE('Matriz de riesgo inherente C'!FF23,'Matriz de riesgo inherente C'!FY23)=CONCATENATE(D14,F18),'Matriz de riesgo inherente C'!A23,""),," ",IF(CONCATENATE('Matriz de riesgo inherente C'!FF25,'Matriz de riesgo inherente C'!FY25)=CONCATENATE(D14,F18),'Matriz de riesgo inherente C'!A25,""),," ",IF(CONCATENATE('Matriz de riesgo inherente C'!FF30,'Matriz de riesgo inherente C'!FY30)=CONCATENATE(D14,F18),'Matriz de riesgo inherente C'!A30,""),," ",IF(CONCATENATE('Matriz de riesgo inherente C'!FF32,'Matriz de riesgo inherente C'!FY32)=CONCATENATE(D14,F18),'Matriz de riesgo inherente C'!A32,""),," ",IF(CONCATENATE('Matriz de riesgo inherente C'!FF33,'Matriz de riesgo inherente C'!FY33)=CONCATENATE(D14,F18),'Matriz de riesgo inherente C'!A33,""))</f>
        <v xml:space="preserve">      </v>
      </c>
      <c r="G14" s="168" t="str">
        <f>CONCATENATE(IF(CONCATENATE('Matriz de riesgo inherente C'!FF14,'Matriz de riesgo inherente C'!FY14)=CONCATENATE(D14,G18),'Matriz de riesgo inherente C'!A14,""),," ",IF(CONCATENATE('Matriz de riesgo inherente C'!FF21,'Matriz de riesgo inherente C'!FY21)=CONCATENATE(D14,G18),'Matriz de riesgo inherente C'!A21,""),," ",IF(CONCATENATE('Matriz de riesgo inherente C'!FF23,'Matriz de riesgo inherente C'!FY23)=CONCATENATE(D14,G18),'Matriz de riesgo inherente C'!A23,""),," ",IF(CONCATENATE('Matriz de riesgo inherente C'!FF25,'Matriz de riesgo inherente C'!FY25)=CONCATENATE(D14,G18),'Matriz de riesgo inherente C'!A25,""),," ",IF(CONCATENATE('Matriz de riesgo inherente C'!FF30,'Matriz de riesgo inherente C'!FY30)=CONCATENATE(D14,G18),'Matriz de riesgo inherente C'!A30,""),," ",IF(CONCATENATE('Matriz de riesgo inherente C'!FF32,'Matriz de riesgo inherente C'!FY32)=CONCATENATE(D14,G18),'Matriz de riesgo inherente C'!A32,""),," ",IF(CONCATENATE('Matriz de riesgo inherente C'!FF33,'Matriz de riesgo inherente C'!FY33)=CONCATENATE(D14,G18),'Matriz de riesgo inherente C'!A33,""))</f>
        <v xml:space="preserve">      </v>
      </c>
      <c r="H14" s="168" t="str">
        <f>CONCATENATE(IF(CONCATENATE('Matriz de riesgo inherente C'!FF14,'Matriz de riesgo inherente C'!FY14)=CONCATENATE(D14,H18),'Matriz de riesgo inherente C'!A14,""),," ",IF(CONCATENATE('Matriz de riesgo inherente C'!FF21,'Matriz de riesgo inherente C'!FY21)=CONCATENATE(D14,H18),'Matriz de riesgo inherente C'!A21,""),," ",IF(CONCATENATE('Matriz de riesgo inherente C'!FF23,'Matriz de riesgo inherente C'!FY23)=CONCATENATE(D14,H18),'Matriz de riesgo inherente C'!A23,""),," ",IF(CONCATENATE('Matriz de riesgo inherente C'!FF25,'Matriz de riesgo inherente C'!FY25)=CONCATENATE(D14,H18),'Matriz de riesgo inherente C'!A25,""),," ",IF(CONCATENATE('Matriz de riesgo inherente C'!FF30,'Matriz de riesgo inherente C'!FY30)=CONCATENATE(D14,H18),'Matriz de riesgo inherente C'!A30,""),," ",IF(CONCATENATE('Matriz de riesgo inherente C'!FF32,'Matriz de riesgo inherente C'!FY32)=CONCATENATE(D14,H18),'Matriz de riesgo inherente C'!A32,""),," ",IF(CONCATENATE('Matriz de riesgo inherente C'!FF33,'Matriz de riesgo inherente C'!FY33)=CONCATENATE(D14,H18),'Matriz de riesgo inherente C'!A33,""))</f>
        <v xml:space="preserve">      </v>
      </c>
      <c r="I14" s="169" t="str">
        <f>CONCATENATE(IF(CONCATENATE('Matriz de riesgo inherente C'!FF14,'Matriz de riesgo inherente C'!FY14)=CONCATENATE(D14,I18),'Matriz de riesgo inherente C'!A14,""),," ",IF(CONCATENATE('Matriz de riesgo inherente C'!FF21,'Matriz de riesgo inherente C'!FY21)=CONCATENATE(D14,I18),'Matriz de riesgo inherente C'!A21,""),," ",IF(CONCATENATE('Matriz de riesgo inherente C'!FF23,'Matriz de riesgo inherente C'!FY23)=CONCATENATE(D14,I18),'Matriz de riesgo inherente C'!A23,""),," ",IF(CONCATENATE('Matriz de riesgo inherente C'!FF25,'Matriz de riesgo inherente C'!FY25)=CONCATENATE(D14,I18),'Matriz de riesgo inherente C'!A25,""),," ",IF(CONCATENATE('Matriz de riesgo inherente C'!FF30,'Matriz de riesgo inherente C'!FY30)=CONCATENATE(D14,I18),'Matriz de riesgo inherente C'!A30,""),," ",IF(CONCATENATE('Matriz de riesgo inherente C'!FF32,'Matriz de riesgo inherente C'!FY32)=CONCATENATE(D14,I18),'Matriz de riesgo inherente C'!A32,""),," ",IF(CONCATENATE('Matriz de riesgo inherente C'!FF33,'Matriz de riesgo inherente C'!FY33)=CONCATENATE(D14,I18),'Matriz de riesgo inherente C'!A33,""))</f>
        <v xml:space="preserve">      </v>
      </c>
      <c r="K14" s="636"/>
      <c r="L14" s="171" t="s">
        <v>1231</v>
      </c>
      <c r="O14" s="634"/>
      <c r="P14" s="92" t="s">
        <v>737</v>
      </c>
      <c r="Q14" s="93">
        <v>4</v>
      </c>
      <c r="R14" s="94" t="str">
        <f>CONCATENATE(IF(CONCATENATE('Matriz de riesgo inherente C'!FC14,'Matriz de riesgo inherente C'!FX14)=CONCATENATE(Q14,R18),'Matriz de riesgo inherente C'!A14,""),," ",IF(CONCATENATE('Matriz de riesgo inherente C'!FC21,'Matriz de riesgo inherente C'!FX21)=CONCATENATE(Q14,R18),'Matriz de riesgo inherente C'!A21,""),," ",IF(CONCATENATE('Matriz de riesgo inherente C'!FC23,'Matriz de riesgo inherente C'!FX23)=CONCATENATE(Q14,R18),'Matriz de riesgo inherente C'!A23,""),," ",IF(CONCATENATE('Matriz de riesgo inherente C'!FC25,'Matriz de riesgo inherente C'!FX25)=CONCATENATE(Q14,R18),'Matriz de riesgo inherente C'!A25,""),," ",IF(CONCATENATE('Matriz de riesgo inherente C'!FC30,'Matriz de riesgo inherente C'!FX30)=CONCATENATE(Q14,R18),'Matriz de riesgo inherente C'!A30,""))</f>
        <v xml:space="preserve">    </v>
      </c>
      <c r="S14" s="94" t="str">
        <f>CONCATENATE(IF(CONCATENATE('Matriz de riesgo inherente C'!FC14,'Matriz de riesgo inherente C'!FX14)=CONCATENATE(Q14,S18),'Matriz de riesgo inherente C'!A14,""),," ",IF(CONCATENATE('Matriz de riesgo inherente C'!FC21,'Matriz de riesgo inherente C'!FX21)=CONCATENATE(Q14,S18),'Matriz de riesgo inherente C'!A21,""),," ",IF(CONCATENATE('Matriz de riesgo inherente C'!FC23,'Matriz de riesgo inherente C'!FX23)=CONCATENATE(Q14,S18),'Matriz de riesgo inherente C'!A23,""),," ",IF(CONCATENATE('Matriz de riesgo inherente C'!FC25,'Matriz de riesgo inherente C'!FX25)=CONCATENATE(Q14,S18),'Matriz de riesgo inherente C'!A25,""),," ",IF(CONCATENATE('Matriz de riesgo inherente C'!FC30,'Matriz de riesgo inherente C'!FX30)=CONCATENATE(Q14,S18),'Matriz de riesgo inherente C'!A30,""))</f>
        <v xml:space="preserve">    </v>
      </c>
      <c r="T14" s="168" t="str">
        <f>CONCATENATE(IF(CONCATENATE('Matriz de riesgo inherente C'!FC14,'Matriz de riesgo inherente C'!FX14)=CONCATENATE(Q14,T18),'Matriz de riesgo inherente C'!A14,""),," ",IF(CONCATENATE('Matriz de riesgo inherente C'!FC21,'Matriz de riesgo inherente C'!FX21)=CONCATENATE(Q14,T18),'Matriz de riesgo inherente C'!A21,""),," ",IF(CONCATENATE('Matriz de riesgo inherente C'!FC23,'Matriz de riesgo inherente C'!FX23)=CONCATENATE(Q14,T18),'Matriz de riesgo inherente C'!A23,""),," ",IF(CONCATENATE('Matriz de riesgo inherente C'!FC25,'Matriz de riesgo inherente C'!FX25)=CONCATENATE(Q14,T18),'Matriz de riesgo inherente C'!A25,""),," ",IF(CONCATENATE('Matriz de riesgo inherente C'!FC30,'Matriz de riesgo inherente C'!FX30)=CONCATENATE(Q14,T18),'Matriz de riesgo inherente C'!A30,""))</f>
        <v xml:space="preserve">    </v>
      </c>
      <c r="U14" s="168" t="str">
        <f>CONCATENATE(IF(CONCATENATE('Matriz de riesgo inherente C'!FC14,'Matriz de riesgo inherente C'!FX14)=CONCATENATE(Q14,U18),'Matriz de riesgo inherente C'!A14,""),," ",IF(CONCATENATE('Matriz de riesgo inherente C'!FC21,'Matriz de riesgo inherente C'!FX21)=CONCATENATE(Q14,U18),'Matriz de riesgo inherente C'!A21,""),," ",IF(CONCATENATE('Matriz de riesgo inherente C'!FC23,'Matriz de riesgo inherente C'!FX23)=CONCATENATE(Q14,U18),'Matriz de riesgo inherente C'!A23,""),," ",IF(CONCATENATE('Matriz de riesgo inherente C'!FC25,'Matriz de riesgo inherente C'!FX25)=CONCATENATE(Q14,U18),'Matriz de riesgo inherente C'!A25,""),," ",IF(CONCATENATE('Matriz de riesgo inherente C'!FC30,'Matriz de riesgo inherente C'!FX30)=CONCATENATE(Q14,U18),'Matriz de riesgo inherente C'!A30,""))</f>
        <v xml:space="preserve">    </v>
      </c>
      <c r="V14" s="169" t="str">
        <f>CONCATENATE(IF(CONCATENATE('Matriz de riesgo inherente C'!FC14,'Matriz de riesgo inherente C'!FX14)=CONCATENATE(Q14,V18),'Matriz de riesgo inherente C'!A14,""),," ",IF(CONCATENATE('Matriz de riesgo inherente C'!FC21,'Matriz de riesgo inherente C'!FX21)=CONCATENATE(Q14,V18),'Matriz de riesgo inherente C'!A21,""),," ",IF(CONCATENATE('Matriz de riesgo inherente C'!FC23,'Matriz de riesgo inherente C'!FX23)=CONCATENATE(Q14,V18),'Matriz de riesgo inherente C'!A23,""),," ",IF(CONCATENATE('Matriz de riesgo inherente C'!FC25,'Matriz de riesgo inherente C'!FX25)=CONCATENATE(Q14,V18),'Matriz de riesgo inherente C'!A25,""),," ",IF(CONCATENATE('Matriz de riesgo inherente C'!FC30,'Matriz de riesgo inherente C'!FX30)=CONCATENATE(Q14,V18),'Matriz de riesgo inherente C'!A30,""))</f>
        <v xml:space="preserve">    </v>
      </c>
      <c r="X14" s="636"/>
      <c r="Y14" s="171" t="s">
        <v>1231</v>
      </c>
      <c r="AC14" s="634"/>
      <c r="AD14" s="92" t="s">
        <v>737</v>
      </c>
      <c r="AE14" s="93">
        <v>4</v>
      </c>
      <c r="AF14" s="94" t="str">
        <f>CONCATENATE(IF(CONCATENATE('Matriz de riesgo inherente C'!FF14,'Matriz de riesgo inherente C'!FJ14)=CONCATENATE(AE14,AF18),'Matriz de riesgo inherente C'!A14,""),," ",IF(CONCATENATE('Matriz de riesgo inherente C'!FF21,'Matriz de riesgo inherente C'!FJ21)=CONCATENATE(AE14,AF18),'Matriz de riesgo inherente C'!A21,""),," ",IF(CONCATENATE('Matriz de riesgo inherente C'!FF23,'Matriz de riesgo inherente C'!FJ23)=CONCATENATE(AE14,AF18),'Matriz de riesgo inherente C'!A23,""),," ",IF(CONCATENATE('Matriz de riesgo inherente C'!FF25,'Matriz de riesgo inherente C'!FJ25)=CONCATENATE(AE14,AF18),'Matriz de riesgo inherente C'!A25,""),," ",IF(CONCATENATE('Matriz de riesgo inherente C'!FF30,'Matriz de riesgo inherente C'!FJ30)=CONCATENATE(AE14,AF18),'Matriz de riesgo inherente C'!A30,""),," ",IF(CONCATENATE('Matriz de riesgo inherente C'!FF32,'Matriz de riesgo inherente C'!FJ32)=CONCATENATE(AE14,AF18),'Matriz de riesgo inherente C'!A32,""),," ",IF(CONCATENATE('Matriz de riesgo inherente C'!FF33,'Matriz de riesgo inherente C'!FJ33)=CONCATENATE(AE14,AF18),'Matriz de riesgo inherente C'!A33,""))</f>
        <v xml:space="preserve">      </v>
      </c>
      <c r="AG14" s="94" t="str">
        <f>CONCATENATE(IF(CONCATENATE('Matriz de riesgo inherente C'!FF14,'Matriz de riesgo inherente C'!FJ14)=CONCATENATE(AE14,AG18),'Matriz de riesgo inherente C'!A14,""),," ",IF(CONCATENATE('Matriz de riesgo inherente C'!FF21,'Matriz de riesgo inherente C'!FJ21)=CONCATENATE(AE14,AG18),'Matriz de riesgo inherente C'!A21,""),," ",IF(CONCATENATE('Matriz de riesgo inherente C'!FF23,'Matriz de riesgo inherente C'!FJ23)=CONCATENATE(AE14,AG18),'Matriz de riesgo inherente C'!A23,""),," ",IF(CONCATENATE('Matriz de riesgo inherente C'!FF25,'Matriz de riesgo inherente C'!FJ25)=CONCATENATE(AE14,AG18),'Matriz de riesgo inherente C'!A25,""),," ",IF(CONCATENATE('Matriz de riesgo inherente C'!FF30,'Matriz de riesgo inherente C'!FJ30)=CONCATENATE(AE14,AG18),'Matriz de riesgo inherente C'!A30,""),," ",IF(CONCATENATE('Matriz de riesgo inherente C'!FF32,'Matriz de riesgo inherente C'!FJ32)=CONCATENATE(AE14,AG18),'Matriz de riesgo inherente C'!A32,""),," ",IF(CONCATENATE('Matriz de riesgo inherente C'!FF33,'Matriz de riesgo inherente C'!FJ33)=CONCATENATE(AE14,AG18),'Matriz de riesgo inherente C'!A33,""))</f>
        <v xml:space="preserve">      </v>
      </c>
      <c r="AH14" s="168" t="str">
        <f>CONCATENATE(IF(CONCATENATE('Matriz de riesgo inherente C'!FF14,'Matriz de riesgo inherente C'!FJ14)=CONCATENATE(AE14,AH18),'Matriz de riesgo inherente C'!A14,""),," ",IF(CONCATENATE('Matriz de riesgo inherente C'!FF21,'Matriz de riesgo inherente C'!FJ21)=CONCATENATE(AE14,AH18),'Matriz de riesgo inherente C'!A21,""),," ",IF(CONCATENATE('Matriz de riesgo inherente C'!FF23,'Matriz de riesgo inherente C'!FJ23)=CONCATENATE(AE14,AH18),'Matriz de riesgo inherente C'!A23,""),," ",IF(CONCATENATE('Matriz de riesgo inherente C'!FF25,'Matriz de riesgo inherente C'!FJ25)=CONCATENATE(AE14,AH18),'Matriz de riesgo inherente C'!A25,""),," ",IF(CONCATENATE('Matriz de riesgo inherente C'!FF30,'Matriz de riesgo inherente C'!FJ30)=CONCATENATE(AE14,AH18),'Matriz de riesgo inherente C'!A30,""),," ",IF(CONCATENATE('Matriz de riesgo inherente C'!FF32,'Matriz de riesgo inherente C'!FJ32)=CONCATENATE(AE14,AH18),'Matriz de riesgo inherente C'!A32,""),," ",IF(CONCATENATE('Matriz de riesgo inherente C'!FF33,'Matriz de riesgo inherente C'!FJ33)=CONCATENATE(AE14,AH18),'Matriz de riesgo inherente C'!A33,""))</f>
        <v xml:space="preserve">      </v>
      </c>
      <c r="AI14" s="168" t="str">
        <f>CONCATENATE(IF(CONCATENATE('Matriz de riesgo inherente C'!FF14,'Matriz de riesgo inherente C'!FJ14)=CONCATENATE(AE14,AI18),'Matriz de riesgo inherente C'!A14,""),," ",IF(CONCATENATE('Matriz de riesgo inherente C'!FF21,'Matriz de riesgo inherente C'!FJ21)=CONCATENATE(AE14,AI18),'Matriz de riesgo inherente C'!A21,""),," ",IF(CONCATENATE('Matriz de riesgo inherente C'!FF23,'Matriz de riesgo inherente C'!FJ23)=CONCATENATE(AE14,AI18),'Matriz de riesgo inherente C'!A23,""),," ",IF(CONCATENATE('Matriz de riesgo inherente C'!FF25,'Matriz de riesgo inherente C'!FJ25)=CONCATENATE(AE14,AI18),'Matriz de riesgo inherente C'!A25,""),," ",IF(CONCATENATE('Matriz de riesgo inherente C'!FF30,'Matriz de riesgo inherente C'!FJ30)=CONCATENATE(AE14,AI18),'Matriz de riesgo inherente C'!A30,""),," ",IF(CONCATENATE('Matriz de riesgo inherente C'!FF32,'Matriz de riesgo inherente C'!FJ32)=CONCATENATE(AE14,AI18),'Matriz de riesgo inherente C'!A32,""),," ",IF(CONCATENATE('Matriz de riesgo inherente C'!FF33,'Matriz de riesgo inherente C'!FJ33)=CONCATENATE(AE14,AI18),'Matriz de riesgo inherente C'!A33,""))</f>
        <v xml:space="preserve">      </v>
      </c>
      <c r="AJ14" s="169" t="str">
        <f>CONCATENATE(IF(CONCATENATE('Matriz de riesgo inherente C'!FF14,'Matriz de riesgo inherente C'!FJ14)=CONCATENATE(AE14,AJ18),'Matriz de riesgo inherente C'!A14,""),," ",IF(CONCATENATE('Matriz de riesgo inherente C'!FF21,'Matriz de riesgo inherente C'!FJ21)=CONCATENATE(AE14,AJ18),'Matriz de riesgo inherente C'!A21,""),," ",IF(CONCATENATE('Matriz de riesgo inherente C'!FF23,'Matriz de riesgo inherente C'!FJ23)=CONCATENATE(AE14,AJ18),'Matriz de riesgo inherente C'!A23,""),," ",IF(CONCATENATE('Matriz de riesgo inherente C'!FF25,'Matriz de riesgo inherente C'!FJ25)=CONCATENATE(AE14,AJ18),'Matriz de riesgo inherente C'!A25,""),," ",IF(CONCATENATE('Matriz de riesgo inherente C'!FF30,'Matriz de riesgo inherente C'!FJ30)=CONCATENATE(AE14,AJ18),'Matriz de riesgo inherente C'!A30,""),," ",IF(CONCATENATE('Matriz de riesgo inherente C'!FF32,'Matriz de riesgo inherente C'!FJ32)=CONCATENATE(AE14,AJ18),'Matriz de riesgo inherente C'!A32,""),," ",IF(CONCATENATE('Matriz de riesgo inherente C'!FF33,'Matriz de riesgo inherente C'!FJ33)=CONCATENATE(AE14,AJ18),'Matriz de riesgo inherente C'!A33,""))</f>
        <v xml:space="preserve">      </v>
      </c>
      <c r="AL14" s="636"/>
      <c r="AM14" s="171" t="s">
        <v>1231</v>
      </c>
    </row>
    <row r="15" spans="1:39" ht="38.25" customHeight="1" x14ac:dyDescent="0.25">
      <c r="B15" s="634"/>
      <c r="C15" s="95" t="s">
        <v>734</v>
      </c>
      <c r="D15" s="93">
        <v>3</v>
      </c>
      <c r="E15" s="140" t="str">
        <f>CONCATENATE(IF(CONCATENATE('Matriz de riesgo inherente C'!FF14,'Matriz de riesgo inherente C'!FY14)=CONCATENATE(D15,E18),'Matriz de riesgo inherente C'!A14,""),," ",IF(CONCATENATE('Matriz de riesgo inherente C'!FF21,'Matriz de riesgo inherente C'!FY21)=CONCATENATE(D15,E18),'Matriz de riesgo inherente C'!A21,""),," ",IF(CONCATENATE('Matriz de riesgo inherente C'!FF23,'Matriz de riesgo inherente C'!FY23)=CONCATENATE(D15,E18),'Matriz de riesgo inherente C'!A23,""),," ",IF(CONCATENATE('Matriz de riesgo inherente C'!FF25,'Matriz de riesgo inherente C'!FY25)=CONCATENATE(D15,E18),'Matriz de riesgo inherente C'!A25,""),," ",IF(CONCATENATE('Matriz de riesgo inherente C'!FF30,'Matriz de riesgo inherente C'!FY30)=CONCATENATE(D15,E18),'Matriz de riesgo inherente C'!A30,""),," ",IF(CONCATENATE('Matriz de riesgo inherente C'!FF32,'Matriz de riesgo inherente C'!FY32)=CONCATENATE(D15,E18),'Matriz de riesgo inherente C'!A32,""),," ",IF(CONCATENATE('Matriz de riesgo inherente C'!FF33,'Matriz de riesgo inherente C'!FY33)=CONCATENATE(D15,E18),'Matriz de riesgo inherente C'!A33,""))</f>
        <v xml:space="preserve">      </v>
      </c>
      <c r="F15" s="94" t="str">
        <f>CONCATENATE(IF(CONCATENATE('Matriz de riesgo inherente C'!FF14,'Matriz de riesgo inherente C'!FY14)=CONCATENATE(D15,F18),'Matriz de riesgo inherente C'!A14,""),," ",IF(CONCATENATE('Matriz de riesgo inherente C'!FF21,'Matriz de riesgo inherente C'!FY21)=CONCATENATE(D15,F18),'Matriz de riesgo inherente C'!A21,""),," ",IF(CONCATENATE('Matriz de riesgo inherente C'!FF23,'Matriz de riesgo inherente C'!FY23)=CONCATENATE(D15,F18),'Matriz de riesgo inherente C'!A23,""),," ",IF(CONCATENATE('Matriz de riesgo inherente C'!FF25,'Matriz de riesgo inherente C'!FY25)=CONCATENATE(D15,F18),'Matriz de riesgo inherente C'!A25,""),," ",IF(CONCATENATE('Matriz de riesgo inherente C'!FF30,'Matriz de riesgo inherente C'!FY30)=CONCATENATE(D15,F18),'Matriz de riesgo inherente C'!A30,""),," ",IF(CONCATENATE('Matriz de riesgo inherente C'!FF32,'Matriz de riesgo inherente C'!FY32)=CONCATENATE(D15,F18),'Matriz de riesgo inherente C'!A32,""),," ",IF(CONCATENATE('Matriz de riesgo inherente C'!FF33,'Matriz de riesgo inherente C'!FY33)=CONCATENATE(D15,F18),'Matriz de riesgo inherente C'!A33,""))</f>
        <v xml:space="preserve">      </v>
      </c>
      <c r="G15" s="94" t="str">
        <f>CONCATENATE(IF(CONCATENATE('Matriz de riesgo inherente C'!FF14,'Matriz de riesgo inherente C'!FY14)=CONCATENATE(D15,G18),'Matriz de riesgo inherente C'!A14,""),," ",IF(CONCATENATE('Matriz de riesgo inherente C'!FF21,'Matriz de riesgo inherente C'!FY21)=CONCATENATE(D15,G18),'Matriz de riesgo inherente C'!A21,""),," ",IF(CONCATENATE('Matriz de riesgo inherente C'!FF23,'Matriz de riesgo inherente C'!FY23)=CONCATENATE(D15,G18),'Matriz de riesgo inherente C'!A23,""),," ",IF(CONCATENATE('Matriz de riesgo inherente C'!FF25,'Matriz de riesgo inherente C'!FY25)=CONCATENATE(D15,G18),'Matriz de riesgo inherente C'!A25,""),," ",IF(CONCATENATE('Matriz de riesgo inherente C'!FF30,'Matriz de riesgo inherente C'!FY30)=CONCATENATE(D15,G18),'Matriz de riesgo inherente C'!A30,""),," ",IF(CONCATENATE('Matriz de riesgo inherente C'!FF32,'Matriz de riesgo inherente C'!FY32)=CONCATENATE(D15,G18),'Matriz de riesgo inherente C'!A32,""),," ",IF(CONCATENATE('Matriz de riesgo inherente C'!FF33,'Matriz de riesgo inherente C'!FY33)=CONCATENATE(D15,G18),'Matriz de riesgo inherente C'!A33,""))</f>
        <v xml:space="preserve">      </v>
      </c>
      <c r="H15" s="168" t="str">
        <f>CONCATENATE(IF(CONCATENATE('Matriz de riesgo inherente C'!FF14,'Matriz de riesgo inherente C'!FY14)=CONCATENATE(D15,H18),'Matriz de riesgo inherente C'!A14,""),," ",IF(CONCATENATE('Matriz de riesgo inherente C'!FF21,'Matriz de riesgo inherente C'!FY21)=CONCATENATE(D15,H18),'Matriz de riesgo inherente C'!A21,""),," ",IF(CONCATENATE('Matriz de riesgo inherente C'!FF23,'Matriz de riesgo inherente C'!FY23)=CONCATENATE(D15,H18),'Matriz de riesgo inherente C'!A23,""),," ",IF(CONCATENATE('Matriz de riesgo inherente C'!FF25,'Matriz de riesgo inherente C'!FY25)=CONCATENATE(D15,H18),'Matriz de riesgo inherente C'!A25,""),," ",IF(CONCATENATE('Matriz de riesgo inherente C'!FF30,'Matriz de riesgo inherente C'!FY30)=CONCATENATE(D15,H18),'Matriz de riesgo inherente C'!A30,""),," ",IF(CONCATENATE('Matriz de riesgo inherente C'!FF32,'Matriz de riesgo inherente C'!FY32)=CONCATENATE(D15,H18),'Matriz de riesgo inherente C'!A32,""),," ",IF(CONCATENATE('Matriz de riesgo inherente C'!FF33,'Matriz de riesgo inherente C'!FY33)=CONCATENATE(D15,H18),'Matriz de riesgo inherente C'!A33,""))</f>
        <v xml:space="preserve">      </v>
      </c>
      <c r="I15" s="168" t="str">
        <f>CONCATENATE(IF(CONCATENATE('Matriz de riesgo inherente C'!FF14,'Matriz de riesgo inherente C'!FY14)=CONCATENATE(D15,I18),'Matriz de riesgo inherente C'!A14,""),," ",IF(CONCATENATE('Matriz de riesgo inherente C'!FF21,'Matriz de riesgo inherente C'!FY21)=CONCATENATE(D15,I18),'Matriz de riesgo inherente C'!A21,""),," ",IF(CONCATENATE('Matriz de riesgo inherente C'!FF23,'Matriz de riesgo inherente C'!FY23)=CONCATENATE(D15,I18),'Matriz de riesgo inherente C'!A23,""),," ",IF(CONCATENATE('Matriz de riesgo inherente C'!FF25,'Matriz de riesgo inherente C'!FY25)=CONCATENATE(D15,I18),'Matriz de riesgo inherente C'!A25,""),," ",IF(CONCATENATE('Matriz de riesgo inherente C'!FF30,'Matriz de riesgo inherente C'!FY30)=CONCATENATE(D15,I18),'Matriz de riesgo inherente C'!A30,""),," ",IF(CONCATENATE('Matriz de riesgo inherente C'!FF32,'Matriz de riesgo inherente C'!FY32)=CONCATENATE(D15,I18),'Matriz de riesgo inherente C'!A32,""),," ",IF(CONCATENATE('Matriz de riesgo inherente C'!FF33,'Matriz de riesgo inherente C'!FY33)=CONCATENATE(D15,I18),'Matriz de riesgo inherente C'!A33,""))</f>
        <v xml:space="preserve">      </v>
      </c>
      <c r="K15" s="636"/>
      <c r="L15" s="172" t="s">
        <v>33</v>
      </c>
      <c r="O15" s="634"/>
      <c r="P15" s="95" t="s">
        <v>734</v>
      </c>
      <c r="Q15" s="93">
        <v>3</v>
      </c>
      <c r="R15" s="140" t="str">
        <f>CONCATENATE(IF(CONCATENATE('Matriz de riesgo inherente C'!FC14,'Matriz de riesgo inherente C'!FX14)=CONCATENATE(Q15,R18),'Matriz de riesgo inherente C'!A14,""),," ",IF(CONCATENATE('Matriz de riesgo inherente C'!FC21,'Matriz de riesgo inherente C'!FX21)=CONCATENATE(Q15,R18),'Matriz de riesgo inherente C'!A21,""),," ",IF(CONCATENATE('Matriz de riesgo inherente C'!FC23,'Matriz de riesgo inherente C'!FX23)=CONCATENATE(Q15,R18),'Matriz de riesgo inherente C'!A23,""),," ",IF(CONCATENATE('Matriz de riesgo inherente C'!FC25,'Matriz de riesgo inherente C'!FX25)=CONCATENATE(Q15,R18),'Matriz de riesgo inherente C'!A25,""),," ",IF(CONCATENATE('Matriz de riesgo inherente C'!FC30,'Matriz de riesgo inherente C'!FX30)=CONCATENATE(Q15,R18),'Matriz de riesgo inherente C'!A30,""))</f>
        <v xml:space="preserve">    </v>
      </c>
      <c r="S15" s="94" t="str">
        <f>CONCATENATE(IF(CONCATENATE('Matriz de riesgo inherente C'!FC14,'Matriz de riesgo inherente C'!FX14)=CONCATENATE(Q15,S18),'Matriz de riesgo inherente C'!A14,""),," ",IF(CONCATENATE('Matriz de riesgo inherente C'!FC21,'Matriz de riesgo inherente C'!FX21)=CONCATENATE(Q15,S18),'Matriz de riesgo inherente C'!A21,""),," ",IF(CONCATENATE('Matriz de riesgo inherente C'!FC23,'Matriz de riesgo inherente C'!FX23)=CONCATENATE(Q15,S18),'Matriz de riesgo inherente C'!A23,""),," ",IF(CONCATENATE('Matriz de riesgo inherente C'!FC25,'Matriz de riesgo inherente C'!FX25)=CONCATENATE(Q15,S18),'Matriz de riesgo inherente C'!A25,""),," ",IF(CONCATENATE('Matriz de riesgo inherente C'!FC30,'Matriz de riesgo inherente C'!FX30)=CONCATENATE(Q15,S18),'Matriz de riesgo inherente C'!A30,""))</f>
        <v xml:space="preserve">    </v>
      </c>
      <c r="T15" s="94" t="str">
        <f>CONCATENATE(IF(CONCATENATE('Matriz de riesgo inherente C'!FC14,'Matriz de riesgo inherente C'!FX14)=CONCATENATE(Q15,T18),'Matriz de riesgo inherente C'!A14,""),," ",IF(CONCATENATE('Matriz de riesgo inherente C'!FC21,'Matriz de riesgo inherente C'!FX21)=CONCATENATE(Q15,T18),'Matriz de riesgo inherente C'!A21,""),," ",IF(CONCATENATE('Matriz de riesgo inherente C'!FC23,'Matriz de riesgo inherente C'!FX23)=CONCATENATE(Q15,T18),'Matriz de riesgo inherente C'!A23,""),," ",IF(CONCATENATE('Matriz de riesgo inherente C'!FC25,'Matriz de riesgo inherente C'!FX25)=CONCATENATE(Q15,T18),'Matriz de riesgo inherente C'!A25,""),," ",IF(CONCATENATE('Matriz de riesgo inherente C'!FC30,'Matriz de riesgo inherente C'!FX30)=CONCATENATE(Q15,T18),'Matriz de riesgo inherente C'!A30,""))</f>
        <v xml:space="preserve">    </v>
      </c>
      <c r="U15" s="168" t="str">
        <f>CONCATENATE(IF(CONCATENATE('Matriz de riesgo inherente C'!FC14,'Matriz de riesgo inherente C'!FX14)=CONCATENATE(Q15,U18),'Matriz de riesgo inherente C'!A14,""),," ",IF(CONCATENATE('Matriz de riesgo inherente C'!FC21,'Matriz de riesgo inherente C'!FX21)=CONCATENATE(Q15,U18),'Matriz de riesgo inherente C'!A21,""),," ",IF(CONCATENATE('Matriz de riesgo inherente C'!FC23,'Matriz de riesgo inherente C'!FX23)=CONCATENATE(Q15,U18),'Matriz de riesgo inherente C'!A23,""),," ",IF(CONCATENATE('Matriz de riesgo inherente C'!FC25,'Matriz de riesgo inherente C'!FX25)=CONCATENATE(Q15,U18),'Matriz de riesgo inherente C'!A25,""),," ",IF(CONCATENATE('Matriz de riesgo inherente C'!FC30,'Matriz de riesgo inherente C'!FX30)=CONCATENATE(Q15,U18),'Matriz de riesgo inherente C'!A30,""))</f>
        <v xml:space="preserve">    </v>
      </c>
      <c r="V15" s="168" t="str">
        <f>CONCATENATE(IF(CONCATENATE('Matriz de riesgo inherente C'!FC14,'Matriz de riesgo inherente C'!FX14)=CONCATENATE(Q15,V18),'Matriz de riesgo inherente C'!A14,""),," ",IF(CONCATENATE('Matriz de riesgo inherente C'!FC21,'Matriz de riesgo inherente C'!FX21)=CONCATENATE(Q15,V18),'Matriz de riesgo inherente C'!A21,""),," ",IF(CONCATENATE('Matriz de riesgo inherente C'!FC23,'Matriz de riesgo inherente C'!FX23)=CONCATENATE(Q15,V18),'Matriz de riesgo inherente C'!A23,""),," ",IF(CONCATENATE('Matriz de riesgo inherente C'!FC25,'Matriz de riesgo inherente C'!FX25)=CONCATENATE(Q15,V18),'Matriz de riesgo inherente C'!A25,""),," ",IF(CONCATENATE('Matriz de riesgo inherente C'!FC30,'Matriz de riesgo inherente C'!FX30)=CONCATENATE(Q15,V18),'Matriz de riesgo inherente C'!A30,""))</f>
        <v xml:space="preserve">    </v>
      </c>
      <c r="X15" s="636"/>
      <c r="Y15" s="172" t="s">
        <v>33</v>
      </c>
      <c r="AC15" s="634"/>
      <c r="AD15" s="95" t="s">
        <v>734</v>
      </c>
      <c r="AE15" s="93">
        <v>3</v>
      </c>
      <c r="AF15" s="140" t="str">
        <f>CONCATENATE(IF(CONCATENATE('Matriz de riesgo inherente C'!FF14,'Matriz de riesgo inherente C'!FJ14)=CONCATENATE(AE15,AF18),'Matriz de riesgo inherente C'!A14,""),," ",IF(CONCATENATE('Matriz de riesgo inherente C'!FF21,'Matriz de riesgo inherente C'!FJ21)=CONCATENATE(AE15,AF18),'Matriz de riesgo inherente C'!A21,""),," ",IF(CONCATENATE('Matriz de riesgo inherente C'!FF23,'Matriz de riesgo inherente C'!FJ23)=CONCATENATE(AE15,AF18),'Matriz de riesgo inherente C'!A23,""),," ",IF(CONCATENATE('Matriz de riesgo inherente C'!FF25,'Matriz de riesgo inherente C'!FJ25)=CONCATENATE(AE15,AF18),'Matriz de riesgo inherente C'!A25,""),," ",IF(CONCATENATE('Matriz de riesgo inherente C'!FF30,'Matriz de riesgo inherente C'!FJ30)=CONCATENATE(AE15,AF18),'Matriz de riesgo inherente C'!A30,""),," ",IF(CONCATENATE('Matriz de riesgo inherente C'!FF32,'Matriz de riesgo inherente C'!FJ32)=CONCATENATE(AE15,AF18),'Matriz de riesgo inherente C'!A32,""),," ",IF(CONCATENATE('Matriz de riesgo inherente C'!FF33,'Matriz de riesgo inherente C'!FJ33)=CONCATENATE(AE15,AF18),'Matriz de riesgo inherente C'!A33,""))</f>
        <v xml:space="preserve">      </v>
      </c>
      <c r="AG15" s="94" t="str">
        <f>CONCATENATE(IF(CONCATENATE('Matriz de riesgo inherente C'!FF14,'Matriz de riesgo inherente C'!FJ14)=CONCATENATE(AE15,AG18),'Matriz de riesgo inherente C'!A14,""),," ",IF(CONCATENATE('Matriz de riesgo inherente C'!FF21,'Matriz de riesgo inherente C'!FJ21)=CONCATENATE(AE15,AG18),'Matriz de riesgo inherente C'!A21,""),," ",IF(CONCATENATE('Matriz de riesgo inherente C'!FF23,'Matriz de riesgo inherente C'!FJ23)=CONCATENATE(AE15,AG18),'Matriz de riesgo inherente C'!A23,""),," ",IF(CONCATENATE('Matriz de riesgo inherente C'!FF25,'Matriz de riesgo inherente C'!FJ25)=CONCATENATE(AE15,AG18),'Matriz de riesgo inherente C'!A25,""),," ",IF(CONCATENATE('Matriz de riesgo inherente C'!FF30,'Matriz de riesgo inherente C'!FJ30)=CONCATENATE(AE15,AG18),'Matriz de riesgo inherente C'!A30,""),," ",IF(CONCATENATE('Matriz de riesgo inherente C'!FF32,'Matriz de riesgo inherente C'!FJ32)=CONCATENATE(AE15,AG18),'Matriz de riesgo inherente C'!A32,""),," ",IF(CONCATENATE('Matriz de riesgo inherente C'!FF33,'Matriz de riesgo inherente C'!FJ33)=CONCATENATE(AE15,AG18),'Matriz de riesgo inherente C'!A33,""))</f>
        <v xml:space="preserve">      </v>
      </c>
      <c r="AH15" s="94" t="str">
        <f>CONCATENATE(IF(CONCATENATE('Matriz de riesgo inherente C'!FF14,'Matriz de riesgo inherente C'!FJ14)=CONCATENATE(AE15,AH18),'Matriz de riesgo inherente C'!A14,""),," ",IF(CONCATENATE('Matriz de riesgo inherente C'!FF21,'Matriz de riesgo inherente C'!FJ21)=CONCATENATE(AE15,AH18),'Matriz de riesgo inherente C'!A21,""),," ",IF(CONCATENATE('Matriz de riesgo inherente C'!FF23,'Matriz de riesgo inherente C'!FJ23)=CONCATENATE(AE15,AH18),'Matriz de riesgo inherente C'!A23,""),," ",IF(CONCATENATE('Matriz de riesgo inherente C'!FF25,'Matriz de riesgo inherente C'!FJ25)=CONCATENATE(AE15,AH18),'Matriz de riesgo inherente C'!A25,""),," ",IF(CONCATENATE('Matriz de riesgo inherente C'!FF30,'Matriz de riesgo inherente C'!FJ30)=CONCATENATE(AE15,AH18),'Matriz de riesgo inherente C'!A30,""),," ",IF(CONCATENATE('Matriz de riesgo inherente C'!FF32,'Matriz de riesgo inherente C'!FJ32)=CONCATENATE(AE15,AH18),'Matriz de riesgo inherente C'!A32,""),," ",IF(CONCATENATE('Matriz de riesgo inherente C'!FF33,'Matriz de riesgo inherente C'!FJ33)=CONCATENATE(AE15,AH18),'Matriz de riesgo inherente C'!A33,""))</f>
        <v xml:space="preserve">      </v>
      </c>
      <c r="AI15" s="168" t="str">
        <f>CONCATENATE(IF(CONCATENATE('Matriz de riesgo inherente C'!FF14,'Matriz de riesgo inherente C'!FJ14)=CONCATENATE(AE15,AI18),'Matriz de riesgo inherente C'!A14,""),," ",IF(CONCATENATE('Matriz de riesgo inherente C'!FF21,'Matriz de riesgo inherente C'!FJ21)=CONCATENATE(AE15,AI18),'Matriz de riesgo inherente C'!A21,""),," ",IF(CONCATENATE('Matriz de riesgo inherente C'!FF23,'Matriz de riesgo inherente C'!FJ23)=CONCATENATE(AE15,AI18),'Matriz de riesgo inherente C'!A23,""),," ",IF(CONCATENATE('Matriz de riesgo inherente C'!FF25,'Matriz de riesgo inherente C'!FJ25)=CONCATENATE(AE15,AI18),'Matriz de riesgo inherente C'!A25,""),," ",IF(CONCATENATE('Matriz de riesgo inherente C'!FF30,'Matriz de riesgo inherente C'!FJ30)=CONCATENATE(AE15,AI18),'Matriz de riesgo inherente C'!A30,""),," ",IF(CONCATENATE('Matriz de riesgo inherente C'!FF32,'Matriz de riesgo inherente C'!FJ32)=CONCATENATE(AE15,AI18),'Matriz de riesgo inherente C'!A32,""),," ",IF(CONCATENATE('Matriz de riesgo inherente C'!FF33,'Matriz de riesgo inherente C'!FJ33)=CONCATENATE(AE15,AI18),'Matriz de riesgo inherente C'!A33,""))</f>
        <v xml:space="preserve">      </v>
      </c>
      <c r="AJ15" s="168" t="str">
        <f>CONCATENATE(IF(CONCATENATE('Matriz de riesgo inherente C'!FF14,'Matriz de riesgo inherente C'!FJ14)=CONCATENATE(AE15,AJ18),'Matriz de riesgo inherente C'!A14,""),," ",IF(CONCATENATE('Matriz de riesgo inherente C'!FF21,'Matriz de riesgo inherente C'!FJ21)=CONCATENATE(AE15,AJ18),'Matriz de riesgo inherente C'!A21,""),," ",IF(CONCATENATE('Matriz de riesgo inherente C'!FF23,'Matriz de riesgo inherente C'!FJ23)=CONCATENATE(AE15,AJ18),'Matriz de riesgo inherente C'!A23,""),," ",IF(CONCATENATE('Matriz de riesgo inherente C'!FF25,'Matriz de riesgo inherente C'!FJ25)=CONCATENATE(AE15,AJ18),'Matriz de riesgo inherente C'!A25,""),," ",IF(CONCATENATE('Matriz de riesgo inherente C'!FF30,'Matriz de riesgo inherente C'!FJ30)=CONCATENATE(AE15,AJ18),'Matriz de riesgo inherente C'!A30,""),," ",IF(CONCATENATE('Matriz de riesgo inherente C'!FF32,'Matriz de riesgo inherente C'!FJ32)=CONCATENATE(AE15,AJ18),'Matriz de riesgo inherente C'!A32,""),," ",IF(CONCATENATE('Matriz de riesgo inherente C'!FF33,'Matriz de riesgo inherente C'!FJ33)=CONCATENATE(AE15,AJ18),'Matriz de riesgo inherente C'!A33,""))</f>
        <v xml:space="preserve">      </v>
      </c>
      <c r="AL15" s="636"/>
      <c r="AM15" s="172" t="s">
        <v>33</v>
      </c>
    </row>
    <row r="16" spans="1:39" ht="38.25" customHeight="1" thickBot="1" x14ac:dyDescent="0.3">
      <c r="B16" s="634"/>
      <c r="C16" s="92" t="s">
        <v>731</v>
      </c>
      <c r="D16" s="93">
        <v>2</v>
      </c>
      <c r="E16" s="140" t="str">
        <f>CONCATENATE(IF(CONCATENATE('Matriz de riesgo inherente C'!FF14,'Matriz de riesgo inherente C'!FY14)=CONCATENATE(D16,E18),'Matriz de riesgo inherente C'!A14,""),," ",IF(CONCATENATE('Matriz de riesgo inherente C'!FF21,'Matriz de riesgo inherente C'!FY21)=CONCATENATE(D16,E18),'Matriz de riesgo inherente C'!A21,""),," ",IF(CONCATENATE('Matriz de riesgo inherente C'!FF23,'Matriz de riesgo inherente C'!FY23)=CONCATENATE(D16,E18),'Matriz de riesgo inherente C'!A23,""),," ",IF(CONCATENATE('Matriz de riesgo inherente C'!FF25,'Matriz de riesgo inherente C'!FY25)=CONCATENATE(D16,E18),'Matriz de riesgo inherente C'!A25,""),," ",IF(CONCATENATE('Matriz de riesgo inherente C'!FF30,'Matriz de riesgo inherente C'!FY30)=CONCATENATE(D16,E18),'Matriz de riesgo inherente C'!A30,""),," ",IF(CONCATENATE('Matriz de riesgo inherente C'!FF32,'Matriz de riesgo inherente C'!FY32)=CONCATENATE(D16,E18),'Matriz de riesgo inherente C'!A32,""),," ",IF(CONCATENATE('Matriz de riesgo inherente C'!FF33,'Matriz de riesgo inherente C'!FY33)=CONCATENATE(D16,E18),'Matriz de riesgo inherente C'!A33,""))</f>
        <v xml:space="preserve">      </v>
      </c>
      <c r="F16" s="94" t="str">
        <f>CONCATENATE(IF(CONCATENATE('Matriz de riesgo inherente C'!FF14,'Matriz de riesgo inherente C'!FY14)=CONCATENATE(D16,F18),'Matriz de riesgo inherente C'!A14,""),," ",IF(CONCATENATE('Matriz de riesgo inherente C'!FF21,'Matriz de riesgo inherente C'!FY21)=CONCATENATE(D16,F18),'Matriz de riesgo inherente C'!A21,""),," ",IF(CONCATENATE('Matriz de riesgo inherente C'!FF23,'Matriz de riesgo inherente C'!FY23)=CONCATENATE(D16,F18),'Matriz de riesgo inherente C'!A23,""),," ",IF(CONCATENATE('Matriz de riesgo inherente C'!FF25,'Matriz de riesgo inherente C'!FY25)=CONCATENATE(D16,F18),'Matriz de riesgo inherente C'!A25,""),," ",IF(CONCATENATE('Matriz de riesgo inherente C'!FF30,'Matriz de riesgo inherente C'!FY30)=CONCATENATE(D16,F18),'Matriz de riesgo inherente C'!A30,""),," ",IF(CONCATENATE('Matriz de riesgo inherente C'!FF32,'Matriz de riesgo inherente C'!FY32)=CONCATENATE(D16,F18),'Matriz de riesgo inherente C'!A32,""),," ",IF(CONCATENATE('Matriz de riesgo inherente C'!FF33,'Matriz de riesgo inherente C'!FY33)=CONCATENATE(D16,F18),'Matriz de riesgo inherente C'!A33,""))</f>
        <v xml:space="preserve">      </v>
      </c>
      <c r="G16" s="94" t="str">
        <f>CONCATENATE(IF(CONCATENATE('Matriz de riesgo inherente C'!FF14,'Matriz de riesgo inherente C'!FY14)=CONCATENATE(D16,G18),'Matriz de riesgo inherente C'!A14,""),," ",IF(CONCATENATE('Matriz de riesgo inherente C'!FF21,'Matriz de riesgo inherente C'!FY21)=CONCATENATE(D16,G18),'Matriz de riesgo inherente C'!A21,""),," ",IF(CONCATENATE('Matriz de riesgo inherente C'!FF23,'Matriz de riesgo inherente C'!FY23)=CONCATENATE(D16,G18),'Matriz de riesgo inherente C'!A23,""),," ",IF(CONCATENATE('Matriz de riesgo inherente C'!FF25,'Matriz de riesgo inherente C'!FY25)=CONCATENATE(D16,G18),'Matriz de riesgo inherente C'!A25,""),," ",IF(CONCATENATE('Matriz de riesgo inherente C'!FF30,'Matriz de riesgo inherente C'!FY30)=CONCATENATE(D16,G18),'Matriz de riesgo inherente C'!A30,""),," ",IF(CONCATENATE('Matriz de riesgo inherente C'!FF32,'Matriz de riesgo inherente C'!FY32)=CONCATENATE(D16,G18),'Matriz de riesgo inherente C'!A32,""),," ",IF(CONCATENATE('Matriz de riesgo inherente C'!FF33,'Matriz de riesgo inherente C'!FY33)=CONCATENATE(D16,G18),'Matriz de riesgo inherente C'!A33,""))</f>
        <v xml:space="preserve">      </v>
      </c>
      <c r="H16" s="94" t="str">
        <f>CONCATENATE(IF(CONCATENATE('Matriz de riesgo inherente C'!FF14,'Matriz de riesgo inherente C'!FY14)=CONCATENATE(D16,H18),'Matriz de riesgo inherente C'!A14,""),," ",IF(CONCATENATE('Matriz de riesgo inherente C'!FF21,'Matriz de riesgo inherente C'!FY21)=CONCATENATE(D16,H18),'Matriz de riesgo inherente C'!A21,""),," ",IF(CONCATENATE('Matriz de riesgo inherente C'!FF23,'Matriz de riesgo inherente C'!FY23)=CONCATENATE(D16,H18),'Matriz de riesgo inherente C'!A23,""),," ",IF(CONCATENATE('Matriz de riesgo inherente C'!FF25,'Matriz de riesgo inherente C'!FY25)=CONCATENATE(D16,H18),'Matriz de riesgo inherente C'!A25,""),," ",IF(CONCATENATE('Matriz de riesgo inherente C'!FF30,'Matriz de riesgo inherente C'!FY30)=CONCATENATE(D16,H18),'Matriz de riesgo inherente C'!A30,""),," ",IF(CONCATENATE('Matriz de riesgo inherente C'!FF32,'Matriz de riesgo inherente C'!FY32)=CONCATENATE(D16,H18),'Matriz de riesgo inherente C'!A32,""),," ",IF(CONCATENATE('Matriz de riesgo inherente C'!FF33,'Matriz de riesgo inherente C'!FY33)=CONCATENATE(D16,H18),'Matriz de riesgo inherente C'!A33,""))</f>
        <v>R1 R2 R3 R4 R5 R6 R7</v>
      </c>
      <c r="I16" s="168" t="str">
        <f>CONCATENATE(IF(CONCATENATE('Matriz de riesgo inherente C'!FF14,'Matriz de riesgo inherente C'!FY14)=CONCATENATE(D16,I18),'Matriz de riesgo inherente C'!A14,""),," ",IF(CONCATENATE('Matriz de riesgo inherente C'!FF21,'Matriz de riesgo inherente C'!FY21)=CONCATENATE(D16,I18),'Matriz de riesgo inherente C'!A21,""),," ",IF(CONCATENATE('Matriz de riesgo inherente C'!FF23,'Matriz de riesgo inherente C'!FY23)=CONCATENATE(D16,I18),'Matriz de riesgo inherente C'!A23,""),," ",IF(CONCATENATE('Matriz de riesgo inherente C'!FF25,'Matriz de riesgo inherente C'!FY25)=CONCATENATE(D16,I18),'Matriz de riesgo inherente C'!A25,""),," ",IF(CONCATENATE('Matriz de riesgo inherente C'!FF30,'Matriz de riesgo inherente C'!FY30)=CONCATENATE(D16,I18),'Matriz de riesgo inherente C'!A30,""),," ",IF(CONCATENATE('Matriz de riesgo inherente C'!FF32,'Matriz de riesgo inherente C'!FY32)=CONCATENATE(D16,I18),'Matriz de riesgo inherente C'!A32,""),," ",IF(CONCATENATE('Matriz de riesgo inherente C'!FF33,'Matriz de riesgo inherente C'!FY33)=CONCATENATE(D16,I18),'Matriz de riesgo inherente C'!A33,""))</f>
        <v xml:space="preserve">      </v>
      </c>
      <c r="K16" s="637"/>
      <c r="L16" s="173" t="s">
        <v>39</v>
      </c>
      <c r="O16" s="634"/>
      <c r="P16" s="92" t="s">
        <v>731</v>
      </c>
      <c r="Q16" s="93">
        <v>2</v>
      </c>
      <c r="R16" s="140" t="str">
        <f>CONCATENATE(IF(CONCATENATE('Matriz de riesgo inherente C'!FC14,'Matriz de riesgo inherente C'!FX14)=CONCATENATE(Q16,R18),'Matriz de riesgo inherente C'!A14,""),," ",IF(CONCATENATE('Matriz de riesgo inherente C'!FC21,'Matriz de riesgo inherente C'!FX21)=CONCATENATE(Q16,R18),'Matriz de riesgo inherente C'!A21,""),," ",IF(CONCATENATE('Matriz de riesgo inherente C'!FC23,'Matriz de riesgo inherente C'!FX23)=CONCATENATE(Q16,R18),'Matriz de riesgo inherente C'!A23,""),," ",IF(CONCATENATE('Matriz de riesgo inherente C'!FC25,'Matriz de riesgo inherente C'!FX25)=CONCATENATE(Q16,R18),'Matriz de riesgo inherente C'!A25,""),," ",IF(CONCATENATE('Matriz de riesgo inherente C'!FC30,'Matriz de riesgo inherente C'!FX30)=CONCATENATE(Q16,R18),'Matriz de riesgo inherente C'!A30,""))</f>
        <v xml:space="preserve">    </v>
      </c>
      <c r="S16" s="94" t="str">
        <f>CONCATENATE(IF(CONCATENATE('Matriz de riesgo inherente C'!FC14,'Matriz de riesgo inherente C'!FX14)=CONCATENATE(Q16,S18),'Matriz de riesgo inherente C'!A14,""),," ",IF(CONCATENATE('Matriz de riesgo inherente C'!FC21,'Matriz de riesgo inherente C'!FX21)=CONCATENATE(Q16,S18),'Matriz de riesgo inherente C'!A21,""),," ",IF(CONCATENATE('Matriz de riesgo inherente C'!FC23,'Matriz de riesgo inherente C'!FX23)=CONCATENATE(Q16,S18),'Matriz de riesgo inherente C'!A23,""),," ",IF(CONCATENATE('Matriz de riesgo inherente C'!FC25,'Matriz de riesgo inherente C'!FX25)=CONCATENATE(Q16,S18),'Matriz de riesgo inherente C'!A25,""),," ",IF(CONCATENATE('Matriz de riesgo inherente C'!FC30,'Matriz de riesgo inherente C'!FX30)=CONCATENATE(Q16,S18),'Matriz de riesgo inherente C'!A30,""))</f>
        <v xml:space="preserve">    </v>
      </c>
      <c r="T16" s="94" t="str">
        <f>CONCATENATE(IF(CONCATENATE('Matriz de riesgo inherente C'!FC14,'Matriz de riesgo inherente C'!FX14)=CONCATENATE(Q16,T18),'Matriz de riesgo inherente C'!A14,""),," ",IF(CONCATENATE('Matriz de riesgo inherente C'!FC21,'Matriz de riesgo inherente C'!FX21)=CONCATENATE(Q16,T18),'Matriz de riesgo inherente C'!A21,""),," ",IF(CONCATENATE('Matriz de riesgo inherente C'!FC23,'Matriz de riesgo inherente C'!FX23)=CONCATENATE(Q16,T18),'Matriz de riesgo inherente C'!A23,""),," ",IF(CONCATENATE('Matriz de riesgo inherente C'!FC25,'Matriz de riesgo inherente C'!FX25)=CONCATENATE(Q16,T18),'Matriz de riesgo inherente C'!A25,""),," ",IF(CONCATENATE('Matriz de riesgo inherente C'!FC30,'Matriz de riesgo inherente C'!FX30)=CONCATENATE(Q16,T18),'Matriz de riesgo inherente C'!A30,""))</f>
        <v xml:space="preserve">    </v>
      </c>
      <c r="U16" s="94" t="str">
        <f>CONCATENATE(IF(CONCATENATE('Matriz de riesgo inherente C'!FC14,'Matriz de riesgo inherente C'!FX14)=CONCATENATE(Q16,U18),'Matriz de riesgo inherente C'!A14,""),," ",IF(CONCATENATE('Matriz de riesgo inherente C'!FC21,'Matriz de riesgo inherente C'!FX21)=CONCATENATE(Q16,U18),'Matriz de riesgo inherente C'!A21,""),," ",IF(CONCATENATE('Matriz de riesgo inherente C'!FC23,'Matriz de riesgo inherente C'!FX23)=CONCATENATE(Q16,U18),'Matriz de riesgo inherente C'!A23,""),," ",IF(CONCATENATE('Matriz de riesgo inherente C'!FC25,'Matriz de riesgo inherente C'!FX25)=CONCATENATE(Q16,U18),'Matriz de riesgo inherente C'!A25,""),," ",IF(CONCATENATE('Matriz de riesgo inherente C'!FC30,'Matriz de riesgo inherente C'!FX30)=CONCATENATE(Q16,U18),'Matriz de riesgo inherente C'!A30,""))</f>
        <v>R1 R2 R3 R4 R5</v>
      </c>
      <c r="V16" s="168" t="str">
        <f>CONCATENATE(IF(CONCATENATE('Matriz de riesgo inherente C'!FC14,'Matriz de riesgo inherente C'!FX14)=CONCATENATE(Q16,V18),'Matriz de riesgo inherente C'!A14,""),," ",IF(CONCATENATE('Matriz de riesgo inherente C'!FC21,'Matriz de riesgo inherente C'!FX21)=CONCATENATE(Q16,V18),'Matriz de riesgo inherente C'!A21,""),," ",IF(CONCATENATE('Matriz de riesgo inherente C'!FC23,'Matriz de riesgo inherente C'!FX23)=CONCATENATE(Q16,V18),'Matriz de riesgo inherente C'!A23,""),," ",IF(CONCATENATE('Matriz de riesgo inherente C'!FC25,'Matriz de riesgo inherente C'!FX25)=CONCATENATE(Q16,V18),'Matriz de riesgo inherente C'!A25,""),," ",IF(CONCATENATE('Matriz de riesgo inherente C'!FC30,'Matriz de riesgo inherente C'!FX30)=CONCATENATE(Q16,V18),'Matriz de riesgo inherente C'!A30,""))</f>
        <v xml:space="preserve">    </v>
      </c>
      <c r="X16" s="637"/>
      <c r="Y16" s="173" t="s">
        <v>39</v>
      </c>
      <c r="AC16" s="634"/>
      <c r="AD16" s="92" t="s">
        <v>731</v>
      </c>
      <c r="AE16" s="93">
        <v>2</v>
      </c>
      <c r="AF16" s="140" t="str">
        <f>CONCATENATE(IF(CONCATENATE('Matriz de riesgo inherente C'!FF14,'Matriz de riesgo inherente C'!FJ14)=CONCATENATE(AE16,AF18),'Matriz de riesgo inherente C'!A14,""),," ",IF(CONCATENATE('Matriz de riesgo inherente C'!FF21,'Matriz de riesgo inherente C'!FJ21)=CONCATENATE(AE16,AF18),'Matriz de riesgo inherente C'!A21,""),," ",IF(CONCATENATE('Matriz de riesgo inherente C'!FF23,'Matriz de riesgo inherente C'!FJ23)=CONCATENATE(AE16,AF18),'Matriz de riesgo inherente C'!A23,""),," ",IF(CONCATENATE('Matriz de riesgo inherente C'!FF25,'Matriz de riesgo inherente C'!FJ25)=CONCATENATE(AE16,AF18),'Matriz de riesgo inherente C'!A25,""),," ",IF(CONCATENATE('Matriz de riesgo inherente C'!FF30,'Matriz de riesgo inherente C'!FJ30)=CONCATENATE(AE16,AF18),'Matriz de riesgo inherente C'!A30,""),," ",IF(CONCATENATE('Matriz de riesgo inherente C'!FF32,'Matriz de riesgo inherente C'!FJ32)=CONCATENATE(AE16,AF18),'Matriz de riesgo inherente C'!A32,""),," ",IF(CONCATENATE('Matriz de riesgo inherente C'!FF33,'Matriz de riesgo inherente C'!FJ33)=CONCATENATE(AE16,AF18),'Matriz de riesgo inherente C'!A33,""))</f>
        <v xml:space="preserve">      </v>
      </c>
      <c r="AG16" s="94" t="str">
        <f>CONCATENATE(IF(CONCATENATE('Matriz de riesgo inherente C'!FF14,'Matriz de riesgo inherente C'!FJ14)=CONCATENATE(AE16,AG18),'Matriz de riesgo inherente C'!A14,""),," ",IF(CONCATENATE('Matriz de riesgo inherente C'!FF21,'Matriz de riesgo inherente C'!FJ21)=CONCATENATE(AE16,AG18),'Matriz de riesgo inherente C'!A21,""),," ",IF(CONCATENATE('Matriz de riesgo inherente C'!FF23,'Matriz de riesgo inherente C'!FJ23)=CONCATENATE(AE16,AG18),'Matriz de riesgo inherente C'!A23,""),," ",IF(CONCATENATE('Matriz de riesgo inherente C'!FF25,'Matriz de riesgo inherente C'!FJ25)=CONCATENATE(AE16,AG18),'Matriz de riesgo inherente C'!A25,""),," ",IF(CONCATENATE('Matriz de riesgo inherente C'!FF30,'Matriz de riesgo inherente C'!FJ30)=CONCATENATE(AE16,AG18),'Matriz de riesgo inherente C'!A30,""),," ",IF(CONCATENATE('Matriz de riesgo inherente C'!FF32,'Matriz de riesgo inherente C'!FJ32)=CONCATENATE(AE16,AG18),'Matriz de riesgo inherente C'!A32,""),," ",IF(CONCATENATE('Matriz de riesgo inherente C'!FF33,'Matriz de riesgo inherente C'!FJ33)=CONCATENATE(AE16,AG18),'Matriz de riesgo inherente C'!A33,""))</f>
        <v xml:space="preserve">      </v>
      </c>
      <c r="AH16" s="94" t="str">
        <f>CONCATENATE(IF(CONCATENATE('Matriz de riesgo inherente C'!FF14,'Matriz de riesgo inherente C'!FJ14)=CONCATENATE(AE16,AH18),'Matriz de riesgo inherente C'!A14,""),," ",IF(CONCATENATE('Matriz de riesgo inherente C'!FF21,'Matriz de riesgo inherente C'!FJ21)=CONCATENATE(AE16,AH18),'Matriz de riesgo inherente C'!A21,""),," ",IF(CONCATENATE('Matriz de riesgo inherente C'!FF23,'Matriz de riesgo inherente C'!FJ23)=CONCATENATE(AE16,AH18),'Matriz de riesgo inherente C'!A23,""),," ",IF(CONCATENATE('Matriz de riesgo inherente C'!FF25,'Matriz de riesgo inherente C'!FJ25)=CONCATENATE(AE16,AH18),'Matriz de riesgo inherente C'!A25,""),," ",IF(CONCATENATE('Matriz de riesgo inherente C'!FF30,'Matriz de riesgo inherente C'!FJ30)=CONCATENATE(AE16,AH18),'Matriz de riesgo inherente C'!A30,""),," ",IF(CONCATENATE('Matriz de riesgo inherente C'!FF32,'Matriz de riesgo inherente C'!FJ32)=CONCATENATE(AE16,AH18),'Matriz de riesgo inherente C'!A32,""),," ",IF(CONCATENATE('Matriz de riesgo inherente C'!FF33,'Matriz de riesgo inherente C'!FJ33)=CONCATENATE(AE16,AH18),'Matriz de riesgo inherente C'!A33,""))</f>
        <v xml:space="preserve">      </v>
      </c>
      <c r="AI16" s="94" t="str">
        <f>CONCATENATE(IF(CONCATENATE('Matriz de riesgo inherente C'!FF14,'Matriz de riesgo inherente C'!FJ14)=CONCATENATE(AE16,AI18),'Matriz de riesgo inherente C'!A14,""),," ",IF(CONCATENATE('Matriz de riesgo inherente C'!FF21,'Matriz de riesgo inherente C'!FJ21)=CONCATENATE(AE16,AI18),'Matriz de riesgo inherente C'!A21,""),," ",IF(CONCATENATE('Matriz de riesgo inherente C'!FF23,'Matriz de riesgo inherente C'!FJ23)=CONCATENATE(AE16,AI18),'Matriz de riesgo inherente C'!A23,""),," ",IF(CONCATENATE('Matriz de riesgo inherente C'!FF25,'Matriz de riesgo inherente C'!FJ25)=CONCATENATE(AE16,AI18),'Matriz de riesgo inherente C'!A25,""),," ",IF(CONCATENATE('Matriz de riesgo inherente C'!FF30,'Matriz de riesgo inherente C'!FJ30)=CONCATENATE(AE16,AI18),'Matriz de riesgo inherente C'!A30,""),," ",IF(CONCATENATE('Matriz de riesgo inherente C'!FF32,'Matriz de riesgo inherente C'!FJ32)=CONCATENATE(AE16,AI18),'Matriz de riesgo inherente C'!A32,""),," ",IF(CONCATENATE('Matriz de riesgo inherente C'!FF33,'Matriz de riesgo inherente C'!FJ33)=CONCATENATE(AE16,AI18),'Matriz de riesgo inherente C'!A33,""))</f>
        <v>R1 R2 R3 R4 R5 R6 R7</v>
      </c>
      <c r="AJ16" s="168" t="str">
        <f>CONCATENATE(IF(CONCATENATE('Matriz de riesgo inherente C'!FF14,'Matriz de riesgo inherente C'!FJ14)=CONCATENATE(AE16,AJ18),'Matriz de riesgo inherente C'!A14,""),," ",IF(CONCATENATE('Matriz de riesgo inherente C'!FF21,'Matriz de riesgo inherente C'!FJ21)=CONCATENATE(AE16,AJ18),'Matriz de riesgo inherente C'!A21,""),," ",IF(CONCATENATE('Matriz de riesgo inherente C'!FF23,'Matriz de riesgo inherente C'!FJ23)=CONCATENATE(AE16,AJ18),'Matriz de riesgo inherente C'!A23,""),," ",IF(CONCATENATE('Matriz de riesgo inherente C'!FF25,'Matriz de riesgo inherente C'!FJ25)=CONCATENATE(AE16,AJ18),'Matriz de riesgo inherente C'!A25,""),," ",IF(CONCATENATE('Matriz de riesgo inherente C'!FF30,'Matriz de riesgo inherente C'!FJ30)=CONCATENATE(AE16,AJ18),'Matriz de riesgo inherente C'!A30,""),," ",IF(CONCATENATE('Matriz de riesgo inherente C'!FF32,'Matriz de riesgo inherente C'!FJ32)=CONCATENATE(AE16,AJ18),'Matriz de riesgo inherente C'!A32,""),," ",IF(CONCATENATE('Matriz de riesgo inherente C'!FF33,'Matriz de riesgo inherente C'!FJ33)=CONCATENATE(AE16,AJ18),'Matriz de riesgo inherente C'!A33,""))</f>
        <v xml:space="preserve">      </v>
      </c>
      <c r="AL16" s="637"/>
      <c r="AM16" s="173" t="s">
        <v>39</v>
      </c>
    </row>
    <row r="17" spans="2:39" ht="38.25" customHeight="1" x14ac:dyDescent="0.25">
      <c r="B17" s="634"/>
      <c r="C17" s="92" t="s">
        <v>728</v>
      </c>
      <c r="D17" s="93">
        <v>1</v>
      </c>
      <c r="E17" s="140" t="str">
        <f>CONCATENATE(IF(CONCATENATE('Matriz de riesgo inherente C'!FF14,'Matriz de riesgo inherente C'!FY14)=CONCATENATE(D17,E18),'Matriz de riesgo inherente C'!A14,""),," ",IF(CONCATENATE('Matriz de riesgo inherente C'!FF21,'Matriz de riesgo inherente C'!FY21)=CONCATENATE(D17,E18),'Matriz de riesgo inherente C'!A21,""),," ",IF(CONCATENATE('Matriz de riesgo inherente C'!FF23,'Matriz de riesgo inherente C'!FY23)=CONCATENATE(D17,E18),'Matriz de riesgo inherente C'!A23,""),," ",IF(CONCATENATE('Matriz de riesgo inherente C'!FF25,'Matriz de riesgo inherente C'!FY25)=CONCATENATE(D17,E18),'Matriz de riesgo inherente C'!A25,""),," ",IF(CONCATENATE('Matriz de riesgo inherente C'!FF30,'Matriz de riesgo inherente C'!FY30)=CONCATENATE(D17,E18),'Matriz de riesgo inherente C'!A30,""),," ",IF(CONCATENATE('Matriz de riesgo inherente C'!FF32,'Matriz de riesgo inherente C'!FY32)=CONCATENATE(D17,E18),'Matriz de riesgo inherente C'!A32,""),," ",IF(CONCATENATE('Matriz de riesgo inherente C'!FF33,'Matriz de riesgo inherente C'!FY33)=CONCATENATE(D17,E18),'Matriz de riesgo inherente C'!A33,""))</f>
        <v xml:space="preserve">      </v>
      </c>
      <c r="F17" s="140" t="str">
        <f>CONCATENATE(IF(CONCATENATE('Matriz de riesgo inherente C'!FF14,'Matriz de riesgo inherente C'!FY14)=CONCATENATE(D17,F18),'Matriz de riesgo inherente C'!A14,""),," ",IF(CONCATENATE('Matriz de riesgo inherente C'!FF21,'Matriz de riesgo inherente C'!FY21)=CONCATENATE(D17,F18),'Matriz de riesgo inherente C'!A21,""),," ",IF(CONCATENATE('Matriz de riesgo inherente C'!FF23,'Matriz de riesgo inherente C'!FY23)=CONCATENATE(D17,F18),'Matriz de riesgo inherente C'!A23,""),," ",IF(CONCATENATE('Matriz de riesgo inherente C'!FF25,'Matriz de riesgo inherente C'!FY25)=CONCATENATE(D17,F18),'Matriz de riesgo inherente C'!A25,""),," ",IF(CONCATENATE('Matriz de riesgo inherente C'!FF30,'Matriz de riesgo inherente C'!FY30)=CONCATENATE(D17,F18),'Matriz de riesgo inherente C'!A30,""),," ",IF(CONCATENATE('Matriz de riesgo inherente C'!FF32,'Matriz de riesgo inherente C'!FY32)=CONCATENATE(D17,F18),'Matriz de riesgo inherente C'!A32,""),," ",IF(CONCATENATE('Matriz de riesgo inherente C'!FF33,'Matriz de riesgo inherente C'!FY33)=CONCATENATE(D17,F18),'Matriz de riesgo inherente C'!A33,""))</f>
        <v xml:space="preserve">      </v>
      </c>
      <c r="G17" s="140" t="str">
        <f>CONCATENATE(IF(CONCATENATE('Matriz de riesgo inherente C'!FF14,'Matriz de riesgo inherente C'!FY14)=CONCATENATE(D17,G18),'Matriz de riesgo inherente C'!A14,""),," ",IF(CONCATENATE('Matriz de riesgo inherente C'!FF21,'Matriz de riesgo inherente C'!FY21)=CONCATENATE(D17,G18),'Matriz de riesgo inherente C'!A21,""),," ",IF(CONCATENATE('Matriz de riesgo inherente C'!FF23,'Matriz de riesgo inherente C'!FY23)=CONCATENATE(D17,G18),'Matriz de riesgo inherente C'!A23,""),," ",IF(CONCATENATE('Matriz de riesgo inherente C'!FF25,'Matriz de riesgo inherente C'!FY25)=CONCATENATE(D17,G18),'Matriz de riesgo inherente C'!A25,""),," ",IF(CONCATENATE('Matriz de riesgo inherente C'!FF30,'Matriz de riesgo inherente C'!FY30)=CONCATENATE(D17,G18),'Matriz de riesgo inherente C'!A30,""),," ",IF(CONCATENATE('Matriz de riesgo inherente C'!FF32,'Matriz de riesgo inherente C'!FY32)=CONCATENATE(D17,G18),'Matriz de riesgo inherente C'!A32,""),," ",IF(CONCATENATE('Matriz de riesgo inherente C'!FF33,'Matriz de riesgo inherente C'!FY33)=CONCATENATE(D17,G18),'Matriz de riesgo inherente C'!A33,""))</f>
        <v xml:space="preserve">      </v>
      </c>
      <c r="H17" s="94" t="str">
        <f>CONCATENATE(IF(CONCATENATE('Matriz de riesgo inherente C'!FF14,'Matriz de riesgo inherente C'!FY14)=CONCATENATE(D17,H18),'Matriz de riesgo inherente C'!A14,""),," ",IF(CONCATENATE('Matriz de riesgo inherente C'!FF21,'Matriz de riesgo inherente C'!FY21)=CONCATENATE(D17,H18),'Matriz de riesgo inherente C'!A21,""),," ",IF(CONCATENATE('Matriz de riesgo inherente C'!FF23,'Matriz de riesgo inherente C'!FY23)=CONCATENATE(D17,H18),'Matriz de riesgo inherente C'!A23,""),," ",IF(CONCATENATE('Matriz de riesgo inherente C'!FF25,'Matriz de riesgo inherente C'!FY25)=CONCATENATE(D17,H18),'Matriz de riesgo inherente C'!A25,""),," ",IF(CONCATENATE('Matriz de riesgo inherente C'!FF30,'Matriz de riesgo inherente C'!FY30)=CONCATENATE(D17,H18),'Matriz de riesgo inherente C'!A30,""),," ",IF(CONCATENATE('Matriz de riesgo inherente C'!FF32,'Matriz de riesgo inherente C'!FY32)=CONCATENATE(D17,H18),'Matriz de riesgo inherente C'!A32,""),," ",IF(CONCATENATE('Matriz de riesgo inherente C'!FF33,'Matriz de riesgo inherente C'!FY33)=CONCATENATE(D17,H18),'Matriz de riesgo inherente C'!A33,""))</f>
        <v xml:space="preserve">      </v>
      </c>
      <c r="I17" s="94" t="str">
        <f>CONCATENATE(IF(CONCATENATE('Matriz de riesgo inherente C'!FF14,'Matriz de riesgo inherente C'!FY14)=CONCATENATE(D17,I18),'Matriz de riesgo inherente C'!A14,""),," ",IF(CONCATENATE('Matriz de riesgo inherente C'!FF21,'Matriz de riesgo inherente C'!FY21)=CONCATENATE(D17,I18),'Matriz de riesgo inherente C'!A21,""),," ",IF(CONCATENATE('Matriz de riesgo inherente C'!FF23,'Matriz de riesgo inherente C'!FY23)=CONCATENATE(D17,I18),'Matriz de riesgo inherente C'!A23,""),," ",IF(CONCATENATE('Matriz de riesgo inherente C'!FF25,'Matriz de riesgo inherente C'!FY25)=CONCATENATE(D17,I18),'Matriz de riesgo inherente C'!A25,""),," ",IF(CONCATENATE('Matriz de riesgo inherente C'!FF30,'Matriz de riesgo inherente C'!FY30)=CONCATENATE(D17,I18),'Matriz de riesgo inherente C'!A30,""),," ",IF(CONCATENATE('Matriz de riesgo inherente C'!FF32,'Matriz de riesgo inherente C'!FY32)=CONCATENATE(D17,I18),'Matriz de riesgo inherente C'!A32,""),," ",IF(CONCATENATE('Matriz de riesgo inherente C'!FF33,'Matriz de riesgo inherente C'!FY33)=CONCATENATE(D17,I18),'Matriz de riesgo inherente C'!A33,""))</f>
        <v xml:space="preserve">      </v>
      </c>
      <c r="O17" s="634"/>
      <c r="P17" s="92" t="s">
        <v>728</v>
      </c>
      <c r="Q17" s="93">
        <v>1</v>
      </c>
      <c r="R17" s="140" t="str">
        <f>CONCATENATE(IF(CONCATENATE('Matriz de riesgo inherente C'!FC14,'Matriz de riesgo inherente C'!FX14)=CONCATENATE(Q17,R18),'Matriz de riesgo inherente C'!A14,""),," ",IF(CONCATENATE('Matriz de riesgo inherente C'!FC21,'Matriz de riesgo inherente C'!FX21)=CONCATENATE(Q17,R18),'Matriz de riesgo inherente C'!A21,""),," ",IF(CONCATENATE('Matriz de riesgo inherente C'!FC23,'Matriz de riesgo inherente C'!FX23)=CONCATENATE(Q17,R18),'Matriz de riesgo inherente C'!A23,""),," ",IF(CONCATENATE('Matriz de riesgo inherente C'!FC25,'Matriz de riesgo inherente C'!FX25)=CONCATENATE(Q17,R18),'Matriz de riesgo inherente C'!A25,""),," ",IF(CONCATENATE('Matriz de riesgo inherente C'!FC30,'Matriz de riesgo inherente C'!FX30)=CONCATENATE(Q17,R18),'Matriz de riesgo inherente C'!A30,""))</f>
        <v xml:space="preserve">    </v>
      </c>
      <c r="S17" s="140" t="str">
        <f>CONCATENATE(IF(CONCATENATE('Matriz de riesgo inherente C'!FC14,'Matriz de riesgo inherente C'!FX14)=CONCATENATE(Q17,S18),'Matriz de riesgo inherente C'!A14,""),," ",IF(CONCATENATE('Matriz de riesgo inherente C'!FC21,'Matriz de riesgo inherente C'!FX21)=CONCATENATE(Q17,S18),'Matriz de riesgo inherente C'!A21,""),," ",IF(CONCATENATE('Matriz de riesgo inherente C'!FC23,'Matriz de riesgo inherente C'!FX23)=CONCATENATE(Q17,S18),'Matriz de riesgo inherente C'!A23,""),," ",IF(CONCATENATE('Matriz de riesgo inherente C'!FC25,'Matriz de riesgo inherente C'!FX25)=CONCATENATE(Q17,S18),'Matriz de riesgo inherente C'!A25,""),," ",IF(CONCATENATE('Matriz de riesgo inherente C'!FC30,'Matriz de riesgo inherente C'!FX30)=CONCATENATE(Q17,S18),'Matriz de riesgo inherente C'!A30,""))</f>
        <v xml:space="preserve">    </v>
      </c>
      <c r="T17" s="140" t="str">
        <f>CONCATENATE(IF(CONCATENATE('Matriz de riesgo inherente C'!FC14,'Matriz de riesgo inherente C'!FX14)=CONCATENATE(Q17,T18),'Matriz de riesgo inherente C'!A14,""),," ",IF(CONCATENATE('Matriz de riesgo inherente C'!FC21,'Matriz de riesgo inherente C'!FX21)=CONCATENATE(Q17,T18),'Matriz de riesgo inherente C'!A21,""),," ",IF(CONCATENATE('Matriz de riesgo inherente C'!FC23,'Matriz de riesgo inherente C'!FX23)=CONCATENATE(Q17,T18),'Matriz de riesgo inherente C'!A23,""),," ",IF(CONCATENATE('Matriz de riesgo inherente C'!FC25,'Matriz de riesgo inherente C'!FX25)=CONCATENATE(Q17,T18),'Matriz de riesgo inherente C'!A25,""),," ",IF(CONCATENATE('Matriz de riesgo inherente C'!FC30,'Matriz de riesgo inherente C'!FX30)=CONCATENATE(Q17,T18),'Matriz de riesgo inherente C'!A30,""))</f>
        <v xml:space="preserve">    </v>
      </c>
      <c r="U17" s="94" t="str">
        <f>CONCATENATE(IF(CONCATENATE('Matriz de riesgo inherente C'!FC14,'Matriz de riesgo inherente C'!FX14)=CONCATENATE(Q17,U18),'Matriz de riesgo inherente C'!A14,""),," ",IF(CONCATENATE('Matriz de riesgo inherente C'!FC21,'Matriz de riesgo inherente C'!FX21)=CONCATENATE(Q17,U18),'Matriz de riesgo inherente C'!A21,""),," ",IF(CONCATENATE('Matriz de riesgo inherente C'!FC23,'Matriz de riesgo inherente C'!FX23)=CONCATENATE(Q17,U18),'Matriz de riesgo inherente C'!A23,""),," ",IF(CONCATENATE('Matriz de riesgo inherente C'!FC25,'Matriz de riesgo inherente C'!FX25)=CONCATENATE(Q17,U18),'Matriz de riesgo inherente C'!A25,""),," ",IF(CONCATENATE('Matriz de riesgo inherente C'!FC30,'Matriz de riesgo inherente C'!FX30)=CONCATENATE(Q17,U18),'Matriz de riesgo inherente C'!A30,""))</f>
        <v xml:space="preserve">    </v>
      </c>
      <c r="V17" s="94" t="str">
        <f>CONCATENATE(IF(CONCATENATE('Matriz de riesgo inherente C'!FC14,'Matriz de riesgo inherente C'!FX14)=CONCATENATE(Q17,V18),'Matriz de riesgo inherente C'!A14,""),," ",IF(CONCATENATE('Matriz de riesgo inherente C'!FC21,'Matriz de riesgo inherente C'!FX21)=CONCATENATE(Q17,V18),'Matriz de riesgo inherente C'!A21,""),," ",IF(CONCATENATE('Matriz de riesgo inherente C'!FC23,'Matriz de riesgo inherente C'!FX23)=CONCATENATE(Q17,V18),'Matriz de riesgo inherente C'!A23,""),," ",IF(CONCATENATE('Matriz de riesgo inherente C'!FC25,'Matriz de riesgo inherente C'!FX25)=CONCATENATE(Q17,V18),'Matriz de riesgo inherente C'!A25,""),," ",IF(CONCATENATE('Matriz de riesgo inherente C'!FC30,'Matriz de riesgo inherente C'!FX30)=CONCATENATE(Q17,V18),'Matriz de riesgo inherente C'!A30,""))</f>
        <v xml:space="preserve">    </v>
      </c>
      <c r="AC17" s="634"/>
      <c r="AD17" s="92" t="s">
        <v>728</v>
      </c>
      <c r="AE17" s="93">
        <v>1</v>
      </c>
      <c r="AF17" s="140" t="str">
        <f>CONCATENATE(IF(CONCATENATE('Matriz de riesgo inherente C'!FF14,'Matriz de riesgo inherente C'!FJ14)=CONCATENATE(AE17,AF18),'Matriz de riesgo inherente C'!A14,""),," ",IF(CONCATENATE('Matriz de riesgo inherente C'!FF21,'Matriz de riesgo inherente C'!FJ21)=CONCATENATE(AE17,AF18),'Matriz de riesgo inherente C'!A21,""),," ",IF(CONCATENATE('Matriz de riesgo inherente C'!FF23,'Matriz de riesgo inherente C'!FJ23)=CONCATENATE(AE17,AF18),'Matriz de riesgo inherente C'!A23,""),," ",IF(CONCATENATE('Matriz de riesgo inherente C'!FF25,'Matriz de riesgo inherente C'!FJ25)=CONCATENATE(AE17,AF18),'Matriz de riesgo inherente C'!A25,""),," ",IF(CONCATENATE('Matriz de riesgo inherente C'!FF30,'Matriz de riesgo inherente C'!FJ30)=CONCATENATE(AE17,AF18),'Matriz de riesgo inherente C'!A30,""),," ",IF(CONCATENATE('Matriz de riesgo inherente C'!FF32,'Matriz de riesgo inherente C'!FJ32)=CONCATENATE(AE17,AF18),'Matriz de riesgo inherente C'!A32,""),," ",IF(CONCATENATE('Matriz de riesgo inherente C'!FF33,'Matriz de riesgo inherente C'!FJ33)=CONCATENATE(AE17,AF18),'Matriz de riesgo inherente C'!A33,""))</f>
        <v xml:space="preserve">      </v>
      </c>
      <c r="AG17" s="140" t="str">
        <f>CONCATENATE(IF(CONCATENATE('Matriz de riesgo inherente C'!FF14,'Matriz de riesgo inherente C'!FJ14)=CONCATENATE(AE17,AG18),'Matriz de riesgo inherente C'!A14,""),," ",IF(CONCATENATE('Matriz de riesgo inherente C'!FF21,'Matriz de riesgo inherente C'!FJ21)=CONCATENATE(AE17,AG18),'Matriz de riesgo inherente C'!A21,""),," ",IF(CONCATENATE('Matriz de riesgo inherente C'!FF23,'Matriz de riesgo inherente C'!FJ23)=CONCATENATE(AE17,AG18),'Matriz de riesgo inherente C'!A23,""),," ",IF(CONCATENATE('Matriz de riesgo inherente C'!FF25,'Matriz de riesgo inherente C'!FJ25)=CONCATENATE(AE17,AG18),'Matriz de riesgo inherente C'!A25,""),," ",IF(CONCATENATE('Matriz de riesgo inherente C'!FF30,'Matriz de riesgo inherente C'!FJ30)=CONCATENATE(AE17,AG18),'Matriz de riesgo inherente C'!A30,""),," ",IF(CONCATENATE('Matriz de riesgo inherente C'!FF32,'Matriz de riesgo inherente C'!FJ32)=CONCATENATE(AE17,AG18),'Matriz de riesgo inherente C'!A32,""),," ",IF(CONCATENATE('Matriz de riesgo inherente C'!FF33,'Matriz de riesgo inherente C'!FJ33)=CONCATENATE(AE17,AG18),'Matriz de riesgo inherente C'!A33,""))</f>
        <v xml:space="preserve">      </v>
      </c>
      <c r="AH17" s="140" t="str">
        <f>CONCATENATE(IF(CONCATENATE('Matriz de riesgo inherente C'!FF14,'Matriz de riesgo inherente C'!FJ14)=CONCATENATE(AE17,AH18),'Matriz de riesgo inherente C'!A14,""),," ",IF(CONCATENATE('Matriz de riesgo inherente C'!FF21,'Matriz de riesgo inherente C'!FJ21)=CONCATENATE(AE17,AH18),'Matriz de riesgo inherente C'!A21,""),," ",IF(CONCATENATE('Matriz de riesgo inherente C'!FF23,'Matriz de riesgo inherente C'!FJ23)=CONCATENATE(AE17,AH18),'Matriz de riesgo inherente C'!A23,""),," ",IF(CONCATENATE('Matriz de riesgo inherente C'!FF25,'Matriz de riesgo inherente C'!FJ25)=CONCATENATE(AE17,AH18),'Matriz de riesgo inherente C'!A25,""),," ",IF(CONCATENATE('Matriz de riesgo inherente C'!FF30,'Matriz de riesgo inherente C'!FJ30)=CONCATENATE(AE17,AH18),'Matriz de riesgo inherente C'!A30,""),," ",IF(CONCATENATE('Matriz de riesgo inherente C'!FF32,'Matriz de riesgo inherente C'!FJ32)=CONCATENATE(AE17,AH18),'Matriz de riesgo inherente C'!A32,""),," ",IF(CONCATENATE('Matriz de riesgo inherente C'!FF33,'Matriz de riesgo inherente C'!FJ33)=CONCATENATE(AE17,AH18),'Matriz de riesgo inherente C'!A33,""))</f>
        <v xml:space="preserve">      </v>
      </c>
      <c r="AI17" s="94" t="str">
        <f>CONCATENATE(IF(CONCATENATE('Matriz de riesgo inherente C'!FF14,'Matriz de riesgo inherente C'!FJ14)=CONCATENATE(AE17,AI18),'Matriz de riesgo inherente C'!A14,""),," ",IF(CONCATENATE('Matriz de riesgo inherente C'!FF21,'Matriz de riesgo inherente C'!FJ21)=CONCATENATE(AE17,AI18),'Matriz de riesgo inherente C'!A21,""),," ",IF(CONCATENATE('Matriz de riesgo inherente C'!FF23,'Matriz de riesgo inherente C'!FJ23)=CONCATENATE(AE17,AI18),'Matriz de riesgo inherente C'!A23,""),," ",IF(CONCATENATE('Matriz de riesgo inherente C'!FF25,'Matriz de riesgo inherente C'!FJ25)=CONCATENATE(AE17,AI18),'Matriz de riesgo inherente C'!A25,""),," ",IF(CONCATENATE('Matriz de riesgo inherente C'!FF30,'Matriz de riesgo inherente C'!FJ30)=CONCATENATE(AE17,AI18),'Matriz de riesgo inherente C'!A30,""),," ",IF(CONCATENATE('Matriz de riesgo inherente C'!FF32,'Matriz de riesgo inherente C'!FJ32)=CONCATENATE(AE17,AI18),'Matriz de riesgo inherente C'!A32,""),," ",IF(CONCATENATE('Matriz de riesgo inherente C'!FF33,'Matriz de riesgo inherente C'!FJ33)=CONCATENATE(AE17,AI18),'Matriz de riesgo inherente C'!A33,""))</f>
        <v xml:space="preserve">      </v>
      </c>
      <c r="AJ17" s="94" t="str">
        <f>CONCATENATE(IF(CONCATENATE('Matriz de riesgo inherente C'!FF14,'Matriz de riesgo inherente C'!FJ14)=CONCATENATE(AE17,AJ18),'Matriz de riesgo inherente C'!A14,""),," ",IF(CONCATENATE('Matriz de riesgo inherente C'!FF21,'Matriz de riesgo inherente C'!FJ21)=CONCATENATE(AE17,AJ18),'Matriz de riesgo inherente C'!A21,""),," ",IF(CONCATENATE('Matriz de riesgo inherente C'!FF23,'Matriz de riesgo inherente C'!FJ23)=CONCATENATE(AE17,AJ18),'Matriz de riesgo inherente C'!A23,""),," ",IF(CONCATENATE('Matriz de riesgo inherente C'!FF25,'Matriz de riesgo inherente C'!FJ25)=CONCATENATE(AE17,AJ18),'Matriz de riesgo inherente C'!A25,""),," ",IF(CONCATENATE('Matriz de riesgo inherente C'!FF30,'Matriz de riesgo inherente C'!FJ30)=CONCATENATE(AE17,AJ18),'Matriz de riesgo inherente C'!A30,""),," ",IF(CONCATENATE('Matriz de riesgo inherente C'!FF32,'Matriz de riesgo inherente C'!FJ32)=CONCATENATE(AE17,AJ18),'Matriz de riesgo inherente C'!A32,""),," ",IF(CONCATENATE('Matriz de riesgo inherente C'!FF33,'Matriz de riesgo inherente C'!FJ33)=CONCATENATE(AE17,AJ18),'Matriz de riesgo inherente C'!A33,""))</f>
        <v xml:space="preserve">      </v>
      </c>
    </row>
    <row r="18" spans="2:39" x14ac:dyDescent="0.25">
      <c r="E18" s="93">
        <v>1</v>
      </c>
      <c r="F18" s="93">
        <v>2</v>
      </c>
      <c r="G18" s="93">
        <v>3</v>
      </c>
      <c r="H18" s="93">
        <v>4</v>
      </c>
      <c r="I18" s="93">
        <v>5</v>
      </c>
      <c r="J18" s="21" t="s">
        <v>649</v>
      </c>
      <c r="R18" s="93">
        <v>1</v>
      </c>
      <c r="S18" s="93">
        <v>2</v>
      </c>
      <c r="T18" s="93">
        <v>3</v>
      </c>
      <c r="U18" s="93">
        <v>4</v>
      </c>
      <c r="V18" s="93">
        <v>5</v>
      </c>
      <c r="W18" s="21" t="s">
        <v>649</v>
      </c>
      <c r="AF18" s="93">
        <v>1</v>
      </c>
      <c r="AG18" s="93">
        <v>2</v>
      </c>
      <c r="AH18" s="93">
        <v>3</v>
      </c>
      <c r="AI18" s="93">
        <v>4</v>
      </c>
      <c r="AJ18" s="93">
        <v>5</v>
      </c>
      <c r="AK18" s="21" t="s">
        <v>649</v>
      </c>
    </row>
    <row r="19" spans="2:39" x14ac:dyDescent="0.25">
      <c r="E19" s="95" t="s">
        <v>750</v>
      </c>
      <c r="F19" s="95" t="s">
        <v>753</v>
      </c>
      <c r="G19" s="95" t="s">
        <v>757</v>
      </c>
      <c r="H19" s="95" t="s">
        <v>762</v>
      </c>
      <c r="I19" s="95" t="s">
        <v>765</v>
      </c>
      <c r="R19" s="95" t="s">
        <v>750</v>
      </c>
      <c r="S19" s="95" t="s">
        <v>753</v>
      </c>
      <c r="T19" s="95" t="s">
        <v>757</v>
      </c>
      <c r="U19" s="95" t="s">
        <v>762</v>
      </c>
      <c r="V19" s="95" t="s">
        <v>765</v>
      </c>
      <c r="AF19" s="95" t="s">
        <v>750</v>
      </c>
      <c r="AG19" s="95" t="s">
        <v>753</v>
      </c>
      <c r="AH19" s="95" t="s">
        <v>757</v>
      </c>
      <c r="AI19" s="95" t="s">
        <v>762</v>
      </c>
      <c r="AJ19" s="95" t="s">
        <v>765</v>
      </c>
    </row>
    <row r="20" spans="2:39" ht="15.75" x14ac:dyDescent="0.25">
      <c r="E20" s="367" t="s">
        <v>831</v>
      </c>
      <c r="F20" s="367"/>
      <c r="G20" s="367"/>
      <c r="H20" s="367"/>
      <c r="I20" s="367"/>
      <c r="R20" s="367" t="s">
        <v>831</v>
      </c>
      <c r="S20" s="367"/>
      <c r="T20" s="367"/>
      <c r="U20" s="367"/>
      <c r="V20" s="367"/>
      <c r="AF20" s="367" t="s">
        <v>831</v>
      </c>
      <c r="AG20" s="367"/>
      <c r="AH20" s="367"/>
      <c r="AI20" s="367"/>
      <c r="AJ20" s="367"/>
    </row>
    <row r="23" spans="2:39" ht="15.75" thickBot="1" x14ac:dyDescent="0.3">
      <c r="R23" s="633" t="s">
        <v>859</v>
      </c>
      <c r="S23" s="633"/>
      <c r="T23" s="633"/>
      <c r="U23" s="633"/>
      <c r="V23" s="633"/>
      <c r="AF23" s="633" t="s">
        <v>860</v>
      </c>
      <c r="AG23" s="633"/>
      <c r="AH23" s="633"/>
      <c r="AI23" s="633"/>
      <c r="AJ23" s="633"/>
    </row>
    <row r="24" spans="2:39" ht="38.25" customHeight="1" x14ac:dyDescent="0.25">
      <c r="O24" s="634" t="s">
        <v>853</v>
      </c>
      <c r="P24" s="92" t="s">
        <v>740</v>
      </c>
      <c r="Q24" s="93">
        <v>5</v>
      </c>
      <c r="R24" s="94" t="str">
        <f>CONCATENATE(IF(CONCATENATE('Matriz de riesgo inherente C'!FC15,'Matriz de riesgo inherente C'!FX15)=CONCATENATE(Q24,R29),'Matriz de riesgo inherente C'!A14,""),," ",IF(CONCATENATE('Matriz de riesgo inherente C'!FC26,'Matriz de riesgo inherente C'!FX26)=CONCATENATE(Q24,R29),'Matriz de riesgo inherente C'!A25,""))</f>
        <v xml:space="preserve"> </v>
      </c>
      <c r="S24" s="168" t="str">
        <f>CONCATENATE(IF(CONCATENATE('Matriz de riesgo inherente C'!FC15,'Matriz de riesgo inherente C'!FX15)=CONCATENATE(Q24,S29),'Matriz de riesgo inherente C'!A14,""),," ",IF(CONCATENATE('Matriz de riesgo inherente C'!FC26,'Matriz de riesgo inherente C'!FX26)=CONCATENATE(Q24,S29),'Matriz de riesgo inherente C'!A25,""))</f>
        <v xml:space="preserve"> </v>
      </c>
      <c r="T24" s="168" t="str">
        <f>CONCATENATE(IF(CONCATENATE('Matriz de riesgo inherente C'!FC15,'Matriz de riesgo inherente C'!FX15)=CONCATENATE(Q24,T29),'Matriz de riesgo inherente C'!A14,""),," ",IF(CONCATENATE('Matriz de riesgo inherente C'!FC26,'Matriz de riesgo inherente C'!FX26)=CONCATENATE(Q24,T29),'Matriz de riesgo inherente C'!A25,""))</f>
        <v xml:space="preserve"> </v>
      </c>
      <c r="U24" s="169" t="str">
        <f>CONCATENATE(IF(CONCATENATE('Matriz de riesgo inherente C'!FC15,'Matriz de riesgo inherente C'!FX15)=CONCATENATE(Q24,U29),'Matriz de riesgo inherente C'!A14,""),," ",IF(CONCATENATE('Matriz de riesgo inherente C'!FC26,'Matriz de riesgo inherente C'!FX26)=CONCATENATE(Q24,U29),'Matriz de riesgo inherente C'!A25,""))</f>
        <v xml:space="preserve"> </v>
      </c>
      <c r="V24" s="169" t="str">
        <f>CONCATENATE(IF(CONCATENATE('Matriz de riesgo inherente C'!FC15,'Matriz de riesgo inherente C'!FX15)=CONCATENATE(Q24,V29),'Matriz de riesgo inherente C'!A14,""),," ",IF(CONCATENATE('Matriz de riesgo inherente C'!FC26,'Matriz de riesgo inherente C'!FX26)=CONCATENATE(Q24,V29),'Matriz de riesgo inherente C'!A25,""))</f>
        <v xml:space="preserve"> </v>
      </c>
      <c r="X24" s="635" t="s">
        <v>854</v>
      </c>
      <c r="Y24" s="170" t="s">
        <v>34</v>
      </c>
      <c r="AC24" s="634" t="s">
        <v>853</v>
      </c>
      <c r="AD24" s="92" t="s">
        <v>740</v>
      </c>
      <c r="AE24" s="93">
        <v>5</v>
      </c>
      <c r="AF24" s="94" t="str">
        <f>CONCATENATE(IF(CONCATENATE('Matriz de riesgo inherente C'!FF14,'Matriz de riesgo inherente C'!FN14)=CONCATENATE(AE24,AF29),'Matriz de riesgo inherente C'!A14,""),," ",IF(CONCATENATE('Matriz de riesgo inherente C'!FF21,'Matriz de riesgo inherente C'!FN21)=CONCATENATE(AE24,AF29),'Matriz de riesgo inherente C'!A21,""),," ",IF(CONCATENATE('Matriz de riesgo inherente C'!FF23,'Matriz de riesgo inherente C'!FN23)=CONCATENATE(AE24,AF29),'Matriz de riesgo inherente C'!A23,""),," ",IF(CONCATENATE('Matriz de riesgo inherente C'!FF25,'Matriz de riesgo inherente C'!FN25)=CONCATENATE(AE24,AF29),'Matriz de riesgo inherente C'!A25,""),," ",IF(CONCATENATE('Matriz de riesgo inherente C'!FF30,'Matriz de riesgo inherente C'!FN30)=CONCATENATE(AE24,AF29),'Matriz de riesgo inherente C'!A30,""),," ",IF(CONCATENATE('Matriz de riesgo inherente C'!FF32,'Matriz de riesgo inherente C'!FN32)=CONCATENATE(AE24,AF29),'Matriz de riesgo inherente C'!A32,""),," ",IF(CONCATENATE('Matriz de riesgo inherente C'!FF33,'Matriz de riesgo inherente C'!FN33)=CONCATENATE(AE24,AF29),'Matriz de riesgo inherente C'!A33,""))</f>
        <v xml:space="preserve">      </v>
      </c>
      <c r="AG24" s="168" t="str">
        <f>CONCATENATE(IF(CONCATENATE('Matriz de riesgo inherente C'!FF14,'Matriz de riesgo inherente C'!FN14)=CONCATENATE(AE24,AG29),'Matriz de riesgo inherente C'!A14,""),," ",IF(CONCATENATE('Matriz de riesgo inherente C'!FF21,'Matriz de riesgo inherente C'!FN21)=CONCATENATE(AE24,AG29),'Matriz de riesgo inherente C'!A21,""),," ",IF(CONCATENATE('Matriz de riesgo inherente C'!FF23,'Matriz de riesgo inherente C'!FN23)=CONCATENATE(AE24,AG29),'Matriz de riesgo inherente C'!A23,""),," ",IF(CONCATENATE('Matriz de riesgo inherente C'!FF25,'Matriz de riesgo inherente C'!FN25)=CONCATENATE(AE24,AG29),'Matriz de riesgo inherente C'!A25,""),," ",IF(CONCATENATE('Matriz de riesgo inherente C'!FF30,'Matriz de riesgo inherente C'!FN30)=CONCATENATE(AE24,AG29),'Matriz de riesgo inherente C'!A30,""),," ",IF(CONCATENATE('Matriz de riesgo inherente C'!FF32,'Matriz de riesgo inherente C'!FN32)=CONCATENATE(AE24,AG29),'Matriz de riesgo inherente C'!A32,""),," ",IF(CONCATENATE('Matriz de riesgo inherente C'!FF33,'Matriz de riesgo inherente C'!FN33)=CONCATENATE(AE24,AG29),'Matriz de riesgo inherente C'!A33,""))</f>
        <v xml:space="preserve">      </v>
      </c>
      <c r="AH24" s="168" t="str">
        <f>CONCATENATE(IF(CONCATENATE('Matriz de riesgo inherente C'!FF14,'Matriz de riesgo inherente C'!FN14)=CONCATENATE(AE24,AH29),'Matriz de riesgo inherente C'!A14,""),," ",IF(CONCATENATE('Matriz de riesgo inherente C'!FF21,'Matriz de riesgo inherente C'!FN21)=CONCATENATE(AE24,AH29),'Matriz de riesgo inherente C'!A21,""),," ",IF(CONCATENATE('Matriz de riesgo inherente C'!FF23,'Matriz de riesgo inherente C'!FN23)=CONCATENATE(AE24,AH29),'Matriz de riesgo inherente C'!A23,""),," ",IF(CONCATENATE('Matriz de riesgo inherente C'!FF25,'Matriz de riesgo inherente C'!FN25)=CONCATENATE(AE24,AH29),'Matriz de riesgo inherente C'!A25,""),," ",IF(CONCATENATE('Matriz de riesgo inherente C'!FF30,'Matriz de riesgo inherente C'!FN30)=CONCATENATE(AE24,AH29),'Matriz de riesgo inherente C'!A30,""),," ",IF(CONCATENATE('Matriz de riesgo inherente C'!FF32,'Matriz de riesgo inherente C'!FN32)=CONCATENATE(AE24,AH29),'Matriz de riesgo inherente C'!A32,""),," ",IF(CONCATENATE('Matriz de riesgo inherente C'!FF33,'Matriz de riesgo inherente C'!FN33)=CONCATENATE(AE24,AH29),'Matriz de riesgo inherente C'!A33,""))</f>
        <v xml:space="preserve">      </v>
      </c>
      <c r="AI24" s="169" t="str">
        <f>CONCATENATE(IF(CONCATENATE('Matriz de riesgo inherente C'!FF14,'Matriz de riesgo inherente C'!FN14)=CONCATENATE(AE24,AI29),'Matriz de riesgo inherente C'!A14,""),," ",IF(CONCATENATE('Matriz de riesgo inherente C'!FF21,'Matriz de riesgo inherente C'!FN21)=CONCATENATE(AE24,AI29),'Matriz de riesgo inherente C'!A21,""),," ",IF(CONCATENATE('Matriz de riesgo inherente C'!FF23,'Matriz de riesgo inherente C'!FN23)=CONCATENATE(AE24,AI29),'Matriz de riesgo inherente C'!A23,""),," ",IF(CONCATENATE('Matriz de riesgo inherente C'!FF25,'Matriz de riesgo inherente C'!FN25)=CONCATENATE(AE24,AI29),'Matriz de riesgo inherente C'!A25,""),," ",IF(CONCATENATE('Matriz de riesgo inherente C'!FF30,'Matriz de riesgo inherente C'!FN30)=CONCATENATE(AE24,AI29),'Matriz de riesgo inherente C'!A30,""),," ",IF(CONCATENATE('Matriz de riesgo inherente C'!FF32,'Matriz de riesgo inherente C'!FN32)=CONCATENATE(AE24,AI29),'Matriz de riesgo inherente C'!A32,""),," ",IF(CONCATENATE('Matriz de riesgo inherente C'!FF33,'Matriz de riesgo inherente C'!FN33)=CONCATENATE(AE24,AI29),'Matriz de riesgo inherente C'!A33,""))</f>
        <v xml:space="preserve">      </v>
      </c>
      <c r="AJ24" s="169" t="str">
        <f>CONCATENATE(IF(CONCATENATE('Matriz de riesgo inherente C'!FF14,'Matriz de riesgo inherente C'!FN14)=CONCATENATE(AE24,AJ29),'Matriz de riesgo inherente C'!A14,""),," ",IF(CONCATENATE('Matriz de riesgo inherente C'!FF21,'Matriz de riesgo inherente C'!FN21)=CONCATENATE(AE24,AJ29),'Matriz de riesgo inherente C'!A21,""),," ",IF(CONCATENATE('Matriz de riesgo inherente C'!FF23,'Matriz de riesgo inherente C'!FN23)=CONCATENATE(AE24,AJ29),'Matriz de riesgo inherente C'!A23,""),," ",IF(CONCATENATE('Matriz de riesgo inherente C'!FF25,'Matriz de riesgo inherente C'!FN25)=CONCATENATE(AE24,AJ29),'Matriz de riesgo inherente C'!A25,""),," ",IF(CONCATENATE('Matriz de riesgo inherente C'!FF30,'Matriz de riesgo inherente C'!FN30)=CONCATENATE(AE24,AJ29),'Matriz de riesgo inherente C'!A30,""),," ",IF(CONCATENATE('Matriz de riesgo inherente C'!FF32,'Matriz de riesgo inherente C'!FN32)=CONCATENATE(AE24,AJ29),'Matriz de riesgo inherente C'!A32,""),," ",IF(CONCATENATE('Matriz de riesgo inherente C'!FF33,'Matriz de riesgo inherente C'!FN33)=CONCATENATE(AE24,AJ29),'Matriz de riesgo inherente C'!A33,""))</f>
        <v xml:space="preserve">      </v>
      </c>
      <c r="AL24" s="635" t="s">
        <v>854</v>
      </c>
      <c r="AM24" s="170" t="s">
        <v>34</v>
      </c>
    </row>
    <row r="25" spans="2:39" ht="38.25" customHeight="1" x14ac:dyDescent="0.25">
      <c r="O25" s="634"/>
      <c r="P25" s="92" t="s">
        <v>737</v>
      </c>
      <c r="Q25" s="93">
        <v>4</v>
      </c>
      <c r="R25" s="94" t="str">
        <f>CONCATENATE(IF(CONCATENATE('Matriz de riesgo inherente C'!FC15,'Matriz de riesgo inherente C'!FX15)=CONCATENATE(Q25,R29),'Matriz de riesgo inherente C'!A14,""),," ",IF(CONCATENATE('Matriz de riesgo inherente C'!FC26,'Matriz de riesgo inherente C'!FX26)=CONCATENATE(Q25,R29),'Matriz de riesgo inherente C'!A25,""))</f>
        <v xml:space="preserve"> </v>
      </c>
      <c r="S25" s="94" t="str">
        <f>CONCATENATE(IF(CONCATENATE('Matriz de riesgo inherente C'!FC15,'Matriz de riesgo inherente C'!FX15)=CONCATENATE(Q25,S29),'Matriz de riesgo inherente C'!A14,""),," ",IF(CONCATENATE('Matriz de riesgo inherente C'!FC26,'Matriz de riesgo inherente C'!FX26)=CONCATENATE(Q25,S29),'Matriz de riesgo inherente C'!A25,""))</f>
        <v xml:space="preserve"> </v>
      </c>
      <c r="T25" s="168" t="str">
        <f>CONCATENATE(IF(CONCATENATE('Matriz de riesgo inherente C'!FC15,'Matriz de riesgo inherente C'!FX15)=CONCATENATE(Q25,T29),'Matriz de riesgo inherente C'!A14,""),," ",IF(CONCATENATE('Matriz de riesgo inherente C'!FC26,'Matriz de riesgo inherente C'!FX26)=CONCATENATE(Q25,T29),'Matriz de riesgo inherente C'!A25,""))</f>
        <v xml:space="preserve"> </v>
      </c>
      <c r="U25" s="168" t="str">
        <f>CONCATENATE(IF(CONCATENATE('Matriz de riesgo inherente C'!FC15,'Matriz de riesgo inherente C'!FX15)=CONCATENATE(Q25,U29),'Matriz de riesgo inherente C'!A14,""),," ",IF(CONCATENATE('Matriz de riesgo inherente C'!FC26,'Matriz de riesgo inherente C'!FX26)=CONCATENATE(Q25,U29),'Matriz de riesgo inherente C'!A25,""))</f>
        <v xml:space="preserve"> </v>
      </c>
      <c r="V25" s="169" t="str">
        <f>CONCATENATE(IF(CONCATENATE('Matriz de riesgo inherente C'!FC15,'Matriz de riesgo inherente C'!FX15)=CONCATENATE(Q25,V29),'Matriz de riesgo inherente C'!A14,""),," ",IF(CONCATENATE('Matriz de riesgo inherente C'!FC26,'Matriz de riesgo inherente C'!FX26)=CONCATENATE(Q25,V29),'Matriz de riesgo inherente C'!A25,""))</f>
        <v xml:space="preserve"> </v>
      </c>
      <c r="X25" s="636"/>
      <c r="Y25" s="171" t="s">
        <v>1231</v>
      </c>
      <c r="AC25" s="634"/>
      <c r="AD25" s="92" t="s">
        <v>737</v>
      </c>
      <c r="AE25" s="93">
        <v>4</v>
      </c>
      <c r="AF25" s="94" t="str">
        <f>CONCATENATE(IF(CONCATENATE('Matriz de riesgo inherente C'!FF14,'Matriz de riesgo inherente C'!FN14)=CONCATENATE(AE25,AF29),'Matriz de riesgo inherente C'!A14,""),," ",IF(CONCATENATE('Matriz de riesgo inherente C'!FF21,'Matriz de riesgo inherente C'!FN21)=CONCATENATE(AE25,AF29),'Matriz de riesgo inherente C'!A21,""),," ",IF(CONCATENATE('Matriz de riesgo inherente C'!FF23,'Matriz de riesgo inherente C'!FN23)=CONCATENATE(AE25,AF29),'Matriz de riesgo inherente C'!A23,""),," ",IF(CONCATENATE('Matriz de riesgo inherente C'!FF25,'Matriz de riesgo inherente C'!FN25)=CONCATENATE(AE25,AF29),'Matriz de riesgo inherente C'!A25,""),," ",IF(CONCATENATE('Matriz de riesgo inherente C'!FF30,'Matriz de riesgo inherente C'!FN30)=CONCATENATE(AE25,AF29),'Matriz de riesgo inherente C'!A30,""),," ",IF(CONCATENATE('Matriz de riesgo inherente C'!FF32,'Matriz de riesgo inherente C'!FN32)=CONCATENATE(AE25,AF29),'Matriz de riesgo inherente C'!A32,""),," ",IF(CONCATENATE('Matriz de riesgo inherente C'!FF33,'Matriz de riesgo inherente C'!FN33)=CONCATENATE(AE25,AF29),'Matriz de riesgo inherente C'!A33,""))</f>
        <v xml:space="preserve">      </v>
      </c>
      <c r="AG25" s="94" t="str">
        <f>CONCATENATE(IF(CONCATENATE('Matriz de riesgo inherente C'!FF14,'Matriz de riesgo inherente C'!FN14)=CONCATENATE(AE25,AG29),'Matriz de riesgo inherente C'!A14,""),," ",IF(CONCATENATE('Matriz de riesgo inherente C'!FF21,'Matriz de riesgo inherente C'!FN21)=CONCATENATE(AE25,AG29),'Matriz de riesgo inherente C'!A21,""),," ",IF(CONCATENATE('Matriz de riesgo inherente C'!FF23,'Matriz de riesgo inherente C'!FN23)=CONCATENATE(AE25,AG29),'Matriz de riesgo inherente C'!A23,""),," ",IF(CONCATENATE('Matriz de riesgo inherente C'!FF25,'Matriz de riesgo inherente C'!FN25)=CONCATENATE(AE25,AG29),'Matriz de riesgo inherente C'!A25,""),," ",IF(CONCATENATE('Matriz de riesgo inherente C'!FF30,'Matriz de riesgo inherente C'!FN30)=CONCATENATE(AE25,AG29),'Matriz de riesgo inherente C'!A30,""),," ",IF(CONCATENATE('Matriz de riesgo inherente C'!FF32,'Matriz de riesgo inherente C'!FN32)=CONCATENATE(AE25,AG29),'Matriz de riesgo inherente C'!A32,""),," ",IF(CONCATENATE('Matriz de riesgo inherente C'!FF33,'Matriz de riesgo inherente C'!FN33)=CONCATENATE(AE25,AG29),'Matriz de riesgo inherente C'!A33,""))</f>
        <v xml:space="preserve">      </v>
      </c>
      <c r="AH25" s="168" t="str">
        <f>CONCATENATE(IF(CONCATENATE('Matriz de riesgo inherente C'!FF14,'Matriz de riesgo inherente C'!FN14)=CONCATENATE(AE25,AH29),'Matriz de riesgo inherente C'!A14,""),," ",IF(CONCATENATE('Matriz de riesgo inherente C'!FF21,'Matriz de riesgo inherente C'!FN21)=CONCATENATE(AE25,AH29),'Matriz de riesgo inherente C'!A21,""),," ",IF(CONCATENATE('Matriz de riesgo inherente C'!FF23,'Matriz de riesgo inherente C'!FN23)=CONCATENATE(AE25,AH29),'Matriz de riesgo inherente C'!A23,""),," ",IF(CONCATENATE('Matriz de riesgo inherente C'!FF25,'Matriz de riesgo inherente C'!FN25)=CONCATENATE(AE25,AH29),'Matriz de riesgo inherente C'!A25,""),," ",IF(CONCATENATE('Matriz de riesgo inherente C'!FF30,'Matriz de riesgo inherente C'!FN30)=CONCATENATE(AE25,AH29),'Matriz de riesgo inherente C'!A30,""),," ",IF(CONCATENATE('Matriz de riesgo inherente C'!FF32,'Matriz de riesgo inherente C'!FN32)=CONCATENATE(AE25,AH29),'Matriz de riesgo inherente C'!A32,""),," ",IF(CONCATENATE('Matriz de riesgo inherente C'!FF33,'Matriz de riesgo inherente C'!FN33)=CONCATENATE(AE25,AH29),'Matriz de riesgo inherente C'!A33,""))</f>
        <v xml:space="preserve">      </v>
      </c>
      <c r="AI25" s="168" t="str">
        <f>CONCATENATE(IF(CONCATENATE('Matriz de riesgo inherente C'!FF14,'Matriz de riesgo inherente C'!FN14)=CONCATENATE(AE25,AI29),'Matriz de riesgo inherente C'!A14,""),," ",IF(CONCATENATE('Matriz de riesgo inherente C'!FF21,'Matriz de riesgo inherente C'!FN21)=CONCATENATE(AE25,AI29),'Matriz de riesgo inherente C'!A21,""),," ",IF(CONCATENATE('Matriz de riesgo inherente C'!FF23,'Matriz de riesgo inherente C'!FN23)=CONCATENATE(AE25,AI29),'Matriz de riesgo inherente C'!A23,""),," ",IF(CONCATENATE('Matriz de riesgo inherente C'!FF25,'Matriz de riesgo inherente C'!FN25)=CONCATENATE(AE25,AI29),'Matriz de riesgo inherente C'!A25,""),," ",IF(CONCATENATE('Matriz de riesgo inherente C'!FF30,'Matriz de riesgo inherente C'!FN30)=CONCATENATE(AE25,AI29),'Matriz de riesgo inherente C'!A30,""),," ",IF(CONCATENATE('Matriz de riesgo inherente C'!FF32,'Matriz de riesgo inherente C'!FN32)=CONCATENATE(AE25,AI29),'Matriz de riesgo inherente C'!A32,""),," ",IF(CONCATENATE('Matriz de riesgo inherente C'!FF33,'Matriz de riesgo inherente C'!FN33)=CONCATENATE(AE25,AI29),'Matriz de riesgo inherente C'!A33,""))</f>
        <v xml:space="preserve">      </v>
      </c>
      <c r="AJ25" s="169" t="str">
        <f>CONCATENATE(IF(CONCATENATE('Matriz de riesgo inherente C'!FF14,'Matriz de riesgo inherente C'!FN14)=CONCATENATE(AE25,AJ29),'Matriz de riesgo inherente C'!A14,""),," ",IF(CONCATENATE('Matriz de riesgo inherente C'!FF21,'Matriz de riesgo inherente C'!FN21)=CONCATENATE(AE25,AJ29),'Matriz de riesgo inherente C'!A21,""),," ",IF(CONCATENATE('Matriz de riesgo inherente C'!FF23,'Matriz de riesgo inherente C'!FN23)=CONCATENATE(AE25,AJ29),'Matriz de riesgo inherente C'!A23,""),," ",IF(CONCATENATE('Matriz de riesgo inherente C'!FF25,'Matriz de riesgo inherente C'!FN25)=CONCATENATE(AE25,AJ29),'Matriz de riesgo inherente C'!A25,""),," ",IF(CONCATENATE('Matriz de riesgo inherente C'!FF30,'Matriz de riesgo inherente C'!FN30)=CONCATENATE(AE25,AJ29),'Matriz de riesgo inherente C'!A30,""),," ",IF(CONCATENATE('Matriz de riesgo inherente C'!FF32,'Matriz de riesgo inherente C'!FN32)=CONCATENATE(AE25,AJ29),'Matriz de riesgo inherente C'!A32,""),," ",IF(CONCATENATE('Matriz de riesgo inherente C'!FF33,'Matriz de riesgo inherente C'!FN33)=CONCATENATE(AE25,AJ29),'Matriz de riesgo inherente C'!A33,""))</f>
        <v xml:space="preserve">      </v>
      </c>
      <c r="AL25" s="636"/>
      <c r="AM25" s="171" t="s">
        <v>1231</v>
      </c>
    </row>
    <row r="26" spans="2:39" ht="38.25" customHeight="1" x14ac:dyDescent="0.25">
      <c r="O26" s="634"/>
      <c r="P26" s="95" t="s">
        <v>734</v>
      </c>
      <c r="Q26" s="93">
        <v>3</v>
      </c>
      <c r="R26" s="140" t="str">
        <f>CONCATENATE(IF(CONCATENATE('Matriz de riesgo inherente C'!FC15,'Matriz de riesgo inherente C'!FX15)=CONCATENATE(Q26,R29),'Matriz de riesgo inherente C'!A14,""),," ",IF(CONCATENATE('Matriz de riesgo inherente C'!FC26,'Matriz de riesgo inherente C'!FX26)=CONCATENATE(Q26,R29),'Matriz de riesgo inherente C'!A25,""))</f>
        <v xml:space="preserve"> </v>
      </c>
      <c r="S26" s="94" t="str">
        <f>CONCATENATE(IF(CONCATENATE('Matriz de riesgo inherente C'!FC15,'Matriz de riesgo inherente C'!FX15)=CONCATENATE(Q26,S29),'Matriz de riesgo inherente C'!A14,""),," ",IF(CONCATENATE('Matriz de riesgo inherente C'!FC26,'Matriz de riesgo inherente C'!FX26)=CONCATENATE(Q26,S29),'Matriz de riesgo inherente C'!A25,""))</f>
        <v xml:space="preserve"> </v>
      </c>
      <c r="T26" s="94" t="str">
        <f>CONCATENATE(IF(CONCATENATE('Matriz de riesgo inherente C'!FC15,'Matriz de riesgo inherente C'!FX15)=CONCATENATE(Q26,T29),'Matriz de riesgo inherente C'!A14,""),," ",IF(CONCATENATE('Matriz de riesgo inherente C'!FC26,'Matriz de riesgo inherente C'!FX26)=CONCATENATE(Q26,T29),'Matriz de riesgo inherente C'!A25,""))</f>
        <v xml:space="preserve"> </v>
      </c>
      <c r="U26" s="168" t="str">
        <f>CONCATENATE(IF(CONCATENATE('Matriz de riesgo inherente C'!FC15,'Matriz de riesgo inherente C'!FX15)=CONCATENATE(Q26,U29),'Matriz de riesgo inherente C'!A14,""),," ",IF(CONCATENATE('Matriz de riesgo inherente C'!FC26,'Matriz de riesgo inherente C'!FX26)=CONCATENATE(Q26,U29),'Matriz de riesgo inherente C'!A25,""))</f>
        <v xml:space="preserve"> </v>
      </c>
      <c r="V26" s="168" t="str">
        <f>CONCATENATE(IF(CONCATENATE('Matriz de riesgo inherente C'!FC15,'Matriz de riesgo inherente C'!FX15)=CONCATENATE(Q26,V29),'Matriz de riesgo inherente C'!A14,""),," ",IF(CONCATENATE('Matriz de riesgo inherente C'!FC26,'Matriz de riesgo inherente C'!FX26)=CONCATENATE(Q26,V29),'Matriz de riesgo inherente C'!A25,""))</f>
        <v xml:space="preserve"> </v>
      </c>
      <c r="X26" s="636"/>
      <c r="Y26" s="172" t="s">
        <v>33</v>
      </c>
      <c r="AC26" s="634"/>
      <c r="AD26" s="95" t="s">
        <v>734</v>
      </c>
      <c r="AE26" s="93">
        <v>3</v>
      </c>
      <c r="AF26" s="140" t="str">
        <f>CONCATENATE(IF(CONCATENATE('Matriz de riesgo inherente C'!FF14,'Matriz de riesgo inherente C'!FN14)=CONCATENATE(AE26,AF29),'Matriz de riesgo inherente C'!A14,""),," ",IF(CONCATENATE('Matriz de riesgo inherente C'!FF21,'Matriz de riesgo inherente C'!FN21)=CONCATENATE(AE26,AF29),'Matriz de riesgo inherente C'!A21,""),," ",IF(CONCATENATE('Matriz de riesgo inherente C'!FF23,'Matriz de riesgo inherente C'!FN23)=CONCATENATE(AE26,AF29),'Matriz de riesgo inherente C'!A23,""),," ",IF(CONCATENATE('Matriz de riesgo inherente C'!FF25,'Matriz de riesgo inherente C'!FN25)=CONCATENATE(AE26,AF29),'Matriz de riesgo inherente C'!A25,""),," ",IF(CONCATENATE('Matriz de riesgo inherente C'!FF30,'Matriz de riesgo inherente C'!FN30)=CONCATENATE(AE26,AF29),'Matriz de riesgo inherente C'!A30,""),," ",IF(CONCATENATE('Matriz de riesgo inherente C'!FF32,'Matriz de riesgo inherente C'!FN32)=CONCATENATE(AE26,AF29),'Matriz de riesgo inherente C'!A32,""),," ",IF(CONCATENATE('Matriz de riesgo inherente C'!FF33,'Matriz de riesgo inherente C'!FN33)=CONCATENATE(AE26,AF29),'Matriz de riesgo inherente C'!A33,""))</f>
        <v xml:space="preserve">      </v>
      </c>
      <c r="AG26" s="94" t="str">
        <f>CONCATENATE(IF(CONCATENATE('Matriz de riesgo inherente C'!FF14,'Matriz de riesgo inherente C'!FN14)=CONCATENATE(AE26,AG29),'Matriz de riesgo inherente C'!A14,""),," ",IF(CONCATENATE('Matriz de riesgo inherente C'!FF21,'Matriz de riesgo inherente C'!FN21)=CONCATENATE(AE26,AG29),'Matriz de riesgo inherente C'!A21,""),," ",IF(CONCATENATE('Matriz de riesgo inherente C'!FF23,'Matriz de riesgo inherente C'!FN23)=CONCATENATE(AE26,AG29),'Matriz de riesgo inherente C'!A23,""),," ",IF(CONCATENATE('Matriz de riesgo inherente C'!FF25,'Matriz de riesgo inherente C'!FN25)=CONCATENATE(AE26,AG29),'Matriz de riesgo inherente C'!A25,""),," ",IF(CONCATENATE('Matriz de riesgo inherente C'!FF30,'Matriz de riesgo inherente C'!FN30)=CONCATENATE(AE26,AG29),'Matriz de riesgo inherente C'!A30,""),," ",IF(CONCATENATE('Matriz de riesgo inherente C'!FF32,'Matriz de riesgo inherente C'!FN32)=CONCATENATE(AE26,AG29),'Matriz de riesgo inherente C'!A32,""),," ",IF(CONCATENATE('Matriz de riesgo inherente C'!FF33,'Matriz de riesgo inherente C'!FN33)=CONCATENATE(AE26,AG29),'Matriz de riesgo inherente C'!A33,""))</f>
        <v xml:space="preserve">      </v>
      </c>
      <c r="AH26" s="94" t="str">
        <f>CONCATENATE(IF(CONCATENATE('Matriz de riesgo inherente C'!FF14,'Matriz de riesgo inherente C'!FN14)=CONCATENATE(AE26,AH29),'Matriz de riesgo inherente C'!A14,""),," ",IF(CONCATENATE('Matriz de riesgo inherente C'!FF21,'Matriz de riesgo inherente C'!FN21)=CONCATENATE(AE26,AH29),'Matriz de riesgo inherente C'!A21,""),," ",IF(CONCATENATE('Matriz de riesgo inherente C'!FF23,'Matriz de riesgo inherente C'!FN23)=CONCATENATE(AE26,AH29),'Matriz de riesgo inherente C'!A23,""),," ",IF(CONCATENATE('Matriz de riesgo inherente C'!FF25,'Matriz de riesgo inherente C'!FN25)=CONCATENATE(AE26,AH29),'Matriz de riesgo inherente C'!A25,""),," ",IF(CONCATENATE('Matriz de riesgo inherente C'!FF30,'Matriz de riesgo inherente C'!FN30)=CONCATENATE(AE26,AH29),'Matriz de riesgo inherente C'!A30,""),," ",IF(CONCATENATE('Matriz de riesgo inherente C'!FF32,'Matriz de riesgo inherente C'!FN32)=CONCATENATE(AE26,AH29),'Matriz de riesgo inherente C'!A32,""),," ",IF(CONCATENATE('Matriz de riesgo inherente C'!FF33,'Matriz de riesgo inherente C'!FN33)=CONCATENATE(AE26,AH29),'Matriz de riesgo inherente C'!A33,""))</f>
        <v xml:space="preserve">      </v>
      </c>
      <c r="AI26" s="168" t="str">
        <f>CONCATENATE(IF(CONCATENATE('Matriz de riesgo inherente C'!FF14,'Matriz de riesgo inherente C'!FN14)=CONCATENATE(AE26,AI29),'Matriz de riesgo inherente C'!A14,""),," ",IF(CONCATENATE('Matriz de riesgo inherente C'!FF21,'Matriz de riesgo inherente C'!FN21)=CONCATENATE(AE26,AI29),'Matriz de riesgo inherente C'!A21,""),," ",IF(CONCATENATE('Matriz de riesgo inherente C'!FF23,'Matriz de riesgo inherente C'!FN23)=CONCATENATE(AE26,AI29),'Matriz de riesgo inherente C'!A23,""),," ",IF(CONCATENATE('Matriz de riesgo inherente C'!FF25,'Matriz de riesgo inherente C'!FN25)=CONCATENATE(AE26,AI29),'Matriz de riesgo inherente C'!A25,""),," ",IF(CONCATENATE('Matriz de riesgo inherente C'!FF30,'Matriz de riesgo inherente C'!FN30)=CONCATENATE(AE26,AI29),'Matriz de riesgo inherente C'!A30,""),," ",IF(CONCATENATE('Matriz de riesgo inherente C'!FF32,'Matriz de riesgo inherente C'!FN32)=CONCATENATE(AE26,AI29),'Matriz de riesgo inherente C'!A32,""),," ",IF(CONCATENATE('Matriz de riesgo inherente C'!FF33,'Matriz de riesgo inherente C'!FN33)=CONCATENATE(AE26,AI29),'Matriz de riesgo inherente C'!A33,""))</f>
        <v xml:space="preserve">      </v>
      </c>
      <c r="AJ26" s="168" t="str">
        <f>CONCATENATE(IF(CONCATENATE('Matriz de riesgo inherente C'!FF14,'Matriz de riesgo inherente C'!FN14)=CONCATENATE(AE26,AJ29),'Matriz de riesgo inherente C'!A14,""),," ",IF(CONCATENATE('Matriz de riesgo inherente C'!FF21,'Matriz de riesgo inherente C'!FN21)=CONCATENATE(AE26,AJ29),'Matriz de riesgo inherente C'!A21,""),," ",IF(CONCATENATE('Matriz de riesgo inherente C'!FF23,'Matriz de riesgo inherente C'!FN23)=CONCATENATE(AE26,AJ29),'Matriz de riesgo inherente C'!A23,""),," ",IF(CONCATENATE('Matriz de riesgo inherente C'!FF25,'Matriz de riesgo inherente C'!FN25)=CONCATENATE(AE26,AJ29),'Matriz de riesgo inherente C'!A25,""),," ",IF(CONCATENATE('Matriz de riesgo inherente C'!FF30,'Matriz de riesgo inherente C'!FN30)=CONCATENATE(AE26,AJ29),'Matriz de riesgo inherente C'!A30,""),," ",IF(CONCATENATE('Matriz de riesgo inherente C'!FF32,'Matriz de riesgo inherente C'!FN32)=CONCATENATE(AE26,AJ29),'Matriz de riesgo inherente C'!A32,""),," ",IF(CONCATENATE('Matriz de riesgo inherente C'!FF33,'Matriz de riesgo inherente C'!FN33)=CONCATENATE(AE26,AJ29),'Matriz de riesgo inherente C'!A33,""))</f>
        <v xml:space="preserve">      </v>
      </c>
      <c r="AL26" s="636"/>
      <c r="AM26" s="172" t="s">
        <v>33</v>
      </c>
    </row>
    <row r="27" spans="2:39" ht="38.25" customHeight="1" thickBot="1" x14ac:dyDescent="0.3">
      <c r="O27" s="634"/>
      <c r="P27" s="92" t="s">
        <v>731</v>
      </c>
      <c r="Q27" s="93">
        <v>2</v>
      </c>
      <c r="R27" s="140" t="str">
        <f>CONCATENATE(IF(CONCATENATE('Matriz de riesgo inherente C'!FC15,'Matriz de riesgo inherente C'!FX15)=CONCATENATE(Q27,R29),'Matriz de riesgo inherente C'!A14,""),," ",IF(CONCATENATE('Matriz de riesgo inherente C'!FC26,'Matriz de riesgo inherente C'!FX26)=CONCATENATE(Q27,R29),'Matriz de riesgo inherente C'!A25,""))</f>
        <v xml:space="preserve"> </v>
      </c>
      <c r="S27" s="94" t="str">
        <f>CONCATENATE(IF(CONCATENATE('Matriz de riesgo inherente C'!FC15,'Matriz de riesgo inherente C'!FX15)=CONCATENATE(Q27,S29),'Matriz de riesgo inherente C'!A14,""),," ",IF(CONCATENATE('Matriz de riesgo inherente C'!FC26,'Matriz de riesgo inherente C'!FX26)=CONCATENATE(Q27,S29),'Matriz de riesgo inherente C'!A25,""))</f>
        <v xml:space="preserve"> </v>
      </c>
      <c r="T27" s="94" t="str">
        <f>CONCATENATE(IF(CONCATENATE('Matriz de riesgo inherente C'!FC15,'Matriz de riesgo inherente C'!FX15)=CONCATENATE(Q27,T29),'Matriz de riesgo inherente C'!A14,""),," ",IF(CONCATENATE('Matriz de riesgo inherente C'!FC26,'Matriz de riesgo inherente C'!FX26)=CONCATENATE(Q27,T29),'Matriz de riesgo inherente C'!A25,""))</f>
        <v xml:space="preserve"> </v>
      </c>
      <c r="U27" s="94" t="str">
        <f>CONCATENATE(IF(CONCATENATE('Matriz de riesgo inherente C'!FC15,'Matriz de riesgo inherente C'!FX15)=CONCATENATE(Q27,U29),'Matriz de riesgo inherente C'!A14,""),," ",IF(CONCATENATE('Matriz de riesgo inherente C'!FC26,'Matriz de riesgo inherente C'!FX26)=CONCATENATE(Q27,U29),'Matriz de riesgo inherente C'!A25,""))</f>
        <v>R1 R4</v>
      </c>
      <c r="V27" s="168" t="str">
        <f>CONCATENATE(IF(CONCATENATE('Matriz de riesgo inherente C'!FC15,'Matriz de riesgo inherente C'!FX15)=CONCATENATE(Q27,V29),'Matriz de riesgo inherente C'!A14,""),," ",IF(CONCATENATE('Matriz de riesgo inherente C'!FC26,'Matriz de riesgo inherente C'!FX26)=CONCATENATE(Q27,V29),'Matriz de riesgo inherente C'!A25,""))</f>
        <v xml:space="preserve"> </v>
      </c>
      <c r="X27" s="637"/>
      <c r="Y27" s="173" t="s">
        <v>39</v>
      </c>
      <c r="AC27" s="634"/>
      <c r="AD27" s="92" t="s">
        <v>731</v>
      </c>
      <c r="AE27" s="93">
        <v>2</v>
      </c>
      <c r="AF27" s="140" t="str">
        <f>CONCATENATE(IF(CONCATENATE('Matriz de riesgo inherente C'!FF14,'Matriz de riesgo inherente C'!FN14)=CONCATENATE(AE27,AF29),'Matriz de riesgo inherente C'!A14,""),," ",IF(CONCATENATE('Matriz de riesgo inherente C'!FF21,'Matriz de riesgo inherente C'!FN21)=CONCATENATE(AE27,AF29),'Matriz de riesgo inherente C'!A21,""),," ",IF(CONCATENATE('Matriz de riesgo inherente C'!FF23,'Matriz de riesgo inherente C'!FN23)=CONCATENATE(AE27,AF29),'Matriz de riesgo inherente C'!A23,""),," ",IF(CONCATENATE('Matriz de riesgo inherente C'!FF25,'Matriz de riesgo inherente C'!FN25)=CONCATENATE(AE27,AF29),'Matriz de riesgo inherente C'!A25,""),," ",IF(CONCATENATE('Matriz de riesgo inherente C'!FF30,'Matriz de riesgo inherente C'!FN30)=CONCATENATE(AE27,AF29),'Matriz de riesgo inherente C'!A30,""),," ",IF(CONCATENATE('Matriz de riesgo inherente C'!FF32,'Matriz de riesgo inherente C'!FN32)=CONCATENATE(AE27,AF29),'Matriz de riesgo inherente C'!A32,""),," ",IF(CONCATENATE('Matriz de riesgo inherente C'!FF33,'Matriz de riesgo inherente C'!FN33)=CONCATENATE(AE27,AF29),'Matriz de riesgo inherente C'!A33,""))</f>
        <v xml:space="preserve">      </v>
      </c>
      <c r="AG27" s="94" t="str">
        <f>CONCATENATE(IF(CONCATENATE('Matriz de riesgo inherente C'!FF14,'Matriz de riesgo inherente C'!FN14)=CONCATENATE(AE27,AG29),'Matriz de riesgo inherente C'!A14,""),," ",IF(CONCATENATE('Matriz de riesgo inherente C'!FF21,'Matriz de riesgo inherente C'!FN21)=CONCATENATE(AE27,AG29),'Matriz de riesgo inherente C'!A21,""),," ",IF(CONCATENATE('Matriz de riesgo inherente C'!FF23,'Matriz de riesgo inherente C'!FN23)=CONCATENATE(AE27,AG29),'Matriz de riesgo inherente C'!A23,""),," ",IF(CONCATENATE('Matriz de riesgo inherente C'!FF25,'Matriz de riesgo inherente C'!FN25)=CONCATENATE(AE27,AG29),'Matriz de riesgo inherente C'!A25,""),," ",IF(CONCATENATE('Matriz de riesgo inherente C'!FF30,'Matriz de riesgo inherente C'!FN30)=CONCATENATE(AE27,AG29),'Matriz de riesgo inherente C'!A30,""),," ",IF(CONCATENATE('Matriz de riesgo inherente C'!FF32,'Matriz de riesgo inherente C'!FN32)=CONCATENATE(AE27,AG29),'Matriz de riesgo inherente C'!A32,""),," ",IF(CONCATENATE('Matriz de riesgo inherente C'!FF33,'Matriz de riesgo inherente C'!FN33)=CONCATENATE(AE27,AG29),'Matriz de riesgo inherente C'!A33,""))</f>
        <v xml:space="preserve">      </v>
      </c>
      <c r="AH27" s="94" t="str">
        <f>CONCATENATE(IF(CONCATENATE('Matriz de riesgo inherente C'!FF14,'Matriz de riesgo inherente C'!FN14)=CONCATENATE(AE27,AH29),'Matriz de riesgo inherente C'!A14,""),," ",IF(CONCATENATE('Matriz de riesgo inherente C'!FF21,'Matriz de riesgo inherente C'!FN21)=CONCATENATE(AE27,AH29),'Matriz de riesgo inherente C'!A21,""),," ",IF(CONCATENATE('Matriz de riesgo inherente C'!FF23,'Matriz de riesgo inherente C'!FN23)=CONCATENATE(AE27,AH29),'Matriz de riesgo inherente C'!A23,""),," ",IF(CONCATENATE('Matriz de riesgo inherente C'!FF25,'Matriz de riesgo inherente C'!FN25)=CONCATENATE(AE27,AH29),'Matriz de riesgo inherente C'!A25,""),," ",IF(CONCATENATE('Matriz de riesgo inherente C'!FF30,'Matriz de riesgo inherente C'!FN30)=CONCATENATE(AE27,AH29),'Matriz de riesgo inherente C'!A30,""),," ",IF(CONCATENATE('Matriz de riesgo inherente C'!FF32,'Matriz de riesgo inherente C'!FN32)=CONCATENATE(AE27,AH29),'Matriz de riesgo inherente C'!A32,""),," ",IF(CONCATENATE('Matriz de riesgo inherente C'!FF33,'Matriz de riesgo inherente C'!FN33)=CONCATENATE(AE27,AH29),'Matriz de riesgo inherente C'!A33,""))</f>
        <v xml:space="preserve">      </v>
      </c>
      <c r="AI27" s="94" t="str">
        <f>CONCATENATE(IF(CONCATENATE('Matriz de riesgo inherente C'!FF14,'Matriz de riesgo inherente C'!FN14)=CONCATENATE(AE27,AI29),'Matriz de riesgo inherente C'!A14,""),," ",IF(CONCATENATE('Matriz de riesgo inherente C'!FF21,'Matriz de riesgo inherente C'!FN21)=CONCATENATE(AE27,AI29),'Matriz de riesgo inherente C'!A21,""),," ",IF(CONCATENATE('Matriz de riesgo inherente C'!FF23,'Matriz de riesgo inherente C'!FN23)=CONCATENATE(AE27,AI29),'Matriz de riesgo inherente C'!A23,""),," ",IF(CONCATENATE('Matriz de riesgo inherente C'!FF25,'Matriz de riesgo inherente C'!FN25)=CONCATENATE(AE27,AI29),'Matriz de riesgo inherente C'!A25,""),," ",IF(CONCATENATE('Matriz de riesgo inherente C'!FF30,'Matriz de riesgo inherente C'!FN30)=CONCATENATE(AE27,AI29),'Matriz de riesgo inherente C'!A30,""),," ",IF(CONCATENATE('Matriz de riesgo inherente C'!FF32,'Matriz de riesgo inherente C'!FN32)=CONCATENATE(AE27,AI29),'Matriz de riesgo inherente C'!A32,""),," ",IF(CONCATENATE('Matriz de riesgo inherente C'!FF33,'Matriz de riesgo inherente C'!FN33)=CONCATENATE(AE27,AI29),'Matriz de riesgo inherente C'!A33,""))</f>
        <v>R1 R2 R3 R4 R5 R6 R7</v>
      </c>
      <c r="AJ27" s="168" t="str">
        <f>CONCATENATE(IF(CONCATENATE('Matriz de riesgo inherente C'!FF14,'Matriz de riesgo inherente C'!FN14)=CONCATENATE(AE27,AJ29),'Matriz de riesgo inherente C'!A14,""),," ",IF(CONCATENATE('Matriz de riesgo inherente C'!FF21,'Matriz de riesgo inherente C'!FN21)=CONCATENATE(AE27,AJ29),'Matriz de riesgo inherente C'!A21,""),," ",IF(CONCATENATE('Matriz de riesgo inherente C'!FF23,'Matriz de riesgo inherente C'!FN23)=CONCATENATE(AE27,AJ29),'Matriz de riesgo inherente C'!A23,""),," ",IF(CONCATENATE('Matriz de riesgo inherente C'!FF25,'Matriz de riesgo inherente C'!FN25)=CONCATENATE(AE27,AJ29),'Matriz de riesgo inherente C'!A25,""),," ",IF(CONCATENATE('Matriz de riesgo inherente C'!FF30,'Matriz de riesgo inherente C'!FN30)=CONCATENATE(AE27,AJ29),'Matriz de riesgo inherente C'!A30,""),," ",IF(CONCATENATE('Matriz de riesgo inherente C'!FF32,'Matriz de riesgo inherente C'!FN32)=CONCATENATE(AE27,AJ29),'Matriz de riesgo inherente C'!A32,""),," ",IF(CONCATENATE('Matriz de riesgo inherente C'!FF33,'Matriz de riesgo inherente C'!FN33)=CONCATENATE(AE27,AJ29),'Matriz de riesgo inherente C'!A33,""))</f>
        <v xml:space="preserve">      </v>
      </c>
      <c r="AL27" s="637"/>
      <c r="AM27" s="173" t="s">
        <v>39</v>
      </c>
    </row>
    <row r="28" spans="2:39" ht="38.25" customHeight="1" x14ac:dyDescent="0.25">
      <c r="O28" s="634"/>
      <c r="P28" s="92" t="s">
        <v>728</v>
      </c>
      <c r="Q28" s="93">
        <v>1</v>
      </c>
      <c r="R28" s="140" t="str">
        <f>CONCATENATE(IF(CONCATENATE('Matriz de riesgo inherente C'!FC15,'Matriz de riesgo inherente C'!FX15)=CONCATENATE(Q28,R29),'Matriz de riesgo inherente C'!A14,""),," ",IF(CONCATENATE('Matriz de riesgo inherente C'!FC26,'Matriz de riesgo inherente C'!FX26)=CONCATENATE(Q28,R29),'Matriz de riesgo inherente C'!A25,""))</f>
        <v xml:space="preserve"> </v>
      </c>
      <c r="S28" s="140" t="str">
        <f>CONCATENATE(IF(CONCATENATE('Matriz de riesgo inherente C'!FC15,'Matriz de riesgo inherente C'!FX15)=CONCATENATE(Q28,S29),'Matriz de riesgo inherente C'!A14,""),," ",IF(CONCATENATE('Matriz de riesgo inherente C'!FC26,'Matriz de riesgo inherente C'!FX26)=CONCATENATE(Q28,S29),'Matriz de riesgo inherente C'!A25,""))</f>
        <v xml:space="preserve"> </v>
      </c>
      <c r="T28" s="140" t="str">
        <f>CONCATENATE(IF(CONCATENATE('Matriz de riesgo inherente C'!FC15,'Matriz de riesgo inherente C'!FX15)=CONCATENATE(Q28,T29),'Matriz de riesgo inherente C'!A14,""),," ",IF(CONCATENATE('Matriz de riesgo inherente C'!FC26,'Matriz de riesgo inherente C'!FX26)=CONCATENATE(Q28,T29),'Matriz de riesgo inherente C'!A25,""))</f>
        <v xml:space="preserve"> </v>
      </c>
      <c r="U28" s="94" t="str">
        <f>CONCATENATE(IF(CONCATENATE('Matriz de riesgo inherente C'!FC15,'Matriz de riesgo inherente C'!FX15)=CONCATENATE(Q28,U29),'Matriz de riesgo inherente C'!A14,""),," ",IF(CONCATENATE('Matriz de riesgo inherente C'!FC26,'Matriz de riesgo inherente C'!FX26)=CONCATENATE(Q28,U29),'Matriz de riesgo inherente C'!A25,""))</f>
        <v xml:space="preserve"> </v>
      </c>
      <c r="V28" s="94" t="str">
        <f>CONCATENATE(IF(CONCATENATE('Matriz de riesgo inherente C'!FC15,'Matriz de riesgo inherente C'!FX15)=CONCATENATE(Q28,V29),'Matriz de riesgo inherente C'!A14,""),," ",IF(CONCATENATE('Matriz de riesgo inherente C'!FC26,'Matriz de riesgo inherente C'!FX26)=CONCATENATE(Q28,V29),'Matriz de riesgo inherente C'!A25,""))</f>
        <v xml:space="preserve"> </v>
      </c>
      <c r="AC28" s="634"/>
      <c r="AD28" s="92" t="s">
        <v>728</v>
      </c>
      <c r="AE28" s="93">
        <v>1</v>
      </c>
      <c r="AF28" s="140" t="str">
        <f>CONCATENATE(IF(CONCATENATE('Matriz de riesgo inherente C'!FF14,'Matriz de riesgo inherente C'!FN14)=CONCATENATE(AE28,AF29),'Matriz de riesgo inherente C'!A14,""),," ",IF(CONCATENATE('Matriz de riesgo inherente C'!FF21,'Matriz de riesgo inherente C'!FN21)=CONCATENATE(AE28,AF29),'Matriz de riesgo inherente C'!A21,""),," ",IF(CONCATENATE('Matriz de riesgo inherente C'!FF23,'Matriz de riesgo inherente C'!FN23)=CONCATENATE(AE28,AF29),'Matriz de riesgo inherente C'!A23,""),," ",IF(CONCATENATE('Matriz de riesgo inherente C'!FF25,'Matriz de riesgo inherente C'!FN25)=CONCATENATE(AE28,AF29),'Matriz de riesgo inherente C'!A25,""),," ",IF(CONCATENATE('Matriz de riesgo inherente C'!FF30,'Matriz de riesgo inherente C'!FN30)=CONCATENATE(AE28,AF29),'Matriz de riesgo inherente C'!A30,""),," ",IF(CONCATENATE('Matriz de riesgo inherente C'!FF32,'Matriz de riesgo inherente C'!FN32)=CONCATENATE(AE28,AF29),'Matriz de riesgo inherente C'!A32,""),," ",IF(CONCATENATE('Matriz de riesgo inherente C'!FF33,'Matriz de riesgo inherente C'!FN33)=CONCATENATE(AE28,AF29),'Matriz de riesgo inherente C'!A33,""))</f>
        <v xml:space="preserve">      </v>
      </c>
      <c r="AG28" s="140" t="str">
        <f>CONCATENATE(IF(CONCATENATE('Matriz de riesgo inherente C'!FF14,'Matriz de riesgo inherente C'!FN14)=CONCATENATE(AE28,AG29),'Matriz de riesgo inherente C'!A14,""),," ",IF(CONCATENATE('Matriz de riesgo inherente C'!FF21,'Matriz de riesgo inherente C'!FN21)=CONCATENATE(AE28,AG29),'Matriz de riesgo inherente C'!A21,""),," ",IF(CONCATENATE('Matriz de riesgo inherente C'!FF23,'Matriz de riesgo inherente C'!FN23)=CONCATENATE(AE28,AG29),'Matriz de riesgo inherente C'!A23,""),," ",IF(CONCATENATE('Matriz de riesgo inherente C'!FF25,'Matriz de riesgo inherente C'!FN25)=CONCATENATE(AE28,AG29),'Matriz de riesgo inherente C'!A25,""),," ",IF(CONCATENATE('Matriz de riesgo inherente C'!FF30,'Matriz de riesgo inherente C'!FN30)=CONCATENATE(AE28,AG29),'Matriz de riesgo inherente C'!A30,""),," ",IF(CONCATENATE('Matriz de riesgo inherente C'!FF32,'Matriz de riesgo inherente C'!FN32)=CONCATENATE(AE28,AG29),'Matriz de riesgo inherente C'!A32,""),," ",IF(CONCATENATE('Matriz de riesgo inherente C'!FF33,'Matriz de riesgo inherente C'!FN33)=CONCATENATE(AE28,AG29),'Matriz de riesgo inherente C'!A33,""))</f>
        <v xml:space="preserve">      </v>
      </c>
      <c r="AH28" s="140" t="str">
        <f>CONCATENATE(IF(CONCATENATE('Matriz de riesgo inherente C'!FF14,'Matriz de riesgo inherente C'!FN14)=CONCATENATE(AE28,AH29),'Matriz de riesgo inherente C'!A14,""),," ",IF(CONCATENATE('Matriz de riesgo inherente C'!FF21,'Matriz de riesgo inherente C'!FN21)=CONCATENATE(AE28,AH29),'Matriz de riesgo inherente C'!A21,""),," ",IF(CONCATENATE('Matriz de riesgo inherente C'!FF23,'Matriz de riesgo inherente C'!FN23)=CONCATENATE(AE28,AH29),'Matriz de riesgo inherente C'!A23,""),," ",IF(CONCATENATE('Matriz de riesgo inherente C'!FF25,'Matriz de riesgo inherente C'!FN25)=CONCATENATE(AE28,AH29),'Matriz de riesgo inherente C'!A25,""),," ",IF(CONCATENATE('Matriz de riesgo inherente C'!FF30,'Matriz de riesgo inherente C'!FN30)=CONCATENATE(AE28,AH29),'Matriz de riesgo inherente C'!A30,""),," ",IF(CONCATENATE('Matriz de riesgo inherente C'!FF32,'Matriz de riesgo inherente C'!FN32)=CONCATENATE(AE28,AH29),'Matriz de riesgo inherente C'!A32,""),," ",IF(CONCATENATE('Matriz de riesgo inherente C'!FF33,'Matriz de riesgo inherente C'!FN33)=CONCATENATE(AE28,AH29),'Matriz de riesgo inherente C'!A33,""))</f>
        <v xml:space="preserve">      </v>
      </c>
      <c r="AI28" s="94" t="str">
        <f>CONCATENATE(IF(CONCATENATE('Matriz de riesgo inherente C'!FF14,'Matriz de riesgo inherente C'!FN14)=CONCATENATE(AE28,AI29),'Matriz de riesgo inherente C'!A14,""),," ",IF(CONCATENATE('Matriz de riesgo inherente C'!FF21,'Matriz de riesgo inherente C'!FN21)=CONCATENATE(AE28,AI29),'Matriz de riesgo inherente C'!A21,""),," ",IF(CONCATENATE('Matriz de riesgo inherente C'!FF23,'Matriz de riesgo inherente C'!FN23)=CONCATENATE(AE28,AI29),'Matriz de riesgo inherente C'!A23,""),," ",IF(CONCATENATE('Matriz de riesgo inherente C'!FF25,'Matriz de riesgo inherente C'!FN25)=CONCATENATE(AE28,AI29),'Matriz de riesgo inherente C'!A25,""),," ",IF(CONCATENATE('Matriz de riesgo inherente C'!FF30,'Matriz de riesgo inherente C'!FN30)=CONCATENATE(AE28,AI29),'Matriz de riesgo inherente C'!A30,""),," ",IF(CONCATENATE('Matriz de riesgo inherente C'!FF32,'Matriz de riesgo inherente C'!FN32)=CONCATENATE(AE28,AI29),'Matriz de riesgo inherente C'!A32,""),," ",IF(CONCATENATE('Matriz de riesgo inherente C'!FF33,'Matriz de riesgo inherente C'!FN33)=CONCATENATE(AE28,AI29),'Matriz de riesgo inherente C'!A33,""))</f>
        <v xml:space="preserve">      </v>
      </c>
      <c r="AJ28" s="94" t="str">
        <f>CONCATENATE(IF(CONCATENATE('Matriz de riesgo inherente C'!FF14,'Matriz de riesgo inherente C'!FN14)=CONCATENATE(AE28,AJ29),'Matriz de riesgo inherente C'!A14,""),," ",IF(CONCATENATE('Matriz de riesgo inherente C'!FF21,'Matriz de riesgo inherente C'!FN21)=CONCATENATE(AE28,AJ29),'Matriz de riesgo inherente C'!A21,""),," ",IF(CONCATENATE('Matriz de riesgo inherente C'!FF23,'Matriz de riesgo inherente C'!FN23)=CONCATENATE(AE28,AJ29),'Matriz de riesgo inherente C'!A23,""),," ",IF(CONCATENATE('Matriz de riesgo inherente C'!FF25,'Matriz de riesgo inherente C'!FN25)=CONCATENATE(AE28,AJ29),'Matriz de riesgo inherente C'!A25,""),," ",IF(CONCATENATE('Matriz de riesgo inherente C'!FF30,'Matriz de riesgo inherente C'!FN30)=CONCATENATE(AE28,AJ29),'Matriz de riesgo inherente C'!A30,""),," ",IF(CONCATENATE('Matriz de riesgo inherente C'!FF32,'Matriz de riesgo inherente C'!FN32)=CONCATENATE(AE28,AJ29),'Matriz de riesgo inherente C'!A32,""),," ",IF(CONCATENATE('Matriz de riesgo inherente C'!FF33,'Matriz de riesgo inherente C'!FN33)=CONCATENATE(AE28,AJ29),'Matriz de riesgo inherente C'!A33,""))</f>
        <v xml:space="preserve">      </v>
      </c>
    </row>
    <row r="29" spans="2:39" ht="18" customHeight="1" x14ac:dyDescent="0.25">
      <c r="R29" s="93">
        <v>1</v>
      </c>
      <c r="S29" s="93">
        <v>2</v>
      </c>
      <c r="T29" s="93">
        <v>3</v>
      </c>
      <c r="U29" s="93">
        <v>4</v>
      </c>
      <c r="V29" s="93">
        <v>5</v>
      </c>
      <c r="W29" s="21" t="s">
        <v>649</v>
      </c>
      <c r="AF29" s="93">
        <v>1</v>
      </c>
      <c r="AG29" s="93">
        <v>2</v>
      </c>
      <c r="AH29" s="93">
        <v>3</v>
      </c>
      <c r="AI29" s="93">
        <v>4</v>
      </c>
      <c r="AJ29" s="93">
        <v>5</v>
      </c>
      <c r="AK29" s="21" t="s">
        <v>649</v>
      </c>
    </row>
    <row r="30" spans="2:39" ht="27" customHeight="1" x14ac:dyDescent="0.25">
      <c r="R30" s="95" t="s">
        <v>750</v>
      </c>
      <c r="S30" s="95" t="s">
        <v>753</v>
      </c>
      <c r="T30" s="95" t="s">
        <v>757</v>
      </c>
      <c r="U30" s="95" t="s">
        <v>762</v>
      </c>
      <c r="V30" s="95" t="s">
        <v>765</v>
      </c>
      <c r="AF30" s="95" t="s">
        <v>750</v>
      </c>
      <c r="AG30" s="95" t="s">
        <v>753</v>
      </c>
      <c r="AH30" s="95" t="s">
        <v>757</v>
      </c>
      <c r="AI30" s="95" t="s">
        <v>762</v>
      </c>
      <c r="AJ30" s="95" t="s">
        <v>765</v>
      </c>
    </row>
    <row r="31" spans="2:39" ht="15.75" x14ac:dyDescent="0.25">
      <c r="R31" s="367" t="s">
        <v>831</v>
      </c>
      <c r="S31" s="367"/>
      <c r="T31" s="367"/>
      <c r="U31" s="367"/>
      <c r="V31" s="367"/>
      <c r="AF31" s="367" t="s">
        <v>831</v>
      </c>
      <c r="AG31" s="367"/>
      <c r="AH31" s="367"/>
      <c r="AI31" s="367"/>
      <c r="AJ31" s="367"/>
    </row>
    <row r="33" spans="2:39" x14ac:dyDescent="0.25">
      <c r="B33" s="10"/>
    </row>
    <row r="34" spans="2:39" ht="15.75" thickBot="1" x14ac:dyDescent="0.3">
      <c r="B34" s="10"/>
      <c r="R34" s="633" t="s">
        <v>861</v>
      </c>
      <c r="S34" s="633"/>
      <c r="T34" s="633"/>
      <c r="U34" s="633"/>
      <c r="V34" s="633"/>
      <c r="AF34" s="633" t="s">
        <v>862</v>
      </c>
      <c r="AG34" s="633"/>
      <c r="AH34" s="633"/>
      <c r="AI34" s="633"/>
      <c r="AJ34" s="633"/>
    </row>
    <row r="35" spans="2:39" ht="38.25" customHeight="1" x14ac:dyDescent="0.25">
      <c r="O35" s="634" t="s">
        <v>853</v>
      </c>
      <c r="P35" s="92" t="s">
        <v>740</v>
      </c>
      <c r="Q35" s="93">
        <v>5</v>
      </c>
      <c r="R35" s="94" t="str">
        <f>CONCATENATE(IF(CONCATENATE('Matriz de riesgo inherente C'!FC16,'Matriz de riesgo inherente C'!FX16)=CONCATENATE(Q35,R40),'Matriz de riesgo inherente C'!A14,""),," ",IF(CONCATENATE('Matriz de riesgo inherente C'!FC22,'Matriz de riesgo inherente C'!FX22)=CONCATENATE(Q35,R40),'Matriz de riesgo inherente C'!A21,""),," ",IF(CONCATENATE('Matriz de riesgo inherente C'!FC24,'Matriz de riesgo inherente C'!FX24)=CONCATENATE(Q35,R40),'Matriz de riesgo inherente C'!A23,""),," ",IF(CONCATENATE('Matriz de riesgo inherente C'!FC27,'Matriz de riesgo inherente C'!FX27)=CONCATENATE(Q35,R40),'Matriz de riesgo inherente C'!A25,""),," ",IF(CONCATENATE('Matriz de riesgo inherente C'!FC31,'Matriz de riesgo inherente C'!FX31)=CONCATENATE(Q35,R40),'Matriz de riesgo inherente C'!A30,""),," ",IF(CONCATENATE('Matriz de riesgo inherente C'!FC32,'Matriz de riesgo inherente C'!FX32)=CONCATENATE(Q35,R40),'Matriz de riesgo inherente C'!A32,""))</f>
        <v xml:space="preserve">     </v>
      </c>
      <c r="S35" s="168" t="str">
        <f>CONCATENATE(IF(CONCATENATE('Matriz de riesgo inherente C'!FC16,'Matriz de riesgo inherente C'!FX16)=CONCATENATE(Q35,S40),'Matriz de riesgo inherente C'!A14,""),," ",IF(CONCATENATE('Matriz de riesgo inherente C'!FC22,'Matriz de riesgo inherente C'!FX22)=CONCATENATE(Q35,S40),'Matriz de riesgo inherente C'!A21,""),," ",IF(CONCATENATE('Matriz de riesgo inherente C'!FC24,'Matriz de riesgo inherente C'!FX24)=CONCATENATE(Q35,S40),'Matriz de riesgo inherente C'!A23,""),," ",IF(CONCATENATE('Matriz de riesgo inherente C'!FC27,'Matriz de riesgo inherente C'!FX27)=CONCATENATE(Q35,S40),'Matriz de riesgo inherente C'!A25,""),," ",IF(CONCATENATE('Matriz de riesgo inherente C'!FC31,'Matriz de riesgo inherente C'!FX31)=CONCATENATE(Q35,S40),'Matriz de riesgo inherente C'!A30,""),," ",IF(CONCATENATE('Matriz de riesgo inherente C'!FC32,'Matriz de riesgo inherente C'!FX32)=CONCATENATE(Q35,S40),'Matriz de riesgo inherente C'!A32,""))</f>
        <v xml:space="preserve">     </v>
      </c>
      <c r="T35" s="168" t="str">
        <f>CONCATENATE(IF(CONCATENATE('Matriz de riesgo inherente C'!FC16,'Matriz de riesgo inherente C'!FX16)=CONCATENATE(Q35,T40),'Matriz de riesgo inherente C'!A14,""),," ",IF(CONCATENATE('Matriz de riesgo inherente C'!FC22,'Matriz de riesgo inherente C'!FX22)=CONCATENATE(Q35,T40),'Matriz de riesgo inherente C'!A21,""),," ",IF(CONCATENATE('Matriz de riesgo inherente C'!FC24,'Matriz de riesgo inherente C'!FX24)=CONCATENATE(Q35,T40),'Matriz de riesgo inherente C'!A23,""),," ",IF(CONCATENATE('Matriz de riesgo inherente C'!FC27,'Matriz de riesgo inherente C'!FX27)=CONCATENATE(Q35,T40),'Matriz de riesgo inherente C'!A25,""),," ",IF(CONCATENATE('Matriz de riesgo inherente C'!FC31,'Matriz de riesgo inherente C'!FX31)=CONCATENATE(Q35,T40),'Matriz de riesgo inherente C'!A30,""),," ",IF(CONCATENATE('Matriz de riesgo inherente C'!FC32,'Matriz de riesgo inherente C'!FX32)=CONCATENATE(Q35,T40),'Matriz de riesgo inherente C'!A32,""))</f>
        <v xml:space="preserve">     </v>
      </c>
      <c r="U35" s="169" t="str">
        <f>CONCATENATE(IF(CONCATENATE('Matriz de riesgo inherente C'!FC16,'Matriz de riesgo inherente C'!FX16)=CONCATENATE(Q35,U40),'Matriz de riesgo inherente C'!A14,""),," ",IF(CONCATENATE('Matriz de riesgo inherente C'!FC22,'Matriz de riesgo inherente C'!FX22)=CONCATENATE(Q35,U40),'Matriz de riesgo inherente C'!A21,""),," ",IF(CONCATENATE('Matriz de riesgo inherente C'!FC24,'Matriz de riesgo inherente C'!FX24)=CONCATENATE(Q35,U40),'Matriz de riesgo inherente C'!A23,""),," ",IF(CONCATENATE('Matriz de riesgo inherente C'!FC27,'Matriz de riesgo inherente C'!FX27)=CONCATENATE(Q35,U40),'Matriz de riesgo inherente C'!A25,""),," ",IF(CONCATENATE('Matriz de riesgo inherente C'!FC31,'Matriz de riesgo inherente C'!FX31)=CONCATENATE(Q35,U40),'Matriz de riesgo inherente C'!A30,""),," ",IF(CONCATENATE('Matriz de riesgo inherente C'!FC32,'Matriz de riesgo inherente C'!FX32)=CONCATENATE(Q35,U40),'Matriz de riesgo inherente C'!A32,""))</f>
        <v xml:space="preserve">     </v>
      </c>
      <c r="V35" s="169" t="str">
        <f>CONCATENATE(IF(CONCATENATE('Matriz de riesgo inherente C'!FC16,'Matriz de riesgo inherente C'!FX16)=CONCATENATE(Q35,V40),'Matriz de riesgo inherente C'!A14,""),," ",IF(CONCATENATE('Matriz de riesgo inherente C'!FC22,'Matriz de riesgo inherente C'!FX22)=CONCATENATE(Q35,V40),'Matriz de riesgo inherente C'!A21,""),," ",IF(CONCATENATE('Matriz de riesgo inherente C'!FC24,'Matriz de riesgo inherente C'!FX24)=CONCATENATE(Q35,V40),'Matriz de riesgo inherente C'!A23,""),," ",IF(CONCATENATE('Matriz de riesgo inherente C'!FC27,'Matriz de riesgo inherente C'!FX27)=CONCATENATE(Q35,V40),'Matriz de riesgo inherente C'!A25,""),," ",IF(CONCATENATE('Matriz de riesgo inherente C'!FC31,'Matriz de riesgo inherente C'!FX31)=CONCATENATE(Q35,V40),'Matriz de riesgo inherente C'!A30,""),," ",IF(CONCATENATE('Matriz de riesgo inherente C'!FC32,'Matriz de riesgo inherente C'!FX32)=CONCATENATE(Q35,V40),'Matriz de riesgo inherente C'!A32,""))</f>
        <v xml:space="preserve">     </v>
      </c>
      <c r="X35" s="635" t="s">
        <v>854</v>
      </c>
      <c r="Y35" s="170" t="s">
        <v>34</v>
      </c>
      <c r="AC35" s="634" t="s">
        <v>853</v>
      </c>
      <c r="AD35" s="92" t="s">
        <v>740</v>
      </c>
      <c r="AE35" s="93">
        <v>5</v>
      </c>
      <c r="AF35" s="94" t="str">
        <f>CONCATENATE(IF(CONCATENATE('Matriz de riesgo inherente C'!FF14,'Matriz de riesgo inherente C'!FR14)=CONCATENATE(AE35,AF40),'Matriz de riesgo inherente C'!A14,""),," ",IF(CONCATENATE('Matriz de riesgo inherente C'!FF21,'Matriz de riesgo inherente C'!FR21)=CONCATENATE(AE35,AF40),'Matriz de riesgo inherente C'!A21,""),," ",IF(CONCATENATE('Matriz de riesgo inherente C'!FF23,'Matriz de riesgo inherente C'!FR23)=CONCATENATE(AE35,AF40),'Matriz de riesgo inherente C'!A23,""),," ",IF(CONCATENATE('Matriz de riesgo inherente C'!FF25,'Matriz de riesgo inherente C'!FR25)=CONCATENATE(AE35,AF40),'Matriz de riesgo inherente C'!A25,""),," ",IF(CONCATENATE('Matriz de riesgo inherente C'!FF30,'Matriz de riesgo inherente C'!FR30)=CONCATENATE(AE35,AF40),'Matriz de riesgo inherente C'!A30,""),," ",IF(CONCATENATE('Matriz de riesgo inherente C'!FF32,'Matriz de riesgo inherente C'!FR32)=CONCATENATE(AE35,AF40),'Matriz de riesgo inherente C'!A32,""),," ",IF(CONCATENATE('Matriz de riesgo inherente C'!FF33,'Matriz de riesgo inherente C'!FR33)=CONCATENATE(AE35,AF40),'Matriz de riesgo inherente C'!A33,""))</f>
        <v xml:space="preserve">      </v>
      </c>
      <c r="AG35" s="168" t="str">
        <f>CONCATENATE(IF(CONCATENATE('Matriz de riesgo inherente C'!FF14,'Matriz de riesgo inherente C'!FR14)=CONCATENATE(AE35,AG40),'Matriz de riesgo inherente C'!A14,""),," ",IF(CONCATENATE('Matriz de riesgo inherente C'!FF21,'Matriz de riesgo inherente C'!FR21)=CONCATENATE(AE35,AG40),'Matriz de riesgo inherente C'!A21,""),," ",IF(CONCATENATE('Matriz de riesgo inherente C'!FF23,'Matriz de riesgo inherente C'!FR23)=CONCATENATE(AE35,AG40),'Matriz de riesgo inherente C'!A23,""),," ",IF(CONCATENATE('Matriz de riesgo inherente C'!FF25,'Matriz de riesgo inherente C'!FR25)=CONCATENATE(AE35,AG40),'Matriz de riesgo inherente C'!A25,""),," ",IF(CONCATENATE('Matriz de riesgo inherente C'!FF30,'Matriz de riesgo inherente C'!FR30)=CONCATENATE(AE35,AG40),'Matriz de riesgo inherente C'!A30,""),," ",IF(CONCATENATE('Matriz de riesgo inherente C'!FF32,'Matriz de riesgo inherente C'!FR32)=CONCATENATE(AE35,AG40),'Matriz de riesgo inherente C'!A32,""),," ",IF(CONCATENATE('Matriz de riesgo inherente C'!FF33,'Matriz de riesgo inherente C'!FR33)=CONCATENATE(AE35,AG40),'Matriz de riesgo inherente C'!A33,""))</f>
        <v xml:space="preserve">      </v>
      </c>
      <c r="AH35" s="168" t="str">
        <f>CONCATENATE(IF(CONCATENATE('Matriz de riesgo inherente C'!FF14,'Matriz de riesgo inherente C'!FR14)=CONCATENATE(AE35,AH40),'Matriz de riesgo inherente C'!A14,""),," ",IF(CONCATENATE('Matriz de riesgo inherente C'!FF21,'Matriz de riesgo inherente C'!FR21)=CONCATENATE(AE35,AH40),'Matriz de riesgo inherente C'!A21,""),," ",IF(CONCATENATE('Matriz de riesgo inherente C'!FF23,'Matriz de riesgo inherente C'!FR23)=CONCATENATE(AE35,AH40),'Matriz de riesgo inherente C'!A23,""),," ",IF(CONCATENATE('Matriz de riesgo inherente C'!FF25,'Matriz de riesgo inherente C'!FR25)=CONCATENATE(AE35,AH40),'Matriz de riesgo inherente C'!A25,""),," ",IF(CONCATENATE('Matriz de riesgo inherente C'!FF30,'Matriz de riesgo inherente C'!FR30)=CONCATENATE(AE35,AH40),'Matriz de riesgo inherente C'!A30,""),," ",IF(CONCATENATE('Matriz de riesgo inherente C'!FF32,'Matriz de riesgo inherente C'!FR32)=CONCATENATE(AE35,AH40),'Matriz de riesgo inherente C'!A32,""),," ",IF(CONCATENATE('Matriz de riesgo inherente C'!FF33,'Matriz de riesgo inherente C'!FR33)=CONCATENATE(AE35,AH40),'Matriz de riesgo inherente C'!A33,""))</f>
        <v xml:space="preserve">      </v>
      </c>
      <c r="AI35" s="169" t="str">
        <f>CONCATENATE(IF(CONCATENATE('Matriz de riesgo inherente C'!FF14,'Matriz de riesgo inherente C'!FR14)=CONCATENATE(AE35,AI40),'Matriz de riesgo inherente C'!A14,""),," ",IF(CONCATENATE('Matriz de riesgo inherente C'!FF21,'Matriz de riesgo inherente C'!FR21)=CONCATENATE(AE35,AI40),'Matriz de riesgo inherente C'!A21,""),," ",IF(CONCATENATE('Matriz de riesgo inherente C'!FF23,'Matriz de riesgo inherente C'!FR23)=CONCATENATE(AE35,AI40),'Matriz de riesgo inherente C'!A23,""),," ",IF(CONCATENATE('Matriz de riesgo inherente C'!FF25,'Matriz de riesgo inherente C'!FR25)=CONCATENATE(AE35,AI40),'Matriz de riesgo inherente C'!A25,""),," ",IF(CONCATENATE('Matriz de riesgo inherente C'!FF30,'Matriz de riesgo inherente C'!FR30)=CONCATENATE(AE35,AI40),'Matriz de riesgo inherente C'!A30,""),," ",IF(CONCATENATE('Matriz de riesgo inherente C'!FF32,'Matriz de riesgo inherente C'!FR32)=CONCATENATE(AE35,AI40),'Matriz de riesgo inherente C'!A32,""),," ",IF(CONCATENATE('Matriz de riesgo inherente C'!FF33,'Matriz de riesgo inherente C'!FR33)=CONCATENATE(AE35,AI40),'Matriz de riesgo inherente C'!A33,""))</f>
        <v xml:space="preserve">      </v>
      </c>
      <c r="AJ35" s="169" t="str">
        <f>CONCATENATE(IF(CONCATENATE('Matriz de riesgo inherente C'!FF14,'Matriz de riesgo inherente C'!FR14)=CONCATENATE(AE35,AJ40),'Matriz de riesgo inherente C'!A14,""),," ",IF(CONCATENATE('Matriz de riesgo inherente C'!FF21,'Matriz de riesgo inherente C'!FR21)=CONCATENATE(AE35,AJ40),'Matriz de riesgo inherente C'!A21,""),," ",IF(CONCATENATE('Matriz de riesgo inherente C'!FF23,'Matriz de riesgo inherente C'!FR23)=CONCATENATE(AE35,AJ40),'Matriz de riesgo inherente C'!A23,""),," ",IF(CONCATENATE('Matriz de riesgo inherente C'!FF25,'Matriz de riesgo inherente C'!FR25)=CONCATENATE(AE35,AJ40),'Matriz de riesgo inherente C'!A25,""),," ",IF(CONCATENATE('Matriz de riesgo inherente C'!FF30,'Matriz de riesgo inherente C'!FR30)=CONCATENATE(AE35,AJ40),'Matriz de riesgo inherente C'!A30,""),," ",IF(CONCATENATE('Matriz de riesgo inherente C'!FF32,'Matriz de riesgo inherente C'!FR32)=CONCATENATE(AE35,AJ40),'Matriz de riesgo inherente C'!A32,""),," ",IF(CONCATENATE('Matriz de riesgo inherente C'!FF33,'Matriz de riesgo inherente C'!FR33)=CONCATENATE(AE35,AJ40),'Matriz de riesgo inherente C'!A33,""))</f>
        <v xml:space="preserve">      </v>
      </c>
      <c r="AL35" s="635" t="s">
        <v>854</v>
      </c>
      <c r="AM35" s="170" t="s">
        <v>34</v>
      </c>
    </row>
    <row r="36" spans="2:39" ht="38.25" customHeight="1" x14ac:dyDescent="0.25">
      <c r="O36" s="634"/>
      <c r="P36" s="92" t="s">
        <v>737</v>
      </c>
      <c r="Q36" s="93">
        <v>4</v>
      </c>
      <c r="R36" s="94" t="str">
        <f>CONCATENATE(IF(CONCATENATE('Matriz de riesgo inherente C'!FC16,'Matriz de riesgo inherente C'!FX16)=CONCATENATE(Q36,R40),'Matriz de riesgo inherente C'!A14,""),," ",IF(CONCATENATE('Matriz de riesgo inherente C'!FC22,'Matriz de riesgo inherente C'!FX22)=CONCATENATE(Q36,R40),'Matriz de riesgo inherente C'!A21,""),," ",IF(CONCATENATE('Matriz de riesgo inherente C'!FC24,'Matriz de riesgo inherente C'!FX24)=CONCATENATE(Q36,R40),'Matriz de riesgo inherente C'!A23,""),," ",IF(CONCATENATE('Matriz de riesgo inherente C'!FC27,'Matriz de riesgo inherente C'!FX27)=CONCATENATE(Q36,R40),'Matriz de riesgo inherente C'!A25,""),," ",IF(CONCATENATE('Matriz de riesgo inherente C'!FC31,'Matriz de riesgo inherente C'!FX31)=CONCATENATE(Q36,R40),'Matriz de riesgo inherente C'!A30,""),," ",IF(CONCATENATE('Matriz de riesgo inherente C'!FC32,'Matriz de riesgo inherente C'!FX32)=CONCATENATE(Q36,R40),'Matriz de riesgo inherente C'!A32,""))</f>
        <v xml:space="preserve">     </v>
      </c>
      <c r="S36" s="94" t="str">
        <f>CONCATENATE(IF(CONCATENATE('Matriz de riesgo inherente C'!FC16,'Matriz de riesgo inherente C'!FX16)=CONCATENATE(Q36,S40),'Matriz de riesgo inherente C'!A14,""),," ",IF(CONCATENATE('Matriz de riesgo inherente C'!FC22,'Matriz de riesgo inherente C'!FX22)=CONCATENATE(Q36,S40),'Matriz de riesgo inherente C'!A21,""),," ",IF(CONCATENATE('Matriz de riesgo inherente C'!FC24,'Matriz de riesgo inherente C'!FX24)=CONCATENATE(Q36,S40),'Matriz de riesgo inherente C'!A23,""),," ",IF(CONCATENATE('Matriz de riesgo inherente C'!FC27,'Matriz de riesgo inherente C'!FX27)=CONCATENATE(Q36,S40),'Matriz de riesgo inherente C'!A25,""),," ",IF(CONCATENATE('Matriz de riesgo inherente C'!FC31,'Matriz de riesgo inherente C'!FX31)=CONCATENATE(Q36,S40),'Matriz de riesgo inherente C'!A30,""),," ",IF(CONCATENATE('Matriz de riesgo inherente C'!FC32,'Matriz de riesgo inherente C'!FX32)=CONCATENATE(Q36,S40),'Matriz de riesgo inherente C'!A32,""))</f>
        <v xml:space="preserve">     </v>
      </c>
      <c r="T36" s="168" t="str">
        <f>CONCATENATE(IF(CONCATENATE('Matriz de riesgo inherente C'!FC16,'Matriz de riesgo inherente C'!FX16)=CONCATENATE(Q36,T40),'Matriz de riesgo inherente C'!A14,""),," ",IF(CONCATENATE('Matriz de riesgo inherente C'!FC22,'Matriz de riesgo inherente C'!FX22)=CONCATENATE(Q36,T40),'Matriz de riesgo inherente C'!A21,""),," ",IF(CONCATENATE('Matriz de riesgo inherente C'!FC24,'Matriz de riesgo inherente C'!FX24)=CONCATENATE(Q36,T40),'Matriz de riesgo inherente C'!A23,""),," ",IF(CONCATENATE('Matriz de riesgo inherente C'!FC27,'Matriz de riesgo inherente C'!FX27)=CONCATENATE(Q36,T40),'Matriz de riesgo inherente C'!A25,""),," ",IF(CONCATENATE('Matriz de riesgo inherente C'!FC31,'Matriz de riesgo inherente C'!FX31)=CONCATENATE(Q36,T40),'Matriz de riesgo inherente C'!A30,""),," ",IF(CONCATENATE('Matriz de riesgo inherente C'!FC32,'Matriz de riesgo inherente C'!FX32)=CONCATENATE(Q36,T40),'Matriz de riesgo inherente C'!A32,""))</f>
        <v xml:space="preserve">     </v>
      </c>
      <c r="U36" s="168" t="str">
        <f>CONCATENATE(IF(CONCATENATE('Matriz de riesgo inherente C'!FC16,'Matriz de riesgo inherente C'!FX16)=CONCATENATE(Q36,U40),'Matriz de riesgo inherente C'!A14,""),," ",IF(CONCATENATE('Matriz de riesgo inherente C'!FC22,'Matriz de riesgo inherente C'!FX22)=CONCATENATE(Q36,U40),'Matriz de riesgo inherente C'!A21,""),," ",IF(CONCATENATE('Matriz de riesgo inherente C'!FC24,'Matriz de riesgo inherente C'!FX24)=CONCATENATE(Q36,U40),'Matriz de riesgo inherente C'!A23,""),," ",IF(CONCATENATE('Matriz de riesgo inherente C'!FC27,'Matriz de riesgo inherente C'!FX27)=CONCATENATE(Q36,U40),'Matriz de riesgo inherente C'!A25,""),," ",IF(CONCATENATE('Matriz de riesgo inherente C'!FC31,'Matriz de riesgo inherente C'!FX31)=CONCATENATE(Q36,U40),'Matriz de riesgo inherente C'!A30,""),," ",IF(CONCATENATE('Matriz de riesgo inherente C'!FC32,'Matriz de riesgo inherente C'!FX32)=CONCATENATE(Q36,U40),'Matriz de riesgo inherente C'!A32,""))</f>
        <v xml:space="preserve">     </v>
      </c>
      <c r="V36" s="169" t="str">
        <f>CONCATENATE(IF(CONCATENATE('Matriz de riesgo inherente C'!FC16,'Matriz de riesgo inherente C'!FX16)=CONCATENATE(Q36,V40),'Matriz de riesgo inherente C'!A14,""),," ",IF(CONCATENATE('Matriz de riesgo inherente C'!FC22,'Matriz de riesgo inherente C'!FX22)=CONCATENATE(Q36,V40),'Matriz de riesgo inherente C'!A21,""),," ",IF(CONCATENATE('Matriz de riesgo inherente C'!FC24,'Matriz de riesgo inherente C'!FX24)=CONCATENATE(Q36,V40),'Matriz de riesgo inherente C'!A23,""),," ",IF(CONCATENATE('Matriz de riesgo inherente C'!FC27,'Matriz de riesgo inherente C'!FX27)=CONCATENATE(Q36,V40),'Matriz de riesgo inherente C'!A25,""),," ",IF(CONCATENATE('Matriz de riesgo inherente C'!FC31,'Matriz de riesgo inherente C'!FX31)=CONCATENATE(Q36,V40),'Matriz de riesgo inherente C'!A30,""),," ",IF(CONCATENATE('Matriz de riesgo inherente C'!FC32,'Matriz de riesgo inherente C'!FX32)=CONCATENATE(Q36,V40),'Matriz de riesgo inherente C'!A32,""))</f>
        <v xml:space="preserve">     </v>
      </c>
      <c r="X36" s="636"/>
      <c r="Y36" s="171" t="s">
        <v>1231</v>
      </c>
      <c r="AC36" s="634"/>
      <c r="AD36" s="92" t="s">
        <v>737</v>
      </c>
      <c r="AE36" s="93">
        <v>4</v>
      </c>
      <c r="AF36" s="94" t="str">
        <f>CONCATENATE(IF(CONCATENATE('Matriz de riesgo inherente C'!FF14,'Matriz de riesgo inherente C'!FR14)=CONCATENATE(AE36,AF40),'Matriz de riesgo inherente C'!A14,""),," ",IF(CONCATENATE('Matriz de riesgo inherente C'!FF21,'Matriz de riesgo inherente C'!FR21)=CONCATENATE(AE36,AF40),'Matriz de riesgo inherente C'!A21,""),," ",IF(CONCATENATE('Matriz de riesgo inherente C'!FF23,'Matriz de riesgo inherente C'!FR23)=CONCATENATE(AE36,AF40),'Matriz de riesgo inherente C'!A23,""),," ",IF(CONCATENATE('Matriz de riesgo inherente C'!FF25,'Matriz de riesgo inherente C'!FR25)=CONCATENATE(AE36,AF40),'Matriz de riesgo inherente C'!A25,""),," ",IF(CONCATENATE('Matriz de riesgo inherente C'!FF30,'Matriz de riesgo inherente C'!FR30)=CONCATENATE(AE36,AF40),'Matriz de riesgo inherente C'!A30,""),," ",IF(CONCATENATE('Matriz de riesgo inherente C'!FF32,'Matriz de riesgo inherente C'!FR32)=CONCATENATE(AE36,AF40),'Matriz de riesgo inherente C'!A32,""),," ",IF(CONCATENATE('Matriz de riesgo inherente C'!FF33,'Matriz de riesgo inherente C'!FR33)=CONCATENATE(AE36,AF40),'Matriz de riesgo inherente C'!A33,""))</f>
        <v xml:space="preserve">      </v>
      </c>
      <c r="AG36" s="94" t="str">
        <f>CONCATENATE(IF(CONCATENATE('Matriz de riesgo inherente C'!FF14,'Matriz de riesgo inherente C'!FR14)=CONCATENATE(AE36,AG40),'Matriz de riesgo inherente C'!A14,""),," ",IF(CONCATENATE('Matriz de riesgo inherente C'!FF21,'Matriz de riesgo inherente C'!FR21)=CONCATENATE(AE36,AG40),'Matriz de riesgo inherente C'!A21,""),," ",IF(CONCATENATE('Matriz de riesgo inherente C'!FF23,'Matriz de riesgo inherente C'!FR23)=CONCATENATE(AE36,AG40),'Matriz de riesgo inherente C'!A23,""),," ",IF(CONCATENATE('Matriz de riesgo inherente C'!FF25,'Matriz de riesgo inherente C'!FR25)=CONCATENATE(AE36,AG40),'Matriz de riesgo inherente C'!A25,""),," ",IF(CONCATENATE('Matriz de riesgo inherente C'!FF30,'Matriz de riesgo inherente C'!FR30)=CONCATENATE(AE36,AG40),'Matriz de riesgo inherente C'!A30,""),," ",IF(CONCATENATE('Matriz de riesgo inherente C'!FF32,'Matriz de riesgo inherente C'!FR32)=CONCATENATE(AE36,AG40),'Matriz de riesgo inherente C'!A32,""),," ",IF(CONCATENATE('Matriz de riesgo inherente C'!FF33,'Matriz de riesgo inherente C'!FR33)=CONCATENATE(AE36,AG40),'Matriz de riesgo inherente C'!A33,""))</f>
        <v xml:space="preserve">      </v>
      </c>
      <c r="AH36" s="168" t="str">
        <f>CONCATENATE(IF(CONCATENATE('Matriz de riesgo inherente C'!FF14,'Matriz de riesgo inherente C'!FR14)=CONCATENATE(AE36,AH40),'Matriz de riesgo inherente C'!A14,""),," ",IF(CONCATENATE('Matriz de riesgo inherente C'!FF21,'Matriz de riesgo inherente C'!FR21)=CONCATENATE(AE36,AH40),'Matriz de riesgo inherente C'!A21,""),," ",IF(CONCATENATE('Matriz de riesgo inherente C'!FF23,'Matriz de riesgo inherente C'!FR23)=CONCATENATE(AE36,AH40),'Matriz de riesgo inherente C'!A23,""),," ",IF(CONCATENATE('Matriz de riesgo inherente C'!FF25,'Matriz de riesgo inherente C'!FR25)=CONCATENATE(AE36,AH40),'Matriz de riesgo inherente C'!A25,""),," ",IF(CONCATENATE('Matriz de riesgo inherente C'!FF30,'Matriz de riesgo inherente C'!FR30)=CONCATENATE(AE36,AH40),'Matriz de riesgo inherente C'!A30,""),," ",IF(CONCATENATE('Matriz de riesgo inherente C'!FF32,'Matriz de riesgo inherente C'!FR32)=CONCATENATE(AE36,AH40),'Matriz de riesgo inherente C'!A32,""),," ",IF(CONCATENATE('Matriz de riesgo inherente C'!FF33,'Matriz de riesgo inherente C'!FR33)=CONCATENATE(AE36,AH40),'Matriz de riesgo inherente C'!A33,""))</f>
        <v xml:space="preserve">      </v>
      </c>
      <c r="AI36" s="168" t="str">
        <f>CONCATENATE(IF(CONCATENATE('Matriz de riesgo inherente C'!FF14,'Matriz de riesgo inherente C'!FR14)=CONCATENATE(AE36,AI40),'Matriz de riesgo inherente C'!A14,""),," ",IF(CONCATENATE('Matriz de riesgo inherente C'!FF21,'Matriz de riesgo inherente C'!FR21)=CONCATENATE(AE36,AI40),'Matriz de riesgo inherente C'!A21,""),," ",IF(CONCATENATE('Matriz de riesgo inherente C'!FF23,'Matriz de riesgo inherente C'!FR23)=CONCATENATE(AE36,AI40),'Matriz de riesgo inherente C'!A23,""),," ",IF(CONCATENATE('Matriz de riesgo inherente C'!FF25,'Matriz de riesgo inherente C'!FR25)=CONCATENATE(AE36,AI40),'Matriz de riesgo inherente C'!A25,""),," ",IF(CONCATENATE('Matriz de riesgo inherente C'!FF30,'Matriz de riesgo inherente C'!FR30)=CONCATENATE(AE36,AI40),'Matriz de riesgo inherente C'!A30,""),," ",IF(CONCATENATE('Matriz de riesgo inherente C'!FF32,'Matriz de riesgo inherente C'!FR32)=CONCATENATE(AE36,AI40),'Matriz de riesgo inherente C'!A32,""),," ",IF(CONCATENATE('Matriz de riesgo inherente C'!FF33,'Matriz de riesgo inherente C'!FR33)=CONCATENATE(AE36,AI40),'Matriz de riesgo inherente C'!A33,""))</f>
        <v xml:space="preserve">      </v>
      </c>
      <c r="AJ36" s="169" t="str">
        <f>CONCATENATE(IF(CONCATENATE('Matriz de riesgo inherente C'!FF14,'Matriz de riesgo inherente C'!FR14)=CONCATENATE(AE36,AJ40),'Matriz de riesgo inherente C'!A14,""),," ",IF(CONCATENATE('Matriz de riesgo inherente C'!FF21,'Matriz de riesgo inherente C'!FR21)=CONCATENATE(AE36,AJ40),'Matriz de riesgo inherente C'!A21,""),," ",IF(CONCATENATE('Matriz de riesgo inherente C'!FF23,'Matriz de riesgo inherente C'!FR23)=CONCATENATE(AE36,AJ40),'Matriz de riesgo inherente C'!A23,""),," ",IF(CONCATENATE('Matriz de riesgo inherente C'!FF25,'Matriz de riesgo inherente C'!FR25)=CONCATENATE(AE36,AJ40),'Matriz de riesgo inherente C'!A25,""),," ",IF(CONCATENATE('Matriz de riesgo inherente C'!FF30,'Matriz de riesgo inherente C'!FR30)=CONCATENATE(AE36,AJ40),'Matriz de riesgo inherente C'!A30,""),," ",IF(CONCATENATE('Matriz de riesgo inherente C'!FF32,'Matriz de riesgo inherente C'!FR32)=CONCATENATE(AE36,AJ40),'Matriz de riesgo inherente C'!A32,""),," ",IF(CONCATENATE('Matriz de riesgo inherente C'!FF33,'Matriz de riesgo inherente C'!FR33)=CONCATENATE(AE36,AJ40),'Matriz de riesgo inherente C'!A33,""))</f>
        <v xml:space="preserve">      </v>
      </c>
      <c r="AL36" s="636"/>
      <c r="AM36" s="171" t="s">
        <v>1231</v>
      </c>
    </row>
    <row r="37" spans="2:39" ht="38.25" customHeight="1" x14ac:dyDescent="0.25">
      <c r="O37" s="634"/>
      <c r="P37" s="95" t="s">
        <v>734</v>
      </c>
      <c r="Q37" s="93">
        <v>3</v>
      </c>
      <c r="R37" s="140" t="str">
        <f>CONCATENATE(IF(CONCATENATE('Matriz de riesgo inherente C'!FC16,'Matriz de riesgo inherente C'!FX16)=CONCATENATE(Q37,R40),'Matriz de riesgo inherente C'!A14,""),," ",IF(CONCATENATE('Matriz de riesgo inherente C'!FC22,'Matriz de riesgo inherente C'!FX22)=CONCATENATE(Q37,R40),'Matriz de riesgo inherente C'!A21,""),," ",IF(CONCATENATE('Matriz de riesgo inherente C'!FC24,'Matriz de riesgo inherente C'!FX24)=CONCATENATE(Q37,R40),'Matriz de riesgo inherente C'!A23,""),," ",IF(CONCATENATE('Matriz de riesgo inherente C'!FC27,'Matriz de riesgo inherente C'!FX27)=CONCATENATE(Q37,R40),'Matriz de riesgo inherente C'!A25,""),," ",IF(CONCATENATE('Matriz de riesgo inherente C'!FC31,'Matriz de riesgo inherente C'!FX31)=CONCATENATE(Q37,R40),'Matriz de riesgo inherente C'!A30,""),," ",IF(CONCATENATE('Matriz de riesgo inherente C'!FC32,'Matriz de riesgo inherente C'!FX32)=CONCATENATE(Q37,R40),'Matriz de riesgo inherente C'!A32,""))</f>
        <v xml:space="preserve">     </v>
      </c>
      <c r="S37" s="94" t="str">
        <f>CONCATENATE(IF(CONCATENATE('Matriz de riesgo inherente C'!FC16,'Matriz de riesgo inherente C'!FX16)=CONCATENATE(Q37,S40),'Matriz de riesgo inherente C'!A14,""),," ",IF(CONCATENATE('Matriz de riesgo inherente C'!FC22,'Matriz de riesgo inherente C'!FX22)=CONCATENATE(Q37,S40),'Matriz de riesgo inherente C'!A21,""),," ",IF(CONCATENATE('Matriz de riesgo inherente C'!FC24,'Matriz de riesgo inherente C'!FX24)=CONCATENATE(Q37,S40),'Matriz de riesgo inherente C'!A23,""),," ",IF(CONCATENATE('Matriz de riesgo inherente C'!FC27,'Matriz de riesgo inherente C'!FX27)=CONCATENATE(Q37,S40),'Matriz de riesgo inherente C'!A25,""),," ",IF(CONCATENATE('Matriz de riesgo inherente C'!FC31,'Matriz de riesgo inherente C'!FX31)=CONCATENATE(Q37,S40),'Matriz de riesgo inherente C'!A30,""),," ",IF(CONCATENATE('Matriz de riesgo inherente C'!FC32,'Matriz de riesgo inherente C'!FX32)=CONCATENATE(Q37,S40),'Matriz de riesgo inherente C'!A32,""))</f>
        <v xml:space="preserve">     </v>
      </c>
      <c r="T37" s="94" t="str">
        <f>CONCATENATE(IF(CONCATENATE('Matriz de riesgo inherente C'!FC16,'Matriz de riesgo inherente C'!FX16)=CONCATENATE(Q37,T40),'Matriz de riesgo inherente C'!A14,""),," ",IF(CONCATENATE('Matriz de riesgo inherente C'!FC22,'Matriz de riesgo inherente C'!FX22)=CONCATENATE(Q37,T40),'Matriz de riesgo inherente C'!A21,""),," ",IF(CONCATENATE('Matriz de riesgo inherente C'!FC24,'Matriz de riesgo inherente C'!FX24)=CONCATENATE(Q37,T40),'Matriz de riesgo inherente C'!A23,""),," ",IF(CONCATENATE('Matriz de riesgo inherente C'!FC27,'Matriz de riesgo inherente C'!FX27)=CONCATENATE(Q37,T40),'Matriz de riesgo inherente C'!A25,""),," ",IF(CONCATENATE('Matriz de riesgo inherente C'!FC31,'Matriz de riesgo inherente C'!FX31)=CONCATENATE(Q37,T40),'Matriz de riesgo inherente C'!A30,""),," ",IF(CONCATENATE('Matriz de riesgo inherente C'!FC32,'Matriz de riesgo inherente C'!FX32)=CONCATENATE(Q37,T40),'Matriz de riesgo inherente C'!A32,""))</f>
        <v xml:space="preserve">     </v>
      </c>
      <c r="U37" s="168" t="str">
        <f>CONCATENATE(IF(CONCATENATE('Matriz de riesgo inherente C'!FC16,'Matriz de riesgo inherente C'!FX16)=CONCATENATE(Q37,U40),'Matriz de riesgo inherente C'!A14,""),," ",IF(CONCATENATE('Matriz de riesgo inherente C'!FC22,'Matriz de riesgo inherente C'!FX22)=CONCATENATE(Q37,U40),'Matriz de riesgo inherente C'!A21,""),," ",IF(CONCATENATE('Matriz de riesgo inherente C'!FC24,'Matriz de riesgo inherente C'!FX24)=CONCATENATE(Q37,U40),'Matriz de riesgo inherente C'!A23,""),," ",IF(CONCATENATE('Matriz de riesgo inherente C'!FC27,'Matriz de riesgo inherente C'!FX27)=CONCATENATE(Q37,U40),'Matriz de riesgo inherente C'!A25,""),," ",IF(CONCATENATE('Matriz de riesgo inherente C'!FC31,'Matriz de riesgo inherente C'!FX31)=CONCATENATE(Q37,U40),'Matriz de riesgo inherente C'!A30,""),," ",IF(CONCATENATE('Matriz de riesgo inherente C'!FC32,'Matriz de riesgo inherente C'!FX32)=CONCATENATE(Q37,U40),'Matriz de riesgo inherente C'!A32,""))</f>
        <v xml:space="preserve">     </v>
      </c>
      <c r="V37" s="168" t="str">
        <f>CONCATENATE(IF(CONCATENATE('Matriz de riesgo inherente C'!FC16,'Matriz de riesgo inherente C'!FX16)=CONCATENATE(Q37,V40),'Matriz de riesgo inherente C'!A14,""),," ",IF(CONCATENATE('Matriz de riesgo inherente C'!FC22,'Matriz de riesgo inherente C'!FX22)=CONCATENATE(Q37,V40),'Matriz de riesgo inherente C'!A21,""),," ",IF(CONCATENATE('Matriz de riesgo inherente C'!FC24,'Matriz de riesgo inherente C'!FX24)=CONCATENATE(Q37,V40),'Matriz de riesgo inherente C'!A23,""),," ",IF(CONCATENATE('Matriz de riesgo inherente C'!FC27,'Matriz de riesgo inherente C'!FX27)=CONCATENATE(Q37,V40),'Matriz de riesgo inherente C'!A25,""),," ",IF(CONCATENATE('Matriz de riesgo inherente C'!FC31,'Matriz de riesgo inherente C'!FX31)=CONCATENATE(Q37,V40),'Matriz de riesgo inherente C'!A30,""),," ",IF(CONCATENATE('Matriz de riesgo inherente C'!FC32,'Matriz de riesgo inherente C'!FX32)=CONCATENATE(Q37,V40),'Matriz de riesgo inherente C'!A32,""))</f>
        <v xml:space="preserve">     </v>
      </c>
      <c r="X37" s="636"/>
      <c r="Y37" s="172" t="s">
        <v>33</v>
      </c>
      <c r="AC37" s="634"/>
      <c r="AD37" s="95" t="s">
        <v>734</v>
      </c>
      <c r="AE37" s="93">
        <v>3</v>
      </c>
      <c r="AF37" s="140" t="str">
        <f>CONCATENATE(IF(CONCATENATE('Matriz de riesgo inherente C'!FF14,'Matriz de riesgo inherente C'!FR14)=CONCATENATE(AE37,AF40),'Matriz de riesgo inherente C'!A14,""),," ",IF(CONCATENATE('Matriz de riesgo inherente C'!FF21,'Matriz de riesgo inherente C'!FR21)=CONCATENATE(AE37,AF40),'Matriz de riesgo inherente C'!A21,""),," ",IF(CONCATENATE('Matriz de riesgo inherente C'!FF23,'Matriz de riesgo inherente C'!FR23)=CONCATENATE(AE37,AF40),'Matriz de riesgo inherente C'!A23,""),," ",IF(CONCATENATE('Matriz de riesgo inherente C'!FF25,'Matriz de riesgo inherente C'!FR25)=CONCATENATE(AE37,AF40),'Matriz de riesgo inherente C'!A25,""),," ",IF(CONCATENATE('Matriz de riesgo inherente C'!FF30,'Matriz de riesgo inherente C'!FR30)=CONCATENATE(AE37,AF40),'Matriz de riesgo inherente C'!A30,""),," ",IF(CONCATENATE('Matriz de riesgo inherente C'!FF32,'Matriz de riesgo inherente C'!FR32)=CONCATENATE(AE37,AF40),'Matriz de riesgo inherente C'!A32,""),," ",IF(CONCATENATE('Matriz de riesgo inherente C'!FF33,'Matriz de riesgo inherente C'!FR33)=CONCATENATE(AE37,AF40),'Matriz de riesgo inherente C'!A33,""))</f>
        <v xml:space="preserve">      </v>
      </c>
      <c r="AG37" s="94" t="str">
        <f>CONCATENATE(IF(CONCATENATE('Matriz de riesgo inherente C'!FF14,'Matriz de riesgo inherente C'!FR14)=CONCATENATE(AE37,AG40),'Matriz de riesgo inherente C'!A14,""),," ",IF(CONCATENATE('Matriz de riesgo inherente C'!FF21,'Matriz de riesgo inherente C'!FR21)=CONCATENATE(AE37,AG40),'Matriz de riesgo inherente C'!A21,""),," ",IF(CONCATENATE('Matriz de riesgo inherente C'!FF23,'Matriz de riesgo inherente C'!FR23)=CONCATENATE(AE37,AG40),'Matriz de riesgo inherente C'!A23,""),," ",IF(CONCATENATE('Matriz de riesgo inherente C'!FF25,'Matriz de riesgo inherente C'!FR25)=CONCATENATE(AE37,AG40),'Matriz de riesgo inherente C'!A25,""),," ",IF(CONCATENATE('Matriz de riesgo inherente C'!FF30,'Matriz de riesgo inherente C'!FR30)=CONCATENATE(AE37,AG40),'Matriz de riesgo inherente C'!A30,""),," ",IF(CONCATENATE('Matriz de riesgo inherente C'!FF32,'Matriz de riesgo inherente C'!FR32)=CONCATENATE(AE37,AG40),'Matriz de riesgo inherente C'!A32,""),," ",IF(CONCATENATE('Matriz de riesgo inherente C'!FF33,'Matriz de riesgo inherente C'!FR33)=CONCATENATE(AE37,AG40),'Matriz de riesgo inherente C'!A33,""))</f>
        <v xml:space="preserve">      </v>
      </c>
      <c r="AH37" s="94" t="str">
        <f>CONCATENATE(IF(CONCATENATE('Matriz de riesgo inherente C'!FF14,'Matriz de riesgo inherente C'!FR14)=CONCATENATE(AE37,AH40),'Matriz de riesgo inherente C'!A14,""),," ",IF(CONCATENATE('Matriz de riesgo inherente C'!FF21,'Matriz de riesgo inherente C'!FR21)=CONCATENATE(AE37,AH40),'Matriz de riesgo inherente C'!A21,""),," ",IF(CONCATENATE('Matriz de riesgo inherente C'!FF23,'Matriz de riesgo inherente C'!FR23)=CONCATENATE(AE37,AH40),'Matriz de riesgo inherente C'!A23,""),," ",IF(CONCATENATE('Matriz de riesgo inherente C'!FF25,'Matriz de riesgo inherente C'!FR25)=CONCATENATE(AE37,AH40),'Matriz de riesgo inherente C'!A25,""),," ",IF(CONCATENATE('Matriz de riesgo inherente C'!FF30,'Matriz de riesgo inherente C'!FR30)=CONCATENATE(AE37,AH40),'Matriz de riesgo inherente C'!A30,""),," ",IF(CONCATENATE('Matriz de riesgo inherente C'!FF32,'Matriz de riesgo inherente C'!FR32)=CONCATENATE(AE37,AH40),'Matriz de riesgo inherente C'!A32,""),," ",IF(CONCATENATE('Matriz de riesgo inherente C'!FF33,'Matriz de riesgo inherente C'!FR33)=CONCATENATE(AE37,AH40),'Matriz de riesgo inherente C'!A33,""))</f>
        <v xml:space="preserve">      </v>
      </c>
      <c r="AI37" s="168" t="str">
        <f>CONCATENATE(IF(CONCATENATE('Matriz de riesgo inherente C'!FF14,'Matriz de riesgo inherente C'!FR14)=CONCATENATE(AE37,AI40),'Matriz de riesgo inherente C'!A14,""),," ",IF(CONCATENATE('Matriz de riesgo inherente C'!FF21,'Matriz de riesgo inherente C'!FR21)=CONCATENATE(AE37,AI40),'Matriz de riesgo inherente C'!A21,""),," ",IF(CONCATENATE('Matriz de riesgo inherente C'!FF23,'Matriz de riesgo inherente C'!FR23)=CONCATENATE(AE37,AI40),'Matriz de riesgo inherente C'!A23,""),," ",IF(CONCATENATE('Matriz de riesgo inherente C'!FF25,'Matriz de riesgo inherente C'!FR25)=CONCATENATE(AE37,AI40),'Matriz de riesgo inherente C'!A25,""),," ",IF(CONCATENATE('Matriz de riesgo inherente C'!FF30,'Matriz de riesgo inherente C'!FR30)=CONCATENATE(AE37,AI40),'Matriz de riesgo inherente C'!A30,""),," ",IF(CONCATENATE('Matriz de riesgo inherente C'!FF32,'Matriz de riesgo inherente C'!FR32)=CONCATENATE(AE37,AI40),'Matriz de riesgo inherente C'!A32,""),," ",IF(CONCATENATE('Matriz de riesgo inherente C'!FF33,'Matriz de riesgo inherente C'!FR33)=CONCATENATE(AE37,AI40),'Matriz de riesgo inherente C'!A33,""))</f>
        <v xml:space="preserve">      </v>
      </c>
      <c r="AJ37" s="168" t="str">
        <f>CONCATENATE(IF(CONCATENATE('Matriz de riesgo inherente C'!FF14,'Matriz de riesgo inherente C'!FR14)=CONCATENATE(AE37,AJ40),'Matriz de riesgo inherente C'!A14,""),," ",IF(CONCATENATE('Matriz de riesgo inherente C'!FF21,'Matriz de riesgo inherente C'!FR21)=CONCATENATE(AE37,AJ40),'Matriz de riesgo inherente C'!A21,""),," ",IF(CONCATENATE('Matriz de riesgo inherente C'!FF23,'Matriz de riesgo inherente C'!FR23)=CONCATENATE(AE37,AJ40),'Matriz de riesgo inherente C'!A23,""),," ",IF(CONCATENATE('Matriz de riesgo inherente C'!FF25,'Matriz de riesgo inherente C'!FR25)=CONCATENATE(AE37,AJ40),'Matriz de riesgo inherente C'!A25,""),," ",IF(CONCATENATE('Matriz de riesgo inherente C'!FF30,'Matriz de riesgo inherente C'!FR30)=CONCATENATE(AE37,AJ40),'Matriz de riesgo inherente C'!A30,""),," ",IF(CONCATENATE('Matriz de riesgo inherente C'!FF32,'Matriz de riesgo inherente C'!FR32)=CONCATENATE(AE37,AJ40),'Matriz de riesgo inherente C'!A32,""),," ",IF(CONCATENATE('Matriz de riesgo inherente C'!FF33,'Matriz de riesgo inherente C'!FR33)=CONCATENATE(AE37,AJ40),'Matriz de riesgo inherente C'!A33,""))</f>
        <v xml:space="preserve">      </v>
      </c>
      <c r="AL37" s="636"/>
      <c r="AM37" s="172" t="s">
        <v>33</v>
      </c>
    </row>
    <row r="38" spans="2:39" ht="38.25" customHeight="1" thickBot="1" x14ac:dyDescent="0.3">
      <c r="O38" s="634"/>
      <c r="P38" s="92" t="s">
        <v>731</v>
      </c>
      <c r="Q38" s="93">
        <v>2</v>
      </c>
      <c r="R38" s="140" t="str">
        <f>CONCATENATE(IF(CONCATENATE('Matriz de riesgo inherente C'!FC16,'Matriz de riesgo inherente C'!FX16)=CONCATENATE(Q38,R40),'Matriz de riesgo inherente C'!A14,""),," ",IF(CONCATENATE('Matriz de riesgo inherente C'!FC22,'Matriz de riesgo inherente C'!FX22)=CONCATENATE(Q38,R40),'Matriz de riesgo inherente C'!A21,""),," ",IF(CONCATENATE('Matriz de riesgo inherente C'!FC24,'Matriz de riesgo inherente C'!FX24)=CONCATENATE(Q38,R40),'Matriz de riesgo inherente C'!A23,""),," ",IF(CONCATENATE('Matriz de riesgo inherente C'!FC27,'Matriz de riesgo inherente C'!FX27)=CONCATENATE(Q38,R40),'Matriz de riesgo inherente C'!A25,""),," ",IF(CONCATENATE('Matriz de riesgo inherente C'!FC31,'Matriz de riesgo inherente C'!FX31)=CONCATENATE(Q38,R40),'Matriz de riesgo inherente C'!A30,""),," ",IF(CONCATENATE('Matriz de riesgo inherente C'!FC32,'Matriz de riesgo inherente C'!FX32)=CONCATENATE(Q38,R40),'Matriz de riesgo inherente C'!A32,""))</f>
        <v xml:space="preserve">     </v>
      </c>
      <c r="S38" s="94" t="str">
        <f>CONCATENATE(IF(CONCATENATE('Matriz de riesgo inherente C'!FC16,'Matriz de riesgo inherente C'!FX16)=CONCATENATE(Q38,S40),'Matriz de riesgo inherente C'!A14,""),," ",IF(CONCATENATE('Matriz de riesgo inherente C'!FC22,'Matriz de riesgo inherente C'!FX22)=CONCATENATE(Q38,S40),'Matriz de riesgo inherente C'!A21,""),," ",IF(CONCATENATE('Matriz de riesgo inherente C'!FC24,'Matriz de riesgo inherente C'!FX24)=CONCATENATE(Q38,S40),'Matriz de riesgo inherente C'!A23,""),," ",IF(CONCATENATE('Matriz de riesgo inherente C'!FC27,'Matriz de riesgo inherente C'!FX27)=CONCATENATE(Q38,S40),'Matriz de riesgo inherente C'!A25,""),," ",IF(CONCATENATE('Matriz de riesgo inherente C'!FC31,'Matriz de riesgo inherente C'!FX31)=CONCATENATE(Q38,S40),'Matriz de riesgo inherente C'!A30,""),," ",IF(CONCATENATE('Matriz de riesgo inherente C'!FC32,'Matriz de riesgo inherente C'!FX32)=CONCATENATE(Q38,S40),'Matriz de riesgo inherente C'!A32,""))</f>
        <v xml:space="preserve">     </v>
      </c>
      <c r="T38" s="94" t="str">
        <f>CONCATENATE(IF(CONCATENATE('Matriz de riesgo inherente C'!FC16,'Matriz de riesgo inherente C'!FX16)=CONCATENATE(Q38,T40),'Matriz de riesgo inherente C'!A14,""),," ",IF(CONCATENATE('Matriz de riesgo inherente C'!FC22,'Matriz de riesgo inherente C'!FX22)=CONCATENATE(Q38,T40),'Matriz de riesgo inherente C'!A21,""),," ",IF(CONCATENATE('Matriz de riesgo inherente C'!FC24,'Matriz de riesgo inherente C'!FX24)=CONCATENATE(Q38,T40),'Matriz de riesgo inherente C'!A23,""),," ",IF(CONCATENATE('Matriz de riesgo inherente C'!FC27,'Matriz de riesgo inherente C'!FX27)=CONCATENATE(Q38,T40),'Matriz de riesgo inherente C'!A25,""),," ",IF(CONCATENATE('Matriz de riesgo inherente C'!FC31,'Matriz de riesgo inherente C'!FX31)=CONCATENATE(Q38,T40),'Matriz de riesgo inherente C'!A30,""),," ",IF(CONCATENATE('Matriz de riesgo inherente C'!FC32,'Matriz de riesgo inherente C'!FX32)=CONCATENATE(Q38,T40),'Matriz de riesgo inherente C'!A32,""))</f>
        <v xml:space="preserve">     </v>
      </c>
      <c r="U38" s="94" t="str">
        <f>CONCATENATE(IF(CONCATENATE('Matriz de riesgo inherente C'!FC16,'Matriz de riesgo inherente C'!FX16)=CONCATENATE(Q38,U40),'Matriz de riesgo inherente C'!A14,""),," ",IF(CONCATENATE('Matriz de riesgo inherente C'!FC22,'Matriz de riesgo inherente C'!FX22)=CONCATENATE(Q38,U40),'Matriz de riesgo inherente C'!A21,""),," ",IF(CONCATENATE('Matriz de riesgo inherente C'!FC24,'Matriz de riesgo inherente C'!FX24)=CONCATENATE(Q38,U40),'Matriz de riesgo inherente C'!A23,""),," ",IF(CONCATENATE('Matriz de riesgo inherente C'!FC27,'Matriz de riesgo inherente C'!FX27)=CONCATENATE(Q38,U40),'Matriz de riesgo inherente C'!A25,""),," ",IF(CONCATENATE('Matriz de riesgo inherente C'!FC31,'Matriz de riesgo inherente C'!FX31)=CONCATENATE(Q38,U40),'Matriz de riesgo inherente C'!A30,""),," ",IF(CONCATENATE('Matriz de riesgo inherente C'!FC32,'Matriz de riesgo inherente C'!FX32)=CONCATENATE(Q38,U40),'Matriz de riesgo inherente C'!A32,""))</f>
        <v>R1 R2 R3 R4 R5 R6</v>
      </c>
      <c r="V38" s="168" t="str">
        <f>CONCATENATE(IF(CONCATENATE('Matriz de riesgo inherente C'!FC16,'Matriz de riesgo inherente C'!FX16)=CONCATENATE(Q38,V40),'Matriz de riesgo inherente C'!A14,""),," ",IF(CONCATENATE('Matriz de riesgo inherente C'!FC22,'Matriz de riesgo inherente C'!FX22)=CONCATENATE(Q38,V40),'Matriz de riesgo inherente C'!A21,""),," ",IF(CONCATENATE('Matriz de riesgo inherente C'!FC24,'Matriz de riesgo inherente C'!FX24)=CONCATENATE(Q38,V40),'Matriz de riesgo inherente C'!A23,""),," ",IF(CONCATENATE('Matriz de riesgo inherente C'!FC27,'Matriz de riesgo inherente C'!FX27)=CONCATENATE(Q38,V40),'Matriz de riesgo inherente C'!A25,""),," ",IF(CONCATENATE('Matriz de riesgo inherente C'!FC31,'Matriz de riesgo inherente C'!FX31)=CONCATENATE(Q38,V40),'Matriz de riesgo inherente C'!A30,""),," ",IF(CONCATENATE('Matriz de riesgo inherente C'!FC32,'Matriz de riesgo inherente C'!FX32)=CONCATENATE(Q38,V40),'Matriz de riesgo inherente C'!A32,""))</f>
        <v xml:space="preserve">     </v>
      </c>
      <c r="X38" s="637"/>
      <c r="Y38" s="173" t="s">
        <v>39</v>
      </c>
      <c r="AC38" s="634"/>
      <c r="AD38" s="92" t="s">
        <v>731</v>
      </c>
      <c r="AE38" s="93">
        <v>2</v>
      </c>
      <c r="AF38" s="140" t="str">
        <f>CONCATENATE(IF(CONCATENATE('Matriz de riesgo inherente C'!FF14,'Matriz de riesgo inherente C'!FR14)=CONCATENATE(AE38,AF40),'Matriz de riesgo inherente C'!A14,""),," ",IF(CONCATENATE('Matriz de riesgo inherente C'!FF21,'Matriz de riesgo inherente C'!FR21)=CONCATENATE(AE38,AF40),'Matriz de riesgo inherente C'!A21,""),," ",IF(CONCATENATE('Matriz de riesgo inherente C'!FF23,'Matriz de riesgo inherente C'!FR23)=CONCATENATE(AE38,AF40),'Matriz de riesgo inherente C'!A23,""),," ",IF(CONCATENATE('Matriz de riesgo inherente C'!FF25,'Matriz de riesgo inherente C'!FR25)=CONCATENATE(AE38,AF40),'Matriz de riesgo inherente C'!A25,""),," ",IF(CONCATENATE('Matriz de riesgo inherente C'!FF30,'Matriz de riesgo inherente C'!FR30)=CONCATENATE(AE38,AF40),'Matriz de riesgo inherente C'!A30,""),," ",IF(CONCATENATE('Matriz de riesgo inherente C'!FF32,'Matriz de riesgo inherente C'!FR32)=CONCATENATE(AE38,AF40),'Matriz de riesgo inherente C'!A32,""),," ",IF(CONCATENATE('Matriz de riesgo inherente C'!FF33,'Matriz de riesgo inherente C'!FR33)=CONCATENATE(AE38,AF40),'Matriz de riesgo inherente C'!A33,""))</f>
        <v xml:space="preserve">      </v>
      </c>
      <c r="AG38" s="94" t="str">
        <f>CONCATENATE(IF(CONCATENATE('Matriz de riesgo inherente C'!FF14,'Matriz de riesgo inherente C'!FR14)=CONCATENATE(AE38,AG40),'Matriz de riesgo inherente C'!A14,""),," ",IF(CONCATENATE('Matriz de riesgo inherente C'!FF21,'Matriz de riesgo inherente C'!FR21)=CONCATENATE(AE38,AG40),'Matriz de riesgo inherente C'!A21,""),," ",IF(CONCATENATE('Matriz de riesgo inherente C'!FF23,'Matriz de riesgo inherente C'!FR23)=CONCATENATE(AE38,AG40),'Matriz de riesgo inherente C'!A23,""),," ",IF(CONCATENATE('Matriz de riesgo inherente C'!FF25,'Matriz de riesgo inherente C'!FR25)=CONCATENATE(AE38,AG40),'Matriz de riesgo inherente C'!A25,""),," ",IF(CONCATENATE('Matriz de riesgo inherente C'!FF30,'Matriz de riesgo inherente C'!FR30)=CONCATENATE(AE38,AG40),'Matriz de riesgo inherente C'!A30,""),," ",IF(CONCATENATE('Matriz de riesgo inherente C'!FF32,'Matriz de riesgo inherente C'!FR32)=CONCATENATE(AE38,AG40),'Matriz de riesgo inherente C'!A32,""),," ",IF(CONCATENATE('Matriz de riesgo inherente C'!FF33,'Matriz de riesgo inherente C'!FR33)=CONCATENATE(AE38,AG40),'Matriz de riesgo inherente C'!A33,""))</f>
        <v xml:space="preserve">      </v>
      </c>
      <c r="AH38" s="94" t="str">
        <f>CONCATENATE(IF(CONCATENATE('Matriz de riesgo inherente C'!FF14,'Matriz de riesgo inherente C'!FR14)=CONCATENATE(AE38,AH40),'Matriz de riesgo inherente C'!A14,""),," ",IF(CONCATENATE('Matriz de riesgo inherente C'!FF21,'Matriz de riesgo inherente C'!FR21)=CONCATENATE(AE38,AH40),'Matriz de riesgo inherente C'!A21,""),," ",IF(CONCATENATE('Matriz de riesgo inherente C'!FF23,'Matriz de riesgo inherente C'!FR23)=CONCATENATE(AE38,AH40),'Matriz de riesgo inherente C'!A23,""),," ",IF(CONCATENATE('Matriz de riesgo inherente C'!FF25,'Matriz de riesgo inherente C'!FR25)=CONCATENATE(AE38,AH40),'Matriz de riesgo inherente C'!A25,""),," ",IF(CONCATENATE('Matriz de riesgo inherente C'!FF30,'Matriz de riesgo inherente C'!FR30)=CONCATENATE(AE38,AH40),'Matriz de riesgo inherente C'!A30,""),," ",IF(CONCATENATE('Matriz de riesgo inherente C'!FF32,'Matriz de riesgo inherente C'!FR32)=CONCATENATE(AE38,AH40),'Matriz de riesgo inherente C'!A32,""),," ",IF(CONCATENATE('Matriz de riesgo inherente C'!FF33,'Matriz de riesgo inherente C'!FR33)=CONCATENATE(AE38,AH40),'Matriz de riesgo inherente C'!A33,""))</f>
        <v>R1 R2 R3 R4   R7</v>
      </c>
      <c r="AI38" s="94" t="str">
        <f>CONCATENATE(IF(CONCATENATE('Matriz de riesgo inherente C'!FF14,'Matriz de riesgo inherente C'!FR14)=CONCATENATE(AE38,AI40),'Matriz de riesgo inherente C'!A14,""),," ",IF(CONCATENATE('Matriz de riesgo inherente C'!FF21,'Matriz de riesgo inherente C'!FR21)=CONCATENATE(AE38,AI40),'Matriz de riesgo inherente C'!A21,""),," ",IF(CONCATENATE('Matriz de riesgo inherente C'!FF23,'Matriz de riesgo inherente C'!FR23)=CONCATENATE(AE38,AI40),'Matriz de riesgo inherente C'!A23,""),," ",IF(CONCATENATE('Matriz de riesgo inherente C'!FF25,'Matriz de riesgo inherente C'!FR25)=CONCATENATE(AE38,AI40),'Matriz de riesgo inherente C'!A25,""),," ",IF(CONCATENATE('Matriz de riesgo inherente C'!FF30,'Matriz de riesgo inherente C'!FR30)=CONCATENATE(AE38,AI40),'Matriz de riesgo inherente C'!A30,""),," ",IF(CONCATENATE('Matriz de riesgo inherente C'!FF32,'Matriz de riesgo inherente C'!FR32)=CONCATENATE(AE38,AI40),'Matriz de riesgo inherente C'!A32,""),," ",IF(CONCATENATE('Matriz de riesgo inherente C'!FF33,'Matriz de riesgo inherente C'!FR33)=CONCATENATE(AE38,AI40),'Matriz de riesgo inherente C'!A33,""))</f>
        <v xml:space="preserve">    R5 R6 </v>
      </c>
      <c r="AJ38" s="168" t="str">
        <f>CONCATENATE(IF(CONCATENATE('Matriz de riesgo inherente C'!FF14,'Matriz de riesgo inherente C'!FR14)=CONCATENATE(AE38,AJ40),'Matriz de riesgo inherente C'!A14,""),," ",IF(CONCATENATE('Matriz de riesgo inherente C'!FF21,'Matriz de riesgo inherente C'!FR21)=CONCATENATE(AE38,AJ40),'Matriz de riesgo inherente C'!A21,""),," ",IF(CONCATENATE('Matriz de riesgo inherente C'!FF23,'Matriz de riesgo inherente C'!FR23)=CONCATENATE(AE38,AJ40),'Matriz de riesgo inherente C'!A23,""),," ",IF(CONCATENATE('Matriz de riesgo inherente C'!FF25,'Matriz de riesgo inherente C'!FR25)=CONCATENATE(AE38,AJ40),'Matriz de riesgo inherente C'!A25,""),," ",IF(CONCATENATE('Matriz de riesgo inherente C'!FF30,'Matriz de riesgo inherente C'!FR30)=CONCATENATE(AE38,AJ40),'Matriz de riesgo inherente C'!A30,""),," ",IF(CONCATENATE('Matriz de riesgo inherente C'!FF32,'Matriz de riesgo inherente C'!FR32)=CONCATENATE(AE38,AJ40),'Matriz de riesgo inherente C'!A32,""),," ",IF(CONCATENATE('Matriz de riesgo inherente C'!FF33,'Matriz de riesgo inherente C'!FR33)=CONCATENATE(AE38,AJ40),'Matriz de riesgo inherente C'!A33,""))</f>
        <v xml:space="preserve">      </v>
      </c>
      <c r="AL38" s="637"/>
      <c r="AM38" s="173" t="s">
        <v>39</v>
      </c>
    </row>
    <row r="39" spans="2:39" ht="38.25" customHeight="1" x14ac:dyDescent="0.25">
      <c r="O39" s="634"/>
      <c r="P39" s="92" t="s">
        <v>728</v>
      </c>
      <c r="Q39" s="93">
        <v>1</v>
      </c>
      <c r="R39" s="140" t="str">
        <f>CONCATENATE(IF(CONCATENATE('Matriz de riesgo inherente C'!FC16,'Matriz de riesgo inherente C'!FX16)=CONCATENATE(Q39,R40),'Matriz de riesgo inherente C'!A14,""),," ",IF(CONCATENATE('Matriz de riesgo inherente C'!FC22,'Matriz de riesgo inherente C'!FX22)=CONCATENATE(Q39,R40),'Matriz de riesgo inherente C'!A21,""),," ",IF(CONCATENATE('Matriz de riesgo inherente C'!FC24,'Matriz de riesgo inherente C'!FX24)=CONCATENATE(Q39,R40),'Matriz de riesgo inherente C'!A23,""),," ",IF(CONCATENATE('Matriz de riesgo inherente C'!FC27,'Matriz de riesgo inherente C'!FX27)=CONCATENATE(Q39,R40),'Matriz de riesgo inherente C'!A25,""),," ",IF(CONCATENATE('Matriz de riesgo inherente C'!FC31,'Matriz de riesgo inherente C'!FX31)=CONCATENATE(Q39,R40),'Matriz de riesgo inherente C'!A30,""),," ",IF(CONCATENATE('Matriz de riesgo inherente C'!FC32,'Matriz de riesgo inherente C'!FX32)=CONCATENATE(Q39,R40),'Matriz de riesgo inherente C'!A32,""))</f>
        <v xml:space="preserve">     </v>
      </c>
      <c r="S39" s="140" t="str">
        <f>CONCATENATE(IF(CONCATENATE('Matriz de riesgo inherente C'!FC16,'Matriz de riesgo inherente C'!FX16)=CONCATENATE(Q39,S40),'Matriz de riesgo inherente C'!A14,""),," ",IF(CONCATENATE('Matriz de riesgo inherente C'!FC22,'Matriz de riesgo inherente C'!FX22)=CONCATENATE(Q39,S40),'Matriz de riesgo inherente C'!A21,""),," ",IF(CONCATENATE('Matriz de riesgo inherente C'!FC24,'Matriz de riesgo inherente C'!FX24)=CONCATENATE(Q39,S40),'Matriz de riesgo inherente C'!A23,""),," ",IF(CONCATENATE('Matriz de riesgo inherente C'!FC27,'Matriz de riesgo inherente C'!FX27)=CONCATENATE(Q39,S40),'Matriz de riesgo inherente C'!A25,""),," ",IF(CONCATENATE('Matriz de riesgo inherente C'!FC31,'Matriz de riesgo inherente C'!FX31)=CONCATENATE(Q39,S40),'Matriz de riesgo inherente C'!A30,""),," ",IF(CONCATENATE('Matriz de riesgo inherente C'!FC32,'Matriz de riesgo inherente C'!FX32)=CONCATENATE(Q39,S40),'Matriz de riesgo inherente C'!A32,""))</f>
        <v xml:space="preserve">     </v>
      </c>
      <c r="T39" s="140" t="str">
        <f>CONCATENATE(IF(CONCATENATE('Matriz de riesgo inherente C'!FC16,'Matriz de riesgo inherente C'!FX16)=CONCATENATE(Q39,T40),'Matriz de riesgo inherente C'!A14,""),," ",IF(CONCATENATE('Matriz de riesgo inherente C'!FC22,'Matriz de riesgo inherente C'!FX22)=CONCATENATE(Q39,T40),'Matriz de riesgo inherente C'!A21,""),," ",IF(CONCATENATE('Matriz de riesgo inherente C'!FC24,'Matriz de riesgo inherente C'!FX24)=CONCATENATE(Q39,T40),'Matriz de riesgo inherente C'!A23,""),," ",IF(CONCATENATE('Matriz de riesgo inherente C'!FC27,'Matriz de riesgo inherente C'!FX27)=CONCATENATE(Q39,T40),'Matriz de riesgo inherente C'!A25,""),," ",IF(CONCATENATE('Matriz de riesgo inherente C'!FC31,'Matriz de riesgo inherente C'!FX31)=CONCATENATE(Q39,T40),'Matriz de riesgo inherente C'!A30,""),," ",IF(CONCATENATE('Matriz de riesgo inherente C'!FC32,'Matriz de riesgo inherente C'!FX32)=CONCATENATE(Q39,T40),'Matriz de riesgo inherente C'!A32,""))</f>
        <v xml:space="preserve">     </v>
      </c>
      <c r="U39" s="94" t="str">
        <f>CONCATENATE(IF(CONCATENATE('Matriz de riesgo inherente C'!FC16,'Matriz de riesgo inherente C'!FX16)=CONCATENATE(Q39,U40),'Matriz de riesgo inherente C'!A14,""),," ",IF(CONCATENATE('Matriz de riesgo inherente C'!FC22,'Matriz de riesgo inherente C'!FX22)=CONCATENATE(Q39,U40),'Matriz de riesgo inherente C'!A21,""),," ",IF(CONCATENATE('Matriz de riesgo inherente C'!FC24,'Matriz de riesgo inherente C'!FX24)=CONCATENATE(Q39,U40),'Matriz de riesgo inherente C'!A23,""),," ",IF(CONCATENATE('Matriz de riesgo inherente C'!FC27,'Matriz de riesgo inherente C'!FX27)=CONCATENATE(Q39,U40),'Matriz de riesgo inherente C'!A25,""),," ",IF(CONCATENATE('Matriz de riesgo inherente C'!FC31,'Matriz de riesgo inherente C'!FX31)=CONCATENATE(Q39,U40),'Matriz de riesgo inherente C'!A30,""),," ",IF(CONCATENATE('Matriz de riesgo inherente C'!FC32,'Matriz de riesgo inherente C'!FX32)=CONCATENATE(Q39,U40),'Matriz de riesgo inherente C'!A32,""))</f>
        <v xml:space="preserve">     </v>
      </c>
      <c r="V39" s="94" t="str">
        <f>CONCATENATE(IF(CONCATENATE('Matriz de riesgo inherente C'!FC16,'Matriz de riesgo inherente C'!FX16)=CONCATENATE(Q39,V40),'Matriz de riesgo inherente C'!A14,""),," ",IF(CONCATENATE('Matriz de riesgo inherente C'!FC22,'Matriz de riesgo inherente C'!FX22)=CONCATENATE(Q39,V40),'Matriz de riesgo inherente C'!A21,""),," ",IF(CONCATENATE('Matriz de riesgo inherente C'!FC24,'Matriz de riesgo inherente C'!FX24)=CONCATENATE(Q39,V40),'Matriz de riesgo inherente C'!A23,""),," ",IF(CONCATENATE('Matriz de riesgo inherente C'!FC27,'Matriz de riesgo inherente C'!FX27)=CONCATENATE(Q39,V40),'Matriz de riesgo inherente C'!A25,""),," ",IF(CONCATENATE('Matriz de riesgo inherente C'!FC31,'Matriz de riesgo inherente C'!FX31)=CONCATENATE(Q39,V40),'Matriz de riesgo inherente C'!A30,""),," ",IF(CONCATENATE('Matriz de riesgo inherente C'!FC32,'Matriz de riesgo inherente C'!FX32)=CONCATENATE(Q39,V40),'Matriz de riesgo inherente C'!A32,""))</f>
        <v xml:space="preserve">     </v>
      </c>
      <c r="AC39" s="634"/>
      <c r="AD39" s="92" t="s">
        <v>728</v>
      </c>
      <c r="AE39" s="93">
        <v>1</v>
      </c>
      <c r="AF39" s="140" t="str">
        <f>CONCATENATE(IF(CONCATENATE('Matriz de riesgo inherente C'!FF14,'Matriz de riesgo inherente C'!FR14)=CONCATENATE(AE39,AF40),'Matriz de riesgo inherente C'!A14,""),," ",IF(CONCATENATE('Matriz de riesgo inherente C'!FF21,'Matriz de riesgo inherente C'!FR21)=CONCATENATE(AE39,AF40),'Matriz de riesgo inherente C'!A21,""),," ",IF(CONCATENATE('Matriz de riesgo inherente C'!FF23,'Matriz de riesgo inherente C'!FR23)=CONCATENATE(AE39,AF40),'Matriz de riesgo inherente C'!A23,""),," ",IF(CONCATENATE('Matriz de riesgo inherente C'!FF25,'Matriz de riesgo inherente C'!FR25)=CONCATENATE(AE39,AF40),'Matriz de riesgo inherente C'!A25,""),," ",IF(CONCATENATE('Matriz de riesgo inherente C'!FF30,'Matriz de riesgo inherente C'!FR30)=CONCATENATE(AE39,AF40),'Matriz de riesgo inherente C'!A30,""),," ",IF(CONCATENATE('Matriz de riesgo inherente C'!FF32,'Matriz de riesgo inherente C'!FR32)=CONCATENATE(AE39,AF40),'Matriz de riesgo inherente C'!A32,""),," ",IF(CONCATENATE('Matriz de riesgo inherente C'!FF33,'Matriz de riesgo inherente C'!FR33)=CONCATENATE(AE39,AF40),'Matriz de riesgo inherente C'!A33,""))</f>
        <v xml:space="preserve">      </v>
      </c>
      <c r="AG39" s="140" t="str">
        <f>CONCATENATE(IF(CONCATENATE('Matriz de riesgo inherente C'!FF14,'Matriz de riesgo inherente C'!FR14)=CONCATENATE(AE39,AG40),'Matriz de riesgo inherente C'!A14,""),," ",IF(CONCATENATE('Matriz de riesgo inherente C'!FF21,'Matriz de riesgo inherente C'!FR21)=CONCATENATE(AE39,AG40),'Matriz de riesgo inherente C'!A21,""),," ",IF(CONCATENATE('Matriz de riesgo inherente C'!FF23,'Matriz de riesgo inherente C'!FR23)=CONCATENATE(AE39,AG40),'Matriz de riesgo inherente C'!A23,""),," ",IF(CONCATENATE('Matriz de riesgo inherente C'!FF25,'Matriz de riesgo inherente C'!FR25)=CONCATENATE(AE39,AG40),'Matriz de riesgo inherente C'!A25,""),," ",IF(CONCATENATE('Matriz de riesgo inherente C'!FF30,'Matriz de riesgo inherente C'!FR30)=CONCATENATE(AE39,AG40),'Matriz de riesgo inherente C'!A30,""),," ",IF(CONCATENATE('Matriz de riesgo inherente C'!FF32,'Matriz de riesgo inherente C'!FR32)=CONCATENATE(AE39,AG40),'Matriz de riesgo inherente C'!A32,""),," ",IF(CONCATENATE('Matriz de riesgo inherente C'!FF33,'Matriz de riesgo inherente C'!FR33)=CONCATENATE(AE39,AG40),'Matriz de riesgo inherente C'!A33,""))</f>
        <v xml:space="preserve">      </v>
      </c>
      <c r="AH39" s="140" t="str">
        <f>CONCATENATE(IF(CONCATENATE('Matriz de riesgo inherente C'!FF14,'Matriz de riesgo inherente C'!FR14)=CONCATENATE(AE39,AH40),'Matriz de riesgo inherente C'!A14,""),," ",IF(CONCATENATE('Matriz de riesgo inherente C'!FF21,'Matriz de riesgo inherente C'!FR21)=CONCATENATE(AE39,AH40),'Matriz de riesgo inherente C'!A21,""),," ",IF(CONCATENATE('Matriz de riesgo inherente C'!FF23,'Matriz de riesgo inherente C'!FR23)=CONCATENATE(AE39,AH40),'Matriz de riesgo inherente C'!A23,""),," ",IF(CONCATENATE('Matriz de riesgo inherente C'!FF25,'Matriz de riesgo inherente C'!FR25)=CONCATENATE(AE39,AH40),'Matriz de riesgo inherente C'!A25,""),," ",IF(CONCATENATE('Matriz de riesgo inherente C'!FF30,'Matriz de riesgo inherente C'!FR30)=CONCATENATE(AE39,AH40),'Matriz de riesgo inherente C'!A30,""),," ",IF(CONCATENATE('Matriz de riesgo inherente C'!FF32,'Matriz de riesgo inherente C'!FR32)=CONCATENATE(AE39,AH40),'Matriz de riesgo inherente C'!A32,""),," ",IF(CONCATENATE('Matriz de riesgo inherente C'!FF33,'Matriz de riesgo inherente C'!FR33)=CONCATENATE(AE39,AH40),'Matriz de riesgo inherente C'!A33,""))</f>
        <v xml:space="preserve">      </v>
      </c>
      <c r="AI39" s="94" t="str">
        <f>CONCATENATE(IF(CONCATENATE('Matriz de riesgo inherente C'!FF14,'Matriz de riesgo inherente C'!FR14)=CONCATENATE(AE39,AI40),'Matriz de riesgo inherente C'!A14,""),," ",IF(CONCATENATE('Matriz de riesgo inherente C'!FF21,'Matriz de riesgo inherente C'!FR21)=CONCATENATE(AE39,AI40),'Matriz de riesgo inherente C'!A21,""),," ",IF(CONCATENATE('Matriz de riesgo inherente C'!FF23,'Matriz de riesgo inherente C'!FR23)=CONCATENATE(AE39,AI40),'Matriz de riesgo inherente C'!A23,""),," ",IF(CONCATENATE('Matriz de riesgo inherente C'!FF25,'Matriz de riesgo inherente C'!FR25)=CONCATENATE(AE39,AI40),'Matriz de riesgo inherente C'!A25,""),," ",IF(CONCATENATE('Matriz de riesgo inherente C'!FF30,'Matriz de riesgo inherente C'!FR30)=CONCATENATE(AE39,AI40),'Matriz de riesgo inherente C'!A30,""),," ",IF(CONCATENATE('Matriz de riesgo inherente C'!FF32,'Matriz de riesgo inherente C'!FR32)=CONCATENATE(AE39,AI40),'Matriz de riesgo inherente C'!A32,""),," ",IF(CONCATENATE('Matriz de riesgo inherente C'!FF33,'Matriz de riesgo inherente C'!FR33)=CONCATENATE(AE39,AI40),'Matriz de riesgo inherente C'!A33,""))</f>
        <v xml:space="preserve">      </v>
      </c>
      <c r="AJ39" s="94" t="str">
        <f>CONCATENATE(IF(CONCATENATE('Matriz de riesgo inherente C'!FF14,'Matriz de riesgo inherente C'!FR14)=CONCATENATE(AE39,AJ40),'Matriz de riesgo inherente C'!A14,""),," ",IF(CONCATENATE('Matriz de riesgo inherente C'!FF21,'Matriz de riesgo inherente C'!FR21)=CONCATENATE(AE39,AJ40),'Matriz de riesgo inherente C'!A21,""),," ",IF(CONCATENATE('Matriz de riesgo inherente C'!FF23,'Matriz de riesgo inherente C'!FR23)=CONCATENATE(AE39,AJ40),'Matriz de riesgo inherente C'!A23,""),," ",IF(CONCATENATE('Matriz de riesgo inherente C'!FF25,'Matriz de riesgo inherente C'!FR25)=CONCATENATE(AE39,AJ40),'Matriz de riesgo inherente C'!A25,""),," ",IF(CONCATENATE('Matriz de riesgo inherente C'!FF30,'Matriz de riesgo inherente C'!FR30)=CONCATENATE(AE39,AJ40),'Matriz de riesgo inherente C'!A30,""),," ",IF(CONCATENATE('Matriz de riesgo inherente C'!FF32,'Matriz de riesgo inherente C'!FR32)=CONCATENATE(AE39,AJ40),'Matriz de riesgo inherente C'!A32,""),," ",IF(CONCATENATE('Matriz de riesgo inherente C'!FF33,'Matriz de riesgo inherente C'!FR33)=CONCATENATE(AE39,AJ40),'Matriz de riesgo inherente C'!A33,""))</f>
        <v xml:space="preserve">      </v>
      </c>
    </row>
    <row r="40" spans="2:39" x14ac:dyDescent="0.25">
      <c r="R40" s="93">
        <v>1</v>
      </c>
      <c r="S40" s="93">
        <v>2</v>
      </c>
      <c r="T40" s="93">
        <v>3</v>
      </c>
      <c r="U40" s="93">
        <v>4</v>
      </c>
      <c r="V40" s="93">
        <v>5</v>
      </c>
      <c r="W40" s="21" t="s">
        <v>649</v>
      </c>
      <c r="AF40" s="93">
        <v>1</v>
      </c>
      <c r="AG40" s="93">
        <v>2</v>
      </c>
      <c r="AH40" s="93">
        <v>3</v>
      </c>
      <c r="AI40" s="93">
        <v>4</v>
      </c>
      <c r="AJ40" s="93">
        <v>5</v>
      </c>
      <c r="AK40" s="21" t="s">
        <v>649</v>
      </c>
    </row>
    <row r="41" spans="2:39" x14ac:dyDescent="0.25">
      <c r="R41" s="95" t="s">
        <v>750</v>
      </c>
      <c r="S41" s="95" t="s">
        <v>753</v>
      </c>
      <c r="T41" s="95" t="s">
        <v>757</v>
      </c>
      <c r="U41" s="95" t="s">
        <v>762</v>
      </c>
      <c r="V41" s="95" t="s">
        <v>765</v>
      </c>
      <c r="AF41" s="95" t="s">
        <v>750</v>
      </c>
      <c r="AG41" s="95" t="s">
        <v>753</v>
      </c>
      <c r="AH41" s="95" t="s">
        <v>757</v>
      </c>
      <c r="AI41" s="95" t="s">
        <v>762</v>
      </c>
      <c r="AJ41" s="95" t="s">
        <v>765</v>
      </c>
    </row>
    <row r="42" spans="2:39" ht="15.75" x14ac:dyDescent="0.25">
      <c r="R42" s="367" t="s">
        <v>831</v>
      </c>
      <c r="S42" s="367"/>
      <c r="T42" s="367"/>
      <c r="U42" s="367"/>
      <c r="V42" s="367"/>
      <c r="AF42" s="367" t="s">
        <v>831</v>
      </c>
      <c r="AG42" s="367"/>
      <c r="AH42" s="367"/>
      <c r="AI42" s="367"/>
      <c r="AJ42" s="367"/>
    </row>
    <row r="44" spans="2:39" x14ac:dyDescent="0.25">
      <c r="AF44" s="21"/>
      <c r="AG44" s="21"/>
      <c r="AH44" s="21"/>
      <c r="AI44" s="21"/>
      <c r="AJ44" s="21"/>
    </row>
    <row r="45" spans="2:39" ht="15.75" thickBot="1" x14ac:dyDescent="0.3">
      <c r="R45" s="633" t="s">
        <v>1232</v>
      </c>
      <c r="S45" s="633"/>
      <c r="T45" s="633"/>
      <c r="U45" s="633"/>
      <c r="V45" s="633"/>
      <c r="AF45" s="633" t="s">
        <v>864</v>
      </c>
      <c r="AG45" s="633"/>
      <c r="AH45" s="633"/>
      <c r="AI45" s="633"/>
      <c r="AJ45" s="633"/>
    </row>
    <row r="46" spans="2:39" ht="38.25" customHeight="1" x14ac:dyDescent="0.25">
      <c r="O46" s="634" t="s">
        <v>853</v>
      </c>
      <c r="P46" s="92" t="s">
        <v>740</v>
      </c>
      <c r="Q46" s="93">
        <v>5</v>
      </c>
      <c r="R46" s="94" t="str">
        <f>CONCATENATE(IF(CONCATENATE('Matriz de riesgo inherente C'!FC17,'Matriz de riesgo inherente C'!FX17)=CONCATENATE(Q46,R51),'Matriz de riesgo inherente C'!A14,""),," ",IF(CONCATENATE('Matriz de riesgo inherente C'!FC28,'Matriz de riesgo inherente C'!FX28)=CONCATENATE(Q46,R51),'Matriz de riesgo inherente C'!A25,""))</f>
        <v xml:space="preserve"> </v>
      </c>
      <c r="S46" s="168" t="str">
        <f>CONCATENATE(IF(CONCATENATE('Matriz de riesgo inherente C'!FC17,'Matriz de riesgo inherente C'!FX17)=CONCATENATE(Q46,S51),'Matriz de riesgo inherente C'!A14,""),," ",IF(CONCATENATE('Matriz de riesgo inherente C'!FC28,'Matriz de riesgo inherente C'!FX28)=CONCATENATE(Q46,S51),'Matriz de riesgo inherente C'!A25,""))</f>
        <v xml:space="preserve"> </v>
      </c>
      <c r="T46" s="168" t="str">
        <f>CONCATENATE(IF(CONCATENATE('Matriz de riesgo inherente C'!FC17,'Matriz de riesgo inherente C'!FX17)=CONCATENATE(Q46,T51),'Matriz de riesgo inherente C'!A14,""),," ",IF(CONCATENATE('Matriz de riesgo inherente C'!FC28,'Matriz de riesgo inherente C'!FX28)=CONCATENATE(Q46,T51),'Matriz de riesgo inherente C'!A25,""))</f>
        <v xml:space="preserve"> </v>
      </c>
      <c r="U46" s="169" t="str">
        <f>CONCATENATE(IF(CONCATENATE('Matriz de riesgo inherente C'!FC17,'Matriz de riesgo inherente C'!FX17)=CONCATENATE(Q46,U51),'Matriz de riesgo inherente C'!A14,""),," ",IF(CONCATENATE('Matriz de riesgo inherente C'!FC28,'Matriz de riesgo inherente C'!FX28)=CONCATENATE(Q46,U51),'Matriz de riesgo inherente C'!A25,""))</f>
        <v xml:space="preserve"> </v>
      </c>
      <c r="V46" s="169" t="str">
        <f>CONCATENATE(IF(CONCATENATE('Matriz de riesgo inherente C'!FC17,'Matriz de riesgo inherente C'!FX17)=CONCATENATE(Q46,V51),'Matriz de riesgo inherente C'!A14,""),," ",IF(CONCATENATE('Matriz de riesgo inherente C'!FC28,'Matriz de riesgo inherente C'!FX28)=CONCATENATE(Q46,V51),'Matriz de riesgo inherente C'!A25,""))</f>
        <v xml:space="preserve"> </v>
      </c>
      <c r="X46" s="635" t="s">
        <v>854</v>
      </c>
      <c r="Y46" s="170" t="s">
        <v>34</v>
      </c>
      <c r="AC46" s="634" t="s">
        <v>853</v>
      </c>
      <c r="AD46" s="92" t="s">
        <v>740</v>
      </c>
      <c r="AE46" s="93">
        <v>5</v>
      </c>
      <c r="AF46" s="94" t="str">
        <f>CONCATENATE(IF(CONCATENATE('Matriz de riesgo inherente C'!FF14,'Matriz de riesgo inherente C'!FV14)=CONCATENATE(AE46,AF51),'Matriz de riesgo inherente C'!A14,""),," ",IF(CONCATENATE('Matriz de riesgo inherente C'!FF21,'Matriz de riesgo inherente C'!FV21)=CONCATENATE(AE46,AF51),'Matriz de riesgo inherente C'!A21,""),," ",IF(CONCATENATE('Matriz de riesgo inherente C'!FF23,'Matriz de riesgo inherente C'!FV23)=CONCATENATE(AE46,AF51),'Matriz de riesgo inherente C'!A23,""),," ",IF(CONCATENATE('Matriz de riesgo inherente C'!FF25,'Matriz de riesgo inherente C'!FV25)=CONCATENATE(AE46,AF51),'Matriz de riesgo inherente C'!A25,""),," ",IF(CONCATENATE('Matriz de riesgo inherente C'!FF30,'Matriz de riesgo inherente C'!FV30)=CONCATENATE(AE46,AF51),'Matriz de riesgo inherente C'!A30,""),," ",IF(CONCATENATE('Matriz de riesgo inherente C'!FF32,'Matriz de riesgo inherente C'!FV32)=CONCATENATE(AE46,AF51),'Matriz de riesgo inherente C'!A32,""),," ",IF(CONCATENATE('Matriz de riesgo inherente C'!FF33,'Matriz de riesgo inherente C'!FV33)=CONCATENATE(AE46,AF51),'Matriz de riesgo inherente C'!A33,""))</f>
        <v xml:space="preserve">      </v>
      </c>
      <c r="AG46" s="168" t="str">
        <f>CONCATENATE(IF(CONCATENATE('Matriz de riesgo inherente C'!FF14,'Matriz de riesgo inherente C'!FV14)=CONCATENATE(AE46,AG51),'Matriz de riesgo inherente C'!A14,""),," ",IF(CONCATENATE('Matriz de riesgo inherente C'!FF21,'Matriz de riesgo inherente C'!FV21)=CONCATENATE(AE46,AG51),'Matriz de riesgo inherente C'!A21,""),," ",IF(CONCATENATE('Matriz de riesgo inherente C'!FF23,'Matriz de riesgo inherente C'!FV23)=CONCATENATE(AE46,AG51),'Matriz de riesgo inherente C'!A23,""),," ",IF(CONCATENATE('Matriz de riesgo inherente C'!FF25,'Matriz de riesgo inherente C'!FV25)=CONCATENATE(AE46,AG51),'Matriz de riesgo inherente C'!A25,""),," ",IF(CONCATENATE('Matriz de riesgo inherente C'!FF30,'Matriz de riesgo inherente C'!FV30)=CONCATENATE(AE46,AG51),'Matriz de riesgo inherente C'!A30,""),," ",IF(CONCATENATE('Matriz de riesgo inherente C'!FF32,'Matriz de riesgo inherente C'!FV32)=CONCATENATE(AE46,AG51),'Matriz de riesgo inherente C'!A32,""),," ",IF(CONCATENATE('Matriz de riesgo inherente C'!FF33,'Matriz de riesgo inherente C'!FV33)=CONCATENATE(AE46,AG51),'Matriz de riesgo inherente C'!A33,""))</f>
        <v xml:space="preserve">      </v>
      </c>
      <c r="AH46" s="168" t="str">
        <f>CONCATENATE(IF(CONCATENATE('Matriz de riesgo inherente C'!FF14,'Matriz de riesgo inherente C'!FV14)=CONCATENATE(AE46,AH51),'Matriz de riesgo inherente C'!A14,""),," ",IF(CONCATENATE('Matriz de riesgo inherente C'!FF21,'Matriz de riesgo inherente C'!FV21)=CONCATENATE(AE46,AH51),'Matriz de riesgo inherente C'!A21,""),," ",IF(CONCATENATE('Matriz de riesgo inherente C'!FF23,'Matriz de riesgo inherente C'!FV23)=CONCATENATE(AE46,AH51),'Matriz de riesgo inherente C'!A23,""),," ",IF(CONCATENATE('Matriz de riesgo inherente C'!FF25,'Matriz de riesgo inherente C'!FV25)=CONCATENATE(AE46,AH51),'Matriz de riesgo inherente C'!A25,""),," ",IF(CONCATENATE('Matriz de riesgo inherente C'!FF30,'Matriz de riesgo inherente C'!FV30)=CONCATENATE(AE46,AH51),'Matriz de riesgo inherente C'!A30,""),," ",IF(CONCATENATE('Matriz de riesgo inherente C'!FF32,'Matriz de riesgo inherente C'!FV32)=CONCATENATE(AE46,AH51),'Matriz de riesgo inherente C'!A32,""),," ",IF(CONCATENATE('Matriz de riesgo inherente C'!FF33,'Matriz de riesgo inherente C'!FV33)=CONCATENATE(AE46,AH51),'Matriz de riesgo inherente C'!A33,""))</f>
        <v xml:space="preserve">      </v>
      </c>
      <c r="AI46" s="169" t="str">
        <f>CONCATENATE(IF(CONCATENATE('Matriz de riesgo inherente C'!FF14,'Matriz de riesgo inherente C'!FV14)=CONCATENATE(AE46,AI51),'Matriz de riesgo inherente C'!A14,""),," ",IF(CONCATENATE('Matriz de riesgo inherente C'!FF21,'Matriz de riesgo inherente C'!FV21)=CONCATENATE(AE46,AI51),'Matriz de riesgo inherente C'!A21,""),," ",IF(CONCATENATE('Matriz de riesgo inherente C'!FF23,'Matriz de riesgo inherente C'!FV23)=CONCATENATE(AE46,AI51),'Matriz de riesgo inherente C'!A23,""),," ",IF(CONCATENATE('Matriz de riesgo inherente C'!FF25,'Matriz de riesgo inherente C'!FV25)=CONCATENATE(AE46,AI51),'Matriz de riesgo inherente C'!A25,""),," ",IF(CONCATENATE('Matriz de riesgo inherente C'!FF30,'Matriz de riesgo inherente C'!FV30)=CONCATENATE(AE46,AI51),'Matriz de riesgo inherente C'!A30,""),," ",IF(CONCATENATE('Matriz de riesgo inherente C'!FF32,'Matriz de riesgo inherente C'!FV32)=CONCATENATE(AE46,AI51),'Matriz de riesgo inherente C'!A32,""),," ",IF(CONCATENATE('Matriz de riesgo inherente C'!FF33,'Matriz de riesgo inherente C'!FV33)=CONCATENATE(AE46,AI51),'Matriz de riesgo inherente C'!A33,""))</f>
        <v xml:space="preserve">      </v>
      </c>
      <c r="AJ46" s="169" t="str">
        <f>CONCATENATE(IF(CONCATENATE('Matriz de riesgo inherente C'!FF14,'Matriz de riesgo inherente C'!FV14)=CONCATENATE(AE46,AJ51),'Matriz de riesgo inherente C'!A14,""),," ",IF(CONCATENATE('Matriz de riesgo inherente C'!FF21,'Matriz de riesgo inherente C'!FV21)=CONCATENATE(AE46,AJ51),'Matriz de riesgo inherente C'!A21,""),," ",IF(CONCATENATE('Matriz de riesgo inherente C'!FF23,'Matriz de riesgo inherente C'!FV23)=CONCATENATE(AE46,AJ51),'Matriz de riesgo inherente C'!A23,""),," ",IF(CONCATENATE('Matriz de riesgo inherente C'!FF25,'Matriz de riesgo inherente C'!FV25)=CONCATENATE(AE46,AJ51),'Matriz de riesgo inherente C'!A25,""),," ",IF(CONCATENATE('Matriz de riesgo inherente C'!FF30,'Matriz de riesgo inherente C'!FV30)=CONCATENATE(AE46,AJ51),'Matriz de riesgo inherente C'!A30,""),," ",IF(CONCATENATE('Matriz de riesgo inherente C'!FF32,'Matriz de riesgo inherente C'!FV32)=CONCATENATE(AE46,AJ51),'Matriz de riesgo inherente C'!A32,""),," ",IF(CONCATENATE('Matriz de riesgo inherente C'!FF33,'Matriz de riesgo inherente C'!FV33)=CONCATENATE(AE46,AJ51),'Matriz de riesgo inherente C'!A33,""))</f>
        <v xml:space="preserve">      </v>
      </c>
      <c r="AL46" s="635" t="s">
        <v>854</v>
      </c>
      <c r="AM46" s="170" t="s">
        <v>34</v>
      </c>
    </row>
    <row r="47" spans="2:39" ht="38.25" customHeight="1" x14ac:dyDescent="0.25">
      <c r="O47" s="634"/>
      <c r="P47" s="92" t="s">
        <v>737</v>
      </c>
      <c r="Q47" s="93">
        <v>4</v>
      </c>
      <c r="R47" s="94" t="str">
        <f>CONCATENATE(IF(CONCATENATE('Matriz de riesgo inherente C'!FC17,'Matriz de riesgo inherente C'!FX17)=CONCATENATE(Q47,R51),'Matriz de riesgo inherente C'!A14,""),," ",IF(CONCATENATE('Matriz de riesgo inherente C'!FC28,'Matriz de riesgo inherente C'!FX28)=CONCATENATE(Q47,R51),'Matriz de riesgo inherente C'!A25,""))</f>
        <v xml:space="preserve"> </v>
      </c>
      <c r="S47" s="94" t="str">
        <f>CONCATENATE(IF(CONCATENATE('Matriz de riesgo inherente C'!FC17,'Matriz de riesgo inherente C'!FX17)=CONCATENATE(Q47,S51),'Matriz de riesgo inherente C'!A14,""),," ",IF(CONCATENATE('Matriz de riesgo inherente C'!FC28,'Matriz de riesgo inherente C'!FX28)=CONCATENATE(Q47,S51),'Matriz de riesgo inherente C'!A25,""))</f>
        <v xml:space="preserve"> </v>
      </c>
      <c r="T47" s="168" t="str">
        <f>CONCATENATE(IF(CONCATENATE('Matriz de riesgo inherente C'!FC17,'Matriz de riesgo inherente C'!FX17)=CONCATENATE(Q47,T51),'Matriz de riesgo inherente C'!A14,""),," ",IF(CONCATENATE('Matriz de riesgo inherente C'!FC28,'Matriz de riesgo inherente C'!FX28)=CONCATENATE(Q47,T51),'Matriz de riesgo inherente C'!A25,""))</f>
        <v xml:space="preserve"> </v>
      </c>
      <c r="U47" s="168" t="str">
        <f>CONCATENATE(IF(CONCATENATE('Matriz de riesgo inherente C'!FC17,'Matriz de riesgo inherente C'!FX17)=CONCATENATE(Q47,U51),'Matriz de riesgo inherente C'!A14,""),," ",IF(CONCATENATE('Matriz de riesgo inherente C'!FC28,'Matriz de riesgo inherente C'!FX28)=CONCATENATE(Q47,U51),'Matriz de riesgo inherente C'!A25,""))</f>
        <v xml:space="preserve"> </v>
      </c>
      <c r="V47" s="169" t="str">
        <f>CONCATENATE(IF(CONCATENATE('Matriz de riesgo inherente C'!FC17,'Matriz de riesgo inherente C'!FX17)=CONCATENATE(Q47,V51),'Matriz de riesgo inherente C'!A14,""),," ",IF(CONCATENATE('Matriz de riesgo inherente C'!FC28,'Matriz de riesgo inherente C'!FX28)=CONCATENATE(Q47,V51),'Matriz de riesgo inherente C'!A25,""))</f>
        <v xml:space="preserve"> </v>
      </c>
      <c r="X47" s="636"/>
      <c r="Y47" s="171" t="s">
        <v>1231</v>
      </c>
      <c r="AC47" s="634"/>
      <c r="AD47" s="92" t="s">
        <v>737</v>
      </c>
      <c r="AE47" s="93">
        <v>4</v>
      </c>
      <c r="AF47" s="94" t="str">
        <f>CONCATENATE(IF(CONCATENATE('Matriz de riesgo inherente C'!FF14,'Matriz de riesgo inherente C'!FV14)=CONCATENATE(AE47,AF51),'Matriz de riesgo inherente C'!A14,""),," ",IF(CONCATENATE('Matriz de riesgo inherente C'!FF21,'Matriz de riesgo inherente C'!FV21)=CONCATENATE(AE47,AF51),'Matriz de riesgo inherente C'!A21,""),," ",IF(CONCATENATE('Matriz de riesgo inherente C'!FF23,'Matriz de riesgo inherente C'!FV23)=CONCATENATE(AE47,AF51),'Matriz de riesgo inherente C'!A23,""),," ",IF(CONCATENATE('Matriz de riesgo inherente C'!FF25,'Matriz de riesgo inherente C'!FV25)=CONCATENATE(AE47,AF51),'Matriz de riesgo inherente C'!A25,""),," ",IF(CONCATENATE('Matriz de riesgo inherente C'!FF30,'Matriz de riesgo inherente C'!FV30)=CONCATENATE(AE47,AF51),'Matriz de riesgo inherente C'!A30,""),," ",IF(CONCATENATE('Matriz de riesgo inherente C'!FF32,'Matriz de riesgo inherente C'!FV32)=CONCATENATE(AE47,AF51),'Matriz de riesgo inherente C'!A32,""),," ",IF(CONCATENATE('Matriz de riesgo inherente C'!FF33,'Matriz de riesgo inherente C'!FV33)=CONCATENATE(AE47,AF51),'Matriz de riesgo inherente C'!A33,""))</f>
        <v xml:space="preserve">      </v>
      </c>
      <c r="AG47" s="94" t="str">
        <f>CONCATENATE(IF(CONCATENATE('Matriz de riesgo inherente C'!FF14,'Matriz de riesgo inherente C'!FV14)=CONCATENATE(AE47,AG51),'Matriz de riesgo inherente C'!A14,""),," ",IF(CONCATENATE('Matriz de riesgo inherente C'!FF21,'Matriz de riesgo inherente C'!FV21)=CONCATENATE(AE47,AG51),'Matriz de riesgo inherente C'!A21,""),," ",IF(CONCATENATE('Matriz de riesgo inherente C'!FF23,'Matriz de riesgo inherente C'!FV23)=CONCATENATE(AE47,AG51),'Matriz de riesgo inherente C'!A23,""),," ",IF(CONCATENATE('Matriz de riesgo inherente C'!FF25,'Matriz de riesgo inherente C'!FV25)=CONCATENATE(AE47,AG51),'Matriz de riesgo inherente C'!A25,""),," ",IF(CONCATENATE('Matriz de riesgo inherente C'!FF30,'Matriz de riesgo inherente C'!FV30)=CONCATENATE(AE47,AG51),'Matriz de riesgo inherente C'!A30,""),," ",IF(CONCATENATE('Matriz de riesgo inherente C'!FF32,'Matriz de riesgo inherente C'!FV32)=CONCATENATE(AE47,AG51),'Matriz de riesgo inherente C'!A32,""),," ",IF(CONCATENATE('Matriz de riesgo inherente C'!FF33,'Matriz de riesgo inherente C'!FV33)=CONCATENATE(AE47,AG51),'Matriz de riesgo inherente C'!A33,""))</f>
        <v xml:space="preserve">      </v>
      </c>
      <c r="AH47" s="168" t="str">
        <f>CONCATENATE(IF(CONCATENATE('Matriz de riesgo inherente C'!FF14,'Matriz de riesgo inherente C'!FV14)=CONCATENATE(AE47,AH51),'Matriz de riesgo inherente C'!A14,""),," ",IF(CONCATENATE('Matriz de riesgo inherente C'!FF21,'Matriz de riesgo inherente C'!FV21)=CONCATENATE(AE47,AH51),'Matriz de riesgo inherente C'!A21,""),," ",IF(CONCATENATE('Matriz de riesgo inherente C'!FF23,'Matriz de riesgo inherente C'!FV23)=CONCATENATE(AE47,AH51),'Matriz de riesgo inherente C'!A23,""),," ",IF(CONCATENATE('Matriz de riesgo inherente C'!FF25,'Matriz de riesgo inherente C'!FV25)=CONCATENATE(AE47,AH51),'Matriz de riesgo inherente C'!A25,""),," ",IF(CONCATENATE('Matriz de riesgo inherente C'!FF30,'Matriz de riesgo inherente C'!FV30)=CONCATENATE(AE47,AH51),'Matriz de riesgo inherente C'!A30,""),," ",IF(CONCATENATE('Matriz de riesgo inherente C'!FF32,'Matriz de riesgo inherente C'!FV32)=CONCATENATE(AE47,AH51),'Matriz de riesgo inherente C'!A32,""),," ",IF(CONCATENATE('Matriz de riesgo inherente C'!FF33,'Matriz de riesgo inherente C'!FV33)=CONCATENATE(AE47,AH51),'Matriz de riesgo inherente C'!A33,""))</f>
        <v xml:space="preserve">      </v>
      </c>
      <c r="AI47" s="168" t="str">
        <f>CONCATENATE(IF(CONCATENATE('Matriz de riesgo inherente C'!FF14,'Matriz de riesgo inherente C'!FV14)=CONCATENATE(AE47,AI51),'Matriz de riesgo inherente C'!A14,""),," ",IF(CONCATENATE('Matriz de riesgo inherente C'!FF21,'Matriz de riesgo inherente C'!FV21)=CONCATENATE(AE47,AI51),'Matriz de riesgo inherente C'!A21,""),," ",IF(CONCATENATE('Matriz de riesgo inherente C'!FF23,'Matriz de riesgo inherente C'!FV23)=CONCATENATE(AE47,AI51),'Matriz de riesgo inherente C'!A23,""),," ",IF(CONCATENATE('Matriz de riesgo inherente C'!FF25,'Matriz de riesgo inherente C'!FV25)=CONCATENATE(AE47,AI51),'Matriz de riesgo inherente C'!A25,""),," ",IF(CONCATENATE('Matriz de riesgo inherente C'!FF30,'Matriz de riesgo inherente C'!FV30)=CONCATENATE(AE47,AI51),'Matriz de riesgo inherente C'!A30,""),," ",IF(CONCATENATE('Matriz de riesgo inherente C'!FF32,'Matriz de riesgo inherente C'!FV32)=CONCATENATE(AE47,AI51),'Matriz de riesgo inherente C'!A32,""),," ",IF(CONCATENATE('Matriz de riesgo inherente C'!FF33,'Matriz de riesgo inherente C'!FV33)=CONCATENATE(AE47,AI51),'Matriz de riesgo inherente C'!A33,""))</f>
        <v xml:space="preserve">      </v>
      </c>
      <c r="AJ47" s="169" t="str">
        <f>CONCATENATE(IF(CONCATENATE('Matriz de riesgo inherente C'!FF14,'Matriz de riesgo inherente C'!FV14)=CONCATENATE(AE47,AJ51),'Matriz de riesgo inherente C'!A14,""),," ",IF(CONCATENATE('Matriz de riesgo inherente C'!FF21,'Matriz de riesgo inherente C'!FV21)=CONCATENATE(AE47,AJ51),'Matriz de riesgo inherente C'!A21,""),," ",IF(CONCATENATE('Matriz de riesgo inherente C'!FF23,'Matriz de riesgo inherente C'!FV23)=CONCATENATE(AE47,AJ51),'Matriz de riesgo inherente C'!A23,""),," ",IF(CONCATENATE('Matriz de riesgo inherente C'!FF25,'Matriz de riesgo inherente C'!FV25)=CONCATENATE(AE47,AJ51),'Matriz de riesgo inherente C'!A25,""),," ",IF(CONCATENATE('Matriz de riesgo inherente C'!FF30,'Matriz de riesgo inherente C'!FV30)=CONCATENATE(AE47,AJ51),'Matriz de riesgo inherente C'!A30,""),," ",IF(CONCATENATE('Matriz de riesgo inherente C'!FF32,'Matriz de riesgo inherente C'!FV32)=CONCATENATE(AE47,AJ51),'Matriz de riesgo inherente C'!A32,""),," ",IF(CONCATENATE('Matriz de riesgo inherente C'!FF33,'Matriz de riesgo inherente C'!FV33)=CONCATENATE(AE47,AJ51),'Matriz de riesgo inherente C'!A33,""))</f>
        <v xml:space="preserve">      </v>
      </c>
      <c r="AL47" s="636"/>
      <c r="AM47" s="171" t="s">
        <v>1231</v>
      </c>
    </row>
    <row r="48" spans="2:39" ht="38.25" customHeight="1" x14ac:dyDescent="0.25">
      <c r="O48" s="634"/>
      <c r="P48" s="95" t="s">
        <v>734</v>
      </c>
      <c r="Q48" s="93">
        <v>3</v>
      </c>
      <c r="R48" s="140" t="str">
        <f>CONCATENATE(IF(CONCATENATE('Matriz de riesgo inherente C'!FC17,'Matriz de riesgo inherente C'!FX17)=CONCATENATE(Q48,R51),'Matriz de riesgo inherente C'!A14,""),," ",IF(CONCATENATE('Matriz de riesgo inherente C'!FC28,'Matriz de riesgo inherente C'!FX28)=CONCATENATE(Q48,R51),'Matriz de riesgo inherente C'!A25,""))</f>
        <v xml:space="preserve"> </v>
      </c>
      <c r="S48" s="94" t="str">
        <f>CONCATENATE(IF(CONCATENATE('Matriz de riesgo inherente C'!FC17,'Matriz de riesgo inherente C'!FX17)=CONCATENATE(Q48,S51),'Matriz de riesgo inherente C'!A14,""),," ",IF(CONCATENATE('Matriz de riesgo inherente C'!FC28,'Matriz de riesgo inherente C'!FX28)=CONCATENATE(Q48,S51),'Matriz de riesgo inherente C'!A25,""))</f>
        <v xml:space="preserve"> </v>
      </c>
      <c r="T48" s="94" t="str">
        <f>CONCATENATE(IF(CONCATENATE('Matriz de riesgo inherente C'!FC17,'Matriz de riesgo inherente C'!FX17)=CONCATENATE(Q48,T51),'Matriz de riesgo inherente C'!A14,""),," ",IF(CONCATENATE('Matriz de riesgo inherente C'!FC28,'Matriz de riesgo inherente C'!FX28)=CONCATENATE(Q48,T51),'Matriz de riesgo inherente C'!A25,""))</f>
        <v xml:space="preserve"> </v>
      </c>
      <c r="U48" s="168" t="str">
        <f>CONCATENATE(IF(CONCATENATE('Matriz de riesgo inherente C'!FC17,'Matriz de riesgo inherente C'!FX17)=CONCATENATE(Q48,U51),'Matriz de riesgo inherente C'!A14,""),," ",IF(CONCATENATE('Matriz de riesgo inherente C'!FC28,'Matriz de riesgo inherente C'!FX28)=CONCATENATE(Q48,U51),'Matriz de riesgo inherente C'!A25,""))</f>
        <v xml:space="preserve"> </v>
      </c>
      <c r="V48" s="168" t="str">
        <f>CONCATENATE(IF(CONCATENATE('Matriz de riesgo inherente C'!FC17,'Matriz de riesgo inherente C'!FX17)=CONCATENATE(Q48,V51),'Matriz de riesgo inherente C'!A14,""),," ",IF(CONCATENATE('Matriz de riesgo inherente C'!FC28,'Matriz de riesgo inherente C'!FX28)=CONCATENATE(Q48,V51),'Matriz de riesgo inherente C'!A25,""))</f>
        <v xml:space="preserve"> </v>
      </c>
      <c r="X48" s="636"/>
      <c r="Y48" s="172" t="s">
        <v>33</v>
      </c>
      <c r="AC48" s="634"/>
      <c r="AD48" s="95" t="s">
        <v>734</v>
      </c>
      <c r="AE48" s="93">
        <v>3</v>
      </c>
      <c r="AF48" s="140" t="str">
        <f>CONCATENATE(IF(CONCATENATE('Matriz de riesgo inherente C'!FF14,'Matriz de riesgo inherente C'!FV14)=CONCATENATE(AE48,AF51),'Matriz de riesgo inherente C'!A14,""),," ",IF(CONCATENATE('Matriz de riesgo inherente C'!FF21,'Matriz de riesgo inherente C'!FV21)=CONCATENATE(AE48,AF51),'Matriz de riesgo inherente C'!A21,""),," ",IF(CONCATENATE('Matriz de riesgo inherente C'!FF23,'Matriz de riesgo inherente C'!FV23)=CONCATENATE(AE48,AF51),'Matriz de riesgo inherente C'!A23,""),," ",IF(CONCATENATE('Matriz de riesgo inherente C'!FF25,'Matriz de riesgo inherente C'!FV25)=CONCATENATE(AE48,AF51),'Matriz de riesgo inherente C'!A25,""),," ",IF(CONCATENATE('Matriz de riesgo inherente C'!FF30,'Matriz de riesgo inherente C'!FV30)=CONCATENATE(AE48,AF51),'Matriz de riesgo inherente C'!A30,""),," ",IF(CONCATENATE('Matriz de riesgo inherente C'!FF32,'Matriz de riesgo inherente C'!FV32)=CONCATENATE(AE48,AF51),'Matriz de riesgo inherente C'!A32,""),," ",IF(CONCATENATE('Matriz de riesgo inherente C'!FF33,'Matriz de riesgo inherente C'!FV33)=CONCATENATE(AE48,AF51),'Matriz de riesgo inherente C'!A33,""))</f>
        <v xml:space="preserve">      </v>
      </c>
      <c r="AG48" s="94" t="str">
        <f>CONCATENATE(IF(CONCATENATE('Matriz de riesgo inherente C'!FF14,'Matriz de riesgo inherente C'!FV14)=CONCATENATE(AE48,AG51),'Matriz de riesgo inherente C'!A14,""),," ",IF(CONCATENATE('Matriz de riesgo inherente C'!FF21,'Matriz de riesgo inherente C'!FV21)=CONCATENATE(AE48,AG51),'Matriz de riesgo inherente C'!A21,""),," ",IF(CONCATENATE('Matriz de riesgo inherente C'!FF23,'Matriz de riesgo inherente C'!FV23)=CONCATENATE(AE48,AG51),'Matriz de riesgo inherente C'!A23,""),," ",IF(CONCATENATE('Matriz de riesgo inherente C'!FF25,'Matriz de riesgo inherente C'!FV25)=CONCATENATE(AE48,AG51),'Matriz de riesgo inherente C'!A25,""),," ",IF(CONCATENATE('Matriz de riesgo inherente C'!FF30,'Matriz de riesgo inherente C'!FV30)=CONCATENATE(AE48,AG51),'Matriz de riesgo inherente C'!A30,""),," ",IF(CONCATENATE('Matriz de riesgo inherente C'!FF32,'Matriz de riesgo inherente C'!FV32)=CONCATENATE(AE48,AG51),'Matriz de riesgo inherente C'!A32,""),," ",IF(CONCATENATE('Matriz de riesgo inherente C'!FF33,'Matriz de riesgo inherente C'!FV33)=CONCATENATE(AE48,AG51),'Matriz de riesgo inherente C'!A33,""))</f>
        <v xml:space="preserve">      </v>
      </c>
      <c r="AH48" s="94" t="str">
        <f>CONCATENATE(IF(CONCATENATE('Matriz de riesgo inherente C'!FF14,'Matriz de riesgo inherente C'!FV14)=CONCATENATE(AE48,AH51),'Matriz de riesgo inherente C'!A14,""),," ",IF(CONCATENATE('Matriz de riesgo inherente C'!FF21,'Matriz de riesgo inherente C'!FV21)=CONCATENATE(AE48,AH51),'Matriz de riesgo inherente C'!A21,""),," ",IF(CONCATENATE('Matriz de riesgo inherente C'!FF23,'Matriz de riesgo inherente C'!FV23)=CONCATENATE(AE48,AH51),'Matriz de riesgo inherente C'!A23,""),," ",IF(CONCATENATE('Matriz de riesgo inherente C'!FF25,'Matriz de riesgo inherente C'!FV25)=CONCATENATE(AE48,AH51),'Matriz de riesgo inherente C'!A25,""),," ",IF(CONCATENATE('Matriz de riesgo inherente C'!FF30,'Matriz de riesgo inherente C'!FV30)=CONCATENATE(AE48,AH51),'Matriz de riesgo inherente C'!A30,""),," ",IF(CONCATENATE('Matriz de riesgo inherente C'!FF32,'Matriz de riesgo inherente C'!FV32)=CONCATENATE(AE48,AH51),'Matriz de riesgo inherente C'!A32,""),," ",IF(CONCATENATE('Matriz de riesgo inherente C'!FF33,'Matriz de riesgo inherente C'!FV33)=CONCATENATE(AE48,AH51),'Matriz de riesgo inherente C'!A33,""))</f>
        <v xml:space="preserve">      </v>
      </c>
      <c r="AI48" s="168" t="str">
        <f>CONCATENATE(IF(CONCATENATE('Matriz de riesgo inherente C'!FF14,'Matriz de riesgo inherente C'!FV14)=CONCATENATE(AE48,AI51),'Matriz de riesgo inherente C'!A14,""),," ",IF(CONCATENATE('Matriz de riesgo inherente C'!FF21,'Matriz de riesgo inherente C'!FV21)=CONCATENATE(AE48,AI51),'Matriz de riesgo inherente C'!A21,""),," ",IF(CONCATENATE('Matriz de riesgo inherente C'!FF23,'Matriz de riesgo inherente C'!FV23)=CONCATENATE(AE48,AI51),'Matriz de riesgo inherente C'!A23,""),," ",IF(CONCATENATE('Matriz de riesgo inherente C'!FF25,'Matriz de riesgo inherente C'!FV25)=CONCATENATE(AE48,AI51),'Matriz de riesgo inherente C'!A25,""),," ",IF(CONCATENATE('Matriz de riesgo inherente C'!FF30,'Matriz de riesgo inherente C'!FV30)=CONCATENATE(AE48,AI51),'Matriz de riesgo inherente C'!A30,""),," ",IF(CONCATENATE('Matriz de riesgo inherente C'!FF32,'Matriz de riesgo inherente C'!FV32)=CONCATENATE(AE48,AI51),'Matriz de riesgo inherente C'!A32,""),," ",IF(CONCATENATE('Matriz de riesgo inherente C'!FF33,'Matriz de riesgo inherente C'!FV33)=CONCATENATE(AE48,AI51),'Matriz de riesgo inherente C'!A33,""))</f>
        <v xml:space="preserve">      </v>
      </c>
      <c r="AJ48" s="168" t="str">
        <f>CONCATENATE(IF(CONCATENATE('Matriz de riesgo inherente C'!FF14,'Matriz de riesgo inherente C'!FV14)=CONCATENATE(AE48,AJ51),'Matriz de riesgo inherente C'!A14,""),," ",IF(CONCATENATE('Matriz de riesgo inherente C'!FF21,'Matriz de riesgo inherente C'!FV21)=CONCATENATE(AE48,AJ51),'Matriz de riesgo inherente C'!A21,""),," ",IF(CONCATENATE('Matriz de riesgo inherente C'!FF23,'Matriz de riesgo inherente C'!FV23)=CONCATENATE(AE48,AJ51),'Matriz de riesgo inherente C'!A23,""),," ",IF(CONCATENATE('Matriz de riesgo inherente C'!FF25,'Matriz de riesgo inherente C'!FV25)=CONCATENATE(AE48,AJ51),'Matriz de riesgo inherente C'!A25,""),," ",IF(CONCATENATE('Matriz de riesgo inherente C'!FF30,'Matriz de riesgo inherente C'!FV30)=CONCATENATE(AE48,AJ51),'Matriz de riesgo inherente C'!A30,""),," ",IF(CONCATENATE('Matriz de riesgo inherente C'!FF32,'Matriz de riesgo inherente C'!FV32)=CONCATENATE(AE48,AJ51),'Matriz de riesgo inherente C'!A32,""),," ",IF(CONCATENATE('Matriz de riesgo inherente C'!FF33,'Matriz de riesgo inherente C'!FV33)=CONCATENATE(AE48,AJ51),'Matriz de riesgo inherente C'!A33,""))</f>
        <v xml:space="preserve">      </v>
      </c>
      <c r="AL48" s="636"/>
      <c r="AM48" s="172" t="s">
        <v>33</v>
      </c>
    </row>
    <row r="49" spans="15:39" ht="38.25" customHeight="1" thickBot="1" x14ac:dyDescent="0.3">
      <c r="O49" s="634"/>
      <c r="P49" s="92" t="s">
        <v>731</v>
      </c>
      <c r="Q49" s="93">
        <v>2</v>
      </c>
      <c r="R49" s="140" t="str">
        <f>CONCATENATE(IF(CONCATENATE('Matriz de riesgo inherente C'!FC17,'Matriz de riesgo inherente C'!FX17)=CONCATENATE(Q49,R51),'Matriz de riesgo inherente C'!A14,""),," ",IF(CONCATENATE('Matriz de riesgo inherente C'!FC28,'Matriz de riesgo inherente C'!FX28)=CONCATENATE(Q49,R51),'Matriz de riesgo inherente C'!A25,""))</f>
        <v xml:space="preserve"> </v>
      </c>
      <c r="S49" s="94" t="str">
        <f>CONCATENATE(IF(CONCATENATE('Matriz de riesgo inherente C'!FC17,'Matriz de riesgo inherente C'!FX17)=CONCATENATE(Q49,S51),'Matriz de riesgo inherente C'!A14,""),," ",IF(CONCATENATE('Matriz de riesgo inherente C'!FC28,'Matriz de riesgo inherente C'!FX28)=CONCATENATE(Q49,S51),'Matriz de riesgo inherente C'!A25,""))</f>
        <v xml:space="preserve"> </v>
      </c>
      <c r="T49" s="94" t="str">
        <f>CONCATENATE(IF(CONCATENATE('Matriz de riesgo inherente C'!FC17,'Matriz de riesgo inherente C'!FX17)=CONCATENATE(Q49,T51),'Matriz de riesgo inherente C'!A14,""),," ",IF(CONCATENATE('Matriz de riesgo inherente C'!FC28,'Matriz de riesgo inherente C'!FX28)=CONCATENATE(Q49,T51),'Matriz de riesgo inherente C'!A25,""))</f>
        <v xml:space="preserve"> </v>
      </c>
      <c r="U49" s="94" t="str">
        <f>CONCATENATE(IF(CONCATENATE('Matriz de riesgo inherente C'!FC17,'Matriz de riesgo inherente C'!FX17)=CONCATENATE(Q49,U51),'Matriz de riesgo inherente C'!A14,""),," ",IF(CONCATENATE('Matriz de riesgo inherente C'!FC28,'Matriz de riesgo inherente C'!FX28)=CONCATENATE(Q49,U51),'Matriz de riesgo inherente C'!A25,""))</f>
        <v>R1 R4</v>
      </c>
      <c r="V49" s="168" t="str">
        <f>CONCATENATE(IF(CONCATENATE('Matriz de riesgo inherente C'!FC17,'Matriz de riesgo inherente C'!FX17)=CONCATENATE(Q49,V51),'Matriz de riesgo inherente C'!A14,""),," ",IF(CONCATENATE('Matriz de riesgo inherente C'!FC28,'Matriz de riesgo inherente C'!FX28)=CONCATENATE(Q49,V51),'Matriz de riesgo inherente C'!A25,""))</f>
        <v xml:space="preserve"> </v>
      </c>
      <c r="X49" s="637"/>
      <c r="Y49" s="173" t="s">
        <v>39</v>
      </c>
      <c r="AC49" s="634"/>
      <c r="AD49" s="92" t="s">
        <v>731</v>
      </c>
      <c r="AE49" s="93">
        <v>2</v>
      </c>
      <c r="AF49" s="140" t="str">
        <f>CONCATENATE(IF(CONCATENATE('Matriz de riesgo inherente C'!FF14,'Matriz de riesgo inherente C'!FV14)=CONCATENATE(AE49,AF51),'Matriz de riesgo inherente C'!A14,""),," ",IF(CONCATENATE('Matriz de riesgo inherente C'!FF21,'Matriz de riesgo inherente C'!FV21)=CONCATENATE(AE49,AF51),'Matriz de riesgo inherente C'!A21,""),," ",IF(CONCATENATE('Matriz de riesgo inherente C'!FF23,'Matriz de riesgo inherente C'!FV23)=CONCATENATE(AE49,AF51),'Matriz de riesgo inherente C'!A23,""),," ",IF(CONCATENATE('Matriz de riesgo inherente C'!FF25,'Matriz de riesgo inherente C'!FV25)=CONCATENATE(AE49,AF51),'Matriz de riesgo inherente C'!A25,""),," ",IF(CONCATENATE('Matriz de riesgo inherente C'!FF30,'Matriz de riesgo inherente C'!FV30)=CONCATENATE(AE49,AF51),'Matriz de riesgo inherente C'!A30,""),," ",IF(CONCATENATE('Matriz de riesgo inherente C'!FF32,'Matriz de riesgo inherente C'!FV32)=CONCATENATE(AE49,AF51),'Matriz de riesgo inherente C'!A32,""),," ",IF(CONCATENATE('Matriz de riesgo inherente C'!FF33,'Matriz de riesgo inherente C'!FV33)=CONCATENATE(AE49,AF51),'Matriz de riesgo inherente C'!A33,""))</f>
        <v xml:space="preserve">      </v>
      </c>
      <c r="AG49" s="94" t="str">
        <f>CONCATENATE(IF(CONCATENATE('Matriz de riesgo inherente C'!FF14,'Matriz de riesgo inherente C'!FV14)=CONCATENATE(AE49,AG51),'Matriz de riesgo inherente C'!A14,""),," ",IF(CONCATENATE('Matriz de riesgo inherente C'!FF21,'Matriz de riesgo inherente C'!FV21)=CONCATENATE(AE49,AG51),'Matriz de riesgo inherente C'!A21,""),," ",IF(CONCATENATE('Matriz de riesgo inherente C'!FF23,'Matriz de riesgo inherente C'!FV23)=CONCATENATE(AE49,AG51),'Matriz de riesgo inherente C'!A23,""),," ",IF(CONCATENATE('Matriz de riesgo inherente C'!FF25,'Matriz de riesgo inherente C'!FV25)=CONCATENATE(AE49,AG51),'Matriz de riesgo inherente C'!A25,""),," ",IF(CONCATENATE('Matriz de riesgo inherente C'!FF30,'Matriz de riesgo inherente C'!FV30)=CONCATENATE(AE49,AG51),'Matriz de riesgo inherente C'!A30,""),," ",IF(CONCATENATE('Matriz de riesgo inherente C'!FF32,'Matriz de riesgo inherente C'!FV32)=CONCATENATE(AE49,AG51),'Matriz de riesgo inherente C'!A32,""),," ",IF(CONCATENATE('Matriz de riesgo inherente C'!FF33,'Matriz de riesgo inherente C'!FV33)=CONCATENATE(AE49,AG51),'Matriz de riesgo inherente C'!A33,""))</f>
        <v xml:space="preserve">      </v>
      </c>
      <c r="AH49" s="94" t="str">
        <f>CONCATENATE(IF(CONCATENATE('Matriz de riesgo inherente C'!FF14,'Matriz de riesgo inherente C'!FV14)=CONCATENATE(AE49,AH51),'Matriz de riesgo inherente C'!A14,""),," ",IF(CONCATENATE('Matriz de riesgo inherente C'!FF21,'Matriz de riesgo inherente C'!FV21)=CONCATENATE(AE49,AH51),'Matriz de riesgo inherente C'!A21,""),," ",IF(CONCATENATE('Matriz de riesgo inherente C'!FF23,'Matriz de riesgo inherente C'!FV23)=CONCATENATE(AE49,AH51),'Matriz de riesgo inherente C'!A23,""),," ",IF(CONCATENATE('Matriz de riesgo inherente C'!FF25,'Matriz de riesgo inherente C'!FV25)=CONCATENATE(AE49,AH51),'Matriz de riesgo inherente C'!A25,""),," ",IF(CONCATENATE('Matriz de riesgo inherente C'!FF30,'Matriz de riesgo inherente C'!FV30)=CONCATENATE(AE49,AH51),'Matriz de riesgo inherente C'!A30,""),," ",IF(CONCATENATE('Matriz de riesgo inherente C'!FF32,'Matriz de riesgo inherente C'!FV32)=CONCATENATE(AE49,AH51),'Matriz de riesgo inherente C'!A32,""),," ",IF(CONCATENATE('Matriz de riesgo inherente C'!FF33,'Matriz de riesgo inherente C'!FV33)=CONCATENATE(AE49,AH51),'Matriz de riesgo inherente C'!A33,""))</f>
        <v>R1 R2 R3 R4 R5 R6 R7</v>
      </c>
      <c r="AI49" s="94" t="str">
        <f>CONCATENATE(IF(CONCATENATE('Matriz de riesgo inherente C'!FF14,'Matriz de riesgo inherente C'!FV14)=CONCATENATE(AE49,AI51),'Matriz de riesgo inherente C'!A14,""),," ",IF(CONCATENATE('Matriz de riesgo inherente C'!FF21,'Matriz de riesgo inherente C'!FV21)=CONCATENATE(AE49,AI51),'Matriz de riesgo inherente C'!A21,""),," ",IF(CONCATENATE('Matriz de riesgo inherente C'!FF23,'Matriz de riesgo inherente C'!FV23)=CONCATENATE(AE49,AI51),'Matriz de riesgo inherente C'!A23,""),," ",IF(CONCATENATE('Matriz de riesgo inherente C'!FF25,'Matriz de riesgo inherente C'!FV25)=CONCATENATE(AE49,AI51),'Matriz de riesgo inherente C'!A25,""),," ",IF(CONCATENATE('Matriz de riesgo inherente C'!FF30,'Matriz de riesgo inherente C'!FV30)=CONCATENATE(AE49,AI51),'Matriz de riesgo inherente C'!A30,""),," ",IF(CONCATENATE('Matriz de riesgo inherente C'!FF32,'Matriz de riesgo inherente C'!FV32)=CONCATENATE(AE49,AI51),'Matriz de riesgo inherente C'!A32,""),," ",IF(CONCATENATE('Matriz de riesgo inherente C'!FF33,'Matriz de riesgo inherente C'!FV33)=CONCATENATE(AE49,AI51),'Matriz de riesgo inherente C'!A33,""))</f>
        <v xml:space="preserve">      </v>
      </c>
      <c r="AJ49" s="168" t="str">
        <f>CONCATENATE(IF(CONCATENATE('Matriz de riesgo inherente C'!FF14,'Matriz de riesgo inherente C'!FV14)=CONCATENATE(AE49,AJ51),'Matriz de riesgo inherente C'!A14,""),," ",IF(CONCATENATE('Matriz de riesgo inherente C'!FF21,'Matriz de riesgo inherente C'!FV21)=CONCATENATE(AE49,AJ51),'Matriz de riesgo inherente C'!A21,""),," ",IF(CONCATENATE('Matriz de riesgo inherente C'!FF23,'Matriz de riesgo inherente C'!FV23)=CONCATENATE(AE49,AJ51),'Matriz de riesgo inherente C'!A23,""),," ",IF(CONCATENATE('Matriz de riesgo inherente C'!FF25,'Matriz de riesgo inherente C'!FV25)=CONCATENATE(AE49,AJ51),'Matriz de riesgo inherente C'!A25,""),," ",IF(CONCATENATE('Matriz de riesgo inherente C'!FF30,'Matriz de riesgo inherente C'!FV30)=CONCATENATE(AE49,AJ51),'Matriz de riesgo inherente C'!A30,""),," ",IF(CONCATENATE('Matriz de riesgo inherente C'!FF32,'Matriz de riesgo inherente C'!FV32)=CONCATENATE(AE49,AJ51),'Matriz de riesgo inherente C'!A32,""),," ",IF(CONCATENATE('Matriz de riesgo inherente C'!FF33,'Matriz de riesgo inherente C'!FV33)=CONCATENATE(AE49,AJ51),'Matriz de riesgo inherente C'!A33,""))</f>
        <v xml:space="preserve">      </v>
      </c>
      <c r="AL49" s="637"/>
      <c r="AM49" s="173" t="s">
        <v>39</v>
      </c>
    </row>
    <row r="50" spans="15:39" ht="38.25" customHeight="1" x14ac:dyDescent="0.25">
      <c r="O50" s="634"/>
      <c r="P50" s="92" t="s">
        <v>728</v>
      </c>
      <c r="Q50" s="93">
        <v>1</v>
      </c>
      <c r="R50" s="140" t="str">
        <f>CONCATENATE(IF(CONCATENATE('Matriz de riesgo inherente C'!FC17,'Matriz de riesgo inherente C'!FX17)=CONCATENATE(Q50,R51),'Matriz de riesgo inherente C'!A14,""),," ",IF(CONCATENATE('Matriz de riesgo inherente C'!FC28,'Matriz de riesgo inherente C'!FX28)=CONCATENATE(Q50,R51),'Matriz de riesgo inherente C'!A25,""))</f>
        <v xml:space="preserve"> </v>
      </c>
      <c r="S50" s="140" t="str">
        <f>CONCATENATE(IF(CONCATENATE('Matriz de riesgo inherente C'!FC17,'Matriz de riesgo inherente C'!FX17)=CONCATENATE(Q50,S51),'Matriz de riesgo inherente C'!A14,""),," ",IF(CONCATENATE('Matriz de riesgo inherente C'!FC28,'Matriz de riesgo inherente C'!FX28)=CONCATENATE(Q50,S51),'Matriz de riesgo inherente C'!A25,""))</f>
        <v xml:space="preserve"> </v>
      </c>
      <c r="T50" s="140" t="str">
        <f>CONCATENATE(IF(CONCATENATE('Matriz de riesgo inherente C'!FC17,'Matriz de riesgo inherente C'!FX17)=CONCATENATE(Q50,T51),'Matriz de riesgo inherente C'!A14,""),," ",IF(CONCATENATE('Matriz de riesgo inherente C'!FC28,'Matriz de riesgo inherente C'!FX28)=CONCATENATE(Q50,T51),'Matriz de riesgo inherente C'!A25,""))</f>
        <v xml:space="preserve"> </v>
      </c>
      <c r="U50" s="94" t="str">
        <f>CONCATENATE(IF(CONCATENATE('Matriz de riesgo inherente C'!FC17,'Matriz de riesgo inherente C'!FX17)=CONCATENATE(Q50,U51),'Matriz de riesgo inherente C'!A14,""),," ",IF(CONCATENATE('Matriz de riesgo inherente C'!FC28,'Matriz de riesgo inherente C'!FX28)=CONCATENATE(Q50,U51),'Matriz de riesgo inherente C'!A25,""))</f>
        <v xml:space="preserve"> </v>
      </c>
      <c r="V50" s="94" t="str">
        <f>CONCATENATE(IF(CONCATENATE('Matriz de riesgo inherente C'!FC17,'Matriz de riesgo inherente C'!FX17)=CONCATENATE(Q50,V51),'Matriz de riesgo inherente C'!A14,""),," ",IF(CONCATENATE('Matriz de riesgo inherente C'!FC28,'Matriz de riesgo inherente C'!FX28)=CONCATENATE(Q50,V51),'Matriz de riesgo inherente C'!A25,""))</f>
        <v xml:space="preserve"> </v>
      </c>
      <c r="AC50" s="634"/>
      <c r="AD50" s="92" t="s">
        <v>728</v>
      </c>
      <c r="AE50" s="93">
        <v>1</v>
      </c>
      <c r="AF50" s="140" t="str">
        <f>CONCATENATE(IF(CONCATENATE('Matriz de riesgo inherente C'!FF14,'Matriz de riesgo inherente C'!FV14)=CONCATENATE(AE50,AF51),'Matriz de riesgo inherente C'!A14,""),," ",IF(CONCATENATE('Matriz de riesgo inherente C'!FF21,'Matriz de riesgo inherente C'!FV21)=CONCATENATE(AE50,AF51),'Matriz de riesgo inherente C'!A21,""),," ",IF(CONCATENATE('Matriz de riesgo inherente C'!FF23,'Matriz de riesgo inherente C'!FV23)=CONCATENATE(AE50,AF51),'Matriz de riesgo inherente C'!A23,""),," ",IF(CONCATENATE('Matriz de riesgo inherente C'!FF25,'Matriz de riesgo inherente C'!FV25)=CONCATENATE(AE50,AF51),'Matriz de riesgo inherente C'!A25,""),," ",IF(CONCATENATE('Matriz de riesgo inherente C'!FF30,'Matriz de riesgo inherente C'!FV30)=CONCATENATE(AE50,AF51),'Matriz de riesgo inherente C'!A30,""),," ",IF(CONCATENATE('Matriz de riesgo inherente C'!FF32,'Matriz de riesgo inherente C'!FV32)=CONCATENATE(AE50,AF51),'Matriz de riesgo inherente C'!A32,""),," ",IF(CONCATENATE('Matriz de riesgo inherente C'!FF33,'Matriz de riesgo inherente C'!FV33)=CONCATENATE(AE50,AF51),'Matriz de riesgo inherente C'!A33,""))</f>
        <v xml:space="preserve">      </v>
      </c>
      <c r="AG50" s="140" t="str">
        <f>CONCATENATE(IF(CONCATENATE('Matriz de riesgo inherente C'!FF14,'Matriz de riesgo inherente C'!FV14)=CONCATENATE(AE50,AG51),'Matriz de riesgo inherente C'!A14,""),," ",IF(CONCATENATE('Matriz de riesgo inherente C'!FF21,'Matriz de riesgo inherente C'!FV21)=CONCATENATE(AE50,AG51),'Matriz de riesgo inherente C'!A21,""),," ",IF(CONCATENATE('Matriz de riesgo inherente C'!FF23,'Matriz de riesgo inherente C'!FV23)=CONCATENATE(AE50,AG51),'Matriz de riesgo inherente C'!A23,""),," ",IF(CONCATENATE('Matriz de riesgo inherente C'!FF25,'Matriz de riesgo inherente C'!FV25)=CONCATENATE(AE50,AG51),'Matriz de riesgo inherente C'!A25,""),," ",IF(CONCATENATE('Matriz de riesgo inherente C'!FF30,'Matriz de riesgo inherente C'!FV30)=CONCATENATE(AE50,AG51),'Matriz de riesgo inherente C'!A30,""),," ",IF(CONCATENATE('Matriz de riesgo inherente C'!FF32,'Matriz de riesgo inherente C'!FV32)=CONCATENATE(AE50,AG51),'Matriz de riesgo inherente C'!A32,""),," ",IF(CONCATENATE('Matriz de riesgo inherente C'!FF33,'Matriz de riesgo inherente C'!FV33)=CONCATENATE(AE50,AG51),'Matriz de riesgo inherente C'!A33,""))</f>
        <v xml:space="preserve">      </v>
      </c>
      <c r="AH50" s="140" t="str">
        <f>CONCATENATE(IF(CONCATENATE('Matriz de riesgo inherente C'!FF14,'Matriz de riesgo inherente C'!FV14)=CONCATENATE(AE50,AH51),'Matriz de riesgo inherente C'!A14,""),," ",IF(CONCATENATE('Matriz de riesgo inherente C'!FF21,'Matriz de riesgo inherente C'!FV21)=CONCATENATE(AE50,AH51),'Matriz de riesgo inherente C'!A21,""),," ",IF(CONCATENATE('Matriz de riesgo inherente C'!FF23,'Matriz de riesgo inherente C'!FV23)=CONCATENATE(AE50,AH51),'Matriz de riesgo inherente C'!A23,""),," ",IF(CONCATENATE('Matriz de riesgo inherente C'!FF25,'Matriz de riesgo inherente C'!FV25)=CONCATENATE(AE50,AH51),'Matriz de riesgo inherente C'!A25,""),," ",IF(CONCATENATE('Matriz de riesgo inherente C'!FF30,'Matriz de riesgo inherente C'!FV30)=CONCATENATE(AE50,AH51),'Matriz de riesgo inherente C'!A30,""),," ",IF(CONCATENATE('Matriz de riesgo inherente C'!FF32,'Matriz de riesgo inherente C'!FV32)=CONCATENATE(AE50,AH51),'Matriz de riesgo inherente C'!A32,""),," ",IF(CONCATENATE('Matriz de riesgo inherente C'!FF33,'Matriz de riesgo inherente C'!FV33)=CONCATENATE(AE50,AH51),'Matriz de riesgo inherente C'!A33,""))</f>
        <v xml:space="preserve">      </v>
      </c>
      <c r="AI50" s="94" t="str">
        <f>CONCATENATE(IF(CONCATENATE('Matriz de riesgo inherente C'!FF14,'Matriz de riesgo inherente C'!FV14)=CONCATENATE(AE50,AI51),'Matriz de riesgo inherente C'!A14,""),," ",IF(CONCATENATE('Matriz de riesgo inherente C'!FF21,'Matriz de riesgo inherente C'!FV21)=CONCATENATE(AE50,AI51),'Matriz de riesgo inherente C'!A21,""),," ",IF(CONCATENATE('Matriz de riesgo inherente C'!FF23,'Matriz de riesgo inherente C'!FV23)=CONCATENATE(AE50,AI51),'Matriz de riesgo inherente C'!A23,""),," ",IF(CONCATENATE('Matriz de riesgo inherente C'!FF25,'Matriz de riesgo inherente C'!FV25)=CONCATENATE(AE50,AI51),'Matriz de riesgo inherente C'!A25,""),," ",IF(CONCATENATE('Matriz de riesgo inherente C'!FF30,'Matriz de riesgo inherente C'!FV30)=CONCATENATE(AE50,AI51),'Matriz de riesgo inherente C'!A30,""),," ",IF(CONCATENATE('Matriz de riesgo inherente C'!FF32,'Matriz de riesgo inherente C'!FV32)=CONCATENATE(AE50,AI51),'Matriz de riesgo inherente C'!A32,""),," ",IF(CONCATENATE('Matriz de riesgo inherente C'!FF33,'Matriz de riesgo inherente C'!FV33)=CONCATENATE(AE50,AI51),'Matriz de riesgo inherente C'!A33,""))</f>
        <v xml:space="preserve">      </v>
      </c>
      <c r="AJ50" s="94" t="str">
        <f>CONCATENATE(IF(CONCATENATE('Matriz de riesgo inherente C'!FF14,'Matriz de riesgo inherente C'!FV14)=CONCATENATE(AE50,AJ51),'Matriz de riesgo inherente C'!A14,""),," ",IF(CONCATENATE('Matriz de riesgo inherente C'!FF21,'Matriz de riesgo inherente C'!FV21)=CONCATENATE(AE50,AJ51),'Matriz de riesgo inherente C'!A21,""),," ",IF(CONCATENATE('Matriz de riesgo inherente C'!FF23,'Matriz de riesgo inherente C'!FV23)=CONCATENATE(AE50,AJ51),'Matriz de riesgo inherente C'!A23,""),," ",IF(CONCATENATE('Matriz de riesgo inherente C'!FF25,'Matriz de riesgo inherente C'!FV25)=CONCATENATE(AE50,AJ51),'Matriz de riesgo inherente C'!A25,""),," ",IF(CONCATENATE('Matriz de riesgo inherente C'!FF30,'Matriz de riesgo inherente C'!FV30)=CONCATENATE(AE50,AJ51),'Matriz de riesgo inherente C'!A30,""),," ",IF(CONCATENATE('Matriz de riesgo inherente C'!FF32,'Matriz de riesgo inherente C'!FV32)=CONCATENATE(AE50,AJ51),'Matriz de riesgo inherente C'!A32,""),," ",IF(CONCATENATE('Matriz de riesgo inherente C'!FF33,'Matriz de riesgo inherente C'!FV33)=CONCATENATE(AE50,AJ51),'Matriz de riesgo inherente C'!A33,""))</f>
        <v xml:space="preserve">      </v>
      </c>
    </row>
    <row r="51" spans="15:39" x14ac:dyDescent="0.25">
      <c r="R51" s="93">
        <v>1</v>
      </c>
      <c r="S51" s="93">
        <v>2</v>
      </c>
      <c r="T51" s="93">
        <v>3</v>
      </c>
      <c r="U51" s="93">
        <v>4</v>
      </c>
      <c r="V51" s="93">
        <v>5</v>
      </c>
      <c r="W51" s="21" t="s">
        <v>649</v>
      </c>
      <c r="AF51" s="93">
        <v>1</v>
      </c>
      <c r="AG51" s="93">
        <v>2</v>
      </c>
      <c r="AH51" s="93">
        <v>3</v>
      </c>
      <c r="AI51" s="93">
        <v>4</v>
      </c>
      <c r="AJ51" s="93">
        <v>5</v>
      </c>
      <c r="AK51" s="21" t="s">
        <v>649</v>
      </c>
    </row>
    <row r="52" spans="15:39" x14ac:dyDescent="0.25">
      <c r="R52" s="95" t="s">
        <v>750</v>
      </c>
      <c r="S52" s="95" t="s">
        <v>753</v>
      </c>
      <c r="T52" s="95" t="s">
        <v>757</v>
      </c>
      <c r="U52" s="95" t="s">
        <v>762</v>
      </c>
      <c r="V52" s="95" t="s">
        <v>765</v>
      </c>
      <c r="AF52" s="95" t="s">
        <v>750</v>
      </c>
      <c r="AG52" s="95" t="s">
        <v>753</v>
      </c>
      <c r="AH52" s="95" t="s">
        <v>757</v>
      </c>
      <c r="AI52" s="95" t="s">
        <v>762</v>
      </c>
      <c r="AJ52" s="95" t="s">
        <v>765</v>
      </c>
    </row>
    <row r="53" spans="15:39" ht="15.75" x14ac:dyDescent="0.25">
      <c r="R53" s="367" t="s">
        <v>831</v>
      </c>
      <c r="S53" s="367"/>
      <c r="T53" s="367"/>
      <c r="U53" s="367"/>
      <c r="V53" s="367"/>
      <c r="AF53" s="367" t="s">
        <v>831</v>
      </c>
      <c r="AG53" s="367"/>
      <c r="AH53" s="367"/>
      <c r="AI53" s="367"/>
      <c r="AJ53" s="367"/>
    </row>
    <row r="54" spans="15:39" x14ac:dyDescent="0.25">
      <c r="AF54" s="21"/>
      <c r="AG54" s="21"/>
      <c r="AH54" s="21"/>
      <c r="AI54" s="21"/>
      <c r="AJ54" s="21"/>
    </row>
    <row r="55" spans="15:39" x14ac:dyDescent="0.25">
      <c r="AF55" s="21"/>
      <c r="AG55" s="21"/>
      <c r="AH55" s="21"/>
      <c r="AI55" s="21"/>
      <c r="AJ55" s="21"/>
    </row>
    <row r="56" spans="15:39" ht="15.75" thickBot="1" x14ac:dyDescent="0.3">
      <c r="R56" s="633" t="s">
        <v>863</v>
      </c>
      <c r="S56" s="633"/>
      <c r="T56" s="633"/>
      <c r="U56" s="633"/>
      <c r="V56" s="633"/>
      <c r="AF56" s="21"/>
      <c r="AG56" s="21"/>
      <c r="AH56" s="21"/>
      <c r="AI56" s="21"/>
      <c r="AJ56" s="21"/>
    </row>
    <row r="57" spans="15:39" ht="35.1" customHeight="1" x14ac:dyDescent="0.25">
      <c r="O57" s="634" t="s">
        <v>853</v>
      </c>
      <c r="P57" s="92" t="s">
        <v>740</v>
      </c>
      <c r="Q57" s="93">
        <v>5</v>
      </c>
      <c r="R57" s="94" t="str">
        <f>CONCATENATE(IF(CONCATENATE('Matriz de riesgo inherente C'!FC18,'Matriz de riesgo inherente C'!FX18)=CONCATENATE(Q57,R62),'Matriz de riesgo inherente C'!A14,""),," ",IF(CONCATENATE('Matriz de riesgo inherente C'!FC29,'Matriz de riesgo inherente C'!FX29)=CONCATENATE(Q57,R62),'Matriz de riesgo inherente C'!A25,""))</f>
        <v xml:space="preserve"> </v>
      </c>
      <c r="S57" s="168" t="str">
        <f>CONCATENATE(IF(CONCATENATE('Matriz de riesgo inherente C'!FC18,'Matriz de riesgo inherente C'!FX18)=CONCATENATE(Q57,S62),'Matriz de riesgo inherente C'!A14,""),," ",IF(CONCATENATE('Matriz de riesgo inherente C'!FC29,'Matriz de riesgo inherente C'!FX29)=CONCATENATE(Q57,S62),'Matriz de riesgo inherente C'!A25,""))</f>
        <v xml:space="preserve"> </v>
      </c>
      <c r="T57" s="168" t="str">
        <f>CONCATENATE(IF(CONCATENATE('Matriz de riesgo inherente C'!FC18,'Matriz de riesgo inherente C'!FX18)=CONCATENATE(Q57,T62),'Matriz de riesgo inherente C'!A14,""),," ",IF(CONCATENATE('Matriz de riesgo inherente C'!FC29,'Matriz de riesgo inherente C'!FX29)=CONCATENATE(Q57,T62),'Matriz de riesgo inherente C'!A25,""))</f>
        <v xml:space="preserve"> </v>
      </c>
      <c r="U57" s="169" t="str">
        <f>CONCATENATE(IF(CONCATENATE('Matriz de riesgo inherente C'!FC18,'Matriz de riesgo inherente C'!FX18)=CONCATENATE(Q57,U62),'Matriz de riesgo inherente C'!A14,""),," ",IF(CONCATENATE('Matriz de riesgo inherente C'!FC29,'Matriz de riesgo inherente C'!FX29)=CONCATENATE(Q57,U62),'Matriz de riesgo inherente C'!A25,""))</f>
        <v xml:space="preserve"> </v>
      </c>
      <c r="V57" s="169" t="str">
        <f>CONCATENATE(IF(CONCATENATE('Matriz de riesgo inherente C'!FC18,'Matriz de riesgo inherente C'!FX18)=CONCATENATE(Q57,V62),'Matriz de riesgo inherente C'!A14,""),," ",IF(CONCATENATE('Matriz de riesgo inherente C'!FC29,'Matriz de riesgo inherente C'!FX29)=CONCATENATE(Q57,V62),'Matriz de riesgo inherente C'!A25,""))</f>
        <v xml:space="preserve"> </v>
      </c>
      <c r="X57" s="635" t="s">
        <v>854</v>
      </c>
      <c r="Y57" s="170" t="s">
        <v>34</v>
      </c>
      <c r="AF57" s="21"/>
      <c r="AG57" s="21"/>
      <c r="AH57" s="21"/>
      <c r="AI57" s="21"/>
      <c r="AJ57" s="21"/>
    </row>
    <row r="58" spans="15:39" ht="35.1" customHeight="1" x14ac:dyDescent="0.25">
      <c r="O58" s="634"/>
      <c r="P58" s="92" t="s">
        <v>737</v>
      </c>
      <c r="Q58" s="93">
        <v>4</v>
      </c>
      <c r="R58" s="94" t="str">
        <f>CONCATENATE(IF(CONCATENATE('Matriz de riesgo inherente C'!FC18,'Matriz de riesgo inherente C'!FX18)=CONCATENATE(Q58,R62),'Matriz de riesgo inherente C'!A14,""),," ",IF(CONCATENATE('Matriz de riesgo inherente C'!FC29,'Matriz de riesgo inherente C'!FX29)=CONCATENATE(Q58,R62),'Matriz de riesgo inherente C'!A25,""))</f>
        <v xml:space="preserve"> </v>
      </c>
      <c r="S58" s="94" t="str">
        <f>CONCATENATE(IF(CONCATENATE('Matriz de riesgo inherente C'!FC18,'Matriz de riesgo inherente C'!FX18)=CONCATENATE(Q58,S62),'Matriz de riesgo inherente C'!A14,""),," ",IF(CONCATENATE('Matriz de riesgo inherente C'!FC29,'Matriz de riesgo inherente C'!FX29)=CONCATENATE(Q58,S62),'Matriz de riesgo inherente C'!A25,""))</f>
        <v xml:space="preserve"> </v>
      </c>
      <c r="T58" s="168" t="str">
        <f>CONCATENATE(IF(CONCATENATE('Matriz de riesgo inherente C'!FC18,'Matriz de riesgo inherente C'!FX18)=CONCATENATE(Q58,T62),'Matriz de riesgo inherente C'!A14,""),," ",IF(CONCATENATE('Matriz de riesgo inherente C'!FC29,'Matriz de riesgo inherente C'!FX29)=CONCATENATE(Q58,T62),'Matriz de riesgo inherente C'!A25,""))</f>
        <v xml:space="preserve"> </v>
      </c>
      <c r="U58" s="168" t="str">
        <f>CONCATENATE(IF(CONCATENATE('Matriz de riesgo inherente C'!FC18,'Matriz de riesgo inherente C'!FX18)=CONCATENATE(Q58,U62),'Matriz de riesgo inherente C'!A14,""),," ",IF(CONCATENATE('Matriz de riesgo inherente C'!FC29,'Matriz de riesgo inherente C'!FX29)=CONCATENATE(Q58,U62),'Matriz de riesgo inherente C'!A25,""))</f>
        <v xml:space="preserve"> </v>
      </c>
      <c r="V58" s="169" t="str">
        <f>CONCATENATE(IF(CONCATENATE('Matriz de riesgo inherente C'!FC18,'Matriz de riesgo inherente C'!FX18)=CONCATENATE(Q58,V62),'Matriz de riesgo inherente C'!A14,""),," ",IF(CONCATENATE('Matriz de riesgo inherente C'!FC29,'Matriz de riesgo inherente C'!FX29)=CONCATENATE(Q58,V62),'Matriz de riesgo inherente C'!A25,""))</f>
        <v xml:space="preserve"> </v>
      </c>
      <c r="X58" s="636"/>
      <c r="Y58" s="171" t="s">
        <v>1231</v>
      </c>
      <c r="AF58" s="21"/>
      <c r="AG58" s="21"/>
      <c r="AH58" s="21"/>
      <c r="AI58" s="21"/>
      <c r="AJ58" s="21"/>
    </row>
    <row r="59" spans="15:39" ht="35.1" customHeight="1" x14ac:dyDescent="0.25">
      <c r="O59" s="634"/>
      <c r="P59" s="95" t="s">
        <v>734</v>
      </c>
      <c r="Q59" s="93">
        <v>3</v>
      </c>
      <c r="R59" s="140" t="str">
        <f>CONCATENATE(IF(CONCATENATE('Matriz de riesgo inherente C'!FC18,'Matriz de riesgo inherente C'!FX18)=CONCATENATE(Q59,R62),'Matriz de riesgo inherente C'!A14,""),," ",IF(CONCATENATE('Matriz de riesgo inherente C'!FC29,'Matriz de riesgo inherente C'!FX29)=CONCATENATE(Q59,R62),'Matriz de riesgo inherente C'!A25,""))</f>
        <v xml:space="preserve"> </v>
      </c>
      <c r="S59" s="94" t="str">
        <f>CONCATENATE(IF(CONCATENATE('Matriz de riesgo inherente C'!FC18,'Matriz de riesgo inherente C'!FX18)=CONCATENATE(Q59,S62),'Matriz de riesgo inherente C'!A14,""),," ",IF(CONCATENATE('Matriz de riesgo inherente C'!FC29,'Matriz de riesgo inherente C'!FX29)=CONCATENATE(Q59,S62),'Matriz de riesgo inherente C'!A25,""))</f>
        <v xml:space="preserve"> </v>
      </c>
      <c r="T59" s="94" t="str">
        <f>CONCATENATE(IF(CONCATENATE('Matriz de riesgo inherente C'!FC18,'Matriz de riesgo inherente C'!FX18)=CONCATENATE(Q59,T62),'Matriz de riesgo inherente C'!A14,""),," ",IF(CONCATENATE('Matriz de riesgo inherente C'!FC29,'Matriz de riesgo inherente C'!FX29)=CONCATENATE(Q59,T62),'Matriz de riesgo inherente C'!A25,""))</f>
        <v xml:space="preserve"> </v>
      </c>
      <c r="U59" s="168" t="str">
        <f>CONCATENATE(IF(CONCATENATE('Matriz de riesgo inherente C'!FC18,'Matriz de riesgo inherente C'!FX18)=CONCATENATE(Q59,U62),'Matriz de riesgo inherente C'!A14,""),," ",IF(CONCATENATE('Matriz de riesgo inherente C'!FC29,'Matriz de riesgo inherente C'!FX29)=CONCATENATE(Q59,U62),'Matriz de riesgo inherente C'!A25,""))</f>
        <v xml:space="preserve"> </v>
      </c>
      <c r="V59" s="168" t="str">
        <f>CONCATENATE(IF(CONCATENATE('Matriz de riesgo inherente C'!FC18,'Matriz de riesgo inherente C'!FX18)=CONCATENATE(Q59,V62),'Matriz de riesgo inherente C'!A14,""),," ",IF(CONCATENATE('Matriz de riesgo inherente C'!FC29,'Matriz de riesgo inherente C'!FX29)=CONCATENATE(Q59,V62),'Matriz de riesgo inherente C'!A25,""))</f>
        <v xml:space="preserve"> </v>
      </c>
      <c r="X59" s="636"/>
      <c r="Y59" s="172" t="s">
        <v>33</v>
      </c>
      <c r="AF59" s="21"/>
      <c r="AG59" s="21"/>
      <c r="AH59" s="21"/>
      <c r="AI59" s="21"/>
      <c r="AJ59" s="21"/>
    </row>
    <row r="60" spans="15:39" ht="35.1" customHeight="1" thickBot="1" x14ac:dyDescent="0.3">
      <c r="O60" s="634"/>
      <c r="P60" s="92" t="s">
        <v>731</v>
      </c>
      <c r="Q60" s="93">
        <v>2</v>
      </c>
      <c r="R60" s="140" t="str">
        <f>CONCATENATE(IF(CONCATENATE('Matriz de riesgo inherente C'!FC18,'Matriz de riesgo inherente C'!FX18)=CONCATENATE(Q60,R62),'Matriz de riesgo inherente C'!A14,""),," ",IF(CONCATENATE('Matriz de riesgo inherente C'!FC29,'Matriz de riesgo inherente C'!FX29)=CONCATENATE(Q60,R62),'Matriz de riesgo inherente C'!A25,""))</f>
        <v xml:space="preserve"> </v>
      </c>
      <c r="S60" s="94" t="str">
        <f>CONCATENATE(IF(CONCATENATE('Matriz de riesgo inherente C'!FC18,'Matriz de riesgo inherente C'!FX18)=CONCATENATE(Q60,S62),'Matriz de riesgo inherente C'!A14,""),," ",IF(CONCATENATE('Matriz de riesgo inherente C'!FC29,'Matriz de riesgo inherente C'!FX29)=CONCATENATE(Q60,S62),'Matriz de riesgo inherente C'!A25,""))</f>
        <v xml:space="preserve"> </v>
      </c>
      <c r="T60" s="94" t="str">
        <f>CONCATENATE(IF(CONCATENATE('Matriz de riesgo inherente C'!FC18,'Matriz de riesgo inherente C'!FX18)=CONCATENATE(Q60,T62),'Matriz de riesgo inherente C'!A14,""),," ",IF(CONCATENATE('Matriz de riesgo inherente C'!FC29,'Matriz de riesgo inherente C'!FX29)=CONCATENATE(Q60,T62),'Matriz de riesgo inherente C'!A25,""))</f>
        <v xml:space="preserve"> </v>
      </c>
      <c r="U60" s="94" t="str">
        <f>CONCATENATE(IF(CONCATENATE('Matriz de riesgo inherente C'!FC18,'Matriz de riesgo inherente C'!FX18)=CONCATENATE(Q60,U62),'Matriz de riesgo inherente C'!A14,""),," ",IF(CONCATENATE('Matriz de riesgo inherente C'!FC29,'Matriz de riesgo inherente C'!FX29)=CONCATENATE(Q60,U62),'Matriz de riesgo inherente C'!A25,""))</f>
        <v>R1 R4</v>
      </c>
      <c r="V60" s="168" t="str">
        <f>CONCATENATE(IF(CONCATENATE('Matriz de riesgo inherente C'!FC18,'Matriz de riesgo inherente C'!FX18)=CONCATENATE(Q60,V62),'Matriz de riesgo inherente C'!A14,""),," ",IF(CONCATENATE('Matriz de riesgo inherente C'!FC29,'Matriz de riesgo inherente C'!FX29)=CONCATENATE(Q60,V62),'Matriz de riesgo inherente C'!A25,""))</f>
        <v xml:space="preserve"> </v>
      </c>
      <c r="X60" s="637"/>
      <c r="Y60" s="173" t="s">
        <v>39</v>
      </c>
      <c r="AF60" s="21"/>
      <c r="AG60" s="21"/>
      <c r="AH60" s="21"/>
      <c r="AI60" s="21"/>
      <c r="AJ60" s="21"/>
    </row>
    <row r="61" spans="15:39" ht="35.1" customHeight="1" x14ac:dyDescent="0.25">
      <c r="O61" s="634"/>
      <c r="P61" s="92" t="s">
        <v>728</v>
      </c>
      <c r="Q61" s="93">
        <v>1</v>
      </c>
      <c r="R61" s="140" t="str">
        <f>CONCATENATE(IF(CONCATENATE('Matriz de riesgo inherente C'!FC18,'Matriz de riesgo inherente C'!FX18)=CONCATENATE(Q61,R62),'Matriz de riesgo inherente C'!A14,""),," ",IF(CONCATENATE('Matriz de riesgo inherente C'!FC29,'Matriz de riesgo inherente C'!FX29)=CONCATENATE(Q61,R62),'Matriz de riesgo inherente C'!A25,""))</f>
        <v xml:space="preserve"> </v>
      </c>
      <c r="S61" s="140" t="str">
        <f>CONCATENATE(IF(CONCATENATE('Matriz de riesgo inherente C'!FC18,'Matriz de riesgo inherente C'!FX18)=CONCATENATE(Q61,S62),'Matriz de riesgo inherente C'!A14,""),," ",IF(CONCATENATE('Matriz de riesgo inherente C'!FC29,'Matriz de riesgo inherente C'!FX29)=CONCATENATE(Q61,S62),'Matriz de riesgo inherente C'!A25,""))</f>
        <v xml:space="preserve"> </v>
      </c>
      <c r="T61" s="140" t="str">
        <f>CONCATENATE(IF(CONCATENATE('Matriz de riesgo inherente C'!FC18,'Matriz de riesgo inherente C'!FX18)=CONCATENATE(Q61,T62),'Matriz de riesgo inherente C'!A14,""),," ",IF(CONCATENATE('Matriz de riesgo inherente C'!FC29,'Matriz de riesgo inherente C'!FX29)=CONCATENATE(Q61,T62),'Matriz de riesgo inherente C'!A25,""))</f>
        <v xml:space="preserve"> </v>
      </c>
      <c r="U61" s="94" t="str">
        <f>CONCATENATE(IF(CONCATENATE('Matriz de riesgo inherente C'!FC18,'Matriz de riesgo inherente C'!FX18)=CONCATENATE(Q61,U62),'Matriz de riesgo inherente C'!A14,""),," ",IF(CONCATENATE('Matriz de riesgo inherente C'!FC29,'Matriz de riesgo inherente C'!FX29)=CONCATENATE(Q61,U62),'Matriz de riesgo inherente C'!A25,""))</f>
        <v xml:space="preserve"> </v>
      </c>
      <c r="V61" s="94" t="str">
        <f>CONCATENATE(IF(CONCATENATE('Matriz de riesgo inherente C'!FC18,'Matriz de riesgo inherente C'!FX18)=CONCATENATE(Q61,V62),'Matriz de riesgo inherente C'!A14,""),," ",IF(CONCATENATE('Matriz de riesgo inherente C'!FC29,'Matriz de riesgo inherente C'!FX29)=CONCATENATE(Q61,V62),'Matriz de riesgo inherente C'!A25,""))</f>
        <v xml:space="preserve"> </v>
      </c>
      <c r="AF61" s="21"/>
      <c r="AG61" s="21"/>
      <c r="AH61" s="21"/>
      <c r="AI61" s="21"/>
      <c r="AJ61" s="21"/>
    </row>
    <row r="62" spans="15:39" x14ac:dyDescent="0.25">
      <c r="R62" s="93">
        <v>1</v>
      </c>
      <c r="S62" s="93">
        <v>2</v>
      </c>
      <c r="T62" s="93">
        <v>3</v>
      </c>
      <c r="U62" s="93">
        <v>4</v>
      </c>
      <c r="V62" s="93">
        <v>5</v>
      </c>
      <c r="W62" s="21" t="s">
        <v>649</v>
      </c>
      <c r="AF62" s="21"/>
      <c r="AG62" s="21"/>
      <c r="AH62" s="21"/>
      <c r="AI62" s="21"/>
      <c r="AJ62" s="21"/>
    </row>
    <row r="63" spans="15:39" x14ac:dyDescent="0.25">
      <c r="R63" s="95" t="s">
        <v>750</v>
      </c>
      <c r="S63" s="95" t="s">
        <v>753</v>
      </c>
      <c r="T63" s="95" t="s">
        <v>757</v>
      </c>
      <c r="U63" s="95" t="s">
        <v>762</v>
      </c>
      <c r="V63" s="95" t="s">
        <v>765</v>
      </c>
      <c r="AF63" s="21"/>
      <c r="AG63" s="21"/>
      <c r="AH63" s="21"/>
      <c r="AI63" s="21"/>
      <c r="AJ63" s="21"/>
    </row>
    <row r="64" spans="15:39" ht="15.75" x14ac:dyDescent="0.25">
      <c r="R64" s="367" t="s">
        <v>831</v>
      </c>
      <c r="S64" s="367"/>
      <c r="T64" s="367"/>
      <c r="U64" s="367"/>
      <c r="V64" s="367"/>
      <c r="AF64" s="21"/>
      <c r="AG64" s="21"/>
      <c r="AH64" s="21"/>
      <c r="AI64" s="21"/>
      <c r="AJ64" s="21"/>
    </row>
    <row r="67" spans="15:25" ht="15.75" thickBot="1" x14ac:dyDescent="0.3">
      <c r="R67" s="633" t="s">
        <v>865</v>
      </c>
      <c r="S67" s="633"/>
      <c r="T67" s="633"/>
      <c r="U67" s="633"/>
      <c r="V67" s="633"/>
    </row>
    <row r="68" spans="15:25" ht="35.1" customHeight="1" x14ac:dyDescent="0.25">
      <c r="O68" s="634" t="s">
        <v>853</v>
      </c>
      <c r="P68" s="92" t="s">
        <v>740</v>
      </c>
      <c r="Q68" s="93">
        <v>5</v>
      </c>
      <c r="R68" s="94" t="str">
        <f>CONCATENATE(IF(CONCATENATE('Matriz de riesgo inherente C'!FC19,'Matriz de riesgo inherente C'!FX19)=CONCATENATE(Q68,R73),'Matriz de riesgo inherente C'!A14,""))</f>
        <v/>
      </c>
      <c r="S68" s="168" t="str">
        <f>CONCATENATE(IF(CONCATENATE('Matriz de riesgo inherente C'!FC19,'Matriz de riesgo inherente C'!FX19)=CONCATENATE(Q68,S73),'Matriz de riesgo inherente C'!A14,""))</f>
        <v/>
      </c>
      <c r="T68" s="168" t="str">
        <f>CONCATENATE(IF(CONCATENATE('Matriz de riesgo inherente C'!FC19,'Matriz de riesgo inherente C'!FX19)=CONCATENATE(Q68,T73),'Matriz de riesgo inherente C'!A14,""))</f>
        <v/>
      </c>
      <c r="U68" s="169" t="str">
        <f>CONCATENATE(IF(CONCATENATE('Matriz de riesgo inherente C'!FC19,'Matriz de riesgo inherente C'!FX19)=CONCATENATE(Q68,U73),'Matriz de riesgo inherente C'!A14,""))</f>
        <v/>
      </c>
      <c r="V68" s="169" t="str">
        <f>CONCATENATE(IF(CONCATENATE('Matriz de riesgo inherente C'!FC19,'Matriz de riesgo inherente C'!FX19)=CONCATENATE(Q68,V73),'Matriz de riesgo inherente C'!A14,""))</f>
        <v/>
      </c>
      <c r="X68" s="295" t="s">
        <v>854</v>
      </c>
      <c r="Y68" s="170" t="s">
        <v>34</v>
      </c>
    </row>
    <row r="69" spans="15:25" ht="35.1" customHeight="1" x14ac:dyDescent="0.25">
      <c r="O69" s="634"/>
      <c r="P69" s="92" t="s">
        <v>737</v>
      </c>
      <c r="Q69" s="93">
        <v>4</v>
      </c>
      <c r="R69" s="94" t="str">
        <f>CONCATENATE(IF(CONCATENATE('Matriz de riesgo inherente C'!FC19,'Matriz de riesgo inherente C'!FX19)=CONCATENATE(Q69,R73),'Matriz de riesgo inherente C'!A14,""))</f>
        <v/>
      </c>
      <c r="S69" s="94" t="str">
        <f>CONCATENATE(IF(CONCATENATE('Matriz de riesgo inherente C'!FC19,'Matriz de riesgo inherente C'!FX19)=CONCATENATE(Q69,S73),'Matriz de riesgo inherente C'!A14,""))</f>
        <v/>
      </c>
      <c r="T69" s="168" t="str">
        <f>CONCATENATE(IF(CONCATENATE('Matriz de riesgo inherente C'!FC19,'Matriz de riesgo inherente C'!FX19)=CONCATENATE(Q69,T73),'Matriz de riesgo inherente C'!A14,""))</f>
        <v/>
      </c>
      <c r="U69" s="168" t="str">
        <f>CONCATENATE(IF(CONCATENATE('Matriz de riesgo inherente C'!FC19,'Matriz de riesgo inherente C'!FX19)=CONCATENATE(Q69,U73),'Matriz de riesgo inherente C'!A14,""))</f>
        <v/>
      </c>
      <c r="V69" s="169" t="str">
        <f>CONCATENATE(IF(CONCATENATE('Matriz de riesgo inherente C'!FC19,'Matriz de riesgo inherente C'!FX19)=CONCATENATE(Q69,V73),'Matriz de riesgo inherente C'!A14,""))</f>
        <v/>
      </c>
      <c r="X69" s="296"/>
      <c r="Y69" s="171" t="s">
        <v>1231</v>
      </c>
    </row>
    <row r="70" spans="15:25" ht="35.1" customHeight="1" x14ac:dyDescent="0.25">
      <c r="O70" s="634"/>
      <c r="P70" s="95" t="s">
        <v>734</v>
      </c>
      <c r="Q70" s="93">
        <v>3</v>
      </c>
      <c r="R70" s="140" t="str">
        <f>CONCATENATE(IF(CONCATENATE('Matriz de riesgo inherente C'!FC19,'Matriz de riesgo inherente C'!FX19)=CONCATENATE(Q70,R73),'Matriz de riesgo inherente C'!A14,""))</f>
        <v/>
      </c>
      <c r="S70" s="94" t="str">
        <f>CONCATENATE(IF(CONCATENATE('Matriz de riesgo inherente C'!FC19,'Matriz de riesgo inherente C'!FX19)=CONCATENATE(Q70,S73),'Matriz de riesgo inherente C'!A14,""))</f>
        <v/>
      </c>
      <c r="T70" s="94" t="str">
        <f>CONCATENATE(IF(CONCATENATE('Matriz de riesgo inherente C'!FC19,'Matriz de riesgo inherente C'!FX19)=CONCATENATE(Q70,T73),'Matriz de riesgo inherente C'!A14,""))</f>
        <v/>
      </c>
      <c r="U70" s="168" t="str">
        <f>CONCATENATE(IF(CONCATENATE('Matriz de riesgo inherente C'!FC19,'Matriz de riesgo inherente C'!FX19)=CONCATENATE(Q70,U73),'Matriz de riesgo inherente C'!A14,""))</f>
        <v/>
      </c>
      <c r="V70" s="168" t="str">
        <f>CONCATENATE(IF(CONCATENATE('Matriz de riesgo inherente C'!FC19,'Matriz de riesgo inherente C'!FX19)=CONCATENATE(Q70,V73),'Matriz de riesgo inherente C'!A14,""))</f>
        <v/>
      </c>
      <c r="X70" s="296"/>
      <c r="Y70" s="172" t="s">
        <v>33</v>
      </c>
    </row>
    <row r="71" spans="15:25" ht="35.1" customHeight="1" thickBot="1" x14ac:dyDescent="0.3">
      <c r="O71" s="634"/>
      <c r="P71" s="92" t="s">
        <v>731</v>
      </c>
      <c r="Q71" s="93">
        <v>2</v>
      </c>
      <c r="R71" s="140" t="str">
        <f>CONCATENATE(IF(CONCATENATE('Matriz de riesgo inherente C'!FC19,'Matriz de riesgo inherente C'!FX19)=CONCATENATE(Q71,R73),'Matriz de riesgo inherente C'!A14,""))</f>
        <v/>
      </c>
      <c r="S71" s="94" t="str">
        <f>CONCATENATE(IF(CONCATENATE('Matriz de riesgo inherente C'!FC19,'Matriz de riesgo inherente C'!FX19)=CONCATENATE(Q71,S73),'Matriz de riesgo inherente C'!A14,""))</f>
        <v/>
      </c>
      <c r="T71" s="94" t="str">
        <f>CONCATENATE(IF(CONCATENATE('Matriz de riesgo inherente C'!FC19,'Matriz de riesgo inherente C'!FX19)=CONCATENATE(Q71,T73),'Matriz de riesgo inherente C'!A14,""))</f>
        <v/>
      </c>
      <c r="U71" s="94" t="str">
        <f>CONCATENATE(IF(CONCATENATE('Matriz de riesgo inherente C'!FC19,'Matriz de riesgo inherente C'!FX19)=CONCATENATE(Q71,U73),'Matriz de riesgo inherente C'!A14,""))</f>
        <v>R1</v>
      </c>
      <c r="V71" s="168" t="str">
        <f>CONCATENATE(IF(CONCATENATE('Matriz de riesgo inherente C'!FC19,'Matriz de riesgo inherente C'!FX19)=CONCATENATE(Q71,V73),'Matriz de riesgo inherente C'!A14,""))</f>
        <v/>
      </c>
      <c r="X71" s="297"/>
      <c r="Y71" s="173" t="s">
        <v>39</v>
      </c>
    </row>
    <row r="72" spans="15:25" ht="35.1" customHeight="1" x14ac:dyDescent="0.25">
      <c r="O72" s="634"/>
      <c r="P72" s="92" t="s">
        <v>728</v>
      </c>
      <c r="Q72" s="93">
        <v>1</v>
      </c>
      <c r="R72" s="140" t="str">
        <f>CONCATENATE(IF(CONCATENATE('Matriz de riesgo inherente C'!FC19,'Matriz de riesgo inherente C'!FX19)=CONCATENATE(Q72,R73),'Matriz de riesgo inherente C'!A14,""))</f>
        <v/>
      </c>
      <c r="S72" s="140" t="str">
        <f>CONCATENATE(IF(CONCATENATE('Matriz de riesgo inherente C'!FC19,'Matriz de riesgo inherente C'!FX19)=CONCATENATE(Q72,S73),'Matriz de riesgo inherente C'!A14,""))</f>
        <v/>
      </c>
      <c r="T72" s="140" t="str">
        <f>CONCATENATE(IF(CONCATENATE('Matriz de riesgo inherente C'!FC19,'Matriz de riesgo inherente C'!FX19)=CONCATENATE(Q72,T73),'Matriz de riesgo inherente C'!A14,""))</f>
        <v/>
      </c>
      <c r="U72" s="94" t="str">
        <f>CONCATENATE(IF(CONCATENATE('Matriz de riesgo inherente C'!FC19,'Matriz de riesgo inherente C'!FX19)=CONCATENATE(Q72,U73),'Matriz de riesgo inherente C'!A14,""))</f>
        <v/>
      </c>
      <c r="V72" s="94" t="str">
        <f>CONCATENATE(IF(CONCATENATE('Matriz de riesgo inherente C'!FC19,'Matriz de riesgo inherente C'!FX19)=CONCATENATE(Q72,V73),'Matriz de riesgo inherente C'!A14,""))</f>
        <v/>
      </c>
    </row>
    <row r="73" spans="15:25" x14ac:dyDescent="0.25">
      <c r="R73" s="93">
        <v>1</v>
      </c>
      <c r="S73" s="93">
        <v>2</v>
      </c>
      <c r="T73" s="93">
        <v>3</v>
      </c>
      <c r="U73" s="93">
        <v>4</v>
      </c>
      <c r="V73" s="93">
        <v>5</v>
      </c>
      <c r="W73" s="21" t="s">
        <v>649</v>
      </c>
    </row>
    <row r="74" spans="15:25" x14ac:dyDescent="0.25">
      <c r="R74" s="95" t="s">
        <v>750</v>
      </c>
      <c r="S74" s="95" t="s">
        <v>753</v>
      </c>
      <c r="T74" s="95" t="s">
        <v>757</v>
      </c>
      <c r="U74" s="95" t="s">
        <v>762</v>
      </c>
      <c r="V74" s="95" t="s">
        <v>765</v>
      </c>
    </row>
    <row r="75" spans="15:25" ht="15.75" x14ac:dyDescent="0.25">
      <c r="R75" s="367" t="s">
        <v>831</v>
      </c>
      <c r="S75" s="367"/>
      <c r="T75" s="367"/>
      <c r="U75" s="367"/>
      <c r="V75" s="367"/>
    </row>
    <row r="78" spans="15:25" ht="15.75" thickBot="1" x14ac:dyDescent="0.3">
      <c r="R78" s="633" t="s">
        <v>866</v>
      </c>
      <c r="S78" s="633"/>
      <c r="T78" s="633"/>
      <c r="U78" s="633"/>
      <c r="V78" s="633"/>
    </row>
    <row r="79" spans="15:25" ht="35.1" customHeight="1" x14ac:dyDescent="0.25">
      <c r="O79" s="634" t="s">
        <v>853</v>
      </c>
      <c r="P79" s="92" t="s">
        <v>740</v>
      </c>
      <c r="Q79" s="93">
        <v>5</v>
      </c>
      <c r="R79" s="94" t="str">
        <f>CONCATENATE(IF(CONCATENATE('Matriz de riesgo inherente C'!FC20,'Matriz de riesgo inherente C'!FX20)=CONCATENATE(Q79,R84),'Matriz de riesgo inherente C'!A14,""))</f>
        <v/>
      </c>
      <c r="S79" s="168" t="str">
        <f>CONCATENATE(IF(CONCATENATE('Matriz de riesgo inherente C'!FC20,'Matriz de riesgo inherente C'!FX20)=CONCATENATE(Q79,S84),'Matriz de riesgo inherente C'!A14,""))</f>
        <v/>
      </c>
      <c r="T79" s="168" t="str">
        <f>CONCATENATE(IF(CONCATENATE('Matriz de riesgo inherente C'!FC20,'Matriz de riesgo inherente C'!FX20)=CONCATENATE(Q79,T84),'Matriz de riesgo inherente C'!A14,""))</f>
        <v/>
      </c>
      <c r="U79" s="169" t="str">
        <f>CONCATENATE(IF(CONCATENATE('Matriz de riesgo inherente C'!FC20,'Matriz de riesgo inherente C'!FX20)=CONCATENATE(Q79,U84),'Matriz de riesgo inherente C'!A14,""))</f>
        <v/>
      </c>
      <c r="V79" s="169" t="str">
        <f>CONCATENATE(IF(CONCATENATE('Matriz de riesgo inherente C'!FC20,'Matriz de riesgo inherente C'!FX20)=CONCATENATE(Q79,V84),'Matriz de riesgo inherente C'!A14,""))</f>
        <v/>
      </c>
      <c r="X79" s="295" t="s">
        <v>854</v>
      </c>
      <c r="Y79" s="170" t="s">
        <v>34</v>
      </c>
    </row>
    <row r="80" spans="15:25" ht="35.1" customHeight="1" x14ac:dyDescent="0.25">
      <c r="O80" s="634"/>
      <c r="P80" s="92" t="s">
        <v>737</v>
      </c>
      <c r="Q80" s="93">
        <v>4</v>
      </c>
      <c r="R80" s="94" t="str">
        <f>CONCATENATE(IF(CONCATENATE('Matriz de riesgo inherente C'!FC20,'Matriz de riesgo inherente C'!FX20)=CONCATENATE(Q80,R84),'Matriz de riesgo inherente C'!A14,""))</f>
        <v/>
      </c>
      <c r="S80" s="94" t="str">
        <f>CONCATENATE(IF(CONCATENATE('Matriz de riesgo inherente C'!FC20,'Matriz de riesgo inherente C'!FX20)=CONCATENATE(Q80,S84),'Matriz de riesgo inherente C'!A14,""))</f>
        <v/>
      </c>
      <c r="T80" s="168" t="str">
        <f>CONCATENATE(IF(CONCATENATE('Matriz de riesgo inherente C'!FC20,'Matriz de riesgo inherente C'!FX20)=CONCATENATE(Q80,T84),'Matriz de riesgo inherente C'!A14,""))</f>
        <v/>
      </c>
      <c r="U80" s="168" t="str">
        <f>CONCATENATE(IF(CONCATENATE('Matriz de riesgo inherente C'!FC20,'Matriz de riesgo inherente C'!FX20)=CONCATENATE(Q80,U84),'Matriz de riesgo inherente C'!A14,""))</f>
        <v/>
      </c>
      <c r="V80" s="169" t="str">
        <f>CONCATENATE(IF(CONCATENATE('Matriz de riesgo inherente C'!FC20,'Matriz de riesgo inherente C'!FX20)=CONCATENATE(Q80,V84),'Matriz de riesgo inherente C'!A14,""))</f>
        <v/>
      </c>
      <c r="X80" s="296"/>
      <c r="Y80" s="171" t="s">
        <v>1231</v>
      </c>
    </row>
    <row r="81" spans="15:25" ht="35.1" customHeight="1" x14ac:dyDescent="0.25">
      <c r="O81" s="634"/>
      <c r="P81" s="95" t="s">
        <v>734</v>
      </c>
      <c r="Q81" s="93">
        <v>3</v>
      </c>
      <c r="R81" s="140" t="str">
        <f>CONCATENATE(IF(CONCATENATE('Matriz de riesgo inherente C'!FC20,'Matriz de riesgo inherente C'!FX20)=CONCATENATE(Q81,R84),'Matriz de riesgo inherente C'!A14,""))</f>
        <v/>
      </c>
      <c r="S81" s="94" t="str">
        <f>CONCATENATE(IF(CONCATENATE('Matriz de riesgo inherente C'!FC20,'Matriz de riesgo inherente C'!FX20)=CONCATENATE(Q81,S84),'Matriz de riesgo inherente C'!A14,""))</f>
        <v/>
      </c>
      <c r="T81" s="94" t="str">
        <f>CONCATENATE(IF(CONCATENATE('Matriz de riesgo inherente C'!FC20,'Matriz de riesgo inherente C'!FX20)=CONCATENATE(Q81,T84),'Matriz de riesgo inherente C'!A14,""))</f>
        <v/>
      </c>
      <c r="U81" s="168" t="str">
        <f>CONCATENATE(IF(CONCATENATE('Matriz de riesgo inherente C'!FC20,'Matriz de riesgo inherente C'!FX20)=CONCATENATE(Q81,U84),'Matriz de riesgo inherente C'!A14,""))</f>
        <v/>
      </c>
      <c r="V81" s="168" t="str">
        <f>CONCATENATE(IF(CONCATENATE('Matriz de riesgo inherente C'!FC20,'Matriz de riesgo inherente C'!FX20)=CONCATENATE(Q81,V84),'Matriz de riesgo inherente C'!A14,""))</f>
        <v/>
      </c>
      <c r="X81" s="296"/>
      <c r="Y81" s="172" t="s">
        <v>33</v>
      </c>
    </row>
    <row r="82" spans="15:25" ht="35.1" customHeight="1" thickBot="1" x14ac:dyDescent="0.3">
      <c r="O82" s="634"/>
      <c r="P82" s="92" t="s">
        <v>731</v>
      </c>
      <c r="Q82" s="93">
        <v>2</v>
      </c>
      <c r="R82" s="140" t="str">
        <f>CONCATENATE(IF(CONCATENATE('Matriz de riesgo inherente C'!FC20,'Matriz de riesgo inherente C'!FX20)=CONCATENATE(Q82,R84),'Matriz de riesgo inherente C'!A14,""))</f>
        <v/>
      </c>
      <c r="S82" s="94" t="str">
        <f>CONCATENATE(IF(CONCATENATE('Matriz de riesgo inherente C'!FC20,'Matriz de riesgo inherente C'!FX20)=CONCATENATE(Q82,S84),'Matriz de riesgo inherente C'!A14,""))</f>
        <v/>
      </c>
      <c r="T82" s="94" t="str">
        <f>CONCATENATE(IF(CONCATENATE('Matriz de riesgo inherente C'!FC20,'Matriz de riesgo inherente C'!FX20)=CONCATENATE(Q82,T84),'Matriz de riesgo inherente C'!A14,""))</f>
        <v/>
      </c>
      <c r="U82" s="94" t="str">
        <f>CONCATENATE(IF(CONCATENATE('Matriz de riesgo inherente C'!FC20,'Matriz de riesgo inherente C'!FX20)=CONCATENATE(Q82,U84),'Matriz de riesgo inherente C'!A14,""))</f>
        <v>R1</v>
      </c>
      <c r="V82" s="168" t="str">
        <f>CONCATENATE(IF(CONCATENATE('Matriz de riesgo inherente C'!FC20,'Matriz de riesgo inherente C'!FX20)=CONCATENATE(Q82,V84),'Matriz de riesgo inherente C'!A14,""))</f>
        <v/>
      </c>
      <c r="X82" s="297"/>
      <c r="Y82" s="173" t="s">
        <v>39</v>
      </c>
    </row>
    <row r="83" spans="15:25" ht="33.950000000000003" customHeight="1" x14ac:dyDescent="0.25">
      <c r="O83" s="634"/>
      <c r="P83" s="92" t="s">
        <v>728</v>
      </c>
      <c r="Q83" s="93">
        <v>1</v>
      </c>
      <c r="R83" s="140" t="str">
        <f>CONCATENATE(IF(CONCATENATE('Matriz de riesgo inherente C'!FC20,'Matriz de riesgo inherente C'!FX20)=CONCATENATE(Q83,R84),'Matriz de riesgo inherente C'!A14,""))</f>
        <v/>
      </c>
      <c r="S83" s="140" t="str">
        <f>CONCATENATE(IF(CONCATENATE('Matriz de riesgo inherente C'!FC20,'Matriz de riesgo inherente C'!FX20)=CONCATENATE(Q83,S84),'Matriz de riesgo inherente C'!A14,""))</f>
        <v/>
      </c>
      <c r="T83" s="140" t="str">
        <f>CONCATENATE(IF(CONCATENATE('Matriz de riesgo inherente C'!FC20,'Matriz de riesgo inherente C'!FX20)=CONCATENATE(Q83,T84),'Matriz de riesgo inherente C'!A14,""))</f>
        <v/>
      </c>
      <c r="U83" s="94" t="str">
        <f>CONCATENATE(IF(CONCATENATE('Matriz de riesgo inherente C'!FC20,'Matriz de riesgo inherente C'!FX20)=CONCATENATE(Q83,U84),'Matriz de riesgo inherente C'!A14,""))</f>
        <v/>
      </c>
      <c r="V83" s="94" t="str">
        <f>CONCATENATE(IF(CONCATENATE('Matriz de riesgo inherente C'!FC20,'Matriz de riesgo inherente C'!FX20)=CONCATENATE(Q83,V84),'Matriz de riesgo inherente C'!A14,""))</f>
        <v/>
      </c>
    </row>
    <row r="84" spans="15:25" x14ac:dyDescent="0.25">
      <c r="R84" s="93">
        <v>1</v>
      </c>
      <c r="S84" s="93">
        <v>2</v>
      </c>
      <c r="T84" s="93">
        <v>3</v>
      </c>
      <c r="U84" s="93">
        <v>4</v>
      </c>
      <c r="V84" s="93">
        <v>5</v>
      </c>
      <c r="W84" s="21" t="s">
        <v>649</v>
      </c>
    </row>
    <row r="85" spans="15:25" x14ac:dyDescent="0.25">
      <c r="R85" s="95" t="s">
        <v>750</v>
      </c>
      <c r="S85" s="95" t="s">
        <v>753</v>
      </c>
      <c r="T85" s="95" t="s">
        <v>757</v>
      </c>
      <c r="U85" s="95" t="s">
        <v>762</v>
      </c>
      <c r="V85" s="95" t="s">
        <v>765</v>
      </c>
    </row>
    <row r="86" spans="15:25" ht="15.75" x14ac:dyDescent="0.25">
      <c r="R86" s="367" t="s">
        <v>831</v>
      </c>
      <c r="S86" s="367"/>
      <c r="T86" s="367"/>
      <c r="U86" s="367"/>
      <c r="V86" s="367"/>
    </row>
    <row r="89" spans="15:25" ht="15.75" thickBot="1" x14ac:dyDescent="0.3">
      <c r="R89" s="633" t="s">
        <v>867</v>
      </c>
      <c r="S89" s="633"/>
      <c r="T89" s="633"/>
      <c r="U89" s="633"/>
      <c r="V89" s="633"/>
    </row>
    <row r="90" spans="15:25" ht="33.950000000000003" customHeight="1" x14ac:dyDescent="0.25">
      <c r="O90" s="634" t="s">
        <v>853</v>
      </c>
      <c r="P90" s="92" t="s">
        <v>740</v>
      </c>
      <c r="Q90" s="93">
        <v>5</v>
      </c>
      <c r="R90" s="94" t="str">
        <f>CONCATENATE(IF(CONCATENATE('Matriz de riesgo inherente C'!FC33,'Matriz de riesgo inherente C'!FX33)=CONCATENATE(Q90,R95),'Matriz de riesgo inherente C'!A33,""))</f>
        <v/>
      </c>
      <c r="S90" s="168" t="str">
        <f>CONCATENATE(IF(CONCATENATE('Matriz de riesgo inherente C'!FC33,'Matriz de riesgo inherente C'!FX33)=CONCATENATE(Q90,S95),'Matriz de riesgo inherente C'!A33,""))</f>
        <v/>
      </c>
      <c r="T90" s="168" t="str">
        <f>CONCATENATE(IF(CONCATENATE('Matriz de riesgo inherente C'!FC33,'Matriz de riesgo inherente C'!FX33)=CONCATENATE(Q90,T95),'Matriz de riesgo inherente C'!A33,""))</f>
        <v/>
      </c>
      <c r="U90" s="169" t="str">
        <f>CONCATENATE(IF(CONCATENATE('Matriz de riesgo inherente C'!FC33,'Matriz de riesgo inherente C'!FX33)=CONCATENATE(Q90,U95),'Matriz de riesgo inherente C'!A33,""))</f>
        <v/>
      </c>
      <c r="V90" s="169" t="str">
        <f>CONCATENATE(IF(CONCATENATE('Matriz de riesgo inherente C'!FC33,'Matriz de riesgo inherente C'!FX33)=CONCATENATE(Q90,V95),'Matriz de riesgo inherente C'!A33,""))</f>
        <v/>
      </c>
      <c r="X90" s="295" t="s">
        <v>854</v>
      </c>
      <c r="Y90" s="170" t="s">
        <v>34</v>
      </c>
    </row>
    <row r="91" spans="15:25" ht="33.950000000000003" customHeight="1" x14ac:dyDescent="0.25">
      <c r="O91" s="634"/>
      <c r="P91" s="92" t="s">
        <v>737</v>
      </c>
      <c r="Q91" s="93">
        <v>4</v>
      </c>
      <c r="R91" s="94" t="str">
        <f>CONCATENATE(IF(CONCATENATE('Matriz de riesgo inherente C'!FC33,'Matriz de riesgo inherente C'!FX33)=CONCATENATE(Q91,R95),'Matriz de riesgo inherente C'!A33,""))</f>
        <v/>
      </c>
      <c r="S91" s="94" t="str">
        <f>CONCATENATE(IF(CONCATENATE('Matriz de riesgo inherente C'!FC33,'Matriz de riesgo inherente C'!FX33)=CONCATENATE(Q91,S95),'Matriz de riesgo inherente C'!A33,""))</f>
        <v/>
      </c>
      <c r="T91" s="168" t="str">
        <f>CONCATENATE(IF(CONCATENATE('Matriz de riesgo inherente C'!FC33,'Matriz de riesgo inherente C'!FX33)=CONCATENATE(Q91,T95),'Matriz de riesgo inherente C'!A33,""))</f>
        <v/>
      </c>
      <c r="U91" s="168" t="str">
        <f>CONCATENATE(IF(CONCATENATE('Matriz de riesgo inherente C'!FC33,'Matriz de riesgo inherente C'!FX33)=CONCATENATE(Q91,U95),'Matriz de riesgo inherente C'!A33,""))</f>
        <v/>
      </c>
      <c r="V91" s="169" t="str">
        <f>CONCATENATE(IF(CONCATENATE('Matriz de riesgo inherente C'!FC33,'Matriz de riesgo inherente C'!FX33)=CONCATENATE(Q91,V95),'Matriz de riesgo inherente C'!A33,""))</f>
        <v/>
      </c>
      <c r="X91" s="296"/>
      <c r="Y91" s="171" t="s">
        <v>1231</v>
      </c>
    </row>
    <row r="92" spans="15:25" ht="33.950000000000003" customHeight="1" x14ac:dyDescent="0.25">
      <c r="O92" s="634"/>
      <c r="P92" s="95" t="s">
        <v>734</v>
      </c>
      <c r="Q92" s="93">
        <v>3</v>
      </c>
      <c r="R92" s="140" t="str">
        <f>CONCATENATE(IF(CONCATENATE('Matriz de riesgo inherente C'!FC33,'Matriz de riesgo inherente C'!FX33)=CONCATENATE(Q92,R95),'Matriz de riesgo inherente C'!A33,""))</f>
        <v/>
      </c>
      <c r="S92" s="94" t="str">
        <f>CONCATENATE(IF(CONCATENATE('Matriz de riesgo inherente C'!FC33,'Matriz de riesgo inherente C'!FX33)=CONCATENATE(Q92,S95),'Matriz de riesgo inherente C'!A33,""))</f>
        <v/>
      </c>
      <c r="T92" s="94" t="str">
        <f>CONCATENATE(IF(CONCATENATE('Matriz de riesgo inherente C'!FC33,'Matriz de riesgo inherente C'!FX33)=CONCATENATE(Q92,T95),'Matriz de riesgo inherente C'!A33,""))</f>
        <v/>
      </c>
      <c r="U92" s="168" t="str">
        <f>CONCATENATE(IF(CONCATENATE('Matriz de riesgo inherente C'!FC33,'Matriz de riesgo inherente C'!FX33)=CONCATENATE(Q92,U95),'Matriz de riesgo inherente C'!A33,""))</f>
        <v/>
      </c>
      <c r="V92" s="168" t="str">
        <f>CONCATENATE(IF(CONCATENATE('Matriz de riesgo inherente C'!FC33,'Matriz de riesgo inherente C'!FX33)=CONCATENATE(Q92,V95),'Matriz de riesgo inherente C'!A33,""))</f>
        <v/>
      </c>
      <c r="X92" s="296"/>
      <c r="Y92" s="172" t="s">
        <v>33</v>
      </c>
    </row>
    <row r="93" spans="15:25" ht="33.950000000000003" customHeight="1" thickBot="1" x14ac:dyDescent="0.3">
      <c r="O93" s="634"/>
      <c r="P93" s="92" t="s">
        <v>731</v>
      </c>
      <c r="Q93" s="93">
        <v>2</v>
      </c>
      <c r="R93" s="140" t="str">
        <f>CONCATENATE(IF(CONCATENATE('Matriz de riesgo inherente C'!FC33,'Matriz de riesgo inherente C'!FX33)=CONCATENATE(Q93,R95),'Matriz de riesgo inherente C'!A33,""))</f>
        <v/>
      </c>
      <c r="S93" s="94" t="str">
        <f>CONCATENATE(IF(CONCATENATE('Matriz de riesgo inherente C'!FC33,'Matriz de riesgo inherente C'!FX33)=CONCATENATE(Q93,S95),'Matriz de riesgo inherente C'!A33,""))</f>
        <v/>
      </c>
      <c r="T93" s="94" t="str">
        <f>CONCATENATE(IF(CONCATENATE('Matriz de riesgo inherente C'!FC33,'Matriz de riesgo inherente C'!FX33)=CONCATENATE(Q93,T95),'Matriz de riesgo inherente C'!A33,""))</f>
        <v/>
      </c>
      <c r="U93" s="94" t="str">
        <f>CONCATENATE(IF(CONCATENATE('Matriz de riesgo inherente C'!FC33,'Matriz de riesgo inherente C'!FX33)=CONCATENATE(Q93,U95),'Matriz de riesgo inherente C'!A33,""))</f>
        <v>R7</v>
      </c>
      <c r="V93" s="168" t="str">
        <f>CONCATENATE(IF(CONCATENATE('Matriz de riesgo inherente C'!FC33,'Matriz de riesgo inherente C'!FX33)=CONCATENATE(Q93,V95),'Matriz de riesgo inherente C'!A33,""))</f>
        <v/>
      </c>
      <c r="X93" s="297"/>
      <c r="Y93" s="173" t="s">
        <v>39</v>
      </c>
    </row>
    <row r="94" spans="15:25" ht="33.950000000000003" customHeight="1" x14ac:dyDescent="0.25">
      <c r="O94" s="634"/>
      <c r="P94" s="92" t="s">
        <v>728</v>
      </c>
      <c r="Q94" s="93">
        <v>1</v>
      </c>
      <c r="R94" s="140" t="str">
        <f>CONCATENATE(IF(CONCATENATE('Matriz de riesgo inherente C'!FC33,'Matriz de riesgo inherente C'!FX33)=CONCATENATE(Q94,R95),'Matriz de riesgo inherente C'!A33,""))</f>
        <v/>
      </c>
      <c r="S94" s="140" t="str">
        <f>CONCATENATE(IF(CONCATENATE('Matriz de riesgo inherente C'!FC33,'Matriz de riesgo inherente C'!FX33)=CONCATENATE(Q94,S95),'Matriz de riesgo inherente C'!A33,""))</f>
        <v/>
      </c>
      <c r="T94" s="140" t="str">
        <f>CONCATENATE(IF(CONCATENATE('Matriz de riesgo inherente C'!FC33,'Matriz de riesgo inherente C'!FX33)=CONCATENATE(Q94,T95),'Matriz de riesgo inherente C'!A33,""))</f>
        <v/>
      </c>
      <c r="U94" s="94" t="str">
        <f>CONCATENATE(IF(CONCATENATE('Matriz de riesgo inherente C'!FC33,'Matriz de riesgo inherente C'!FX33)=CONCATENATE(Q94,U95),'Matriz de riesgo inherente C'!A33,""))</f>
        <v/>
      </c>
      <c r="V94" s="94" t="str">
        <f>CONCATENATE(IF(CONCATENATE('Matriz de riesgo inherente C'!FC33,'Matriz de riesgo inherente C'!FX33)=CONCATENATE(Q94,V95),'Matriz de riesgo inherente C'!A33,""))</f>
        <v/>
      </c>
    </row>
    <row r="95" spans="15:25" x14ac:dyDescent="0.25">
      <c r="R95" s="93">
        <v>1</v>
      </c>
      <c r="S95" s="93">
        <v>2</v>
      </c>
      <c r="T95" s="93">
        <v>3</v>
      </c>
      <c r="U95" s="93">
        <v>4</v>
      </c>
      <c r="V95" s="93">
        <v>5</v>
      </c>
      <c r="W95" s="21" t="s">
        <v>649</v>
      </c>
    </row>
    <row r="96" spans="15:25" x14ac:dyDescent="0.25">
      <c r="R96" s="95" t="s">
        <v>750</v>
      </c>
      <c r="S96" s="95" t="s">
        <v>753</v>
      </c>
      <c r="T96" s="95" t="s">
        <v>757</v>
      </c>
      <c r="U96" s="95" t="s">
        <v>762</v>
      </c>
      <c r="V96" s="95" t="s">
        <v>765</v>
      </c>
    </row>
    <row r="97" spans="18:22" ht="15.75" x14ac:dyDescent="0.25">
      <c r="R97" s="367" t="s">
        <v>831</v>
      </c>
      <c r="S97" s="367"/>
      <c r="T97" s="367"/>
      <c r="U97" s="367"/>
      <c r="V97" s="367"/>
    </row>
  </sheetData>
  <mergeCells count="51">
    <mergeCell ref="A1:A3"/>
    <mergeCell ref="B1:C3"/>
    <mergeCell ref="R97:V97"/>
    <mergeCell ref="O68:O72"/>
    <mergeCell ref="O79:O83"/>
    <mergeCell ref="O90:O94"/>
    <mergeCell ref="R64:V64"/>
    <mergeCell ref="R67:V67"/>
    <mergeCell ref="R78:V78"/>
    <mergeCell ref="R89:V89"/>
    <mergeCell ref="R75:V75"/>
    <mergeCell ref="R86:V86"/>
    <mergeCell ref="R42:V42"/>
    <mergeCell ref="E12:I12"/>
    <mergeCell ref="R12:V12"/>
    <mergeCell ref="AL46:AL49"/>
    <mergeCell ref="R53:V53"/>
    <mergeCell ref="AF53:AJ53"/>
    <mergeCell ref="R56:V56"/>
    <mergeCell ref="O57:O61"/>
    <mergeCell ref="X57:X60"/>
    <mergeCell ref="AF42:AJ42"/>
    <mergeCell ref="R45:V45"/>
    <mergeCell ref="AF45:AJ45"/>
    <mergeCell ref="O46:O50"/>
    <mergeCell ref="X46:X49"/>
    <mergeCell ref="AC46:AC50"/>
    <mergeCell ref="AL35:AL38"/>
    <mergeCell ref="O24:O28"/>
    <mergeCell ref="X24:X27"/>
    <mergeCell ref="AC24:AC28"/>
    <mergeCell ref="AL24:AL27"/>
    <mergeCell ref="R31:V31"/>
    <mergeCell ref="AF31:AJ31"/>
    <mergeCell ref="R34:V34"/>
    <mergeCell ref="AF34:AJ34"/>
    <mergeCell ref="O35:O39"/>
    <mergeCell ref="X35:X38"/>
    <mergeCell ref="AC35:AC39"/>
    <mergeCell ref="AL13:AL16"/>
    <mergeCell ref="E20:I20"/>
    <mergeCell ref="R20:V20"/>
    <mergeCell ref="AF20:AJ20"/>
    <mergeCell ref="R23:V23"/>
    <mergeCell ref="AF23:AJ23"/>
    <mergeCell ref="AF12:AJ12"/>
    <mergeCell ref="B13:B17"/>
    <mergeCell ref="K13:K16"/>
    <mergeCell ref="O13:O17"/>
    <mergeCell ref="X13:X16"/>
    <mergeCell ref="AC13:AC1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I78"/>
  <sheetViews>
    <sheetView showGridLines="0" workbookViewId="0">
      <selection activeCell="E7" sqref="E7"/>
    </sheetView>
  </sheetViews>
  <sheetFormatPr baseColWidth="10" defaultColWidth="10.85546875" defaultRowHeight="15" x14ac:dyDescent="0.25"/>
  <cols>
    <col min="1" max="1" width="22.5703125" customWidth="1"/>
    <col min="2" max="2" width="70.140625" customWidth="1"/>
    <col min="5" max="5" width="21.42578125" customWidth="1"/>
  </cols>
  <sheetData>
    <row r="1" spans="1:35" x14ac:dyDescent="0.25">
      <c r="A1" s="393"/>
      <c r="B1" s="626" t="s">
        <v>1561</v>
      </c>
      <c r="C1" s="627"/>
      <c r="D1" s="348" t="s">
        <v>1558</v>
      </c>
      <c r="E1" s="12" t="s">
        <v>1562</v>
      </c>
    </row>
    <row r="2" spans="1:35" x14ac:dyDescent="0.25">
      <c r="A2" s="393"/>
      <c r="B2" s="628"/>
      <c r="C2" s="629"/>
      <c r="D2" s="348" t="s">
        <v>1559</v>
      </c>
      <c r="E2" s="12">
        <v>0</v>
      </c>
    </row>
    <row r="3" spans="1:35" x14ac:dyDescent="0.25">
      <c r="A3" s="393"/>
      <c r="B3" s="630"/>
      <c r="C3" s="631"/>
      <c r="D3" s="348" t="s">
        <v>1560</v>
      </c>
      <c r="E3" s="12" t="s">
        <v>1563</v>
      </c>
    </row>
    <row r="5" spans="1:35" ht="21" x14ac:dyDescent="0.25">
      <c r="A5" s="20" t="str">
        <f>'Contexto int y ext'!A4</f>
        <v>CÁMARA DE COMERCIO DE FACATATIVA</v>
      </c>
      <c r="N5" s="21"/>
      <c r="O5" s="21"/>
      <c r="P5" s="21"/>
      <c r="Q5" s="21"/>
      <c r="R5" s="21"/>
      <c r="S5" s="21"/>
      <c r="T5" s="21"/>
      <c r="U5" s="21"/>
      <c r="AE5" s="10"/>
      <c r="AF5" s="10"/>
      <c r="AG5" s="10"/>
      <c r="AH5" s="10"/>
      <c r="AI5" s="10"/>
    </row>
    <row r="6" spans="1:35" ht="18.75" x14ac:dyDescent="0.25">
      <c r="A6" s="141" t="str">
        <f>'Contexto int y ext'!A5</f>
        <v>Identificación y Evaluación del Riesgo de Corrupción</v>
      </c>
      <c r="N6" s="21"/>
      <c r="O6" s="21"/>
      <c r="P6" s="21"/>
      <c r="Q6" s="21"/>
      <c r="R6" s="21"/>
      <c r="S6" s="21"/>
      <c r="T6" s="21"/>
      <c r="U6" s="21"/>
      <c r="AE6" s="10"/>
      <c r="AF6" s="10"/>
      <c r="AG6" s="10"/>
      <c r="AH6" s="10"/>
      <c r="AI6" s="10"/>
    </row>
    <row r="7" spans="1:35" ht="16.5" customHeight="1" x14ac:dyDescent="0.35">
      <c r="A7" s="182"/>
      <c r="N7" s="21"/>
      <c r="O7" s="21"/>
      <c r="P7" s="21"/>
      <c r="Q7" s="21"/>
      <c r="R7" s="21"/>
      <c r="S7" s="21"/>
      <c r="T7" s="21"/>
      <c r="U7" s="21"/>
      <c r="AE7" s="10"/>
      <c r="AF7" s="10"/>
      <c r="AG7" s="10"/>
      <c r="AH7" s="10"/>
      <c r="AI7" s="10"/>
    </row>
    <row r="8" spans="1:35" ht="15.75" x14ac:dyDescent="0.25">
      <c r="A8" s="15" t="s">
        <v>868</v>
      </c>
      <c r="N8" s="21"/>
      <c r="O8" s="21"/>
      <c r="P8" s="21"/>
      <c r="Q8" s="21"/>
      <c r="R8" s="21"/>
      <c r="S8" s="21"/>
      <c r="T8" s="21"/>
      <c r="U8" s="21"/>
      <c r="AE8" s="10"/>
      <c r="AF8" s="10"/>
      <c r="AG8" s="10"/>
      <c r="AH8" s="10"/>
      <c r="AI8" s="10"/>
    </row>
    <row r="9" spans="1:35" x14ac:dyDescent="0.25">
      <c r="A9" s="2"/>
      <c r="N9" s="21"/>
      <c r="O9" s="21"/>
      <c r="P9" s="21"/>
      <c r="Q9" s="21"/>
      <c r="R9" s="21"/>
      <c r="S9" s="21"/>
      <c r="T9" s="21"/>
      <c r="U9" s="21"/>
      <c r="AE9" s="10"/>
      <c r="AF9" s="10"/>
      <c r="AG9" s="10"/>
      <c r="AH9" s="10"/>
      <c r="AI9" s="10"/>
    </row>
    <row r="10" spans="1:35" ht="21" x14ac:dyDescent="0.25">
      <c r="A10" s="638" t="s">
        <v>13</v>
      </c>
      <c r="B10" s="638"/>
    </row>
    <row r="11" spans="1:35" ht="75" x14ac:dyDescent="0.25">
      <c r="A11" s="183" t="s">
        <v>855</v>
      </c>
      <c r="B11" s="184" t="s">
        <v>1487</v>
      </c>
    </row>
    <row r="12" spans="1:35" ht="90" x14ac:dyDescent="0.25">
      <c r="A12" s="185" t="s">
        <v>856</v>
      </c>
      <c r="B12" s="184" t="s">
        <v>1488</v>
      </c>
    </row>
    <row r="13" spans="1:35" ht="90" x14ac:dyDescent="0.25">
      <c r="A13" s="186" t="s">
        <v>857</v>
      </c>
      <c r="B13" s="19" t="s">
        <v>1489</v>
      </c>
    </row>
    <row r="14" spans="1:35" ht="90" x14ac:dyDescent="0.25">
      <c r="A14" s="187" t="s">
        <v>858</v>
      </c>
      <c r="B14" s="184" t="s">
        <v>1490</v>
      </c>
    </row>
    <row r="77" spans="4:4" x14ac:dyDescent="0.25">
      <c r="D77" s="91"/>
    </row>
    <row r="78" spans="4:4" x14ac:dyDescent="0.25">
      <c r="D78" s="91"/>
    </row>
  </sheetData>
  <mergeCells count="3">
    <mergeCell ref="A10:B10"/>
    <mergeCell ref="A1:A3"/>
    <mergeCell ref="B1:C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45"/>
  <sheetViews>
    <sheetView showGridLines="0" workbookViewId="0">
      <selection activeCell="E7" sqref="E7"/>
    </sheetView>
  </sheetViews>
  <sheetFormatPr baseColWidth="10" defaultColWidth="11.42578125" defaultRowHeight="15" x14ac:dyDescent="0.25"/>
  <cols>
    <col min="1" max="1" width="22.5703125" style="10" customWidth="1"/>
    <col min="2" max="2" width="57" customWidth="1"/>
    <col min="3" max="3" width="14" customWidth="1"/>
    <col min="4" max="4" width="14.7109375" customWidth="1"/>
    <col min="5" max="5" width="22.42578125" customWidth="1"/>
    <col min="6" max="6" width="79.140625" customWidth="1"/>
    <col min="9" max="9" width="15.140625" customWidth="1"/>
    <col min="18" max="18" width="19" customWidth="1"/>
    <col min="19" max="19" width="16.85546875" customWidth="1"/>
    <col min="20" max="20" width="54.85546875" customWidth="1"/>
    <col min="21" max="21" width="46.140625" customWidth="1"/>
  </cols>
  <sheetData>
    <row r="1" spans="1:5" x14ac:dyDescent="0.25">
      <c r="A1" s="393"/>
      <c r="B1" s="626" t="s">
        <v>1561</v>
      </c>
      <c r="C1" s="627"/>
      <c r="D1" s="348" t="s">
        <v>1558</v>
      </c>
      <c r="E1" s="12" t="s">
        <v>1562</v>
      </c>
    </row>
    <row r="2" spans="1:5" x14ac:dyDescent="0.25">
      <c r="A2" s="393"/>
      <c r="B2" s="628"/>
      <c r="C2" s="629"/>
      <c r="D2" s="348" t="s">
        <v>1559</v>
      </c>
      <c r="E2" s="12">
        <v>0</v>
      </c>
    </row>
    <row r="3" spans="1:5" x14ac:dyDescent="0.25">
      <c r="A3" s="393"/>
      <c r="B3" s="630"/>
      <c r="C3" s="631"/>
      <c r="D3" s="348" t="s">
        <v>1560</v>
      </c>
      <c r="E3" s="12" t="s">
        <v>1563</v>
      </c>
    </row>
    <row r="4" spans="1:5" ht="21" x14ac:dyDescent="0.3">
      <c r="A4" s="20" t="str">
        <f>'Contexto int y ext'!A4</f>
        <v>CÁMARA DE COMERCIO DE FACATATIVA</v>
      </c>
      <c r="B4" s="3"/>
      <c r="C4" s="3"/>
      <c r="D4" s="3"/>
    </row>
    <row r="5" spans="1:5" ht="21" x14ac:dyDescent="0.25">
      <c r="A5" s="20" t="str">
        <f>'Contexto int y ext'!A5</f>
        <v>Identificación y Evaluación del Riesgo de Corrupción</v>
      </c>
      <c r="B5" s="97"/>
      <c r="C5" s="97"/>
      <c r="D5" s="97"/>
    </row>
    <row r="6" spans="1:5" ht="18.75" x14ac:dyDescent="0.25">
      <c r="A6" s="63" t="s">
        <v>1112</v>
      </c>
      <c r="B6" s="97"/>
      <c r="C6" s="97"/>
      <c r="D6" s="97"/>
    </row>
    <row r="7" spans="1:5" ht="18.75" customHeight="1" x14ac:dyDescent="0.25">
      <c r="A7" s="11" t="s">
        <v>869</v>
      </c>
      <c r="B7" s="97"/>
      <c r="C7" s="97"/>
      <c r="D7" s="97"/>
    </row>
    <row r="8" spans="1:5" ht="18.75" x14ac:dyDescent="0.25">
      <c r="A8" s="63"/>
      <c r="B8" s="97"/>
      <c r="C8" s="97"/>
      <c r="D8" s="97"/>
    </row>
    <row r="9" spans="1:5" ht="15.75" x14ac:dyDescent="0.25">
      <c r="A9" s="96"/>
    </row>
    <row r="10" spans="1:5" x14ac:dyDescent="0.25">
      <c r="B10" s="639" t="s">
        <v>870</v>
      </c>
      <c r="C10" s="387" t="s">
        <v>871</v>
      </c>
      <c r="D10" s="387"/>
    </row>
    <row r="11" spans="1:5" ht="22.5" x14ac:dyDescent="0.25">
      <c r="B11" s="639"/>
      <c r="C11" s="82" t="s">
        <v>872</v>
      </c>
      <c r="D11" s="82" t="s">
        <v>873</v>
      </c>
    </row>
    <row r="12" spans="1:5" x14ac:dyDescent="0.25">
      <c r="B12" s="98" t="s">
        <v>874</v>
      </c>
      <c r="C12" s="12">
        <v>1</v>
      </c>
      <c r="D12" s="12">
        <v>0</v>
      </c>
    </row>
    <row r="13" spans="1:5" x14ac:dyDescent="0.25">
      <c r="B13" s="98" t="s">
        <v>875</v>
      </c>
      <c r="C13" s="12">
        <v>1</v>
      </c>
      <c r="D13" s="12">
        <v>0</v>
      </c>
    </row>
    <row r="14" spans="1:5" ht="30" x14ac:dyDescent="0.25">
      <c r="B14" s="98" t="s">
        <v>876</v>
      </c>
      <c r="C14" s="12">
        <v>1</v>
      </c>
      <c r="D14" s="12">
        <v>0</v>
      </c>
    </row>
    <row r="15" spans="1:5" ht="30" x14ac:dyDescent="0.25">
      <c r="B15" s="98" t="s">
        <v>877</v>
      </c>
      <c r="C15" s="12">
        <v>1</v>
      </c>
      <c r="D15" s="12">
        <v>0</v>
      </c>
    </row>
    <row r="16" spans="1:5" x14ac:dyDescent="0.25">
      <c r="B16" s="98" t="s">
        <v>878</v>
      </c>
      <c r="C16" s="12">
        <v>1</v>
      </c>
      <c r="D16" s="12">
        <v>0</v>
      </c>
    </row>
    <row r="17" spans="1:9" x14ac:dyDescent="0.25">
      <c r="B17" s="98" t="s">
        <v>879</v>
      </c>
      <c r="C17" s="12">
        <v>1</v>
      </c>
      <c r="D17" s="12">
        <v>0</v>
      </c>
    </row>
    <row r="18" spans="1:9" ht="33.75" x14ac:dyDescent="0.25">
      <c r="A18" s="410"/>
      <c r="B18" s="640" t="s">
        <v>880</v>
      </c>
      <c r="C18" s="82" t="s">
        <v>881</v>
      </c>
      <c r="D18" s="82" t="s">
        <v>882</v>
      </c>
    </row>
    <row r="19" spans="1:9" x14ac:dyDescent="0.25">
      <c r="A19" s="410"/>
      <c r="B19" s="640"/>
      <c r="C19" s="12">
        <v>1</v>
      </c>
      <c r="D19" s="12">
        <v>0</v>
      </c>
    </row>
    <row r="20" spans="1:9" ht="33.75" x14ac:dyDescent="0.25">
      <c r="A20" s="410"/>
      <c r="B20" s="640" t="s">
        <v>883</v>
      </c>
      <c r="C20" s="82" t="s">
        <v>884</v>
      </c>
      <c r="D20" s="82" t="s">
        <v>885</v>
      </c>
    </row>
    <row r="21" spans="1:9" x14ac:dyDescent="0.25">
      <c r="A21" s="410"/>
      <c r="B21" s="640"/>
      <c r="C21" s="12">
        <v>1</v>
      </c>
      <c r="D21" s="12">
        <v>0</v>
      </c>
    </row>
    <row r="22" spans="1:9" ht="18.75" x14ac:dyDescent="0.3">
      <c r="B22" s="99" t="s">
        <v>886</v>
      </c>
      <c r="C22" s="10"/>
      <c r="D22" s="10"/>
      <c r="I22" s="3" t="s">
        <v>649</v>
      </c>
    </row>
    <row r="23" spans="1:9" x14ac:dyDescent="0.25">
      <c r="B23" s="99"/>
      <c r="C23" s="10"/>
      <c r="D23" s="10"/>
    </row>
    <row r="24" spans="1:9" x14ac:dyDescent="0.25">
      <c r="B24" s="639" t="s">
        <v>887</v>
      </c>
      <c r="C24" s="387" t="s">
        <v>871</v>
      </c>
      <c r="D24" s="387"/>
    </row>
    <row r="25" spans="1:9" ht="30" x14ac:dyDescent="0.25">
      <c r="B25" s="639"/>
      <c r="C25" s="8" t="s">
        <v>872</v>
      </c>
      <c r="D25" s="8" t="s">
        <v>873</v>
      </c>
    </row>
    <row r="26" spans="1:9" ht="30" x14ac:dyDescent="0.25">
      <c r="B26" s="100" t="s">
        <v>888</v>
      </c>
      <c r="C26" s="12">
        <v>1</v>
      </c>
      <c r="D26" s="12">
        <v>0</v>
      </c>
    </row>
    <row r="27" spans="1:9" ht="30" x14ac:dyDescent="0.25">
      <c r="B27" s="100" t="s">
        <v>889</v>
      </c>
      <c r="C27" s="12">
        <v>1</v>
      </c>
      <c r="D27" s="12">
        <v>0</v>
      </c>
    </row>
    <row r="28" spans="1:9" x14ac:dyDescent="0.25">
      <c r="B28" s="99" t="s">
        <v>886</v>
      </c>
    </row>
    <row r="30" spans="1:9" x14ac:dyDescent="0.25">
      <c r="B30" s="639" t="s">
        <v>890</v>
      </c>
      <c r="C30" s="387" t="s">
        <v>871</v>
      </c>
      <c r="D30" s="387"/>
    </row>
    <row r="31" spans="1:9" ht="30" x14ac:dyDescent="0.25">
      <c r="B31" s="639"/>
      <c r="C31" s="8" t="s">
        <v>891</v>
      </c>
      <c r="D31" s="8" t="s">
        <v>892</v>
      </c>
    </row>
    <row r="32" spans="1:9" ht="30" x14ac:dyDescent="0.25">
      <c r="B32" s="100" t="s">
        <v>893</v>
      </c>
      <c r="C32" s="12">
        <v>1</v>
      </c>
      <c r="D32" s="12">
        <v>0</v>
      </c>
    </row>
    <row r="33" spans="2:4" ht="30" x14ac:dyDescent="0.25">
      <c r="B33" s="100" t="s">
        <v>894</v>
      </c>
      <c r="C33" s="12">
        <v>1</v>
      </c>
      <c r="D33" s="12">
        <v>0</v>
      </c>
    </row>
    <row r="34" spans="2:4" x14ac:dyDescent="0.25">
      <c r="B34" s="99" t="s">
        <v>886</v>
      </c>
    </row>
    <row r="36" spans="2:4" x14ac:dyDescent="0.25">
      <c r="B36" s="101" t="s">
        <v>895</v>
      </c>
      <c r="C36" s="102" t="s">
        <v>896</v>
      </c>
    </row>
    <row r="37" spans="2:4" x14ac:dyDescent="0.25">
      <c r="B37" s="101" t="s">
        <v>897</v>
      </c>
      <c r="C37" s="103" t="s">
        <v>757</v>
      </c>
    </row>
    <row r="38" spans="2:4" x14ac:dyDescent="0.25">
      <c r="B38" s="101" t="s">
        <v>898</v>
      </c>
      <c r="C38" s="104" t="s">
        <v>899</v>
      </c>
    </row>
    <row r="42" spans="2:4" ht="37.5" x14ac:dyDescent="0.25">
      <c r="B42" s="81" t="s">
        <v>900</v>
      </c>
      <c r="C42" s="18" t="s">
        <v>901</v>
      </c>
      <c r="D42" s="18" t="s">
        <v>902</v>
      </c>
    </row>
    <row r="43" spans="2:4" x14ac:dyDescent="0.25">
      <c r="B43" s="105" t="s">
        <v>896</v>
      </c>
      <c r="C43" s="12">
        <v>2</v>
      </c>
      <c r="D43" s="12">
        <v>2</v>
      </c>
    </row>
    <row r="44" spans="2:4" x14ac:dyDescent="0.25">
      <c r="B44" s="35" t="s">
        <v>757</v>
      </c>
      <c r="C44" s="12">
        <v>1</v>
      </c>
      <c r="D44" s="12">
        <v>1</v>
      </c>
    </row>
    <row r="45" spans="2:4" x14ac:dyDescent="0.25">
      <c r="B45" s="106" t="s">
        <v>899</v>
      </c>
      <c r="C45" s="12">
        <v>0</v>
      </c>
      <c r="D45" s="12">
        <v>0</v>
      </c>
    </row>
  </sheetData>
  <mergeCells count="12">
    <mergeCell ref="A1:A3"/>
    <mergeCell ref="B1:C3"/>
    <mergeCell ref="C24:D24"/>
    <mergeCell ref="B30:B31"/>
    <mergeCell ref="C30:D30"/>
    <mergeCell ref="B10:B11"/>
    <mergeCell ref="C10:D10"/>
    <mergeCell ref="A18:A19"/>
    <mergeCell ref="B18:B19"/>
    <mergeCell ref="A20:A21"/>
    <mergeCell ref="B20:B21"/>
    <mergeCell ref="B24:B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7"/>
  <sheetViews>
    <sheetView showGridLines="0" zoomScaleNormal="100" workbookViewId="0">
      <selection activeCell="H7" sqref="H7"/>
    </sheetView>
  </sheetViews>
  <sheetFormatPr baseColWidth="10" defaultColWidth="11.42578125" defaultRowHeight="15" x14ac:dyDescent="0.25"/>
  <cols>
    <col min="1" max="1" width="2.140625" style="24" customWidth="1"/>
    <col min="2" max="2" width="25.5703125" style="21" customWidth="1"/>
    <col min="3" max="3" width="32.42578125" style="13" customWidth="1"/>
    <col min="4" max="4" width="15.85546875" style="13" customWidth="1"/>
    <col min="5" max="5" width="11" style="21" customWidth="1"/>
    <col min="6" max="6" width="12" style="22" customWidth="1"/>
    <col min="7" max="7" width="11.42578125" style="21"/>
    <col min="8" max="8" width="21.5703125" style="21" customWidth="1"/>
    <col min="10" max="16384" width="11.42578125" style="21"/>
  </cols>
  <sheetData>
    <row r="1" spans="1:26" ht="15" customHeight="1" x14ac:dyDescent="0.25">
      <c r="A1" s="349"/>
      <c r="B1" s="350"/>
      <c r="C1" s="364" t="s">
        <v>1561</v>
      </c>
      <c r="D1" s="365"/>
      <c r="E1" s="365"/>
      <c r="F1" s="365"/>
      <c r="G1" s="348" t="s">
        <v>1558</v>
      </c>
      <c r="H1" s="12" t="s">
        <v>1562</v>
      </c>
    </row>
    <row r="2" spans="1:26" ht="15" customHeight="1" x14ac:dyDescent="0.25">
      <c r="A2" s="351"/>
      <c r="B2" s="352"/>
      <c r="C2" s="366"/>
      <c r="D2" s="367"/>
      <c r="E2" s="367"/>
      <c r="F2" s="367"/>
      <c r="G2" s="348" t="s">
        <v>1559</v>
      </c>
      <c r="H2" s="12">
        <v>0</v>
      </c>
    </row>
    <row r="3" spans="1:26" ht="15" customHeight="1" x14ac:dyDescent="0.25">
      <c r="A3" s="353"/>
      <c r="B3" s="354"/>
      <c r="C3" s="368"/>
      <c r="D3" s="369"/>
      <c r="E3" s="369"/>
      <c r="F3" s="369"/>
      <c r="G3" s="348" t="s">
        <v>1560</v>
      </c>
      <c r="H3" s="12" t="s">
        <v>1563</v>
      </c>
    </row>
    <row r="4" spans="1:26" ht="21" x14ac:dyDescent="0.25">
      <c r="A4" s="20" t="str">
        <f>'Contexto externo'!A4</f>
        <v>CÁMARA DE COMERCIO DE FACATATIVA</v>
      </c>
      <c r="B4" s="20"/>
      <c r="C4" s="191"/>
      <c r="D4" s="191"/>
      <c r="E4" s="20"/>
      <c r="F4" s="20"/>
      <c r="G4" s="20"/>
    </row>
    <row r="5" spans="1:26" ht="18.75" x14ac:dyDescent="0.25">
      <c r="A5" s="23" t="str">
        <f>'Contexto externo'!A5</f>
        <v>Identificación y Evaluación del Riesgo de Corrupción</v>
      </c>
    </row>
    <row r="6" spans="1:26" ht="19.5" customHeight="1" x14ac:dyDescent="0.25">
      <c r="A6" s="188" t="s">
        <v>0</v>
      </c>
      <c r="B6" s="188"/>
      <c r="J6" s="22"/>
      <c r="K6" s="22"/>
      <c r="L6" s="22"/>
      <c r="M6" s="22"/>
      <c r="N6" s="22"/>
      <c r="O6" s="22"/>
      <c r="P6" s="22"/>
      <c r="Q6" s="22"/>
      <c r="R6" s="22"/>
      <c r="S6" s="22"/>
      <c r="T6" s="22"/>
      <c r="U6" s="22"/>
      <c r="V6" s="22"/>
      <c r="W6" s="22"/>
      <c r="X6" s="22"/>
      <c r="Y6" s="22"/>
      <c r="Z6" s="22"/>
    </row>
    <row r="7" spans="1:26" ht="30.75" customHeight="1" x14ac:dyDescent="0.25">
      <c r="J7" s="22"/>
      <c r="K7" s="22"/>
      <c r="L7" s="22"/>
      <c r="M7" s="22"/>
      <c r="N7" s="22"/>
      <c r="O7" s="22"/>
      <c r="P7" s="22"/>
      <c r="Q7" s="22"/>
      <c r="R7" s="22"/>
      <c r="S7" s="22"/>
      <c r="T7" s="22"/>
      <c r="U7" s="22"/>
      <c r="V7" s="22"/>
      <c r="W7" s="22"/>
      <c r="X7" s="22"/>
      <c r="Y7" s="22"/>
      <c r="Z7" s="22"/>
    </row>
    <row r="8" spans="1:26" ht="15.75" customHeight="1" x14ac:dyDescent="0.25">
      <c r="A8"/>
      <c r="B8" s="188" t="s">
        <v>1085</v>
      </c>
      <c r="C8" s="328"/>
      <c r="D8" s="22"/>
      <c r="E8" s="22"/>
      <c r="F8"/>
      <c r="G8" s="22"/>
      <c r="H8" s="22"/>
      <c r="J8" s="22"/>
      <c r="K8" s="22"/>
      <c r="L8" s="22"/>
      <c r="M8" s="22"/>
      <c r="N8" s="22"/>
      <c r="O8" s="22"/>
      <c r="P8" s="22"/>
      <c r="Q8" s="22"/>
      <c r="R8" s="22"/>
      <c r="S8" s="22"/>
      <c r="T8" s="22"/>
      <c r="U8" s="22"/>
      <c r="V8" s="22"/>
      <c r="W8" s="22"/>
      <c r="X8" s="22"/>
      <c r="Y8" s="22"/>
      <c r="Z8" s="22"/>
    </row>
    <row r="9" spans="1:26" ht="60" x14ac:dyDescent="0.25">
      <c r="A9"/>
      <c r="B9" s="329" t="s">
        <v>1149</v>
      </c>
      <c r="C9" s="330" t="s">
        <v>1537</v>
      </c>
      <c r="D9" s="22"/>
      <c r="E9" s="22"/>
      <c r="F9"/>
      <c r="G9" s="22"/>
      <c r="H9" s="22"/>
      <c r="J9" s="22"/>
      <c r="K9" s="22"/>
      <c r="L9" s="22"/>
      <c r="M9" s="22"/>
      <c r="N9" s="22"/>
      <c r="O9" s="22"/>
      <c r="P9" s="22"/>
      <c r="Q9" s="22"/>
      <c r="R9" s="22"/>
      <c r="S9" s="22"/>
      <c r="T9" s="22"/>
      <c r="U9" s="22"/>
      <c r="V9" s="22"/>
      <c r="W9" s="22"/>
      <c r="X9" s="22"/>
      <c r="Y9" s="22"/>
      <c r="Z9" s="22"/>
    </row>
    <row r="10" spans="1:26" ht="15.75" customHeight="1" x14ac:dyDescent="0.25">
      <c r="A10"/>
      <c r="B10" s="329"/>
      <c r="C10" s="331"/>
      <c r="D10" s="22"/>
      <c r="E10" s="22"/>
      <c r="F10"/>
      <c r="G10" s="22"/>
      <c r="H10" s="22"/>
      <c r="J10" s="22"/>
      <c r="K10" s="22"/>
      <c r="L10" s="22"/>
      <c r="M10" s="22"/>
      <c r="N10" s="22"/>
      <c r="O10" s="22"/>
      <c r="P10" s="22"/>
      <c r="Q10" s="22"/>
      <c r="R10" s="22"/>
      <c r="S10" s="22"/>
      <c r="T10" s="22"/>
      <c r="U10" s="22"/>
      <c r="V10" s="22"/>
      <c r="W10" s="22"/>
      <c r="X10" s="22"/>
      <c r="Y10" s="22"/>
      <c r="Z10" s="22"/>
    </row>
    <row r="11" spans="1:26" ht="18.75" x14ac:dyDescent="0.25">
      <c r="A11"/>
      <c r="B11" s="371" t="s">
        <v>1160</v>
      </c>
      <c r="C11" s="371"/>
      <c r="D11" s="22"/>
      <c r="E11" s="22"/>
      <c r="F11"/>
      <c r="G11" s="22"/>
      <c r="H11" s="22"/>
      <c r="J11" s="22"/>
      <c r="K11" s="22"/>
      <c r="L11" s="22"/>
      <c r="M11" s="22"/>
      <c r="N11" s="22"/>
      <c r="O11" s="22"/>
      <c r="P11" s="22"/>
      <c r="Q11" s="22"/>
      <c r="R11" s="22"/>
      <c r="S11" s="22"/>
      <c r="T11" s="22"/>
      <c r="U11" s="22"/>
      <c r="V11" s="22"/>
      <c r="W11" s="22"/>
      <c r="X11" s="22"/>
      <c r="Y11" s="22"/>
      <c r="Z11" s="22"/>
    </row>
    <row r="12" spans="1:26" ht="18.75" x14ac:dyDescent="0.25">
      <c r="A12"/>
      <c r="B12" s="81" t="s">
        <v>1086</v>
      </c>
      <c r="C12" s="81" t="s">
        <v>1225</v>
      </c>
      <c r="D12" s="22"/>
      <c r="E12" s="22"/>
      <c r="F12"/>
      <c r="G12" s="22"/>
      <c r="H12" s="22"/>
      <c r="J12" s="22"/>
      <c r="K12" s="22"/>
      <c r="L12" s="22"/>
      <c r="M12" s="22"/>
      <c r="N12" s="22"/>
      <c r="O12" s="22"/>
      <c r="P12" s="22"/>
      <c r="Q12" s="22"/>
      <c r="R12" s="22"/>
      <c r="S12" s="22"/>
      <c r="T12" s="22"/>
      <c r="U12" s="22"/>
      <c r="V12" s="22"/>
      <c r="W12" s="22"/>
      <c r="X12" s="22"/>
      <c r="Y12" s="22"/>
      <c r="Z12" s="22"/>
    </row>
    <row r="13" spans="1:26" ht="18.75" x14ac:dyDescent="0.25">
      <c r="A13"/>
      <c r="B13" s="370" t="s">
        <v>1087</v>
      </c>
      <c r="C13" s="370"/>
      <c r="D13" s="22"/>
      <c r="E13" s="22"/>
      <c r="F13"/>
      <c r="G13" s="22"/>
      <c r="H13" s="22"/>
      <c r="J13" s="22"/>
      <c r="K13" s="22"/>
      <c r="L13" s="22"/>
      <c r="M13" s="22"/>
      <c r="N13" s="22"/>
      <c r="O13" s="22"/>
      <c r="P13" s="22"/>
      <c r="Q13" s="22"/>
      <c r="R13" s="22"/>
      <c r="S13" s="22"/>
      <c r="T13" s="22"/>
      <c r="U13" s="22"/>
      <c r="V13" s="22"/>
      <c r="W13" s="22"/>
      <c r="X13" s="22"/>
      <c r="Y13" s="22"/>
      <c r="Z13" s="22"/>
    </row>
    <row r="14" spans="1:26" ht="105" x14ac:dyDescent="0.25">
      <c r="A14"/>
      <c r="B14" s="332" t="s">
        <v>1150</v>
      </c>
      <c r="C14" s="334" t="s">
        <v>1538</v>
      </c>
      <c r="D14" s="22"/>
      <c r="E14" s="22"/>
      <c r="F14"/>
      <c r="G14" s="22"/>
      <c r="H14" s="22"/>
      <c r="J14" s="22"/>
      <c r="K14" s="22"/>
      <c r="L14" s="22"/>
      <c r="M14" s="22"/>
      <c r="N14" s="22"/>
      <c r="O14" s="22"/>
      <c r="P14" s="22"/>
      <c r="Q14" s="22"/>
      <c r="R14" s="22"/>
      <c r="S14" s="22"/>
      <c r="T14" s="22"/>
      <c r="U14" s="22"/>
      <c r="V14" s="22"/>
      <c r="W14" s="22"/>
      <c r="X14" s="22"/>
      <c r="Y14" s="22"/>
      <c r="Z14" s="22"/>
    </row>
    <row r="15" spans="1:26" ht="150" x14ac:dyDescent="0.25">
      <c r="A15"/>
      <c r="B15" s="332" t="s">
        <v>1088</v>
      </c>
      <c r="C15" s="334" t="s">
        <v>1539</v>
      </c>
      <c r="D15" s="22"/>
      <c r="E15" s="22"/>
      <c r="F15"/>
      <c r="G15" s="22"/>
      <c r="H15" s="22"/>
      <c r="J15" s="22"/>
      <c r="K15" s="22"/>
      <c r="L15" s="22"/>
      <c r="M15" s="22"/>
      <c r="N15" s="22"/>
      <c r="O15" s="22"/>
      <c r="P15" s="22"/>
      <c r="Q15" s="22"/>
      <c r="R15" s="22"/>
      <c r="S15" s="22"/>
      <c r="T15" s="22"/>
      <c r="U15" s="22"/>
      <c r="V15" s="22"/>
      <c r="W15" s="22"/>
      <c r="X15" s="22"/>
      <c r="Y15" s="22"/>
      <c r="Z15" s="22"/>
    </row>
    <row r="16" spans="1:26" ht="90" x14ac:dyDescent="0.25">
      <c r="A16"/>
      <c r="B16" s="332" t="s">
        <v>1089</v>
      </c>
      <c r="C16" s="335" t="s">
        <v>1540</v>
      </c>
      <c r="D16" s="22"/>
      <c r="E16" s="22"/>
      <c r="F16"/>
      <c r="G16" s="22"/>
      <c r="H16" s="22"/>
      <c r="J16" s="22"/>
      <c r="K16" s="22"/>
      <c r="L16" s="22"/>
      <c r="M16" s="22"/>
      <c r="N16" s="22"/>
      <c r="O16" s="22"/>
      <c r="P16" s="22"/>
      <c r="Q16" s="22"/>
      <c r="R16" s="22"/>
      <c r="S16" s="22"/>
      <c r="T16" s="22"/>
      <c r="U16" s="22"/>
      <c r="V16" s="22"/>
      <c r="W16" s="22"/>
      <c r="X16" s="22"/>
      <c r="Y16" s="22"/>
      <c r="Z16" s="22"/>
    </row>
    <row r="17" spans="1:26" ht="135" x14ac:dyDescent="0.25">
      <c r="A17"/>
      <c r="B17" s="332" t="s">
        <v>1151</v>
      </c>
      <c r="C17" s="334" t="s">
        <v>1541</v>
      </c>
      <c r="D17" s="22"/>
      <c r="E17" s="333"/>
      <c r="F17"/>
      <c r="G17" s="22"/>
      <c r="H17" s="22"/>
      <c r="J17" s="22"/>
      <c r="K17" s="22"/>
      <c r="L17" s="22"/>
      <c r="M17" s="22"/>
      <c r="N17" s="22"/>
      <c r="O17" s="22"/>
      <c r="P17" s="22"/>
      <c r="Q17" s="22"/>
      <c r="R17" s="22"/>
      <c r="S17" s="22"/>
      <c r="T17" s="22"/>
      <c r="U17" s="22"/>
      <c r="V17" s="22"/>
      <c r="W17" s="22"/>
      <c r="X17" s="22"/>
      <c r="Y17" s="22"/>
      <c r="Z17" s="22"/>
    </row>
    <row r="18" spans="1:26" ht="150" x14ac:dyDescent="0.25">
      <c r="A18"/>
      <c r="B18" s="332" t="s">
        <v>1152</v>
      </c>
      <c r="C18" s="334" t="s">
        <v>1542</v>
      </c>
      <c r="D18" s="22"/>
      <c r="E18" s="22"/>
      <c r="F18"/>
      <c r="G18" s="22"/>
      <c r="H18" s="22"/>
      <c r="J18" s="22"/>
      <c r="K18" s="22"/>
      <c r="L18" s="22"/>
      <c r="M18" s="22"/>
      <c r="N18" s="22"/>
      <c r="O18" s="22"/>
      <c r="P18" s="22"/>
      <c r="Q18" s="22"/>
      <c r="R18" s="22"/>
      <c r="S18" s="22"/>
      <c r="T18" s="22"/>
      <c r="U18" s="22"/>
      <c r="V18" s="22"/>
      <c r="W18" s="22"/>
      <c r="X18" s="22"/>
      <c r="Y18" s="22"/>
      <c r="Z18" s="22"/>
    </row>
    <row r="19" spans="1:26" ht="105" x14ac:dyDescent="0.25">
      <c r="B19" s="19" t="s">
        <v>1090</v>
      </c>
      <c r="C19" s="335" t="s">
        <v>1543</v>
      </c>
      <c r="D19" s="22"/>
      <c r="E19" s="22"/>
      <c r="F19"/>
      <c r="G19" s="22"/>
      <c r="H19" s="22"/>
      <c r="J19" s="22"/>
      <c r="K19" s="22"/>
      <c r="L19" s="22"/>
      <c r="M19" s="22"/>
      <c r="N19" s="22"/>
      <c r="O19" s="22"/>
      <c r="P19" s="22"/>
      <c r="Q19" s="22"/>
      <c r="R19" s="22"/>
      <c r="S19" s="22"/>
      <c r="T19" s="22"/>
      <c r="U19" s="22"/>
      <c r="V19" s="22"/>
      <c r="W19" s="22"/>
      <c r="X19" s="22"/>
      <c r="Y19" s="22"/>
      <c r="Z19" s="22"/>
    </row>
    <row r="20" spans="1:26" ht="30.75" customHeight="1" x14ac:dyDescent="0.25">
      <c r="B20" s="332" t="s">
        <v>1091</v>
      </c>
      <c r="C20" s="334" t="s">
        <v>1544</v>
      </c>
      <c r="D20" s="22"/>
      <c r="E20" s="22"/>
      <c r="F20"/>
      <c r="G20" s="22"/>
      <c r="H20" s="22"/>
      <c r="J20" s="22"/>
      <c r="K20" s="22"/>
      <c r="L20" s="22"/>
      <c r="M20" s="22"/>
      <c r="N20" s="22"/>
      <c r="O20" s="22"/>
      <c r="P20" s="22"/>
      <c r="Q20" s="22"/>
      <c r="R20" s="22"/>
      <c r="S20" s="22"/>
      <c r="T20" s="22"/>
      <c r="U20" s="22"/>
      <c r="V20" s="22"/>
      <c r="W20" s="22"/>
      <c r="X20" s="22"/>
      <c r="Y20" s="22"/>
      <c r="Z20" s="22"/>
    </row>
    <row r="21" spans="1:26" ht="180" x14ac:dyDescent="0.25">
      <c r="B21" s="332" t="s">
        <v>1153</v>
      </c>
      <c r="C21" s="334" t="s">
        <v>1545</v>
      </c>
      <c r="D21" s="22"/>
      <c r="E21" s="22"/>
      <c r="F21"/>
      <c r="G21" s="22"/>
      <c r="H21" s="22"/>
      <c r="J21" s="22"/>
      <c r="K21" s="22"/>
      <c r="L21" s="22"/>
      <c r="M21" s="22"/>
      <c r="N21" s="22"/>
      <c r="O21" s="22"/>
      <c r="P21" s="22"/>
      <c r="Q21" s="22"/>
      <c r="R21" s="22"/>
      <c r="S21" s="22"/>
      <c r="T21" s="22"/>
      <c r="U21" s="22"/>
      <c r="V21" s="22"/>
      <c r="W21" s="22"/>
      <c r="X21" s="22"/>
      <c r="Y21" s="22"/>
      <c r="Z21" s="22"/>
    </row>
    <row r="22" spans="1:26" ht="120" x14ac:dyDescent="0.25">
      <c r="B22" s="332" t="s">
        <v>1154</v>
      </c>
      <c r="C22" s="334" t="s">
        <v>1542</v>
      </c>
      <c r="D22" s="22"/>
      <c r="E22" s="22"/>
      <c r="F22"/>
      <c r="G22" s="22"/>
      <c r="H22" s="22"/>
      <c r="J22" s="22"/>
      <c r="K22" s="22"/>
      <c r="L22" s="22"/>
      <c r="M22" s="22"/>
      <c r="N22" s="22"/>
      <c r="O22" s="22"/>
      <c r="P22" s="22"/>
      <c r="Q22" s="22"/>
      <c r="R22" s="22"/>
      <c r="S22" s="22"/>
      <c r="T22" s="22"/>
      <c r="U22" s="22"/>
      <c r="V22" s="22"/>
      <c r="W22" s="22"/>
      <c r="X22" s="22"/>
      <c r="Y22" s="22"/>
      <c r="Z22" s="22"/>
    </row>
    <row r="23" spans="1:26" ht="31.5" customHeight="1" x14ac:dyDescent="0.25">
      <c r="B23" s="370" t="s">
        <v>1092</v>
      </c>
      <c r="C23" s="370"/>
      <c r="D23" s="22"/>
      <c r="E23" s="22"/>
      <c r="F23"/>
      <c r="G23" s="22"/>
      <c r="H23" s="22"/>
      <c r="J23" s="22"/>
      <c r="K23" s="22"/>
      <c r="L23" s="22"/>
      <c r="M23" s="22"/>
      <c r="N23" s="22"/>
      <c r="O23" s="22"/>
      <c r="P23" s="22"/>
      <c r="Q23" s="22"/>
      <c r="R23" s="22"/>
      <c r="S23" s="22"/>
      <c r="T23" s="22"/>
      <c r="U23" s="22"/>
      <c r="V23" s="22"/>
      <c r="W23" s="22"/>
      <c r="X23" s="22"/>
      <c r="Y23" s="22"/>
      <c r="Z23" s="22"/>
    </row>
    <row r="24" spans="1:26" ht="120" x14ac:dyDescent="0.25">
      <c r="B24" s="332" t="s">
        <v>1093</v>
      </c>
      <c r="C24" s="336" t="s">
        <v>1542</v>
      </c>
      <c r="D24" s="22"/>
      <c r="E24" s="22"/>
      <c r="F24"/>
      <c r="G24" s="22"/>
      <c r="H24" s="22"/>
      <c r="J24" s="22"/>
      <c r="K24" s="22"/>
      <c r="L24" s="22"/>
      <c r="M24" s="22"/>
      <c r="N24" s="22"/>
      <c r="O24" s="22"/>
      <c r="P24" s="22"/>
      <c r="Q24" s="22"/>
      <c r="R24" s="22"/>
      <c r="S24" s="22"/>
      <c r="T24" s="22"/>
      <c r="U24" s="22"/>
      <c r="V24" s="22"/>
      <c r="W24" s="22"/>
      <c r="X24" s="22"/>
      <c r="Y24" s="22"/>
      <c r="Z24" s="22"/>
    </row>
    <row r="25" spans="1:26" ht="90" x14ac:dyDescent="0.25">
      <c r="B25" s="332" t="s">
        <v>1094</v>
      </c>
      <c r="C25" s="336" t="s">
        <v>1542</v>
      </c>
      <c r="D25" s="22"/>
      <c r="E25" s="22"/>
      <c r="F25"/>
      <c r="G25" s="22"/>
      <c r="H25" s="22"/>
      <c r="J25" s="22"/>
      <c r="K25" s="22"/>
      <c r="L25" s="22"/>
      <c r="M25" s="22"/>
      <c r="N25" s="22"/>
      <c r="O25" s="22"/>
      <c r="P25" s="22"/>
      <c r="Q25" s="22"/>
      <c r="R25" s="22"/>
      <c r="S25" s="22"/>
      <c r="T25" s="22"/>
      <c r="U25" s="22"/>
      <c r="V25" s="22"/>
      <c r="W25" s="22"/>
      <c r="X25" s="22"/>
      <c r="Y25" s="22"/>
      <c r="Z25" s="22"/>
    </row>
    <row r="26" spans="1:26" ht="120" x14ac:dyDescent="0.25">
      <c r="B26" s="19" t="s">
        <v>1095</v>
      </c>
      <c r="C26" s="336" t="s">
        <v>1542</v>
      </c>
      <c r="D26" s="22"/>
      <c r="E26" s="22"/>
      <c r="F26"/>
      <c r="G26" s="22"/>
      <c r="H26" s="22"/>
      <c r="J26" s="22"/>
      <c r="K26" s="22"/>
      <c r="L26" s="22"/>
      <c r="M26" s="22"/>
      <c r="N26" s="22"/>
      <c r="O26" s="22"/>
      <c r="P26" s="22"/>
      <c r="Q26" s="22"/>
      <c r="R26" s="22"/>
      <c r="S26" s="22"/>
      <c r="T26" s="22"/>
      <c r="U26" s="22"/>
      <c r="V26" s="22"/>
      <c r="W26" s="22"/>
      <c r="X26" s="22"/>
      <c r="Y26" s="22"/>
      <c r="Z26" s="22"/>
    </row>
    <row r="27" spans="1:26" ht="75" x14ac:dyDescent="0.25">
      <c r="B27" s="332" t="s">
        <v>1096</v>
      </c>
      <c r="C27" s="336" t="s">
        <v>1542</v>
      </c>
      <c r="D27" s="22"/>
      <c r="E27" s="22"/>
      <c r="F27"/>
      <c r="G27" s="22"/>
      <c r="H27" s="22"/>
      <c r="J27" s="22"/>
      <c r="K27" s="22"/>
      <c r="L27" s="22"/>
      <c r="M27" s="22"/>
      <c r="N27" s="22"/>
      <c r="O27" s="22"/>
      <c r="P27" s="22"/>
      <c r="Q27" s="22"/>
      <c r="R27" s="22"/>
      <c r="S27" s="22"/>
      <c r="T27" s="22"/>
      <c r="U27" s="22"/>
      <c r="V27" s="22"/>
      <c r="W27" s="22"/>
      <c r="X27" s="22"/>
      <c r="Y27" s="22"/>
      <c r="Z27" s="22"/>
    </row>
    <row r="28" spans="1:26" ht="150" x14ac:dyDescent="0.25">
      <c r="B28" s="332" t="s">
        <v>1097</v>
      </c>
      <c r="C28" s="336" t="s">
        <v>1542</v>
      </c>
      <c r="D28" s="22"/>
      <c r="E28" s="22"/>
      <c r="F28"/>
      <c r="G28" s="22"/>
      <c r="H28" s="22"/>
      <c r="J28" s="22"/>
      <c r="K28" s="22"/>
      <c r="L28" s="22"/>
      <c r="M28" s="22"/>
      <c r="N28" s="22"/>
      <c r="O28" s="22"/>
      <c r="P28" s="22"/>
      <c r="Q28" s="22"/>
      <c r="R28" s="22"/>
      <c r="S28" s="22"/>
      <c r="T28" s="22"/>
      <c r="U28" s="22"/>
      <c r="V28" s="22"/>
      <c r="W28" s="22"/>
      <c r="X28" s="22"/>
      <c r="Y28" s="22"/>
      <c r="Z28" s="22"/>
    </row>
    <row r="29" spans="1:26" ht="120" x14ac:dyDescent="0.25">
      <c r="B29" s="332" t="s">
        <v>1098</v>
      </c>
      <c r="C29" s="336" t="s">
        <v>1542</v>
      </c>
      <c r="D29" s="22"/>
      <c r="E29" s="22"/>
      <c r="F29"/>
      <c r="G29" s="22"/>
      <c r="H29" s="22"/>
      <c r="J29" s="22"/>
      <c r="K29" s="22"/>
      <c r="L29" s="22"/>
      <c r="M29" s="22"/>
      <c r="N29" s="22"/>
      <c r="O29" s="22"/>
      <c r="P29" s="22"/>
      <c r="Q29" s="22"/>
      <c r="R29" s="22"/>
      <c r="S29" s="22"/>
      <c r="T29" s="22"/>
      <c r="U29" s="22"/>
      <c r="V29" s="22"/>
      <c r="W29" s="22"/>
      <c r="X29" s="22"/>
      <c r="Y29" s="22"/>
      <c r="Z29" s="22"/>
    </row>
    <row r="30" spans="1:26" ht="90" x14ac:dyDescent="0.25">
      <c r="B30" s="332" t="s">
        <v>1099</v>
      </c>
      <c r="C30" s="336" t="s">
        <v>1542</v>
      </c>
      <c r="D30" s="22"/>
      <c r="E30" s="22"/>
      <c r="F30"/>
      <c r="G30" s="22"/>
      <c r="H30" s="22"/>
      <c r="J30" s="22"/>
      <c r="K30" s="22"/>
      <c r="L30" s="22"/>
      <c r="M30" s="22"/>
      <c r="N30" s="22"/>
      <c r="O30" s="22"/>
      <c r="P30" s="22"/>
      <c r="Q30" s="22"/>
      <c r="R30" s="22"/>
      <c r="S30" s="22"/>
      <c r="T30" s="22"/>
      <c r="U30" s="22"/>
      <c r="V30" s="22"/>
      <c r="W30" s="22"/>
      <c r="X30" s="22"/>
      <c r="Y30" s="22"/>
      <c r="Z30" s="22"/>
    </row>
    <row r="31" spans="1:26" ht="105" x14ac:dyDescent="0.25">
      <c r="B31" s="332" t="s">
        <v>1100</v>
      </c>
      <c r="C31" s="336" t="s">
        <v>1546</v>
      </c>
      <c r="D31" s="22"/>
      <c r="E31" s="22"/>
      <c r="F31"/>
      <c r="G31" s="22"/>
      <c r="H31" s="22"/>
      <c r="J31" s="22"/>
      <c r="K31" s="22"/>
      <c r="L31" s="22"/>
      <c r="M31" s="22"/>
      <c r="N31" s="22"/>
      <c r="O31" s="22"/>
      <c r="P31" s="22"/>
      <c r="Q31" s="22"/>
      <c r="R31" s="22"/>
      <c r="S31" s="22"/>
      <c r="T31" s="22"/>
      <c r="U31" s="22"/>
      <c r="V31" s="22"/>
      <c r="W31" s="22"/>
      <c r="X31" s="22"/>
      <c r="Y31" s="22"/>
      <c r="Z31" s="22"/>
    </row>
    <row r="32" spans="1:26" ht="30" x14ac:dyDescent="0.25">
      <c r="B32" s="332" t="s">
        <v>1101</v>
      </c>
      <c r="C32" s="336" t="s">
        <v>1547</v>
      </c>
      <c r="D32" s="22"/>
      <c r="E32" s="22"/>
      <c r="F32"/>
      <c r="G32" s="22"/>
      <c r="H32" s="22"/>
      <c r="J32" s="22"/>
      <c r="K32" s="22"/>
      <c r="L32" s="22"/>
      <c r="M32" s="22"/>
      <c r="N32" s="22"/>
      <c r="O32" s="22"/>
      <c r="P32" s="22"/>
      <c r="Q32" s="22"/>
      <c r="R32" s="22"/>
      <c r="S32" s="22"/>
      <c r="T32" s="22"/>
      <c r="U32" s="22"/>
      <c r="V32" s="22"/>
      <c r="W32" s="22"/>
      <c r="X32" s="22"/>
      <c r="Y32" s="22"/>
      <c r="Z32" s="22"/>
    </row>
    <row r="33" spans="2:26" ht="15.75" customHeight="1" x14ac:dyDescent="0.25">
      <c r="B33" s="332" t="s">
        <v>1102</v>
      </c>
      <c r="C33" s="336" t="s">
        <v>1548</v>
      </c>
      <c r="D33" s="22"/>
      <c r="E33" s="22"/>
      <c r="F33"/>
      <c r="G33" s="22"/>
      <c r="H33" s="22"/>
      <c r="J33" s="22"/>
      <c r="K33" s="22"/>
      <c r="L33" s="22"/>
      <c r="M33" s="22"/>
      <c r="N33" s="22"/>
      <c r="O33" s="22"/>
      <c r="P33" s="22"/>
      <c r="Q33" s="22"/>
      <c r="R33" s="22"/>
      <c r="S33" s="22"/>
      <c r="T33" s="22"/>
      <c r="U33" s="22"/>
      <c r="V33" s="22"/>
      <c r="W33" s="22"/>
      <c r="X33" s="22"/>
      <c r="Y33" s="22"/>
      <c r="Z33" s="22"/>
    </row>
    <row r="34" spans="2:26" ht="120" x14ac:dyDescent="0.25">
      <c r="B34" s="332" t="s">
        <v>1103</v>
      </c>
      <c r="C34" s="337" t="s">
        <v>1549</v>
      </c>
      <c r="D34" s="22"/>
      <c r="E34" s="22"/>
      <c r="F34"/>
      <c r="G34" s="22"/>
      <c r="H34" s="22"/>
      <c r="J34" s="22"/>
      <c r="K34" s="22"/>
      <c r="L34" s="22"/>
      <c r="M34" s="22"/>
      <c r="N34" s="22"/>
      <c r="O34" s="22"/>
      <c r="P34" s="22"/>
      <c r="Q34" s="22"/>
      <c r="R34" s="22"/>
      <c r="S34" s="22"/>
      <c r="T34" s="22"/>
      <c r="U34" s="22"/>
      <c r="V34" s="22"/>
      <c r="W34" s="22"/>
      <c r="X34" s="22"/>
      <c r="Y34" s="22"/>
      <c r="Z34" s="22"/>
    </row>
    <row r="35" spans="2:26" ht="180" x14ac:dyDescent="0.25">
      <c r="B35" s="332" t="s">
        <v>1104</v>
      </c>
      <c r="C35" s="337" t="s">
        <v>1550</v>
      </c>
      <c r="D35" s="22"/>
      <c r="E35" s="22"/>
      <c r="F35"/>
      <c r="G35" s="22"/>
      <c r="H35" s="22"/>
      <c r="J35" s="22"/>
      <c r="K35" s="22"/>
      <c r="L35" s="22"/>
      <c r="M35" s="22"/>
      <c r="N35" s="22"/>
      <c r="O35" s="22"/>
      <c r="P35" s="22"/>
      <c r="Q35" s="22"/>
      <c r="R35" s="22"/>
      <c r="S35" s="22"/>
      <c r="T35" s="22"/>
      <c r="U35" s="22"/>
      <c r="V35" s="22"/>
      <c r="W35" s="22"/>
      <c r="X35" s="22"/>
      <c r="Y35" s="22"/>
      <c r="Z35" s="22"/>
    </row>
    <row r="36" spans="2:26" ht="18.75" x14ac:dyDescent="0.25">
      <c r="B36" s="370" t="s">
        <v>420</v>
      </c>
      <c r="C36" s="370"/>
      <c r="D36" s="22"/>
      <c r="E36" s="22"/>
      <c r="F36"/>
      <c r="G36" s="22"/>
      <c r="H36" s="22"/>
      <c r="J36" s="22"/>
      <c r="K36" s="22"/>
      <c r="L36" s="22"/>
      <c r="M36" s="22"/>
      <c r="N36" s="22"/>
      <c r="O36" s="22"/>
      <c r="P36" s="22"/>
      <c r="Q36" s="22"/>
      <c r="R36" s="22"/>
      <c r="S36" s="22"/>
      <c r="T36" s="22"/>
      <c r="U36" s="22"/>
      <c r="V36" s="22"/>
      <c r="W36" s="22"/>
      <c r="X36" s="22"/>
      <c r="Y36" s="22"/>
      <c r="Z36" s="22"/>
    </row>
    <row r="37" spans="2:26" ht="105" x14ac:dyDescent="0.25">
      <c r="B37" s="332" t="s">
        <v>1105</v>
      </c>
      <c r="C37" s="337" t="s">
        <v>1551</v>
      </c>
      <c r="D37" s="22"/>
      <c r="E37" s="22"/>
      <c r="F37"/>
      <c r="G37" s="22"/>
      <c r="H37" s="22"/>
      <c r="J37" s="22"/>
      <c r="K37" s="22"/>
      <c r="L37" s="22"/>
      <c r="M37" s="22"/>
      <c r="N37" s="22"/>
      <c r="O37" s="22"/>
      <c r="P37" s="22"/>
      <c r="Q37" s="22"/>
      <c r="R37" s="22"/>
      <c r="S37" s="22"/>
      <c r="T37" s="22"/>
      <c r="U37" s="22"/>
      <c r="V37" s="22"/>
      <c r="W37" s="22"/>
      <c r="X37" s="22"/>
      <c r="Y37" s="22"/>
      <c r="Z37" s="22"/>
    </row>
    <row r="38" spans="2:26" ht="120" x14ac:dyDescent="0.25">
      <c r="B38" s="332" t="s">
        <v>1155</v>
      </c>
      <c r="C38" s="337" t="s">
        <v>1552</v>
      </c>
      <c r="D38" s="22"/>
      <c r="E38" s="22"/>
      <c r="F38"/>
      <c r="G38" s="22"/>
      <c r="H38" s="22"/>
      <c r="J38" s="22"/>
      <c r="K38" s="22"/>
      <c r="L38" s="22"/>
      <c r="M38" s="22"/>
      <c r="N38" s="22"/>
      <c r="O38" s="22"/>
      <c r="P38" s="22"/>
      <c r="Q38" s="22"/>
      <c r="R38" s="22"/>
      <c r="S38" s="22"/>
      <c r="T38" s="22"/>
      <c r="U38" s="22"/>
      <c r="V38" s="22"/>
      <c r="W38" s="22"/>
      <c r="X38" s="22"/>
      <c r="Y38" s="22"/>
      <c r="Z38" s="22"/>
    </row>
    <row r="39" spans="2:26" ht="228" x14ac:dyDescent="0.25">
      <c r="B39" s="332" t="s">
        <v>1156</v>
      </c>
      <c r="C39" s="337" t="s">
        <v>1553</v>
      </c>
      <c r="D39" s="22"/>
      <c r="E39" s="22"/>
      <c r="F39"/>
      <c r="G39" s="22"/>
      <c r="H39" s="22"/>
      <c r="J39" s="22"/>
      <c r="K39" s="22"/>
      <c r="L39" s="22"/>
      <c r="M39" s="22"/>
      <c r="N39" s="22"/>
      <c r="O39" s="22"/>
      <c r="P39" s="22"/>
      <c r="Q39" s="22"/>
      <c r="R39" s="22"/>
      <c r="S39" s="22"/>
      <c r="T39" s="22"/>
      <c r="U39" s="22"/>
      <c r="V39" s="22"/>
      <c r="W39" s="22"/>
      <c r="X39" s="22"/>
      <c r="Y39" s="22"/>
      <c r="Z39" s="22"/>
    </row>
    <row r="40" spans="2:26" ht="150" x14ac:dyDescent="0.25">
      <c r="B40" s="332" t="s">
        <v>1106</v>
      </c>
      <c r="C40" s="336" t="s">
        <v>1542</v>
      </c>
      <c r="D40" s="22"/>
      <c r="E40" s="22"/>
      <c r="F40"/>
      <c r="G40" s="22"/>
      <c r="H40" s="22"/>
      <c r="J40" s="22"/>
      <c r="K40" s="22"/>
      <c r="L40" s="22"/>
      <c r="M40" s="22"/>
      <c r="N40" s="22"/>
      <c r="O40" s="22"/>
      <c r="P40" s="22"/>
      <c r="Q40" s="22"/>
      <c r="R40" s="22"/>
      <c r="S40" s="22"/>
      <c r="T40" s="22"/>
      <c r="U40" s="22"/>
      <c r="V40" s="22"/>
      <c r="W40" s="22"/>
      <c r="X40" s="22"/>
      <c r="Y40" s="22"/>
      <c r="Z40" s="22"/>
    </row>
    <row r="41" spans="2:26" ht="150" x14ac:dyDescent="0.25">
      <c r="B41" s="332" t="s">
        <v>1107</v>
      </c>
      <c r="C41" s="336" t="s">
        <v>1162</v>
      </c>
      <c r="D41" s="22"/>
      <c r="E41" s="22"/>
      <c r="F41"/>
      <c r="G41" s="22"/>
      <c r="H41" s="22"/>
      <c r="J41" s="22"/>
      <c r="K41" s="22"/>
      <c r="L41" s="22"/>
      <c r="M41" s="22"/>
      <c r="N41" s="22"/>
      <c r="O41" s="22"/>
      <c r="P41" s="22"/>
      <c r="Q41" s="22"/>
      <c r="R41" s="22"/>
      <c r="S41" s="22"/>
      <c r="T41" s="22"/>
      <c r="U41" s="22"/>
      <c r="V41" s="22"/>
      <c r="W41" s="22"/>
      <c r="X41" s="22"/>
      <c r="Y41" s="22"/>
      <c r="Z41" s="22"/>
    </row>
    <row r="42" spans="2:26" ht="135" x14ac:dyDescent="0.25">
      <c r="B42" s="332" t="s">
        <v>1108</v>
      </c>
      <c r="C42" s="336" t="s">
        <v>1542</v>
      </c>
      <c r="D42" s="22"/>
      <c r="E42" s="22"/>
      <c r="F42"/>
      <c r="G42" s="22"/>
      <c r="H42" s="22"/>
      <c r="J42" s="22"/>
      <c r="K42" s="22"/>
      <c r="L42" s="22"/>
      <c r="M42" s="22"/>
      <c r="N42" s="22"/>
      <c r="O42" s="22"/>
      <c r="P42" s="22"/>
      <c r="Q42" s="22"/>
      <c r="R42" s="22"/>
      <c r="S42" s="22"/>
      <c r="T42" s="22"/>
      <c r="U42" s="22"/>
      <c r="V42" s="22"/>
      <c r="W42" s="22"/>
      <c r="X42" s="22"/>
      <c r="Y42" s="22"/>
      <c r="Z42" s="22"/>
    </row>
    <row r="43" spans="2:26" ht="180" x14ac:dyDescent="0.25">
      <c r="B43" s="332" t="s">
        <v>1109</v>
      </c>
      <c r="C43" s="336" t="s">
        <v>1542</v>
      </c>
      <c r="D43" s="22"/>
      <c r="E43" s="22"/>
      <c r="F43"/>
      <c r="G43" s="22"/>
      <c r="H43" s="22"/>
      <c r="J43" s="22"/>
      <c r="K43" s="22"/>
      <c r="L43" s="22"/>
      <c r="M43" s="22"/>
      <c r="N43" s="22"/>
      <c r="O43" s="22"/>
      <c r="P43" s="22"/>
      <c r="Q43" s="22"/>
      <c r="R43" s="22"/>
      <c r="S43" s="22"/>
      <c r="T43" s="22"/>
      <c r="U43" s="22"/>
      <c r="V43" s="22"/>
      <c r="W43" s="22"/>
      <c r="X43" s="22"/>
      <c r="Y43" s="22"/>
      <c r="Z43" s="22"/>
    </row>
    <row r="44" spans="2:26" x14ac:dyDescent="0.25">
      <c r="C44" s="21"/>
      <c r="D44" s="22"/>
      <c r="E44" s="22"/>
      <c r="G44" s="22"/>
      <c r="H44" s="22"/>
      <c r="J44" s="22"/>
      <c r="K44" s="22"/>
      <c r="L44" s="22"/>
      <c r="M44" s="22"/>
      <c r="N44" s="22"/>
      <c r="O44" s="22"/>
      <c r="P44" s="22"/>
      <c r="Q44" s="22"/>
      <c r="R44" s="22"/>
      <c r="S44" s="22"/>
      <c r="T44" s="22"/>
      <c r="U44" s="22"/>
      <c r="V44" s="22"/>
      <c r="W44" s="22"/>
      <c r="X44" s="22"/>
      <c r="Y44" s="22"/>
      <c r="Z44" s="22"/>
    </row>
    <row r="45" spans="2:26" x14ac:dyDescent="0.25">
      <c r="C45" s="21"/>
      <c r="D45" s="22"/>
      <c r="E45" s="22"/>
      <c r="G45" s="22"/>
      <c r="H45" s="22"/>
      <c r="J45" s="22"/>
      <c r="K45" s="22"/>
      <c r="L45" s="22"/>
      <c r="M45" s="22"/>
      <c r="N45" s="22"/>
      <c r="O45" s="22"/>
      <c r="P45" s="22"/>
      <c r="Q45" s="22"/>
      <c r="R45" s="22"/>
      <c r="S45" s="22"/>
      <c r="T45" s="22"/>
      <c r="U45" s="22"/>
      <c r="V45" s="22"/>
      <c r="W45" s="22"/>
      <c r="X45" s="22"/>
      <c r="Y45" s="22"/>
      <c r="Z45" s="22"/>
    </row>
    <row r="46" spans="2:26" x14ac:dyDescent="0.25">
      <c r="C46" s="21"/>
      <c r="D46" s="22"/>
      <c r="E46" s="22"/>
      <c r="G46" s="22"/>
      <c r="H46" s="22"/>
      <c r="J46" s="22"/>
      <c r="K46" s="22"/>
      <c r="L46" s="22"/>
      <c r="M46" s="22"/>
      <c r="N46" s="22"/>
      <c r="O46" s="22"/>
      <c r="P46" s="22"/>
      <c r="Q46" s="22"/>
      <c r="R46" s="22"/>
      <c r="S46" s="22"/>
      <c r="T46" s="22"/>
      <c r="U46" s="22"/>
      <c r="V46" s="22"/>
      <c r="W46" s="22"/>
      <c r="X46" s="22"/>
      <c r="Y46" s="22"/>
      <c r="Z46" s="22"/>
    </row>
    <row r="47" spans="2:26" x14ac:dyDescent="0.25">
      <c r="C47" s="21"/>
      <c r="D47" s="22"/>
      <c r="E47" s="22"/>
      <c r="G47" s="22"/>
      <c r="H47" s="22"/>
      <c r="J47" s="22"/>
      <c r="K47" s="22"/>
      <c r="L47" s="22"/>
      <c r="M47" s="22"/>
      <c r="N47" s="22"/>
      <c r="O47" s="22"/>
      <c r="P47" s="22"/>
      <c r="Q47" s="22"/>
      <c r="R47" s="22"/>
      <c r="S47" s="22"/>
      <c r="T47" s="22"/>
      <c r="U47" s="22"/>
      <c r="V47" s="22"/>
      <c r="W47" s="22"/>
      <c r="X47" s="22"/>
      <c r="Y47" s="22"/>
      <c r="Z47" s="22"/>
    </row>
    <row r="48" spans="2:26" x14ac:dyDescent="0.25">
      <c r="C48" s="21"/>
      <c r="D48" s="22"/>
      <c r="E48" s="22"/>
      <c r="G48" s="22"/>
      <c r="H48" s="22"/>
      <c r="J48" s="22"/>
      <c r="K48" s="22"/>
      <c r="L48" s="22"/>
      <c r="M48" s="22"/>
      <c r="N48" s="22"/>
      <c r="O48" s="22"/>
      <c r="P48" s="22"/>
      <c r="Q48" s="22"/>
      <c r="R48" s="22"/>
      <c r="S48" s="22"/>
      <c r="T48" s="22"/>
      <c r="U48" s="22"/>
      <c r="V48" s="22"/>
      <c r="W48" s="22"/>
      <c r="X48" s="22"/>
      <c r="Y48" s="22"/>
      <c r="Z48" s="22"/>
    </row>
    <row r="49" spans="2:26" x14ac:dyDescent="0.25">
      <c r="C49" s="21"/>
      <c r="D49" s="22"/>
      <c r="E49" s="22"/>
      <c r="G49" s="22"/>
      <c r="H49" s="22"/>
      <c r="J49" s="22"/>
      <c r="K49" s="22"/>
      <c r="L49" s="22"/>
      <c r="M49" s="22"/>
      <c r="N49" s="22"/>
      <c r="O49" s="22"/>
      <c r="P49" s="22"/>
      <c r="Q49" s="22"/>
      <c r="R49" s="22"/>
      <c r="S49" s="22"/>
      <c r="T49" s="22"/>
      <c r="U49" s="22"/>
      <c r="V49" s="22"/>
      <c r="W49" s="22"/>
      <c r="X49" s="22"/>
      <c r="Y49" s="22"/>
      <c r="Z49" s="22"/>
    </row>
    <row r="50" spans="2:26" x14ac:dyDescent="0.25">
      <c r="C50" s="21"/>
      <c r="D50" s="22"/>
      <c r="E50" s="22"/>
      <c r="G50" s="22"/>
      <c r="H50" s="22"/>
      <c r="J50" s="22"/>
      <c r="K50" s="22"/>
      <c r="L50" s="22"/>
      <c r="M50" s="22"/>
      <c r="N50" s="22"/>
      <c r="O50" s="22"/>
      <c r="P50" s="22"/>
      <c r="Q50" s="22"/>
      <c r="R50" s="22"/>
      <c r="S50" s="22"/>
      <c r="T50" s="22"/>
      <c r="U50" s="22"/>
      <c r="V50" s="22"/>
      <c r="W50" s="22"/>
      <c r="X50" s="22"/>
      <c r="Y50" s="22"/>
      <c r="Z50" s="22"/>
    </row>
    <row r="51" spans="2:26" x14ac:dyDescent="0.25">
      <c r="C51" s="21"/>
      <c r="D51" s="22"/>
      <c r="E51" s="22"/>
      <c r="G51" s="22"/>
      <c r="H51" s="22"/>
      <c r="J51" s="22"/>
      <c r="K51" s="22"/>
      <c r="L51" s="22"/>
      <c r="M51" s="22"/>
      <c r="N51" s="22"/>
      <c r="O51" s="22"/>
      <c r="P51" s="22"/>
      <c r="Q51" s="22"/>
      <c r="R51" s="22"/>
      <c r="S51" s="22"/>
      <c r="T51" s="22"/>
      <c r="U51" s="22"/>
      <c r="V51" s="22"/>
      <c r="W51" s="22"/>
      <c r="X51" s="22"/>
      <c r="Y51" s="22"/>
      <c r="Z51" s="22"/>
    </row>
    <row r="52" spans="2:26" x14ac:dyDescent="0.25">
      <c r="B52" s="22"/>
      <c r="C52" s="22"/>
      <c r="D52" s="22"/>
      <c r="E52" s="22"/>
      <c r="G52" s="22"/>
      <c r="H52" s="22"/>
      <c r="J52" s="22"/>
      <c r="K52" s="22"/>
      <c r="L52" s="22"/>
      <c r="M52" s="22"/>
      <c r="N52" s="22"/>
      <c r="O52" s="22"/>
      <c r="P52" s="22"/>
      <c r="Q52" s="22"/>
      <c r="R52" s="22"/>
      <c r="S52" s="22"/>
      <c r="T52" s="22"/>
      <c r="U52" s="22"/>
      <c r="V52" s="22"/>
      <c r="W52" s="22"/>
      <c r="X52" s="22"/>
      <c r="Y52" s="22"/>
      <c r="Z52" s="22"/>
    </row>
    <row r="53" spans="2:26" x14ac:dyDescent="0.25">
      <c r="B53" s="22"/>
      <c r="C53" s="22"/>
      <c r="D53" s="22"/>
      <c r="E53" s="22"/>
      <c r="G53" s="22"/>
      <c r="H53" s="22"/>
      <c r="J53" s="22"/>
      <c r="K53" s="22"/>
      <c r="L53" s="22"/>
      <c r="M53" s="22"/>
      <c r="N53" s="22"/>
      <c r="O53" s="22"/>
      <c r="P53" s="22"/>
      <c r="Q53" s="22"/>
      <c r="R53" s="22"/>
      <c r="S53" s="22"/>
      <c r="T53" s="22"/>
      <c r="U53" s="22"/>
      <c r="V53" s="22"/>
      <c r="W53" s="22"/>
      <c r="X53" s="22"/>
      <c r="Y53" s="22"/>
      <c r="Z53" s="22"/>
    </row>
    <row r="54" spans="2:26" x14ac:dyDescent="0.25">
      <c r="B54" s="22"/>
      <c r="C54" s="22"/>
      <c r="D54" s="22"/>
      <c r="E54" s="22"/>
      <c r="G54" s="22"/>
      <c r="H54" s="22"/>
      <c r="J54" s="22"/>
      <c r="K54" s="22"/>
      <c r="L54" s="22"/>
      <c r="M54" s="22"/>
      <c r="N54" s="22"/>
      <c r="O54" s="22"/>
      <c r="P54" s="22"/>
      <c r="Q54" s="22"/>
      <c r="R54" s="22"/>
      <c r="S54" s="22"/>
      <c r="T54" s="22"/>
      <c r="U54" s="22"/>
      <c r="V54" s="22"/>
      <c r="W54" s="22"/>
      <c r="X54" s="22"/>
      <c r="Y54" s="22"/>
      <c r="Z54" s="22"/>
    </row>
    <row r="55" spans="2:26" x14ac:dyDescent="0.25">
      <c r="B55" s="22"/>
      <c r="C55" s="22"/>
      <c r="D55" s="22"/>
      <c r="E55" s="22"/>
      <c r="G55" s="22"/>
      <c r="H55" s="22"/>
      <c r="J55" s="22"/>
      <c r="K55" s="22"/>
      <c r="L55" s="22"/>
      <c r="M55" s="22"/>
      <c r="N55" s="22"/>
      <c r="O55" s="22"/>
      <c r="P55" s="22"/>
      <c r="Q55" s="22"/>
      <c r="R55" s="22"/>
      <c r="S55" s="22"/>
      <c r="T55" s="22"/>
      <c r="U55" s="22"/>
      <c r="V55" s="22"/>
      <c r="W55" s="22"/>
      <c r="X55" s="22"/>
      <c r="Y55" s="22"/>
      <c r="Z55" s="22"/>
    </row>
    <row r="56" spans="2:26" x14ac:dyDescent="0.25">
      <c r="B56" s="22"/>
      <c r="C56" s="22"/>
      <c r="D56" s="22"/>
      <c r="E56" s="22"/>
      <c r="G56" s="22"/>
      <c r="H56" s="22"/>
      <c r="J56" s="22"/>
      <c r="K56" s="22"/>
      <c r="L56" s="22"/>
      <c r="M56" s="22"/>
      <c r="N56" s="22"/>
      <c r="O56" s="22"/>
      <c r="P56" s="22"/>
      <c r="Q56" s="22"/>
      <c r="R56" s="22"/>
      <c r="S56" s="22"/>
      <c r="T56" s="22"/>
      <c r="U56" s="22"/>
      <c r="V56" s="22"/>
      <c r="W56" s="22"/>
      <c r="X56" s="22"/>
      <c r="Y56" s="22"/>
      <c r="Z56" s="22"/>
    </row>
    <row r="57" spans="2:26" x14ac:dyDescent="0.25">
      <c r="B57" s="22"/>
      <c r="C57" s="22"/>
      <c r="D57" s="22"/>
      <c r="E57" s="22"/>
      <c r="G57" s="22"/>
      <c r="H57" s="22"/>
      <c r="J57" s="22"/>
      <c r="K57" s="22"/>
      <c r="L57" s="22"/>
      <c r="M57" s="22"/>
      <c r="N57" s="22"/>
      <c r="O57" s="22"/>
      <c r="P57" s="22"/>
      <c r="Q57" s="22"/>
      <c r="R57" s="22"/>
      <c r="S57" s="22"/>
      <c r="T57" s="22"/>
      <c r="U57" s="22"/>
      <c r="V57" s="22"/>
      <c r="W57" s="22"/>
      <c r="X57" s="22"/>
      <c r="Y57" s="22"/>
      <c r="Z57" s="22"/>
    </row>
    <row r="58" spans="2:26" x14ac:dyDescent="0.25">
      <c r="B58" s="22"/>
      <c r="C58" s="22"/>
      <c r="D58" s="22"/>
      <c r="E58" s="22"/>
      <c r="G58" s="22"/>
      <c r="H58" s="22"/>
      <c r="J58" s="22"/>
      <c r="K58" s="22"/>
      <c r="L58" s="22"/>
      <c r="M58" s="22"/>
      <c r="N58" s="22"/>
      <c r="O58" s="22"/>
      <c r="P58" s="22"/>
      <c r="Q58" s="22"/>
      <c r="R58" s="22"/>
      <c r="S58" s="22"/>
      <c r="T58" s="22"/>
      <c r="U58" s="22"/>
      <c r="V58" s="22"/>
      <c r="W58" s="22"/>
      <c r="X58" s="22"/>
      <c r="Y58" s="22"/>
      <c r="Z58" s="22"/>
    </row>
    <row r="59" spans="2:26" x14ac:dyDescent="0.25">
      <c r="B59" s="22"/>
      <c r="C59" s="22"/>
      <c r="D59" s="22"/>
      <c r="E59" s="22"/>
      <c r="G59" s="22"/>
      <c r="H59" s="22"/>
      <c r="J59" s="22"/>
      <c r="K59" s="22"/>
      <c r="L59" s="22"/>
      <c r="M59" s="22"/>
      <c r="N59" s="22"/>
      <c r="O59" s="22"/>
      <c r="P59" s="22"/>
      <c r="Q59" s="22"/>
      <c r="R59" s="22"/>
      <c r="S59" s="22"/>
      <c r="T59" s="22"/>
      <c r="U59" s="22"/>
      <c r="V59" s="22"/>
      <c r="W59" s="22"/>
      <c r="X59" s="22"/>
      <c r="Y59" s="22"/>
      <c r="Z59" s="22"/>
    </row>
    <row r="60" spans="2:26" x14ac:dyDescent="0.25">
      <c r="B60" s="22"/>
      <c r="C60" s="22"/>
      <c r="D60" s="22"/>
      <c r="E60" s="22"/>
      <c r="G60" s="22"/>
      <c r="H60" s="22"/>
      <c r="J60" s="22"/>
      <c r="K60" s="22"/>
      <c r="L60" s="22"/>
      <c r="M60" s="22"/>
      <c r="N60" s="22"/>
      <c r="O60" s="22"/>
      <c r="P60" s="22"/>
      <c r="Q60" s="22"/>
      <c r="R60" s="22"/>
      <c r="S60" s="22"/>
      <c r="T60" s="22"/>
      <c r="U60" s="22"/>
      <c r="V60" s="22"/>
      <c r="W60" s="22"/>
      <c r="X60" s="22"/>
      <c r="Y60" s="22"/>
      <c r="Z60" s="22"/>
    </row>
    <row r="61" spans="2:26" x14ac:dyDescent="0.25">
      <c r="B61" s="22"/>
      <c r="C61" s="22"/>
      <c r="D61" s="22"/>
      <c r="E61" s="22"/>
      <c r="G61" s="22"/>
      <c r="H61" s="22"/>
      <c r="J61" s="22"/>
      <c r="K61" s="22"/>
      <c r="L61" s="22"/>
      <c r="M61" s="22"/>
      <c r="N61" s="22"/>
      <c r="O61" s="22"/>
      <c r="P61" s="22"/>
      <c r="Q61" s="22"/>
      <c r="R61" s="22"/>
      <c r="S61" s="22"/>
      <c r="T61" s="22"/>
      <c r="U61" s="22"/>
      <c r="V61" s="22"/>
      <c r="W61" s="22"/>
      <c r="X61" s="22"/>
      <c r="Y61" s="22"/>
      <c r="Z61" s="22"/>
    </row>
    <row r="62" spans="2:26" x14ac:dyDescent="0.25">
      <c r="B62" s="22"/>
      <c r="C62" s="22"/>
      <c r="D62" s="22"/>
      <c r="E62" s="22"/>
      <c r="G62" s="22"/>
      <c r="H62" s="22"/>
      <c r="J62" s="22"/>
      <c r="K62" s="22"/>
      <c r="L62" s="22"/>
      <c r="M62" s="22"/>
      <c r="N62" s="22"/>
      <c r="O62" s="22"/>
      <c r="P62" s="22"/>
      <c r="Q62" s="22"/>
      <c r="R62" s="22"/>
      <c r="S62" s="22"/>
      <c r="T62" s="22"/>
      <c r="U62" s="22"/>
      <c r="V62" s="22"/>
      <c r="W62" s="22"/>
      <c r="X62" s="22"/>
      <c r="Y62" s="22"/>
      <c r="Z62" s="22"/>
    </row>
    <row r="63" spans="2:26" x14ac:dyDescent="0.25">
      <c r="B63" s="22"/>
      <c r="C63" s="22"/>
      <c r="D63" s="22"/>
      <c r="E63" s="22"/>
      <c r="G63" s="22"/>
      <c r="H63" s="22"/>
      <c r="J63" s="22"/>
      <c r="K63" s="22"/>
      <c r="L63" s="22"/>
      <c r="M63" s="22"/>
      <c r="N63" s="22"/>
      <c r="O63" s="22"/>
      <c r="P63" s="22"/>
      <c r="Q63" s="22"/>
      <c r="R63" s="22"/>
      <c r="S63" s="22"/>
      <c r="T63" s="22"/>
      <c r="U63" s="22"/>
      <c r="V63" s="22"/>
      <c r="W63" s="22"/>
      <c r="X63" s="22"/>
      <c r="Y63" s="22"/>
      <c r="Z63" s="22"/>
    </row>
    <row r="64" spans="2:26" x14ac:dyDescent="0.25">
      <c r="B64" s="22"/>
      <c r="C64" s="22"/>
      <c r="D64" s="22"/>
      <c r="E64" s="22"/>
      <c r="G64" s="22"/>
      <c r="H64" s="22"/>
      <c r="J64" s="22"/>
      <c r="K64" s="22"/>
      <c r="L64" s="22"/>
      <c r="M64" s="22"/>
      <c r="N64" s="22"/>
      <c r="O64" s="22"/>
      <c r="P64" s="22"/>
      <c r="Q64" s="22"/>
      <c r="R64" s="22"/>
      <c r="S64" s="22"/>
      <c r="T64" s="22"/>
      <c r="U64" s="22"/>
      <c r="V64" s="22"/>
      <c r="W64" s="22"/>
      <c r="X64" s="22"/>
      <c r="Y64" s="22"/>
      <c r="Z64" s="22"/>
    </row>
    <row r="65" spans="2:26" x14ac:dyDescent="0.25">
      <c r="B65" s="22"/>
      <c r="C65" s="22"/>
      <c r="D65" s="22"/>
      <c r="E65" s="22"/>
      <c r="G65" s="22"/>
      <c r="H65" s="22"/>
      <c r="J65" s="22"/>
      <c r="K65" s="22"/>
      <c r="L65" s="22"/>
      <c r="M65" s="22"/>
      <c r="N65" s="22"/>
      <c r="O65" s="22"/>
      <c r="P65" s="22"/>
      <c r="Q65" s="22"/>
      <c r="R65" s="22"/>
      <c r="S65" s="22"/>
      <c r="T65" s="22"/>
      <c r="U65" s="22"/>
      <c r="V65" s="22"/>
      <c r="W65" s="22"/>
      <c r="X65" s="22"/>
      <c r="Y65" s="22"/>
      <c r="Z65" s="22"/>
    </row>
    <row r="66" spans="2:26" x14ac:dyDescent="0.25">
      <c r="B66" s="22"/>
      <c r="C66" s="22"/>
      <c r="D66" s="22"/>
      <c r="E66" s="22"/>
      <c r="G66" s="22"/>
      <c r="H66" s="22"/>
      <c r="J66" s="22"/>
      <c r="K66" s="22"/>
      <c r="L66" s="22"/>
      <c r="M66" s="22"/>
      <c r="N66" s="22"/>
      <c r="O66" s="22"/>
      <c r="P66" s="22"/>
      <c r="Q66" s="22"/>
      <c r="R66" s="22"/>
      <c r="S66" s="22"/>
      <c r="T66" s="22"/>
      <c r="U66" s="22"/>
      <c r="V66" s="22"/>
      <c r="W66" s="22"/>
      <c r="X66" s="22"/>
      <c r="Y66" s="22"/>
      <c r="Z66" s="22"/>
    </row>
    <row r="67" spans="2:26" x14ac:dyDescent="0.25">
      <c r="B67" s="22"/>
      <c r="C67" s="22"/>
      <c r="D67" s="22"/>
      <c r="E67" s="22"/>
      <c r="G67" s="22"/>
      <c r="H67" s="22"/>
      <c r="J67" s="22"/>
      <c r="K67" s="22"/>
      <c r="L67" s="22"/>
      <c r="M67" s="22"/>
      <c r="N67" s="22"/>
      <c r="O67" s="22"/>
      <c r="P67" s="22"/>
      <c r="Q67" s="22"/>
      <c r="R67" s="22"/>
      <c r="S67" s="22"/>
      <c r="T67" s="22"/>
      <c r="U67" s="22"/>
      <c r="V67" s="22"/>
      <c r="W67" s="22"/>
      <c r="X67" s="22"/>
      <c r="Y67" s="22"/>
      <c r="Z67" s="22"/>
    </row>
    <row r="68" spans="2:26" x14ac:dyDescent="0.25">
      <c r="B68" s="22"/>
      <c r="C68" s="22"/>
      <c r="D68" s="22"/>
      <c r="E68" s="22"/>
      <c r="G68" s="22"/>
      <c r="H68" s="22"/>
      <c r="J68" s="22"/>
      <c r="K68" s="22"/>
      <c r="L68" s="22"/>
      <c r="M68" s="22"/>
      <c r="N68" s="22"/>
      <c r="O68" s="22"/>
      <c r="P68" s="22"/>
      <c r="Q68" s="22"/>
      <c r="R68" s="22"/>
      <c r="S68" s="22"/>
      <c r="T68" s="22"/>
      <c r="U68" s="22"/>
      <c r="V68" s="22"/>
      <c r="W68" s="22"/>
      <c r="X68" s="22"/>
      <c r="Y68" s="22"/>
      <c r="Z68" s="22"/>
    </row>
    <row r="69" spans="2:26" x14ac:dyDescent="0.25">
      <c r="B69" s="22"/>
      <c r="C69" s="22"/>
      <c r="D69" s="22"/>
      <c r="E69" s="22"/>
      <c r="G69" s="22"/>
      <c r="H69" s="22"/>
      <c r="J69" s="22"/>
      <c r="K69" s="22"/>
      <c r="L69" s="22"/>
      <c r="M69" s="22"/>
      <c r="N69" s="22"/>
      <c r="O69" s="22"/>
      <c r="P69" s="22"/>
      <c r="Q69" s="22"/>
      <c r="R69" s="22"/>
      <c r="S69" s="22"/>
      <c r="T69" s="22"/>
      <c r="U69" s="22"/>
      <c r="V69" s="22"/>
      <c r="W69" s="22"/>
      <c r="X69" s="22"/>
      <c r="Y69" s="22"/>
      <c r="Z69" s="22"/>
    </row>
    <row r="70" spans="2:26" x14ac:dyDescent="0.25">
      <c r="B70" s="22"/>
      <c r="C70" s="22"/>
      <c r="D70" s="22"/>
      <c r="E70" s="22"/>
      <c r="G70" s="22"/>
      <c r="H70" s="22"/>
      <c r="J70" s="22"/>
      <c r="K70" s="22"/>
      <c r="L70" s="22"/>
      <c r="M70" s="22"/>
      <c r="N70" s="22"/>
      <c r="O70" s="22"/>
      <c r="P70" s="22"/>
      <c r="Q70" s="22"/>
      <c r="R70" s="22"/>
      <c r="S70" s="22"/>
      <c r="T70" s="22"/>
      <c r="U70" s="22"/>
      <c r="V70" s="22"/>
      <c r="W70" s="22"/>
      <c r="X70" s="22"/>
      <c r="Y70" s="22"/>
      <c r="Z70" s="22"/>
    </row>
    <row r="71" spans="2:26" x14ac:dyDescent="0.25">
      <c r="B71" s="22"/>
      <c r="C71" s="22"/>
      <c r="D71" s="22"/>
      <c r="E71" s="22"/>
      <c r="G71" s="22"/>
      <c r="H71" s="22"/>
      <c r="J71" s="22"/>
      <c r="K71" s="22"/>
      <c r="L71" s="22"/>
      <c r="M71" s="22"/>
      <c r="N71" s="22"/>
      <c r="O71" s="22"/>
      <c r="P71" s="22"/>
      <c r="Q71" s="22"/>
      <c r="R71" s="22"/>
      <c r="S71" s="22"/>
      <c r="T71" s="22"/>
      <c r="U71" s="22"/>
      <c r="V71" s="22"/>
      <c r="W71" s="22"/>
      <c r="X71" s="22"/>
      <c r="Y71" s="22"/>
      <c r="Z71" s="22"/>
    </row>
    <row r="72" spans="2:26" x14ac:dyDescent="0.25">
      <c r="B72" s="22"/>
      <c r="C72" s="22"/>
      <c r="D72" s="22"/>
      <c r="E72" s="22"/>
      <c r="G72" s="22"/>
      <c r="H72" s="22"/>
      <c r="J72" s="22"/>
      <c r="K72" s="22"/>
      <c r="L72" s="22"/>
      <c r="M72" s="22"/>
      <c r="N72" s="22"/>
      <c r="O72" s="22"/>
      <c r="P72" s="22"/>
      <c r="Q72" s="22"/>
      <c r="R72" s="22"/>
      <c r="S72" s="22"/>
      <c r="T72" s="22"/>
      <c r="U72" s="22"/>
      <c r="V72" s="22"/>
      <c r="W72" s="22"/>
      <c r="X72" s="22"/>
      <c r="Y72" s="22"/>
      <c r="Z72" s="22"/>
    </row>
    <row r="73" spans="2:26" x14ac:dyDescent="0.25">
      <c r="B73" s="22"/>
      <c r="C73" s="22"/>
      <c r="D73" s="22"/>
      <c r="E73" s="22"/>
      <c r="G73" s="22"/>
      <c r="H73" s="22"/>
      <c r="J73" s="22"/>
      <c r="K73" s="22"/>
      <c r="L73" s="22"/>
      <c r="M73" s="22"/>
      <c r="N73" s="22"/>
      <c r="O73" s="22"/>
      <c r="P73" s="22"/>
      <c r="Q73" s="22"/>
      <c r="R73" s="22"/>
      <c r="S73" s="22"/>
      <c r="T73" s="22"/>
      <c r="U73" s="22"/>
      <c r="V73" s="22"/>
      <c r="W73" s="22"/>
      <c r="X73" s="22"/>
      <c r="Y73" s="22"/>
      <c r="Z73" s="22"/>
    </row>
    <row r="74" spans="2:26" x14ac:dyDescent="0.25">
      <c r="B74" s="22"/>
      <c r="C74" s="22"/>
      <c r="D74" s="22"/>
      <c r="E74" s="22"/>
      <c r="G74" s="22"/>
      <c r="H74" s="22"/>
      <c r="J74" s="22"/>
      <c r="K74" s="22"/>
      <c r="L74" s="22"/>
      <c r="M74" s="22"/>
      <c r="N74" s="22"/>
      <c r="O74" s="22"/>
      <c r="P74" s="22"/>
      <c r="Q74" s="22"/>
      <c r="R74" s="22"/>
      <c r="S74" s="22"/>
      <c r="T74" s="22"/>
      <c r="U74" s="22"/>
      <c r="V74" s="22"/>
      <c r="W74" s="22"/>
      <c r="X74" s="22"/>
      <c r="Y74" s="22"/>
      <c r="Z74" s="22"/>
    </row>
    <row r="75" spans="2:26" x14ac:dyDescent="0.25">
      <c r="B75" s="22"/>
      <c r="C75" s="22"/>
      <c r="D75" s="22"/>
      <c r="E75" s="22"/>
      <c r="G75" s="22"/>
      <c r="H75" s="22"/>
      <c r="J75" s="22"/>
      <c r="K75" s="22"/>
      <c r="L75" s="22"/>
      <c r="M75" s="22"/>
      <c r="N75" s="22"/>
      <c r="O75" s="22"/>
      <c r="P75" s="22"/>
      <c r="Q75" s="22"/>
      <c r="R75" s="22"/>
      <c r="S75" s="22"/>
      <c r="T75" s="22"/>
      <c r="U75" s="22"/>
      <c r="V75" s="22"/>
      <c r="W75" s="22"/>
      <c r="X75" s="22"/>
      <c r="Y75" s="22"/>
      <c r="Z75" s="22"/>
    </row>
    <row r="76" spans="2:26" x14ac:dyDescent="0.25">
      <c r="B76" s="22"/>
      <c r="C76" s="22"/>
      <c r="D76" s="22"/>
      <c r="E76" s="22"/>
      <c r="G76" s="22"/>
      <c r="H76" s="22"/>
      <c r="J76" s="22"/>
      <c r="K76" s="22"/>
      <c r="L76" s="22"/>
      <c r="M76" s="22"/>
      <c r="N76" s="22"/>
      <c r="O76" s="22"/>
      <c r="P76" s="22"/>
      <c r="Q76" s="22"/>
      <c r="R76" s="22"/>
      <c r="S76" s="22"/>
      <c r="T76" s="22"/>
      <c r="U76" s="22"/>
      <c r="V76" s="22"/>
      <c r="W76" s="22"/>
      <c r="X76" s="22"/>
      <c r="Y76" s="22"/>
      <c r="Z76" s="22"/>
    </row>
    <row r="77" spans="2:26" x14ac:dyDescent="0.25">
      <c r="B77" s="22"/>
      <c r="C77" s="22"/>
      <c r="D77" s="22"/>
      <c r="E77" s="22"/>
      <c r="G77" s="22"/>
      <c r="H77" s="22"/>
      <c r="J77" s="22"/>
      <c r="K77" s="22"/>
      <c r="L77" s="22"/>
      <c r="M77" s="22"/>
      <c r="N77" s="22"/>
      <c r="O77" s="22"/>
      <c r="P77" s="22"/>
      <c r="Q77" s="22"/>
      <c r="R77" s="22"/>
      <c r="S77" s="22"/>
      <c r="T77" s="22"/>
      <c r="U77" s="22"/>
      <c r="V77" s="22"/>
      <c r="W77" s="22"/>
      <c r="X77" s="22"/>
      <c r="Y77" s="22"/>
      <c r="Z77" s="22"/>
    </row>
    <row r="78" spans="2:26" x14ac:dyDescent="0.25">
      <c r="B78" s="22"/>
      <c r="C78" s="22"/>
      <c r="D78" s="22"/>
      <c r="E78" s="22"/>
      <c r="G78" s="22"/>
      <c r="H78" s="22"/>
      <c r="J78" s="22"/>
      <c r="K78" s="22"/>
      <c r="L78" s="22"/>
      <c r="M78" s="22"/>
      <c r="N78" s="22"/>
      <c r="O78" s="22"/>
      <c r="P78" s="22"/>
      <c r="Q78" s="22"/>
      <c r="R78" s="22"/>
      <c r="S78" s="22"/>
      <c r="T78" s="22"/>
      <c r="U78" s="22"/>
      <c r="V78" s="22"/>
      <c r="W78" s="22"/>
      <c r="X78" s="22"/>
      <c r="Y78" s="22"/>
      <c r="Z78" s="22"/>
    </row>
    <row r="79" spans="2:26" x14ac:dyDescent="0.25">
      <c r="B79" s="22"/>
      <c r="C79" s="22"/>
      <c r="D79" s="22"/>
      <c r="E79" s="22"/>
      <c r="G79" s="22"/>
      <c r="H79" s="22"/>
      <c r="J79" s="22"/>
      <c r="K79" s="22"/>
      <c r="L79" s="22"/>
      <c r="M79" s="22"/>
      <c r="N79" s="22"/>
      <c r="O79" s="22"/>
      <c r="P79" s="22"/>
      <c r="Q79" s="22"/>
      <c r="R79" s="22"/>
      <c r="S79" s="22"/>
      <c r="T79" s="22"/>
      <c r="U79" s="22"/>
      <c r="V79" s="22"/>
      <c r="W79" s="22"/>
      <c r="X79" s="22"/>
      <c r="Y79" s="22"/>
      <c r="Z79" s="22"/>
    </row>
    <row r="80" spans="2:26" x14ac:dyDescent="0.25">
      <c r="B80" s="22"/>
      <c r="C80" s="22"/>
      <c r="D80" s="22"/>
      <c r="E80" s="22"/>
      <c r="G80" s="22"/>
      <c r="H80" s="22"/>
      <c r="J80" s="22"/>
      <c r="K80" s="22"/>
      <c r="L80" s="22"/>
      <c r="M80" s="22"/>
      <c r="N80" s="22"/>
      <c r="O80" s="22"/>
      <c r="P80" s="22"/>
      <c r="Q80" s="22"/>
      <c r="R80" s="22"/>
      <c r="S80" s="22"/>
      <c r="T80" s="22"/>
      <c r="U80" s="22"/>
      <c r="V80" s="22"/>
      <c r="W80" s="22"/>
      <c r="X80" s="22"/>
      <c r="Y80" s="22"/>
      <c r="Z80" s="22"/>
    </row>
    <row r="81" spans="2:26" x14ac:dyDescent="0.25">
      <c r="B81" s="22"/>
      <c r="C81" s="22"/>
      <c r="D81" s="22"/>
      <c r="E81" s="22"/>
      <c r="G81" s="22"/>
      <c r="H81" s="22"/>
      <c r="J81" s="22"/>
      <c r="K81" s="22"/>
      <c r="L81" s="22"/>
      <c r="M81" s="22"/>
      <c r="N81" s="22"/>
      <c r="O81" s="22"/>
      <c r="P81" s="22"/>
      <c r="Q81" s="22"/>
      <c r="R81" s="22"/>
      <c r="S81" s="22"/>
      <c r="T81" s="22"/>
      <c r="U81" s="22"/>
      <c r="V81" s="22"/>
      <c r="W81" s="22"/>
      <c r="X81" s="22"/>
      <c r="Y81" s="22"/>
      <c r="Z81" s="22"/>
    </row>
    <row r="82" spans="2:26" x14ac:dyDescent="0.25">
      <c r="B82" s="22"/>
      <c r="C82" s="22"/>
      <c r="D82" s="22"/>
      <c r="E82" s="22"/>
      <c r="G82" s="22"/>
      <c r="H82" s="22"/>
      <c r="J82" s="22"/>
      <c r="K82" s="22"/>
      <c r="L82" s="22"/>
      <c r="M82" s="22"/>
      <c r="N82" s="22"/>
      <c r="O82" s="22"/>
      <c r="P82" s="22"/>
      <c r="Q82" s="22"/>
      <c r="R82" s="22"/>
      <c r="S82" s="22"/>
      <c r="T82" s="22"/>
      <c r="U82" s="22"/>
      <c r="V82" s="22"/>
      <c r="W82" s="22"/>
      <c r="X82" s="22"/>
      <c r="Y82" s="22"/>
      <c r="Z82" s="22"/>
    </row>
    <row r="83" spans="2:26" x14ac:dyDescent="0.25">
      <c r="B83" s="22"/>
      <c r="C83" s="22"/>
      <c r="D83" s="22"/>
      <c r="E83" s="22"/>
      <c r="G83" s="22"/>
      <c r="H83" s="22"/>
      <c r="J83" s="22"/>
      <c r="K83" s="22"/>
      <c r="L83" s="22"/>
      <c r="M83" s="22"/>
      <c r="N83" s="22"/>
      <c r="O83" s="22"/>
      <c r="P83" s="22"/>
      <c r="Q83" s="22"/>
      <c r="R83" s="22"/>
      <c r="S83" s="22"/>
      <c r="T83" s="22"/>
      <c r="U83" s="22"/>
      <c r="V83" s="22"/>
      <c r="W83" s="22"/>
      <c r="X83" s="22"/>
      <c r="Y83" s="22"/>
      <c r="Z83" s="22"/>
    </row>
    <row r="84" spans="2:26" x14ac:dyDescent="0.25">
      <c r="B84" s="22"/>
      <c r="C84" s="22"/>
      <c r="D84" s="22"/>
      <c r="E84" s="22"/>
      <c r="G84" s="22"/>
      <c r="H84" s="22"/>
      <c r="J84" s="22"/>
      <c r="K84" s="22"/>
      <c r="L84" s="22"/>
      <c r="M84" s="22"/>
      <c r="N84" s="22"/>
      <c r="O84" s="22"/>
      <c r="P84" s="22"/>
      <c r="Q84" s="22"/>
      <c r="R84" s="22"/>
      <c r="S84" s="22"/>
      <c r="T84" s="22"/>
      <c r="U84" s="22"/>
      <c r="V84" s="22"/>
      <c r="W84" s="22"/>
      <c r="X84" s="22"/>
      <c r="Y84" s="22"/>
      <c r="Z84" s="22"/>
    </row>
    <row r="85" spans="2:26" x14ac:dyDescent="0.25">
      <c r="B85" s="22"/>
      <c r="C85" s="22"/>
      <c r="D85" s="22"/>
      <c r="E85" s="22"/>
      <c r="G85" s="22"/>
      <c r="H85" s="22"/>
      <c r="J85" s="22"/>
      <c r="K85" s="22"/>
      <c r="L85" s="22"/>
      <c r="M85" s="22"/>
      <c r="N85" s="22"/>
      <c r="O85" s="22"/>
      <c r="P85" s="22"/>
      <c r="Q85" s="22"/>
      <c r="R85" s="22"/>
      <c r="S85" s="22"/>
      <c r="T85" s="22"/>
      <c r="U85" s="22"/>
      <c r="V85" s="22"/>
      <c r="W85" s="22"/>
      <c r="X85" s="22"/>
      <c r="Y85" s="22"/>
      <c r="Z85" s="22"/>
    </row>
    <row r="86" spans="2:26" x14ac:dyDescent="0.25">
      <c r="B86" s="22"/>
      <c r="C86" s="22"/>
      <c r="D86" s="22"/>
      <c r="E86" s="22"/>
      <c r="G86" s="22"/>
      <c r="H86" s="22"/>
      <c r="J86" s="22"/>
      <c r="K86" s="22"/>
      <c r="L86" s="22"/>
      <c r="M86" s="22"/>
      <c r="N86" s="22"/>
      <c r="O86" s="22"/>
      <c r="P86" s="22"/>
      <c r="Q86" s="22"/>
      <c r="R86" s="22"/>
      <c r="S86" s="22"/>
      <c r="T86" s="22"/>
      <c r="U86" s="22"/>
      <c r="V86" s="22"/>
      <c r="W86" s="22"/>
      <c r="X86" s="22"/>
      <c r="Y86" s="22"/>
      <c r="Z86" s="22"/>
    </row>
    <row r="87" spans="2:26" x14ac:dyDescent="0.25">
      <c r="B87" s="22"/>
      <c r="C87" s="22"/>
      <c r="D87" s="22"/>
      <c r="E87" s="22"/>
      <c r="G87" s="22"/>
      <c r="H87" s="22"/>
      <c r="J87" s="22"/>
      <c r="K87" s="22"/>
      <c r="L87" s="22"/>
      <c r="M87" s="22"/>
      <c r="N87" s="22"/>
      <c r="O87" s="22"/>
      <c r="P87" s="22"/>
      <c r="Q87" s="22"/>
      <c r="R87" s="22"/>
      <c r="S87" s="22"/>
      <c r="T87" s="22"/>
      <c r="U87" s="22"/>
      <c r="V87" s="22"/>
      <c r="W87" s="22"/>
      <c r="X87" s="22"/>
      <c r="Y87" s="22"/>
      <c r="Z87" s="22"/>
    </row>
    <row r="88" spans="2:26" x14ac:dyDescent="0.25">
      <c r="B88" s="22"/>
      <c r="C88" s="22"/>
      <c r="D88" s="22"/>
      <c r="E88" s="22"/>
      <c r="G88" s="22"/>
      <c r="H88" s="22"/>
      <c r="J88" s="22"/>
      <c r="K88" s="22"/>
      <c r="L88" s="22"/>
      <c r="M88" s="22"/>
      <c r="N88" s="22"/>
      <c r="O88" s="22"/>
      <c r="P88" s="22"/>
      <c r="Q88" s="22"/>
      <c r="R88" s="22"/>
      <c r="S88" s="22"/>
      <c r="T88" s="22"/>
      <c r="U88" s="22"/>
      <c r="V88" s="22"/>
      <c r="W88" s="22"/>
      <c r="X88" s="22"/>
      <c r="Y88" s="22"/>
      <c r="Z88" s="22"/>
    </row>
    <row r="89" spans="2:26" x14ac:dyDescent="0.25">
      <c r="B89" s="22"/>
      <c r="C89" s="22"/>
      <c r="D89" s="22"/>
      <c r="E89" s="22"/>
      <c r="G89" s="22"/>
      <c r="H89" s="22"/>
      <c r="J89" s="22"/>
      <c r="K89" s="22"/>
      <c r="L89" s="22"/>
      <c r="M89" s="22"/>
      <c r="N89" s="22"/>
      <c r="O89" s="22"/>
      <c r="P89" s="22"/>
      <c r="Q89" s="22"/>
      <c r="R89" s="22"/>
      <c r="S89" s="22"/>
      <c r="T89" s="22"/>
      <c r="U89" s="22"/>
      <c r="V89" s="22"/>
      <c r="W89" s="22"/>
      <c r="X89" s="22"/>
      <c r="Y89" s="22"/>
      <c r="Z89" s="22"/>
    </row>
    <row r="90" spans="2:26" x14ac:dyDescent="0.25">
      <c r="B90" s="22"/>
      <c r="C90" s="22"/>
      <c r="D90" s="22"/>
      <c r="E90" s="22"/>
      <c r="G90" s="22"/>
      <c r="H90" s="22"/>
      <c r="J90" s="22"/>
      <c r="K90" s="22"/>
      <c r="L90" s="22"/>
      <c r="M90" s="22"/>
      <c r="N90" s="22"/>
      <c r="O90" s="22"/>
      <c r="P90" s="22"/>
      <c r="Q90" s="22"/>
      <c r="R90" s="22"/>
      <c r="S90" s="22"/>
      <c r="T90" s="22"/>
      <c r="U90" s="22"/>
      <c r="V90" s="22"/>
      <c r="W90" s="22"/>
      <c r="X90" s="22"/>
      <c r="Y90" s="22"/>
      <c r="Z90" s="22"/>
    </row>
    <row r="91" spans="2:26" x14ac:dyDescent="0.25">
      <c r="B91" s="22"/>
      <c r="C91" s="22"/>
      <c r="D91" s="22"/>
      <c r="E91" s="22"/>
      <c r="G91" s="22"/>
      <c r="H91" s="22"/>
      <c r="J91" s="22"/>
      <c r="K91" s="22"/>
      <c r="L91" s="22"/>
      <c r="M91" s="22"/>
      <c r="N91" s="22"/>
      <c r="O91" s="22"/>
      <c r="P91" s="22"/>
      <c r="Q91" s="22"/>
      <c r="R91" s="22"/>
      <c r="S91" s="22"/>
      <c r="T91" s="22"/>
      <c r="U91" s="22"/>
      <c r="V91" s="22"/>
      <c r="W91" s="22"/>
      <c r="X91" s="22"/>
      <c r="Y91" s="22"/>
      <c r="Z91" s="22"/>
    </row>
    <row r="92" spans="2:26" x14ac:dyDescent="0.25">
      <c r="B92" s="22"/>
      <c r="C92" s="22"/>
      <c r="D92" s="22"/>
      <c r="E92" s="22"/>
      <c r="G92" s="22"/>
      <c r="H92" s="22"/>
      <c r="J92" s="22"/>
      <c r="K92" s="22"/>
      <c r="L92" s="22"/>
      <c r="M92" s="22"/>
      <c r="N92" s="22"/>
      <c r="O92" s="22"/>
      <c r="P92" s="22"/>
      <c r="Q92" s="22"/>
      <c r="R92" s="22"/>
      <c r="S92" s="22"/>
      <c r="T92" s="22"/>
      <c r="U92" s="22"/>
      <c r="V92" s="22"/>
      <c r="W92" s="22"/>
      <c r="X92" s="22"/>
      <c r="Y92" s="22"/>
      <c r="Z92" s="22"/>
    </row>
    <row r="93" spans="2:26" x14ac:dyDescent="0.25">
      <c r="B93" s="22"/>
      <c r="C93" s="22"/>
      <c r="D93" s="22"/>
      <c r="E93" s="22"/>
      <c r="G93" s="22"/>
      <c r="H93" s="22"/>
      <c r="J93" s="22"/>
      <c r="K93" s="22"/>
      <c r="L93" s="22"/>
      <c r="M93" s="22"/>
      <c r="N93" s="22"/>
      <c r="O93" s="22"/>
      <c r="P93" s="22"/>
      <c r="Q93" s="22"/>
      <c r="R93" s="22"/>
      <c r="S93" s="22"/>
      <c r="T93" s="22"/>
      <c r="U93" s="22"/>
      <c r="V93" s="22"/>
      <c r="W93" s="22"/>
      <c r="X93" s="22"/>
      <c r="Y93" s="22"/>
      <c r="Z93" s="22"/>
    </row>
    <row r="94" spans="2:26" x14ac:dyDescent="0.25">
      <c r="B94" s="22"/>
      <c r="C94" s="22"/>
      <c r="D94" s="22"/>
      <c r="E94" s="22"/>
      <c r="G94" s="22"/>
      <c r="H94" s="22"/>
      <c r="J94" s="22"/>
      <c r="K94" s="22"/>
      <c r="L94" s="22"/>
      <c r="M94" s="22"/>
      <c r="N94" s="22"/>
      <c r="O94" s="22"/>
      <c r="P94" s="22"/>
      <c r="Q94" s="22"/>
      <c r="R94" s="22"/>
      <c r="S94" s="22"/>
      <c r="T94" s="22"/>
      <c r="U94" s="22"/>
      <c r="V94" s="22"/>
      <c r="W94" s="22"/>
      <c r="X94" s="22"/>
      <c r="Y94" s="22"/>
      <c r="Z94" s="22"/>
    </row>
    <row r="95" spans="2:26" x14ac:dyDescent="0.25">
      <c r="B95" s="22"/>
      <c r="C95" s="22"/>
      <c r="D95" s="22"/>
      <c r="E95" s="22"/>
      <c r="G95" s="22"/>
      <c r="H95" s="22"/>
      <c r="J95" s="22"/>
      <c r="K95" s="22"/>
      <c r="L95" s="22"/>
      <c r="M95" s="22"/>
      <c r="N95" s="22"/>
      <c r="O95" s="22"/>
      <c r="P95" s="22"/>
      <c r="Q95" s="22"/>
      <c r="R95" s="22"/>
      <c r="S95" s="22"/>
      <c r="T95" s="22"/>
      <c r="U95" s="22"/>
      <c r="V95" s="22"/>
      <c r="W95" s="22"/>
      <c r="X95" s="22"/>
      <c r="Y95" s="22"/>
      <c r="Z95" s="22"/>
    </row>
    <row r="96" spans="2:26" x14ac:dyDescent="0.25">
      <c r="B96" s="22"/>
      <c r="C96" s="22"/>
      <c r="D96" s="22"/>
      <c r="E96" s="22"/>
      <c r="G96" s="22"/>
      <c r="H96" s="22"/>
      <c r="J96" s="22"/>
      <c r="K96" s="22"/>
      <c r="L96" s="22"/>
      <c r="M96" s="22"/>
      <c r="N96" s="22"/>
      <c r="O96" s="22"/>
      <c r="P96" s="22"/>
      <c r="Q96" s="22"/>
      <c r="R96" s="22"/>
      <c r="S96" s="22"/>
      <c r="T96" s="22"/>
      <c r="U96" s="22"/>
      <c r="V96" s="22"/>
      <c r="W96" s="22"/>
      <c r="X96" s="22"/>
      <c r="Y96" s="22"/>
      <c r="Z96" s="22"/>
    </row>
    <row r="97" spans="2:26" x14ac:dyDescent="0.25">
      <c r="B97" s="22"/>
      <c r="C97" s="22"/>
      <c r="D97" s="22"/>
      <c r="E97" s="22"/>
      <c r="G97" s="22"/>
      <c r="H97" s="22"/>
      <c r="J97" s="22"/>
      <c r="K97" s="22"/>
      <c r="L97" s="22"/>
      <c r="M97" s="22"/>
      <c r="N97" s="22"/>
      <c r="O97" s="22"/>
      <c r="P97" s="22"/>
      <c r="Q97" s="22"/>
      <c r="R97" s="22"/>
      <c r="S97" s="22"/>
      <c r="T97" s="22"/>
      <c r="U97" s="22"/>
      <c r="V97" s="22"/>
      <c r="W97" s="22"/>
      <c r="X97" s="22"/>
      <c r="Y97" s="22"/>
      <c r="Z97" s="22"/>
    </row>
    <row r="98" spans="2:26" x14ac:dyDescent="0.25">
      <c r="B98" s="22"/>
      <c r="C98" s="22"/>
      <c r="D98" s="22"/>
      <c r="E98" s="22"/>
      <c r="G98" s="22"/>
      <c r="H98" s="22"/>
      <c r="J98" s="22"/>
      <c r="K98" s="22"/>
      <c r="L98" s="22"/>
      <c r="M98" s="22"/>
      <c r="N98" s="22"/>
      <c r="O98" s="22"/>
      <c r="P98" s="22"/>
      <c r="Q98" s="22"/>
      <c r="R98" s="22"/>
      <c r="S98" s="22"/>
      <c r="T98" s="22"/>
      <c r="U98" s="22"/>
      <c r="V98" s="22"/>
      <c r="W98" s="22"/>
      <c r="X98" s="22"/>
      <c r="Y98" s="22"/>
      <c r="Z98" s="22"/>
    </row>
    <row r="99" spans="2:26" x14ac:dyDescent="0.25">
      <c r="B99" s="22"/>
      <c r="C99" s="22"/>
      <c r="D99" s="22"/>
      <c r="E99" s="22"/>
      <c r="G99" s="22"/>
      <c r="H99" s="22"/>
      <c r="J99" s="22"/>
      <c r="K99" s="22"/>
      <c r="L99" s="22"/>
      <c r="M99" s="22"/>
      <c r="N99" s="22"/>
      <c r="O99" s="22"/>
      <c r="P99" s="22"/>
      <c r="Q99" s="22"/>
      <c r="R99" s="22"/>
      <c r="S99" s="22"/>
      <c r="T99" s="22"/>
      <c r="U99" s="22"/>
      <c r="V99" s="22"/>
      <c r="W99" s="22"/>
      <c r="X99" s="22"/>
      <c r="Y99" s="22"/>
      <c r="Z99" s="22"/>
    </row>
    <row r="100" spans="2:26" x14ac:dyDescent="0.25">
      <c r="B100" s="22"/>
      <c r="C100" s="22"/>
      <c r="D100" s="22"/>
      <c r="E100" s="22"/>
      <c r="G100" s="22"/>
      <c r="H100" s="22"/>
      <c r="J100" s="22"/>
      <c r="K100" s="22"/>
      <c r="L100" s="22"/>
      <c r="M100" s="22"/>
      <c r="N100" s="22"/>
      <c r="O100" s="22"/>
      <c r="P100" s="22"/>
      <c r="Q100" s="22"/>
      <c r="R100" s="22"/>
      <c r="S100" s="22"/>
      <c r="T100" s="22"/>
      <c r="U100" s="22"/>
      <c r="V100" s="22"/>
      <c r="W100" s="22"/>
      <c r="X100" s="22"/>
      <c r="Y100" s="22"/>
      <c r="Z100" s="22"/>
    </row>
    <row r="101" spans="2:26" x14ac:dyDescent="0.25">
      <c r="B101" s="22"/>
      <c r="C101" s="22"/>
      <c r="D101" s="22"/>
      <c r="E101" s="22"/>
      <c r="G101" s="22"/>
      <c r="H101" s="22"/>
      <c r="J101" s="22"/>
      <c r="K101" s="22"/>
      <c r="L101" s="22"/>
      <c r="M101" s="22"/>
      <c r="N101" s="22"/>
      <c r="O101" s="22"/>
      <c r="P101" s="22"/>
      <c r="Q101" s="22"/>
      <c r="R101" s="22"/>
      <c r="S101" s="22"/>
      <c r="T101" s="22"/>
      <c r="U101" s="22"/>
      <c r="V101" s="22"/>
      <c r="W101" s="22"/>
      <c r="X101" s="22"/>
      <c r="Y101" s="22"/>
      <c r="Z101" s="22"/>
    </row>
    <row r="102" spans="2:26" x14ac:dyDescent="0.25">
      <c r="B102" s="22"/>
      <c r="C102" s="22"/>
      <c r="D102" s="22"/>
      <c r="E102" s="22"/>
      <c r="G102" s="22"/>
      <c r="H102" s="22"/>
      <c r="J102" s="22"/>
      <c r="K102" s="22"/>
      <c r="L102" s="22"/>
      <c r="M102" s="22"/>
      <c r="N102" s="22"/>
      <c r="O102" s="22"/>
      <c r="P102" s="22"/>
      <c r="Q102" s="22"/>
      <c r="R102" s="22"/>
      <c r="S102" s="22"/>
      <c r="T102" s="22"/>
      <c r="U102" s="22"/>
      <c r="V102" s="22"/>
      <c r="W102" s="22"/>
      <c r="X102" s="22"/>
      <c r="Y102" s="22"/>
      <c r="Z102" s="22"/>
    </row>
    <row r="103" spans="2:26" x14ac:dyDescent="0.25">
      <c r="B103" s="22"/>
      <c r="C103" s="22"/>
      <c r="D103" s="22"/>
      <c r="E103" s="22"/>
      <c r="G103" s="22"/>
      <c r="H103" s="22"/>
      <c r="J103" s="22"/>
      <c r="K103" s="22"/>
      <c r="L103" s="22"/>
      <c r="M103" s="22"/>
      <c r="N103" s="22"/>
      <c r="O103" s="22"/>
      <c r="P103" s="22"/>
      <c r="Q103" s="22"/>
      <c r="R103" s="22"/>
      <c r="S103" s="22"/>
      <c r="T103" s="22"/>
      <c r="U103" s="22"/>
      <c r="V103" s="22"/>
      <c r="W103" s="22"/>
      <c r="X103" s="22"/>
      <c r="Y103" s="22"/>
      <c r="Z103" s="22"/>
    </row>
    <row r="104" spans="2:26" x14ac:dyDescent="0.25">
      <c r="B104" s="22"/>
      <c r="C104" s="22"/>
      <c r="D104" s="22"/>
      <c r="E104" s="22"/>
      <c r="G104" s="22"/>
      <c r="H104" s="22"/>
      <c r="J104" s="22"/>
      <c r="K104" s="22"/>
      <c r="L104" s="22"/>
      <c r="M104" s="22"/>
      <c r="N104" s="22"/>
      <c r="O104" s="22"/>
      <c r="P104" s="22"/>
      <c r="Q104" s="22"/>
      <c r="R104" s="22"/>
      <c r="S104" s="22"/>
      <c r="T104" s="22"/>
      <c r="U104" s="22"/>
      <c r="V104" s="22"/>
      <c r="W104" s="22"/>
      <c r="X104" s="22"/>
      <c r="Y104" s="22"/>
      <c r="Z104" s="22"/>
    </row>
    <row r="105" spans="2:26" x14ac:dyDescent="0.25">
      <c r="B105" s="22"/>
      <c r="C105" s="22"/>
      <c r="D105" s="22"/>
      <c r="E105" s="22"/>
      <c r="G105" s="22"/>
      <c r="H105" s="22"/>
      <c r="J105" s="22"/>
      <c r="K105" s="22"/>
      <c r="L105" s="22"/>
      <c r="M105" s="22"/>
      <c r="N105" s="22"/>
      <c r="O105" s="22"/>
      <c r="P105" s="22"/>
      <c r="Q105" s="22"/>
      <c r="R105" s="22"/>
      <c r="S105" s="22"/>
      <c r="T105" s="22"/>
      <c r="U105" s="22"/>
      <c r="V105" s="22"/>
      <c r="W105" s="22"/>
      <c r="X105" s="22"/>
      <c r="Y105" s="22"/>
      <c r="Z105" s="22"/>
    </row>
    <row r="106" spans="2:26" x14ac:dyDescent="0.25">
      <c r="B106" s="22"/>
      <c r="C106" s="22"/>
      <c r="D106" s="22"/>
      <c r="E106" s="22"/>
      <c r="G106" s="22"/>
      <c r="H106" s="22"/>
      <c r="J106" s="22"/>
      <c r="K106" s="22"/>
      <c r="L106" s="22"/>
      <c r="M106" s="22"/>
      <c r="N106" s="22"/>
      <c r="O106" s="22"/>
      <c r="P106" s="22"/>
      <c r="Q106" s="22"/>
      <c r="R106" s="22"/>
      <c r="S106" s="22"/>
      <c r="T106" s="22"/>
      <c r="U106" s="22"/>
      <c r="V106" s="22"/>
      <c r="W106" s="22"/>
      <c r="X106" s="22"/>
      <c r="Y106" s="22"/>
      <c r="Z106" s="22"/>
    </row>
    <row r="107" spans="2:26" x14ac:dyDescent="0.25">
      <c r="B107" s="22"/>
      <c r="C107" s="22"/>
      <c r="D107" s="22"/>
      <c r="E107" s="22"/>
      <c r="G107" s="22"/>
      <c r="H107" s="22"/>
      <c r="J107" s="22"/>
      <c r="K107" s="22"/>
      <c r="L107" s="22"/>
      <c r="M107" s="22"/>
      <c r="N107" s="22"/>
      <c r="O107" s="22"/>
      <c r="P107" s="22"/>
      <c r="Q107" s="22"/>
      <c r="R107" s="22"/>
      <c r="S107" s="22"/>
      <c r="T107" s="22"/>
      <c r="U107" s="22"/>
      <c r="V107" s="22"/>
      <c r="W107" s="22"/>
      <c r="X107" s="22"/>
      <c r="Y107" s="22"/>
      <c r="Z107" s="22"/>
    </row>
    <row r="108" spans="2:26" x14ac:dyDescent="0.25">
      <c r="B108" s="22"/>
      <c r="C108" s="22"/>
      <c r="D108" s="22"/>
      <c r="E108" s="22"/>
      <c r="G108" s="22"/>
      <c r="H108" s="22"/>
      <c r="J108" s="22"/>
      <c r="K108" s="22"/>
      <c r="L108" s="22"/>
      <c r="M108" s="22"/>
      <c r="N108" s="22"/>
      <c r="O108" s="22"/>
      <c r="P108" s="22"/>
      <c r="Q108" s="22"/>
      <c r="R108" s="22"/>
      <c r="S108" s="22"/>
      <c r="T108" s="22"/>
      <c r="U108" s="22"/>
      <c r="V108" s="22"/>
      <c r="W108" s="22"/>
      <c r="X108" s="22"/>
      <c r="Y108" s="22"/>
      <c r="Z108" s="22"/>
    </row>
    <row r="109" spans="2:26" x14ac:dyDescent="0.25">
      <c r="B109" s="22"/>
      <c r="C109" s="22"/>
      <c r="D109" s="22"/>
      <c r="E109" s="22"/>
      <c r="G109" s="22"/>
      <c r="H109" s="22"/>
      <c r="J109" s="22"/>
      <c r="K109" s="22"/>
      <c r="L109" s="22"/>
      <c r="M109" s="22"/>
      <c r="N109" s="22"/>
      <c r="O109" s="22"/>
      <c r="P109" s="22"/>
      <c r="Q109" s="22"/>
      <c r="R109" s="22"/>
      <c r="S109" s="22"/>
      <c r="T109" s="22"/>
      <c r="U109" s="22"/>
      <c r="V109" s="22"/>
      <c r="W109" s="22"/>
      <c r="X109" s="22"/>
      <c r="Y109" s="22"/>
      <c r="Z109" s="22"/>
    </row>
    <row r="110" spans="2:26" x14ac:dyDescent="0.25">
      <c r="B110" s="22"/>
      <c r="C110" s="22"/>
      <c r="D110" s="22"/>
      <c r="E110" s="22"/>
      <c r="G110" s="22"/>
      <c r="H110" s="22"/>
      <c r="J110" s="22"/>
      <c r="K110" s="22"/>
      <c r="L110" s="22"/>
      <c r="M110" s="22"/>
      <c r="N110" s="22"/>
      <c r="O110" s="22"/>
      <c r="P110" s="22"/>
      <c r="Q110" s="22"/>
      <c r="R110" s="22"/>
      <c r="S110" s="22"/>
      <c r="T110" s="22"/>
      <c r="U110" s="22"/>
      <c r="V110" s="22"/>
      <c r="W110" s="22"/>
      <c r="X110" s="22"/>
      <c r="Y110" s="22"/>
      <c r="Z110" s="22"/>
    </row>
    <row r="111" spans="2:26" x14ac:dyDescent="0.25">
      <c r="B111" s="22"/>
      <c r="C111" s="22"/>
      <c r="D111" s="22"/>
      <c r="E111" s="22"/>
      <c r="G111" s="22"/>
      <c r="H111" s="22"/>
      <c r="J111" s="22"/>
      <c r="K111" s="22"/>
      <c r="L111" s="22"/>
      <c r="M111" s="22"/>
      <c r="N111" s="22"/>
      <c r="O111" s="22"/>
      <c r="P111" s="22"/>
      <c r="Q111" s="22"/>
      <c r="R111" s="22"/>
      <c r="S111" s="22"/>
      <c r="T111" s="22"/>
      <c r="U111" s="22"/>
      <c r="V111" s="22"/>
      <c r="W111" s="22"/>
      <c r="X111" s="22"/>
      <c r="Y111" s="22"/>
      <c r="Z111" s="22"/>
    </row>
    <row r="112" spans="2:26" x14ac:dyDescent="0.25">
      <c r="B112" s="22"/>
      <c r="C112" s="22"/>
      <c r="D112" s="22"/>
      <c r="E112" s="22"/>
      <c r="G112" s="22"/>
      <c r="H112" s="22"/>
      <c r="J112" s="22"/>
      <c r="K112" s="22"/>
      <c r="L112" s="22"/>
      <c r="M112" s="22"/>
      <c r="N112" s="22"/>
      <c r="O112" s="22"/>
      <c r="P112" s="22"/>
      <c r="Q112" s="22"/>
      <c r="R112" s="22"/>
      <c r="S112" s="22"/>
      <c r="T112" s="22"/>
      <c r="U112" s="22"/>
      <c r="V112" s="22"/>
      <c r="W112" s="22"/>
      <c r="X112" s="22"/>
      <c r="Y112" s="22"/>
      <c r="Z112" s="22"/>
    </row>
    <row r="113" spans="2:26" x14ac:dyDescent="0.25">
      <c r="B113" s="22"/>
      <c r="C113" s="22"/>
      <c r="D113" s="22"/>
      <c r="E113" s="22"/>
      <c r="G113" s="22"/>
      <c r="H113" s="22"/>
      <c r="J113" s="22"/>
      <c r="K113" s="22"/>
      <c r="L113" s="22"/>
      <c r="M113" s="22"/>
      <c r="N113" s="22"/>
      <c r="O113" s="22"/>
      <c r="P113" s="22"/>
      <c r="Q113" s="22"/>
      <c r="R113" s="22"/>
      <c r="S113" s="22"/>
      <c r="T113" s="22"/>
      <c r="U113" s="22"/>
      <c r="V113" s="22"/>
      <c r="W113" s="22"/>
      <c r="X113" s="22"/>
      <c r="Y113" s="22"/>
      <c r="Z113" s="22"/>
    </row>
    <row r="114" spans="2:26" x14ac:dyDescent="0.25">
      <c r="B114" s="22"/>
      <c r="C114" s="22"/>
      <c r="D114" s="22"/>
      <c r="E114" s="22"/>
      <c r="G114" s="22"/>
      <c r="H114" s="22"/>
      <c r="J114" s="22"/>
      <c r="K114" s="22"/>
      <c r="L114" s="22"/>
      <c r="M114" s="22"/>
      <c r="N114" s="22"/>
      <c r="O114" s="22"/>
      <c r="P114" s="22"/>
      <c r="Q114" s="22"/>
      <c r="R114" s="22"/>
      <c r="S114" s="22"/>
      <c r="T114" s="22"/>
      <c r="U114" s="22"/>
      <c r="V114" s="22"/>
      <c r="W114" s="22"/>
      <c r="X114" s="22"/>
      <c r="Y114" s="22"/>
      <c r="Z114" s="22"/>
    </row>
    <row r="115" spans="2:26" x14ac:dyDescent="0.25">
      <c r="B115" s="22"/>
      <c r="C115" s="22"/>
      <c r="D115" s="22"/>
      <c r="E115" s="22"/>
      <c r="G115" s="22"/>
      <c r="H115" s="22"/>
      <c r="J115" s="22"/>
      <c r="K115" s="22"/>
      <c r="L115" s="22"/>
      <c r="M115" s="22"/>
      <c r="N115" s="22"/>
      <c r="O115" s="22"/>
      <c r="P115" s="22"/>
      <c r="Q115" s="22"/>
      <c r="R115" s="22"/>
      <c r="S115" s="22"/>
      <c r="T115" s="22"/>
      <c r="U115" s="22"/>
      <c r="V115" s="22"/>
      <c r="W115" s="22"/>
      <c r="X115" s="22"/>
      <c r="Y115" s="22"/>
      <c r="Z115" s="22"/>
    </row>
    <row r="116" spans="2:26" x14ac:dyDescent="0.25">
      <c r="B116" s="22"/>
      <c r="C116" s="22"/>
      <c r="D116" s="22"/>
      <c r="E116" s="22"/>
      <c r="G116" s="22"/>
      <c r="H116" s="22"/>
      <c r="J116" s="22"/>
      <c r="K116" s="22"/>
      <c r="L116" s="22"/>
      <c r="M116" s="22"/>
      <c r="N116" s="22"/>
      <c r="O116" s="22"/>
      <c r="P116" s="22"/>
      <c r="Q116" s="22"/>
      <c r="R116" s="22"/>
      <c r="S116" s="22"/>
      <c r="T116" s="22"/>
      <c r="U116" s="22"/>
      <c r="V116" s="22"/>
      <c r="W116" s="22"/>
      <c r="X116" s="22"/>
      <c r="Y116" s="22"/>
      <c r="Z116" s="22"/>
    </row>
    <row r="117" spans="2:26" x14ac:dyDescent="0.25">
      <c r="B117" s="22"/>
      <c r="C117" s="22"/>
      <c r="D117" s="22"/>
      <c r="E117" s="22"/>
      <c r="G117" s="22"/>
      <c r="H117" s="22"/>
      <c r="J117" s="22"/>
      <c r="K117" s="22"/>
      <c r="L117" s="22"/>
      <c r="M117" s="22"/>
      <c r="N117" s="22"/>
      <c r="O117" s="22"/>
      <c r="P117" s="22"/>
      <c r="Q117" s="22"/>
      <c r="R117" s="22"/>
      <c r="S117" s="22"/>
      <c r="T117" s="22"/>
      <c r="U117" s="22"/>
      <c r="V117" s="22"/>
      <c r="W117" s="22"/>
      <c r="X117" s="22"/>
      <c r="Y117" s="22"/>
      <c r="Z117" s="22"/>
    </row>
    <row r="118" spans="2:26" x14ac:dyDescent="0.25">
      <c r="B118" s="22"/>
      <c r="C118" s="22"/>
      <c r="D118" s="22"/>
      <c r="E118" s="22"/>
      <c r="G118" s="22"/>
      <c r="H118" s="22"/>
      <c r="J118" s="22"/>
      <c r="K118" s="22"/>
      <c r="L118" s="22"/>
      <c r="M118" s="22"/>
      <c r="N118" s="22"/>
      <c r="O118" s="22"/>
      <c r="P118" s="22"/>
      <c r="Q118" s="22"/>
      <c r="R118" s="22"/>
      <c r="S118" s="22"/>
      <c r="T118" s="22"/>
      <c r="U118" s="22"/>
      <c r="V118" s="22"/>
      <c r="W118" s="22"/>
      <c r="X118" s="22"/>
      <c r="Y118" s="22"/>
      <c r="Z118" s="22"/>
    </row>
    <row r="119" spans="2:26" x14ac:dyDescent="0.25">
      <c r="B119" s="22"/>
      <c r="C119" s="22"/>
      <c r="D119" s="22"/>
      <c r="E119" s="22"/>
      <c r="G119" s="22"/>
      <c r="H119" s="22"/>
      <c r="J119" s="22"/>
      <c r="K119" s="22"/>
      <c r="L119" s="22"/>
      <c r="M119" s="22"/>
      <c r="N119" s="22"/>
      <c r="O119" s="22"/>
      <c r="P119" s="22"/>
      <c r="Q119" s="22"/>
      <c r="R119" s="22"/>
      <c r="S119" s="22"/>
      <c r="T119" s="22"/>
      <c r="U119" s="22"/>
      <c r="V119" s="22"/>
      <c r="W119" s="22"/>
      <c r="X119" s="22"/>
      <c r="Y119" s="22"/>
      <c r="Z119" s="22"/>
    </row>
    <row r="120" spans="2:26" x14ac:dyDescent="0.25">
      <c r="B120" s="22"/>
      <c r="C120" s="22"/>
      <c r="D120" s="22"/>
      <c r="E120" s="22"/>
      <c r="G120" s="22"/>
      <c r="H120" s="22"/>
      <c r="J120" s="22"/>
      <c r="K120" s="22"/>
      <c r="L120" s="22"/>
      <c r="M120" s="22"/>
      <c r="N120" s="22"/>
      <c r="O120" s="22"/>
      <c r="P120" s="22"/>
      <c r="Q120" s="22"/>
      <c r="R120" s="22"/>
      <c r="S120" s="22"/>
      <c r="T120" s="22"/>
      <c r="U120" s="22"/>
      <c r="V120" s="22"/>
      <c r="W120" s="22"/>
      <c r="X120" s="22"/>
      <c r="Y120" s="22"/>
      <c r="Z120" s="22"/>
    </row>
    <row r="121" spans="2:26" x14ac:dyDescent="0.25">
      <c r="B121" s="22"/>
      <c r="C121" s="22"/>
      <c r="D121" s="22"/>
      <c r="E121" s="22"/>
      <c r="G121" s="22"/>
      <c r="H121" s="22"/>
      <c r="J121" s="22"/>
      <c r="K121" s="22"/>
      <c r="L121" s="22"/>
      <c r="M121" s="22"/>
      <c r="N121" s="22"/>
      <c r="O121" s="22"/>
      <c r="P121" s="22"/>
      <c r="Q121" s="22"/>
      <c r="R121" s="22"/>
      <c r="S121" s="22"/>
      <c r="T121" s="22"/>
      <c r="U121" s="22"/>
      <c r="V121" s="22"/>
      <c r="W121" s="22"/>
      <c r="X121" s="22"/>
      <c r="Y121" s="22"/>
      <c r="Z121" s="22"/>
    </row>
    <row r="122" spans="2:26" x14ac:dyDescent="0.25">
      <c r="B122" s="22"/>
      <c r="C122" s="22"/>
      <c r="D122" s="22"/>
      <c r="E122" s="22"/>
      <c r="G122" s="22"/>
      <c r="H122" s="22"/>
      <c r="J122" s="22"/>
      <c r="K122" s="22"/>
      <c r="L122" s="22"/>
      <c r="M122" s="22"/>
      <c r="N122" s="22"/>
      <c r="O122" s="22"/>
      <c r="P122" s="22"/>
      <c r="Q122" s="22"/>
      <c r="R122" s="22"/>
      <c r="S122" s="22"/>
      <c r="T122" s="22"/>
      <c r="U122" s="22"/>
      <c r="V122" s="22"/>
      <c r="W122" s="22"/>
      <c r="X122" s="22"/>
      <c r="Y122" s="22"/>
      <c r="Z122" s="22"/>
    </row>
    <row r="123" spans="2:26" x14ac:dyDescent="0.25">
      <c r="B123" s="22"/>
      <c r="C123" s="22"/>
      <c r="D123" s="22"/>
      <c r="E123" s="22"/>
      <c r="G123" s="22"/>
      <c r="H123" s="22"/>
      <c r="J123" s="22"/>
      <c r="K123" s="22"/>
      <c r="L123" s="22"/>
      <c r="M123" s="22"/>
      <c r="N123" s="22"/>
      <c r="O123" s="22"/>
      <c r="P123" s="22"/>
      <c r="Q123" s="22"/>
      <c r="R123" s="22"/>
      <c r="S123" s="22"/>
      <c r="T123" s="22"/>
      <c r="U123" s="22"/>
      <c r="V123" s="22"/>
      <c r="W123" s="22"/>
      <c r="X123" s="22"/>
      <c r="Y123" s="22"/>
      <c r="Z123" s="22"/>
    </row>
    <row r="124" spans="2:26" x14ac:dyDescent="0.25">
      <c r="B124" s="22"/>
      <c r="C124" s="22"/>
      <c r="D124" s="22"/>
      <c r="E124" s="22"/>
      <c r="G124" s="22"/>
      <c r="H124" s="22"/>
      <c r="J124" s="22"/>
      <c r="K124" s="22"/>
      <c r="L124" s="22"/>
      <c r="M124" s="22"/>
      <c r="N124" s="22"/>
      <c r="O124" s="22"/>
      <c r="P124" s="22"/>
      <c r="Q124" s="22"/>
      <c r="R124" s="22"/>
      <c r="S124" s="22"/>
      <c r="T124" s="22"/>
      <c r="U124" s="22"/>
      <c r="V124" s="22"/>
      <c r="W124" s="22"/>
      <c r="X124" s="22"/>
      <c r="Y124" s="22"/>
      <c r="Z124" s="22"/>
    </row>
    <row r="125" spans="2:26" x14ac:dyDescent="0.25">
      <c r="B125" s="22"/>
      <c r="C125" s="22"/>
      <c r="D125" s="22"/>
      <c r="E125" s="22"/>
      <c r="G125" s="22"/>
      <c r="H125" s="22"/>
      <c r="J125" s="22"/>
      <c r="K125" s="22"/>
      <c r="L125" s="22"/>
      <c r="M125" s="22"/>
      <c r="N125" s="22"/>
      <c r="O125" s="22"/>
      <c r="P125" s="22"/>
      <c r="Q125" s="22"/>
      <c r="R125" s="22"/>
      <c r="S125" s="22"/>
      <c r="T125" s="22"/>
      <c r="U125" s="22"/>
      <c r="V125" s="22"/>
      <c r="W125" s="22"/>
      <c r="X125" s="22"/>
      <c r="Y125" s="22"/>
      <c r="Z125" s="22"/>
    </row>
    <row r="126" spans="2:26" x14ac:dyDescent="0.25">
      <c r="B126" s="22"/>
      <c r="C126" s="22"/>
      <c r="D126" s="22"/>
      <c r="E126" s="22"/>
      <c r="G126" s="22"/>
      <c r="H126" s="22"/>
      <c r="J126" s="22"/>
      <c r="K126" s="22"/>
      <c r="L126" s="22"/>
      <c r="M126" s="22"/>
      <c r="N126" s="22"/>
      <c r="O126" s="22"/>
      <c r="P126" s="22"/>
      <c r="Q126" s="22"/>
      <c r="R126" s="22"/>
      <c r="S126" s="22"/>
      <c r="T126" s="22"/>
      <c r="U126" s="22"/>
      <c r="V126" s="22"/>
      <c r="W126" s="22"/>
      <c r="X126" s="22"/>
      <c r="Y126" s="22"/>
      <c r="Z126" s="22"/>
    </row>
    <row r="127" spans="2:26" x14ac:dyDescent="0.25">
      <c r="B127" s="22"/>
      <c r="C127" s="22"/>
      <c r="D127" s="22"/>
      <c r="E127" s="22"/>
      <c r="G127" s="22"/>
      <c r="H127" s="22"/>
      <c r="J127" s="22"/>
      <c r="K127" s="22"/>
      <c r="L127" s="22"/>
      <c r="M127" s="22"/>
      <c r="N127" s="22"/>
      <c r="O127" s="22"/>
      <c r="P127" s="22"/>
      <c r="Q127" s="22"/>
      <c r="R127" s="22"/>
      <c r="S127" s="22"/>
      <c r="T127" s="22"/>
      <c r="U127" s="22"/>
      <c r="V127" s="22"/>
      <c r="W127" s="22"/>
      <c r="X127" s="22"/>
      <c r="Y127" s="22"/>
      <c r="Z127" s="22"/>
    </row>
    <row r="128" spans="2:26" x14ac:dyDescent="0.25">
      <c r="B128" s="22"/>
      <c r="C128" s="22"/>
      <c r="D128" s="22"/>
      <c r="E128" s="22"/>
      <c r="G128" s="22"/>
      <c r="H128" s="22"/>
      <c r="J128" s="22"/>
      <c r="K128" s="22"/>
      <c r="L128" s="22"/>
      <c r="M128" s="22"/>
      <c r="N128" s="22"/>
      <c r="O128" s="22"/>
      <c r="P128" s="22"/>
      <c r="Q128" s="22"/>
      <c r="R128" s="22"/>
      <c r="S128" s="22"/>
      <c r="T128" s="22"/>
      <c r="U128" s="22"/>
      <c r="V128" s="22"/>
      <c r="W128" s="22"/>
      <c r="X128" s="22"/>
      <c r="Y128" s="22"/>
      <c r="Z128" s="22"/>
    </row>
    <row r="129" spans="2:26" x14ac:dyDescent="0.25">
      <c r="B129" s="22"/>
      <c r="C129" s="22"/>
      <c r="D129" s="22"/>
      <c r="E129" s="22"/>
      <c r="G129" s="22"/>
      <c r="H129" s="22"/>
      <c r="J129" s="22"/>
      <c r="K129" s="22"/>
      <c r="L129" s="22"/>
      <c r="M129" s="22"/>
      <c r="N129" s="22"/>
      <c r="O129" s="22"/>
      <c r="P129" s="22"/>
      <c r="Q129" s="22"/>
      <c r="R129" s="22"/>
      <c r="S129" s="22"/>
      <c r="T129" s="22"/>
      <c r="U129" s="22"/>
      <c r="V129" s="22"/>
      <c r="W129" s="22"/>
      <c r="X129" s="22"/>
      <c r="Y129" s="22"/>
      <c r="Z129" s="22"/>
    </row>
    <row r="130" spans="2:26" x14ac:dyDescent="0.25">
      <c r="B130" s="22"/>
      <c r="C130" s="22"/>
      <c r="D130" s="22"/>
      <c r="E130" s="22"/>
      <c r="G130" s="22"/>
      <c r="H130" s="22"/>
      <c r="J130" s="22"/>
      <c r="K130" s="22"/>
      <c r="L130" s="22"/>
      <c r="M130" s="22"/>
      <c r="N130" s="22"/>
      <c r="O130" s="22"/>
      <c r="P130" s="22"/>
      <c r="Q130" s="22"/>
      <c r="R130" s="22"/>
      <c r="S130" s="22"/>
      <c r="T130" s="22"/>
      <c r="U130" s="22"/>
      <c r="V130" s="22"/>
      <c r="W130" s="22"/>
      <c r="X130" s="22"/>
      <c r="Y130" s="22"/>
      <c r="Z130" s="22"/>
    </row>
    <row r="131" spans="2:26" x14ac:dyDescent="0.25">
      <c r="B131" s="22"/>
      <c r="C131" s="22"/>
      <c r="D131" s="22"/>
      <c r="E131" s="22"/>
      <c r="G131" s="22"/>
      <c r="H131" s="22"/>
      <c r="J131" s="22"/>
      <c r="K131" s="22"/>
      <c r="L131" s="22"/>
      <c r="M131" s="22"/>
      <c r="N131" s="22"/>
      <c r="O131" s="22"/>
      <c r="P131" s="22"/>
      <c r="Q131" s="22"/>
      <c r="R131" s="22"/>
      <c r="S131" s="22"/>
      <c r="T131" s="22"/>
      <c r="U131" s="22"/>
      <c r="V131" s="22"/>
      <c r="W131" s="22"/>
      <c r="X131" s="22"/>
      <c r="Y131" s="22"/>
      <c r="Z131" s="22"/>
    </row>
    <row r="132" spans="2:26" x14ac:dyDescent="0.25">
      <c r="B132" s="22"/>
      <c r="C132" s="22"/>
      <c r="D132" s="22"/>
      <c r="E132" s="22"/>
      <c r="G132" s="22"/>
      <c r="H132" s="22"/>
      <c r="J132" s="22"/>
      <c r="K132" s="22"/>
      <c r="L132" s="22"/>
      <c r="M132" s="22"/>
      <c r="N132" s="22"/>
      <c r="O132" s="22"/>
      <c r="P132" s="22"/>
      <c r="Q132" s="22"/>
      <c r="R132" s="22"/>
      <c r="S132" s="22"/>
      <c r="T132" s="22"/>
      <c r="U132" s="22"/>
      <c r="V132" s="22"/>
      <c r="W132" s="22"/>
      <c r="X132" s="22"/>
      <c r="Y132" s="22"/>
      <c r="Z132" s="22"/>
    </row>
    <row r="133" spans="2:26" x14ac:dyDescent="0.25">
      <c r="B133" s="22"/>
      <c r="C133" s="22"/>
      <c r="D133" s="22"/>
      <c r="E133" s="22"/>
      <c r="G133" s="22"/>
      <c r="H133" s="22"/>
      <c r="J133" s="22"/>
      <c r="K133" s="22"/>
      <c r="L133" s="22"/>
      <c r="M133" s="22"/>
      <c r="N133" s="22"/>
      <c r="O133" s="22"/>
      <c r="P133" s="22"/>
      <c r="Q133" s="22"/>
      <c r="R133" s="22"/>
      <c r="S133" s="22"/>
      <c r="T133" s="22"/>
      <c r="U133" s="22"/>
      <c r="V133" s="22"/>
      <c r="W133" s="22"/>
      <c r="X133" s="22"/>
      <c r="Y133" s="22"/>
      <c r="Z133" s="22"/>
    </row>
    <row r="134" spans="2:26" x14ac:dyDescent="0.25">
      <c r="B134" s="22"/>
      <c r="C134" s="22"/>
      <c r="D134" s="22"/>
      <c r="E134" s="22"/>
      <c r="G134" s="22"/>
      <c r="H134" s="22"/>
      <c r="J134" s="22"/>
      <c r="K134" s="22"/>
      <c r="L134" s="22"/>
      <c r="M134" s="22"/>
      <c r="N134" s="22"/>
      <c r="O134" s="22"/>
      <c r="P134" s="22"/>
      <c r="Q134" s="22"/>
      <c r="R134" s="22"/>
      <c r="S134" s="22"/>
      <c r="T134" s="22"/>
      <c r="U134" s="22"/>
      <c r="V134" s="22"/>
      <c r="W134" s="22"/>
      <c r="X134" s="22"/>
      <c r="Y134" s="22"/>
      <c r="Z134" s="22"/>
    </row>
    <row r="135" spans="2:26" x14ac:dyDescent="0.25">
      <c r="B135" s="22"/>
      <c r="C135" s="22"/>
      <c r="D135" s="22"/>
      <c r="E135" s="22"/>
      <c r="G135" s="22"/>
      <c r="H135" s="22"/>
      <c r="J135" s="22"/>
      <c r="K135" s="22"/>
      <c r="L135" s="22"/>
      <c r="M135" s="22"/>
      <c r="N135" s="22"/>
      <c r="O135" s="22"/>
      <c r="P135" s="22"/>
      <c r="Q135" s="22"/>
      <c r="R135" s="22"/>
      <c r="S135" s="22"/>
      <c r="T135" s="22"/>
      <c r="U135" s="22"/>
      <c r="V135" s="22"/>
      <c r="W135" s="22"/>
      <c r="X135" s="22"/>
      <c r="Y135" s="22"/>
      <c r="Z135" s="22"/>
    </row>
    <row r="136" spans="2:26" x14ac:dyDescent="0.25">
      <c r="B136" s="22"/>
      <c r="C136" s="22"/>
      <c r="D136" s="22"/>
      <c r="E136" s="22"/>
      <c r="G136" s="22"/>
      <c r="H136" s="22"/>
      <c r="J136" s="22"/>
      <c r="K136" s="22"/>
      <c r="L136" s="22"/>
      <c r="M136" s="22"/>
      <c r="N136" s="22"/>
      <c r="O136" s="22"/>
      <c r="P136" s="22"/>
      <c r="Q136" s="22"/>
      <c r="R136" s="22"/>
      <c r="S136" s="22"/>
      <c r="T136" s="22"/>
      <c r="U136" s="22"/>
      <c r="V136" s="22"/>
      <c r="W136" s="22"/>
      <c r="X136" s="22"/>
      <c r="Y136" s="22"/>
      <c r="Z136" s="22"/>
    </row>
    <row r="137" spans="2:26" x14ac:dyDescent="0.25">
      <c r="B137" s="22"/>
      <c r="C137" s="22"/>
      <c r="D137" s="22"/>
      <c r="E137" s="22"/>
      <c r="G137" s="22"/>
      <c r="H137" s="22"/>
      <c r="J137" s="22"/>
      <c r="K137" s="22"/>
      <c r="L137" s="22"/>
      <c r="M137" s="22"/>
      <c r="N137" s="22"/>
      <c r="O137" s="22"/>
      <c r="P137" s="22"/>
      <c r="Q137" s="22"/>
      <c r="R137" s="22"/>
      <c r="S137" s="22"/>
      <c r="T137" s="22"/>
      <c r="U137" s="22"/>
      <c r="V137" s="22"/>
      <c r="W137" s="22"/>
      <c r="X137" s="22"/>
      <c r="Y137" s="22"/>
      <c r="Z137" s="22"/>
    </row>
    <row r="138" spans="2:26" x14ac:dyDescent="0.25">
      <c r="B138" s="22"/>
      <c r="C138" s="22"/>
      <c r="D138" s="22"/>
      <c r="E138" s="22"/>
      <c r="G138" s="22"/>
      <c r="H138" s="22"/>
      <c r="J138" s="22"/>
      <c r="K138" s="22"/>
      <c r="L138" s="22"/>
      <c r="M138" s="22"/>
      <c r="N138" s="22"/>
      <c r="O138" s="22"/>
      <c r="P138" s="22"/>
      <c r="Q138" s="22"/>
      <c r="R138" s="22"/>
      <c r="S138" s="22"/>
      <c r="T138" s="22"/>
      <c r="U138" s="22"/>
      <c r="V138" s="22"/>
      <c r="W138" s="22"/>
      <c r="X138" s="22"/>
      <c r="Y138" s="22"/>
      <c r="Z138" s="22"/>
    </row>
    <row r="139" spans="2:26" x14ac:dyDescent="0.25">
      <c r="B139" s="22"/>
      <c r="C139" s="22"/>
      <c r="D139" s="22"/>
      <c r="E139" s="22"/>
      <c r="G139" s="22"/>
      <c r="H139" s="22"/>
      <c r="J139" s="22"/>
      <c r="K139" s="22"/>
      <c r="L139" s="22"/>
      <c r="M139" s="22"/>
      <c r="N139" s="22"/>
      <c r="O139" s="22"/>
      <c r="P139" s="22"/>
      <c r="Q139" s="22"/>
      <c r="R139" s="22"/>
      <c r="S139" s="22"/>
      <c r="T139" s="22"/>
      <c r="U139" s="22"/>
      <c r="V139" s="22"/>
      <c r="W139" s="22"/>
      <c r="X139" s="22"/>
      <c r="Y139" s="22"/>
      <c r="Z139" s="22"/>
    </row>
    <row r="140" spans="2:26" x14ac:dyDescent="0.25">
      <c r="B140" s="22"/>
      <c r="C140" s="22"/>
      <c r="D140" s="22"/>
      <c r="E140" s="22"/>
      <c r="G140" s="22"/>
      <c r="H140" s="22"/>
      <c r="J140" s="22"/>
      <c r="K140" s="22"/>
      <c r="L140" s="22"/>
      <c r="M140" s="22"/>
      <c r="N140" s="22"/>
      <c r="O140" s="22"/>
      <c r="P140" s="22"/>
      <c r="Q140" s="22"/>
      <c r="R140" s="22"/>
      <c r="S140" s="22"/>
      <c r="T140" s="22"/>
      <c r="U140" s="22"/>
      <c r="V140" s="22"/>
      <c r="W140" s="22"/>
      <c r="X140" s="22"/>
      <c r="Y140" s="22"/>
      <c r="Z140" s="22"/>
    </row>
    <row r="141" spans="2:26" x14ac:dyDescent="0.25">
      <c r="B141" s="22"/>
      <c r="C141" s="22"/>
      <c r="D141" s="22"/>
      <c r="E141" s="22"/>
      <c r="G141" s="22"/>
      <c r="H141" s="22"/>
      <c r="J141" s="22"/>
      <c r="K141" s="22"/>
      <c r="L141" s="22"/>
      <c r="M141" s="22"/>
      <c r="N141" s="22"/>
      <c r="O141" s="22"/>
      <c r="P141" s="22"/>
      <c r="Q141" s="22"/>
      <c r="R141" s="22"/>
      <c r="S141" s="22"/>
      <c r="T141" s="22"/>
      <c r="U141" s="22"/>
      <c r="V141" s="22"/>
      <c r="W141" s="22"/>
      <c r="X141" s="22"/>
      <c r="Y141" s="22"/>
      <c r="Z141" s="22"/>
    </row>
    <row r="142" spans="2:26" x14ac:dyDescent="0.25">
      <c r="B142" s="22"/>
      <c r="C142" s="22"/>
      <c r="D142" s="22"/>
      <c r="E142" s="22"/>
      <c r="G142" s="22"/>
      <c r="H142" s="22"/>
      <c r="J142" s="22"/>
      <c r="K142" s="22"/>
      <c r="L142" s="22"/>
      <c r="M142" s="22"/>
      <c r="N142" s="22"/>
      <c r="O142" s="22"/>
      <c r="P142" s="22"/>
      <c r="Q142" s="22"/>
      <c r="R142" s="22"/>
      <c r="S142" s="22"/>
      <c r="T142" s="22"/>
      <c r="U142" s="22"/>
      <c r="V142" s="22"/>
      <c r="W142" s="22"/>
      <c r="X142" s="22"/>
      <c r="Y142" s="22"/>
      <c r="Z142" s="22"/>
    </row>
    <row r="143" spans="2:26" x14ac:dyDescent="0.25">
      <c r="B143" s="22"/>
      <c r="C143" s="22"/>
      <c r="D143" s="22"/>
      <c r="E143" s="22"/>
      <c r="G143" s="22"/>
      <c r="H143" s="22"/>
      <c r="J143" s="22"/>
      <c r="K143" s="22"/>
      <c r="L143" s="22"/>
      <c r="M143" s="22"/>
      <c r="N143" s="22"/>
      <c r="O143" s="22"/>
      <c r="P143" s="22"/>
      <c r="Q143" s="22"/>
      <c r="R143" s="22"/>
      <c r="S143" s="22"/>
      <c r="T143" s="22"/>
      <c r="U143" s="22"/>
      <c r="V143" s="22"/>
      <c r="W143" s="22"/>
      <c r="X143" s="22"/>
      <c r="Y143" s="22"/>
      <c r="Z143" s="22"/>
    </row>
    <row r="144" spans="2:26" x14ac:dyDescent="0.25">
      <c r="B144" s="22"/>
      <c r="C144" s="22"/>
      <c r="D144" s="22"/>
      <c r="E144" s="22"/>
      <c r="G144" s="22"/>
      <c r="H144" s="22"/>
      <c r="J144" s="22"/>
      <c r="K144" s="22"/>
      <c r="L144" s="22"/>
      <c r="M144" s="22"/>
      <c r="N144" s="22"/>
      <c r="O144" s="22"/>
      <c r="P144" s="22"/>
      <c r="Q144" s="22"/>
      <c r="R144" s="22"/>
      <c r="S144" s="22"/>
      <c r="T144" s="22"/>
      <c r="U144" s="22"/>
      <c r="V144" s="22"/>
      <c r="W144" s="22"/>
      <c r="X144" s="22"/>
      <c r="Y144" s="22"/>
      <c r="Z144" s="22"/>
    </row>
    <row r="145" spans="2:26" x14ac:dyDescent="0.25">
      <c r="B145" s="22"/>
      <c r="C145" s="22"/>
      <c r="D145" s="22"/>
      <c r="E145" s="22"/>
      <c r="G145" s="22"/>
      <c r="H145" s="22"/>
      <c r="J145" s="22"/>
      <c r="K145" s="22"/>
      <c r="L145" s="22"/>
      <c r="M145" s="22"/>
      <c r="N145" s="22"/>
      <c r="O145" s="22"/>
      <c r="P145" s="22"/>
      <c r="Q145" s="22"/>
      <c r="R145" s="22"/>
      <c r="S145" s="22"/>
      <c r="T145" s="22"/>
      <c r="U145" s="22"/>
      <c r="V145" s="22"/>
      <c r="W145" s="22"/>
      <c r="X145" s="22"/>
      <c r="Y145" s="22"/>
      <c r="Z145" s="22"/>
    </row>
    <row r="146" spans="2:26" x14ac:dyDescent="0.25">
      <c r="B146" s="22"/>
      <c r="C146" s="22"/>
      <c r="D146" s="22"/>
      <c r="E146" s="22"/>
      <c r="G146" s="22"/>
      <c r="H146" s="22"/>
      <c r="J146" s="22"/>
      <c r="K146" s="22"/>
      <c r="L146" s="22"/>
      <c r="M146" s="22"/>
      <c r="N146" s="22"/>
      <c r="O146" s="22"/>
      <c r="P146" s="22"/>
      <c r="Q146" s="22"/>
      <c r="R146" s="22"/>
      <c r="S146" s="22"/>
      <c r="T146" s="22"/>
      <c r="U146" s="22"/>
      <c r="V146" s="22"/>
      <c r="W146" s="22"/>
      <c r="X146" s="22"/>
      <c r="Y146" s="22"/>
      <c r="Z146" s="22"/>
    </row>
    <row r="147" spans="2:26" x14ac:dyDescent="0.25">
      <c r="B147" s="22"/>
      <c r="C147" s="22"/>
      <c r="D147" s="22"/>
      <c r="E147" s="22"/>
      <c r="G147" s="22"/>
      <c r="H147" s="22"/>
      <c r="J147" s="22"/>
      <c r="K147" s="22"/>
      <c r="L147" s="22"/>
      <c r="M147" s="22"/>
      <c r="N147" s="22"/>
      <c r="O147" s="22"/>
      <c r="P147" s="22"/>
      <c r="Q147" s="22"/>
      <c r="R147" s="22"/>
      <c r="S147" s="22"/>
      <c r="T147" s="22"/>
      <c r="U147" s="22"/>
      <c r="V147" s="22"/>
      <c r="W147" s="22"/>
      <c r="X147" s="22"/>
      <c r="Y147" s="22"/>
      <c r="Z147" s="22"/>
    </row>
    <row r="148" spans="2:26" x14ac:dyDescent="0.25">
      <c r="B148" s="22"/>
      <c r="C148" s="22"/>
      <c r="D148" s="22"/>
      <c r="E148" s="22"/>
      <c r="G148" s="22"/>
      <c r="H148" s="22"/>
      <c r="J148" s="22"/>
      <c r="K148" s="22"/>
      <c r="L148" s="22"/>
      <c r="M148" s="22"/>
      <c r="N148" s="22"/>
      <c r="O148" s="22"/>
      <c r="P148" s="22"/>
      <c r="Q148" s="22"/>
      <c r="R148" s="22"/>
      <c r="S148" s="22"/>
      <c r="T148" s="22"/>
      <c r="U148" s="22"/>
      <c r="V148" s="22"/>
      <c r="W148" s="22"/>
      <c r="X148" s="22"/>
      <c r="Y148" s="22"/>
      <c r="Z148" s="22"/>
    </row>
    <row r="149" spans="2:26" x14ac:dyDescent="0.25">
      <c r="B149" s="22"/>
      <c r="C149" s="22"/>
      <c r="D149" s="22"/>
      <c r="E149" s="22"/>
      <c r="G149" s="22"/>
      <c r="H149" s="22"/>
      <c r="J149" s="22"/>
      <c r="K149" s="22"/>
      <c r="L149" s="22"/>
      <c r="M149" s="22"/>
      <c r="N149" s="22"/>
      <c r="O149" s="22"/>
      <c r="P149" s="22"/>
      <c r="Q149" s="22"/>
      <c r="R149" s="22"/>
      <c r="S149" s="22"/>
      <c r="T149" s="22"/>
      <c r="U149" s="22"/>
      <c r="V149" s="22"/>
      <c r="W149" s="22"/>
      <c r="X149" s="22"/>
      <c r="Y149" s="22"/>
      <c r="Z149" s="22"/>
    </row>
    <row r="150" spans="2:26" x14ac:dyDescent="0.25">
      <c r="B150" s="22"/>
      <c r="C150" s="22"/>
      <c r="D150" s="22"/>
      <c r="E150" s="22"/>
      <c r="G150" s="22"/>
      <c r="H150" s="22"/>
      <c r="J150" s="22"/>
      <c r="K150" s="22"/>
      <c r="L150" s="22"/>
      <c r="M150" s="22"/>
      <c r="N150" s="22"/>
      <c r="O150" s="22"/>
      <c r="P150" s="22"/>
      <c r="Q150" s="22"/>
      <c r="R150" s="22"/>
      <c r="S150" s="22"/>
      <c r="T150" s="22"/>
      <c r="U150" s="22"/>
      <c r="V150" s="22"/>
      <c r="W150" s="22"/>
      <c r="X150" s="22"/>
      <c r="Y150" s="22"/>
      <c r="Z150" s="22"/>
    </row>
    <row r="151" spans="2:26" x14ac:dyDescent="0.25">
      <c r="B151" s="22"/>
      <c r="C151" s="22"/>
      <c r="D151" s="22"/>
      <c r="E151" s="22"/>
      <c r="G151" s="22"/>
      <c r="H151" s="22"/>
      <c r="J151" s="22"/>
      <c r="K151" s="22"/>
      <c r="L151" s="22"/>
      <c r="M151" s="22"/>
      <c r="N151" s="22"/>
      <c r="O151" s="22"/>
      <c r="P151" s="22"/>
      <c r="Q151" s="22"/>
      <c r="R151" s="22"/>
      <c r="S151" s="22"/>
      <c r="T151" s="22"/>
      <c r="U151" s="22"/>
      <c r="V151" s="22"/>
      <c r="W151" s="22"/>
      <c r="X151" s="22"/>
      <c r="Y151" s="22"/>
      <c r="Z151" s="22"/>
    </row>
    <row r="152" spans="2:26" x14ac:dyDescent="0.25">
      <c r="B152" s="22"/>
      <c r="C152" s="22"/>
      <c r="D152" s="22"/>
      <c r="E152" s="22"/>
      <c r="G152" s="22"/>
      <c r="H152" s="22"/>
      <c r="J152" s="22"/>
      <c r="K152" s="22"/>
      <c r="L152" s="22"/>
      <c r="M152" s="22"/>
      <c r="N152" s="22"/>
      <c r="O152" s="22"/>
      <c r="P152" s="22"/>
      <c r="Q152" s="22"/>
      <c r="R152" s="22"/>
      <c r="S152" s="22"/>
      <c r="T152" s="22"/>
      <c r="U152" s="22"/>
      <c r="V152" s="22"/>
      <c r="W152" s="22"/>
      <c r="X152" s="22"/>
      <c r="Y152" s="22"/>
      <c r="Z152" s="22"/>
    </row>
    <row r="153" spans="2:26" x14ac:dyDescent="0.25">
      <c r="B153" s="22"/>
      <c r="C153" s="22"/>
      <c r="D153" s="22"/>
      <c r="E153" s="22"/>
      <c r="G153" s="22"/>
      <c r="H153" s="22"/>
      <c r="J153" s="22"/>
      <c r="K153" s="22"/>
      <c r="L153" s="22"/>
      <c r="M153" s="22"/>
      <c r="N153" s="22"/>
      <c r="O153" s="22"/>
      <c r="P153" s="22"/>
      <c r="Q153" s="22"/>
      <c r="R153" s="22"/>
      <c r="S153" s="22"/>
      <c r="T153" s="22"/>
      <c r="U153" s="22"/>
      <c r="V153" s="22"/>
      <c r="W153" s="22"/>
      <c r="X153" s="22"/>
      <c r="Y153" s="22"/>
      <c r="Z153" s="22"/>
    </row>
    <row r="154" spans="2:26" x14ac:dyDescent="0.25">
      <c r="B154" s="22"/>
      <c r="C154" s="22"/>
      <c r="D154" s="22"/>
      <c r="E154" s="22"/>
      <c r="G154" s="22"/>
      <c r="H154" s="22"/>
      <c r="J154" s="22"/>
      <c r="K154" s="22"/>
      <c r="L154" s="22"/>
      <c r="M154" s="22"/>
      <c r="N154" s="22"/>
      <c r="O154" s="22"/>
      <c r="P154" s="22"/>
      <c r="Q154" s="22"/>
      <c r="R154" s="22"/>
      <c r="S154" s="22"/>
      <c r="T154" s="22"/>
      <c r="U154" s="22"/>
      <c r="V154" s="22"/>
      <c r="W154" s="22"/>
      <c r="X154" s="22"/>
      <c r="Y154" s="22"/>
      <c r="Z154" s="22"/>
    </row>
    <row r="155" spans="2:26" x14ac:dyDescent="0.25">
      <c r="B155" s="22"/>
      <c r="C155" s="22"/>
      <c r="D155" s="22"/>
      <c r="E155" s="22"/>
      <c r="G155" s="22"/>
      <c r="H155" s="22"/>
      <c r="J155" s="22"/>
      <c r="K155" s="22"/>
      <c r="L155" s="22"/>
      <c r="M155" s="22"/>
      <c r="N155" s="22"/>
      <c r="O155" s="22"/>
      <c r="P155" s="22"/>
      <c r="Q155" s="22"/>
      <c r="R155" s="22"/>
      <c r="S155" s="22"/>
      <c r="T155" s="22"/>
      <c r="U155" s="22"/>
      <c r="V155" s="22"/>
      <c r="W155" s="22"/>
      <c r="X155" s="22"/>
      <c r="Y155" s="22"/>
      <c r="Z155" s="22"/>
    </row>
    <row r="156" spans="2:26" x14ac:dyDescent="0.25">
      <c r="B156" s="22"/>
      <c r="C156" s="22"/>
      <c r="D156" s="22"/>
      <c r="E156" s="22"/>
      <c r="G156" s="22"/>
      <c r="H156" s="22"/>
      <c r="J156" s="22"/>
      <c r="K156" s="22"/>
      <c r="L156" s="22"/>
      <c r="M156" s="22"/>
      <c r="N156" s="22"/>
      <c r="O156" s="22"/>
      <c r="P156" s="22"/>
      <c r="Q156" s="22"/>
      <c r="R156" s="22"/>
      <c r="S156" s="22"/>
      <c r="T156" s="22"/>
      <c r="U156" s="22"/>
      <c r="V156" s="22"/>
      <c r="W156" s="22"/>
      <c r="X156" s="22"/>
      <c r="Y156" s="22"/>
      <c r="Z156" s="22"/>
    </row>
    <row r="157" spans="2:26" x14ac:dyDescent="0.25">
      <c r="B157" s="22"/>
      <c r="C157" s="22"/>
      <c r="D157" s="22"/>
      <c r="E157" s="22"/>
      <c r="G157" s="22"/>
      <c r="H157" s="22"/>
      <c r="J157" s="22"/>
      <c r="K157" s="22"/>
      <c r="L157" s="22"/>
      <c r="M157" s="22"/>
      <c r="N157" s="22"/>
      <c r="O157" s="22"/>
      <c r="P157" s="22"/>
      <c r="Q157" s="22"/>
      <c r="R157" s="22"/>
      <c r="S157" s="22"/>
      <c r="T157" s="22"/>
      <c r="U157" s="22"/>
      <c r="V157" s="22"/>
      <c r="W157" s="22"/>
      <c r="X157" s="22"/>
      <c r="Y157" s="22"/>
      <c r="Z157" s="22"/>
    </row>
    <row r="158" spans="2:26" x14ac:dyDescent="0.25">
      <c r="B158" s="22"/>
      <c r="C158" s="22"/>
      <c r="D158" s="22"/>
      <c r="E158" s="22"/>
      <c r="G158" s="22"/>
      <c r="H158" s="22"/>
      <c r="J158" s="22"/>
      <c r="K158" s="22"/>
      <c r="L158" s="22"/>
      <c r="M158" s="22"/>
      <c r="N158" s="22"/>
      <c r="O158" s="22"/>
      <c r="P158" s="22"/>
      <c r="Q158" s="22"/>
      <c r="R158" s="22"/>
      <c r="S158" s="22"/>
      <c r="T158" s="22"/>
      <c r="U158" s="22"/>
      <c r="V158" s="22"/>
      <c r="W158" s="22"/>
      <c r="X158" s="22"/>
      <c r="Y158" s="22"/>
      <c r="Z158" s="22"/>
    </row>
    <row r="159" spans="2:26" x14ac:dyDescent="0.25">
      <c r="B159" s="22"/>
      <c r="C159" s="22"/>
      <c r="D159" s="22"/>
      <c r="E159" s="22"/>
      <c r="G159" s="22"/>
      <c r="H159" s="22"/>
      <c r="J159" s="22"/>
      <c r="K159" s="22"/>
      <c r="L159" s="22"/>
      <c r="M159" s="22"/>
      <c r="N159" s="22"/>
      <c r="O159" s="22"/>
      <c r="P159" s="22"/>
      <c r="Q159" s="22"/>
      <c r="R159" s="22"/>
      <c r="S159" s="22"/>
      <c r="T159" s="22"/>
      <c r="U159" s="22"/>
      <c r="V159" s="22"/>
      <c r="W159" s="22"/>
      <c r="X159" s="22"/>
      <c r="Y159" s="22"/>
      <c r="Z159" s="22"/>
    </row>
    <row r="160" spans="2:26" x14ac:dyDescent="0.25">
      <c r="B160" s="22"/>
      <c r="C160" s="22"/>
      <c r="D160" s="22"/>
      <c r="E160" s="22"/>
      <c r="G160" s="22"/>
      <c r="H160" s="22"/>
      <c r="J160" s="22"/>
      <c r="K160" s="22"/>
      <c r="L160" s="22"/>
      <c r="M160" s="22"/>
      <c r="N160" s="22"/>
      <c r="O160" s="22"/>
      <c r="P160" s="22"/>
      <c r="Q160" s="22"/>
      <c r="R160" s="22"/>
      <c r="S160" s="22"/>
      <c r="T160" s="22"/>
      <c r="U160" s="22"/>
      <c r="V160" s="22"/>
      <c r="W160" s="22"/>
      <c r="X160" s="22"/>
      <c r="Y160" s="22"/>
      <c r="Z160" s="22"/>
    </row>
    <row r="161" spans="2:26" x14ac:dyDescent="0.25">
      <c r="B161" s="22"/>
      <c r="C161" s="22"/>
      <c r="D161" s="22"/>
      <c r="E161" s="22"/>
      <c r="G161" s="22"/>
      <c r="H161" s="22"/>
      <c r="J161" s="22"/>
      <c r="K161" s="22"/>
      <c r="L161" s="22"/>
      <c r="M161" s="22"/>
      <c r="N161" s="22"/>
      <c r="O161" s="22"/>
      <c r="P161" s="22"/>
      <c r="Q161" s="22"/>
      <c r="R161" s="22"/>
      <c r="S161" s="22"/>
      <c r="T161" s="22"/>
      <c r="U161" s="22"/>
      <c r="V161" s="22"/>
      <c r="W161" s="22"/>
      <c r="X161" s="22"/>
      <c r="Y161" s="22"/>
      <c r="Z161" s="22"/>
    </row>
    <row r="162" spans="2:26" x14ac:dyDescent="0.25">
      <c r="B162" s="22"/>
      <c r="C162" s="22"/>
      <c r="D162" s="22"/>
      <c r="E162" s="22"/>
      <c r="G162" s="22"/>
      <c r="H162" s="22"/>
      <c r="J162" s="22"/>
      <c r="K162" s="22"/>
      <c r="L162" s="22"/>
      <c r="M162" s="22"/>
      <c r="N162" s="22"/>
      <c r="O162" s="22"/>
      <c r="P162" s="22"/>
      <c r="Q162" s="22"/>
      <c r="R162" s="22"/>
      <c r="S162" s="22"/>
      <c r="T162" s="22"/>
      <c r="U162" s="22"/>
      <c r="V162" s="22"/>
      <c r="W162" s="22"/>
      <c r="X162" s="22"/>
      <c r="Y162" s="22"/>
      <c r="Z162" s="22"/>
    </row>
    <row r="163" spans="2:26" x14ac:dyDescent="0.25">
      <c r="B163" s="22"/>
      <c r="C163" s="22"/>
      <c r="D163" s="22"/>
      <c r="E163" s="22"/>
      <c r="G163" s="22"/>
      <c r="H163" s="22"/>
      <c r="J163" s="22"/>
      <c r="K163" s="22"/>
      <c r="L163" s="22"/>
      <c r="M163" s="22"/>
      <c r="N163" s="22"/>
      <c r="O163" s="22"/>
      <c r="P163" s="22"/>
      <c r="Q163" s="22"/>
      <c r="R163" s="22"/>
      <c r="S163" s="22"/>
      <c r="T163" s="22"/>
      <c r="U163" s="22"/>
      <c r="V163" s="22"/>
      <c r="W163" s="22"/>
      <c r="X163" s="22"/>
      <c r="Y163" s="22"/>
      <c r="Z163" s="22"/>
    </row>
    <row r="164" spans="2:26" x14ac:dyDescent="0.25">
      <c r="B164" s="22"/>
      <c r="C164" s="22"/>
      <c r="D164" s="22"/>
      <c r="E164" s="22"/>
      <c r="G164" s="22"/>
      <c r="H164" s="22"/>
      <c r="J164" s="22"/>
      <c r="K164" s="22"/>
      <c r="L164" s="22"/>
      <c r="M164" s="22"/>
      <c r="N164" s="22"/>
      <c r="O164" s="22"/>
      <c r="P164" s="22"/>
      <c r="Q164" s="22"/>
      <c r="R164" s="22"/>
      <c r="S164" s="22"/>
      <c r="T164" s="22"/>
      <c r="U164" s="22"/>
      <c r="V164" s="22"/>
      <c r="W164" s="22"/>
      <c r="X164" s="22"/>
      <c r="Y164" s="22"/>
      <c r="Z164" s="22"/>
    </row>
    <row r="165" spans="2:26" x14ac:dyDescent="0.25">
      <c r="B165" s="22"/>
      <c r="C165" s="22"/>
      <c r="D165" s="22"/>
      <c r="E165" s="22"/>
      <c r="G165" s="22"/>
      <c r="H165" s="22"/>
      <c r="J165" s="22"/>
      <c r="K165" s="22"/>
      <c r="L165" s="22"/>
      <c r="M165" s="22"/>
      <c r="N165" s="22"/>
      <c r="O165" s="22"/>
      <c r="P165" s="22"/>
      <c r="Q165" s="22"/>
      <c r="R165" s="22"/>
      <c r="S165" s="22"/>
      <c r="T165" s="22"/>
      <c r="U165" s="22"/>
      <c r="V165" s="22"/>
      <c r="W165" s="22"/>
      <c r="X165" s="22"/>
      <c r="Y165" s="22"/>
      <c r="Z165" s="22"/>
    </row>
    <row r="166" spans="2:26" x14ac:dyDescent="0.25">
      <c r="B166" s="22"/>
      <c r="C166" s="22"/>
      <c r="D166" s="22"/>
      <c r="E166" s="22"/>
      <c r="G166" s="22"/>
      <c r="H166" s="22"/>
      <c r="J166" s="22"/>
      <c r="K166" s="22"/>
      <c r="L166" s="22"/>
      <c r="M166" s="22"/>
      <c r="N166" s="22"/>
      <c r="O166" s="22"/>
      <c r="P166" s="22"/>
      <c r="Q166" s="22"/>
      <c r="R166" s="22"/>
      <c r="S166" s="22"/>
      <c r="T166" s="22"/>
      <c r="U166" s="22"/>
      <c r="V166" s="22"/>
      <c r="W166" s="22"/>
      <c r="X166" s="22"/>
      <c r="Y166" s="22"/>
      <c r="Z166" s="22"/>
    </row>
    <row r="167" spans="2:26" x14ac:dyDescent="0.25">
      <c r="B167" s="22"/>
      <c r="C167" s="22"/>
      <c r="D167" s="22"/>
      <c r="E167" s="22"/>
      <c r="G167" s="22"/>
      <c r="H167" s="22"/>
      <c r="J167" s="22"/>
      <c r="K167" s="22"/>
      <c r="L167" s="22"/>
      <c r="M167" s="22"/>
      <c r="N167" s="22"/>
      <c r="O167" s="22"/>
      <c r="P167" s="22"/>
      <c r="Q167" s="22"/>
      <c r="R167" s="22"/>
      <c r="S167" s="22"/>
      <c r="T167" s="22"/>
      <c r="U167" s="22"/>
      <c r="V167" s="22"/>
      <c r="W167" s="22"/>
      <c r="X167" s="22"/>
      <c r="Y167" s="22"/>
      <c r="Z167" s="22"/>
    </row>
    <row r="168" spans="2:26" x14ac:dyDescent="0.25">
      <c r="B168" s="22"/>
      <c r="C168" s="22"/>
      <c r="D168" s="22"/>
      <c r="E168" s="22"/>
      <c r="G168" s="22"/>
      <c r="H168" s="22"/>
      <c r="J168" s="22"/>
      <c r="K168" s="22"/>
      <c r="L168" s="22"/>
      <c r="M168" s="22"/>
      <c r="N168" s="22"/>
      <c r="O168" s="22"/>
      <c r="P168" s="22"/>
      <c r="Q168" s="22"/>
      <c r="R168" s="22"/>
      <c r="S168" s="22"/>
      <c r="T168" s="22"/>
      <c r="U168" s="22"/>
      <c r="V168" s="22"/>
      <c r="W168" s="22"/>
      <c r="X168" s="22"/>
      <c r="Y168" s="22"/>
      <c r="Z168" s="22"/>
    </row>
    <row r="169" spans="2:26" x14ac:dyDescent="0.25">
      <c r="B169" s="22"/>
      <c r="C169" s="22"/>
      <c r="D169" s="22"/>
      <c r="E169" s="22"/>
      <c r="G169" s="22"/>
      <c r="H169" s="22"/>
      <c r="J169" s="22"/>
      <c r="K169" s="22"/>
      <c r="L169" s="22"/>
      <c r="M169" s="22"/>
      <c r="N169" s="22"/>
      <c r="O169" s="22"/>
      <c r="P169" s="22"/>
      <c r="Q169" s="22"/>
      <c r="R169" s="22"/>
      <c r="S169" s="22"/>
      <c r="T169" s="22"/>
      <c r="U169" s="22"/>
      <c r="V169" s="22"/>
      <c r="W169" s="22"/>
      <c r="X169" s="22"/>
      <c r="Y169" s="22"/>
      <c r="Z169" s="22"/>
    </row>
    <row r="170" spans="2:26" x14ac:dyDescent="0.25">
      <c r="B170" s="22"/>
      <c r="C170" s="22"/>
      <c r="D170" s="22"/>
      <c r="E170" s="22"/>
      <c r="G170" s="22"/>
      <c r="H170" s="22"/>
      <c r="J170" s="22"/>
      <c r="K170" s="22"/>
      <c r="L170" s="22"/>
      <c r="M170" s="22"/>
      <c r="N170" s="22"/>
      <c r="O170" s="22"/>
      <c r="P170" s="22"/>
      <c r="Q170" s="22"/>
      <c r="R170" s="22"/>
      <c r="S170" s="22"/>
      <c r="T170" s="22"/>
      <c r="U170" s="22"/>
      <c r="V170" s="22"/>
      <c r="W170" s="22"/>
      <c r="X170" s="22"/>
      <c r="Y170" s="22"/>
      <c r="Z170" s="22"/>
    </row>
    <row r="171" spans="2:26" x14ac:dyDescent="0.25">
      <c r="B171" s="22"/>
      <c r="C171" s="22"/>
      <c r="D171" s="22"/>
      <c r="E171" s="22"/>
      <c r="G171" s="22"/>
      <c r="H171" s="22"/>
      <c r="J171" s="22"/>
      <c r="K171" s="22"/>
      <c r="L171" s="22"/>
      <c r="M171" s="22"/>
      <c r="N171" s="22"/>
      <c r="O171" s="22"/>
      <c r="P171" s="22"/>
      <c r="Q171" s="22"/>
      <c r="R171" s="22"/>
      <c r="S171" s="22"/>
      <c r="T171" s="22"/>
      <c r="U171" s="22"/>
      <c r="V171" s="22"/>
      <c r="W171" s="22"/>
      <c r="X171" s="22"/>
      <c r="Y171" s="22"/>
      <c r="Z171" s="22"/>
    </row>
    <row r="172" spans="2:26" x14ac:dyDescent="0.25">
      <c r="B172" s="22"/>
      <c r="C172" s="22"/>
      <c r="D172" s="22"/>
      <c r="E172" s="22"/>
      <c r="G172" s="22"/>
      <c r="H172" s="22"/>
      <c r="J172" s="22"/>
      <c r="K172" s="22"/>
      <c r="L172" s="22"/>
      <c r="M172" s="22"/>
      <c r="N172" s="22"/>
      <c r="O172" s="22"/>
      <c r="P172" s="22"/>
      <c r="Q172" s="22"/>
      <c r="R172" s="22"/>
      <c r="S172" s="22"/>
      <c r="T172" s="22"/>
      <c r="U172" s="22"/>
      <c r="V172" s="22"/>
      <c r="W172" s="22"/>
      <c r="X172" s="22"/>
      <c r="Y172" s="22"/>
      <c r="Z172" s="22"/>
    </row>
    <row r="173" spans="2:26" x14ac:dyDescent="0.25">
      <c r="B173" s="22"/>
      <c r="C173" s="22"/>
      <c r="D173" s="22"/>
      <c r="E173" s="22"/>
      <c r="G173" s="22"/>
      <c r="H173" s="22"/>
      <c r="J173" s="22"/>
      <c r="K173" s="22"/>
      <c r="L173" s="22"/>
      <c r="M173" s="22"/>
      <c r="N173" s="22"/>
      <c r="O173" s="22"/>
      <c r="P173" s="22"/>
      <c r="Q173" s="22"/>
      <c r="R173" s="22"/>
      <c r="S173" s="22"/>
      <c r="T173" s="22"/>
      <c r="U173" s="22"/>
      <c r="V173" s="22"/>
      <c r="W173" s="22"/>
      <c r="X173" s="22"/>
      <c r="Y173" s="22"/>
      <c r="Z173" s="22"/>
    </row>
    <row r="174" spans="2:26" x14ac:dyDescent="0.25">
      <c r="B174" s="22"/>
      <c r="C174" s="22"/>
      <c r="D174" s="22"/>
      <c r="E174" s="22"/>
      <c r="G174" s="22"/>
      <c r="H174" s="22"/>
      <c r="J174" s="22"/>
      <c r="K174" s="22"/>
      <c r="L174" s="22"/>
      <c r="M174" s="22"/>
      <c r="N174" s="22"/>
      <c r="O174" s="22"/>
      <c r="P174" s="22"/>
      <c r="Q174" s="22"/>
      <c r="R174" s="22"/>
      <c r="S174" s="22"/>
      <c r="T174" s="22"/>
      <c r="U174" s="22"/>
      <c r="V174" s="22"/>
      <c r="W174" s="22"/>
      <c r="X174" s="22"/>
      <c r="Y174" s="22"/>
      <c r="Z174" s="22"/>
    </row>
    <row r="175" spans="2:26" x14ac:dyDescent="0.25">
      <c r="B175" s="22"/>
      <c r="C175" s="22"/>
      <c r="D175" s="22"/>
      <c r="E175" s="22"/>
      <c r="G175" s="22"/>
      <c r="H175" s="22"/>
      <c r="J175" s="22"/>
      <c r="K175" s="22"/>
      <c r="L175" s="22"/>
      <c r="M175" s="22"/>
      <c r="N175" s="22"/>
      <c r="O175" s="22"/>
      <c r="P175" s="22"/>
      <c r="Q175" s="22"/>
      <c r="R175" s="22"/>
      <c r="S175" s="22"/>
      <c r="T175" s="22"/>
      <c r="U175" s="22"/>
      <c r="V175" s="22"/>
      <c r="W175" s="22"/>
      <c r="X175" s="22"/>
      <c r="Y175" s="22"/>
      <c r="Z175" s="22"/>
    </row>
    <row r="176" spans="2:26" x14ac:dyDescent="0.25">
      <c r="B176" s="22"/>
      <c r="C176" s="22"/>
      <c r="D176" s="22"/>
      <c r="E176" s="22"/>
      <c r="G176" s="22"/>
      <c r="H176" s="22"/>
      <c r="J176" s="22"/>
      <c r="K176" s="22"/>
      <c r="L176" s="22"/>
      <c r="M176" s="22"/>
      <c r="N176" s="22"/>
      <c r="O176" s="22"/>
      <c r="P176" s="22"/>
      <c r="Q176" s="22"/>
      <c r="R176" s="22"/>
      <c r="S176" s="22"/>
      <c r="T176" s="22"/>
      <c r="U176" s="22"/>
      <c r="V176" s="22"/>
      <c r="W176" s="22"/>
      <c r="X176" s="22"/>
      <c r="Y176" s="22"/>
      <c r="Z176" s="22"/>
    </row>
    <row r="177" spans="2:26" x14ac:dyDescent="0.25">
      <c r="B177" s="22"/>
      <c r="C177" s="22"/>
      <c r="D177" s="22"/>
      <c r="E177" s="22"/>
      <c r="G177" s="22"/>
      <c r="H177" s="22"/>
      <c r="J177" s="22"/>
      <c r="K177" s="22"/>
      <c r="L177" s="22"/>
      <c r="M177" s="22"/>
      <c r="N177" s="22"/>
      <c r="O177" s="22"/>
      <c r="P177" s="22"/>
      <c r="Q177" s="22"/>
      <c r="R177" s="22"/>
      <c r="S177" s="22"/>
      <c r="T177" s="22"/>
      <c r="U177" s="22"/>
      <c r="V177" s="22"/>
      <c r="W177" s="22"/>
      <c r="X177" s="22"/>
      <c r="Y177" s="22"/>
      <c r="Z177" s="22"/>
    </row>
    <row r="178" spans="2:26" x14ac:dyDescent="0.25">
      <c r="B178" s="22"/>
      <c r="C178" s="22"/>
      <c r="D178" s="22"/>
      <c r="E178" s="22"/>
      <c r="G178" s="22"/>
      <c r="H178" s="22"/>
      <c r="J178" s="22"/>
      <c r="K178" s="22"/>
      <c r="L178" s="22"/>
      <c r="M178" s="22"/>
      <c r="N178" s="22"/>
      <c r="O178" s="22"/>
      <c r="P178" s="22"/>
      <c r="Q178" s="22"/>
      <c r="R178" s="22"/>
      <c r="S178" s="22"/>
      <c r="T178" s="22"/>
      <c r="U178" s="22"/>
      <c r="V178" s="22"/>
      <c r="W178" s="22"/>
      <c r="X178" s="22"/>
      <c r="Y178" s="22"/>
      <c r="Z178" s="22"/>
    </row>
    <row r="179" spans="2:26" x14ac:dyDescent="0.25">
      <c r="B179" s="22"/>
      <c r="C179" s="22"/>
      <c r="D179" s="22"/>
      <c r="E179" s="22"/>
      <c r="G179" s="22"/>
      <c r="H179" s="22"/>
      <c r="J179" s="22"/>
      <c r="K179" s="22"/>
      <c r="L179" s="22"/>
      <c r="M179" s="22"/>
      <c r="N179" s="22"/>
      <c r="O179" s="22"/>
      <c r="P179" s="22"/>
      <c r="Q179" s="22"/>
      <c r="R179" s="22"/>
      <c r="S179" s="22"/>
      <c r="T179" s="22"/>
      <c r="U179" s="22"/>
      <c r="V179" s="22"/>
      <c r="W179" s="22"/>
      <c r="X179" s="22"/>
      <c r="Y179" s="22"/>
      <c r="Z179" s="22"/>
    </row>
    <row r="180" spans="2:26" x14ac:dyDescent="0.25">
      <c r="B180" s="22"/>
      <c r="C180" s="22"/>
      <c r="D180" s="22"/>
      <c r="E180" s="22"/>
      <c r="G180" s="22"/>
      <c r="H180" s="22"/>
      <c r="J180" s="22"/>
      <c r="K180" s="22"/>
      <c r="L180" s="22"/>
      <c r="M180" s="22"/>
      <c r="N180" s="22"/>
      <c r="O180" s="22"/>
      <c r="P180" s="22"/>
      <c r="Q180" s="22"/>
      <c r="R180" s="22"/>
      <c r="S180" s="22"/>
      <c r="T180" s="22"/>
      <c r="U180" s="22"/>
      <c r="V180" s="22"/>
      <c r="W180" s="22"/>
      <c r="X180" s="22"/>
      <c r="Y180" s="22"/>
      <c r="Z180" s="22"/>
    </row>
    <row r="181" spans="2:26" x14ac:dyDescent="0.25">
      <c r="B181" s="22"/>
      <c r="C181" s="22"/>
      <c r="D181" s="22"/>
      <c r="E181" s="22"/>
      <c r="G181" s="22"/>
      <c r="H181" s="22"/>
      <c r="J181" s="22"/>
      <c r="K181" s="22"/>
      <c r="L181" s="22"/>
      <c r="M181" s="22"/>
      <c r="N181" s="22"/>
      <c r="O181" s="22"/>
      <c r="P181" s="22"/>
      <c r="Q181" s="22"/>
      <c r="R181" s="22"/>
      <c r="S181" s="22"/>
      <c r="T181" s="22"/>
      <c r="U181" s="22"/>
      <c r="V181" s="22"/>
      <c r="W181" s="22"/>
      <c r="X181" s="22"/>
      <c r="Y181" s="22"/>
      <c r="Z181" s="22"/>
    </row>
    <row r="182" spans="2:26" x14ac:dyDescent="0.25">
      <c r="B182" s="22"/>
      <c r="C182" s="22"/>
      <c r="D182" s="22"/>
      <c r="E182" s="22"/>
      <c r="G182" s="22"/>
      <c r="H182" s="22"/>
      <c r="J182" s="22"/>
      <c r="K182" s="22"/>
      <c r="L182" s="22"/>
      <c r="M182" s="22"/>
      <c r="N182" s="22"/>
      <c r="O182" s="22"/>
      <c r="P182" s="22"/>
      <c r="Q182" s="22"/>
      <c r="R182" s="22"/>
      <c r="S182" s="22"/>
      <c r="T182" s="22"/>
      <c r="U182" s="22"/>
      <c r="V182" s="22"/>
      <c r="W182" s="22"/>
      <c r="X182" s="22"/>
      <c r="Y182" s="22"/>
      <c r="Z182" s="22"/>
    </row>
    <row r="183" spans="2:26" x14ac:dyDescent="0.25">
      <c r="B183" s="22"/>
      <c r="C183" s="22"/>
      <c r="D183" s="22"/>
      <c r="E183" s="22"/>
      <c r="G183" s="22"/>
      <c r="H183" s="22"/>
      <c r="J183" s="22"/>
      <c r="K183" s="22"/>
      <c r="L183" s="22"/>
      <c r="M183" s="22"/>
      <c r="N183" s="22"/>
      <c r="O183" s="22"/>
      <c r="P183" s="22"/>
      <c r="Q183" s="22"/>
      <c r="R183" s="22"/>
      <c r="S183" s="22"/>
      <c r="T183" s="22"/>
      <c r="U183" s="22"/>
      <c r="V183" s="22"/>
      <c r="W183" s="22"/>
      <c r="X183" s="22"/>
      <c r="Y183" s="22"/>
      <c r="Z183" s="22"/>
    </row>
    <row r="184" spans="2:26" x14ac:dyDescent="0.25">
      <c r="B184" s="22"/>
      <c r="C184" s="22"/>
      <c r="D184" s="22"/>
      <c r="E184" s="22"/>
      <c r="G184" s="22"/>
      <c r="H184" s="22"/>
      <c r="J184" s="22"/>
      <c r="K184" s="22"/>
      <c r="L184" s="22"/>
      <c r="M184" s="22"/>
      <c r="N184" s="22"/>
      <c r="O184" s="22"/>
      <c r="P184" s="22"/>
      <c r="Q184" s="22"/>
      <c r="R184" s="22"/>
      <c r="S184" s="22"/>
      <c r="T184" s="22"/>
      <c r="U184" s="22"/>
      <c r="V184" s="22"/>
      <c r="W184" s="22"/>
      <c r="X184" s="22"/>
      <c r="Y184" s="22"/>
      <c r="Z184" s="22"/>
    </row>
    <row r="185" spans="2:26" x14ac:dyDescent="0.25">
      <c r="B185" s="22"/>
      <c r="C185" s="22"/>
      <c r="D185" s="22"/>
      <c r="E185" s="22"/>
      <c r="G185" s="22"/>
      <c r="H185" s="22"/>
      <c r="J185" s="22"/>
      <c r="K185" s="22"/>
      <c r="L185" s="22"/>
      <c r="M185" s="22"/>
      <c r="N185" s="22"/>
      <c r="O185" s="22"/>
      <c r="P185" s="22"/>
      <c r="Q185" s="22"/>
      <c r="R185" s="22"/>
      <c r="S185" s="22"/>
      <c r="T185" s="22"/>
      <c r="U185" s="22"/>
      <c r="V185" s="22"/>
      <c r="W185" s="22"/>
      <c r="X185" s="22"/>
      <c r="Y185" s="22"/>
      <c r="Z185" s="22"/>
    </row>
    <row r="186" spans="2:26" x14ac:dyDescent="0.25">
      <c r="B186" s="22"/>
      <c r="C186" s="22"/>
      <c r="D186" s="22"/>
      <c r="E186" s="22"/>
      <c r="G186" s="22"/>
      <c r="H186" s="22"/>
      <c r="J186" s="22"/>
      <c r="K186" s="22"/>
      <c r="L186" s="22"/>
      <c r="M186" s="22"/>
      <c r="N186" s="22"/>
      <c r="O186" s="22"/>
      <c r="P186" s="22"/>
      <c r="Q186" s="22"/>
      <c r="R186" s="22"/>
      <c r="S186" s="22"/>
      <c r="T186" s="22"/>
      <c r="U186" s="22"/>
      <c r="V186" s="22"/>
      <c r="W186" s="22"/>
      <c r="X186" s="22"/>
      <c r="Y186" s="22"/>
      <c r="Z186" s="22"/>
    </row>
    <row r="187" spans="2:26" x14ac:dyDescent="0.25">
      <c r="B187" s="22"/>
      <c r="C187" s="22"/>
      <c r="D187" s="22"/>
      <c r="E187" s="22"/>
      <c r="G187" s="22"/>
      <c r="H187" s="22"/>
      <c r="J187" s="22"/>
      <c r="K187" s="22"/>
      <c r="L187" s="22"/>
      <c r="M187" s="22"/>
      <c r="N187" s="22"/>
      <c r="O187" s="22"/>
      <c r="P187" s="22"/>
      <c r="Q187" s="22"/>
      <c r="R187" s="22"/>
      <c r="S187" s="22"/>
      <c r="T187" s="22"/>
      <c r="U187" s="22"/>
      <c r="V187" s="22"/>
      <c r="W187" s="22"/>
      <c r="X187" s="22"/>
      <c r="Y187" s="22"/>
      <c r="Z187" s="22"/>
    </row>
    <row r="188" spans="2:26" x14ac:dyDescent="0.25">
      <c r="B188" s="22"/>
      <c r="C188" s="22"/>
      <c r="D188" s="22"/>
      <c r="E188" s="22"/>
      <c r="G188" s="22"/>
      <c r="H188" s="22"/>
      <c r="J188" s="22"/>
      <c r="K188" s="22"/>
      <c r="L188" s="22"/>
      <c r="M188" s="22"/>
      <c r="N188" s="22"/>
      <c r="O188" s="22"/>
      <c r="P188" s="22"/>
      <c r="Q188" s="22"/>
      <c r="R188" s="22"/>
      <c r="S188" s="22"/>
      <c r="T188" s="22"/>
      <c r="U188" s="22"/>
      <c r="V188" s="22"/>
      <c r="W188" s="22"/>
      <c r="X188" s="22"/>
      <c r="Y188" s="22"/>
      <c r="Z188" s="22"/>
    </row>
    <row r="189" spans="2:26" x14ac:dyDescent="0.25">
      <c r="B189" s="22"/>
      <c r="C189" s="22"/>
      <c r="D189" s="22"/>
      <c r="E189" s="22"/>
      <c r="G189" s="22"/>
      <c r="H189" s="22"/>
      <c r="J189" s="22"/>
      <c r="K189" s="22"/>
      <c r="L189" s="22"/>
      <c r="M189" s="22"/>
      <c r="N189" s="22"/>
      <c r="O189" s="22"/>
      <c r="P189" s="22"/>
      <c r="Q189" s="22"/>
      <c r="R189" s="22"/>
      <c r="S189" s="22"/>
      <c r="T189" s="22"/>
      <c r="U189" s="22"/>
      <c r="V189" s="22"/>
      <c r="W189" s="22"/>
      <c r="X189" s="22"/>
      <c r="Y189" s="22"/>
      <c r="Z189" s="22"/>
    </row>
    <row r="190" spans="2:26" x14ac:dyDescent="0.25">
      <c r="B190" s="22"/>
      <c r="C190" s="22"/>
      <c r="D190" s="22"/>
      <c r="E190" s="22"/>
      <c r="G190" s="22"/>
      <c r="H190" s="22"/>
      <c r="J190" s="22"/>
      <c r="K190" s="22"/>
      <c r="L190" s="22"/>
      <c r="M190" s="22"/>
      <c r="N190" s="22"/>
      <c r="O190" s="22"/>
      <c r="P190" s="22"/>
      <c r="Q190" s="22"/>
      <c r="R190" s="22"/>
      <c r="S190" s="22"/>
      <c r="T190" s="22"/>
      <c r="U190" s="22"/>
      <c r="V190" s="22"/>
      <c r="W190" s="22"/>
      <c r="X190" s="22"/>
      <c r="Y190" s="22"/>
      <c r="Z190" s="22"/>
    </row>
    <row r="191" spans="2:26" x14ac:dyDescent="0.25">
      <c r="B191" s="22"/>
      <c r="C191" s="22"/>
      <c r="D191" s="22"/>
      <c r="E191" s="22"/>
      <c r="G191" s="22"/>
      <c r="H191" s="22"/>
      <c r="J191" s="22"/>
      <c r="K191" s="22"/>
      <c r="L191" s="22"/>
      <c r="M191" s="22"/>
      <c r="N191" s="22"/>
      <c r="O191" s="22"/>
      <c r="P191" s="22"/>
      <c r="Q191" s="22"/>
      <c r="R191" s="22"/>
      <c r="S191" s="22"/>
      <c r="T191" s="22"/>
      <c r="U191" s="22"/>
      <c r="V191" s="22"/>
      <c r="W191" s="22"/>
      <c r="X191" s="22"/>
      <c r="Y191" s="22"/>
      <c r="Z191" s="22"/>
    </row>
    <row r="192" spans="2:26" x14ac:dyDescent="0.25">
      <c r="B192" s="22"/>
      <c r="C192" s="22"/>
      <c r="D192" s="22"/>
      <c r="E192" s="22"/>
      <c r="G192" s="22"/>
      <c r="H192" s="22"/>
      <c r="J192" s="22"/>
      <c r="K192" s="22"/>
      <c r="L192" s="22"/>
      <c r="M192" s="22"/>
      <c r="N192" s="22"/>
      <c r="O192" s="22"/>
      <c r="P192" s="22"/>
      <c r="Q192" s="22"/>
      <c r="R192" s="22"/>
      <c r="S192" s="22"/>
      <c r="T192" s="22"/>
      <c r="U192" s="22"/>
      <c r="V192" s="22"/>
      <c r="W192" s="22"/>
      <c r="X192" s="22"/>
      <c r="Y192" s="22"/>
      <c r="Z192" s="22"/>
    </row>
    <row r="193" spans="2:26" x14ac:dyDescent="0.25">
      <c r="B193" s="22"/>
      <c r="C193" s="22"/>
      <c r="D193" s="22"/>
      <c r="E193" s="22"/>
      <c r="G193" s="22"/>
      <c r="H193" s="22"/>
      <c r="J193" s="22"/>
      <c r="K193" s="22"/>
      <c r="L193" s="22"/>
      <c r="M193" s="22"/>
      <c r="N193" s="22"/>
      <c r="O193" s="22"/>
      <c r="P193" s="22"/>
      <c r="Q193" s="22"/>
      <c r="R193" s="22"/>
      <c r="S193" s="22"/>
      <c r="T193" s="22"/>
      <c r="U193" s="22"/>
      <c r="V193" s="22"/>
      <c r="W193" s="22"/>
      <c r="X193" s="22"/>
      <c r="Y193" s="22"/>
      <c r="Z193" s="22"/>
    </row>
    <row r="194" spans="2:26" x14ac:dyDescent="0.25">
      <c r="B194" s="22"/>
      <c r="C194" s="22"/>
      <c r="D194" s="22"/>
      <c r="E194" s="22"/>
      <c r="G194" s="22"/>
      <c r="H194" s="22"/>
      <c r="J194" s="22"/>
      <c r="K194" s="22"/>
      <c r="L194" s="22"/>
      <c r="M194" s="22"/>
      <c r="N194" s="22"/>
      <c r="O194" s="22"/>
      <c r="P194" s="22"/>
      <c r="Q194" s="22"/>
      <c r="R194" s="22"/>
      <c r="S194" s="22"/>
      <c r="T194" s="22"/>
      <c r="U194" s="22"/>
      <c r="V194" s="22"/>
      <c r="W194" s="22"/>
      <c r="X194" s="22"/>
      <c r="Y194" s="22"/>
      <c r="Z194" s="22"/>
    </row>
    <row r="195" spans="2:26" x14ac:dyDescent="0.25">
      <c r="B195" s="22"/>
      <c r="C195" s="22"/>
      <c r="D195" s="22"/>
      <c r="E195" s="22"/>
      <c r="G195" s="22"/>
      <c r="H195" s="22"/>
      <c r="J195" s="22"/>
      <c r="K195" s="22"/>
      <c r="L195" s="22"/>
      <c r="M195" s="22"/>
      <c r="N195" s="22"/>
      <c r="O195" s="22"/>
      <c r="P195" s="22"/>
      <c r="Q195" s="22"/>
      <c r="R195" s="22"/>
      <c r="S195" s="22"/>
      <c r="T195" s="22"/>
      <c r="U195" s="22"/>
      <c r="V195" s="22"/>
      <c r="W195" s="22"/>
      <c r="X195" s="22"/>
      <c r="Y195" s="22"/>
      <c r="Z195" s="22"/>
    </row>
    <row r="196" spans="2:26" x14ac:dyDescent="0.25">
      <c r="B196" s="22"/>
      <c r="C196" s="22"/>
      <c r="D196" s="22"/>
      <c r="E196" s="22"/>
      <c r="G196" s="22"/>
      <c r="H196" s="22"/>
      <c r="J196" s="22"/>
      <c r="K196" s="22"/>
      <c r="L196" s="22"/>
      <c r="M196" s="22"/>
      <c r="N196" s="22"/>
      <c r="O196" s="22"/>
      <c r="P196" s="22"/>
      <c r="Q196" s="22"/>
      <c r="R196" s="22"/>
      <c r="S196" s="22"/>
      <c r="T196" s="22"/>
      <c r="U196" s="22"/>
      <c r="V196" s="22"/>
      <c r="W196" s="22"/>
      <c r="X196" s="22"/>
      <c r="Y196" s="22"/>
      <c r="Z196" s="22"/>
    </row>
    <row r="197" spans="2:26" x14ac:dyDescent="0.25">
      <c r="B197" s="22"/>
      <c r="C197" s="22"/>
      <c r="D197" s="22"/>
      <c r="E197" s="22"/>
      <c r="G197" s="22"/>
      <c r="H197" s="22"/>
      <c r="J197" s="22"/>
      <c r="K197" s="22"/>
      <c r="L197" s="22"/>
      <c r="M197" s="22"/>
      <c r="N197" s="22"/>
      <c r="O197" s="22"/>
      <c r="P197" s="22"/>
      <c r="Q197" s="22"/>
      <c r="R197" s="22"/>
      <c r="S197" s="22"/>
      <c r="T197" s="22"/>
      <c r="U197" s="22"/>
      <c r="V197" s="22"/>
      <c r="W197" s="22"/>
      <c r="X197" s="22"/>
      <c r="Y197" s="22"/>
      <c r="Z197" s="22"/>
    </row>
    <row r="198" spans="2:26" x14ac:dyDescent="0.25">
      <c r="B198" s="22"/>
      <c r="C198" s="22"/>
      <c r="D198" s="22"/>
      <c r="E198" s="22"/>
      <c r="G198" s="22"/>
      <c r="H198" s="22"/>
      <c r="J198" s="22"/>
      <c r="K198" s="22"/>
      <c r="L198" s="22"/>
      <c r="M198" s="22"/>
      <c r="N198" s="22"/>
      <c r="O198" s="22"/>
      <c r="P198" s="22"/>
      <c r="Q198" s="22"/>
      <c r="R198" s="22"/>
      <c r="S198" s="22"/>
      <c r="T198" s="22"/>
      <c r="U198" s="22"/>
      <c r="V198" s="22"/>
      <c r="W198" s="22"/>
      <c r="X198" s="22"/>
      <c r="Y198" s="22"/>
      <c r="Z198" s="22"/>
    </row>
    <row r="199" spans="2:26" x14ac:dyDescent="0.25">
      <c r="B199" s="22"/>
      <c r="C199" s="22"/>
      <c r="D199" s="22"/>
      <c r="E199" s="22"/>
      <c r="G199" s="22"/>
      <c r="H199" s="22"/>
      <c r="J199" s="22"/>
      <c r="K199" s="22"/>
      <c r="L199" s="22"/>
      <c r="M199" s="22"/>
      <c r="N199" s="22"/>
      <c r="O199" s="22"/>
      <c r="P199" s="22"/>
      <c r="Q199" s="22"/>
      <c r="R199" s="22"/>
      <c r="S199" s="22"/>
      <c r="T199" s="22"/>
      <c r="U199" s="22"/>
      <c r="V199" s="22"/>
      <c r="W199" s="22"/>
      <c r="X199" s="22"/>
      <c r="Y199" s="22"/>
      <c r="Z199" s="22"/>
    </row>
    <row r="200" spans="2:26" x14ac:dyDescent="0.25">
      <c r="B200" s="22"/>
      <c r="C200" s="22"/>
      <c r="D200" s="22"/>
      <c r="E200" s="22"/>
      <c r="G200" s="22"/>
      <c r="H200" s="22"/>
      <c r="J200" s="22"/>
      <c r="K200" s="22"/>
      <c r="L200" s="22"/>
      <c r="M200" s="22"/>
      <c r="N200" s="22"/>
      <c r="O200" s="22"/>
      <c r="P200" s="22"/>
      <c r="Q200" s="22"/>
      <c r="R200" s="22"/>
      <c r="S200" s="22"/>
      <c r="T200" s="22"/>
      <c r="U200" s="22"/>
      <c r="V200" s="22"/>
      <c r="W200" s="22"/>
      <c r="X200" s="22"/>
      <c r="Y200" s="22"/>
      <c r="Z200" s="22"/>
    </row>
    <row r="201" spans="2:26" x14ac:dyDescent="0.25">
      <c r="B201" s="22"/>
      <c r="C201" s="22"/>
      <c r="D201" s="22"/>
      <c r="E201" s="22"/>
      <c r="G201" s="22"/>
      <c r="H201" s="22"/>
      <c r="J201" s="22"/>
      <c r="K201" s="22"/>
      <c r="L201" s="22"/>
      <c r="M201" s="22"/>
      <c r="N201" s="22"/>
      <c r="O201" s="22"/>
      <c r="P201" s="22"/>
      <c r="Q201" s="22"/>
      <c r="R201" s="22"/>
      <c r="S201" s="22"/>
      <c r="T201" s="22"/>
      <c r="U201" s="22"/>
      <c r="V201" s="22"/>
      <c r="W201" s="22"/>
      <c r="X201" s="22"/>
      <c r="Y201" s="22"/>
      <c r="Z201" s="22"/>
    </row>
    <row r="202" spans="2:26" x14ac:dyDescent="0.25">
      <c r="B202" s="22"/>
      <c r="C202" s="22"/>
      <c r="D202" s="22"/>
      <c r="E202" s="22"/>
      <c r="G202" s="22"/>
      <c r="H202" s="22"/>
      <c r="J202" s="22"/>
      <c r="K202" s="22"/>
      <c r="L202" s="22"/>
      <c r="M202" s="22"/>
      <c r="N202" s="22"/>
      <c r="O202" s="22"/>
      <c r="P202" s="22"/>
      <c r="Q202" s="22"/>
      <c r="R202" s="22"/>
      <c r="S202" s="22"/>
      <c r="T202" s="22"/>
      <c r="U202" s="22"/>
      <c r="V202" s="22"/>
      <c r="W202" s="22"/>
      <c r="X202" s="22"/>
      <c r="Y202" s="22"/>
      <c r="Z202" s="22"/>
    </row>
    <row r="203" spans="2:26" x14ac:dyDescent="0.25">
      <c r="B203" s="22"/>
      <c r="C203" s="22"/>
      <c r="D203" s="22"/>
      <c r="E203" s="22"/>
      <c r="G203" s="22"/>
      <c r="H203" s="22"/>
      <c r="J203" s="22"/>
      <c r="K203" s="22"/>
      <c r="L203" s="22"/>
      <c r="M203" s="22"/>
      <c r="N203" s="22"/>
      <c r="O203" s="22"/>
      <c r="P203" s="22"/>
      <c r="Q203" s="22"/>
      <c r="R203" s="22"/>
      <c r="S203" s="22"/>
      <c r="T203" s="22"/>
      <c r="U203" s="22"/>
      <c r="V203" s="22"/>
      <c r="W203" s="22"/>
      <c r="X203" s="22"/>
      <c r="Y203" s="22"/>
      <c r="Z203" s="22"/>
    </row>
    <row r="204" spans="2:26" x14ac:dyDescent="0.25">
      <c r="B204" s="22"/>
      <c r="C204" s="22"/>
      <c r="D204" s="22"/>
      <c r="E204" s="22"/>
      <c r="G204" s="22"/>
      <c r="H204" s="22"/>
      <c r="J204" s="22"/>
      <c r="K204" s="22"/>
      <c r="L204" s="22"/>
      <c r="M204" s="22"/>
      <c r="N204" s="22"/>
      <c r="O204" s="22"/>
      <c r="P204" s="22"/>
      <c r="Q204" s="22"/>
      <c r="R204" s="22"/>
      <c r="S204" s="22"/>
      <c r="T204" s="22"/>
      <c r="U204" s="22"/>
      <c r="V204" s="22"/>
      <c r="W204" s="22"/>
      <c r="X204" s="22"/>
      <c r="Y204" s="22"/>
      <c r="Z204" s="22"/>
    </row>
    <row r="205" spans="2:26" x14ac:dyDescent="0.25">
      <c r="B205" s="22"/>
      <c r="C205" s="22"/>
      <c r="D205" s="22"/>
      <c r="E205" s="22"/>
      <c r="G205" s="22"/>
      <c r="H205" s="22"/>
      <c r="J205" s="22"/>
      <c r="K205" s="22"/>
      <c r="L205" s="22"/>
      <c r="M205" s="22"/>
      <c r="N205" s="22"/>
      <c r="O205" s="22"/>
      <c r="P205" s="22"/>
      <c r="Q205" s="22"/>
      <c r="R205" s="22"/>
      <c r="S205" s="22"/>
      <c r="T205" s="22"/>
      <c r="U205" s="22"/>
      <c r="V205" s="22"/>
      <c r="W205" s="22"/>
      <c r="X205" s="22"/>
      <c r="Y205" s="22"/>
      <c r="Z205" s="22"/>
    </row>
    <row r="206" spans="2:26" x14ac:dyDescent="0.25">
      <c r="B206" s="22"/>
      <c r="C206" s="22"/>
      <c r="D206" s="22"/>
      <c r="E206" s="22"/>
      <c r="G206" s="22"/>
      <c r="H206" s="22"/>
      <c r="J206" s="22"/>
      <c r="K206" s="22"/>
      <c r="L206" s="22"/>
      <c r="M206" s="22"/>
      <c r="N206" s="22"/>
      <c r="O206" s="22"/>
      <c r="P206" s="22"/>
      <c r="Q206" s="22"/>
      <c r="R206" s="22"/>
      <c r="S206" s="22"/>
      <c r="T206" s="22"/>
      <c r="U206" s="22"/>
      <c r="V206" s="22"/>
      <c r="W206" s="22"/>
      <c r="X206" s="22"/>
      <c r="Y206" s="22"/>
      <c r="Z206" s="22"/>
    </row>
    <row r="207" spans="2:26" x14ac:dyDescent="0.25">
      <c r="B207" s="22"/>
      <c r="C207" s="22"/>
      <c r="D207" s="22"/>
      <c r="E207" s="22"/>
      <c r="G207" s="22"/>
      <c r="H207" s="22"/>
      <c r="J207" s="22"/>
      <c r="K207" s="22"/>
      <c r="L207" s="22"/>
      <c r="M207" s="22"/>
      <c r="N207" s="22"/>
      <c r="O207" s="22"/>
      <c r="P207" s="22"/>
      <c r="Q207" s="22"/>
      <c r="R207" s="22"/>
      <c r="S207" s="22"/>
      <c r="T207" s="22"/>
      <c r="U207" s="22"/>
      <c r="V207" s="22"/>
      <c r="W207" s="22"/>
      <c r="X207" s="22"/>
      <c r="Y207" s="22"/>
      <c r="Z207" s="22"/>
    </row>
    <row r="208" spans="2:26" x14ac:dyDescent="0.25">
      <c r="B208" s="22"/>
      <c r="C208" s="22"/>
      <c r="D208" s="22"/>
      <c r="E208" s="22"/>
      <c r="G208" s="22"/>
      <c r="H208" s="22"/>
      <c r="J208" s="22"/>
      <c r="K208" s="22"/>
      <c r="L208" s="22"/>
      <c r="M208" s="22"/>
      <c r="N208" s="22"/>
      <c r="O208" s="22"/>
      <c r="P208" s="22"/>
      <c r="Q208" s="22"/>
      <c r="R208" s="22"/>
      <c r="S208" s="22"/>
      <c r="T208" s="22"/>
      <c r="U208" s="22"/>
      <c r="V208" s="22"/>
      <c r="W208" s="22"/>
      <c r="X208" s="22"/>
      <c r="Y208" s="22"/>
      <c r="Z208" s="22"/>
    </row>
    <row r="209" spans="2:26" x14ac:dyDescent="0.25">
      <c r="B209" s="22"/>
      <c r="C209" s="22"/>
      <c r="D209" s="22"/>
      <c r="E209" s="22"/>
      <c r="G209" s="22"/>
      <c r="H209" s="22"/>
      <c r="J209" s="22"/>
      <c r="K209" s="22"/>
      <c r="L209" s="22"/>
      <c r="M209" s="22"/>
      <c r="N209" s="22"/>
      <c r="O209" s="22"/>
      <c r="P209" s="22"/>
      <c r="Q209" s="22"/>
      <c r="R209" s="22"/>
      <c r="S209" s="22"/>
      <c r="T209" s="22"/>
      <c r="U209" s="22"/>
      <c r="V209" s="22"/>
      <c r="W209" s="22"/>
      <c r="X209" s="22"/>
      <c r="Y209" s="22"/>
      <c r="Z209" s="22"/>
    </row>
    <row r="210" spans="2:26" x14ac:dyDescent="0.25">
      <c r="B210" s="22"/>
      <c r="C210" s="22"/>
      <c r="D210" s="22"/>
      <c r="E210" s="22"/>
      <c r="G210" s="22"/>
      <c r="H210" s="22"/>
      <c r="J210" s="22"/>
      <c r="K210" s="22"/>
      <c r="L210" s="22"/>
      <c r="M210" s="22"/>
      <c r="N210" s="22"/>
      <c r="O210" s="22"/>
      <c r="P210" s="22"/>
      <c r="Q210" s="22"/>
      <c r="R210" s="22"/>
      <c r="S210" s="22"/>
      <c r="T210" s="22"/>
      <c r="U210" s="22"/>
      <c r="V210" s="22"/>
      <c r="W210" s="22"/>
      <c r="X210" s="22"/>
      <c r="Y210" s="22"/>
      <c r="Z210" s="22"/>
    </row>
    <row r="211" spans="2:26" x14ac:dyDescent="0.25">
      <c r="B211" s="22"/>
      <c r="C211" s="22"/>
      <c r="D211" s="22"/>
      <c r="E211" s="22"/>
      <c r="G211" s="22"/>
      <c r="H211" s="22"/>
      <c r="J211" s="22"/>
      <c r="K211" s="22"/>
      <c r="L211" s="22"/>
      <c r="M211" s="22"/>
      <c r="N211" s="22"/>
      <c r="O211" s="22"/>
      <c r="P211" s="22"/>
      <c r="Q211" s="22"/>
      <c r="R211" s="22"/>
      <c r="S211" s="22"/>
      <c r="T211" s="22"/>
      <c r="U211" s="22"/>
      <c r="V211" s="22"/>
      <c r="W211" s="22"/>
      <c r="X211" s="22"/>
      <c r="Y211" s="22"/>
      <c r="Z211" s="22"/>
    </row>
    <row r="212" spans="2:26" x14ac:dyDescent="0.25">
      <c r="B212" s="22"/>
      <c r="C212" s="22"/>
      <c r="D212" s="22"/>
      <c r="E212" s="22"/>
      <c r="G212" s="22"/>
      <c r="H212" s="22"/>
      <c r="J212" s="22"/>
      <c r="K212" s="22"/>
      <c r="L212" s="22"/>
      <c r="M212" s="22"/>
      <c r="N212" s="22"/>
      <c r="O212" s="22"/>
      <c r="P212" s="22"/>
      <c r="Q212" s="22"/>
      <c r="R212" s="22"/>
      <c r="S212" s="22"/>
      <c r="T212" s="22"/>
      <c r="U212" s="22"/>
      <c r="V212" s="22"/>
      <c r="W212" s="22"/>
      <c r="X212" s="22"/>
      <c r="Y212" s="22"/>
      <c r="Z212" s="22"/>
    </row>
    <row r="213" spans="2:26" x14ac:dyDescent="0.25">
      <c r="B213" s="22"/>
      <c r="C213" s="22"/>
      <c r="D213" s="22"/>
      <c r="E213" s="22"/>
      <c r="G213" s="22"/>
      <c r="H213" s="22"/>
      <c r="J213" s="22"/>
      <c r="K213" s="22"/>
      <c r="L213" s="22"/>
      <c r="M213" s="22"/>
      <c r="N213" s="22"/>
      <c r="O213" s="22"/>
      <c r="P213" s="22"/>
      <c r="Q213" s="22"/>
      <c r="R213" s="22"/>
      <c r="S213" s="22"/>
      <c r="T213" s="22"/>
      <c r="U213" s="22"/>
      <c r="V213" s="22"/>
      <c r="W213" s="22"/>
      <c r="X213" s="22"/>
      <c r="Y213" s="22"/>
      <c r="Z213" s="22"/>
    </row>
    <row r="214" spans="2:26" x14ac:dyDescent="0.25">
      <c r="B214" s="22"/>
      <c r="C214" s="22"/>
      <c r="D214" s="22"/>
      <c r="E214" s="22"/>
      <c r="G214" s="22"/>
      <c r="H214" s="22"/>
      <c r="J214" s="22"/>
      <c r="K214" s="22"/>
      <c r="L214" s="22"/>
      <c r="M214" s="22"/>
      <c r="N214" s="22"/>
      <c r="O214" s="22"/>
      <c r="P214" s="22"/>
      <c r="Q214" s="22"/>
      <c r="R214" s="22"/>
      <c r="S214" s="22"/>
      <c r="T214" s="22"/>
      <c r="U214" s="22"/>
      <c r="V214" s="22"/>
      <c r="W214" s="22"/>
      <c r="X214" s="22"/>
      <c r="Y214" s="22"/>
      <c r="Z214" s="22"/>
    </row>
    <row r="215" spans="2:26" x14ac:dyDescent="0.25">
      <c r="B215" s="22"/>
      <c r="C215" s="22"/>
      <c r="D215" s="22"/>
      <c r="E215" s="22"/>
      <c r="G215" s="22"/>
      <c r="H215" s="22"/>
      <c r="J215" s="22"/>
      <c r="K215" s="22"/>
      <c r="L215" s="22"/>
      <c r="M215" s="22"/>
      <c r="N215" s="22"/>
      <c r="O215" s="22"/>
      <c r="P215" s="22"/>
      <c r="Q215" s="22"/>
      <c r="R215" s="22"/>
      <c r="S215" s="22"/>
      <c r="T215" s="22"/>
      <c r="U215" s="22"/>
      <c r="V215" s="22"/>
      <c r="W215" s="22"/>
      <c r="X215" s="22"/>
      <c r="Y215" s="22"/>
      <c r="Z215" s="22"/>
    </row>
    <row r="216" spans="2:26" x14ac:dyDescent="0.25">
      <c r="B216" s="22"/>
      <c r="C216" s="22"/>
      <c r="D216" s="22"/>
      <c r="E216" s="22"/>
      <c r="G216" s="22"/>
      <c r="H216" s="22"/>
      <c r="J216" s="22"/>
      <c r="K216" s="22"/>
      <c r="L216" s="22"/>
      <c r="M216" s="22"/>
      <c r="N216" s="22"/>
      <c r="O216" s="22"/>
      <c r="P216" s="22"/>
      <c r="Q216" s="22"/>
      <c r="R216" s="22"/>
      <c r="S216" s="22"/>
      <c r="T216" s="22"/>
      <c r="U216" s="22"/>
      <c r="V216" s="22"/>
      <c r="W216" s="22"/>
      <c r="X216" s="22"/>
      <c r="Y216" s="22"/>
      <c r="Z216" s="22"/>
    </row>
    <row r="217" spans="2:26" x14ac:dyDescent="0.25">
      <c r="B217" s="22"/>
      <c r="C217" s="22"/>
      <c r="D217" s="22"/>
      <c r="E217" s="22"/>
      <c r="G217" s="22"/>
      <c r="H217" s="22"/>
      <c r="J217" s="22"/>
      <c r="K217" s="22"/>
      <c r="L217" s="22"/>
      <c r="M217" s="22"/>
      <c r="N217" s="22"/>
      <c r="O217" s="22"/>
      <c r="P217" s="22"/>
      <c r="Q217" s="22"/>
      <c r="R217" s="22"/>
      <c r="S217" s="22"/>
      <c r="T217" s="22"/>
      <c r="U217" s="22"/>
      <c r="V217" s="22"/>
      <c r="W217" s="22"/>
      <c r="X217" s="22"/>
      <c r="Y217" s="22"/>
      <c r="Z217" s="22"/>
    </row>
    <row r="218" spans="2:26" x14ac:dyDescent="0.25">
      <c r="B218" s="22"/>
      <c r="C218" s="22"/>
      <c r="D218" s="22"/>
      <c r="E218" s="22"/>
      <c r="G218" s="22"/>
      <c r="H218" s="22"/>
      <c r="J218" s="22"/>
      <c r="K218" s="22"/>
      <c r="L218" s="22"/>
      <c r="M218" s="22"/>
      <c r="N218" s="22"/>
      <c r="O218" s="22"/>
      <c r="P218" s="22"/>
      <c r="Q218" s="22"/>
      <c r="R218" s="22"/>
      <c r="S218" s="22"/>
      <c r="T218" s="22"/>
      <c r="U218" s="22"/>
      <c r="V218" s="22"/>
      <c r="W218" s="22"/>
      <c r="X218" s="22"/>
      <c r="Y218" s="22"/>
      <c r="Z218" s="22"/>
    </row>
    <row r="219" spans="2:26" x14ac:dyDescent="0.25">
      <c r="B219" s="22"/>
      <c r="C219" s="22"/>
      <c r="D219" s="22"/>
      <c r="E219" s="22"/>
      <c r="G219" s="22"/>
      <c r="H219" s="22"/>
      <c r="J219" s="22"/>
      <c r="K219" s="22"/>
      <c r="L219" s="22"/>
      <c r="M219" s="22"/>
      <c r="N219" s="22"/>
      <c r="O219" s="22"/>
      <c r="P219" s="22"/>
      <c r="Q219" s="22"/>
      <c r="R219" s="22"/>
      <c r="S219" s="22"/>
      <c r="T219" s="22"/>
      <c r="U219" s="22"/>
      <c r="V219" s="22"/>
      <c r="W219" s="22"/>
      <c r="X219" s="22"/>
      <c r="Y219" s="22"/>
      <c r="Z219" s="22"/>
    </row>
    <row r="220" spans="2:26" x14ac:dyDescent="0.25">
      <c r="B220" s="22"/>
      <c r="C220" s="22"/>
      <c r="D220" s="22"/>
      <c r="E220" s="22"/>
      <c r="G220" s="22"/>
      <c r="H220" s="22"/>
      <c r="J220" s="22"/>
      <c r="K220" s="22"/>
      <c r="L220" s="22"/>
      <c r="M220" s="22"/>
      <c r="N220" s="22"/>
      <c r="O220" s="22"/>
      <c r="P220" s="22"/>
      <c r="Q220" s="22"/>
      <c r="R220" s="22"/>
      <c r="S220" s="22"/>
      <c r="T220" s="22"/>
      <c r="U220" s="22"/>
      <c r="V220" s="22"/>
      <c r="W220" s="22"/>
      <c r="X220" s="22"/>
      <c r="Y220" s="22"/>
      <c r="Z220" s="22"/>
    </row>
    <row r="221" spans="2:26" x14ac:dyDescent="0.25">
      <c r="B221" s="22"/>
      <c r="C221" s="22"/>
      <c r="D221" s="22"/>
      <c r="E221" s="22"/>
      <c r="G221" s="22"/>
      <c r="H221" s="22"/>
      <c r="J221" s="22"/>
      <c r="K221" s="22"/>
      <c r="L221" s="22"/>
      <c r="M221" s="22"/>
      <c r="N221" s="22"/>
      <c r="O221" s="22"/>
      <c r="P221" s="22"/>
      <c r="Q221" s="22"/>
      <c r="R221" s="22"/>
      <c r="S221" s="22"/>
      <c r="T221" s="22"/>
      <c r="U221" s="22"/>
      <c r="V221" s="22"/>
      <c r="W221" s="22"/>
      <c r="X221" s="22"/>
      <c r="Y221" s="22"/>
      <c r="Z221" s="22"/>
    </row>
    <row r="222" spans="2:26" x14ac:dyDescent="0.25">
      <c r="B222" s="22"/>
      <c r="C222" s="22"/>
      <c r="D222" s="22"/>
      <c r="E222" s="22"/>
      <c r="G222" s="22"/>
      <c r="H222" s="22"/>
      <c r="J222" s="22"/>
      <c r="K222" s="22"/>
      <c r="L222" s="22"/>
      <c r="M222" s="22"/>
      <c r="N222" s="22"/>
      <c r="O222" s="22"/>
      <c r="P222" s="22"/>
      <c r="Q222" s="22"/>
      <c r="R222" s="22"/>
      <c r="S222" s="22"/>
      <c r="T222" s="22"/>
      <c r="U222" s="22"/>
      <c r="V222" s="22"/>
      <c r="W222" s="22"/>
      <c r="X222" s="22"/>
      <c r="Y222" s="22"/>
      <c r="Z222" s="22"/>
    </row>
    <row r="223" spans="2:26" x14ac:dyDescent="0.25">
      <c r="B223" s="22"/>
      <c r="C223" s="22"/>
      <c r="D223" s="22"/>
      <c r="E223" s="22"/>
      <c r="G223" s="22"/>
      <c r="H223" s="22"/>
      <c r="J223" s="22"/>
      <c r="K223" s="22"/>
      <c r="L223" s="22"/>
      <c r="M223" s="22"/>
      <c r="N223" s="22"/>
      <c r="O223" s="22"/>
      <c r="P223" s="22"/>
      <c r="Q223" s="22"/>
      <c r="R223" s="22"/>
      <c r="S223" s="22"/>
      <c r="T223" s="22"/>
      <c r="U223" s="22"/>
      <c r="V223" s="22"/>
      <c r="W223" s="22"/>
      <c r="X223" s="22"/>
      <c r="Y223" s="22"/>
      <c r="Z223" s="22"/>
    </row>
    <row r="224" spans="2:26" x14ac:dyDescent="0.25">
      <c r="B224" s="22"/>
      <c r="C224" s="22"/>
      <c r="D224" s="22"/>
      <c r="E224" s="22"/>
      <c r="G224" s="22"/>
      <c r="H224" s="22"/>
      <c r="J224" s="22"/>
      <c r="K224" s="22"/>
      <c r="L224" s="22"/>
      <c r="M224" s="22"/>
      <c r="N224" s="22"/>
      <c r="O224" s="22"/>
      <c r="P224" s="22"/>
      <c r="Q224" s="22"/>
      <c r="R224" s="22"/>
      <c r="S224" s="22"/>
      <c r="T224" s="22"/>
      <c r="U224" s="22"/>
      <c r="V224" s="22"/>
      <c r="W224" s="22"/>
      <c r="X224" s="22"/>
      <c r="Y224" s="22"/>
      <c r="Z224" s="22"/>
    </row>
    <row r="225" spans="2:26" x14ac:dyDescent="0.25">
      <c r="B225" s="22"/>
      <c r="C225" s="22"/>
      <c r="D225" s="22"/>
      <c r="E225" s="22"/>
      <c r="G225" s="22"/>
      <c r="H225" s="22"/>
      <c r="J225" s="22"/>
      <c r="K225" s="22"/>
      <c r="L225" s="22"/>
      <c r="M225" s="22"/>
      <c r="N225" s="22"/>
      <c r="O225" s="22"/>
      <c r="P225" s="22"/>
      <c r="Q225" s="22"/>
      <c r="R225" s="22"/>
      <c r="S225" s="22"/>
      <c r="T225" s="22"/>
      <c r="U225" s="22"/>
      <c r="V225" s="22"/>
      <c r="W225" s="22"/>
      <c r="X225" s="22"/>
      <c r="Y225" s="22"/>
      <c r="Z225" s="22"/>
    </row>
    <row r="226" spans="2:26" x14ac:dyDescent="0.25">
      <c r="B226" s="22"/>
      <c r="C226" s="22"/>
      <c r="D226" s="22"/>
      <c r="E226" s="22"/>
      <c r="G226" s="22"/>
      <c r="H226" s="22"/>
      <c r="J226" s="22"/>
      <c r="K226" s="22"/>
      <c r="L226" s="22"/>
      <c r="M226" s="22"/>
      <c r="N226" s="22"/>
      <c r="O226" s="22"/>
      <c r="P226" s="22"/>
      <c r="Q226" s="22"/>
      <c r="R226" s="22"/>
      <c r="S226" s="22"/>
      <c r="T226" s="22"/>
      <c r="U226" s="22"/>
      <c r="V226" s="22"/>
      <c r="W226" s="22"/>
      <c r="X226" s="22"/>
      <c r="Y226" s="22"/>
      <c r="Z226" s="22"/>
    </row>
    <row r="227" spans="2:26" x14ac:dyDescent="0.25">
      <c r="B227" s="22"/>
      <c r="C227" s="22"/>
      <c r="D227" s="22"/>
      <c r="E227" s="22"/>
      <c r="G227" s="22"/>
      <c r="H227" s="22"/>
      <c r="J227" s="22"/>
      <c r="K227" s="22"/>
      <c r="L227" s="22"/>
      <c r="M227" s="22"/>
      <c r="N227" s="22"/>
      <c r="O227" s="22"/>
      <c r="P227" s="22"/>
      <c r="Q227" s="22"/>
      <c r="R227" s="22"/>
      <c r="S227" s="22"/>
      <c r="T227" s="22"/>
      <c r="U227" s="22"/>
      <c r="V227" s="22"/>
      <c r="W227" s="22"/>
      <c r="X227" s="22"/>
      <c r="Y227" s="22"/>
      <c r="Z227" s="22"/>
    </row>
    <row r="228" spans="2:26" x14ac:dyDescent="0.25">
      <c r="B228" s="22"/>
      <c r="C228" s="22"/>
      <c r="D228" s="22"/>
      <c r="E228" s="22"/>
      <c r="G228" s="22"/>
      <c r="H228" s="22"/>
      <c r="J228" s="22"/>
      <c r="K228" s="22"/>
      <c r="L228" s="22"/>
      <c r="M228" s="22"/>
      <c r="N228" s="22"/>
      <c r="O228" s="22"/>
      <c r="P228" s="22"/>
      <c r="Q228" s="22"/>
      <c r="R228" s="22"/>
      <c r="S228" s="22"/>
      <c r="T228" s="22"/>
      <c r="U228" s="22"/>
      <c r="V228" s="22"/>
      <c r="W228" s="22"/>
      <c r="X228" s="22"/>
      <c r="Y228" s="22"/>
      <c r="Z228" s="22"/>
    </row>
    <row r="229" spans="2:26" x14ac:dyDescent="0.25">
      <c r="B229" s="22"/>
      <c r="C229" s="22"/>
      <c r="D229" s="22"/>
      <c r="E229" s="22"/>
      <c r="G229" s="22"/>
      <c r="H229" s="22"/>
      <c r="J229" s="22"/>
      <c r="K229" s="22"/>
      <c r="L229" s="22"/>
      <c r="M229" s="22"/>
      <c r="N229" s="22"/>
      <c r="O229" s="22"/>
      <c r="P229" s="22"/>
      <c r="Q229" s="22"/>
      <c r="R229" s="22"/>
      <c r="S229" s="22"/>
      <c r="T229" s="22"/>
      <c r="U229" s="22"/>
      <c r="V229" s="22"/>
      <c r="W229" s="22"/>
      <c r="X229" s="22"/>
      <c r="Y229" s="22"/>
      <c r="Z229" s="22"/>
    </row>
    <row r="230" spans="2:26" x14ac:dyDescent="0.25">
      <c r="B230" s="22"/>
      <c r="C230" s="22"/>
      <c r="D230" s="22"/>
      <c r="E230" s="22"/>
      <c r="G230" s="22"/>
      <c r="H230" s="22"/>
      <c r="J230" s="22"/>
      <c r="K230" s="22"/>
      <c r="L230" s="22"/>
      <c r="M230" s="22"/>
      <c r="N230" s="22"/>
      <c r="O230" s="22"/>
      <c r="P230" s="22"/>
      <c r="Q230" s="22"/>
      <c r="R230" s="22"/>
      <c r="S230" s="22"/>
      <c r="T230" s="22"/>
      <c r="U230" s="22"/>
      <c r="V230" s="22"/>
      <c r="W230" s="22"/>
      <c r="X230" s="22"/>
      <c r="Y230" s="22"/>
      <c r="Z230" s="22"/>
    </row>
    <row r="231" spans="2:26" x14ac:dyDescent="0.25">
      <c r="B231" s="22"/>
      <c r="C231" s="22"/>
      <c r="D231" s="22"/>
      <c r="E231" s="22"/>
      <c r="G231" s="22"/>
      <c r="H231" s="22"/>
      <c r="J231" s="22"/>
      <c r="K231" s="22"/>
      <c r="L231" s="22"/>
      <c r="M231" s="22"/>
      <c r="N231" s="22"/>
      <c r="O231" s="22"/>
      <c r="P231" s="22"/>
      <c r="Q231" s="22"/>
      <c r="R231" s="22"/>
      <c r="S231" s="22"/>
      <c r="T231" s="22"/>
      <c r="U231" s="22"/>
      <c r="V231" s="22"/>
      <c r="W231" s="22"/>
      <c r="X231" s="22"/>
      <c r="Y231" s="22"/>
      <c r="Z231" s="22"/>
    </row>
    <row r="232" spans="2:26" x14ac:dyDescent="0.25">
      <c r="B232" s="22"/>
      <c r="C232" s="22"/>
      <c r="D232" s="22"/>
      <c r="E232" s="22"/>
      <c r="G232" s="22"/>
      <c r="H232" s="22"/>
      <c r="J232" s="22"/>
      <c r="K232" s="22"/>
      <c r="L232" s="22"/>
      <c r="M232" s="22"/>
      <c r="N232" s="22"/>
      <c r="O232" s="22"/>
      <c r="P232" s="22"/>
      <c r="Q232" s="22"/>
      <c r="R232" s="22"/>
      <c r="S232" s="22"/>
      <c r="T232" s="22"/>
      <c r="U232" s="22"/>
      <c r="V232" s="22"/>
      <c r="W232" s="22"/>
      <c r="X232" s="22"/>
      <c r="Y232" s="22"/>
      <c r="Z232" s="22"/>
    </row>
    <row r="233" spans="2:26" x14ac:dyDescent="0.25">
      <c r="B233" s="22"/>
      <c r="C233" s="22"/>
      <c r="D233" s="22"/>
      <c r="E233" s="22"/>
      <c r="G233" s="22"/>
      <c r="H233" s="22"/>
      <c r="J233" s="22"/>
      <c r="K233" s="22"/>
      <c r="L233" s="22"/>
      <c r="M233" s="22"/>
      <c r="N233" s="22"/>
      <c r="O233" s="22"/>
      <c r="P233" s="22"/>
      <c r="Q233" s="22"/>
      <c r="R233" s="22"/>
      <c r="S233" s="22"/>
      <c r="T233" s="22"/>
      <c r="U233" s="22"/>
      <c r="V233" s="22"/>
      <c r="W233" s="22"/>
      <c r="X233" s="22"/>
      <c r="Y233" s="22"/>
      <c r="Z233" s="22"/>
    </row>
    <row r="234" spans="2:26" x14ac:dyDescent="0.25">
      <c r="B234" s="22"/>
      <c r="C234" s="22"/>
      <c r="D234" s="22"/>
      <c r="E234" s="22"/>
      <c r="G234" s="22"/>
      <c r="H234" s="22"/>
      <c r="J234" s="22"/>
      <c r="K234" s="22"/>
      <c r="L234" s="22"/>
      <c r="M234" s="22"/>
      <c r="N234" s="22"/>
      <c r="O234" s="22"/>
      <c r="P234" s="22"/>
      <c r="Q234" s="22"/>
      <c r="R234" s="22"/>
      <c r="S234" s="22"/>
      <c r="T234" s="22"/>
      <c r="U234" s="22"/>
      <c r="V234" s="22"/>
      <c r="W234" s="22"/>
      <c r="X234" s="22"/>
      <c r="Y234" s="22"/>
      <c r="Z234" s="22"/>
    </row>
    <row r="235" spans="2:26" x14ac:dyDescent="0.25">
      <c r="B235" s="22"/>
      <c r="C235" s="22"/>
      <c r="D235" s="22"/>
      <c r="E235" s="22"/>
      <c r="G235" s="22"/>
      <c r="H235" s="22"/>
      <c r="J235" s="22"/>
      <c r="K235" s="22"/>
      <c r="L235" s="22"/>
      <c r="M235" s="22"/>
      <c r="N235" s="22"/>
      <c r="O235" s="22"/>
      <c r="P235" s="22"/>
      <c r="Q235" s="22"/>
      <c r="R235" s="22"/>
      <c r="S235" s="22"/>
      <c r="T235" s="22"/>
      <c r="U235" s="22"/>
      <c r="V235" s="22"/>
      <c r="W235" s="22"/>
      <c r="X235" s="22"/>
      <c r="Y235" s="22"/>
      <c r="Z235" s="22"/>
    </row>
    <row r="236" spans="2:26" x14ac:dyDescent="0.25">
      <c r="B236" s="22"/>
      <c r="C236" s="22"/>
      <c r="D236" s="22"/>
      <c r="E236" s="22"/>
      <c r="G236" s="22"/>
      <c r="H236" s="22"/>
      <c r="J236" s="22"/>
      <c r="K236" s="22"/>
      <c r="L236" s="22"/>
      <c r="M236" s="22"/>
      <c r="N236" s="22"/>
      <c r="O236" s="22"/>
      <c r="P236" s="22"/>
      <c r="Q236" s="22"/>
      <c r="R236" s="22"/>
      <c r="S236" s="22"/>
      <c r="T236" s="22"/>
      <c r="U236" s="22"/>
      <c r="V236" s="22"/>
      <c r="W236" s="22"/>
      <c r="X236" s="22"/>
      <c r="Y236" s="22"/>
      <c r="Z236" s="22"/>
    </row>
    <row r="237" spans="2:26" x14ac:dyDescent="0.25">
      <c r="B237" s="22"/>
      <c r="C237" s="22"/>
      <c r="D237" s="22"/>
      <c r="E237" s="22"/>
      <c r="G237" s="22"/>
      <c r="H237" s="22"/>
      <c r="J237" s="22"/>
      <c r="K237" s="22"/>
      <c r="L237" s="22"/>
      <c r="M237" s="22"/>
      <c r="N237" s="22"/>
      <c r="O237" s="22"/>
      <c r="P237" s="22"/>
      <c r="Q237" s="22"/>
      <c r="R237" s="22"/>
      <c r="S237" s="22"/>
      <c r="T237" s="22"/>
      <c r="U237" s="22"/>
      <c r="V237" s="22"/>
      <c r="W237" s="22"/>
      <c r="X237" s="22"/>
      <c r="Y237" s="22"/>
      <c r="Z237" s="22"/>
    </row>
    <row r="238" spans="2:26" x14ac:dyDescent="0.25">
      <c r="B238" s="22"/>
      <c r="C238" s="22"/>
      <c r="D238" s="22"/>
      <c r="E238" s="22"/>
      <c r="G238" s="22"/>
      <c r="H238" s="22"/>
      <c r="J238" s="22"/>
      <c r="K238" s="22"/>
      <c r="L238" s="22"/>
      <c r="M238" s="22"/>
      <c r="N238" s="22"/>
      <c r="O238" s="22"/>
      <c r="P238" s="22"/>
      <c r="Q238" s="22"/>
      <c r="R238" s="22"/>
      <c r="S238" s="22"/>
      <c r="T238" s="22"/>
      <c r="U238" s="22"/>
      <c r="V238" s="22"/>
      <c r="W238" s="22"/>
      <c r="X238" s="22"/>
      <c r="Y238" s="22"/>
      <c r="Z238" s="22"/>
    </row>
    <row r="239" spans="2:26" x14ac:dyDescent="0.25">
      <c r="B239" s="22"/>
      <c r="C239" s="22"/>
      <c r="D239" s="22"/>
      <c r="E239" s="22"/>
      <c r="G239" s="22"/>
      <c r="H239" s="22"/>
      <c r="J239" s="22"/>
      <c r="K239" s="22"/>
      <c r="L239" s="22"/>
      <c r="M239" s="22"/>
      <c r="N239" s="22"/>
      <c r="O239" s="22"/>
      <c r="P239" s="22"/>
      <c r="Q239" s="22"/>
      <c r="R239" s="22"/>
      <c r="S239" s="22"/>
      <c r="T239" s="22"/>
      <c r="U239" s="22"/>
      <c r="V239" s="22"/>
      <c r="W239" s="22"/>
      <c r="X239" s="22"/>
      <c r="Y239" s="22"/>
      <c r="Z239" s="22"/>
    </row>
    <row r="240" spans="2:26" x14ac:dyDescent="0.25">
      <c r="B240" s="22"/>
      <c r="C240" s="22"/>
      <c r="D240" s="22"/>
      <c r="E240" s="22"/>
      <c r="G240" s="22"/>
      <c r="H240" s="22"/>
      <c r="J240" s="22"/>
      <c r="K240" s="22"/>
      <c r="L240" s="22"/>
      <c r="M240" s="22"/>
      <c r="N240" s="22"/>
      <c r="O240" s="22"/>
      <c r="P240" s="22"/>
      <c r="Q240" s="22"/>
      <c r="R240" s="22"/>
      <c r="S240" s="22"/>
      <c r="T240" s="22"/>
      <c r="U240" s="22"/>
      <c r="V240" s="22"/>
      <c r="W240" s="22"/>
      <c r="X240" s="22"/>
      <c r="Y240" s="22"/>
      <c r="Z240" s="22"/>
    </row>
    <row r="241" spans="2:26" x14ac:dyDescent="0.25">
      <c r="B241" s="22"/>
      <c r="C241" s="22"/>
      <c r="D241" s="22"/>
      <c r="E241" s="22"/>
      <c r="G241" s="22"/>
      <c r="H241" s="22"/>
      <c r="J241" s="22"/>
      <c r="K241" s="22"/>
      <c r="L241" s="22"/>
      <c r="M241" s="22"/>
      <c r="N241" s="22"/>
      <c r="O241" s="22"/>
      <c r="P241" s="22"/>
      <c r="Q241" s="22"/>
      <c r="R241" s="22"/>
      <c r="S241" s="22"/>
      <c r="T241" s="22"/>
      <c r="U241" s="22"/>
      <c r="V241" s="22"/>
      <c r="W241" s="22"/>
      <c r="X241" s="22"/>
      <c r="Y241" s="22"/>
      <c r="Z241" s="22"/>
    </row>
    <row r="242" spans="2:26" x14ac:dyDescent="0.25">
      <c r="B242" s="22"/>
      <c r="C242" s="22"/>
      <c r="D242" s="22"/>
      <c r="E242" s="22"/>
      <c r="G242" s="22"/>
      <c r="H242" s="22"/>
      <c r="J242" s="22"/>
      <c r="K242" s="22"/>
      <c r="L242" s="22"/>
      <c r="M242" s="22"/>
      <c r="N242" s="22"/>
      <c r="O242" s="22"/>
      <c r="P242" s="22"/>
      <c r="Q242" s="22"/>
      <c r="R242" s="22"/>
      <c r="S242" s="22"/>
      <c r="T242" s="22"/>
      <c r="U242" s="22"/>
      <c r="V242" s="22"/>
      <c r="W242" s="22"/>
      <c r="X242" s="22"/>
      <c r="Y242" s="22"/>
      <c r="Z242" s="22"/>
    </row>
    <row r="243" spans="2:26" x14ac:dyDescent="0.25">
      <c r="B243" s="22"/>
      <c r="C243" s="22"/>
      <c r="D243" s="22"/>
      <c r="E243" s="22"/>
      <c r="G243" s="22"/>
      <c r="H243" s="22"/>
      <c r="J243" s="22"/>
      <c r="K243" s="22"/>
      <c r="L243" s="22"/>
      <c r="M243" s="22"/>
      <c r="N243" s="22"/>
      <c r="O243" s="22"/>
      <c r="P243" s="22"/>
      <c r="Q243" s="22"/>
      <c r="R243" s="22"/>
      <c r="S243" s="22"/>
      <c r="T243" s="22"/>
      <c r="U243" s="22"/>
      <c r="V243" s="22"/>
      <c r="W243" s="22"/>
      <c r="X243" s="22"/>
      <c r="Y243" s="22"/>
      <c r="Z243" s="22"/>
    </row>
    <row r="244" spans="2:26" x14ac:dyDescent="0.25">
      <c r="B244" s="22"/>
      <c r="C244" s="22"/>
      <c r="D244" s="22"/>
      <c r="E244" s="22"/>
      <c r="G244" s="22"/>
      <c r="H244" s="22"/>
      <c r="J244" s="22"/>
      <c r="K244" s="22"/>
      <c r="L244" s="22"/>
      <c r="M244" s="22"/>
      <c r="N244" s="22"/>
      <c r="O244" s="22"/>
      <c r="P244" s="22"/>
      <c r="Q244" s="22"/>
      <c r="R244" s="22"/>
      <c r="S244" s="22"/>
      <c r="T244" s="22"/>
      <c r="U244" s="22"/>
      <c r="V244" s="22"/>
      <c r="W244" s="22"/>
      <c r="X244" s="22"/>
      <c r="Y244" s="22"/>
      <c r="Z244" s="22"/>
    </row>
    <row r="245" spans="2:26" x14ac:dyDescent="0.25">
      <c r="B245" s="22"/>
      <c r="C245" s="22"/>
      <c r="D245" s="22"/>
      <c r="E245" s="22"/>
      <c r="G245" s="22"/>
      <c r="H245" s="22"/>
      <c r="J245" s="22"/>
      <c r="K245" s="22"/>
      <c r="L245" s="22"/>
      <c r="M245" s="22"/>
      <c r="N245" s="22"/>
      <c r="O245" s="22"/>
      <c r="P245" s="22"/>
      <c r="Q245" s="22"/>
      <c r="R245" s="22"/>
      <c r="S245" s="22"/>
      <c r="T245" s="22"/>
      <c r="U245" s="22"/>
      <c r="V245" s="22"/>
      <c r="W245" s="22"/>
      <c r="X245" s="22"/>
      <c r="Y245" s="22"/>
      <c r="Z245" s="22"/>
    </row>
    <row r="246" spans="2:26" x14ac:dyDescent="0.25">
      <c r="B246" s="22"/>
      <c r="C246" s="22"/>
      <c r="D246" s="22"/>
      <c r="E246" s="22"/>
      <c r="G246" s="22"/>
      <c r="H246" s="22"/>
      <c r="J246" s="22"/>
      <c r="K246" s="22"/>
      <c r="L246" s="22"/>
      <c r="M246" s="22"/>
      <c r="N246" s="22"/>
      <c r="O246" s="22"/>
      <c r="P246" s="22"/>
      <c r="Q246" s="22"/>
      <c r="R246" s="22"/>
      <c r="S246" s="22"/>
      <c r="T246" s="22"/>
      <c r="U246" s="22"/>
      <c r="V246" s="22"/>
      <c r="W246" s="22"/>
      <c r="X246" s="22"/>
      <c r="Y246" s="22"/>
      <c r="Z246" s="22"/>
    </row>
    <row r="247" spans="2:26" x14ac:dyDescent="0.25">
      <c r="B247" s="22"/>
      <c r="C247" s="22"/>
      <c r="D247" s="22"/>
      <c r="E247" s="22"/>
      <c r="G247" s="22"/>
      <c r="H247" s="22"/>
      <c r="J247" s="22"/>
      <c r="K247" s="22"/>
      <c r="L247" s="22"/>
      <c r="M247" s="22"/>
      <c r="N247" s="22"/>
      <c r="O247" s="22"/>
      <c r="P247" s="22"/>
      <c r="Q247" s="22"/>
      <c r="R247" s="22"/>
      <c r="S247" s="22"/>
      <c r="T247" s="22"/>
      <c r="U247" s="22"/>
      <c r="V247" s="22"/>
      <c r="W247" s="22"/>
      <c r="X247" s="22"/>
      <c r="Y247" s="22"/>
      <c r="Z247" s="22"/>
    </row>
    <row r="248" spans="2:26" x14ac:dyDescent="0.25">
      <c r="B248" s="22"/>
      <c r="C248" s="22"/>
      <c r="D248" s="22"/>
      <c r="E248" s="22"/>
      <c r="G248" s="22"/>
      <c r="H248" s="22"/>
      <c r="J248" s="22"/>
      <c r="K248" s="22"/>
      <c r="L248" s="22"/>
      <c r="M248" s="22"/>
      <c r="N248" s="22"/>
      <c r="O248" s="22"/>
      <c r="P248" s="22"/>
      <c r="Q248" s="22"/>
      <c r="R248" s="22"/>
      <c r="S248" s="22"/>
      <c r="T248" s="22"/>
      <c r="U248" s="22"/>
      <c r="V248" s="22"/>
      <c r="W248" s="22"/>
      <c r="X248" s="22"/>
      <c r="Y248" s="22"/>
      <c r="Z248" s="22"/>
    </row>
    <row r="249" spans="2:26" x14ac:dyDescent="0.25">
      <c r="B249" s="22"/>
      <c r="C249" s="22"/>
      <c r="D249" s="22"/>
      <c r="E249" s="22"/>
      <c r="G249" s="22"/>
      <c r="H249" s="22"/>
      <c r="J249" s="22"/>
      <c r="K249" s="22"/>
      <c r="L249" s="22"/>
      <c r="M249" s="22"/>
      <c r="N249" s="22"/>
      <c r="O249" s="22"/>
      <c r="P249" s="22"/>
      <c r="Q249" s="22"/>
      <c r="R249" s="22"/>
      <c r="S249" s="22"/>
      <c r="T249" s="22"/>
      <c r="U249" s="22"/>
      <c r="V249" s="22"/>
      <c r="W249" s="22"/>
      <c r="X249" s="22"/>
      <c r="Y249" s="22"/>
      <c r="Z249" s="22"/>
    </row>
    <row r="250" spans="2:26" x14ac:dyDescent="0.25">
      <c r="B250" s="22"/>
      <c r="C250" s="22"/>
      <c r="D250" s="22"/>
      <c r="E250" s="22"/>
      <c r="G250" s="22"/>
      <c r="H250" s="22"/>
      <c r="J250" s="22"/>
      <c r="K250" s="22"/>
      <c r="L250" s="22"/>
      <c r="M250" s="22"/>
      <c r="N250" s="22"/>
      <c r="O250" s="22"/>
      <c r="P250" s="22"/>
      <c r="Q250" s="22"/>
      <c r="R250" s="22"/>
      <c r="S250" s="22"/>
      <c r="T250" s="22"/>
      <c r="U250" s="22"/>
      <c r="V250" s="22"/>
      <c r="W250" s="22"/>
      <c r="X250" s="22"/>
      <c r="Y250" s="22"/>
      <c r="Z250" s="22"/>
    </row>
    <row r="251" spans="2:26" x14ac:dyDescent="0.25">
      <c r="B251" s="22"/>
      <c r="C251" s="22"/>
      <c r="D251" s="22"/>
      <c r="E251" s="22"/>
      <c r="G251" s="22"/>
      <c r="H251" s="22"/>
      <c r="J251" s="22"/>
      <c r="K251" s="22"/>
      <c r="L251" s="22"/>
      <c r="M251" s="22"/>
      <c r="N251" s="22"/>
      <c r="O251" s="22"/>
      <c r="P251" s="22"/>
      <c r="Q251" s="22"/>
      <c r="R251" s="22"/>
      <c r="S251" s="22"/>
      <c r="T251" s="22"/>
      <c r="U251" s="22"/>
      <c r="V251" s="22"/>
      <c r="W251" s="22"/>
      <c r="X251" s="22"/>
      <c r="Y251" s="22"/>
      <c r="Z251" s="22"/>
    </row>
    <row r="252" spans="2:26" x14ac:dyDescent="0.25">
      <c r="B252" s="22"/>
      <c r="C252" s="22"/>
      <c r="D252" s="22"/>
      <c r="E252" s="22"/>
      <c r="G252" s="22"/>
      <c r="H252" s="22"/>
      <c r="J252" s="22"/>
      <c r="K252" s="22"/>
      <c r="L252" s="22"/>
      <c r="M252" s="22"/>
      <c r="N252" s="22"/>
      <c r="O252" s="22"/>
      <c r="P252" s="22"/>
      <c r="Q252" s="22"/>
      <c r="R252" s="22"/>
      <c r="S252" s="22"/>
      <c r="T252" s="22"/>
      <c r="U252" s="22"/>
      <c r="V252" s="22"/>
      <c r="W252" s="22"/>
      <c r="X252" s="22"/>
      <c r="Y252" s="22"/>
      <c r="Z252" s="22"/>
    </row>
    <row r="253" spans="2:26" x14ac:dyDescent="0.25">
      <c r="B253" s="22"/>
      <c r="C253" s="22"/>
      <c r="D253" s="22"/>
      <c r="E253" s="22"/>
      <c r="G253" s="22"/>
      <c r="H253" s="22"/>
      <c r="J253" s="22"/>
      <c r="K253" s="22"/>
      <c r="L253" s="22"/>
      <c r="M253" s="22"/>
      <c r="N253" s="22"/>
      <c r="O253" s="22"/>
      <c r="P253" s="22"/>
      <c r="Q253" s="22"/>
      <c r="R253" s="22"/>
      <c r="S253" s="22"/>
      <c r="T253" s="22"/>
      <c r="U253" s="22"/>
      <c r="V253" s="22"/>
      <c r="W253" s="22"/>
      <c r="X253" s="22"/>
      <c r="Y253" s="22"/>
      <c r="Z253" s="22"/>
    </row>
    <row r="254" spans="2:26" x14ac:dyDescent="0.25">
      <c r="B254" s="22"/>
      <c r="C254" s="22"/>
      <c r="D254" s="22"/>
      <c r="E254" s="22"/>
      <c r="G254" s="22"/>
      <c r="H254" s="22"/>
      <c r="J254" s="22"/>
      <c r="K254" s="22"/>
      <c r="L254" s="22"/>
      <c r="M254" s="22"/>
      <c r="N254" s="22"/>
      <c r="O254" s="22"/>
      <c r="P254" s="22"/>
      <c r="Q254" s="22"/>
      <c r="R254" s="22"/>
      <c r="S254" s="22"/>
      <c r="T254" s="22"/>
      <c r="U254" s="22"/>
      <c r="V254" s="22"/>
      <c r="W254" s="22"/>
      <c r="X254" s="22"/>
      <c r="Y254" s="22"/>
      <c r="Z254" s="22"/>
    </row>
    <row r="255" spans="2:26" x14ac:dyDescent="0.25">
      <c r="B255" s="22"/>
      <c r="C255" s="22"/>
      <c r="D255" s="22"/>
      <c r="E255" s="22"/>
      <c r="G255" s="22"/>
      <c r="H255" s="22"/>
      <c r="J255" s="22"/>
      <c r="K255" s="22"/>
      <c r="L255" s="22"/>
      <c r="M255" s="22"/>
      <c r="N255" s="22"/>
      <c r="O255" s="22"/>
      <c r="P255" s="22"/>
      <c r="Q255" s="22"/>
      <c r="R255" s="22"/>
      <c r="S255" s="22"/>
      <c r="T255" s="22"/>
      <c r="U255" s="22"/>
      <c r="V255" s="22"/>
      <c r="W255" s="22"/>
      <c r="X255" s="22"/>
      <c r="Y255" s="22"/>
      <c r="Z255" s="22"/>
    </row>
    <row r="256" spans="2:26" x14ac:dyDescent="0.25">
      <c r="B256" s="22"/>
      <c r="C256" s="22"/>
      <c r="D256" s="22"/>
      <c r="E256" s="22"/>
      <c r="G256" s="22"/>
      <c r="H256" s="22"/>
      <c r="J256" s="22"/>
      <c r="K256" s="22"/>
      <c r="L256" s="22"/>
      <c r="M256" s="22"/>
      <c r="N256" s="22"/>
      <c r="O256" s="22"/>
      <c r="P256" s="22"/>
      <c r="Q256" s="22"/>
      <c r="R256" s="22"/>
      <c r="S256" s="22"/>
      <c r="T256" s="22"/>
      <c r="U256" s="22"/>
      <c r="V256" s="22"/>
      <c r="W256" s="22"/>
      <c r="X256" s="22"/>
      <c r="Y256" s="22"/>
      <c r="Z256" s="22"/>
    </row>
    <row r="257" spans="2:26" x14ac:dyDescent="0.25">
      <c r="B257" s="22"/>
      <c r="C257" s="22"/>
      <c r="D257" s="22"/>
      <c r="E257" s="22"/>
      <c r="G257" s="22"/>
      <c r="H257" s="22"/>
      <c r="J257" s="22"/>
      <c r="K257" s="22"/>
      <c r="L257" s="22"/>
      <c r="M257" s="22"/>
      <c r="N257" s="22"/>
      <c r="O257" s="22"/>
      <c r="P257" s="22"/>
      <c r="Q257" s="22"/>
      <c r="R257" s="22"/>
      <c r="S257" s="22"/>
      <c r="T257" s="22"/>
      <c r="U257" s="22"/>
      <c r="V257" s="22"/>
      <c r="W257" s="22"/>
      <c r="X257" s="22"/>
      <c r="Y257" s="22"/>
      <c r="Z257" s="22"/>
    </row>
    <row r="258" spans="2:26" x14ac:dyDescent="0.25">
      <c r="B258" s="22"/>
      <c r="C258" s="22"/>
      <c r="D258" s="22"/>
      <c r="E258" s="22"/>
      <c r="G258" s="22"/>
      <c r="H258" s="22"/>
      <c r="J258" s="22"/>
      <c r="K258" s="22"/>
      <c r="L258" s="22"/>
      <c r="M258" s="22"/>
      <c r="N258" s="22"/>
      <c r="O258" s="22"/>
      <c r="P258" s="22"/>
      <c r="Q258" s="22"/>
      <c r="R258" s="22"/>
      <c r="S258" s="22"/>
      <c r="T258" s="22"/>
      <c r="U258" s="22"/>
      <c r="V258" s="22"/>
      <c r="W258" s="22"/>
      <c r="X258" s="22"/>
      <c r="Y258" s="22"/>
      <c r="Z258" s="22"/>
    </row>
    <row r="259" spans="2:26" x14ac:dyDescent="0.25">
      <c r="B259" s="22"/>
      <c r="C259" s="22"/>
      <c r="D259" s="22"/>
      <c r="E259" s="22"/>
      <c r="G259" s="22"/>
      <c r="H259" s="22"/>
      <c r="J259" s="22"/>
      <c r="K259" s="22"/>
      <c r="L259" s="22"/>
      <c r="M259" s="22"/>
      <c r="N259" s="22"/>
      <c r="O259" s="22"/>
      <c r="P259" s="22"/>
      <c r="Q259" s="22"/>
      <c r="R259" s="22"/>
      <c r="S259" s="22"/>
      <c r="T259" s="22"/>
      <c r="U259" s="22"/>
      <c r="V259" s="22"/>
      <c r="W259" s="22"/>
      <c r="X259" s="22"/>
      <c r="Y259" s="22"/>
      <c r="Z259" s="22"/>
    </row>
    <row r="260" spans="2:26" x14ac:dyDescent="0.25">
      <c r="B260" s="22"/>
      <c r="C260" s="22"/>
      <c r="D260" s="22"/>
      <c r="E260" s="22"/>
      <c r="G260" s="22"/>
      <c r="H260" s="22"/>
      <c r="J260" s="22"/>
      <c r="K260" s="22"/>
      <c r="L260" s="22"/>
      <c r="M260" s="22"/>
      <c r="N260" s="22"/>
      <c r="O260" s="22"/>
      <c r="P260" s="22"/>
      <c r="Q260" s="22"/>
      <c r="R260" s="22"/>
      <c r="S260" s="22"/>
      <c r="T260" s="22"/>
      <c r="U260" s="22"/>
      <c r="V260" s="22"/>
      <c r="W260" s="22"/>
      <c r="X260" s="22"/>
      <c r="Y260" s="22"/>
      <c r="Z260" s="22"/>
    </row>
    <row r="261" spans="2:26" x14ac:dyDescent="0.25">
      <c r="B261" s="22"/>
      <c r="C261" s="22"/>
      <c r="D261" s="22"/>
      <c r="E261" s="22"/>
      <c r="G261" s="22"/>
      <c r="H261" s="22"/>
      <c r="J261" s="22"/>
      <c r="K261" s="22"/>
      <c r="L261" s="22"/>
      <c r="M261" s="22"/>
      <c r="N261" s="22"/>
      <c r="O261" s="22"/>
      <c r="P261" s="22"/>
      <c r="Q261" s="22"/>
      <c r="R261" s="22"/>
      <c r="S261" s="22"/>
      <c r="T261" s="22"/>
      <c r="U261" s="22"/>
      <c r="V261" s="22"/>
      <c r="W261" s="22"/>
      <c r="X261" s="22"/>
      <c r="Y261" s="22"/>
      <c r="Z261" s="22"/>
    </row>
    <row r="262" spans="2:26" x14ac:dyDescent="0.25">
      <c r="B262" s="22"/>
      <c r="C262" s="22"/>
      <c r="D262" s="22"/>
      <c r="E262" s="22"/>
      <c r="G262" s="22"/>
      <c r="H262" s="22"/>
      <c r="J262" s="22"/>
      <c r="K262" s="22"/>
      <c r="L262" s="22"/>
      <c r="M262" s="22"/>
      <c r="N262" s="22"/>
      <c r="O262" s="22"/>
      <c r="P262" s="22"/>
      <c r="Q262" s="22"/>
      <c r="R262" s="22"/>
      <c r="S262" s="22"/>
      <c r="T262" s="22"/>
      <c r="U262" s="22"/>
      <c r="V262" s="22"/>
      <c r="W262" s="22"/>
      <c r="X262" s="22"/>
      <c r="Y262" s="22"/>
      <c r="Z262" s="22"/>
    </row>
    <row r="263" spans="2:26" x14ac:dyDescent="0.25">
      <c r="B263" s="22"/>
      <c r="C263" s="22"/>
      <c r="D263" s="22"/>
      <c r="E263" s="22"/>
      <c r="G263" s="22"/>
      <c r="H263" s="22"/>
      <c r="J263" s="22"/>
      <c r="K263" s="22"/>
      <c r="L263" s="22"/>
      <c r="M263" s="22"/>
      <c r="N263" s="22"/>
      <c r="O263" s="22"/>
      <c r="P263" s="22"/>
      <c r="Q263" s="22"/>
      <c r="R263" s="22"/>
      <c r="S263" s="22"/>
      <c r="T263" s="22"/>
      <c r="U263" s="22"/>
      <c r="V263" s="22"/>
      <c r="W263" s="22"/>
      <c r="X263" s="22"/>
      <c r="Y263" s="22"/>
      <c r="Z263" s="22"/>
    </row>
    <row r="264" spans="2:26" x14ac:dyDescent="0.25">
      <c r="B264" s="22"/>
      <c r="C264" s="22"/>
      <c r="D264" s="22"/>
      <c r="E264" s="22"/>
      <c r="G264" s="22"/>
      <c r="H264" s="22"/>
      <c r="J264" s="22"/>
      <c r="K264" s="22"/>
      <c r="L264" s="22"/>
      <c r="M264" s="22"/>
      <c r="N264" s="22"/>
      <c r="O264" s="22"/>
      <c r="P264" s="22"/>
      <c r="Q264" s="22"/>
      <c r="R264" s="22"/>
      <c r="S264" s="22"/>
      <c r="T264" s="22"/>
      <c r="U264" s="22"/>
      <c r="V264" s="22"/>
      <c r="W264" s="22"/>
      <c r="X264" s="22"/>
      <c r="Y264" s="22"/>
      <c r="Z264" s="22"/>
    </row>
    <row r="265" spans="2:26" x14ac:dyDescent="0.25">
      <c r="B265" s="22"/>
      <c r="C265" s="22"/>
      <c r="D265" s="22"/>
      <c r="E265" s="22"/>
      <c r="G265" s="22"/>
      <c r="H265" s="22"/>
      <c r="J265" s="22"/>
      <c r="K265" s="22"/>
      <c r="L265" s="22"/>
      <c r="M265" s="22"/>
      <c r="N265" s="22"/>
      <c r="O265" s="22"/>
      <c r="P265" s="22"/>
      <c r="Q265" s="22"/>
      <c r="R265" s="22"/>
      <c r="S265" s="22"/>
      <c r="T265" s="22"/>
      <c r="U265" s="22"/>
      <c r="V265" s="22"/>
      <c r="W265" s="22"/>
      <c r="X265" s="22"/>
      <c r="Y265" s="22"/>
      <c r="Z265" s="22"/>
    </row>
    <row r="266" spans="2:26" x14ac:dyDescent="0.25">
      <c r="B266" s="22"/>
      <c r="C266" s="22"/>
      <c r="D266" s="22"/>
      <c r="E266" s="22"/>
      <c r="G266" s="22"/>
      <c r="H266" s="22"/>
      <c r="J266" s="22"/>
      <c r="K266" s="22"/>
      <c r="L266" s="22"/>
      <c r="M266" s="22"/>
      <c r="N266" s="22"/>
      <c r="O266" s="22"/>
      <c r="P266" s="22"/>
      <c r="Q266" s="22"/>
      <c r="R266" s="22"/>
      <c r="S266" s="22"/>
      <c r="T266" s="22"/>
      <c r="U266" s="22"/>
      <c r="V266" s="22"/>
      <c r="W266" s="22"/>
      <c r="X266" s="22"/>
      <c r="Y266" s="22"/>
      <c r="Z266" s="22"/>
    </row>
    <row r="267" spans="2:26" x14ac:dyDescent="0.25">
      <c r="B267" s="22"/>
      <c r="C267" s="22"/>
      <c r="D267" s="22"/>
      <c r="E267" s="22"/>
      <c r="G267" s="22"/>
      <c r="H267" s="22"/>
      <c r="J267" s="22"/>
      <c r="K267" s="22"/>
      <c r="L267" s="22"/>
      <c r="M267" s="22"/>
      <c r="N267" s="22"/>
      <c r="O267" s="22"/>
      <c r="P267" s="22"/>
      <c r="Q267" s="22"/>
      <c r="R267" s="22"/>
      <c r="S267" s="22"/>
      <c r="T267" s="22"/>
      <c r="U267" s="22"/>
      <c r="V267" s="22"/>
      <c r="W267" s="22"/>
      <c r="X267" s="22"/>
      <c r="Y267" s="22"/>
      <c r="Z267" s="22"/>
    </row>
    <row r="268" spans="2:26" x14ac:dyDescent="0.25">
      <c r="B268" s="22"/>
      <c r="C268" s="22"/>
      <c r="D268" s="22"/>
      <c r="E268" s="22"/>
      <c r="G268" s="22"/>
      <c r="H268" s="22"/>
      <c r="J268" s="22"/>
      <c r="K268" s="22"/>
      <c r="L268" s="22"/>
      <c r="M268" s="22"/>
      <c r="N268" s="22"/>
      <c r="O268" s="22"/>
      <c r="P268" s="22"/>
      <c r="Q268" s="22"/>
      <c r="R268" s="22"/>
      <c r="S268" s="22"/>
      <c r="T268" s="22"/>
      <c r="U268" s="22"/>
      <c r="V268" s="22"/>
      <c r="W268" s="22"/>
      <c r="X268" s="22"/>
      <c r="Y268" s="22"/>
      <c r="Z268" s="22"/>
    </row>
    <row r="269" spans="2:26" x14ac:dyDescent="0.25">
      <c r="B269" s="22"/>
      <c r="C269" s="22"/>
      <c r="D269" s="22"/>
      <c r="E269" s="22"/>
      <c r="G269" s="22"/>
      <c r="H269" s="22"/>
      <c r="J269" s="22"/>
      <c r="K269" s="22"/>
      <c r="L269" s="22"/>
      <c r="M269" s="22"/>
      <c r="N269" s="22"/>
      <c r="O269" s="22"/>
      <c r="P269" s="22"/>
      <c r="Q269" s="22"/>
      <c r="R269" s="22"/>
      <c r="S269" s="22"/>
      <c r="T269" s="22"/>
      <c r="U269" s="22"/>
      <c r="V269" s="22"/>
      <c r="W269" s="22"/>
      <c r="X269" s="22"/>
      <c r="Y269" s="22"/>
      <c r="Z269" s="22"/>
    </row>
    <row r="270" spans="2:26" x14ac:dyDescent="0.25">
      <c r="B270" s="22"/>
      <c r="C270" s="22"/>
      <c r="D270" s="22"/>
      <c r="E270" s="22"/>
      <c r="G270" s="22"/>
      <c r="H270" s="22"/>
      <c r="J270" s="22"/>
      <c r="K270" s="22"/>
      <c r="L270" s="22"/>
      <c r="M270" s="22"/>
      <c r="N270" s="22"/>
      <c r="O270" s="22"/>
      <c r="P270" s="22"/>
      <c r="Q270" s="22"/>
      <c r="R270" s="22"/>
      <c r="S270" s="22"/>
      <c r="T270" s="22"/>
      <c r="U270" s="22"/>
      <c r="V270" s="22"/>
      <c r="W270" s="22"/>
      <c r="X270" s="22"/>
      <c r="Y270" s="22"/>
      <c r="Z270" s="22"/>
    </row>
    <row r="271" spans="2:26" x14ac:dyDescent="0.25">
      <c r="B271" s="22"/>
      <c r="C271" s="22"/>
      <c r="D271" s="22"/>
      <c r="E271" s="22"/>
      <c r="G271" s="22"/>
      <c r="H271" s="22"/>
      <c r="J271" s="22"/>
      <c r="K271" s="22"/>
      <c r="L271" s="22"/>
      <c r="M271" s="22"/>
      <c r="N271" s="22"/>
      <c r="O271" s="22"/>
      <c r="P271" s="22"/>
      <c r="Q271" s="22"/>
      <c r="R271" s="22"/>
      <c r="S271" s="22"/>
      <c r="T271" s="22"/>
      <c r="U271" s="22"/>
      <c r="V271" s="22"/>
      <c r="W271" s="22"/>
      <c r="X271" s="22"/>
      <c r="Y271" s="22"/>
      <c r="Z271" s="22"/>
    </row>
    <row r="272" spans="2:26" x14ac:dyDescent="0.25">
      <c r="B272" s="22"/>
      <c r="C272" s="22"/>
      <c r="D272" s="22"/>
      <c r="E272" s="22"/>
      <c r="G272" s="22"/>
      <c r="H272" s="22"/>
      <c r="J272" s="22"/>
      <c r="K272" s="22"/>
      <c r="L272" s="22"/>
      <c r="M272" s="22"/>
      <c r="N272" s="22"/>
      <c r="O272" s="22"/>
      <c r="P272" s="22"/>
      <c r="Q272" s="22"/>
      <c r="R272" s="22"/>
      <c r="S272" s="22"/>
      <c r="T272" s="22"/>
      <c r="U272" s="22"/>
      <c r="V272" s="22"/>
      <c r="W272" s="22"/>
      <c r="X272" s="22"/>
      <c r="Y272" s="22"/>
      <c r="Z272" s="22"/>
    </row>
    <row r="273" spans="2:26" x14ac:dyDescent="0.25">
      <c r="B273" s="22"/>
      <c r="C273" s="22"/>
      <c r="D273" s="22"/>
      <c r="E273" s="22"/>
      <c r="G273" s="22"/>
      <c r="H273" s="22"/>
      <c r="J273" s="22"/>
      <c r="K273" s="22"/>
      <c r="L273" s="22"/>
      <c r="M273" s="22"/>
      <c r="N273" s="22"/>
      <c r="O273" s="22"/>
      <c r="P273" s="22"/>
      <c r="Q273" s="22"/>
      <c r="R273" s="22"/>
      <c r="S273" s="22"/>
      <c r="T273" s="22"/>
      <c r="U273" s="22"/>
      <c r="V273" s="22"/>
      <c r="W273" s="22"/>
      <c r="X273" s="22"/>
      <c r="Y273" s="22"/>
      <c r="Z273" s="22"/>
    </row>
    <row r="274" spans="2:26" x14ac:dyDescent="0.25">
      <c r="B274" s="22"/>
      <c r="C274" s="22"/>
      <c r="D274" s="22"/>
      <c r="E274" s="22"/>
      <c r="G274" s="22"/>
      <c r="H274" s="22"/>
      <c r="J274" s="22"/>
      <c r="K274" s="22"/>
      <c r="L274" s="22"/>
      <c r="M274" s="22"/>
      <c r="N274" s="22"/>
      <c r="O274" s="22"/>
      <c r="P274" s="22"/>
      <c r="Q274" s="22"/>
      <c r="R274" s="22"/>
      <c r="S274" s="22"/>
      <c r="T274" s="22"/>
      <c r="U274" s="22"/>
      <c r="V274" s="22"/>
      <c r="W274" s="22"/>
      <c r="X274" s="22"/>
      <c r="Y274" s="22"/>
      <c r="Z274" s="22"/>
    </row>
    <row r="275" spans="2:26" x14ac:dyDescent="0.25">
      <c r="B275" s="22"/>
      <c r="C275" s="22"/>
      <c r="D275" s="22"/>
      <c r="E275" s="22"/>
      <c r="G275" s="22"/>
      <c r="H275" s="22"/>
      <c r="J275" s="22"/>
      <c r="K275" s="22"/>
      <c r="L275" s="22"/>
      <c r="M275" s="22"/>
      <c r="N275" s="22"/>
      <c r="O275" s="22"/>
      <c r="P275" s="22"/>
      <c r="Q275" s="22"/>
      <c r="R275" s="22"/>
      <c r="S275" s="22"/>
      <c r="T275" s="22"/>
      <c r="U275" s="22"/>
      <c r="V275" s="22"/>
      <c r="W275" s="22"/>
      <c r="X275" s="22"/>
      <c r="Y275" s="22"/>
      <c r="Z275" s="22"/>
    </row>
    <row r="276" spans="2:26" x14ac:dyDescent="0.25">
      <c r="B276" s="22"/>
      <c r="C276" s="22"/>
      <c r="D276" s="22"/>
      <c r="E276" s="22"/>
      <c r="G276" s="22"/>
      <c r="H276" s="22"/>
      <c r="J276" s="22"/>
      <c r="K276" s="22"/>
      <c r="L276" s="22"/>
      <c r="M276" s="22"/>
      <c r="N276" s="22"/>
      <c r="O276" s="22"/>
      <c r="P276" s="22"/>
      <c r="Q276" s="22"/>
      <c r="R276" s="22"/>
      <c r="S276" s="22"/>
      <c r="T276" s="22"/>
      <c r="U276" s="22"/>
      <c r="V276" s="22"/>
      <c r="W276" s="22"/>
      <c r="X276" s="22"/>
      <c r="Y276" s="22"/>
      <c r="Z276" s="22"/>
    </row>
    <row r="277" spans="2:26" x14ac:dyDescent="0.25">
      <c r="B277" s="22"/>
      <c r="C277" s="22"/>
      <c r="D277" s="22"/>
      <c r="E277" s="22"/>
      <c r="G277" s="22"/>
      <c r="H277" s="22"/>
      <c r="J277" s="22"/>
      <c r="K277" s="22"/>
      <c r="L277" s="22"/>
      <c r="M277" s="22"/>
      <c r="N277" s="22"/>
      <c r="O277" s="22"/>
      <c r="P277" s="22"/>
      <c r="Q277" s="22"/>
      <c r="R277" s="22"/>
      <c r="S277" s="22"/>
      <c r="T277" s="22"/>
      <c r="U277" s="22"/>
      <c r="V277" s="22"/>
      <c r="W277" s="22"/>
      <c r="X277" s="22"/>
      <c r="Y277" s="22"/>
      <c r="Z277" s="22"/>
    </row>
    <row r="278" spans="2:26" x14ac:dyDescent="0.25">
      <c r="B278" s="22"/>
      <c r="C278" s="22"/>
      <c r="D278" s="22"/>
      <c r="E278" s="22"/>
      <c r="G278" s="22"/>
      <c r="H278" s="22"/>
      <c r="J278" s="22"/>
      <c r="K278" s="22"/>
      <c r="L278" s="22"/>
      <c r="M278" s="22"/>
      <c r="N278" s="22"/>
      <c r="O278" s="22"/>
      <c r="P278" s="22"/>
      <c r="Q278" s="22"/>
      <c r="R278" s="22"/>
      <c r="S278" s="22"/>
      <c r="T278" s="22"/>
      <c r="U278" s="22"/>
      <c r="V278" s="22"/>
      <c r="W278" s="22"/>
      <c r="X278" s="22"/>
      <c r="Y278" s="22"/>
      <c r="Z278" s="22"/>
    </row>
    <row r="279" spans="2:26" x14ac:dyDescent="0.25">
      <c r="B279" s="22"/>
      <c r="C279" s="22"/>
      <c r="D279" s="22"/>
      <c r="E279" s="22"/>
      <c r="G279" s="22"/>
      <c r="H279" s="22"/>
      <c r="J279" s="22"/>
      <c r="K279" s="22"/>
      <c r="L279" s="22"/>
      <c r="M279" s="22"/>
      <c r="N279" s="22"/>
      <c r="O279" s="22"/>
      <c r="P279" s="22"/>
      <c r="Q279" s="22"/>
      <c r="R279" s="22"/>
      <c r="S279" s="22"/>
      <c r="T279" s="22"/>
      <c r="U279" s="22"/>
      <c r="V279" s="22"/>
      <c r="W279" s="22"/>
      <c r="X279" s="22"/>
      <c r="Y279" s="22"/>
      <c r="Z279" s="22"/>
    </row>
    <row r="280" spans="2:26" x14ac:dyDescent="0.25">
      <c r="B280" s="22"/>
      <c r="C280" s="22"/>
      <c r="D280" s="22"/>
      <c r="E280" s="22"/>
      <c r="G280" s="22"/>
      <c r="H280" s="22"/>
      <c r="J280" s="22"/>
      <c r="K280" s="22"/>
      <c r="L280" s="22"/>
      <c r="M280" s="22"/>
      <c r="N280" s="22"/>
      <c r="O280" s="22"/>
      <c r="P280" s="22"/>
      <c r="Q280" s="22"/>
      <c r="R280" s="22"/>
      <c r="S280" s="22"/>
      <c r="T280" s="22"/>
      <c r="U280" s="22"/>
      <c r="V280" s="22"/>
      <c r="W280" s="22"/>
      <c r="X280" s="22"/>
      <c r="Y280" s="22"/>
      <c r="Z280" s="22"/>
    </row>
    <row r="281" spans="2:26" x14ac:dyDescent="0.25">
      <c r="B281" s="22"/>
      <c r="C281" s="22"/>
      <c r="D281" s="22"/>
      <c r="E281" s="22"/>
      <c r="G281" s="22"/>
      <c r="H281" s="22"/>
      <c r="J281" s="22"/>
      <c r="K281" s="22"/>
      <c r="L281" s="22"/>
      <c r="M281" s="22"/>
      <c r="N281" s="22"/>
      <c r="O281" s="22"/>
      <c r="P281" s="22"/>
      <c r="Q281" s="22"/>
      <c r="R281" s="22"/>
      <c r="S281" s="22"/>
      <c r="T281" s="22"/>
      <c r="U281" s="22"/>
      <c r="V281" s="22"/>
      <c r="W281" s="22"/>
      <c r="X281" s="22"/>
      <c r="Y281" s="22"/>
      <c r="Z281" s="22"/>
    </row>
    <row r="282" spans="2:26" x14ac:dyDescent="0.25">
      <c r="B282" s="22"/>
      <c r="C282" s="22"/>
      <c r="D282" s="22"/>
      <c r="E282" s="22"/>
      <c r="G282" s="22"/>
      <c r="H282" s="22"/>
      <c r="J282" s="22"/>
      <c r="K282" s="22"/>
      <c r="L282" s="22"/>
      <c r="M282" s="22"/>
      <c r="N282" s="22"/>
      <c r="O282" s="22"/>
      <c r="P282" s="22"/>
      <c r="Q282" s="22"/>
      <c r="R282" s="22"/>
      <c r="S282" s="22"/>
      <c r="T282" s="22"/>
      <c r="U282" s="22"/>
      <c r="V282" s="22"/>
      <c r="W282" s="22"/>
      <c r="X282" s="22"/>
      <c r="Y282" s="22"/>
      <c r="Z282" s="22"/>
    </row>
    <row r="283" spans="2:26" x14ac:dyDescent="0.25">
      <c r="B283" s="22"/>
      <c r="C283" s="22"/>
      <c r="D283" s="22"/>
      <c r="E283" s="22"/>
      <c r="G283" s="22"/>
      <c r="H283" s="22"/>
      <c r="J283" s="22"/>
      <c r="K283" s="22"/>
      <c r="L283" s="22"/>
      <c r="M283" s="22"/>
      <c r="N283" s="22"/>
      <c r="O283" s="22"/>
      <c r="P283" s="22"/>
      <c r="Q283" s="22"/>
      <c r="R283" s="22"/>
      <c r="S283" s="22"/>
      <c r="T283" s="22"/>
      <c r="U283" s="22"/>
      <c r="V283" s="22"/>
      <c r="W283" s="22"/>
      <c r="X283" s="22"/>
      <c r="Y283" s="22"/>
      <c r="Z283" s="22"/>
    </row>
    <row r="284" spans="2:26" x14ac:dyDescent="0.25">
      <c r="B284" s="22"/>
      <c r="C284" s="22"/>
      <c r="D284" s="22"/>
      <c r="E284" s="22"/>
      <c r="G284" s="22"/>
      <c r="H284" s="22"/>
      <c r="J284" s="22"/>
      <c r="K284" s="22"/>
      <c r="L284" s="22"/>
      <c r="M284" s="22"/>
      <c r="N284" s="22"/>
      <c r="O284" s="22"/>
      <c r="P284" s="22"/>
      <c r="Q284" s="22"/>
      <c r="R284" s="22"/>
      <c r="S284" s="22"/>
      <c r="T284" s="22"/>
      <c r="U284" s="22"/>
      <c r="V284" s="22"/>
      <c r="W284" s="22"/>
      <c r="X284" s="22"/>
      <c r="Y284" s="22"/>
      <c r="Z284" s="22"/>
    </row>
    <row r="285" spans="2:26" x14ac:dyDescent="0.25">
      <c r="B285" s="22"/>
      <c r="C285" s="22"/>
      <c r="D285" s="22"/>
      <c r="E285" s="22"/>
      <c r="G285" s="22"/>
      <c r="H285" s="22"/>
      <c r="J285" s="22"/>
      <c r="K285" s="22"/>
      <c r="L285" s="22"/>
      <c r="M285" s="22"/>
      <c r="N285" s="22"/>
      <c r="O285" s="22"/>
      <c r="P285" s="22"/>
      <c r="Q285" s="22"/>
      <c r="R285" s="22"/>
      <c r="S285" s="22"/>
      <c r="T285" s="22"/>
      <c r="U285" s="22"/>
      <c r="V285" s="22"/>
      <c r="W285" s="22"/>
      <c r="X285" s="22"/>
      <c r="Y285" s="22"/>
      <c r="Z285" s="22"/>
    </row>
    <row r="286" spans="2:26" x14ac:dyDescent="0.25">
      <c r="B286" s="22"/>
      <c r="C286" s="22"/>
      <c r="D286" s="22"/>
      <c r="E286" s="22"/>
      <c r="G286" s="22"/>
      <c r="H286" s="22"/>
      <c r="J286" s="22"/>
      <c r="K286" s="22"/>
      <c r="L286" s="22"/>
      <c r="M286" s="22"/>
      <c r="N286" s="22"/>
      <c r="O286" s="22"/>
      <c r="P286" s="22"/>
      <c r="Q286" s="22"/>
      <c r="R286" s="22"/>
      <c r="S286" s="22"/>
      <c r="T286" s="22"/>
      <c r="U286" s="22"/>
      <c r="V286" s="22"/>
      <c r="W286" s="22"/>
      <c r="X286" s="22"/>
      <c r="Y286" s="22"/>
      <c r="Z286" s="22"/>
    </row>
    <row r="287" spans="2:26" x14ac:dyDescent="0.25">
      <c r="B287" s="22"/>
      <c r="C287" s="22"/>
      <c r="D287" s="22"/>
      <c r="E287" s="22"/>
      <c r="G287" s="22"/>
      <c r="H287" s="22"/>
      <c r="J287" s="22"/>
      <c r="K287" s="22"/>
      <c r="L287" s="22"/>
      <c r="M287" s="22"/>
      <c r="N287" s="22"/>
      <c r="O287" s="22"/>
      <c r="P287" s="22"/>
      <c r="Q287" s="22"/>
      <c r="R287" s="22"/>
      <c r="S287" s="22"/>
      <c r="T287" s="22"/>
      <c r="U287" s="22"/>
      <c r="V287" s="22"/>
      <c r="W287" s="22"/>
      <c r="X287" s="22"/>
      <c r="Y287" s="22"/>
      <c r="Z287" s="22"/>
    </row>
    <row r="288" spans="2:26" x14ac:dyDescent="0.25">
      <c r="B288" s="22"/>
      <c r="C288" s="22"/>
      <c r="D288" s="22"/>
      <c r="E288" s="22"/>
      <c r="G288" s="22"/>
      <c r="H288" s="22"/>
      <c r="J288" s="22"/>
      <c r="K288" s="22"/>
      <c r="L288" s="22"/>
      <c r="M288" s="22"/>
      <c r="N288" s="22"/>
      <c r="O288" s="22"/>
      <c r="P288" s="22"/>
      <c r="Q288" s="22"/>
      <c r="R288" s="22"/>
      <c r="S288" s="22"/>
      <c r="T288" s="22"/>
      <c r="U288" s="22"/>
      <c r="V288" s="22"/>
      <c r="W288" s="22"/>
      <c r="X288" s="22"/>
      <c r="Y288" s="22"/>
      <c r="Z288" s="22"/>
    </row>
    <row r="289" spans="2:26" x14ac:dyDescent="0.25">
      <c r="B289" s="22"/>
      <c r="C289" s="22"/>
      <c r="D289" s="22"/>
      <c r="E289" s="22"/>
      <c r="G289" s="22"/>
      <c r="H289" s="22"/>
      <c r="J289" s="22"/>
      <c r="K289" s="22"/>
      <c r="L289" s="22"/>
      <c r="M289" s="22"/>
      <c r="N289" s="22"/>
      <c r="O289" s="22"/>
      <c r="P289" s="22"/>
      <c r="Q289" s="22"/>
      <c r="R289" s="22"/>
      <c r="S289" s="22"/>
      <c r="T289" s="22"/>
      <c r="U289" s="22"/>
      <c r="V289" s="22"/>
      <c r="W289" s="22"/>
      <c r="X289" s="22"/>
      <c r="Y289" s="22"/>
      <c r="Z289" s="22"/>
    </row>
    <row r="290" spans="2:26" x14ac:dyDescent="0.25">
      <c r="B290" s="22"/>
      <c r="C290" s="22"/>
      <c r="D290" s="22"/>
      <c r="E290" s="22"/>
      <c r="G290" s="22"/>
      <c r="H290" s="22"/>
      <c r="J290" s="22"/>
      <c r="K290" s="22"/>
      <c r="L290" s="22"/>
      <c r="M290" s="22"/>
      <c r="N290" s="22"/>
      <c r="O290" s="22"/>
      <c r="P290" s="22"/>
      <c r="Q290" s="22"/>
      <c r="R290" s="22"/>
      <c r="S290" s="22"/>
      <c r="T290" s="22"/>
      <c r="U290" s="22"/>
      <c r="V290" s="22"/>
      <c r="W290" s="22"/>
      <c r="X290" s="22"/>
      <c r="Y290" s="22"/>
      <c r="Z290" s="22"/>
    </row>
    <row r="291" spans="2:26" x14ac:dyDescent="0.25">
      <c r="B291" s="22"/>
      <c r="C291" s="22"/>
      <c r="D291" s="22"/>
      <c r="E291" s="22"/>
      <c r="G291" s="22"/>
      <c r="H291" s="22"/>
      <c r="J291" s="22"/>
      <c r="K291" s="22"/>
      <c r="L291" s="22"/>
      <c r="M291" s="22"/>
      <c r="N291" s="22"/>
      <c r="O291" s="22"/>
      <c r="P291" s="22"/>
      <c r="Q291" s="22"/>
      <c r="R291" s="22"/>
      <c r="S291" s="22"/>
      <c r="T291" s="22"/>
      <c r="U291" s="22"/>
      <c r="V291" s="22"/>
      <c r="W291" s="22"/>
      <c r="X291" s="22"/>
      <c r="Y291" s="22"/>
      <c r="Z291" s="22"/>
    </row>
    <row r="292" spans="2:26" x14ac:dyDescent="0.25">
      <c r="B292" s="22"/>
      <c r="C292" s="22"/>
      <c r="D292" s="22"/>
      <c r="E292" s="22"/>
      <c r="G292" s="22"/>
      <c r="H292" s="22"/>
      <c r="J292" s="22"/>
      <c r="K292" s="22"/>
      <c r="L292" s="22"/>
      <c r="M292" s="22"/>
      <c r="N292" s="22"/>
      <c r="O292" s="22"/>
      <c r="P292" s="22"/>
      <c r="Q292" s="22"/>
      <c r="R292" s="22"/>
      <c r="S292" s="22"/>
      <c r="T292" s="22"/>
      <c r="U292" s="22"/>
      <c r="V292" s="22"/>
      <c r="W292" s="22"/>
      <c r="X292" s="22"/>
      <c r="Y292" s="22"/>
      <c r="Z292" s="22"/>
    </row>
    <row r="293" spans="2:26" x14ac:dyDescent="0.25">
      <c r="B293" s="22"/>
      <c r="C293" s="22"/>
      <c r="D293" s="22"/>
      <c r="E293" s="22"/>
      <c r="G293" s="22"/>
      <c r="H293" s="22"/>
      <c r="J293" s="22"/>
      <c r="K293" s="22"/>
      <c r="L293" s="22"/>
      <c r="M293" s="22"/>
      <c r="N293" s="22"/>
      <c r="O293" s="22"/>
      <c r="P293" s="22"/>
      <c r="Q293" s="22"/>
      <c r="R293" s="22"/>
      <c r="S293" s="22"/>
      <c r="T293" s="22"/>
      <c r="U293" s="22"/>
      <c r="V293" s="22"/>
      <c r="W293" s="22"/>
      <c r="X293" s="22"/>
      <c r="Y293" s="22"/>
      <c r="Z293" s="22"/>
    </row>
    <row r="294" spans="2:26" x14ac:dyDescent="0.25">
      <c r="B294" s="22"/>
      <c r="C294" s="22"/>
      <c r="D294" s="22"/>
      <c r="E294" s="22"/>
      <c r="G294" s="22"/>
      <c r="H294" s="22"/>
      <c r="J294" s="22"/>
      <c r="K294" s="22"/>
      <c r="L294" s="22"/>
      <c r="M294" s="22"/>
      <c r="N294" s="22"/>
      <c r="O294" s="22"/>
      <c r="P294" s="22"/>
      <c r="Q294" s="22"/>
      <c r="R294" s="22"/>
      <c r="S294" s="22"/>
      <c r="T294" s="22"/>
      <c r="U294" s="22"/>
      <c r="V294" s="22"/>
      <c r="W294" s="22"/>
      <c r="X294" s="22"/>
      <c r="Y294" s="22"/>
      <c r="Z294" s="22"/>
    </row>
    <row r="295" spans="2:26" x14ac:dyDescent="0.25">
      <c r="B295" s="22"/>
      <c r="C295" s="22"/>
      <c r="D295" s="22"/>
      <c r="E295" s="22"/>
      <c r="G295" s="22"/>
      <c r="H295" s="22"/>
      <c r="J295" s="22"/>
      <c r="K295" s="22"/>
      <c r="L295" s="22"/>
      <c r="M295" s="22"/>
      <c r="N295" s="22"/>
      <c r="O295" s="22"/>
      <c r="P295" s="22"/>
      <c r="Q295" s="22"/>
      <c r="R295" s="22"/>
      <c r="S295" s="22"/>
      <c r="T295" s="22"/>
      <c r="U295" s="22"/>
      <c r="V295" s="22"/>
      <c r="W295" s="22"/>
      <c r="X295" s="22"/>
      <c r="Y295" s="22"/>
      <c r="Z295" s="22"/>
    </row>
    <row r="296" spans="2:26" x14ac:dyDescent="0.25">
      <c r="B296" s="22"/>
      <c r="C296" s="22"/>
      <c r="D296" s="22"/>
      <c r="E296" s="22"/>
      <c r="G296" s="22"/>
      <c r="H296" s="22"/>
      <c r="J296" s="22"/>
      <c r="K296" s="22"/>
      <c r="L296" s="22"/>
      <c r="M296" s="22"/>
      <c r="N296" s="22"/>
      <c r="O296" s="22"/>
      <c r="P296" s="22"/>
      <c r="Q296" s="22"/>
      <c r="R296" s="22"/>
      <c r="S296" s="22"/>
      <c r="T296" s="22"/>
      <c r="U296" s="22"/>
      <c r="V296" s="22"/>
      <c r="W296" s="22"/>
      <c r="X296" s="22"/>
      <c r="Y296" s="22"/>
      <c r="Z296" s="22"/>
    </row>
    <row r="297" spans="2:26" x14ac:dyDescent="0.25">
      <c r="B297" s="22"/>
      <c r="C297" s="22"/>
      <c r="D297" s="22"/>
      <c r="E297" s="22"/>
      <c r="G297" s="22"/>
      <c r="H297" s="22"/>
      <c r="J297" s="22"/>
      <c r="K297" s="22"/>
      <c r="L297" s="22"/>
      <c r="M297" s="22"/>
      <c r="N297" s="22"/>
      <c r="O297" s="22"/>
      <c r="P297" s="22"/>
      <c r="Q297" s="22"/>
      <c r="R297" s="22"/>
      <c r="S297" s="22"/>
      <c r="T297" s="22"/>
      <c r="U297" s="22"/>
      <c r="V297" s="22"/>
      <c r="W297" s="22"/>
      <c r="X297" s="22"/>
      <c r="Y297" s="22"/>
      <c r="Z297" s="22"/>
    </row>
    <row r="298" spans="2:26" x14ac:dyDescent="0.25">
      <c r="B298" s="22"/>
      <c r="C298" s="22"/>
      <c r="D298" s="22"/>
      <c r="E298" s="22"/>
      <c r="G298" s="22"/>
      <c r="H298" s="22"/>
      <c r="J298" s="22"/>
      <c r="K298" s="22"/>
      <c r="L298" s="22"/>
      <c r="M298" s="22"/>
      <c r="N298" s="22"/>
      <c r="O298" s="22"/>
      <c r="P298" s="22"/>
      <c r="Q298" s="22"/>
      <c r="R298" s="22"/>
      <c r="S298" s="22"/>
      <c r="T298" s="22"/>
      <c r="U298" s="22"/>
      <c r="V298" s="22"/>
      <c r="W298" s="22"/>
      <c r="X298" s="22"/>
      <c r="Y298" s="22"/>
      <c r="Z298" s="22"/>
    </row>
    <row r="299" spans="2:26" x14ac:dyDescent="0.25">
      <c r="B299" s="22"/>
      <c r="C299" s="22"/>
      <c r="D299" s="22"/>
      <c r="E299" s="22"/>
      <c r="G299" s="22"/>
      <c r="H299" s="22"/>
      <c r="J299" s="22"/>
      <c r="K299" s="22"/>
      <c r="L299" s="22"/>
      <c r="M299" s="22"/>
      <c r="N299" s="22"/>
      <c r="O299" s="22"/>
      <c r="P299" s="22"/>
      <c r="Q299" s="22"/>
      <c r="R299" s="22"/>
      <c r="S299" s="22"/>
      <c r="T299" s="22"/>
      <c r="U299" s="22"/>
      <c r="V299" s="22"/>
      <c r="W299" s="22"/>
      <c r="X299" s="22"/>
      <c r="Y299" s="22"/>
      <c r="Z299" s="22"/>
    </row>
    <row r="300" spans="2:26" x14ac:dyDescent="0.25">
      <c r="B300" s="22"/>
      <c r="C300" s="22"/>
      <c r="D300" s="22"/>
      <c r="E300" s="22"/>
      <c r="G300" s="22"/>
      <c r="H300" s="22"/>
      <c r="J300" s="22"/>
      <c r="K300" s="22"/>
      <c r="L300" s="22"/>
      <c r="M300" s="22"/>
      <c r="N300" s="22"/>
      <c r="O300" s="22"/>
      <c r="P300" s="22"/>
      <c r="Q300" s="22"/>
      <c r="R300" s="22"/>
      <c r="S300" s="22"/>
      <c r="T300" s="22"/>
      <c r="U300" s="22"/>
      <c r="V300" s="22"/>
      <c r="W300" s="22"/>
      <c r="X300" s="22"/>
      <c r="Y300" s="22"/>
      <c r="Z300" s="22"/>
    </row>
    <row r="301" spans="2:26" x14ac:dyDescent="0.25">
      <c r="B301" s="22"/>
      <c r="C301" s="22"/>
      <c r="D301" s="22"/>
      <c r="E301" s="22"/>
      <c r="G301" s="22"/>
      <c r="H301" s="22"/>
      <c r="J301" s="22"/>
      <c r="K301" s="22"/>
      <c r="L301" s="22"/>
      <c r="M301" s="22"/>
      <c r="N301" s="22"/>
      <c r="O301" s="22"/>
      <c r="P301" s="22"/>
      <c r="Q301" s="22"/>
      <c r="R301" s="22"/>
      <c r="S301" s="22"/>
      <c r="T301" s="22"/>
      <c r="U301" s="22"/>
      <c r="V301" s="22"/>
      <c r="W301" s="22"/>
      <c r="X301" s="22"/>
      <c r="Y301" s="22"/>
      <c r="Z301" s="22"/>
    </row>
    <row r="302" spans="2:26" x14ac:dyDescent="0.25">
      <c r="B302" s="22"/>
      <c r="C302" s="22"/>
      <c r="D302" s="22"/>
      <c r="E302" s="22"/>
      <c r="G302" s="22"/>
      <c r="H302" s="22"/>
      <c r="J302" s="22"/>
      <c r="K302" s="22"/>
      <c r="L302" s="22"/>
      <c r="M302" s="22"/>
      <c r="N302" s="22"/>
      <c r="O302" s="22"/>
      <c r="P302" s="22"/>
      <c r="Q302" s="22"/>
      <c r="R302" s="22"/>
      <c r="S302" s="22"/>
      <c r="T302" s="22"/>
      <c r="U302" s="22"/>
      <c r="V302" s="22"/>
      <c r="W302" s="22"/>
      <c r="X302" s="22"/>
      <c r="Y302" s="22"/>
      <c r="Z302" s="22"/>
    </row>
    <row r="303" spans="2:26" x14ac:dyDescent="0.25">
      <c r="B303" s="22"/>
      <c r="C303" s="22"/>
      <c r="D303" s="22"/>
      <c r="E303" s="22"/>
      <c r="G303" s="22"/>
      <c r="H303" s="22"/>
      <c r="J303" s="22"/>
      <c r="K303" s="22"/>
      <c r="L303" s="22"/>
      <c r="M303" s="22"/>
      <c r="N303" s="22"/>
      <c r="O303" s="22"/>
      <c r="P303" s="22"/>
      <c r="Q303" s="22"/>
      <c r="R303" s="22"/>
      <c r="S303" s="22"/>
      <c r="T303" s="22"/>
      <c r="U303" s="22"/>
      <c r="V303" s="22"/>
      <c r="W303" s="22"/>
      <c r="X303" s="22"/>
      <c r="Y303" s="22"/>
      <c r="Z303" s="22"/>
    </row>
    <row r="304" spans="2:26" x14ac:dyDescent="0.25">
      <c r="B304" s="22"/>
      <c r="C304" s="22"/>
      <c r="D304" s="22"/>
      <c r="E304" s="22"/>
      <c r="G304" s="22"/>
      <c r="H304" s="22"/>
      <c r="J304" s="22"/>
      <c r="K304" s="22"/>
      <c r="L304" s="22"/>
      <c r="M304" s="22"/>
      <c r="N304" s="22"/>
      <c r="O304" s="22"/>
      <c r="P304" s="22"/>
      <c r="Q304" s="22"/>
      <c r="R304" s="22"/>
      <c r="S304" s="22"/>
      <c r="T304" s="22"/>
      <c r="U304" s="22"/>
      <c r="V304" s="22"/>
      <c r="W304" s="22"/>
      <c r="X304" s="22"/>
      <c r="Y304" s="22"/>
      <c r="Z304" s="22"/>
    </row>
    <row r="305" spans="2:26" x14ac:dyDescent="0.25">
      <c r="B305" s="22"/>
      <c r="C305" s="22"/>
      <c r="D305" s="22"/>
      <c r="E305" s="22"/>
      <c r="G305" s="22"/>
      <c r="H305" s="22"/>
      <c r="J305" s="22"/>
      <c r="K305" s="22"/>
      <c r="L305" s="22"/>
      <c r="M305" s="22"/>
      <c r="N305" s="22"/>
      <c r="O305" s="22"/>
      <c r="P305" s="22"/>
      <c r="Q305" s="22"/>
      <c r="R305" s="22"/>
      <c r="S305" s="22"/>
      <c r="T305" s="22"/>
      <c r="U305" s="22"/>
      <c r="V305" s="22"/>
      <c r="W305" s="22"/>
      <c r="X305" s="22"/>
      <c r="Y305" s="22"/>
      <c r="Z305" s="22"/>
    </row>
    <row r="306" spans="2:26" x14ac:dyDescent="0.25">
      <c r="B306" s="22"/>
      <c r="C306" s="22"/>
      <c r="D306" s="22"/>
      <c r="E306" s="22"/>
      <c r="G306" s="22"/>
      <c r="H306" s="22"/>
      <c r="J306" s="22"/>
      <c r="K306" s="22"/>
      <c r="L306" s="22"/>
      <c r="M306" s="22"/>
      <c r="N306" s="22"/>
      <c r="O306" s="22"/>
      <c r="P306" s="22"/>
      <c r="Q306" s="22"/>
      <c r="R306" s="22"/>
      <c r="S306" s="22"/>
      <c r="T306" s="22"/>
      <c r="U306" s="22"/>
      <c r="V306" s="22"/>
      <c r="W306" s="22"/>
      <c r="X306" s="22"/>
      <c r="Y306" s="22"/>
      <c r="Z306" s="22"/>
    </row>
    <row r="307" spans="2:26" x14ac:dyDescent="0.25">
      <c r="B307" s="22"/>
      <c r="C307" s="22"/>
      <c r="D307" s="22"/>
      <c r="E307" s="22"/>
      <c r="G307" s="22"/>
      <c r="H307" s="22"/>
      <c r="J307" s="22"/>
      <c r="K307" s="22"/>
      <c r="L307" s="22"/>
      <c r="M307" s="22"/>
      <c r="N307" s="22"/>
      <c r="O307" s="22"/>
      <c r="P307" s="22"/>
      <c r="Q307" s="22"/>
      <c r="R307" s="22"/>
      <c r="S307" s="22"/>
      <c r="T307" s="22"/>
      <c r="U307" s="22"/>
      <c r="V307" s="22"/>
      <c r="W307" s="22"/>
      <c r="X307" s="22"/>
      <c r="Y307" s="22"/>
      <c r="Z307" s="22"/>
    </row>
    <row r="308" spans="2:26" x14ac:dyDescent="0.25">
      <c r="B308" s="22"/>
      <c r="C308" s="22"/>
      <c r="D308" s="22"/>
      <c r="E308" s="22"/>
      <c r="G308" s="22"/>
      <c r="H308" s="22"/>
      <c r="J308" s="22"/>
      <c r="K308" s="22"/>
      <c r="L308" s="22"/>
      <c r="M308" s="22"/>
      <c r="N308" s="22"/>
      <c r="O308" s="22"/>
      <c r="P308" s="22"/>
      <c r="Q308" s="22"/>
      <c r="R308" s="22"/>
      <c r="S308" s="22"/>
      <c r="T308" s="22"/>
      <c r="U308" s="22"/>
      <c r="V308" s="22"/>
      <c r="W308" s="22"/>
      <c r="X308" s="22"/>
      <c r="Y308" s="22"/>
      <c r="Z308" s="22"/>
    </row>
    <row r="309" spans="2:26" x14ac:dyDescent="0.25">
      <c r="B309" s="22"/>
      <c r="C309" s="22"/>
      <c r="D309" s="22"/>
      <c r="E309" s="22"/>
      <c r="G309" s="22"/>
      <c r="H309" s="22"/>
      <c r="J309" s="22"/>
      <c r="K309" s="22"/>
      <c r="L309" s="22"/>
      <c r="M309" s="22"/>
      <c r="N309" s="22"/>
      <c r="O309" s="22"/>
      <c r="P309" s="22"/>
      <c r="Q309" s="22"/>
      <c r="R309" s="22"/>
      <c r="S309" s="22"/>
      <c r="T309" s="22"/>
      <c r="U309" s="22"/>
      <c r="V309" s="22"/>
      <c r="W309" s="22"/>
      <c r="X309" s="22"/>
      <c r="Y309" s="22"/>
      <c r="Z309" s="22"/>
    </row>
    <row r="310" spans="2:26" x14ac:dyDescent="0.25">
      <c r="B310" s="22"/>
      <c r="C310" s="22"/>
      <c r="D310" s="22"/>
      <c r="E310" s="22"/>
      <c r="G310" s="22"/>
      <c r="H310" s="22"/>
      <c r="J310" s="22"/>
      <c r="K310" s="22"/>
      <c r="L310" s="22"/>
      <c r="M310" s="22"/>
      <c r="N310" s="22"/>
      <c r="O310" s="22"/>
      <c r="P310" s="22"/>
      <c r="Q310" s="22"/>
      <c r="R310" s="22"/>
      <c r="S310" s="22"/>
      <c r="T310" s="22"/>
      <c r="U310" s="22"/>
      <c r="V310" s="22"/>
      <c r="W310" s="22"/>
      <c r="X310" s="22"/>
      <c r="Y310" s="22"/>
      <c r="Z310" s="22"/>
    </row>
    <row r="311" spans="2:26" x14ac:dyDescent="0.25">
      <c r="B311" s="22"/>
      <c r="C311" s="22"/>
      <c r="D311" s="22"/>
      <c r="E311" s="22"/>
      <c r="G311" s="22"/>
      <c r="H311" s="22"/>
      <c r="J311" s="22"/>
      <c r="K311" s="22"/>
      <c r="L311" s="22"/>
      <c r="M311" s="22"/>
      <c r="N311" s="22"/>
      <c r="O311" s="22"/>
      <c r="P311" s="22"/>
      <c r="Q311" s="22"/>
      <c r="R311" s="22"/>
      <c r="S311" s="22"/>
      <c r="T311" s="22"/>
      <c r="U311" s="22"/>
      <c r="V311" s="22"/>
      <c r="W311" s="22"/>
      <c r="X311" s="22"/>
      <c r="Y311" s="22"/>
      <c r="Z311" s="22"/>
    </row>
    <row r="312" spans="2:26" x14ac:dyDescent="0.25">
      <c r="B312" s="22"/>
      <c r="C312" s="22"/>
      <c r="D312" s="22"/>
      <c r="E312" s="22"/>
      <c r="G312" s="22"/>
      <c r="H312" s="22"/>
      <c r="J312" s="22"/>
      <c r="K312" s="22"/>
      <c r="L312" s="22"/>
      <c r="M312" s="22"/>
      <c r="N312" s="22"/>
      <c r="O312" s="22"/>
      <c r="P312" s="22"/>
      <c r="Q312" s="22"/>
      <c r="R312" s="22"/>
      <c r="S312" s="22"/>
      <c r="T312" s="22"/>
      <c r="U312" s="22"/>
      <c r="V312" s="22"/>
      <c r="W312" s="22"/>
      <c r="X312" s="22"/>
      <c r="Y312" s="22"/>
      <c r="Z312" s="22"/>
    </row>
    <row r="313" spans="2:26" x14ac:dyDescent="0.25">
      <c r="B313" s="22"/>
      <c r="C313" s="22"/>
      <c r="D313" s="22"/>
      <c r="E313" s="22"/>
      <c r="G313" s="22"/>
      <c r="H313" s="22"/>
      <c r="J313" s="22"/>
      <c r="K313" s="22"/>
      <c r="L313" s="22"/>
      <c r="M313" s="22"/>
      <c r="N313" s="22"/>
      <c r="O313" s="22"/>
      <c r="P313" s="22"/>
      <c r="Q313" s="22"/>
      <c r="R313" s="22"/>
      <c r="S313" s="22"/>
      <c r="T313" s="22"/>
      <c r="U313" s="22"/>
      <c r="V313" s="22"/>
      <c r="W313" s="22"/>
      <c r="X313" s="22"/>
      <c r="Y313" s="22"/>
      <c r="Z313" s="22"/>
    </row>
    <row r="314" spans="2:26" x14ac:dyDescent="0.25">
      <c r="B314" s="22"/>
      <c r="C314" s="22"/>
      <c r="D314" s="22"/>
      <c r="E314" s="22"/>
      <c r="G314" s="22"/>
      <c r="H314" s="22"/>
      <c r="J314" s="22"/>
      <c r="K314" s="22"/>
      <c r="L314" s="22"/>
      <c r="M314" s="22"/>
      <c r="N314" s="22"/>
      <c r="O314" s="22"/>
      <c r="P314" s="22"/>
      <c r="Q314" s="22"/>
      <c r="R314" s="22"/>
      <c r="S314" s="22"/>
      <c r="T314" s="22"/>
      <c r="U314" s="22"/>
      <c r="V314" s="22"/>
      <c r="W314" s="22"/>
      <c r="X314" s="22"/>
      <c r="Y314" s="22"/>
      <c r="Z314" s="22"/>
    </row>
    <row r="315" spans="2:26" x14ac:dyDescent="0.25">
      <c r="B315" s="22"/>
      <c r="C315" s="22"/>
      <c r="D315" s="22"/>
      <c r="E315" s="22"/>
      <c r="G315" s="22"/>
      <c r="H315" s="22"/>
      <c r="J315" s="22"/>
      <c r="K315" s="22"/>
      <c r="L315" s="22"/>
      <c r="M315" s="22"/>
      <c r="N315" s="22"/>
      <c r="O315" s="22"/>
      <c r="P315" s="22"/>
      <c r="Q315" s="22"/>
      <c r="R315" s="22"/>
      <c r="S315" s="22"/>
      <c r="T315" s="22"/>
      <c r="U315" s="22"/>
      <c r="V315" s="22"/>
      <c r="W315" s="22"/>
      <c r="X315" s="22"/>
      <c r="Y315" s="22"/>
      <c r="Z315" s="22"/>
    </row>
    <row r="316" spans="2:26" x14ac:dyDescent="0.25">
      <c r="B316" s="22"/>
      <c r="C316" s="22"/>
      <c r="D316" s="22"/>
      <c r="E316" s="22"/>
      <c r="G316" s="22"/>
      <c r="H316" s="22"/>
      <c r="J316" s="22"/>
      <c r="K316" s="22"/>
      <c r="L316" s="22"/>
      <c r="M316" s="22"/>
      <c r="N316" s="22"/>
      <c r="O316" s="22"/>
      <c r="P316" s="22"/>
      <c r="Q316" s="22"/>
      <c r="R316" s="22"/>
      <c r="S316" s="22"/>
      <c r="T316" s="22"/>
      <c r="U316" s="22"/>
      <c r="V316" s="22"/>
      <c r="W316" s="22"/>
      <c r="X316" s="22"/>
      <c r="Y316" s="22"/>
      <c r="Z316" s="22"/>
    </row>
    <row r="317" spans="2:26" x14ac:dyDescent="0.25">
      <c r="B317" s="22"/>
      <c r="C317" s="22"/>
      <c r="D317" s="22"/>
      <c r="E317" s="22"/>
      <c r="G317" s="22"/>
      <c r="H317" s="22"/>
      <c r="J317" s="22"/>
      <c r="K317" s="22"/>
      <c r="L317" s="22"/>
      <c r="M317" s="22"/>
      <c r="N317" s="22"/>
      <c r="O317" s="22"/>
      <c r="P317" s="22"/>
      <c r="Q317" s="22"/>
      <c r="R317" s="22"/>
      <c r="S317" s="22"/>
      <c r="T317" s="22"/>
      <c r="U317" s="22"/>
      <c r="V317" s="22"/>
      <c r="W317" s="22"/>
      <c r="X317" s="22"/>
      <c r="Y317" s="22"/>
      <c r="Z317" s="22"/>
    </row>
    <row r="318" spans="2:26" x14ac:dyDescent="0.25">
      <c r="B318" s="22"/>
      <c r="C318" s="22"/>
      <c r="D318" s="22"/>
      <c r="E318" s="22"/>
      <c r="G318" s="22"/>
      <c r="H318" s="22"/>
      <c r="J318" s="22"/>
      <c r="K318" s="22"/>
      <c r="L318" s="22"/>
      <c r="M318" s="22"/>
      <c r="N318" s="22"/>
      <c r="O318" s="22"/>
      <c r="P318" s="22"/>
      <c r="Q318" s="22"/>
      <c r="R318" s="22"/>
      <c r="S318" s="22"/>
      <c r="T318" s="22"/>
      <c r="U318" s="22"/>
      <c r="V318" s="22"/>
      <c r="W318" s="22"/>
      <c r="X318" s="22"/>
      <c r="Y318" s="22"/>
      <c r="Z318" s="22"/>
    </row>
    <row r="319" spans="2:26" x14ac:dyDescent="0.25">
      <c r="B319" s="22"/>
      <c r="C319" s="22"/>
      <c r="D319" s="22"/>
      <c r="E319" s="22"/>
      <c r="G319" s="22"/>
      <c r="H319" s="22"/>
      <c r="J319" s="22"/>
      <c r="K319" s="22"/>
      <c r="L319" s="22"/>
      <c r="M319" s="22"/>
      <c r="N319" s="22"/>
      <c r="O319" s="22"/>
      <c r="P319" s="22"/>
      <c r="Q319" s="22"/>
      <c r="R319" s="22"/>
      <c r="S319" s="22"/>
      <c r="T319" s="22"/>
      <c r="U319" s="22"/>
      <c r="V319" s="22"/>
      <c r="W319" s="22"/>
      <c r="X319" s="22"/>
      <c r="Y319" s="22"/>
      <c r="Z319" s="22"/>
    </row>
    <row r="320" spans="2:26" x14ac:dyDescent="0.25">
      <c r="B320" s="22"/>
      <c r="C320" s="22"/>
      <c r="D320" s="22"/>
      <c r="E320" s="22"/>
      <c r="G320" s="22"/>
      <c r="H320" s="22"/>
      <c r="J320" s="22"/>
      <c r="K320" s="22"/>
      <c r="L320" s="22"/>
      <c r="M320" s="22"/>
      <c r="N320" s="22"/>
      <c r="O320" s="22"/>
      <c r="P320" s="22"/>
      <c r="Q320" s="22"/>
      <c r="R320" s="22"/>
      <c r="S320" s="22"/>
      <c r="T320" s="22"/>
      <c r="U320" s="22"/>
      <c r="V320" s="22"/>
      <c r="W320" s="22"/>
      <c r="X320" s="22"/>
      <c r="Y320" s="22"/>
      <c r="Z320" s="22"/>
    </row>
    <row r="321" spans="2:26" x14ac:dyDescent="0.25">
      <c r="B321" s="22"/>
      <c r="C321" s="22"/>
      <c r="D321" s="22"/>
      <c r="E321" s="22"/>
      <c r="G321" s="22"/>
      <c r="H321" s="22"/>
      <c r="J321" s="22"/>
      <c r="K321" s="22"/>
      <c r="L321" s="22"/>
      <c r="M321" s="22"/>
      <c r="N321" s="22"/>
      <c r="O321" s="22"/>
      <c r="P321" s="22"/>
      <c r="Q321" s="22"/>
      <c r="R321" s="22"/>
      <c r="S321" s="22"/>
      <c r="T321" s="22"/>
      <c r="U321" s="22"/>
      <c r="V321" s="22"/>
      <c r="W321" s="22"/>
      <c r="X321" s="22"/>
      <c r="Y321" s="22"/>
      <c r="Z321" s="22"/>
    </row>
    <row r="322" spans="2:26" x14ac:dyDescent="0.25">
      <c r="B322" s="22"/>
      <c r="C322" s="22"/>
      <c r="D322" s="22"/>
      <c r="E322" s="22"/>
      <c r="G322" s="22"/>
      <c r="H322" s="22"/>
      <c r="J322" s="22"/>
      <c r="K322" s="22"/>
      <c r="L322" s="22"/>
      <c r="M322" s="22"/>
      <c r="N322" s="22"/>
      <c r="O322" s="22"/>
      <c r="P322" s="22"/>
      <c r="Q322" s="22"/>
      <c r="R322" s="22"/>
      <c r="S322" s="22"/>
      <c r="T322" s="22"/>
      <c r="U322" s="22"/>
      <c r="V322" s="22"/>
      <c r="W322" s="22"/>
      <c r="X322" s="22"/>
      <c r="Y322" s="22"/>
      <c r="Z322" s="22"/>
    </row>
    <row r="323" spans="2:26" x14ac:dyDescent="0.25">
      <c r="B323" s="22"/>
      <c r="C323" s="22"/>
      <c r="D323" s="22"/>
      <c r="E323" s="22"/>
      <c r="G323" s="22"/>
      <c r="H323" s="22"/>
      <c r="J323" s="22"/>
      <c r="K323" s="22"/>
      <c r="L323" s="22"/>
      <c r="M323" s="22"/>
      <c r="N323" s="22"/>
      <c r="O323" s="22"/>
      <c r="P323" s="22"/>
      <c r="Q323" s="22"/>
      <c r="R323" s="22"/>
      <c r="S323" s="22"/>
      <c r="T323" s="22"/>
      <c r="U323" s="22"/>
      <c r="V323" s="22"/>
      <c r="W323" s="22"/>
      <c r="X323" s="22"/>
      <c r="Y323" s="22"/>
      <c r="Z323" s="22"/>
    </row>
    <row r="324" spans="2:26" x14ac:dyDescent="0.25">
      <c r="B324" s="22"/>
      <c r="C324" s="22"/>
      <c r="D324" s="22"/>
      <c r="E324" s="22"/>
      <c r="G324" s="22"/>
      <c r="H324" s="22"/>
      <c r="J324" s="22"/>
      <c r="K324" s="22"/>
      <c r="L324" s="22"/>
      <c r="M324" s="22"/>
      <c r="N324" s="22"/>
      <c r="O324" s="22"/>
      <c r="P324" s="22"/>
      <c r="Q324" s="22"/>
      <c r="R324" s="22"/>
      <c r="S324" s="22"/>
      <c r="T324" s="22"/>
      <c r="U324" s="22"/>
      <c r="V324" s="22"/>
      <c r="W324" s="22"/>
      <c r="X324" s="22"/>
      <c r="Y324" s="22"/>
      <c r="Z324" s="22"/>
    </row>
    <row r="325" spans="2:26" x14ac:dyDescent="0.25">
      <c r="B325" s="22"/>
      <c r="C325" s="22"/>
      <c r="D325" s="22"/>
      <c r="E325" s="22"/>
      <c r="G325" s="22"/>
      <c r="H325" s="22"/>
      <c r="J325" s="22"/>
      <c r="K325" s="22"/>
      <c r="L325" s="22"/>
      <c r="M325" s="22"/>
      <c r="N325" s="22"/>
      <c r="O325" s="22"/>
      <c r="P325" s="22"/>
      <c r="Q325" s="22"/>
      <c r="R325" s="22"/>
      <c r="S325" s="22"/>
      <c r="T325" s="22"/>
      <c r="U325" s="22"/>
      <c r="V325" s="22"/>
      <c r="W325" s="22"/>
      <c r="X325" s="22"/>
      <c r="Y325" s="22"/>
      <c r="Z325" s="22"/>
    </row>
    <row r="326" spans="2:26" x14ac:dyDescent="0.25">
      <c r="B326" s="22"/>
      <c r="C326" s="22"/>
      <c r="D326" s="22"/>
      <c r="E326" s="22"/>
      <c r="G326" s="22"/>
      <c r="H326" s="22"/>
      <c r="J326" s="22"/>
      <c r="K326" s="22"/>
      <c r="L326" s="22"/>
      <c r="M326" s="22"/>
      <c r="N326" s="22"/>
      <c r="O326" s="22"/>
      <c r="P326" s="22"/>
      <c r="Q326" s="22"/>
      <c r="R326" s="22"/>
      <c r="S326" s="22"/>
      <c r="T326" s="22"/>
      <c r="U326" s="22"/>
      <c r="V326" s="22"/>
      <c r="W326" s="22"/>
      <c r="X326" s="22"/>
      <c r="Y326" s="22"/>
      <c r="Z326" s="22"/>
    </row>
    <row r="327" spans="2:26" x14ac:dyDescent="0.25">
      <c r="B327" s="22"/>
      <c r="C327" s="22"/>
      <c r="D327" s="22"/>
      <c r="E327" s="22"/>
      <c r="G327" s="22"/>
      <c r="H327" s="22"/>
      <c r="J327" s="22"/>
      <c r="K327" s="22"/>
      <c r="L327" s="22"/>
      <c r="M327" s="22"/>
      <c r="N327" s="22"/>
      <c r="O327" s="22"/>
      <c r="P327" s="22"/>
      <c r="Q327" s="22"/>
      <c r="R327" s="22"/>
      <c r="S327" s="22"/>
      <c r="T327" s="22"/>
      <c r="U327" s="22"/>
      <c r="V327" s="22"/>
      <c r="W327" s="22"/>
      <c r="X327" s="22"/>
      <c r="Y327" s="22"/>
      <c r="Z327" s="22"/>
    </row>
    <row r="328" spans="2:26" x14ac:dyDescent="0.25">
      <c r="B328" s="22"/>
      <c r="C328" s="22"/>
      <c r="D328" s="22"/>
      <c r="E328" s="22"/>
      <c r="G328" s="22"/>
      <c r="H328" s="22"/>
      <c r="J328" s="22"/>
      <c r="K328" s="22"/>
      <c r="L328" s="22"/>
      <c r="M328" s="22"/>
      <c r="N328" s="22"/>
      <c r="O328" s="22"/>
      <c r="P328" s="22"/>
      <c r="Q328" s="22"/>
      <c r="R328" s="22"/>
      <c r="S328" s="22"/>
      <c r="T328" s="22"/>
      <c r="U328" s="22"/>
      <c r="V328" s="22"/>
      <c r="W328" s="22"/>
      <c r="X328" s="22"/>
      <c r="Y328" s="22"/>
      <c r="Z328" s="22"/>
    </row>
    <row r="329" spans="2:26" x14ac:dyDescent="0.25">
      <c r="B329" s="22"/>
      <c r="C329" s="22"/>
      <c r="D329" s="22"/>
      <c r="E329" s="22"/>
      <c r="G329" s="22"/>
      <c r="H329" s="22"/>
      <c r="J329" s="22"/>
      <c r="K329" s="22"/>
      <c r="L329" s="22"/>
      <c r="M329" s="22"/>
      <c r="N329" s="22"/>
      <c r="O329" s="22"/>
      <c r="P329" s="22"/>
      <c r="Q329" s="22"/>
      <c r="R329" s="22"/>
      <c r="S329" s="22"/>
      <c r="T329" s="22"/>
      <c r="U329" s="22"/>
      <c r="V329" s="22"/>
      <c r="W329" s="22"/>
      <c r="X329" s="22"/>
      <c r="Y329" s="22"/>
      <c r="Z329" s="22"/>
    </row>
    <row r="330" spans="2:26" x14ac:dyDescent="0.25">
      <c r="B330" s="22"/>
      <c r="C330" s="22"/>
      <c r="D330" s="22"/>
      <c r="E330" s="22"/>
      <c r="G330" s="22"/>
      <c r="H330" s="22"/>
      <c r="J330" s="22"/>
      <c r="K330" s="22"/>
      <c r="L330" s="22"/>
      <c r="M330" s="22"/>
      <c r="N330" s="22"/>
      <c r="O330" s="22"/>
      <c r="P330" s="22"/>
      <c r="Q330" s="22"/>
      <c r="R330" s="22"/>
      <c r="S330" s="22"/>
      <c r="T330" s="22"/>
      <c r="U330" s="22"/>
      <c r="V330" s="22"/>
      <c r="W330" s="22"/>
      <c r="X330" s="22"/>
      <c r="Y330" s="22"/>
      <c r="Z330" s="22"/>
    </row>
    <row r="331" spans="2:26" x14ac:dyDescent="0.25">
      <c r="B331" s="22"/>
      <c r="C331" s="22"/>
      <c r="D331" s="22"/>
      <c r="E331" s="22"/>
      <c r="G331" s="22"/>
      <c r="H331" s="22"/>
      <c r="J331" s="22"/>
      <c r="K331" s="22"/>
      <c r="L331" s="22"/>
      <c r="M331" s="22"/>
      <c r="N331" s="22"/>
      <c r="O331" s="22"/>
      <c r="P331" s="22"/>
      <c r="Q331" s="22"/>
      <c r="R331" s="22"/>
      <c r="S331" s="22"/>
      <c r="T331" s="22"/>
      <c r="U331" s="22"/>
      <c r="V331" s="22"/>
      <c r="W331" s="22"/>
      <c r="X331" s="22"/>
      <c r="Y331" s="22"/>
      <c r="Z331" s="22"/>
    </row>
    <row r="332" spans="2:26" x14ac:dyDescent="0.25">
      <c r="B332" s="22"/>
      <c r="C332" s="22"/>
      <c r="D332" s="22"/>
      <c r="E332" s="22"/>
      <c r="G332" s="22"/>
      <c r="H332" s="22"/>
      <c r="J332" s="22"/>
      <c r="K332" s="22"/>
      <c r="L332" s="22"/>
      <c r="M332" s="22"/>
      <c r="N332" s="22"/>
      <c r="O332" s="22"/>
      <c r="P332" s="22"/>
      <c r="Q332" s="22"/>
      <c r="R332" s="22"/>
      <c r="S332" s="22"/>
      <c r="T332" s="22"/>
      <c r="U332" s="22"/>
      <c r="V332" s="22"/>
      <c r="W332" s="22"/>
      <c r="X332" s="22"/>
      <c r="Y332" s="22"/>
      <c r="Z332" s="22"/>
    </row>
    <row r="333" spans="2:26" x14ac:dyDescent="0.25">
      <c r="B333" s="22"/>
      <c r="C333" s="22"/>
      <c r="D333" s="22"/>
      <c r="E333" s="22"/>
      <c r="G333" s="22"/>
      <c r="H333" s="22"/>
      <c r="J333" s="22"/>
      <c r="K333" s="22"/>
      <c r="L333" s="22"/>
      <c r="M333" s="22"/>
      <c r="N333" s="22"/>
      <c r="O333" s="22"/>
      <c r="P333" s="22"/>
      <c r="Q333" s="22"/>
      <c r="R333" s="22"/>
      <c r="S333" s="22"/>
      <c r="T333" s="22"/>
      <c r="U333" s="22"/>
      <c r="V333" s="22"/>
      <c r="W333" s="22"/>
      <c r="X333" s="22"/>
      <c r="Y333" s="22"/>
      <c r="Z333" s="22"/>
    </row>
    <row r="334" spans="2:26" x14ac:dyDescent="0.25">
      <c r="B334" s="22"/>
      <c r="C334" s="22"/>
      <c r="D334" s="22"/>
      <c r="E334" s="22"/>
      <c r="G334" s="22"/>
      <c r="H334" s="22"/>
      <c r="J334" s="22"/>
      <c r="K334" s="22"/>
      <c r="L334" s="22"/>
      <c r="M334" s="22"/>
      <c r="N334" s="22"/>
      <c r="O334" s="22"/>
      <c r="P334" s="22"/>
      <c r="Q334" s="22"/>
      <c r="R334" s="22"/>
      <c r="S334" s="22"/>
      <c r="T334" s="22"/>
      <c r="U334" s="22"/>
      <c r="V334" s="22"/>
      <c r="W334" s="22"/>
      <c r="X334" s="22"/>
      <c r="Y334" s="22"/>
      <c r="Z334" s="22"/>
    </row>
    <row r="335" spans="2:26" x14ac:dyDescent="0.25">
      <c r="B335" s="22"/>
      <c r="C335" s="22"/>
      <c r="D335" s="22"/>
      <c r="E335" s="22"/>
      <c r="G335" s="22"/>
      <c r="H335" s="22"/>
      <c r="J335" s="22"/>
      <c r="K335" s="22"/>
      <c r="L335" s="22"/>
      <c r="M335" s="22"/>
      <c r="N335" s="22"/>
      <c r="O335" s="22"/>
      <c r="P335" s="22"/>
      <c r="Q335" s="22"/>
      <c r="R335" s="22"/>
      <c r="S335" s="22"/>
      <c r="T335" s="22"/>
      <c r="U335" s="22"/>
      <c r="V335" s="22"/>
      <c r="W335" s="22"/>
      <c r="X335" s="22"/>
      <c r="Y335" s="22"/>
      <c r="Z335" s="22"/>
    </row>
    <row r="336" spans="2:26" x14ac:dyDescent="0.25">
      <c r="B336" s="22"/>
      <c r="C336" s="22"/>
      <c r="D336" s="22"/>
      <c r="E336" s="22"/>
      <c r="G336" s="22"/>
      <c r="H336" s="22"/>
      <c r="J336" s="22"/>
      <c r="K336" s="22"/>
      <c r="L336" s="22"/>
      <c r="M336" s="22"/>
      <c r="N336" s="22"/>
      <c r="O336" s="22"/>
      <c r="P336" s="22"/>
      <c r="Q336" s="22"/>
      <c r="R336" s="22"/>
      <c r="S336" s="22"/>
      <c r="T336" s="22"/>
      <c r="U336" s="22"/>
      <c r="V336" s="22"/>
      <c r="W336" s="22"/>
      <c r="X336" s="22"/>
      <c r="Y336" s="22"/>
      <c r="Z336" s="22"/>
    </row>
    <row r="337" spans="2:26" x14ac:dyDescent="0.25">
      <c r="B337" s="22"/>
      <c r="C337" s="22"/>
      <c r="D337" s="22"/>
      <c r="E337" s="22"/>
      <c r="G337" s="22"/>
      <c r="H337" s="22"/>
      <c r="J337" s="22"/>
      <c r="K337" s="22"/>
      <c r="L337" s="22"/>
      <c r="M337" s="22"/>
      <c r="N337" s="22"/>
      <c r="O337" s="22"/>
      <c r="P337" s="22"/>
      <c r="Q337" s="22"/>
      <c r="R337" s="22"/>
      <c r="S337" s="22"/>
      <c r="T337" s="22"/>
      <c r="U337" s="22"/>
      <c r="V337" s="22"/>
      <c r="W337" s="22"/>
      <c r="X337" s="22"/>
      <c r="Y337" s="22"/>
      <c r="Z337" s="22"/>
    </row>
    <row r="338" spans="2:26" x14ac:dyDescent="0.25">
      <c r="B338" s="22"/>
      <c r="C338" s="22"/>
      <c r="D338" s="22"/>
      <c r="E338" s="22"/>
      <c r="G338" s="22"/>
      <c r="H338" s="22"/>
      <c r="J338" s="22"/>
      <c r="K338" s="22"/>
      <c r="L338" s="22"/>
      <c r="M338" s="22"/>
      <c r="N338" s="22"/>
      <c r="O338" s="22"/>
      <c r="P338" s="22"/>
      <c r="Q338" s="22"/>
      <c r="R338" s="22"/>
      <c r="S338" s="22"/>
      <c r="T338" s="22"/>
      <c r="U338" s="22"/>
      <c r="V338" s="22"/>
      <c r="W338" s="22"/>
      <c r="X338" s="22"/>
      <c r="Y338" s="22"/>
      <c r="Z338" s="22"/>
    </row>
    <row r="339" spans="2:26" x14ac:dyDescent="0.25">
      <c r="B339" s="22"/>
      <c r="C339" s="22"/>
      <c r="D339" s="22"/>
      <c r="E339" s="22"/>
      <c r="G339" s="22"/>
      <c r="H339" s="22"/>
      <c r="J339" s="22"/>
      <c r="K339" s="22"/>
      <c r="L339" s="22"/>
      <c r="M339" s="22"/>
      <c r="N339" s="22"/>
      <c r="O339" s="22"/>
      <c r="P339" s="22"/>
      <c r="Q339" s="22"/>
      <c r="R339" s="22"/>
      <c r="S339" s="22"/>
      <c r="T339" s="22"/>
      <c r="U339" s="22"/>
      <c r="V339" s="22"/>
      <c r="W339" s="22"/>
      <c r="X339" s="22"/>
      <c r="Y339" s="22"/>
      <c r="Z339" s="22"/>
    </row>
    <row r="340" spans="2:26" x14ac:dyDescent="0.25">
      <c r="B340" s="22"/>
      <c r="C340" s="22"/>
      <c r="D340" s="22"/>
      <c r="E340" s="22"/>
      <c r="G340" s="22"/>
      <c r="H340" s="22"/>
      <c r="J340" s="22"/>
      <c r="K340" s="22"/>
      <c r="L340" s="22"/>
      <c r="M340" s="22"/>
      <c r="N340" s="22"/>
      <c r="O340" s="22"/>
      <c r="P340" s="22"/>
      <c r="Q340" s="22"/>
      <c r="R340" s="22"/>
      <c r="S340" s="22"/>
      <c r="T340" s="22"/>
      <c r="U340" s="22"/>
      <c r="V340" s="22"/>
      <c r="W340" s="22"/>
      <c r="X340" s="22"/>
      <c r="Y340" s="22"/>
      <c r="Z340" s="22"/>
    </row>
    <row r="341" spans="2:26" x14ac:dyDescent="0.25">
      <c r="B341" s="22"/>
      <c r="C341" s="22"/>
      <c r="D341" s="22"/>
      <c r="E341" s="22"/>
      <c r="G341" s="22"/>
      <c r="H341" s="22"/>
      <c r="J341" s="22"/>
      <c r="K341" s="22"/>
      <c r="L341" s="22"/>
      <c r="M341" s="22"/>
      <c r="N341" s="22"/>
      <c r="O341" s="22"/>
      <c r="P341" s="22"/>
      <c r="Q341" s="22"/>
      <c r="R341" s="22"/>
      <c r="S341" s="22"/>
      <c r="T341" s="22"/>
      <c r="U341" s="22"/>
      <c r="V341" s="22"/>
      <c r="W341" s="22"/>
      <c r="X341" s="22"/>
      <c r="Y341" s="22"/>
      <c r="Z341" s="22"/>
    </row>
    <row r="342" spans="2:26" x14ac:dyDescent="0.25">
      <c r="B342" s="22"/>
      <c r="C342" s="22"/>
      <c r="D342" s="22"/>
      <c r="E342" s="22"/>
      <c r="G342" s="22"/>
      <c r="H342" s="22"/>
      <c r="J342" s="22"/>
      <c r="K342" s="22"/>
      <c r="L342" s="22"/>
      <c r="M342" s="22"/>
      <c r="N342" s="22"/>
      <c r="O342" s="22"/>
      <c r="P342" s="22"/>
      <c r="Q342" s="22"/>
      <c r="R342" s="22"/>
      <c r="S342" s="22"/>
      <c r="T342" s="22"/>
      <c r="U342" s="22"/>
      <c r="V342" s="22"/>
      <c r="W342" s="22"/>
      <c r="X342" s="22"/>
      <c r="Y342" s="22"/>
      <c r="Z342" s="22"/>
    </row>
    <row r="343" spans="2:26" x14ac:dyDescent="0.25">
      <c r="B343" s="22"/>
      <c r="C343" s="22"/>
      <c r="D343" s="22"/>
      <c r="E343" s="22"/>
      <c r="G343" s="22"/>
      <c r="H343" s="22"/>
      <c r="J343" s="22"/>
      <c r="K343" s="22"/>
      <c r="L343" s="22"/>
      <c r="M343" s="22"/>
      <c r="N343" s="22"/>
      <c r="O343" s="22"/>
      <c r="P343" s="22"/>
      <c r="Q343" s="22"/>
      <c r="R343" s="22"/>
      <c r="S343" s="22"/>
      <c r="T343" s="22"/>
      <c r="U343" s="22"/>
      <c r="V343" s="22"/>
      <c r="W343" s="22"/>
      <c r="X343" s="22"/>
      <c r="Y343" s="22"/>
      <c r="Z343" s="22"/>
    </row>
    <row r="344" spans="2:26" x14ac:dyDescent="0.25">
      <c r="B344" s="22"/>
      <c r="C344" s="22"/>
      <c r="D344" s="22"/>
      <c r="E344" s="22"/>
      <c r="G344" s="22"/>
      <c r="H344" s="22"/>
      <c r="J344" s="22"/>
      <c r="K344" s="22"/>
      <c r="L344" s="22"/>
      <c r="M344" s="22"/>
      <c r="N344" s="22"/>
      <c r="O344" s="22"/>
      <c r="P344" s="22"/>
      <c r="Q344" s="22"/>
      <c r="R344" s="22"/>
      <c r="S344" s="22"/>
      <c r="T344" s="22"/>
      <c r="U344" s="22"/>
      <c r="V344" s="22"/>
      <c r="W344" s="22"/>
      <c r="X344" s="22"/>
      <c r="Y344" s="22"/>
      <c r="Z344" s="22"/>
    </row>
    <row r="345" spans="2:26" x14ac:dyDescent="0.25">
      <c r="B345" s="22"/>
      <c r="C345" s="22"/>
      <c r="D345" s="22"/>
      <c r="E345" s="22"/>
      <c r="G345" s="22"/>
      <c r="H345" s="22"/>
      <c r="J345" s="22"/>
      <c r="K345" s="22"/>
      <c r="L345" s="22"/>
      <c r="M345" s="22"/>
      <c r="N345" s="22"/>
      <c r="O345" s="22"/>
      <c r="P345" s="22"/>
      <c r="Q345" s="22"/>
      <c r="R345" s="22"/>
      <c r="S345" s="22"/>
      <c r="T345" s="22"/>
      <c r="U345" s="22"/>
      <c r="V345" s="22"/>
      <c r="W345" s="22"/>
      <c r="X345" s="22"/>
      <c r="Y345" s="22"/>
      <c r="Z345" s="22"/>
    </row>
    <row r="346" spans="2:26" x14ac:dyDescent="0.25">
      <c r="B346" s="22"/>
      <c r="C346" s="22"/>
      <c r="D346" s="22"/>
      <c r="E346" s="22"/>
      <c r="G346" s="22"/>
      <c r="H346" s="22"/>
      <c r="J346" s="22"/>
      <c r="K346" s="22"/>
      <c r="L346" s="22"/>
      <c r="M346" s="22"/>
      <c r="N346" s="22"/>
      <c r="O346" s="22"/>
      <c r="P346" s="22"/>
      <c r="Q346" s="22"/>
      <c r="R346" s="22"/>
      <c r="S346" s="22"/>
      <c r="T346" s="22"/>
      <c r="U346" s="22"/>
      <c r="V346" s="22"/>
      <c r="W346" s="22"/>
      <c r="X346" s="22"/>
      <c r="Y346" s="22"/>
      <c r="Z346" s="22"/>
    </row>
    <row r="347" spans="2:26" x14ac:dyDescent="0.25">
      <c r="B347" s="22"/>
      <c r="C347" s="22"/>
      <c r="D347" s="22"/>
      <c r="E347" s="22"/>
      <c r="G347" s="22"/>
      <c r="H347" s="22"/>
      <c r="J347" s="22"/>
      <c r="K347" s="22"/>
      <c r="L347" s="22"/>
      <c r="M347" s="22"/>
      <c r="N347" s="22"/>
      <c r="O347" s="22"/>
      <c r="P347" s="22"/>
      <c r="Q347" s="22"/>
      <c r="R347" s="22"/>
      <c r="S347" s="22"/>
      <c r="T347" s="22"/>
      <c r="U347" s="22"/>
      <c r="V347" s="22"/>
      <c r="W347" s="22"/>
      <c r="X347" s="22"/>
      <c r="Y347" s="22"/>
      <c r="Z347" s="22"/>
    </row>
    <row r="348" spans="2:26" x14ac:dyDescent="0.25">
      <c r="B348" s="22"/>
      <c r="C348" s="22"/>
      <c r="D348" s="22"/>
      <c r="E348" s="22"/>
      <c r="G348" s="22"/>
      <c r="H348" s="22"/>
      <c r="J348" s="22"/>
      <c r="K348" s="22"/>
      <c r="L348" s="22"/>
      <c r="M348" s="22"/>
      <c r="N348" s="22"/>
      <c r="O348" s="22"/>
      <c r="P348" s="22"/>
      <c r="Q348" s="22"/>
      <c r="R348" s="22"/>
      <c r="S348" s="22"/>
      <c r="T348" s="22"/>
      <c r="U348" s="22"/>
      <c r="V348" s="22"/>
      <c r="W348" s="22"/>
      <c r="X348" s="22"/>
      <c r="Y348" s="22"/>
      <c r="Z348" s="22"/>
    </row>
    <row r="349" spans="2:26" x14ac:dyDescent="0.25">
      <c r="B349" s="22"/>
      <c r="C349" s="22"/>
      <c r="D349" s="22"/>
      <c r="E349" s="22"/>
      <c r="G349" s="22"/>
      <c r="H349" s="22"/>
      <c r="J349" s="22"/>
      <c r="K349" s="22"/>
      <c r="L349" s="22"/>
      <c r="M349" s="22"/>
      <c r="N349" s="22"/>
      <c r="O349" s="22"/>
      <c r="P349" s="22"/>
      <c r="Q349" s="22"/>
      <c r="R349" s="22"/>
      <c r="S349" s="22"/>
      <c r="T349" s="22"/>
      <c r="U349" s="22"/>
      <c r="V349" s="22"/>
      <c r="W349" s="22"/>
      <c r="X349" s="22"/>
      <c r="Y349" s="22"/>
      <c r="Z349" s="22"/>
    </row>
    <row r="350" spans="2:26" x14ac:dyDescent="0.25">
      <c r="B350" s="22"/>
      <c r="C350" s="22"/>
      <c r="D350" s="22"/>
      <c r="E350" s="22"/>
      <c r="G350" s="22"/>
      <c r="H350" s="22"/>
      <c r="J350" s="22"/>
      <c r="K350" s="22"/>
      <c r="L350" s="22"/>
      <c r="M350" s="22"/>
      <c r="N350" s="22"/>
      <c r="O350" s="22"/>
      <c r="P350" s="22"/>
      <c r="Q350" s="22"/>
      <c r="R350" s="22"/>
      <c r="S350" s="22"/>
      <c r="T350" s="22"/>
      <c r="U350" s="22"/>
      <c r="V350" s="22"/>
      <c r="W350" s="22"/>
      <c r="X350" s="22"/>
      <c r="Y350" s="22"/>
      <c r="Z350" s="22"/>
    </row>
    <row r="351" spans="2:26" x14ac:dyDescent="0.25">
      <c r="B351" s="22"/>
      <c r="C351" s="22"/>
      <c r="D351" s="22"/>
      <c r="E351" s="22"/>
      <c r="G351" s="22"/>
      <c r="H351" s="22"/>
      <c r="J351" s="22"/>
      <c r="K351" s="22"/>
      <c r="L351" s="22"/>
      <c r="M351" s="22"/>
      <c r="N351" s="22"/>
      <c r="O351" s="22"/>
      <c r="P351" s="22"/>
      <c r="Q351" s="22"/>
      <c r="R351" s="22"/>
      <c r="S351" s="22"/>
      <c r="T351" s="22"/>
      <c r="U351" s="22"/>
      <c r="V351" s="22"/>
      <c r="W351" s="22"/>
      <c r="X351" s="22"/>
      <c r="Y351" s="22"/>
      <c r="Z351" s="22"/>
    </row>
    <row r="352" spans="2:26" x14ac:dyDescent="0.25">
      <c r="B352" s="22"/>
      <c r="C352" s="22"/>
      <c r="D352" s="22"/>
      <c r="E352" s="22"/>
      <c r="G352" s="22"/>
      <c r="H352" s="22"/>
      <c r="J352" s="22"/>
      <c r="K352" s="22"/>
      <c r="L352" s="22"/>
      <c r="M352" s="22"/>
      <c r="N352" s="22"/>
      <c r="O352" s="22"/>
      <c r="P352" s="22"/>
      <c r="Q352" s="22"/>
      <c r="R352" s="22"/>
      <c r="S352" s="22"/>
      <c r="T352" s="22"/>
      <c r="U352" s="22"/>
      <c r="V352" s="22"/>
      <c r="W352" s="22"/>
      <c r="X352" s="22"/>
      <c r="Y352" s="22"/>
      <c r="Z352" s="22"/>
    </row>
    <row r="353" spans="2:26" x14ac:dyDescent="0.25">
      <c r="B353" s="22"/>
      <c r="C353" s="22"/>
      <c r="D353" s="22"/>
      <c r="E353" s="22"/>
      <c r="G353" s="22"/>
      <c r="H353" s="22"/>
      <c r="J353" s="22"/>
      <c r="K353" s="22"/>
      <c r="L353" s="22"/>
      <c r="M353" s="22"/>
      <c r="N353" s="22"/>
      <c r="O353" s="22"/>
      <c r="P353" s="22"/>
      <c r="Q353" s="22"/>
      <c r="R353" s="22"/>
      <c r="S353" s="22"/>
      <c r="T353" s="22"/>
      <c r="U353" s="22"/>
      <c r="V353" s="22"/>
      <c r="W353" s="22"/>
      <c r="X353" s="22"/>
      <c r="Y353" s="22"/>
      <c r="Z353" s="22"/>
    </row>
    <row r="354" spans="2:26" x14ac:dyDescent="0.25">
      <c r="B354" s="22"/>
      <c r="C354" s="22"/>
      <c r="D354" s="22"/>
      <c r="E354" s="22"/>
      <c r="G354" s="22"/>
      <c r="H354" s="22"/>
      <c r="J354" s="22"/>
      <c r="K354" s="22"/>
      <c r="L354" s="22"/>
      <c r="M354" s="22"/>
      <c r="N354" s="22"/>
      <c r="O354" s="22"/>
      <c r="P354" s="22"/>
      <c r="Q354" s="22"/>
      <c r="R354" s="22"/>
      <c r="S354" s="22"/>
      <c r="T354" s="22"/>
      <c r="U354" s="22"/>
      <c r="V354" s="22"/>
      <c r="W354" s="22"/>
      <c r="X354" s="22"/>
      <c r="Y354" s="22"/>
      <c r="Z354" s="22"/>
    </row>
    <row r="355" spans="2:26" x14ac:dyDescent="0.25">
      <c r="B355" s="22"/>
      <c r="C355" s="22"/>
      <c r="D355" s="22"/>
      <c r="E355" s="22"/>
      <c r="G355" s="22"/>
      <c r="H355" s="22"/>
      <c r="J355" s="22"/>
      <c r="K355" s="22"/>
      <c r="L355" s="22"/>
      <c r="M355" s="22"/>
      <c r="N355" s="22"/>
      <c r="O355" s="22"/>
      <c r="P355" s="22"/>
      <c r="Q355" s="22"/>
      <c r="R355" s="22"/>
      <c r="S355" s="22"/>
      <c r="T355" s="22"/>
      <c r="U355" s="22"/>
      <c r="V355" s="22"/>
      <c r="W355" s="22"/>
      <c r="X355" s="22"/>
      <c r="Y355" s="22"/>
      <c r="Z355" s="22"/>
    </row>
    <row r="356" spans="2:26" x14ac:dyDescent="0.25">
      <c r="B356" s="22"/>
      <c r="C356" s="22"/>
      <c r="D356" s="22"/>
      <c r="E356" s="22"/>
      <c r="G356" s="22"/>
      <c r="H356" s="22"/>
      <c r="J356" s="22"/>
      <c r="K356" s="22"/>
      <c r="L356" s="22"/>
      <c r="M356" s="22"/>
      <c r="N356" s="22"/>
      <c r="O356" s="22"/>
      <c r="P356" s="22"/>
      <c r="Q356" s="22"/>
      <c r="R356" s="22"/>
      <c r="S356" s="22"/>
      <c r="T356" s="22"/>
      <c r="U356" s="22"/>
      <c r="V356" s="22"/>
      <c r="W356" s="22"/>
      <c r="X356" s="22"/>
      <c r="Y356" s="22"/>
      <c r="Z356" s="22"/>
    </row>
    <row r="357" spans="2:26" x14ac:dyDescent="0.25">
      <c r="B357" s="22"/>
      <c r="C357" s="22"/>
      <c r="D357" s="22"/>
      <c r="E357" s="22"/>
      <c r="G357" s="22"/>
      <c r="H357" s="22"/>
      <c r="J357" s="22"/>
      <c r="K357" s="22"/>
      <c r="L357" s="22"/>
      <c r="M357" s="22"/>
      <c r="N357" s="22"/>
      <c r="O357" s="22"/>
      <c r="P357" s="22"/>
      <c r="Q357" s="22"/>
      <c r="R357" s="22"/>
      <c r="S357" s="22"/>
      <c r="T357" s="22"/>
      <c r="U357" s="22"/>
      <c r="V357" s="22"/>
      <c r="W357" s="22"/>
      <c r="X357" s="22"/>
      <c r="Y357" s="22"/>
      <c r="Z357" s="22"/>
    </row>
    <row r="358" spans="2:26" x14ac:dyDescent="0.25">
      <c r="B358" s="22"/>
      <c r="C358" s="22"/>
      <c r="D358" s="22"/>
      <c r="E358" s="22"/>
      <c r="G358" s="22"/>
      <c r="H358" s="22"/>
      <c r="J358" s="22"/>
      <c r="K358" s="22"/>
      <c r="L358" s="22"/>
      <c r="M358" s="22"/>
      <c r="N358" s="22"/>
      <c r="O358" s="22"/>
      <c r="P358" s="22"/>
      <c r="Q358" s="22"/>
      <c r="R358" s="22"/>
      <c r="S358" s="22"/>
      <c r="T358" s="22"/>
      <c r="U358" s="22"/>
      <c r="V358" s="22"/>
      <c r="W358" s="22"/>
      <c r="X358" s="22"/>
      <c r="Y358" s="22"/>
      <c r="Z358" s="22"/>
    </row>
    <row r="359" spans="2:26" x14ac:dyDescent="0.25">
      <c r="B359" s="22"/>
      <c r="C359" s="22"/>
      <c r="D359" s="22"/>
      <c r="E359" s="22"/>
      <c r="G359" s="22"/>
      <c r="H359" s="22"/>
      <c r="J359" s="22"/>
      <c r="K359" s="22"/>
      <c r="L359" s="22"/>
      <c r="M359" s="22"/>
      <c r="N359" s="22"/>
      <c r="O359" s="22"/>
      <c r="P359" s="22"/>
      <c r="Q359" s="22"/>
      <c r="R359" s="22"/>
      <c r="S359" s="22"/>
      <c r="T359" s="22"/>
      <c r="U359" s="22"/>
      <c r="V359" s="22"/>
      <c r="W359" s="22"/>
      <c r="X359" s="22"/>
      <c r="Y359" s="22"/>
      <c r="Z359" s="22"/>
    </row>
    <row r="360" spans="2:26" x14ac:dyDescent="0.25">
      <c r="B360" s="22"/>
      <c r="C360" s="22"/>
      <c r="D360" s="22"/>
      <c r="E360" s="22"/>
      <c r="G360" s="22"/>
      <c r="H360" s="22"/>
      <c r="J360" s="22"/>
      <c r="K360" s="22"/>
      <c r="L360" s="22"/>
      <c r="M360" s="22"/>
      <c r="N360" s="22"/>
      <c r="O360" s="22"/>
      <c r="P360" s="22"/>
      <c r="Q360" s="22"/>
      <c r="R360" s="22"/>
      <c r="S360" s="22"/>
      <c r="T360" s="22"/>
      <c r="U360" s="22"/>
      <c r="V360" s="22"/>
      <c r="W360" s="22"/>
      <c r="X360" s="22"/>
      <c r="Y360" s="22"/>
      <c r="Z360" s="22"/>
    </row>
    <row r="361" spans="2:26" x14ac:dyDescent="0.25">
      <c r="B361" s="22"/>
      <c r="C361" s="22"/>
      <c r="D361" s="22"/>
      <c r="E361" s="22"/>
      <c r="G361" s="22"/>
      <c r="H361" s="22"/>
      <c r="J361" s="22"/>
      <c r="K361" s="22"/>
      <c r="L361" s="22"/>
      <c r="M361" s="22"/>
      <c r="N361" s="22"/>
      <c r="O361" s="22"/>
      <c r="P361" s="22"/>
      <c r="Q361" s="22"/>
      <c r="R361" s="22"/>
      <c r="S361" s="22"/>
      <c r="T361" s="22"/>
      <c r="U361" s="22"/>
      <c r="V361" s="22"/>
      <c r="W361" s="22"/>
      <c r="X361" s="22"/>
      <c r="Y361" s="22"/>
      <c r="Z361" s="22"/>
    </row>
    <row r="362" spans="2:26" x14ac:dyDescent="0.25">
      <c r="B362" s="22"/>
      <c r="C362" s="22"/>
      <c r="D362" s="22"/>
      <c r="E362" s="22"/>
      <c r="G362" s="22"/>
      <c r="H362" s="22"/>
      <c r="J362" s="22"/>
      <c r="K362" s="22"/>
      <c r="L362" s="22"/>
      <c r="M362" s="22"/>
      <c r="N362" s="22"/>
      <c r="O362" s="22"/>
      <c r="P362" s="22"/>
      <c r="Q362" s="22"/>
      <c r="R362" s="22"/>
      <c r="S362" s="22"/>
      <c r="T362" s="22"/>
      <c r="U362" s="22"/>
      <c r="V362" s="22"/>
      <c r="W362" s="22"/>
      <c r="X362" s="22"/>
      <c r="Y362" s="22"/>
      <c r="Z362" s="22"/>
    </row>
    <row r="363" spans="2:26" x14ac:dyDescent="0.25">
      <c r="B363" s="22"/>
      <c r="C363" s="22"/>
      <c r="D363" s="22"/>
      <c r="E363" s="22"/>
      <c r="G363" s="22"/>
      <c r="H363" s="22"/>
      <c r="J363" s="22"/>
      <c r="K363" s="22"/>
      <c r="L363" s="22"/>
      <c r="M363" s="22"/>
      <c r="N363" s="22"/>
      <c r="O363" s="22"/>
      <c r="P363" s="22"/>
      <c r="Q363" s="22"/>
      <c r="R363" s="22"/>
      <c r="S363" s="22"/>
      <c r="T363" s="22"/>
      <c r="U363" s="22"/>
      <c r="V363" s="22"/>
      <c r="W363" s="22"/>
      <c r="X363" s="22"/>
      <c r="Y363" s="22"/>
      <c r="Z363" s="22"/>
    </row>
    <row r="364" spans="2:26" x14ac:dyDescent="0.25">
      <c r="B364" s="22"/>
      <c r="C364" s="22"/>
      <c r="D364" s="22"/>
      <c r="E364" s="22"/>
      <c r="G364" s="22"/>
      <c r="H364" s="22"/>
      <c r="J364" s="22"/>
      <c r="K364" s="22"/>
      <c r="L364" s="22"/>
      <c r="M364" s="22"/>
      <c r="N364" s="22"/>
      <c r="O364" s="22"/>
      <c r="P364" s="22"/>
      <c r="Q364" s="22"/>
      <c r="R364" s="22"/>
      <c r="S364" s="22"/>
      <c r="T364" s="22"/>
      <c r="U364" s="22"/>
      <c r="V364" s="22"/>
      <c r="W364" s="22"/>
      <c r="X364" s="22"/>
      <c r="Y364" s="22"/>
      <c r="Z364" s="22"/>
    </row>
    <row r="365" spans="2:26" x14ac:dyDescent="0.25">
      <c r="B365" s="22"/>
      <c r="C365" s="22"/>
      <c r="D365" s="22"/>
      <c r="E365" s="22"/>
      <c r="G365" s="22"/>
      <c r="H365" s="22"/>
      <c r="J365" s="22"/>
      <c r="K365" s="22"/>
      <c r="L365" s="22"/>
      <c r="M365" s="22"/>
      <c r="N365" s="22"/>
      <c r="O365" s="22"/>
      <c r="P365" s="22"/>
      <c r="Q365" s="22"/>
      <c r="R365" s="22"/>
      <c r="S365" s="22"/>
      <c r="T365" s="22"/>
      <c r="U365" s="22"/>
      <c r="V365" s="22"/>
      <c r="W365" s="22"/>
      <c r="X365" s="22"/>
      <c r="Y365" s="22"/>
      <c r="Z365" s="22"/>
    </row>
    <row r="366" spans="2:26" x14ac:dyDescent="0.25">
      <c r="B366" s="22"/>
      <c r="C366" s="22"/>
      <c r="D366" s="22"/>
      <c r="E366" s="22"/>
      <c r="G366" s="22"/>
      <c r="H366" s="22"/>
      <c r="J366" s="22"/>
      <c r="K366" s="22"/>
      <c r="L366" s="22"/>
      <c r="M366" s="22"/>
      <c r="N366" s="22"/>
      <c r="O366" s="22"/>
      <c r="P366" s="22"/>
      <c r="Q366" s="22"/>
      <c r="R366" s="22"/>
      <c r="S366" s="22"/>
      <c r="T366" s="22"/>
      <c r="U366" s="22"/>
      <c r="V366" s="22"/>
      <c r="W366" s="22"/>
      <c r="X366" s="22"/>
      <c r="Y366" s="22"/>
      <c r="Z366" s="22"/>
    </row>
    <row r="367" spans="2:26" x14ac:dyDescent="0.25">
      <c r="B367" s="22"/>
      <c r="C367" s="22"/>
      <c r="D367" s="22"/>
      <c r="E367" s="22"/>
      <c r="G367" s="22"/>
      <c r="H367" s="22"/>
      <c r="J367" s="22"/>
      <c r="K367" s="22"/>
      <c r="L367" s="22"/>
      <c r="M367" s="22"/>
      <c r="N367" s="22"/>
      <c r="O367" s="22"/>
      <c r="P367" s="22"/>
      <c r="Q367" s="22"/>
      <c r="R367" s="22"/>
      <c r="S367" s="22"/>
      <c r="T367" s="22"/>
      <c r="U367" s="22"/>
      <c r="V367" s="22"/>
      <c r="W367" s="22"/>
      <c r="X367" s="22"/>
      <c r="Y367" s="22"/>
      <c r="Z367" s="22"/>
    </row>
    <row r="368" spans="2:26" x14ac:dyDescent="0.25">
      <c r="B368" s="22"/>
      <c r="C368" s="22"/>
      <c r="D368" s="22"/>
      <c r="E368" s="22"/>
      <c r="G368" s="22"/>
      <c r="H368" s="22"/>
      <c r="J368" s="22"/>
      <c r="K368" s="22"/>
      <c r="L368" s="22"/>
      <c r="M368" s="22"/>
      <c r="N368" s="22"/>
      <c r="O368" s="22"/>
      <c r="P368" s="22"/>
      <c r="Q368" s="22"/>
      <c r="R368" s="22"/>
      <c r="S368" s="22"/>
      <c r="T368" s="22"/>
      <c r="U368" s="22"/>
      <c r="V368" s="22"/>
      <c r="W368" s="22"/>
      <c r="X368" s="22"/>
      <c r="Y368" s="22"/>
      <c r="Z368" s="22"/>
    </row>
    <row r="369" spans="2:26" x14ac:dyDescent="0.25">
      <c r="B369" s="22"/>
      <c r="C369" s="22"/>
      <c r="D369" s="22"/>
      <c r="E369" s="22"/>
      <c r="G369" s="22"/>
      <c r="H369" s="22"/>
      <c r="J369" s="22"/>
      <c r="K369" s="22"/>
      <c r="L369" s="22"/>
      <c r="M369" s="22"/>
      <c r="N369" s="22"/>
      <c r="O369" s="22"/>
      <c r="P369" s="22"/>
      <c r="Q369" s="22"/>
      <c r="R369" s="22"/>
      <c r="S369" s="22"/>
      <c r="T369" s="22"/>
      <c r="U369" s="22"/>
      <c r="V369" s="22"/>
      <c r="W369" s="22"/>
      <c r="X369" s="22"/>
      <c r="Y369" s="22"/>
      <c r="Z369" s="22"/>
    </row>
    <row r="370" spans="2:26" x14ac:dyDescent="0.25">
      <c r="B370" s="22"/>
      <c r="C370" s="22"/>
      <c r="D370" s="22"/>
      <c r="E370" s="22"/>
      <c r="G370" s="22"/>
      <c r="H370" s="22"/>
      <c r="J370" s="22"/>
      <c r="K370" s="22"/>
      <c r="L370" s="22"/>
      <c r="M370" s="22"/>
      <c r="N370" s="22"/>
      <c r="O370" s="22"/>
      <c r="P370" s="22"/>
      <c r="Q370" s="22"/>
      <c r="R370" s="22"/>
      <c r="S370" s="22"/>
      <c r="T370" s="22"/>
      <c r="U370" s="22"/>
      <c r="V370" s="22"/>
      <c r="W370" s="22"/>
      <c r="X370" s="22"/>
      <c r="Y370" s="22"/>
      <c r="Z370" s="22"/>
    </row>
    <row r="371" spans="2:26" x14ac:dyDescent="0.25">
      <c r="B371" s="22"/>
      <c r="C371" s="22"/>
      <c r="D371" s="22"/>
      <c r="E371" s="22"/>
      <c r="G371" s="22"/>
      <c r="H371" s="22"/>
      <c r="J371" s="22"/>
      <c r="K371" s="22"/>
      <c r="L371" s="22"/>
      <c r="M371" s="22"/>
      <c r="N371" s="22"/>
      <c r="O371" s="22"/>
      <c r="P371" s="22"/>
      <c r="Q371" s="22"/>
      <c r="R371" s="22"/>
      <c r="S371" s="22"/>
      <c r="T371" s="22"/>
      <c r="U371" s="22"/>
      <c r="V371" s="22"/>
      <c r="W371" s="22"/>
      <c r="X371" s="22"/>
      <c r="Y371" s="22"/>
      <c r="Z371" s="22"/>
    </row>
    <row r="372" spans="2:26" x14ac:dyDescent="0.25">
      <c r="B372" s="22"/>
      <c r="C372" s="22"/>
      <c r="D372" s="22"/>
      <c r="E372" s="22"/>
      <c r="G372" s="22"/>
      <c r="H372" s="22"/>
      <c r="J372" s="22"/>
      <c r="K372" s="22"/>
      <c r="L372" s="22"/>
      <c r="M372" s="22"/>
      <c r="N372" s="22"/>
      <c r="O372" s="22"/>
      <c r="P372" s="22"/>
      <c r="Q372" s="22"/>
      <c r="R372" s="22"/>
      <c r="S372" s="22"/>
      <c r="T372" s="22"/>
      <c r="U372" s="22"/>
      <c r="V372" s="22"/>
      <c r="W372" s="22"/>
      <c r="X372" s="22"/>
      <c r="Y372" s="22"/>
      <c r="Z372" s="22"/>
    </row>
    <row r="373" spans="2:26" x14ac:dyDescent="0.25">
      <c r="B373" s="22"/>
      <c r="C373" s="22"/>
      <c r="D373" s="22"/>
      <c r="E373" s="22"/>
      <c r="G373" s="22"/>
      <c r="H373" s="22"/>
      <c r="J373" s="22"/>
      <c r="K373" s="22"/>
      <c r="L373" s="22"/>
      <c r="M373" s="22"/>
      <c r="N373" s="22"/>
      <c r="O373" s="22"/>
      <c r="P373" s="22"/>
      <c r="Q373" s="22"/>
      <c r="R373" s="22"/>
      <c r="S373" s="22"/>
      <c r="T373" s="22"/>
      <c r="U373" s="22"/>
      <c r="V373" s="22"/>
      <c r="W373" s="22"/>
      <c r="X373" s="22"/>
      <c r="Y373" s="22"/>
      <c r="Z373" s="22"/>
    </row>
    <row r="374" spans="2:26" x14ac:dyDescent="0.25">
      <c r="B374" s="22"/>
      <c r="C374" s="22"/>
      <c r="D374" s="22"/>
      <c r="E374" s="22"/>
      <c r="G374" s="22"/>
      <c r="H374" s="22"/>
      <c r="J374" s="22"/>
      <c r="K374" s="22"/>
      <c r="L374" s="22"/>
      <c r="M374" s="22"/>
      <c r="N374" s="22"/>
      <c r="O374" s="22"/>
      <c r="P374" s="22"/>
      <c r="Q374" s="22"/>
      <c r="R374" s="22"/>
      <c r="S374" s="22"/>
      <c r="T374" s="22"/>
      <c r="U374" s="22"/>
      <c r="V374" s="22"/>
      <c r="W374" s="22"/>
      <c r="X374" s="22"/>
      <c r="Y374" s="22"/>
      <c r="Z374" s="22"/>
    </row>
    <row r="375" spans="2:26" x14ac:dyDescent="0.25">
      <c r="B375" s="22"/>
      <c r="C375" s="22"/>
      <c r="D375" s="22"/>
      <c r="E375" s="22"/>
      <c r="G375" s="22"/>
      <c r="H375" s="22"/>
      <c r="J375" s="22"/>
      <c r="K375" s="22"/>
      <c r="L375" s="22"/>
      <c r="M375" s="22"/>
      <c r="N375" s="22"/>
      <c r="O375" s="22"/>
      <c r="P375" s="22"/>
      <c r="Q375" s="22"/>
      <c r="R375" s="22"/>
      <c r="S375" s="22"/>
      <c r="T375" s="22"/>
      <c r="U375" s="22"/>
      <c r="V375" s="22"/>
      <c r="W375" s="22"/>
      <c r="X375" s="22"/>
      <c r="Y375" s="22"/>
      <c r="Z375" s="22"/>
    </row>
    <row r="376" spans="2:26" x14ac:dyDescent="0.25">
      <c r="B376" s="22"/>
      <c r="C376" s="22"/>
      <c r="D376" s="22"/>
      <c r="E376" s="22"/>
      <c r="G376" s="22"/>
      <c r="H376" s="22"/>
      <c r="J376" s="22"/>
      <c r="K376" s="22"/>
      <c r="L376" s="22"/>
      <c r="M376" s="22"/>
      <c r="N376" s="22"/>
      <c r="O376" s="22"/>
      <c r="P376" s="22"/>
      <c r="Q376" s="22"/>
      <c r="R376" s="22"/>
      <c r="S376" s="22"/>
      <c r="T376" s="22"/>
      <c r="U376" s="22"/>
      <c r="V376" s="22"/>
      <c r="W376" s="22"/>
      <c r="X376" s="22"/>
      <c r="Y376" s="22"/>
      <c r="Z376" s="22"/>
    </row>
    <row r="377" spans="2:26" x14ac:dyDescent="0.25">
      <c r="B377" s="22"/>
      <c r="C377" s="22"/>
      <c r="D377" s="22"/>
      <c r="E377" s="22"/>
      <c r="G377" s="22"/>
      <c r="H377" s="22"/>
      <c r="J377" s="22"/>
      <c r="K377" s="22"/>
      <c r="L377" s="22"/>
      <c r="M377" s="22"/>
      <c r="N377" s="22"/>
      <c r="O377" s="22"/>
      <c r="P377" s="22"/>
      <c r="Q377" s="22"/>
      <c r="R377" s="22"/>
      <c r="S377" s="22"/>
      <c r="T377" s="22"/>
      <c r="U377" s="22"/>
      <c r="V377" s="22"/>
      <c r="W377" s="22"/>
      <c r="X377" s="22"/>
      <c r="Y377" s="22"/>
      <c r="Z377" s="22"/>
    </row>
    <row r="378" spans="2:26" x14ac:dyDescent="0.25">
      <c r="B378" s="22"/>
      <c r="C378" s="22"/>
      <c r="D378" s="22"/>
      <c r="E378" s="22"/>
      <c r="G378" s="22"/>
      <c r="H378" s="22"/>
      <c r="J378" s="22"/>
      <c r="K378" s="22"/>
      <c r="L378" s="22"/>
      <c r="M378" s="22"/>
      <c r="N378" s="22"/>
      <c r="O378" s="22"/>
      <c r="P378" s="22"/>
      <c r="Q378" s="22"/>
      <c r="R378" s="22"/>
      <c r="S378" s="22"/>
      <c r="T378" s="22"/>
      <c r="U378" s="22"/>
      <c r="V378" s="22"/>
      <c r="W378" s="22"/>
      <c r="X378" s="22"/>
      <c r="Y378" s="22"/>
      <c r="Z378" s="22"/>
    </row>
    <row r="379" spans="2:26" x14ac:dyDescent="0.25">
      <c r="B379" s="22"/>
      <c r="C379" s="22"/>
      <c r="D379" s="22"/>
      <c r="E379" s="22"/>
      <c r="G379" s="22"/>
      <c r="H379" s="22"/>
      <c r="J379" s="22"/>
      <c r="K379" s="22"/>
      <c r="L379" s="22"/>
      <c r="M379" s="22"/>
      <c r="N379" s="22"/>
      <c r="O379" s="22"/>
      <c r="P379" s="22"/>
      <c r="Q379" s="22"/>
      <c r="R379" s="22"/>
      <c r="S379" s="22"/>
      <c r="T379" s="22"/>
      <c r="U379" s="22"/>
      <c r="V379" s="22"/>
      <c r="W379" s="22"/>
      <c r="X379" s="22"/>
      <c r="Y379" s="22"/>
      <c r="Z379" s="22"/>
    </row>
    <row r="380" spans="2:26" x14ac:dyDescent="0.25">
      <c r="B380" s="22"/>
      <c r="C380" s="22"/>
      <c r="D380" s="22"/>
      <c r="E380" s="22"/>
      <c r="G380" s="22"/>
      <c r="H380" s="22"/>
      <c r="J380" s="22"/>
      <c r="K380" s="22"/>
      <c r="L380" s="22"/>
      <c r="M380" s="22"/>
      <c r="N380" s="22"/>
      <c r="O380" s="22"/>
      <c r="P380" s="22"/>
      <c r="Q380" s="22"/>
      <c r="R380" s="22"/>
      <c r="S380" s="22"/>
      <c r="T380" s="22"/>
      <c r="U380" s="22"/>
      <c r="V380" s="22"/>
      <c r="W380" s="22"/>
      <c r="X380" s="22"/>
      <c r="Y380" s="22"/>
      <c r="Z380" s="22"/>
    </row>
    <row r="381" spans="2:26" x14ac:dyDescent="0.25">
      <c r="B381" s="22"/>
      <c r="C381" s="22"/>
      <c r="D381" s="22"/>
      <c r="E381" s="22"/>
      <c r="G381" s="22"/>
      <c r="H381" s="22"/>
      <c r="J381" s="22"/>
      <c r="K381" s="22"/>
      <c r="L381" s="22"/>
      <c r="M381" s="22"/>
      <c r="N381" s="22"/>
      <c r="O381" s="22"/>
      <c r="P381" s="22"/>
      <c r="Q381" s="22"/>
      <c r="R381" s="22"/>
      <c r="S381" s="22"/>
      <c r="T381" s="22"/>
      <c r="U381" s="22"/>
      <c r="V381" s="22"/>
      <c r="W381" s="22"/>
      <c r="X381" s="22"/>
      <c r="Y381" s="22"/>
      <c r="Z381" s="22"/>
    </row>
    <row r="382" spans="2:26" x14ac:dyDescent="0.25">
      <c r="B382" s="22"/>
      <c r="C382" s="22"/>
      <c r="D382" s="22"/>
      <c r="E382" s="22"/>
      <c r="G382" s="22"/>
      <c r="H382" s="22"/>
      <c r="J382" s="22"/>
      <c r="K382" s="22"/>
      <c r="L382" s="22"/>
      <c r="M382" s="22"/>
      <c r="N382" s="22"/>
      <c r="O382" s="22"/>
      <c r="P382" s="22"/>
      <c r="Q382" s="22"/>
      <c r="R382" s="22"/>
      <c r="S382" s="22"/>
      <c r="T382" s="22"/>
      <c r="U382" s="22"/>
      <c r="V382" s="22"/>
      <c r="W382" s="22"/>
      <c r="X382" s="22"/>
      <c r="Y382" s="22"/>
      <c r="Z382" s="22"/>
    </row>
    <row r="383" spans="2:26" x14ac:dyDescent="0.25">
      <c r="B383" s="22"/>
      <c r="C383" s="22"/>
      <c r="D383" s="22"/>
      <c r="E383" s="22"/>
      <c r="G383" s="22"/>
      <c r="H383" s="22"/>
      <c r="J383" s="22"/>
      <c r="K383" s="22"/>
      <c r="L383" s="22"/>
      <c r="M383" s="22"/>
      <c r="N383" s="22"/>
      <c r="O383" s="22"/>
      <c r="P383" s="22"/>
      <c r="Q383" s="22"/>
      <c r="R383" s="22"/>
      <c r="S383" s="22"/>
      <c r="T383" s="22"/>
      <c r="U383" s="22"/>
      <c r="V383" s="22"/>
      <c r="W383" s="22"/>
      <c r="X383" s="22"/>
      <c r="Y383" s="22"/>
      <c r="Z383" s="22"/>
    </row>
    <row r="384" spans="2:26" x14ac:dyDescent="0.25">
      <c r="B384" s="22"/>
      <c r="C384" s="22"/>
      <c r="D384" s="22"/>
      <c r="E384" s="22"/>
      <c r="G384" s="22"/>
      <c r="H384" s="22"/>
      <c r="J384" s="22"/>
      <c r="K384" s="22"/>
      <c r="L384" s="22"/>
      <c r="M384" s="22"/>
      <c r="N384" s="22"/>
      <c r="O384" s="22"/>
      <c r="P384" s="22"/>
      <c r="Q384" s="22"/>
      <c r="R384" s="22"/>
      <c r="S384" s="22"/>
      <c r="T384" s="22"/>
      <c r="U384" s="22"/>
      <c r="V384" s="22"/>
      <c r="W384" s="22"/>
      <c r="X384" s="22"/>
      <c r="Y384" s="22"/>
      <c r="Z384" s="22"/>
    </row>
    <row r="385" spans="2:26" x14ac:dyDescent="0.25">
      <c r="B385" s="22"/>
      <c r="C385" s="22"/>
      <c r="D385" s="22"/>
      <c r="E385" s="22"/>
      <c r="G385" s="22"/>
      <c r="H385" s="22"/>
      <c r="J385" s="22"/>
      <c r="K385" s="22"/>
      <c r="L385" s="22"/>
      <c r="M385" s="22"/>
      <c r="N385" s="22"/>
      <c r="O385" s="22"/>
      <c r="P385" s="22"/>
      <c r="Q385" s="22"/>
      <c r="R385" s="22"/>
      <c r="S385" s="22"/>
      <c r="T385" s="22"/>
      <c r="U385" s="22"/>
      <c r="V385" s="22"/>
      <c r="W385" s="22"/>
      <c r="X385" s="22"/>
      <c r="Y385" s="22"/>
      <c r="Z385" s="22"/>
    </row>
    <row r="386" spans="2:26" x14ac:dyDescent="0.25">
      <c r="B386" s="22"/>
      <c r="C386" s="22"/>
      <c r="D386" s="22"/>
      <c r="E386" s="22"/>
      <c r="G386" s="22"/>
      <c r="H386" s="22"/>
      <c r="J386" s="22"/>
      <c r="K386" s="22"/>
      <c r="L386" s="22"/>
      <c r="M386" s="22"/>
      <c r="N386" s="22"/>
      <c r="O386" s="22"/>
      <c r="P386" s="22"/>
      <c r="Q386" s="22"/>
      <c r="R386" s="22"/>
      <c r="S386" s="22"/>
      <c r="T386" s="22"/>
      <c r="U386" s="22"/>
      <c r="V386" s="22"/>
      <c r="W386" s="22"/>
      <c r="X386" s="22"/>
      <c r="Y386" s="22"/>
      <c r="Z386" s="22"/>
    </row>
    <row r="387" spans="2:26" x14ac:dyDescent="0.25">
      <c r="B387" s="22"/>
      <c r="C387" s="22"/>
      <c r="D387" s="22"/>
      <c r="E387" s="22"/>
      <c r="G387" s="22"/>
      <c r="H387" s="22"/>
      <c r="J387" s="22"/>
      <c r="K387" s="22"/>
      <c r="L387" s="22"/>
      <c r="M387" s="22"/>
      <c r="N387" s="22"/>
      <c r="O387" s="22"/>
      <c r="P387" s="22"/>
      <c r="Q387" s="22"/>
      <c r="R387" s="22"/>
      <c r="S387" s="22"/>
      <c r="T387" s="22"/>
      <c r="U387" s="22"/>
      <c r="V387" s="22"/>
      <c r="W387" s="22"/>
      <c r="X387" s="22"/>
      <c r="Y387" s="22"/>
      <c r="Z387" s="22"/>
    </row>
    <row r="388" spans="2:26" x14ac:dyDescent="0.25">
      <c r="B388" s="22"/>
      <c r="C388" s="22"/>
      <c r="D388" s="22"/>
      <c r="E388" s="22"/>
      <c r="G388" s="22"/>
      <c r="H388" s="22"/>
      <c r="J388" s="22"/>
      <c r="K388" s="22"/>
      <c r="L388" s="22"/>
      <c r="M388" s="22"/>
      <c r="N388" s="22"/>
      <c r="O388" s="22"/>
      <c r="P388" s="22"/>
      <c r="Q388" s="22"/>
      <c r="R388" s="22"/>
      <c r="S388" s="22"/>
      <c r="T388" s="22"/>
      <c r="U388" s="22"/>
      <c r="V388" s="22"/>
      <c r="W388" s="22"/>
      <c r="X388" s="22"/>
      <c r="Y388" s="22"/>
      <c r="Z388" s="22"/>
    </row>
    <row r="389" spans="2:26" x14ac:dyDescent="0.25">
      <c r="B389" s="22"/>
      <c r="C389" s="22"/>
      <c r="D389" s="22"/>
      <c r="E389" s="22"/>
      <c r="G389" s="22"/>
      <c r="H389" s="22"/>
      <c r="J389" s="22"/>
      <c r="K389" s="22"/>
      <c r="L389" s="22"/>
      <c r="M389" s="22"/>
      <c r="N389" s="22"/>
      <c r="O389" s="22"/>
      <c r="P389" s="22"/>
      <c r="Q389" s="22"/>
      <c r="R389" s="22"/>
      <c r="S389" s="22"/>
      <c r="T389" s="22"/>
      <c r="U389" s="22"/>
      <c r="V389" s="22"/>
      <c r="W389" s="22"/>
      <c r="X389" s="22"/>
      <c r="Y389" s="22"/>
      <c r="Z389" s="22"/>
    </row>
    <row r="390" spans="2:26" x14ac:dyDescent="0.25">
      <c r="B390" s="22"/>
      <c r="C390" s="22"/>
      <c r="D390" s="22"/>
      <c r="E390" s="22"/>
      <c r="G390" s="22"/>
      <c r="H390" s="22"/>
      <c r="J390" s="22"/>
      <c r="K390" s="22"/>
      <c r="L390" s="22"/>
      <c r="M390" s="22"/>
      <c r="N390" s="22"/>
      <c r="O390" s="22"/>
      <c r="P390" s="22"/>
      <c r="Q390" s="22"/>
      <c r="R390" s="22"/>
      <c r="S390" s="22"/>
      <c r="T390" s="22"/>
      <c r="U390" s="22"/>
      <c r="V390" s="22"/>
      <c r="W390" s="22"/>
      <c r="X390" s="22"/>
      <c r="Y390" s="22"/>
      <c r="Z390" s="22"/>
    </row>
    <row r="391" spans="2:26" x14ac:dyDescent="0.25">
      <c r="B391" s="22"/>
      <c r="C391" s="22"/>
      <c r="D391" s="22"/>
      <c r="E391" s="22"/>
      <c r="G391" s="22"/>
      <c r="H391" s="22"/>
      <c r="J391" s="22"/>
      <c r="K391" s="22"/>
      <c r="L391" s="22"/>
      <c r="M391" s="22"/>
      <c r="N391" s="22"/>
      <c r="O391" s="22"/>
      <c r="P391" s="22"/>
      <c r="Q391" s="22"/>
      <c r="R391" s="22"/>
      <c r="S391" s="22"/>
      <c r="T391" s="22"/>
      <c r="U391" s="22"/>
      <c r="V391" s="22"/>
      <c r="W391" s="22"/>
      <c r="X391" s="22"/>
      <c r="Y391" s="22"/>
      <c r="Z391" s="22"/>
    </row>
    <row r="392" spans="2:26" x14ac:dyDescent="0.25">
      <c r="B392" s="22"/>
      <c r="C392" s="22"/>
      <c r="D392" s="22"/>
      <c r="E392" s="22"/>
      <c r="G392" s="22"/>
      <c r="H392" s="22"/>
      <c r="J392" s="22"/>
      <c r="K392" s="22"/>
      <c r="L392" s="22"/>
      <c r="M392" s="22"/>
      <c r="N392" s="22"/>
      <c r="O392" s="22"/>
      <c r="P392" s="22"/>
      <c r="Q392" s="22"/>
      <c r="R392" s="22"/>
      <c r="S392" s="22"/>
      <c r="T392" s="22"/>
      <c r="U392" s="22"/>
      <c r="V392" s="22"/>
      <c r="W392" s="22"/>
      <c r="X392" s="22"/>
      <c r="Y392" s="22"/>
      <c r="Z392" s="22"/>
    </row>
    <row r="393" spans="2:26" x14ac:dyDescent="0.25">
      <c r="B393" s="22"/>
      <c r="C393" s="22"/>
      <c r="D393" s="22"/>
      <c r="E393" s="22"/>
      <c r="G393" s="22"/>
      <c r="H393" s="22"/>
      <c r="J393" s="22"/>
      <c r="K393" s="22"/>
      <c r="L393" s="22"/>
      <c r="M393" s="22"/>
      <c r="N393" s="22"/>
      <c r="O393" s="22"/>
      <c r="P393" s="22"/>
      <c r="Q393" s="22"/>
      <c r="R393" s="22"/>
      <c r="S393" s="22"/>
      <c r="T393" s="22"/>
      <c r="U393" s="22"/>
      <c r="V393" s="22"/>
      <c r="W393" s="22"/>
      <c r="X393" s="22"/>
      <c r="Y393" s="22"/>
      <c r="Z393" s="22"/>
    </row>
    <row r="394" spans="2:26" x14ac:dyDescent="0.25">
      <c r="B394" s="22"/>
      <c r="C394" s="22"/>
      <c r="D394" s="22"/>
      <c r="E394" s="22"/>
      <c r="G394" s="22"/>
      <c r="H394" s="22"/>
      <c r="J394" s="22"/>
      <c r="K394" s="22"/>
      <c r="L394" s="22"/>
      <c r="M394" s="22"/>
      <c r="N394" s="22"/>
      <c r="O394" s="22"/>
      <c r="P394" s="22"/>
      <c r="Q394" s="22"/>
      <c r="R394" s="22"/>
      <c r="S394" s="22"/>
      <c r="T394" s="22"/>
      <c r="U394" s="22"/>
      <c r="V394" s="22"/>
      <c r="W394" s="22"/>
      <c r="X394" s="22"/>
      <c r="Y394" s="22"/>
      <c r="Z394" s="22"/>
    </row>
    <row r="395" spans="2:26" x14ac:dyDescent="0.25">
      <c r="B395" s="22"/>
      <c r="C395" s="22"/>
      <c r="D395" s="22"/>
      <c r="E395" s="22"/>
      <c r="G395" s="22"/>
      <c r="H395" s="22"/>
      <c r="J395" s="22"/>
      <c r="K395" s="22"/>
      <c r="L395" s="22"/>
      <c r="M395" s="22"/>
      <c r="N395" s="22"/>
      <c r="O395" s="22"/>
      <c r="P395" s="22"/>
      <c r="Q395" s="22"/>
      <c r="R395" s="22"/>
      <c r="S395" s="22"/>
      <c r="T395" s="22"/>
      <c r="U395" s="22"/>
      <c r="V395" s="22"/>
      <c r="W395" s="22"/>
      <c r="X395" s="22"/>
      <c r="Y395" s="22"/>
      <c r="Z395" s="22"/>
    </row>
    <row r="396" spans="2:26" x14ac:dyDescent="0.25">
      <c r="B396" s="22"/>
      <c r="C396" s="22"/>
      <c r="D396" s="22"/>
      <c r="E396" s="22"/>
      <c r="G396" s="22"/>
      <c r="H396" s="22"/>
      <c r="J396" s="22"/>
      <c r="K396" s="22"/>
      <c r="L396" s="22"/>
      <c r="M396" s="22"/>
      <c r="N396" s="22"/>
      <c r="O396" s="22"/>
      <c r="P396" s="22"/>
      <c r="Q396" s="22"/>
      <c r="R396" s="22"/>
      <c r="S396" s="22"/>
      <c r="T396" s="22"/>
      <c r="U396" s="22"/>
      <c r="V396" s="22"/>
      <c r="W396" s="22"/>
      <c r="X396" s="22"/>
      <c r="Y396" s="22"/>
      <c r="Z396" s="22"/>
    </row>
    <row r="397" spans="2:26" x14ac:dyDescent="0.25">
      <c r="B397" s="22"/>
      <c r="C397" s="22"/>
      <c r="D397" s="22"/>
      <c r="E397" s="22"/>
      <c r="G397" s="22"/>
      <c r="H397" s="22"/>
      <c r="J397" s="22"/>
      <c r="K397" s="22"/>
      <c r="L397" s="22"/>
      <c r="M397" s="22"/>
      <c r="N397" s="22"/>
      <c r="O397" s="22"/>
      <c r="P397" s="22"/>
      <c r="Q397" s="22"/>
      <c r="R397" s="22"/>
      <c r="S397" s="22"/>
      <c r="T397" s="22"/>
      <c r="U397" s="22"/>
      <c r="V397" s="22"/>
      <c r="W397" s="22"/>
      <c r="X397" s="22"/>
      <c r="Y397" s="22"/>
      <c r="Z397" s="22"/>
    </row>
    <row r="398" spans="2:26" x14ac:dyDescent="0.25">
      <c r="B398" s="22"/>
      <c r="C398" s="22"/>
      <c r="D398" s="22"/>
      <c r="E398" s="22"/>
      <c r="G398" s="22"/>
      <c r="H398" s="22"/>
      <c r="J398" s="22"/>
      <c r="K398" s="22"/>
      <c r="L398" s="22"/>
      <c r="M398" s="22"/>
      <c r="N398" s="22"/>
      <c r="O398" s="22"/>
      <c r="P398" s="22"/>
      <c r="Q398" s="22"/>
      <c r="R398" s="22"/>
      <c r="S398" s="22"/>
      <c r="T398" s="22"/>
      <c r="U398" s="22"/>
      <c r="V398" s="22"/>
      <c r="W398" s="22"/>
      <c r="X398" s="22"/>
      <c r="Y398" s="22"/>
      <c r="Z398" s="22"/>
    </row>
    <row r="399" spans="2:26" x14ac:dyDescent="0.25">
      <c r="B399" s="22"/>
      <c r="C399" s="22"/>
      <c r="D399" s="22"/>
      <c r="E399" s="22"/>
      <c r="G399" s="22"/>
      <c r="H399" s="22"/>
      <c r="J399" s="22"/>
      <c r="K399" s="22"/>
      <c r="L399" s="22"/>
      <c r="M399" s="22"/>
      <c r="N399" s="22"/>
      <c r="O399" s="22"/>
      <c r="P399" s="22"/>
      <c r="Q399" s="22"/>
      <c r="R399" s="22"/>
      <c r="S399" s="22"/>
      <c r="T399" s="22"/>
      <c r="U399" s="22"/>
      <c r="V399" s="22"/>
      <c r="W399" s="22"/>
      <c r="X399" s="22"/>
      <c r="Y399" s="22"/>
      <c r="Z399" s="22"/>
    </row>
    <row r="400" spans="2:26" x14ac:dyDescent="0.25">
      <c r="B400" s="22"/>
      <c r="C400" s="22"/>
      <c r="D400" s="22"/>
      <c r="E400" s="22"/>
      <c r="G400" s="22"/>
      <c r="H400" s="22"/>
      <c r="J400" s="22"/>
      <c r="K400" s="22"/>
      <c r="L400" s="22"/>
      <c r="M400" s="22"/>
      <c r="N400" s="22"/>
      <c r="O400" s="22"/>
      <c r="P400" s="22"/>
      <c r="Q400" s="22"/>
      <c r="R400" s="22"/>
      <c r="S400" s="22"/>
      <c r="T400" s="22"/>
      <c r="U400" s="22"/>
      <c r="V400" s="22"/>
      <c r="W400" s="22"/>
      <c r="X400" s="22"/>
      <c r="Y400" s="22"/>
      <c r="Z400" s="22"/>
    </row>
    <row r="401" spans="2:26" x14ac:dyDescent="0.25">
      <c r="B401" s="22"/>
      <c r="C401" s="22"/>
      <c r="D401" s="22"/>
      <c r="E401" s="22"/>
      <c r="G401" s="22"/>
      <c r="H401" s="22"/>
      <c r="J401" s="22"/>
      <c r="K401" s="22"/>
      <c r="L401" s="22"/>
      <c r="M401" s="22"/>
      <c r="N401" s="22"/>
      <c r="O401" s="22"/>
      <c r="P401" s="22"/>
      <c r="Q401" s="22"/>
      <c r="R401" s="22"/>
      <c r="S401" s="22"/>
      <c r="T401" s="22"/>
      <c r="U401" s="22"/>
      <c r="V401" s="22"/>
      <c r="W401" s="22"/>
      <c r="X401" s="22"/>
      <c r="Y401" s="22"/>
      <c r="Z401" s="22"/>
    </row>
    <row r="402" spans="2:26" x14ac:dyDescent="0.25">
      <c r="B402" s="22"/>
      <c r="C402" s="22"/>
      <c r="D402" s="22"/>
      <c r="E402" s="22"/>
      <c r="G402" s="22"/>
      <c r="H402" s="22"/>
      <c r="J402" s="22"/>
      <c r="K402" s="22"/>
      <c r="L402" s="22"/>
      <c r="M402" s="22"/>
      <c r="N402" s="22"/>
      <c r="O402" s="22"/>
      <c r="P402" s="22"/>
      <c r="Q402" s="22"/>
      <c r="R402" s="22"/>
      <c r="S402" s="22"/>
      <c r="T402" s="22"/>
      <c r="U402" s="22"/>
      <c r="V402" s="22"/>
      <c r="W402" s="22"/>
      <c r="X402" s="22"/>
      <c r="Y402" s="22"/>
      <c r="Z402" s="22"/>
    </row>
    <row r="403" spans="2:26" x14ac:dyDescent="0.25">
      <c r="B403" s="22"/>
      <c r="C403" s="22"/>
      <c r="D403" s="22"/>
      <c r="E403" s="22"/>
      <c r="G403" s="22"/>
      <c r="H403" s="22"/>
      <c r="J403" s="22"/>
      <c r="K403" s="22"/>
      <c r="L403" s="22"/>
      <c r="M403" s="22"/>
      <c r="N403" s="22"/>
      <c r="O403" s="22"/>
      <c r="P403" s="22"/>
      <c r="Q403" s="22"/>
      <c r="R403" s="22"/>
      <c r="S403" s="22"/>
      <c r="T403" s="22"/>
      <c r="U403" s="22"/>
      <c r="V403" s="22"/>
      <c r="W403" s="22"/>
      <c r="X403" s="22"/>
      <c r="Y403" s="22"/>
      <c r="Z403" s="22"/>
    </row>
    <row r="404" spans="2:26" x14ac:dyDescent="0.25">
      <c r="B404" s="22"/>
      <c r="C404" s="22"/>
      <c r="D404" s="22"/>
      <c r="E404" s="22"/>
      <c r="G404" s="22"/>
      <c r="H404" s="22"/>
      <c r="J404" s="22"/>
      <c r="K404" s="22"/>
      <c r="L404" s="22"/>
      <c r="M404" s="22"/>
      <c r="N404" s="22"/>
      <c r="O404" s="22"/>
      <c r="P404" s="22"/>
      <c r="Q404" s="22"/>
      <c r="R404" s="22"/>
      <c r="S404" s="22"/>
      <c r="T404" s="22"/>
      <c r="U404" s="22"/>
      <c r="V404" s="22"/>
      <c r="W404" s="22"/>
      <c r="X404" s="22"/>
      <c r="Y404" s="22"/>
      <c r="Z404" s="22"/>
    </row>
    <row r="405" spans="2:26" x14ac:dyDescent="0.25">
      <c r="B405" s="22"/>
      <c r="C405" s="22"/>
      <c r="D405" s="22"/>
      <c r="E405" s="22"/>
      <c r="G405" s="22"/>
      <c r="H405" s="22"/>
      <c r="J405" s="22"/>
      <c r="K405" s="22"/>
      <c r="L405" s="22"/>
      <c r="M405" s="22"/>
      <c r="N405" s="22"/>
      <c r="O405" s="22"/>
      <c r="P405" s="22"/>
      <c r="Q405" s="22"/>
      <c r="R405" s="22"/>
      <c r="S405" s="22"/>
      <c r="T405" s="22"/>
      <c r="U405" s="22"/>
      <c r="V405" s="22"/>
      <c r="W405" s="22"/>
      <c r="X405" s="22"/>
      <c r="Y405" s="22"/>
      <c r="Z405" s="22"/>
    </row>
    <row r="406" spans="2:26" x14ac:dyDescent="0.25">
      <c r="B406" s="22"/>
      <c r="C406" s="22"/>
      <c r="D406" s="22"/>
      <c r="E406" s="22"/>
      <c r="G406" s="22"/>
      <c r="H406" s="22"/>
      <c r="J406" s="22"/>
      <c r="K406" s="22"/>
      <c r="L406" s="22"/>
      <c r="M406" s="22"/>
      <c r="N406" s="22"/>
      <c r="O406" s="22"/>
      <c r="P406" s="22"/>
      <c r="Q406" s="22"/>
      <c r="R406" s="22"/>
      <c r="S406" s="22"/>
      <c r="T406" s="22"/>
      <c r="U406" s="22"/>
      <c r="V406" s="22"/>
      <c r="W406" s="22"/>
      <c r="X406" s="22"/>
      <c r="Y406" s="22"/>
      <c r="Z406" s="22"/>
    </row>
    <row r="407" spans="2:26" x14ac:dyDescent="0.25">
      <c r="B407" s="22"/>
      <c r="C407" s="22"/>
      <c r="D407" s="22"/>
      <c r="E407" s="22"/>
      <c r="G407" s="22"/>
      <c r="H407" s="22"/>
      <c r="J407" s="22"/>
      <c r="K407" s="22"/>
      <c r="L407" s="22"/>
      <c r="M407" s="22"/>
      <c r="N407" s="22"/>
      <c r="O407" s="22"/>
      <c r="P407" s="22"/>
      <c r="Q407" s="22"/>
      <c r="R407" s="22"/>
      <c r="S407" s="22"/>
      <c r="T407" s="22"/>
      <c r="U407" s="22"/>
      <c r="V407" s="22"/>
      <c r="W407" s="22"/>
      <c r="X407" s="22"/>
      <c r="Y407" s="22"/>
      <c r="Z407" s="22"/>
    </row>
    <row r="408" spans="2:26" x14ac:dyDescent="0.25">
      <c r="B408" s="22"/>
      <c r="C408" s="22"/>
      <c r="D408" s="22"/>
      <c r="E408" s="22"/>
      <c r="G408" s="22"/>
      <c r="H408" s="22"/>
      <c r="J408" s="22"/>
      <c r="K408" s="22"/>
      <c r="L408" s="22"/>
      <c r="M408" s="22"/>
      <c r="N408" s="22"/>
      <c r="O408" s="22"/>
      <c r="P408" s="22"/>
      <c r="Q408" s="22"/>
      <c r="R408" s="22"/>
      <c r="S408" s="22"/>
      <c r="T408" s="22"/>
      <c r="U408" s="22"/>
      <c r="V408" s="22"/>
      <c r="W408" s="22"/>
      <c r="X408" s="22"/>
      <c r="Y408" s="22"/>
      <c r="Z408" s="22"/>
    </row>
    <row r="409" spans="2:26" x14ac:dyDescent="0.25">
      <c r="B409" s="22"/>
      <c r="C409" s="22"/>
      <c r="D409" s="22"/>
      <c r="E409" s="22"/>
      <c r="G409" s="22"/>
      <c r="H409" s="22"/>
      <c r="J409" s="22"/>
      <c r="K409" s="22"/>
      <c r="L409" s="22"/>
      <c r="M409" s="22"/>
      <c r="N409" s="22"/>
      <c r="O409" s="22"/>
      <c r="P409" s="22"/>
      <c r="Q409" s="22"/>
      <c r="R409" s="22"/>
      <c r="S409" s="22"/>
      <c r="T409" s="22"/>
      <c r="U409" s="22"/>
      <c r="V409" s="22"/>
      <c r="W409" s="22"/>
      <c r="X409" s="22"/>
      <c r="Y409" s="22"/>
      <c r="Z409" s="22"/>
    </row>
    <row r="410" spans="2:26" x14ac:dyDescent="0.25">
      <c r="B410" s="22"/>
      <c r="C410" s="22"/>
      <c r="D410" s="22"/>
      <c r="E410" s="22"/>
      <c r="G410" s="22"/>
      <c r="H410" s="22"/>
      <c r="J410" s="22"/>
      <c r="K410" s="22"/>
      <c r="L410" s="22"/>
      <c r="M410" s="22"/>
      <c r="N410" s="22"/>
      <c r="O410" s="22"/>
      <c r="P410" s="22"/>
      <c r="Q410" s="22"/>
      <c r="R410" s="22"/>
      <c r="S410" s="22"/>
      <c r="T410" s="22"/>
      <c r="U410" s="22"/>
      <c r="V410" s="22"/>
      <c r="W410" s="22"/>
      <c r="X410" s="22"/>
      <c r="Y410" s="22"/>
      <c r="Z410" s="22"/>
    </row>
    <row r="411" spans="2:26" x14ac:dyDescent="0.25">
      <c r="B411" s="22"/>
      <c r="C411" s="22"/>
      <c r="D411" s="22"/>
      <c r="E411" s="22"/>
      <c r="G411" s="22"/>
      <c r="H411" s="22"/>
      <c r="J411" s="22"/>
      <c r="K411" s="22"/>
      <c r="L411" s="22"/>
      <c r="M411" s="22"/>
      <c r="N411" s="22"/>
      <c r="O411" s="22"/>
      <c r="P411" s="22"/>
      <c r="Q411" s="22"/>
      <c r="R411" s="22"/>
      <c r="S411" s="22"/>
      <c r="T411" s="22"/>
      <c r="U411" s="22"/>
      <c r="V411" s="22"/>
      <c r="W411" s="22"/>
      <c r="X411" s="22"/>
      <c r="Y411" s="22"/>
      <c r="Z411" s="22"/>
    </row>
    <row r="412" spans="2:26" x14ac:dyDescent="0.25">
      <c r="B412" s="22"/>
      <c r="C412" s="22"/>
      <c r="D412" s="22"/>
      <c r="E412" s="22"/>
      <c r="G412" s="22"/>
      <c r="H412" s="22"/>
      <c r="J412" s="22"/>
      <c r="K412" s="22"/>
      <c r="L412" s="22"/>
      <c r="M412" s="22"/>
      <c r="N412" s="22"/>
      <c r="O412" s="22"/>
      <c r="P412" s="22"/>
      <c r="Q412" s="22"/>
      <c r="R412" s="22"/>
      <c r="S412" s="22"/>
      <c r="T412" s="22"/>
      <c r="U412" s="22"/>
      <c r="V412" s="22"/>
      <c r="W412" s="22"/>
      <c r="X412" s="22"/>
      <c r="Y412" s="22"/>
      <c r="Z412" s="22"/>
    </row>
    <row r="413" spans="2:26" x14ac:dyDescent="0.25">
      <c r="B413" s="22"/>
      <c r="C413" s="22"/>
      <c r="D413" s="22"/>
      <c r="E413" s="22"/>
      <c r="G413" s="22"/>
      <c r="H413" s="22"/>
      <c r="J413" s="22"/>
      <c r="K413" s="22"/>
      <c r="L413" s="22"/>
      <c r="M413" s="22"/>
      <c r="N413" s="22"/>
      <c r="O413" s="22"/>
      <c r="P413" s="22"/>
      <c r="Q413" s="22"/>
      <c r="R413" s="22"/>
      <c r="S413" s="22"/>
      <c r="T413" s="22"/>
      <c r="U413" s="22"/>
      <c r="V413" s="22"/>
      <c r="W413" s="22"/>
      <c r="X413" s="22"/>
      <c r="Y413" s="22"/>
      <c r="Z413" s="22"/>
    </row>
    <row r="414" spans="2:26" x14ac:dyDescent="0.25">
      <c r="B414" s="22"/>
      <c r="C414" s="22"/>
      <c r="D414" s="22"/>
      <c r="E414" s="22"/>
      <c r="G414" s="22"/>
      <c r="H414" s="22"/>
      <c r="J414" s="22"/>
      <c r="K414" s="22"/>
      <c r="L414" s="22"/>
      <c r="M414" s="22"/>
      <c r="N414" s="22"/>
      <c r="O414" s="22"/>
      <c r="P414" s="22"/>
      <c r="Q414" s="22"/>
      <c r="R414" s="22"/>
      <c r="S414" s="22"/>
      <c r="T414" s="22"/>
      <c r="U414" s="22"/>
      <c r="V414" s="22"/>
      <c r="W414" s="22"/>
      <c r="X414" s="22"/>
      <c r="Y414" s="22"/>
      <c r="Z414" s="22"/>
    </row>
    <row r="415" spans="2:26" x14ac:dyDescent="0.25">
      <c r="B415" s="22"/>
      <c r="C415" s="22"/>
      <c r="D415" s="22"/>
      <c r="E415" s="22"/>
      <c r="G415" s="22"/>
      <c r="H415" s="22"/>
      <c r="J415" s="22"/>
      <c r="K415" s="22"/>
      <c r="L415" s="22"/>
      <c r="M415" s="22"/>
      <c r="N415" s="22"/>
      <c r="O415" s="22"/>
      <c r="P415" s="22"/>
      <c r="Q415" s="22"/>
      <c r="R415" s="22"/>
      <c r="S415" s="22"/>
      <c r="T415" s="22"/>
      <c r="U415" s="22"/>
      <c r="V415" s="22"/>
      <c r="W415" s="22"/>
      <c r="X415" s="22"/>
      <c r="Y415" s="22"/>
      <c r="Z415" s="22"/>
    </row>
    <row r="416" spans="2:26" x14ac:dyDescent="0.25">
      <c r="B416" s="22"/>
      <c r="C416" s="22"/>
      <c r="D416" s="22"/>
      <c r="E416" s="22"/>
      <c r="G416" s="22"/>
      <c r="H416" s="22"/>
      <c r="J416" s="22"/>
      <c r="K416" s="22"/>
      <c r="L416" s="22"/>
      <c r="M416" s="22"/>
      <c r="N416" s="22"/>
      <c r="O416" s="22"/>
      <c r="P416" s="22"/>
      <c r="Q416" s="22"/>
      <c r="R416" s="22"/>
      <c r="S416" s="22"/>
      <c r="T416" s="22"/>
      <c r="U416" s="22"/>
      <c r="V416" s="22"/>
      <c r="W416" s="22"/>
      <c r="X416" s="22"/>
      <c r="Y416" s="22"/>
      <c r="Z416" s="22"/>
    </row>
    <row r="417" spans="2:26" x14ac:dyDescent="0.25">
      <c r="B417" s="22"/>
      <c r="C417" s="22"/>
      <c r="D417" s="22"/>
      <c r="E417" s="22"/>
      <c r="G417" s="22"/>
      <c r="H417" s="22"/>
      <c r="J417" s="22"/>
      <c r="K417" s="22"/>
      <c r="L417" s="22"/>
      <c r="M417" s="22"/>
      <c r="N417" s="22"/>
      <c r="O417" s="22"/>
      <c r="P417" s="22"/>
      <c r="Q417" s="22"/>
      <c r="R417" s="22"/>
      <c r="S417" s="22"/>
      <c r="T417" s="22"/>
      <c r="U417" s="22"/>
      <c r="V417" s="22"/>
      <c r="W417" s="22"/>
      <c r="X417" s="22"/>
      <c r="Y417" s="22"/>
      <c r="Z417" s="22"/>
    </row>
    <row r="418" spans="2:26" x14ac:dyDescent="0.25">
      <c r="B418" s="22"/>
      <c r="C418" s="22"/>
      <c r="D418" s="22"/>
      <c r="E418" s="22"/>
      <c r="G418" s="22"/>
      <c r="H418" s="22"/>
      <c r="J418" s="22"/>
      <c r="K418" s="22"/>
      <c r="L418" s="22"/>
      <c r="M418" s="22"/>
      <c r="N418" s="22"/>
      <c r="O418" s="22"/>
      <c r="P418" s="22"/>
      <c r="Q418" s="22"/>
      <c r="R418" s="22"/>
      <c r="S418" s="22"/>
      <c r="T418" s="22"/>
      <c r="U418" s="22"/>
      <c r="V418" s="22"/>
      <c r="W418" s="22"/>
      <c r="X418" s="22"/>
      <c r="Y418" s="22"/>
      <c r="Z418" s="22"/>
    </row>
    <row r="419" spans="2:26" x14ac:dyDescent="0.25">
      <c r="B419" s="22"/>
      <c r="C419" s="22"/>
      <c r="D419" s="22"/>
      <c r="E419" s="22"/>
      <c r="G419" s="22"/>
      <c r="H419" s="22"/>
      <c r="J419" s="22"/>
      <c r="K419" s="22"/>
      <c r="L419" s="22"/>
      <c r="M419" s="22"/>
      <c r="N419" s="22"/>
      <c r="O419" s="22"/>
      <c r="P419" s="22"/>
      <c r="Q419" s="22"/>
      <c r="R419" s="22"/>
      <c r="S419" s="22"/>
      <c r="T419" s="22"/>
      <c r="U419" s="22"/>
      <c r="V419" s="22"/>
      <c r="W419" s="22"/>
      <c r="X419" s="22"/>
      <c r="Y419" s="22"/>
      <c r="Z419" s="22"/>
    </row>
    <row r="420" spans="2:26" x14ac:dyDescent="0.25">
      <c r="B420" s="22"/>
      <c r="C420" s="22"/>
      <c r="D420" s="22"/>
      <c r="E420" s="22"/>
      <c r="G420" s="22"/>
      <c r="H420" s="22"/>
      <c r="J420" s="22"/>
      <c r="K420" s="22"/>
      <c r="L420" s="22"/>
      <c r="M420" s="22"/>
      <c r="N420" s="22"/>
      <c r="O420" s="22"/>
      <c r="P420" s="22"/>
      <c r="Q420" s="22"/>
      <c r="R420" s="22"/>
      <c r="S420" s="22"/>
      <c r="T420" s="22"/>
      <c r="U420" s="22"/>
      <c r="V420" s="22"/>
      <c r="W420" s="22"/>
      <c r="X420" s="22"/>
      <c r="Y420" s="22"/>
      <c r="Z420" s="22"/>
    </row>
    <row r="421" spans="2:26" x14ac:dyDescent="0.25">
      <c r="B421" s="22"/>
      <c r="C421" s="22"/>
      <c r="D421" s="22"/>
      <c r="E421" s="22"/>
      <c r="G421" s="22"/>
      <c r="H421" s="22"/>
      <c r="J421" s="22"/>
      <c r="K421" s="22"/>
      <c r="L421" s="22"/>
      <c r="M421" s="22"/>
      <c r="N421" s="22"/>
      <c r="O421" s="22"/>
      <c r="P421" s="22"/>
      <c r="Q421" s="22"/>
      <c r="R421" s="22"/>
      <c r="S421" s="22"/>
      <c r="T421" s="22"/>
      <c r="U421" s="22"/>
      <c r="V421" s="22"/>
      <c r="W421" s="22"/>
      <c r="X421" s="22"/>
      <c r="Y421" s="22"/>
      <c r="Z421" s="22"/>
    </row>
    <row r="422" spans="2:26" x14ac:dyDescent="0.25">
      <c r="B422" s="22"/>
      <c r="C422" s="22"/>
      <c r="D422" s="22"/>
      <c r="E422" s="22"/>
      <c r="G422" s="22"/>
      <c r="H422" s="22"/>
      <c r="J422" s="22"/>
      <c r="K422" s="22"/>
      <c r="L422" s="22"/>
      <c r="M422" s="22"/>
      <c r="N422" s="22"/>
      <c r="O422" s="22"/>
      <c r="P422" s="22"/>
      <c r="Q422" s="22"/>
      <c r="R422" s="22"/>
      <c r="S422" s="22"/>
      <c r="T422" s="22"/>
      <c r="U422" s="22"/>
      <c r="V422" s="22"/>
      <c r="W422" s="22"/>
      <c r="X422" s="22"/>
      <c r="Y422" s="22"/>
      <c r="Z422" s="22"/>
    </row>
    <row r="423" spans="2:26" x14ac:dyDescent="0.25">
      <c r="B423" s="22"/>
      <c r="C423" s="22"/>
      <c r="D423" s="22"/>
      <c r="E423" s="22"/>
      <c r="G423" s="22"/>
      <c r="H423" s="22"/>
      <c r="J423" s="22"/>
      <c r="K423" s="22"/>
      <c r="L423" s="22"/>
      <c r="M423" s="22"/>
      <c r="N423" s="22"/>
      <c r="O423" s="22"/>
      <c r="P423" s="22"/>
      <c r="Q423" s="22"/>
      <c r="R423" s="22"/>
      <c r="S423" s="22"/>
      <c r="T423" s="22"/>
      <c r="U423" s="22"/>
      <c r="V423" s="22"/>
      <c r="W423" s="22"/>
      <c r="X423" s="22"/>
      <c r="Y423" s="22"/>
      <c r="Z423" s="22"/>
    </row>
    <row r="424" spans="2:26" x14ac:dyDescent="0.25">
      <c r="B424" s="22"/>
      <c r="C424" s="22"/>
      <c r="D424" s="22"/>
      <c r="E424" s="22"/>
      <c r="G424" s="22"/>
      <c r="H424" s="22"/>
      <c r="J424" s="22"/>
      <c r="K424" s="22"/>
      <c r="L424" s="22"/>
      <c r="M424" s="22"/>
      <c r="N424" s="22"/>
      <c r="O424" s="22"/>
      <c r="P424" s="22"/>
      <c r="Q424" s="22"/>
      <c r="R424" s="22"/>
      <c r="S424" s="22"/>
      <c r="T424" s="22"/>
      <c r="U424" s="22"/>
      <c r="V424" s="22"/>
      <c r="W424" s="22"/>
      <c r="X424" s="22"/>
      <c r="Y424" s="22"/>
      <c r="Z424" s="22"/>
    </row>
    <row r="425" spans="2:26" x14ac:dyDescent="0.25">
      <c r="B425" s="22"/>
      <c r="C425" s="22"/>
      <c r="D425" s="22"/>
      <c r="E425" s="22"/>
      <c r="G425" s="22"/>
      <c r="H425" s="22"/>
      <c r="J425" s="22"/>
      <c r="K425" s="22"/>
      <c r="L425" s="22"/>
      <c r="M425" s="22"/>
      <c r="N425" s="22"/>
      <c r="O425" s="22"/>
      <c r="P425" s="22"/>
      <c r="Q425" s="22"/>
      <c r="R425" s="22"/>
      <c r="S425" s="22"/>
      <c r="T425" s="22"/>
      <c r="U425" s="22"/>
      <c r="V425" s="22"/>
      <c r="W425" s="22"/>
      <c r="X425" s="22"/>
      <c r="Y425" s="22"/>
      <c r="Z425" s="22"/>
    </row>
    <row r="426" spans="2:26" x14ac:dyDescent="0.25">
      <c r="B426" s="22"/>
      <c r="C426" s="22"/>
      <c r="D426" s="22"/>
      <c r="E426" s="22"/>
      <c r="G426" s="22"/>
      <c r="H426" s="22"/>
      <c r="J426" s="22"/>
      <c r="K426" s="22"/>
      <c r="L426" s="22"/>
      <c r="M426" s="22"/>
      <c r="N426" s="22"/>
      <c r="O426" s="22"/>
      <c r="P426" s="22"/>
      <c r="Q426" s="22"/>
      <c r="R426" s="22"/>
      <c r="S426" s="22"/>
      <c r="T426" s="22"/>
      <c r="U426" s="22"/>
      <c r="V426" s="22"/>
      <c r="W426" s="22"/>
      <c r="X426" s="22"/>
      <c r="Y426" s="22"/>
      <c r="Z426" s="22"/>
    </row>
    <row r="427" spans="2:26" x14ac:dyDescent="0.25">
      <c r="B427" s="22"/>
      <c r="C427" s="22"/>
      <c r="D427" s="22"/>
      <c r="E427" s="22"/>
      <c r="G427" s="22"/>
      <c r="H427" s="22"/>
      <c r="J427" s="22"/>
      <c r="K427" s="22"/>
      <c r="L427" s="22"/>
      <c r="M427" s="22"/>
      <c r="N427" s="22"/>
      <c r="O427" s="22"/>
      <c r="P427" s="22"/>
      <c r="Q427" s="22"/>
      <c r="R427" s="22"/>
      <c r="S427" s="22"/>
      <c r="T427" s="22"/>
      <c r="U427" s="22"/>
      <c r="V427" s="22"/>
      <c r="W427" s="22"/>
      <c r="X427" s="22"/>
      <c r="Y427" s="22"/>
      <c r="Z427" s="22"/>
    </row>
    <row r="428" spans="2:26" x14ac:dyDescent="0.25">
      <c r="B428" s="22"/>
      <c r="C428" s="22"/>
      <c r="D428" s="22"/>
      <c r="E428" s="22"/>
      <c r="G428" s="22"/>
      <c r="H428" s="22"/>
      <c r="J428" s="22"/>
      <c r="K428" s="22"/>
      <c r="L428" s="22"/>
      <c r="M428" s="22"/>
      <c r="N428" s="22"/>
      <c r="O428" s="22"/>
      <c r="P428" s="22"/>
      <c r="Q428" s="22"/>
      <c r="R428" s="22"/>
      <c r="S428" s="22"/>
      <c r="T428" s="22"/>
      <c r="U428" s="22"/>
      <c r="V428" s="22"/>
      <c r="W428" s="22"/>
      <c r="X428" s="22"/>
      <c r="Y428" s="22"/>
      <c r="Z428" s="22"/>
    </row>
    <row r="429" spans="2:26" x14ac:dyDescent="0.25">
      <c r="B429" s="22"/>
      <c r="C429" s="22"/>
      <c r="D429" s="22"/>
      <c r="E429" s="22"/>
      <c r="G429" s="22"/>
      <c r="H429" s="22"/>
      <c r="J429" s="22"/>
      <c r="K429" s="22"/>
      <c r="L429" s="22"/>
      <c r="M429" s="22"/>
      <c r="N429" s="22"/>
      <c r="O429" s="22"/>
      <c r="P429" s="22"/>
      <c r="Q429" s="22"/>
      <c r="R429" s="22"/>
      <c r="S429" s="22"/>
      <c r="T429" s="22"/>
      <c r="U429" s="22"/>
      <c r="V429" s="22"/>
      <c r="W429" s="22"/>
      <c r="X429" s="22"/>
      <c r="Y429" s="22"/>
      <c r="Z429" s="22"/>
    </row>
    <row r="430" spans="2:26" x14ac:dyDescent="0.25">
      <c r="B430" s="22"/>
      <c r="C430" s="22"/>
      <c r="D430" s="22"/>
      <c r="E430" s="22"/>
      <c r="G430" s="22"/>
      <c r="H430" s="22"/>
      <c r="J430" s="22"/>
      <c r="K430" s="22"/>
      <c r="L430" s="22"/>
      <c r="M430" s="22"/>
      <c r="N430" s="22"/>
      <c r="O430" s="22"/>
      <c r="P430" s="22"/>
      <c r="Q430" s="22"/>
      <c r="R430" s="22"/>
      <c r="S430" s="22"/>
      <c r="T430" s="22"/>
      <c r="U430" s="22"/>
      <c r="V430" s="22"/>
      <c r="W430" s="22"/>
      <c r="X430" s="22"/>
      <c r="Y430" s="22"/>
      <c r="Z430" s="22"/>
    </row>
    <row r="431" spans="2:26" x14ac:dyDescent="0.25">
      <c r="B431" s="22"/>
      <c r="C431" s="22"/>
      <c r="D431" s="22"/>
      <c r="E431" s="22"/>
      <c r="G431" s="22"/>
      <c r="H431" s="22"/>
      <c r="J431" s="22"/>
      <c r="K431" s="22"/>
      <c r="L431" s="22"/>
      <c r="M431" s="22"/>
      <c r="N431" s="22"/>
      <c r="O431" s="22"/>
      <c r="P431" s="22"/>
      <c r="Q431" s="22"/>
      <c r="R431" s="22"/>
      <c r="S431" s="22"/>
      <c r="T431" s="22"/>
      <c r="U431" s="22"/>
      <c r="V431" s="22"/>
      <c r="W431" s="22"/>
      <c r="X431" s="22"/>
      <c r="Y431" s="22"/>
      <c r="Z431" s="22"/>
    </row>
    <row r="432" spans="2:26" x14ac:dyDescent="0.25">
      <c r="B432" s="22"/>
      <c r="C432" s="22"/>
      <c r="D432" s="22"/>
      <c r="E432" s="22"/>
      <c r="G432" s="22"/>
      <c r="H432" s="22"/>
      <c r="J432" s="22"/>
      <c r="K432" s="22"/>
      <c r="L432" s="22"/>
      <c r="M432" s="22"/>
      <c r="N432" s="22"/>
      <c r="O432" s="22"/>
      <c r="P432" s="22"/>
      <c r="Q432" s="22"/>
      <c r="R432" s="22"/>
      <c r="S432" s="22"/>
      <c r="T432" s="22"/>
      <c r="U432" s="22"/>
      <c r="V432" s="22"/>
      <c r="W432" s="22"/>
      <c r="X432" s="22"/>
      <c r="Y432" s="22"/>
      <c r="Z432" s="22"/>
    </row>
    <row r="433" spans="2:26" x14ac:dyDescent="0.25">
      <c r="B433" s="22"/>
      <c r="C433" s="22"/>
      <c r="D433" s="22"/>
      <c r="E433" s="22"/>
      <c r="G433" s="22"/>
      <c r="H433" s="22"/>
      <c r="J433" s="22"/>
      <c r="K433" s="22"/>
      <c r="L433" s="22"/>
      <c r="M433" s="22"/>
      <c r="N433" s="22"/>
      <c r="O433" s="22"/>
      <c r="P433" s="22"/>
      <c r="Q433" s="22"/>
      <c r="R433" s="22"/>
      <c r="S433" s="22"/>
      <c r="T433" s="22"/>
      <c r="U433" s="22"/>
      <c r="V433" s="22"/>
      <c r="W433" s="22"/>
      <c r="X433" s="22"/>
      <c r="Y433" s="22"/>
      <c r="Z433" s="22"/>
    </row>
    <row r="434" spans="2:26" x14ac:dyDescent="0.25">
      <c r="B434" s="22"/>
      <c r="C434" s="22"/>
      <c r="D434" s="22"/>
      <c r="E434" s="22"/>
      <c r="G434" s="22"/>
      <c r="H434" s="22"/>
      <c r="J434" s="22"/>
      <c r="K434" s="22"/>
      <c r="L434" s="22"/>
      <c r="M434" s="22"/>
      <c r="N434" s="22"/>
      <c r="O434" s="22"/>
      <c r="P434" s="22"/>
      <c r="Q434" s="22"/>
      <c r="R434" s="22"/>
      <c r="S434" s="22"/>
      <c r="T434" s="22"/>
      <c r="U434" s="22"/>
      <c r="V434" s="22"/>
      <c r="W434" s="22"/>
      <c r="X434" s="22"/>
      <c r="Y434" s="22"/>
      <c r="Z434" s="22"/>
    </row>
    <row r="435" spans="2:26" x14ac:dyDescent="0.25">
      <c r="B435" s="22"/>
      <c r="C435" s="22"/>
      <c r="D435" s="22"/>
      <c r="E435" s="22"/>
      <c r="G435" s="22"/>
      <c r="H435" s="22"/>
      <c r="J435" s="22"/>
      <c r="K435" s="22"/>
      <c r="L435" s="22"/>
      <c r="M435" s="22"/>
      <c r="N435" s="22"/>
      <c r="O435" s="22"/>
      <c r="P435" s="22"/>
      <c r="Q435" s="22"/>
      <c r="R435" s="22"/>
      <c r="S435" s="22"/>
      <c r="T435" s="22"/>
      <c r="U435" s="22"/>
      <c r="V435" s="22"/>
      <c r="W435" s="22"/>
      <c r="X435" s="22"/>
      <c r="Y435" s="22"/>
      <c r="Z435" s="22"/>
    </row>
    <row r="436" spans="2:26" x14ac:dyDescent="0.25">
      <c r="B436" s="22"/>
      <c r="C436" s="22"/>
      <c r="D436" s="22"/>
      <c r="E436" s="22"/>
      <c r="G436" s="22"/>
      <c r="H436" s="22"/>
      <c r="J436" s="22"/>
      <c r="K436" s="22"/>
      <c r="L436" s="22"/>
      <c r="M436" s="22"/>
      <c r="N436" s="22"/>
      <c r="O436" s="22"/>
      <c r="P436" s="22"/>
      <c r="Q436" s="22"/>
      <c r="R436" s="22"/>
      <c r="S436" s="22"/>
      <c r="T436" s="22"/>
      <c r="U436" s="22"/>
      <c r="V436" s="22"/>
      <c r="W436" s="22"/>
      <c r="X436" s="22"/>
      <c r="Y436" s="22"/>
      <c r="Z436" s="22"/>
    </row>
    <row r="437" spans="2:26" x14ac:dyDescent="0.25">
      <c r="B437" s="22"/>
      <c r="C437" s="22"/>
      <c r="D437" s="22"/>
      <c r="E437" s="22"/>
      <c r="G437" s="22"/>
      <c r="H437" s="22"/>
      <c r="J437" s="22"/>
      <c r="K437" s="22"/>
      <c r="L437" s="22"/>
      <c r="M437" s="22"/>
      <c r="N437" s="22"/>
      <c r="O437" s="22"/>
      <c r="P437" s="22"/>
      <c r="Q437" s="22"/>
      <c r="R437" s="22"/>
      <c r="S437" s="22"/>
      <c r="T437" s="22"/>
      <c r="U437" s="22"/>
      <c r="V437" s="22"/>
      <c r="W437" s="22"/>
      <c r="X437" s="22"/>
      <c r="Y437" s="22"/>
      <c r="Z437" s="22"/>
    </row>
    <row r="438" spans="2:26" x14ac:dyDescent="0.25">
      <c r="B438" s="22"/>
      <c r="C438" s="22"/>
      <c r="D438" s="22"/>
      <c r="E438" s="22"/>
      <c r="G438" s="22"/>
      <c r="H438" s="22"/>
      <c r="J438" s="22"/>
      <c r="K438" s="22"/>
      <c r="L438" s="22"/>
      <c r="M438" s="22"/>
      <c r="N438" s="22"/>
      <c r="O438" s="22"/>
      <c r="P438" s="22"/>
      <c r="Q438" s="22"/>
      <c r="R438" s="22"/>
      <c r="S438" s="22"/>
      <c r="T438" s="22"/>
      <c r="U438" s="22"/>
      <c r="V438" s="22"/>
      <c r="W438" s="22"/>
      <c r="X438" s="22"/>
      <c r="Y438" s="22"/>
      <c r="Z438" s="22"/>
    </row>
    <row r="439" spans="2:26" x14ac:dyDescent="0.25">
      <c r="B439" s="22"/>
      <c r="C439" s="22"/>
      <c r="D439" s="22"/>
      <c r="E439" s="22"/>
      <c r="G439" s="22"/>
      <c r="H439" s="22"/>
      <c r="J439" s="22"/>
      <c r="K439" s="22"/>
      <c r="L439" s="22"/>
      <c r="M439" s="22"/>
      <c r="N439" s="22"/>
      <c r="O439" s="22"/>
      <c r="P439" s="22"/>
      <c r="Q439" s="22"/>
      <c r="R439" s="22"/>
      <c r="S439" s="22"/>
      <c r="T439" s="22"/>
      <c r="U439" s="22"/>
      <c r="V439" s="22"/>
      <c r="W439" s="22"/>
      <c r="X439" s="22"/>
      <c r="Y439" s="22"/>
      <c r="Z439" s="22"/>
    </row>
    <row r="440" spans="2:26" x14ac:dyDescent="0.25">
      <c r="B440" s="22"/>
      <c r="C440" s="22"/>
      <c r="D440" s="22"/>
      <c r="E440" s="22"/>
      <c r="G440" s="22"/>
      <c r="H440" s="22"/>
      <c r="J440" s="22"/>
      <c r="K440" s="22"/>
      <c r="L440" s="22"/>
      <c r="M440" s="22"/>
      <c r="N440" s="22"/>
      <c r="O440" s="22"/>
      <c r="P440" s="22"/>
      <c r="Q440" s="22"/>
      <c r="R440" s="22"/>
      <c r="S440" s="22"/>
      <c r="T440" s="22"/>
      <c r="U440" s="22"/>
      <c r="V440" s="22"/>
      <c r="W440" s="22"/>
      <c r="X440" s="22"/>
      <c r="Y440" s="22"/>
      <c r="Z440" s="22"/>
    </row>
    <row r="441" spans="2:26" x14ac:dyDescent="0.25">
      <c r="B441" s="22"/>
      <c r="C441" s="22"/>
      <c r="D441" s="22"/>
      <c r="E441" s="22"/>
      <c r="G441" s="22"/>
      <c r="H441" s="22"/>
      <c r="J441" s="22"/>
      <c r="K441" s="22"/>
      <c r="L441" s="22"/>
      <c r="M441" s="22"/>
      <c r="N441" s="22"/>
      <c r="O441" s="22"/>
      <c r="P441" s="22"/>
      <c r="Q441" s="22"/>
      <c r="R441" s="22"/>
      <c r="S441" s="22"/>
      <c r="T441" s="22"/>
      <c r="U441" s="22"/>
      <c r="V441" s="22"/>
      <c r="W441" s="22"/>
      <c r="X441" s="22"/>
      <c r="Y441" s="22"/>
      <c r="Z441" s="22"/>
    </row>
    <row r="442" spans="2:26" x14ac:dyDescent="0.25">
      <c r="B442" s="22"/>
      <c r="C442" s="22"/>
      <c r="D442" s="22"/>
      <c r="E442" s="22"/>
      <c r="G442" s="22"/>
      <c r="H442" s="22"/>
      <c r="J442" s="22"/>
      <c r="K442" s="22"/>
      <c r="L442" s="22"/>
      <c r="M442" s="22"/>
      <c r="N442" s="22"/>
      <c r="O442" s="22"/>
      <c r="P442" s="22"/>
      <c r="Q442" s="22"/>
      <c r="R442" s="22"/>
      <c r="S442" s="22"/>
      <c r="T442" s="22"/>
      <c r="U442" s="22"/>
      <c r="V442" s="22"/>
      <c r="W442" s="22"/>
      <c r="X442" s="22"/>
      <c r="Y442" s="22"/>
      <c r="Z442" s="22"/>
    </row>
    <row r="443" spans="2:26" x14ac:dyDescent="0.25">
      <c r="B443" s="22"/>
      <c r="C443" s="22"/>
      <c r="D443" s="22"/>
      <c r="E443" s="22"/>
      <c r="G443" s="22"/>
      <c r="H443" s="22"/>
      <c r="J443" s="22"/>
      <c r="K443" s="22"/>
      <c r="L443" s="22"/>
      <c r="M443" s="22"/>
      <c r="N443" s="22"/>
      <c r="O443" s="22"/>
      <c r="P443" s="22"/>
      <c r="Q443" s="22"/>
      <c r="R443" s="22"/>
      <c r="S443" s="22"/>
      <c r="T443" s="22"/>
      <c r="U443" s="22"/>
      <c r="V443" s="22"/>
      <c r="W443" s="22"/>
      <c r="X443" s="22"/>
      <c r="Y443" s="22"/>
      <c r="Z443" s="22"/>
    </row>
    <row r="444" spans="2:26" x14ac:dyDescent="0.25">
      <c r="B444" s="22"/>
      <c r="C444" s="22"/>
      <c r="D444" s="22"/>
      <c r="E444" s="22"/>
      <c r="G444" s="22"/>
      <c r="H444" s="22"/>
      <c r="J444" s="22"/>
      <c r="K444" s="22"/>
      <c r="L444" s="22"/>
      <c r="M444" s="22"/>
      <c r="N444" s="22"/>
      <c r="O444" s="22"/>
      <c r="P444" s="22"/>
      <c r="Q444" s="22"/>
      <c r="R444" s="22"/>
      <c r="S444" s="22"/>
      <c r="T444" s="22"/>
      <c r="U444" s="22"/>
      <c r="V444" s="22"/>
      <c r="W444" s="22"/>
      <c r="X444" s="22"/>
      <c r="Y444" s="22"/>
      <c r="Z444" s="22"/>
    </row>
    <row r="445" spans="2:26" x14ac:dyDescent="0.25">
      <c r="B445" s="22"/>
      <c r="C445" s="22"/>
      <c r="D445" s="22"/>
      <c r="E445" s="22"/>
      <c r="G445" s="22"/>
      <c r="H445" s="22"/>
      <c r="J445" s="22"/>
      <c r="K445" s="22"/>
      <c r="L445" s="22"/>
      <c r="M445" s="22"/>
      <c r="N445" s="22"/>
      <c r="O445" s="22"/>
      <c r="P445" s="22"/>
      <c r="Q445" s="22"/>
      <c r="R445" s="22"/>
      <c r="S445" s="22"/>
      <c r="T445" s="22"/>
      <c r="U445" s="22"/>
      <c r="V445" s="22"/>
      <c r="W445" s="22"/>
      <c r="X445" s="22"/>
      <c r="Y445" s="22"/>
      <c r="Z445" s="22"/>
    </row>
    <row r="446" spans="2:26" x14ac:dyDescent="0.25">
      <c r="B446" s="22"/>
      <c r="C446" s="22"/>
      <c r="D446" s="22"/>
      <c r="E446" s="22"/>
      <c r="G446" s="22"/>
      <c r="H446" s="22"/>
      <c r="J446" s="22"/>
      <c r="K446" s="22"/>
      <c r="L446" s="22"/>
      <c r="M446" s="22"/>
      <c r="N446" s="22"/>
      <c r="O446" s="22"/>
      <c r="P446" s="22"/>
      <c r="Q446" s="22"/>
      <c r="R446" s="22"/>
      <c r="S446" s="22"/>
      <c r="T446" s="22"/>
      <c r="U446" s="22"/>
      <c r="V446" s="22"/>
      <c r="W446" s="22"/>
      <c r="X446" s="22"/>
      <c r="Y446" s="22"/>
      <c r="Z446" s="22"/>
    </row>
    <row r="447" spans="2:26" x14ac:dyDescent="0.25">
      <c r="B447" s="22"/>
      <c r="C447" s="22"/>
      <c r="D447" s="22"/>
      <c r="E447" s="22"/>
      <c r="G447" s="22"/>
      <c r="H447" s="22"/>
      <c r="J447" s="22"/>
      <c r="K447" s="22"/>
      <c r="L447" s="22"/>
      <c r="M447" s="22"/>
      <c r="N447" s="22"/>
      <c r="O447" s="22"/>
      <c r="P447" s="22"/>
      <c r="Q447" s="22"/>
      <c r="R447" s="22"/>
      <c r="S447" s="22"/>
      <c r="T447" s="22"/>
      <c r="U447" s="22"/>
      <c r="V447" s="22"/>
      <c r="W447" s="22"/>
      <c r="X447" s="22"/>
      <c r="Y447" s="22"/>
      <c r="Z447" s="22"/>
    </row>
    <row r="448" spans="2:26" x14ac:dyDescent="0.25">
      <c r="B448" s="22"/>
      <c r="C448" s="22"/>
      <c r="D448" s="22"/>
      <c r="E448" s="22"/>
      <c r="G448" s="22"/>
      <c r="H448" s="22"/>
      <c r="J448" s="22"/>
      <c r="K448" s="22"/>
      <c r="L448" s="22"/>
      <c r="M448" s="22"/>
      <c r="N448" s="22"/>
      <c r="O448" s="22"/>
      <c r="P448" s="22"/>
      <c r="Q448" s="22"/>
      <c r="R448" s="22"/>
      <c r="S448" s="22"/>
      <c r="T448" s="22"/>
      <c r="U448" s="22"/>
      <c r="V448" s="22"/>
      <c r="W448" s="22"/>
      <c r="X448" s="22"/>
      <c r="Y448" s="22"/>
      <c r="Z448" s="22"/>
    </row>
    <row r="449" spans="2:26" x14ac:dyDescent="0.25">
      <c r="B449" s="22"/>
      <c r="C449" s="22"/>
      <c r="D449" s="22"/>
      <c r="E449" s="22"/>
      <c r="G449" s="22"/>
      <c r="H449" s="22"/>
      <c r="J449" s="22"/>
      <c r="K449" s="22"/>
      <c r="L449" s="22"/>
      <c r="M449" s="22"/>
      <c r="N449" s="22"/>
      <c r="O449" s="22"/>
      <c r="P449" s="22"/>
      <c r="Q449" s="22"/>
      <c r="R449" s="22"/>
      <c r="S449" s="22"/>
      <c r="T449" s="22"/>
      <c r="U449" s="22"/>
      <c r="V449" s="22"/>
      <c r="W449" s="22"/>
      <c r="X449" s="22"/>
      <c r="Y449" s="22"/>
      <c r="Z449" s="22"/>
    </row>
    <row r="450" spans="2:26" x14ac:dyDescent="0.25">
      <c r="B450" s="22"/>
      <c r="C450" s="22"/>
      <c r="D450" s="22"/>
      <c r="E450" s="22"/>
      <c r="G450" s="22"/>
      <c r="H450" s="22"/>
      <c r="J450" s="22"/>
      <c r="K450" s="22"/>
      <c r="L450" s="22"/>
      <c r="M450" s="22"/>
      <c r="N450" s="22"/>
      <c r="O450" s="22"/>
      <c r="P450" s="22"/>
      <c r="Q450" s="22"/>
      <c r="R450" s="22"/>
      <c r="S450" s="22"/>
      <c r="T450" s="22"/>
      <c r="U450" s="22"/>
      <c r="V450" s="22"/>
      <c r="W450" s="22"/>
      <c r="X450" s="22"/>
      <c r="Y450" s="22"/>
      <c r="Z450" s="22"/>
    </row>
    <row r="451" spans="2:26" x14ac:dyDescent="0.25">
      <c r="B451" s="22"/>
      <c r="C451" s="22"/>
      <c r="D451" s="22"/>
      <c r="E451" s="22"/>
      <c r="G451" s="22"/>
      <c r="H451" s="22"/>
      <c r="J451" s="22"/>
      <c r="K451" s="22"/>
      <c r="L451" s="22"/>
      <c r="M451" s="22"/>
      <c r="N451" s="22"/>
      <c r="O451" s="22"/>
      <c r="P451" s="22"/>
      <c r="Q451" s="22"/>
      <c r="R451" s="22"/>
      <c r="S451" s="22"/>
      <c r="T451" s="22"/>
      <c r="U451" s="22"/>
      <c r="V451" s="22"/>
      <c r="W451" s="22"/>
      <c r="X451" s="22"/>
      <c r="Y451" s="22"/>
      <c r="Z451" s="22"/>
    </row>
    <row r="452" spans="2:26" x14ac:dyDescent="0.25">
      <c r="B452" s="22"/>
      <c r="C452" s="22"/>
      <c r="D452" s="22"/>
      <c r="E452" s="22"/>
      <c r="G452" s="22"/>
      <c r="H452" s="22"/>
      <c r="J452" s="22"/>
      <c r="K452" s="22"/>
      <c r="L452" s="22"/>
      <c r="M452" s="22"/>
      <c r="N452" s="22"/>
      <c r="O452" s="22"/>
      <c r="P452" s="22"/>
      <c r="Q452" s="22"/>
      <c r="R452" s="22"/>
      <c r="S452" s="22"/>
      <c r="T452" s="22"/>
      <c r="U452" s="22"/>
      <c r="V452" s="22"/>
      <c r="W452" s="22"/>
      <c r="X452" s="22"/>
      <c r="Y452" s="22"/>
      <c r="Z452" s="22"/>
    </row>
    <row r="453" spans="2:26" x14ac:dyDescent="0.25">
      <c r="B453" s="22"/>
      <c r="C453" s="22"/>
      <c r="D453" s="22"/>
      <c r="E453" s="22"/>
      <c r="G453" s="22"/>
      <c r="H453" s="22"/>
      <c r="J453" s="22"/>
      <c r="K453" s="22"/>
      <c r="L453" s="22"/>
      <c r="M453" s="22"/>
      <c r="N453" s="22"/>
      <c r="O453" s="22"/>
      <c r="P453" s="22"/>
      <c r="Q453" s="22"/>
      <c r="R453" s="22"/>
      <c r="S453" s="22"/>
      <c r="T453" s="22"/>
      <c r="U453" s="22"/>
      <c r="V453" s="22"/>
      <c r="W453" s="22"/>
      <c r="X453" s="22"/>
      <c r="Y453" s="22"/>
      <c r="Z453" s="22"/>
    </row>
    <row r="454" spans="2:26" x14ac:dyDescent="0.25">
      <c r="B454" s="22"/>
      <c r="C454" s="22"/>
      <c r="D454" s="22"/>
      <c r="E454" s="22"/>
      <c r="G454" s="22"/>
      <c r="H454" s="22"/>
      <c r="J454" s="22"/>
      <c r="K454" s="22"/>
      <c r="L454" s="22"/>
      <c r="M454" s="22"/>
      <c r="N454" s="22"/>
      <c r="O454" s="22"/>
      <c r="P454" s="22"/>
      <c r="Q454" s="22"/>
      <c r="R454" s="22"/>
      <c r="S454" s="22"/>
      <c r="T454" s="22"/>
      <c r="U454" s="22"/>
      <c r="V454" s="22"/>
      <c r="W454" s="22"/>
      <c r="X454" s="22"/>
      <c r="Y454" s="22"/>
      <c r="Z454" s="22"/>
    </row>
    <row r="455" spans="2:26" x14ac:dyDescent="0.25">
      <c r="B455" s="22"/>
      <c r="C455" s="22"/>
      <c r="D455" s="22"/>
      <c r="E455" s="22"/>
      <c r="G455" s="22"/>
      <c r="H455" s="22"/>
      <c r="J455" s="22"/>
      <c r="K455" s="22"/>
      <c r="L455" s="22"/>
      <c r="M455" s="22"/>
      <c r="N455" s="22"/>
      <c r="O455" s="22"/>
      <c r="P455" s="22"/>
      <c r="Q455" s="22"/>
      <c r="R455" s="22"/>
      <c r="S455" s="22"/>
      <c r="T455" s="22"/>
      <c r="U455" s="22"/>
      <c r="V455" s="22"/>
      <c r="W455" s="22"/>
      <c r="X455" s="22"/>
      <c r="Y455" s="22"/>
      <c r="Z455" s="22"/>
    </row>
    <row r="456" spans="2:26" x14ac:dyDescent="0.25">
      <c r="B456" s="22"/>
      <c r="C456" s="22"/>
      <c r="D456" s="22"/>
      <c r="E456" s="22"/>
      <c r="G456" s="22"/>
      <c r="H456" s="22"/>
      <c r="J456" s="22"/>
      <c r="K456" s="22"/>
      <c r="L456" s="22"/>
      <c r="M456" s="22"/>
      <c r="N456" s="22"/>
      <c r="O456" s="22"/>
      <c r="P456" s="22"/>
      <c r="Q456" s="22"/>
      <c r="R456" s="22"/>
      <c r="S456" s="22"/>
      <c r="T456" s="22"/>
      <c r="U456" s="22"/>
      <c r="V456" s="22"/>
      <c r="W456" s="22"/>
      <c r="X456" s="22"/>
      <c r="Y456" s="22"/>
      <c r="Z456" s="22"/>
    </row>
    <row r="457" spans="2:26" x14ac:dyDescent="0.25">
      <c r="B457" s="22"/>
      <c r="C457" s="22"/>
      <c r="D457" s="22"/>
      <c r="E457" s="22"/>
      <c r="G457" s="22"/>
      <c r="H457" s="22"/>
      <c r="J457" s="22"/>
      <c r="K457" s="22"/>
      <c r="L457" s="22"/>
      <c r="M457" s="22"/>
      <c r="N457" s="22"/>
      <c r="O457" s="22"/>
      <c r="P457" s="22"/>
      <c r="Q457" s="22"/>
      <c r="R457" s="22"/>
      <c r="S457" s="22"/>
      <c r="T457" s="22"/>
      <c r="U457" s="22"/>
      <c r="V457" s="22"/>
      <c r="W457" s="22"/>
      <c r="X457" s="22"/>
      <c r="Y457" s="22"/>
      <c r="Z457" s="22"/>
    </row>
    <row r="458" spans="2:26" x14ac:dyDescent="0.25">
      <c r="B458" s="22"/>
      <c r="C458" s="22"/>
      <c r="D458" s="22"/>
      <c r="E458" s="22"/>
      <c r="G458" s="22"/>
      <c r="H458" s="22"/>
      <c r="J458" s="22"/>
      <c r="K458" s="22"/>
      <c r="L458" s="22"/>
      <c r="M458" s="22"/>
      <c r="N458" s="22"/>
      <c r="O458" s="22"/>
      <c r="P458" s="22"/>
      <c r="Q458" s="22"/>
      <c r="R458" s="22"/>
      <c r="S458" s="22"/>
      <c r="T458" s="22"/>
      <c r="U458" s="22"/>
      <c r="V458" s="22"/>
      <c r="W458" s="22"/>
      <c r="X458" s="22"/>
      <c r="Y458" s="22"/>
      <c r="Z458" s="22"/>
    </row>
    <row r="459" spans="2:26" x14ac:dyDescent="0.25">
      <c r="B459" s="22"/>
      <c r="C459" s="22"/>
      <c r="D459" s="22"/>
      <c r="E459" s="22"/>
      <c r="G459" s="22"/>
      <c r="H459" s="22"/>
      <c r="J459" s="22"/>
      <c r="K459" s="22"/>
      <c r="L459" s="22"/>
      <c r="M459" s="22"/>
      <c r="N459" s="22"/>
      <c r="O459" s="22"/>
      <c r="P459" s="22"/>
      <c r="Q459" s="22"/>
      <c r="R459" s="22"/>
      <c r="S459" s="22"/>
      <c r="T459" s="22"/>
      <c r="U459" s="22"/>
      <c r="V459" s="22"/>
      <c r="W459" s="22"/>
      <c r="X459" s="22"/>
      <c r="Y459" s="22"/>
      <c r="Z459" s="22"/>
    </row>
    <row r="460" spans="2:26" x14ac:dyDescent="0.25">
      <c r="B460" s="22"/>
      <c r="C460" s="22"/>
      <c r="D460" s="22"/>
      <c r="E460" s="22"/>
      <c r="G460" s="22"/>
      <c r="H460" s="22"/>
      <c r="J460" s="22"/>
      <c r="K460" s="22"/>
      <c r="L460" s="22"/>
      <c r="M460" s="22"/>
      <c r="N460" s="22"/>
      <c r="O460" s="22"/>
      <c r="P460" s="22"/>
      <c r="Q460" s="22"/>
      <c r="R460" s="22"/>
      <c r="S460" s="22"/>
      <c r="T460" s="22"/>
      <c r="U460" s="22"/>
      <c r="V460" s="22"/>
      <c r="W460" s="22"/>
      <c r="X460" s="22"/>
      <c r="Y460" s="22"/>
      <c r="Z460" s="22"/>
    </row>
    <row r="461" spans="2:26" x14ac:dyDescent="0.25">
      <c r="B461" s="22"/>
      <c r="C461" s="22"/>
      <c r="D461" s="22"/>
      <c r="E461" s="22"/>
      <c r="G461" s="22"/>
      <c r="H461" s="22"/>
      <c r="J461" s="22"/>
      <c r="K461" s="22"/>
      <c r="L461" s="22"/>
      <c r="M461" s="22"/>
      <c r="N461" s="22"/>
      <c r="O461" s="22"/>
      <c r="P461" s="22"/>
      <c r="Q461" s="22"/>
      <c r="R461" s="22"/>
      <c r="S461" s="22"/>
      <c r="T461" s="22"/>
      <c r="U461" s="22"/>
      <c r="V461" s="22"/>
      <c r="W461" s="22"/>
      <c r="X461" s="22"/>
      <c r="Y461" s="22"/>
      <c r="Z461" s="22"/>
    </row>
    <row r="462" spans="2:26" x14ac:dyDescent="0.25">
      <c r="B462" s="22"/>
      <c r="C462" s="22"/>
      <c r="D462" s="22"/>
      <c r="E462" s="22"/>
      <c r="G462" s="22"/>
      <c r="H462" s="22"/>
      <c r="J462" s="22"/>
      <c r="K462" s="22"/>
      <c r="L462" s="22"/>
      <c r="M462" s="22"/>
      <c r="N462" s="22"/>
      <c r="O462" s="22"/>
      <c r="P462" s="22"/>
      <c r="Q462" s="22"/>
      <c r="R462" s="22"/>
      <c r="S462" s="22"/>
      <c r="T462" s="22"/>
      <c r="U462" s="22"/>
      <c r="V462" s="22"/>
      <c r="W462" s="22"/>
      <c r="X462" s="22"/>
      <c r="Y462" s="22"/>
      <c r="Z462" s="22"/>
    </row>
    <row r="463" spans="2:26" x14ac:dyDescent="0.25">
      <c r="B463" s="22"/>
      <c r="C463" s="22"/>
      <c r="D463" s="22"/>
      <c r="E463" s="22"/>
      <c r="G463" s="22"/>
      <c r="H463" s="22"/>
      <c r="J463" s="22"/>
      <c r="K463" s="22"/>
      <c r="L463" s="22"/>
      <c r="M463" s="22"/>
      <c r="N463" s="22"/>
      <c r="O463" s="22"/>
      <c r="P463" s="22"/>
      <c r="Q463" s="22"/>
      <c r="R463" s="22"/>
      <c r="S463" s="22"/>
      <c r="T463" s="22"/>
      <c r="U463" s="22"/>
      <c r="V463" s="22"/>
      <c r="W463" s="22"/>
      <c r="X463" s="22"/>
      <c r="Y463" s="22"/>
      <c r="Z463" s="22"/>
    </row>
    <row r="464" spans="2:26" x14ac:dyDescent="0.25">
      <c r="B464" s="22"/>
      <c r="C464" s="22"/>
      <c r="D464" s="22"/>
      <c r="E464" s="22"/>
      <c r="G464" s="22"/>
      <c r="H464" s="22"/>
      <c r="J464" s="22"/>
      <c r="K464" s="22"/>
      <c r="L464" s="22"/>
      <c r="M464" s="22"/>
      <c r="N464" s="22"/>
      <c r="O464" s="22"/>
      <c r="P464" s="22"/>
      <c r="Q464" s="22"/>
      <c r="R464" s="22"/>
      <c r="S464" s="22"/>
      <c r="T464" s="22"/>
      <c r="U464" s="22"/>
      <c r="V464" s="22"/>
      <c r="W464" s="22"/>
      <c r="X464" s="22"/>
      <c r="Y464" s="22"/>
      <c r="Z464" s="22"/>
    </row>
    <row r="465" spans="2:26" x14ac:dyDescent="0.25">
      <c r="B465" s="22"/>
      <c r="C465" s="22"/>
      <c r="D465" s="22"/>
      <c r="E465" s="22"/>
      <c r="G465" s="22"/>
      <c r="H465" s="22"/>
      <c r="J465" s="22"/>
      <c r="K465" s="22"/>
      <c r="L465" s="22"/>
      <c r="M465" s="22"/>
      <c r="N465" s="22"/>
      <c r="O465" s="22"/>
      <c r="P465" s="22"/>
      <c r="Q465" s="22"/>
      <c r="R465" s="22"/>
      <c r="S465" s="22"/>
      <c r="T465" s="22"/>
      <c r="U465" s="22"/>
      <c r="V465" s="22"/>
      <c r="W465" s="22"/>
      <c r="X465" s="22"/>
      <c r="Y465" s="22"/>
      <c r="Z465" s="22"/>
    </row>
    <row r="466" spans="2:26" x14ac:dyDescent="0.25">
      <c r="B466" s="22"/>
      <c r="C466" s="22"/>
      <c r="D466" s="22"/>
      <c r="E466" s="22"/>
      <c r="G466" s="22"/>
      <c r="H466" s="22"/>
      <c r="J466" s="22"/>
      <c r="K466" s="22"/>
      <c r="L466" s="22"/>
      <c r="M466" s="22"/>
      <c r="N466" s="22"/>
      <c r="O466" s="22"/>
      <c r="P466" s="22"/>
      <c r="Q466" s="22"/>
      <c r="R466" s="22"/>
      <c r="S466" s="22"/>
      <c r="T466" s="22"/>
      <c r="U466" s="22"/>
      <c r="V466" s="22"/>
      <c r="W466" s="22"/>
      <c r="X466" s="22"/>
      <c r="Y466" s="22"/>
      <c r="Z466" s="22"/>
    </row>
    <row r="467" spans="2:26" x14ac:dyDescent="0.25">
      <c r="B467" s="22"/>
      <c r="C467" s="22"/>
      <c r="D467" s="22"/>
      <c r="E467" s="22"/>
      <c r="G467" s="22"/>
      <c r="H467" s="22"/>
      <c r="J467" s="22"/>
      <c r="K467" s="22"/>
      <c r="L467" s="22"/>
      <c r="M467" s="22"/>
      <c r="N467" s="22"/>
      <c r="O467" s="22"/>
      <c r="P467" s="22"/>
      <c r="Q467" s="22"/>
      <c r="R467" s="22"/>
      <c r="S467" s="22"/>
      <c r="T467" s="22"/>
      <c r="U467" s="22"/>
      <c r="V467" s="22"/>
      <c r="W467" s="22"/>
      <c r="X467" s="22"/>
      <c r="Y467" s="22"/>
      <c r="Z467" s="22"/>
    </row>
    <row r="468" spans="2:26" x14ac:dyDescent="0.25">
      <c r="B468" s="22"/>
      <c r="C468" s="22"/>
      <c r="D468" s="22"/>
      <c r="E468" s="22"/>
      <c r="G468" s="22"/>
      <c r="H468" s="22"/>
      <c r="J468" s="22"/>
      <c r="K468" s="22"/>
      <c r="L468" s="22"/>
      <c r="M468" s="22"/>
      <c r="N468" s="22"/>
      <c r="O468" s="22"/>
      <c r="P468" s="22"/>
      <c r="Q468" s="22"/>
      <c r="R468" s="22"/>
      <c r="S468" s="22"/>
      <c r="T468" s="22"/>
      <c r="U468" s="22"/>
      <c r="V468" s="22"/>
      <c r="W468" s="22"/>
      <c r="X468" s="22"/>
      <c r="Y468" s="22"/>
      <c r="Z468" s="22"/>
    </row>
    <row r="469" spans="2:26" x14ac:dyDescent="0.25">
      <c r="B469" s="22"/>
      <c r="C469" s="22"/>
      <c r="D469" s="22"/>
      <c r="E469" s="22"/>
      <c r="G469" s="22"/>
      <c r="H469" s="22"/>
      <c r="J469" s="22"/>
      <c r="K469" s="22"/>
      <c r="L469" s="22"/>
      <c r="M469" s="22"/>
      <c r="N469" s="22"/>
      <c r="O469" s="22"/>
      <c r="P469" s="22"/>
      <c r="Q469" s="22"/>
      <c r="R469" s="22"/>
      <c r="S469" s="22"/>
      <c r="T469" s="22"/>
      <c r="U469" s="22"/>
      <c r="V469" s="22"/>
      <c r="W469" s="22"/>
      <c r="X469" s="22"/>
      <c r="Y469" s="22"/>
      <c r="Z469" s="22"/>
    </row>
    <row r="470" spans="2:26" x14ac:dyDescent="0.25">
      <c r="B470" s="22"/>
      <c r="C470" s="22"/>
      <c r="D470" s="22"/>
      <c r="E470" s="22"/>
      <c r="G470" s="22"/>
      <c r="H470" s="22"/>
      <c r="J470" s="22"/>
      <c r="K470" s="22"/>
      <c r="L470" s="22"/>
      <c r="M470" s="22"/>
      <c r="N470" s="22"/>
      <c r="O470" s="22"/>
      <c r="P470" s="22"/>
      <c r="Q470" s="22"/>
      <c r="R470" s="22"/>
      <c r="S470" s="22"/>
      <c r="T470" s="22"/>
      <c r="U470" s="22"/>
      <c r="V470" s="22"/>
      <c r="W470" s="22"/>
      <c r="X470" s="22"/>
      <c r="Y470" s="22"/>
      <c r="Z470" s="22"/>
    </row>
    <row r="471" spans="2:26" x14ac:dyDescent="0.25">
      <c r="B471" s="22"/>
      <c r="C471" s="22"/>
      <c r="D471" s="22"/>
      <c r="E471" s="22"/>
      <c r="G471" s="22"/>
      <c r="H471" s="22"/>
      <c r="J471" s="22"/>
      <c r="K471" s="22"/>
      <c r="L471" s="22"/>
      <c r="M471" s="22"/>
      <c r="N471" s="22"/>
      <c r="O471" s="22"/>
      <c r="P471" s="22"/>
      <c r="Q471" s="22"/>
      <c r="R471" s="22"/>
      <c r="S471" s="22"/>
      <c r="T471" s="22"/>
      <c r="U471" s="22"/>
      <c r="V471" s="22"/>
      <c r="W471" s="22"/>
      <c r="X471" s="22"/>
      <c r="Y471" s="22"/>
      <c r="Z471" s="22"/>
    </row>
    <row r="472" spans="2:26" x14ac:dyDescent="0.25">
      <c r="B472" s="22"/>
      <c r="C472" s="22"/>
      <c r="D472" s="22"/>
      <c r="E472" s="22"/>
      <c r="G472" s="22"/>
      <c r="H472" s="22"/>
      <c r="J472" s="22"/>
      <c r="K472" s="22"/>
      <c r="L472" s="22"/>
      <c r="M472" s="22"/>
      <c r="N472" s="22"/>
      <c r="O472" s="22"/>
      <c r="P472" s="22"/>
      <c r="Q472" s="22"/>
      <c r="R472" s="22"/>
      <c r="S472" s="22"/>
      <c r="T472" s="22"/>
      <c r="U472" s="22"/>
      <c r="V472" s="22"/>
      <c r="W472" s="22"/>
      <c r="X472" s="22"/>
      <c r="Y472" s="22"/>
      <c r="Z472" s="22"/>
    </row>
    <row r="473" spans="2:26" x14ac:dyDescent="0.25">
      <c r="B473" s="22"/>
      <c r="C473" s="22"/>
      <c r="D473" s="22"/>
      <c r="E473" s="22"/>
      <c r="G473" s="22"/>
      <c r="H473" s="22"/>
      <c r="J473" s="22"/>
      <c r="K473" s="22"/>
      <c r="L473" s="22"/>
      <c r="M473" s="22"/>
      <c r="N473" s="22"/>
      <c r="O473" s="22"/>
      <c r="P473" s="22"/>
      <c r="Q473" s="22"/>
      <c r="R473" s="22"/>
      <c r="S473" s="22"/>
      <c r="T473" s="22"/>
      <c r="U473" s="22"/>
      <c r="V473" s="22"/>
      <c r="W473" s="22"/>
      <c r="X473" s="22"/>
      <c r="Y473" s="22"/>
      <c r="Z473" s="22"/>
    </row>
    <row r="474" spans="2:26" x14ac:dyDescent="0.25">
      <c r="B474" s="22"/>
      <c r="C474" s="22"/>
      <c r="D474" s="22"/>
      <c r="E474" s="22"/>
      <c r="G474" s="22"/>
      <c r="H474" s="22"/>
      <c r="J474" s="22"/>
      <c r="K474" s="22"/>
      <c r="L474" s="22"/>
      <c r="M474" s="22"/>
      <c r="N474" s="22"/>
      <c r="O474" s="22"/>
      <c r="P474" s="22"/>
      <c r="Q474" s="22"/>
      <c r="R474" s="22"/>
      <c r="S474" s="22"/>
      <c r="T474" s="22"/>
      <c r="U474" s="22"/>
      <c r="V474" s="22"/>
      <c r="W474" s="22"/>
      <c r="X474" s="22"/>
      <c r="Y474" s="22"/>
      <c r="Z474" s="22"/>
    </row>
    <row r="475" spans="2:26" x14ac:dyDescent="0.25">
      <c r="B475" s="22"/>
      <c r="C475" s="22"/>
      <c r="D475" s="22"/>
      <c r="E475" s="22"/>
      <c r="G475" s="22"/>
      <c r="H475" s="22"/>
      <c r="J475" s="22"/>
      <c r="K475" s="22"/>
      <c r="L475" s="22"/>
      <c r="M475" s="22"/>
      <c r="N475" s="22"/>
      <c r="O475" s="22"/>
      <c r="P475" s="22"/>
      <c r="Q475" s="22"/>
      <c r="R475" s="22"/>
      <c r="S475" s="22"/>
      <c r="T475" s="22"/>
      <c r="U475" s="22"/>
      <c r="V475" s="22"/>
      <c r="W475" s="22"/>
      <c r="X475" s="22"/>
      <c r="Y475" s="22"/>
      <c r="Z475" s="22"/>
    </row>
    <row r="476" spans="2:26" x14ac:dyDescent="0.25">
      <c r="B476" s="22"/>
      <c r="C476" s="22"/>
      <c r="D476" s="22"/>
      <c r="E476" s="22"/>
      <c r="G476" s="22"/>
      <c r="H476" s="22"/>
      <c r="J476" s="22"/>
      <c r="K476" s="22"/>
      <c r="L476" s="22"/>
      <c r="M476" s="22"/>
      <c r="N476" s="22"/>
      <c r="O476" s="22"/>
      <c r="P476" s="22"/>
      <c r="Q476" s="22"/>
      <c r="R476" s="22"/>
      <c r="S476" s="22"/>
      <c r="T476" s="22"/>
      <c r="U476" s="22"/>
      <c r="V476" s="22"/>
      <c r="W476" s="22"/>
      <c r="X476" s="22"/>
      <c r="Y476" s="22"/>
      <c r="Z476" s="22"/>
    </row>
    <row r="477" spans="2:26" x14ac:dyDescent="0.25">
      <c r="B477" s="22"/>
      <c r="C477" s="22"/>
      <c r="D477" s="22"/>
      <c r="E477" s="22"/>
      <c r="G477" s="22"/>
      <c r="H477" s="22"/>
      <c r="J477" s="22"/>
      <c r="K477" s="22"/>
      <c r="L477" s="22"/>
      <c r="M477" s="22"/>
      <c r="N477" s="22"/>
      <c r="O477" s="22"/>
      <c r="P477" s="22"/>
      <c r="Q477" s="22"/>
      <c r="R477" s="22"/>
      <c r="S477" s="22"/>
      <c r="T477" s="22"/>
      <c r="U477" s="22"/>
      <c r="V477" s="22"/>
      <c r="W477" s="22"/>
      <c r="X477" s="22"/>
      <c r="Y477" s="22"/>
      <c r="Z477" s="22"/>
    </row>
    <row r="478" spans="2:26" x14ac:dyDescent="0.25">
      <c r="B478" s="22"/>
      <c r="C478" s="22"/>
      <c r="D478" s="22"/>
      <c r="E478" s="22"/>
      <c r="G478" s="22"/>
      <c r="H478" s="22"/>
      <c r="J478" s="22"/>
      <c r="K478" s="22"/>
      <c r="L478" s="22"/>
      <c r="M478" s="22"/>
      <c r="N478" s="22"/>
      <c r="O478" s="22"/>
      <c r="P478" s="22"/>
      <c r="Q478" s="22"/>
      <c r="R478" s="22"/>
      <c r="S478" s="22"/>
      <c r="T478" s="22"/>
      <c r="U478" s="22"/>
      <c r="V478" s="22"/>
      <c r="W478" s="22"/>
      <c r="X478" s="22"/>
      <c r="Y478" s="22"/>
      <c r="Z478" s="22"/>
    </row>
    <row r="479" spans="2:26" x14ac:dyDescent="0.25">
      <c r="B479" s="22"/>
      <c r="C479" s="22"/>
      <c r="D479" s="22"/>
      <c r="E479" s="22"/>
      <c r="G479" s="22"/>
      <c r="H479" s="22"/>
      <c r="J479" s="22"/>
      <c r="K479" s="22"/>
      <c r="L479" s="22"/>
      <c r="M479" s="22"/>
      <c r="N479" s="22"/>
      <c r="O479" s="22"/>
      <c r="P479" s="22"/>
      <c r="Q479" s="22"/>
      <c r="R479" s="22"/>
      <c r="S479" s="22"/>
      <c r="T479" s="22"/>
      <c r="U479" s="22"/>
      <c r="V479" s="22"/>
      <c r="W479" s="22"/>
      <c r="X479" s="22"/>
      <c r="Y479" s="22"/>
      <c r="Z479" s="22"/>
    </row>
    <row r="480" spans="2:26" x14ac:dyDescent="0.25">
      <c r="B480" s="22"/>
      <c r="C480" s="22"/>
      <c r="D480" s="22"/>
      <c r="E480" s="22"/>
      <c r="G480" s="22"/>
      <c r="H480" s="22"/>
      <c r="J480" s="22"/>
      <c r="K480" s="22"/>
      <c r="L480" s="22"/>
      <c r="M480" s="22"/>
      <c r="N480" s="22"/>
      <c r="O480" s="22"/>
      <c r="P480" s="22"/>
      <c r="Q480" s="22"/>
      <c r="R480" s="22"/>
      <c r="S480" s="22"/>
      <c r="T480" s="22"/>
      <c r="U480" s="22"/>
      <c r="V480" s="22"/>
      <c r="W480" s="22"/>
      <c r="X480" s="22"/>
      <c r="Y480" s="22"/>
      <c r="Z480" s="22"/>
    </row>
    <row r="481" spans="2:26" x14ac:dyDescent="0.25">
      <c r="B481" s="22"/>
      <c r="C481" s="22"/>
      <c r="D481" s="22"/>
      <c r="E481" s="22"/>
      <c r="G481" s="22"/>
      <c r="H481" s="22"/>
      <c r="J481" s="22"/>
      <c r="K481" s="22"/>
      <c r="L481" s="22"/>
      <c r="M481" s="22"/>
      <c r="N481" s="22"/>
      <c r="O481" s="22"/>
      <c r="P481" s="22"/>
      <c r="Q481" s="22"/>
      <c r="R481" s="22"/>
      <c r="S481" s="22"/>
      <c r="T481" s="22"/>
      <c r="U481" s="22"/>
      <c r="V481" s="22"/>
      <c r="W481" s="22"/>
      <c r="X481" s="22"/>
      <c r="Y481" s="22"/>
      <c r="Z481" s="22"/>
    </row>
    <row r="482" spans="2:26" x14ac:dyDescent="0.25">
      <c r="B482" s="22"/>
      <c r="C482" s="22"/>
      <c r="D482" s="22"/>
      <c r="E482" s="22"/>
      <c r="G482" s="22"/>
      <c r="H482" s="22"/>
      <c r="J482" s="22"/>
      <c r="K482" s="22"/>
      <c r="L482" s="22"/>
      <c r="M482" s="22"/>
      <c r="N482" s="22"/>
      <c r="O482" s="22"/>
      <c r="P482" s="22"/>
      <c r="Q482" s="22"/>
      <c r="R482" s="22"/>
      <c r="S482" s="22"/>
      <c r="T482" s="22"/>
      <c r="U482" s="22"/>
      <c r="V482" s="22"/>
      <c r="W482" s="22"/>
      <c r="X482" s="22"/>
      <c r="Y482" s="22"/>
      <c r="Z482" s="22"/>
    </row>
    <row r="483" spans="2:26" x14ac:dyDescent="0.25">
      <c r="B483" s="22"/>
      <c r="C483" s="22"/>
      <c r="D483" s="22"/>
      <c r="E483" s="22"/>
      <c r="G483" s="22"/>
      <c r="H483" s="22"/>
      <c r="J483" s="22"/>
      <c r="K483" s="22"/>
      <c r="L483" s="22"/>
      <c r="M483" s="22"/>
      <c r="N483" s="22"/>
      <c r="O483" s="22"/>
      <c r="P483" s="22"/>
      <c r="Q483" s="22"/>
      <c r="R483" s="22"/>
      <c r="S483" s="22"/>
      <c r="T483" s="22"/>
      <c r="U483" s="22"/>
      <c r="V483" s="22"/>
      <c r="W483" s="22"/>
      <c r="X483" s="22"/>
      <c r="Y483" s="22"/>
      <c r="Z483" s="22"/>
    </row>
    <row r="484" spans="2:26" x14ac:dyDescent="0.25">
      <c r="B484" s="22"/>
      <c r="C484" s="22"/>
      <c r="D484" s="22"/>
      <c r="E484" s="22"/>
      <c r="G484" s="22"/>
      <c r="H484" s="22"/>
      <c r="J484" s="22"/>
      <c r="K484" s="22"/>
      <c r="L484" s="22"/>
      <c r="M484" s="22"/>
      <c r="N484" s="22"/>
      <c r="O484" s="22"/>
      <c r="P484" s="22"/>
      <c r="Q484" s="22"/>
      <c r="R484" s="22"/>
      <c r="S484" s="22"/>
      <c r="T484" s="22"/>
      <c r="U484" s="22"/>
      <c r="V484" s="22"/>
      <c r="W484" s="22"/>
      <c r="X484" s="22"/>
      <c r="Y484" s="22"/>
      <c r="Z484" s="22"/>
    </row>
    <row r="485" spans="2:26" x14ac:dyDescent="0.25">
      <c r="B485" s="22"/>
      <c r="C485" s="22"/>
      <c r="D485" s="22"/>
      <c r="E485" s="22"/>
      <c r="G485" s="22"/>
      <c r="H485" s="22"/>
      <c r="J485" s="22"/>
      <c r="K485" s="22"/>
      <c r="L485" s="22"/>
      <c r="M485" s="22"/>
      <c r="N485" s="22"/>
      <c r="O485" s="22"/>
      <c r="P485" s="22"/>
      <c r="Q485" s="22"/>
      <c r="R485" s="22"/>
      <c r="S485" s="22"/>
      <c r="T485" s="22"/>
      <c r="U485" s="22"/>
      <c r="V485" s="22"/>
      <c r="W485" s="22"/>
      <c r="X485" s="22"/>
      <c r="Y485" s="22"/>
      <c r="Z485" s="22"/>
    </row>
    <row r="486" spans="2:26" x14ac:dyDescent="0.25">
      <c r="B486" s="22"/>
      <c r="C486" s="22"/>
      <c r="D486" s="22"/>
      <c r="E486" s="22"/>
      <c r="G486" s="22"/>
      <c r="H486" s="22"/>
      <c r="J486" s="22"/>
      <c r="K486" s="22"/>
      <c r="L486" s="22"/>
      <c r="M486" s="22"/>
      <c r="N486" s="22"/>
      <c r="O486" s="22"/>
      <c r="P486" s="22"/>
      <c r="Q486" s="22"/>
      <c r="R486" s="22"/>
      <c r="S486" s="22"/>
      <c r="T486" s="22"/>
      <c r="U486" s="22"/>
      <c r="V486" s="22"/>
      <c r="W486" s="22"/>
      <c r="X486" s="22"/>
      <c r="Y486" s="22"/>
      <c r="Z486" s="22"/>
    </row>
    <row r="487" spans="2:26" x14ac:dyDescent="0.25">
      <c r="B487" s="22"/>
      <c r="C487" s="22"/>
      <c r="D487" s="22"/>
      <c r="E487" s="22"/>
      <c r="G487" s="22"/>
      <c r="H487" s="22"/>
      <c r="J487" s="22"/>
      <c r="K487" s="22"/>
      <c r="L487" s="22"/>
      <c r="M487" s="22"/>
      <c r="N487" s="22"/>
      <c r="O487" s="22"/>
      <c r="P487" s="22"/>
      <c r="Q487" s="22"/>
      <c r="R487" s="22"/>
      <c r="S487" s="22"/>
      <c r="T487" s="22"/>
      <c r="U487" s="22"/>
      <c r="V487" s="22"/>
      <c r="W487" s="22"/>
      <c r="X487" s="22"/>
      <c r="Y487" s="22"/>
      <c r="Z487" s="22"/>
    </row>
    <row r="488" spans="2:26" x14ac:dyDescent="0.25">
      <c r="B488" s="22"/>
      <c r="C488" s="22"/>
      <c r="D488" s="22"/>
      <c r="E488" s="22"/>
      <c r="G488" s="22"/>
      <c r="H488" s="22"/>
      <c r="J488" s="22"/>
      <c r="K488" s="22"/>
      <c r="L488" s="22"/>
      <c r="M488" s="22"/>
      <c r="N488" s="22"/>
      <c r="O488" s="22"/>
      <c r="P488" s="22"/>
      <c r="Q488" s="22"/>
      <c r="R488" s="22"/>
      <c r="S488" s="22"/>
      <c r="T488" s="22"/>
      <c r="U488" s="22"/>
      <c r="V488" s="22"/>
      <c r="W488" s="22"/>
      <c r="X488" s="22"/>
      <c r="Y488" s="22"/>
      <c r="Z488" s="22"/>
    </row>
    <row r="489" spans="2:26" x14ac:dyDescent="0.25">
      <c r="B489" s="22"/>
      <c r="C489" s="22"/>
      <c r="D489" s="22"/>
      <c r="E489" s="22"/>
      <c r="G489" s="22"/>
      <c r="H489" s="22"/>
      <c r="J489" s="22"/>
      <c r="K489" s="22"/>
      <c r="L489" s="22"/>
      <c r="M489" s="22"/>
      <c r="N489" s="22"/>
      <c r="O489" s="22"/>
      <c r="P489" s="22"/>
      <c r="Q489" s="22"/>
      <c r="R489" s="22"/>
      <c r="S489" s="22"/>
      <c r="T489" s="22"/>
      <c r="U489" s="22"/>
      <c r="V489" s="22"/>
      <c r="W489" s="22"/>
      <c r="X489" s="22"/>
      <c r="Y489" s="22"/>
      <c r="Z489" s="22"/>
    </row>
    <row r="490" spans="2:26" x14ac:dyDescent="0.25">
      <c r="B490" s="22"/>
      <c r="C490" s="22"/>
      <c r="D490" s="22"/>
      <c r="E490" s="22"/>
      <c r="G490" s="22"/>
      <c r="H490" s="22"/>
      <c r="J490" s="22"/>
      <c r="K490" s="22"/>
      <c r="L490" s="22"/>
      <c r="M490" s="22"/>
      <c r="N490" s="22"/>
      <c r="O490" s="22"/>
      <c r="P490" s="22"/>
      <c r="Q490" s="22"/>
      <c r="R490" s="22"/>
      <c r="S490" s="22"/>
      <c r="T490" s="22"/>
      <c r="U490" s="22"/>
      <c r="V490" s="22"/>
      <c r="W490" s="22"/>
      <c r="X490" s="22"/>
      <c r="Y490" s="22"/>
      <c r="Z490" s="22"/>
    </row>
    <row r="491" spans="2:26" x14ac:dyDescent="0.25">
      <c r="B491" s="22"/>
      <c r="C491" s="22"/>
      <c r="D491" s="22"/>
      <c r="E491" s="22"/>
      <c r="G491" s="22"/>
      <c r="H491" s="22"/>
      <c r="J491" s="22"/>
      <c r="K491" s="22"/>
      <c r="L491" s="22"/>
      <c r="M491" s="22"/>
      <c r="N491" s="22"/>
      <c r="O491" s="22"/>
      <c r="P491" s="22"/>
      <c r="Q491" s="22"/>
      <c r="R491" s="22"/>
      <c r="S491" s="22"/>
      <c r="T491" s="22"/>
      <c r="U491" s="22"/>
      <c r="V491" s="22"/>
      <c r="W491" s="22"/>
      <c r="X491" s="22"/>
      <c r="Y491" s="22"/>
      <c r="Z491" s="22"/>
    </row>
    <row r="492" spans="2:26" x14ac:dyDescent="0.25">
      <c r="B492" s="22"/>
      <c r="C492" s="22"/>
      <c r="D492" s="22"/>
      <c r="E492" s="22"/>
      <c r="G492" s="22"/>
      <c r="H492" s="22"/>
      <c r="J492" s="22"/>
      <c r="K492" s="22"/>
      <c r="L492" s="22"/>
      <c r="M492" s="22"/>
      <c r="N492" s="22"/>
      <c r="O492" s="22"/>
      <c r="P492" s="22"/>
      <c r="Q492" s="22"/>
      <c r="R492" s="22"/>
      <c r="S492" s="22"/>
      <c r="T492" s="22"/>
      <c r="U492" s="22"/>
      <c r="V492" s="22"/>
      <c r="W492" s="22"/>
      <c r="X492" s="22"/>
      <c r="Y492" s="22"/>
      <c r="Z492" s="22"/>
    </row>
    <row r="493" spans="2:26" x14ac:dyDescent="0.25">
      <c r="B493" s="22"/>
      <c r="C493" s="22"/>
      <c r="D493" s="22"/>
      <c r="E493" s="22"/>
      <c r="G493" s="22"/>
      <c r="H493" s="22"/>
      <c r="J493" s="22"/>
      <c r="K493" s="22"/>
      <c r="L493" s="22"/>
      <c r="M493" s="22"/>
      <c r="N493" s="22"/>
      <c r="O493" s="22"/>
      <c r="P493" s="22"/>
      <c r="Q493" s="22"/>
      <c r="R493" s="22"/>
      <c r="S493" s="22"/>
      <c r="T493" s="22"/>
      <c r="U493" s="22"/>
      <c r="V493" s="22"/>
      <c r="W493" s="22"/>
      <c r="X493" s="22"/>
      <c r="Y493" s="22"/>
      <c r="Z493" s="22"/>
    </row>
    <row r="494" spans="2:26" x14ac:dyDescent="0.25">
      <c r="B494" s="22"/>
      <c r="C494" s="22"/>
      <c r="D494" s="22"/>
      <c r="E494" s="22"/>
      <c r="G494" s="22"/>
      <c r="H494" s="22"/>
      <c r="J494" s="22"/>
      <c r="K494" s="22"/>
      <c r="L494" s="22"/>
      <c r="M494" s="22"/>
      <c r="N494" s="22"/>
      <c r="O494" s="22"/>
      <c r="P494" s="22"/>
      <c r="Q494" s="22"/>
      <c r="R494" s="22"/>
      <c r="S494" s="22"/>
      <c r="T494" s="22"/>
      <c r="U494" s="22"/>
      <c r="V494" s="22"/>
      <c r="W494" s="22"/>
      <c r="X494" s="22"/>
      <c r="Y494" s="22"/>
      <c r="Z494" s="22"/>
    </row>
    <row r="495" spans="2:26" x14ac:dyDescent="0.25">
      <c r="B495" s="22"/>
      <c r="C495" s="22"/>
      <c r="D495" s="22"/>
      <c r="E495" s="22"/>
      <c r="G495" s="22"/>
      <c r="H495" s="22"/>
      <c r="J495" s="22"/>
      <c r="K495" s="22"/>
      <c r="L495" s="22"/>
      <c r="M495" s="22"/>
      <c r="N495" s="22"/>
      <c r="O495" s="22"/>
      <c r="P495" s="22"/>
      <c r="Q495" s="22"/>
      <c r="R495" s="22"/>
      <c r="S495" s="22"/>
      <c r="T495" s="22"/>
      <c r="U495" s="22"/>
      <c r="V495" s="22"/>
      <c r="W495" s="22"/>
      <c r="X495" s="22"/>
      <c r="Y495" s="22"/>
      <c r="Z495" s="22"/>
    </row>
    <row r="496" spans="2:26" x14ac:dyDescent="0.25">
      <c r="B496" s="22"/>
      <c r="C496" s="22"/>
      <c r="D496" s="22"/>
      <c r="E496" s="22"/>
      <c r="G496" s="22"/>
      <c r="H496" s="22"/>
      <c r="J496" s="22"/>
      <c r="K496" s="22"/>
      <c r="L496" s="22"/>
      <c r="M496" s="22"/>
      <c r="N496" s="22"/>
      <c r="O496" s="22"/>
      <c r="P496" s="22"/>
      <c r="Q496" s="22"/>
      <c r="R496" s="22"/>
      <c r="S496" s="22"/>
      <c r="T496" s="22"/>
      <c r="U496" s="22"/>
      <c r="V496" s="22"/>
      <c r="W496" s="22"/>
      <c r="X496" s="22"/>
      <c r="Y496" s="22"/>
      <c r="Z496" s="22"/>
    </row>
    <row r="497" spans="2:26" x14ac:dyDescent="0.25">
      <c r="B497" s="22"/>
      <c r="C497" s="22"/>
      <c r="D497" s="22"/>
      <c r="E497" s="22"/>
      <c r="G497" s="22"/>
      <c r="H497" s="22"/>
      <c r="J497" s="22"/>
      <c r="K497" s="22"/>
      <c r="L497" s="22"/>
      <c r="M497" s="22"/>
      <c r="N497" s="22"/>
      <c r="O497" s="22"/>
      <c r="P497" s="22"/>
      <c r="Q497" s="22"/>
      <c r="R497" s="22"/>
      <c r="S497" s="22"/>
      <c r="T497" s="22"/>
      <c r="U497" s="22"/>
      <c r="V497" s="22"/>
      <c r="W497" s="22"/>
      <c r="X497" s="22"/>
      <c r="Y497" s="22"/>
      <c r="Z497" s="22"/>
    </row>
    <row r="498" spans="2:26" x14ac:dyDescent="0.25">
      <c r="B498" s="22"/>
      <c r="C498" s="22"/>
      <c r="D498" s="22"/>
      <c r="E498" s="22"/>
      <c r="G498" s="22"/>
      <c r="H498" s="22"/>
      <c r="J498" s="22"/>
      <c r="K498" s="22"/>
      <c r="L498" s="22"/>
      <c r="M498" s="22"/>
      <c r="N498" s="22"/>
      <c r="O498" s="22"/>
      <c r="P498" s="22"/>
      <c r="Q498" s="22"/>
      <c r="R498" s="22"/>
      <c r="S498" s="22"/>
      <c r="T498" s="22"/>
      <c r="U498" s="22"/>
      <c r="V498" s="22"/>
      <c r="W498" s="22"/>
      <c r="X498" s="22"/>
      <c r="Y498" s="22"/>
      <c r="Z498" s="22"/>
    </row>
    <row r="499" spans="2:26" x14ac:dyDescent="0.25">
      <c r="B499" s="22"/>
      <c r="C499" s="22"/>
      <c r="D499" s="22"/>
      <c r="E499" s="22"/>
      <c r="G499" s="22"/>
      <c r="H499" s="22"/>
      <c r="J499" s="22"/>
      <c r="K499" s="22"/>
      <c r="L499" s="22"/>
      <c r="M499" s="22"/>
      <c r="N499" s="22"/>
      <c r="O499" s="22"/>
      <c r="P499" s="22"/>
      <c r="Q499" s="22"/>
      <c r="R499" s="22"/>
      <c r="S499" s="22"/>
      <c r="T499" s="22"/>
      <c r="U499" s="22"/>
      <c r="V499" s="22"/>
      <c r="W499" s="22"/>
      <c r="X499" s="22"/>
      <c r="Y499" s="22"/>
      <c r="Z499" s="22"/>
    </row>
    <row r="500" spans="2:26" x14ac:dyDescent="0.25">
      <c r="B500" s="22"/>
      <c r="C500" s="22"/>
      <c r="D500" s="22"/>
      <c r="E500" s="22"/>
      <c r="G500" s="22"/>
      <c r="H500" s="22"/>
      <c r="J500" s="22"/>
      <c r="K500" s="22"/>
      <c r="L500" s="22"/>
      <c r="M500" s="22"/>
      <c r="N500" s="22"/>
      <c r="O500" s="22"/>
      <c r="P500" s="22"/>
      <c r="Q500" s="22"/>
      <c r="R500" s="22"/>
      <c r="S500" s="22"/>
      <c r="T500" s="22"/>
      <c r="U500" s="22"/>
      <c r="V500" s="22"/>
      <c r="W500" s="22"/>
      <c r="X500" s="22"/>
      <c r="Y500" s="22"/>
      <c r="Z500" s="22"/>
    </row>
    <row r="501" spans="2:26" x14ac:dyDescent="0.25">
      <c r="B501" s="22"/>
      <c r="C501" s="22"/>
      <c r="D501" s="22"/>
      <c r="E501" s="22"/>
      <c r="G501" s="22"/>
      <c r="H501" s="22"/>
      <c r="J501" s="22"/>
      <c r="K501" s="22"/>
      <c r="L501" s="22"/>
      <c r="M501" s="22"/>
      <c r="N501" s="22"/>
      <c r="O501" s="22"/>
      <c r="P501" s="22"/>
      <c r="Q501" s="22"/>
      <c r="R501" s="22"/>
      <c r="S501" s="22"/>
      <c r="T501" s="22"/>
      <c r="U501" s="22"/>
      <c r="V501" s="22"/>
      <c r="W501" s="22"/>
      <c r="X501" s="22"/>
      <c r="Y501" s="22"/>
      <c r="Z501" s="22"/>
    </row>
    <row r="502" spans="2:26" x14ac:dyDescent="0.25">
      <c r="B502" s="22"/>
      <c r="C502" s="22"/>
      <c r="D502" s="22"/>
      <c r="E502" s="22"/>
      <c r="G502" s="22"/>
      <c r="H502" s="22"/>
      <c r="J502" s="22"/>
      <c r="K502" s="22"/>
      <c r="L502" s="22"/>
      <c r="M502" s="22"/>
      <c r="N502" s="22"/>
      <c r="O502" s="22"/>
      <c r="P502" s="22"/>
      <c r="Q502" s="22"/>
      <c r="R502" s="22"/>
      <c r="S502" s="22"/>
      <c r="T502" s="22"/>
      <c r="U502" s="22"/>
      <c r="V502" s="22"/>
      <c r="W502" s="22"/>
      <c r="X502" s="22"/>
      <c r="Y502" s="22"/>
      <c r="Z502" s="22"/>
    </row>
    <row r="503" spans="2:26" x14ac:dyDescent="0.25">
      <c r="B503" s="22"/>
      <c r="C503" s="22"/>
      <c r="D503" s="22"/>
      <c r="E503" s="22"/>
      <c r="G503" s="22"/>
      <c r="H503" s="22"/>
      <c r="J503" s="22"/>
      <c r="K503" s="22"/>
      <c r="L503" s="22"/>
      <c r="M503" s="22"/>
      <c r="N503" s="22"/>
      <c r="O503" s="22"/>
      <c r="P503" s="22"/>
      <c r="Q503" s="22"/>
      <c r="R503" s="22"/>
      <c r="S503" s="22"/>
      <c r="T503" s="22"/>
      <c r="U503" s="22"/>
      <c r="V503" s="22"/>
      <c r="W503" s="22"/>
      <c r="X503" s="22"/>
      <c r="Y503" s="22"/>
      <c r="Z503" s="22"/>
    </row>
    <row r="504" spans="2:26" x14ac:dyDescent="0.25">
      <c r="B504" s="22"/>
      <c r="C504" s="22"/>
      <c r="D504" s="22"/>
      <c r="E504" s="22"/>
      <c r="G504" s="22"/>
      <c r="H504" s="22"/>
      <c r="J504" s="22"/>
      <c r="K504" s="22"/>
      <c r="L504" s="22"/>
      <c r="M504" s="22"/>
      <c r="N504" s="22"/>
      <c r="O504" s="22"/>
      <c r="P504" s="22"/>
      <c r="Q504" s="22"/>
      <c r="R504" s="22"/>
      <c r="S504" s="22"/>
      <c r="T504" s="22"/>
      <c r="U504" s="22"/>
      <c r="V504" s="22"/>
      <c r="W504" s="22"/>
      <c r="X504" s="22"/>
      <c r="Y504" s="22"/>
      <c r="Z504" s="22"/>
    </row>
    <row r="505" spans="2:26" x14ac:dyDescent="0.25">
      <c r="B505" s="22"/>
      <c r="C505" s="22"/>
      <c r="D505" s="22"/>
      <c r="E505" s="22"/>
      <c r="G505" s="22"/>
      <c r="H505" s="22"/>
      <c r="J505" s="22"/>
      <c r="K505" s="22"/>
      <c r="L505" s="22"/>
      <c r="M505" s="22"/>
      <c r="N505" s="22"/>
      <c r="O505" s="22"/>
      <c r="P505" s="22"/>
      <c r="Q505" s="22"/>
      <c r="R505" s="22"/>
      <c r="S505" s="22"/>
      <c r="T505" s="22"/>
      <c r="U505" s="22"/>
      <c r="V505" s="22"/>
      <c r="W505" s="22"/>
      <c r="X505" s="22"/>
      <c r="Y505" s="22"/>
      <c r="Z505" s="22"/>
    </row>
    <row r="506" spans="2:26" x14ac:dyDescent="0.25">
      <c r="B506" s="22"/>
      <c r="C506" s="22"/>
      <c r="D506" s="22"/>
      <c r="E506" s="22"/>
      <c r="G506" s="22"/>
      <c r="H506" s="22"/>
      <c r="J506" s="22"/>
      <c r="K506" s="22"/>
      <c r="L506" s="22"/>
      <c r="M506" s="22"/>
      <c r="N506" s="22"/>
      <c r="O506" s="22"/>
      <c r="P506" s="22"/>
      <c r="Q506" s="22"/>
      <c r="R506" s="22"/>
      <c r="S506" s="22"/>
      <c r="T506" s="22"/>
      <c r="U506" s="22"/>
      <c r="V506" s="22"/>
      <c r="W506" s="22"/>
      <c r="X506" s="22"/>
      <c r="Y506" s="22"/>
      <c r="Z506" s="22"/>
    </row>
    <row r="507" spans="2:26" x14ac:dyDescent="0.25">
      <c r="B507" s="22"/>
      <c r="C507" s="22"/>
      <c r="D507" s="22"/>
      <c r="E507" s="22"/>
      <c r="G507" s="22"/>
      <c r="H507" s="22"/>
      <c r="J507" s="22"/>
      <c r="K507" s="22"/>
      <c r="L507" s="22"/>
      <c r="M507" s="22"/>
      <c r="N507" s="22"/>
      <c r="O507" s="22"/>
      <c r="P507" s="22"/>
      <c r="Q507" s="22"/>
      <c r="R507" s="22"/>
      <c r="S507" s="22"/>
      <c r="T507" s="22"/>
      <c r="U507" s="22"/>
      <c r="V507" s="22"/>
      <c r="W507" s="22"/>
      <c r="X507" s="22"/>
      <c r="Y507" s="22"/>
      <c r="Z507" s="22"/>
    </row>
    <row r="508" spans="2:26" x14ac:dyDescent="0.25">
      <c r="B508" s="22"/>
      <c r="C508" s="22"/>
      <c r="D508" s="22"/>
      <c r="E508" s="22"/>
      <c r="G508" s="22"/>
      <c r="H508" s="22"/>
      <c r="J508" s="22"/>
      <c r="K508" s="22"/>
      <c r="L508" s="22"/>
      <c r="M508" s="22"/>
      <c r="N508" s="22"/>
      <c r="O508" s="22"/>
      <c r="P508" s="22"/>
      <c r="Q508" s="22"/>
      <c r="R508" s="22"/>
      <c r="S508" s="22"/>
      <c r="T508" s="22"/>
      <c r="U508" s="22"/>
      <c r="V508" s="22"/>
      <c r="W508" s="22"/>
      <c r="X508" s="22"/>
      <c r="Y508" s="22"/>
      <c r="Z508" s="22"/>
    </row>
    <row r="509" spans="2:26" x14ac:dyDescent="0.25">
      <c r="B509" s="22"/>
      <c r="C509" s="22"/>
      <c r="D509" s="22"/>
      <c r="E509" s="22"/>
      <c r="G509" s="22"/>
      <c r="H509" s="22"/>
      <c r="J509" s="22"/>
      <c r="K509" s="22"/>
      <c r="L509" s="22"/>
      <c r="M509" s="22"/>
      <c r="N509" s="22"/>
      <c r="O509" s="22"/>
      <c r="P509" s="22"/>
      <c r="Q509" s="22"/>
      <c r="R509" s="22"/>
      <c r="S509" s="22"/>
      <c r="T509" s="22"/>
      <c r="U509" s="22"/>
      <c r="V509" s="22"/>
      <c r="W509" s="22"/>
      <c r="X509" s="22"/>
      <c r="Y509" s="22"/>
      <c r="Z509" s="22"/>
    </row>
    <row r="510" spans="2:26" x14ac:dyDescent="0.25">
      <c r="B510" s="22"/>
      <c r="C510" s="22"/>
      <c r="D510" s="22"/>
      <c r="E510" s="22"/>
      <c r="G510" s="22"/>
      <c r="H510" s="22"/>
      <c r="J510" s="22"/>
      <c r="K510" s="22"/>
      <c r="L510" s="22"/>
      <c r="M510" s="22"/>
      <c r="N510" s="22"/>
      <c r="O510" s="22"/>
      <c r="P510" s="22"/>
      <c r="Q510" s="22"/>
      <c r="R510" s="22"/>
      <c r="S510" s="22"/>
      <c r="T510" s="22"/>
      <c r="U510" s="22"/>
      <c r="V510" s="22"/>
      <c r="W510" s="22"/>
      <c r="X510" s="22"/>
      <c r="Y510" s="22"/>
      <c r="Z510" s="22"/>
    </row>
    <row r="511" spans="2:26" x14ac:dyDescent="0.25">
      <c r="B511" s="22"/>
      <c r="C511" s="22"/>
      <c r="D511" s="22"/>
      <c r="E511" s="22"/>
      <c r="G511" s="22"/>
      <c r="H511" s="22"/>
      <c r="J511" s="22"/>
      <c r="K511" s="22"/>
      <c r="L511" s="22"/>
      <c r="M511" s="22"/>
      <c r="N511" s="22"/>
      <c r="O511" s="22"/>
      <c r="P511" s="22"/>
      <c r="Q511" s="22"/>
      <c r="R511" s="22"/>
      <c r="S511" s="22"/>
      <c r="T511" s="22"/>
      <c r="U511" s="22"/>
      <c r="V511" s="22"/>
      <c r="W511" s="22"/>
      <c r="X511" s="22"/>
      <c r="Y511" s="22"/>
      <c r="Z511" s="22"/>
    </row>
    <row r="512" spans="2:26" x14ac:dyDescent="0.25">
      <c r="B512" s="22"/>
      <c r="C512" s="22"/>
      <c r="D512" s="22"/>
      <c r="E512" s="22"/>
      <c r="G512" s="22"/>
      <c r="H512" s="22"/>
      <c r="J512" s="22"/>
      <c r="K512" s="22"/>
      <c r="L512" s="22"/>
      <c r="M512" s="22"/>
      <c r="N512" s="22"/>
      <c r="O512" s="22"/>
      <c r="P512" s="22"/>
      <c r="Q512" s="22"/>
      <c r="R512" s="22"/>
      <c r="S512" s="22"/>
      <c r="T512" s="22"/>
      <c r="U512" s="22"/>
      <c r="V512" s="22"/>
      <c r="W512" s="22"/>
      <c r="X512" s="22"/>
      <c r="Y512" s="22"/>
      <c r="Z512" s="22"/>
    </row>
    <row r="513" spans="2:26" x14ac:dyDescent="0.25">
      <c r="B513" s="22"/>
      <c r="C513" s="22"/>
      <c r="D513" s="22"/>
      <c r="E513" s="22"/>
      <c r="G513" s="22"/>
      <c r="H513" s="22"/>
      <c r="J513" s="22"/>
      <c r="K513" s="22"/>
      <c r="L513" s="22"/>
      <c r="M513" s="22"/>
      <c r="N513" s="22"/>
      <c r="O513" s="22"/>
      <c r="P513" s="22"/>
      <c r="Q513" s="22"/>
      <c r="R513" s="22"/>
      <c r="S513" s="22"/>
      <c r="T513" s="22"/>
      <c r="U513" s="22"/>
      <c r="V513" s="22"/>
      <c r="W513" s="22"/>
      <c r="X513" s="22"/>
      <c r="Y513" s="22"/>
      <c r="Z513" s="22"/>
    </row>
    <row r="514" spans="2:26" x14ac:dyDescent="0.25">
      <c r="B514" s="22"/>
      <c r="C514" s="22"/>
      <c r="D514" s="22"/>
      <c r="E514" s="22"/>
      <c r="G514" s="22"/>
      <c r="H514" s="22"/>
      <c r="J514" s="22"/>
      <c r="K514" s="22"/>
      <c r="L514" s="22"/>
      <c r="M514" s="22"/>
      <c r="N514" s="22"/>
      <c r="O514" s="22"/>
      <c r="P514" s="22"/>
      <c r="Q514" s="22"/>
      <c r="R514" s="22"/>
      <c r="S514" s="22"/>
      <c r="T514" s="22"/>
      <c r="U514" s="22"/>
      <c r="V514" s="22"/>
      <c r="W514" s="22"/>
      <c r="X514" s="22"/>
      <c r="Y514" s="22"/>
      <c r="Z514" s="22"/>
    </row>
    <row r="515" spans="2:26" x14ac:dyDescent="0.25">
      <c r="B515" s="22"/>
      <c r="C515" s="22"/>
      <c r="D515" s="22"/>
      <c r="E515" s="22"/>
      <c r="G515" s="22"/>
      <c r="H515" s="22"/>
      <c r="J515" s="22"/>
      <c r="K515" s="22"/>
      <c r="L515" s="22"/>
      <c r="M515" s="22"/>
      <c r="N515" s="22"/>
      <c r="O515" s="22"/>
      <c r="P515" s="22"/>
      <c r="Q515" s="22"/>
      <c r="R515" s="22"/>
      <c r="S515" s="22"/>
      <c r="T515" s="22"/>
      <c r="U515" s="22"/>
      <c r="V515" s="22"/>
      <c r="W515" s="22"/>
      <c r="X515" s="22"/>
      <c r="Y515" s="22"/>
      <c r="Z515" s="22"/>
    </row>
    <row r="516" spans="2:26" x14ac:dyDescent="0.25">
      <c r="B516" s="22"/>
      <c r="C516" s="22"/>
      <c r="D516" s="22"/>
      <c r="E516" s="22"/>
      <c r="G516" s="22"/>
      <c r="H516" s="22"/>
      <c r="J516" s="22"/>
      <c r="K516" s="22"/>
      <c r="L516" s="22"/>
      <c r="M516" s="22"/>
      <c r="N516" s="22"/>
      <c r="O516" s="22"/>
      <c r="P516" s="22"/>
      <c r="Q516" s="22"/>
      <c r="R516" s="22"/>
      <c r="S516" s="22"/>
      <c r="T516" s="22"/>
      <c r="U516" s="22"/>
      <c r="V516" s="22"/>
      <c r="W516" s="22"/>
      <c r="X516" s="22"/>
      <c r="Y516" s="22"/>
      <c r="Z516" s="22"/>
    </row>
    <row r="517" spans="2:26" x14ac:dyDescent="0.25">
      <c r="B517" s="22"/>
      <c r="C517" s="22"/>
      <c r="D517" s="22"/>
      <c r="E517" s="22"/>
      <c r="G517" s="22"/>
      <c r="H517" s="22"/>
      <c r="J517" s="22"/>
      <c r="K517" s="22"/>
      <c r="L517" s="22"/>
      <c r="M517" s="22"/>
      <c r="N517" s="22"/>
      <c r="O517" s="22"/>
      <c r="P517" s="22"/>
      <c r="Q517" s="22"/>
      <c r="R517" s="22"/>
      <c r="S517" s="22"/>
      <c r="T517" s="22"/>
      <c r="U517" s="22"/>
      <c r="V517" s="22"/>
      <c r="W517" s="22"/>
      <c r="X517" s="22"/>
      <c r="Y517" s="22"/>
      <c r="Z517" s="22"/>
    </row>
    <row r="518" spans="2:26" x14ac:dyDescent="0.25">
      <c r="B518" s="22"/>
      <c r="C518" s="22"/>
      <c r="D518" s="22"/>
      <c r="E518" s="22"/>
      <c r="G518" s="22"/>
      <c r="H518" s="22"/>
      <c r="J518" s="22"/>
      <c r="K518" s="22"/>
      <c r="L518" s="22"/>
      <c r="M518" s="22"/>
      <c r="N518" s="22"/>
      <c r="O518" s="22"/>
      <c r="P518" s="22"/>
      <c r="Q518" s="22"/>
      <c r="R518" s="22"/>
      <c r="S518" s="22"/>
      <c r="T518" s="22"/>
      <c r="U518" s="22"/>
      <c r="V518" s="22"/>
      <c r="W518" s="22"/>
      <c r="X518" s="22"/>
      <c r="Y518" s="22"/>
      <c r="Z518" s="22"/>
    </row>
    <row r="519" spans="2:26" x14ac:dyDescent="0.25">
      <c r="B519" s="22"/>
      <c r="C519" s="22"/>
      <c r="D519" s="22"/>
      <c r="E519" s="22"/>
      <c r="G519" s="22"/>
      <c r="H519" s="22"/>
      <c r="J519" s="22"/>
      <c r="K519" s="22"/>
      <c r="L519" s="22"/>
      <c r="M519" s="22"/>
      <c r="N519" s="22"/>
      <c r="O519" s="22"/>
      <c r="P519" s="22"/>
      <c r="Q519" s="22"/>
      <c r="R519" s="22"/>
      <c r="S519" s="22"/>
      <c r="T519" s="22"/>
      <c r="U519" s="22"/>
      <c r="V519" s="22"/>
      <c r="W519" s="22"/>
      <c r="X519" s="22"/>
      <c r="Y519" s="22"/>
      <c r="Z519" s="22"/>
    </row>
    <row r="520" spans="2:26" x14ac:dyDescent="0.25">
      <c r="B520" s="22"/>
      <c r="C520" s="22"/>
      <c r="D520" s="22"/>
      <c r="E520" s="22"/>
      <c r="G520" s="22"/>
      <c r="H520" s="22"/>
      <c r="J520" s="22"/>
      <c r="K520" s="22"/>
      <c r="L520" s="22"/>
      <c r="M520" s="22"/>
      <c r="N520" s="22"/>
      <c r="O520" s="22"/>
      <c r="P520" s="22"/>
      <c r="Q520" s="22"/>
      <c r="R520" s="22"/>
      <c r="S520" s="22"/>
      <c r="T520" s="22"/>
      <c r="U520" s="22"/>
      <c r="V520" s="22"/>
      <c r="W520" s="22"/>
      <c r="X520" s="22"/>
      <c r="Y520" s="22"/>
      <c r="Z520" s="22"/>
    </row>
    <row r="521" spans="2:26" x14ac:dyDescent="0.25">
      <c r="B521" s="22"/>
      <c r="C521" s="22"/>
      <c r="D521" s="22"/>
      <c r="E521" s="22"/>
      <c r="G521" s="22"/>
      <c r="H521" s="22"/>
      <c r="J521" s="22"/>
      <c r="K521" s="22"/>
      <c r="L521" s="22"/>
      <c r="M521" s="22"/>
      <c r="N521" s="22"/>
      <c r="O521" s="22"/>
      <c r="P521" s="22"/>
      <c r="Q521" s="22"/>
      <c r="R521" s="22"/>
      <c r="S521" s="22"/>
      <c r="T521" s="22"/>
      <c r="U521" s="22"/>
      <c r="V521" s="22"/>
      <c r="W521" s="22"/>
      <c r="X521" s="22"/>
      <c r="Y521" s="22"/>
      <c r="Z521" s="22"/>
    </row>
    <row r="522" spans="2:26" x14ac:dyDescent="0.25">
      <c r="B522" s="22"/>
      <c r="C522" s="22"/>
      <c r="D522" s="22"/>
      <c r="E522" s="22"/>
      <c r="G522" s="22"/>
      <c r="H522" s="22"/>
      <c r="J522" s="22"/>
      <c r="K522" s="22"/>
      <c r="L522" s="22"/>
      <c r="M522" s="22"/>
      <c r="N522" s="22"/>
      <c r="O522" s="22"/>
      <c r="P522" s="22"/>
      <c r="Q522" s="22"/>
      <c r="R522" s="22"/>
      <c r="S522" s="22"/>
      <c r="T522" s="22"/>
      <c r="U522" s="22"/>
      <c r="V522" s="22"/>
      <c r="W522" s="22"/>
      <c r="X522" s="22"/>
      <c r="Y522" s="22"/>
      <c r="Z522" s="22"/>
    </row>
    <row r="523" spans="2:26" x14ac:dyDescent="0.25">
      <c r="B523" s="22"/>
      <c r="C523" s="22"/>
      <c r="D523" s="22"/>
      <c r="E523" s="22"/>
      <c r="G523" s="22"/>
      <c r="H523" s="22"/>
      <c r="J523" s="22"/>
      <c r="K523" s="22"/>
      <c r="L523" s="22"/>
      <c r="M523" s="22"/>
      <c r="N523" s="22"/>
      <c r="O523" s="22"/>
      <c r="P523" s="22"/>
      <c r="Q523" s="22"/>
      <c r="R523" s="22"/>
      <c r="S523" s="22"/>
      <c r="T523" s="22"/>
      <c r="U523" s="22"/>
      <c r="V523" s="22"/>
      <c r="W523" s="22"/>
      <c r="X523" s="22"/>
      <c r="Y523" s="22"/>
      <c r="Z523" s="22"/>
    </row>
    <row r="524" spans="2:26" x14ac:dyDescent="0.25">
      <c r="B524" s="22"/>
      <c r="C524" s="22"/>
      <c r="D524" s="22"/>
      <c r="E524" s="22"/>
      <c r="G524" s="22"/>
      <c r="H524" s="22"/>
      <c r="J524" s="22"/>
      <c r="K524" s="22"/>
      <c r="L524" s="22"/>
      <c r="M524" s="22"/>
      <c r="N524" s="22"/>
      <c r="O524" s="22"/>
      <c r="P524" s="22"/>
      <c r="Q524" s="22"/>
      <c r="R524" s="22"/>
      <c r="S524" s="22"/>
      <c r="T524" s="22"/>
      <c r="U524" s="22"/>
      <c r="V524" s="22"/>
      <c r="W524" s="22"/>
      <c r="X524" s="22"/>
      <c r="Y524" s="22"/>
      <c r="Z524" s="22"/>
    </row>
    <row r="525" spans="2:26" x14ac:dyDescent="0.25">
      <c r="B525" s="22"/>
      <c r="C525" s="22"/>
      <c r="D525" s="22"/>
      <c r="E525" s="22"/>
      <c r="G525" s="22"/>
      <c r="H525" s="22"/>
      <c r="J525" s="22"/>
      <c r="K525" s="22"/>
      <c r="L525" s="22"/>
      <c r="M525" s="22"/>
      <c r="N525" s="22"/>
      <c r="O525" s="22"/>
      <c r="P525" s="22"/>
      <c r="Q525" s="22"/>
      <c r="R525" s="22"/>
      <c r="S525" s="22"/>
      <c r="T525" s="22"/>
      <c r="U525" s="22"/>
      <c r="V525" s="22"/>
      <c r="W525" s="22"/>
      <c r="X525" s="22"/>
      <c r="Y525" s="22"/>
      <c r="Z525" s="22"/>
    </row>
    <row r="526" spans="2:26" x14ac:dyDescent="0.25">
      <c r="B526" s="22"/>
      <c r="C526" s="22"/>
      <c r="D526" s="22"/>
      <c r="E526" s="22"/>
      <c r="G526" s="22"/>
      <c r="H526" s="22"/>
      <c r="J526" s="22"/>
      <c r="K526" s="22"/>
      <c r="L526" s="22"/>
      <c r="M526" s="22"/>
      <c r="N526" s="22"/>
      <c r="O526" s="22"/>
      <c r="P526" s="22"/>
      <c r="Q526" s="22"/>
      <c r="R526" s="22"/>
      <c r="S526" s="22"/>
      <c r="T526" s="22"/>
      <c r="U526" s="22"/>
      <c r="V526" s="22"/>
      <c r="W526" s="22"/>
      <c r="X526" s="22"/>
      <c r="Y526" s="22"/>
      <c r="Z526" s="22"/>
    </row>
    <row r="527" spans="2:26" x14ac:dyDescent="0.25">
      <c r="B527" s="22"/>
      <c r="C527" s="22"/>
      <c r="D527" s="22"/>
      <c r="E527" s="22"/>
      <c r="G527" s="22"/>
      <c r="H527" s="22"/>
      <c r="J527" s="22"/>
      <c r="K527" s="22"/>
      <c r="L527" s="22"/>
      <c r="M527" s="22"/>
      <c r="N527" s="22"/>
      <c r="O527" s="22"/>
      <c r="P527" s="22"/>
      <c r="Q527" s="22"/>
      <c r="R527" s="22"/>
      <c r="S527" s="22"/>
      <c r="T527" s="22"/>
      <c r="U527" s="22"/>
      <c r="V527" s="22"/>
      <c r="W527" s="22"/>
      <c r="X527" s="22"/>
      <c r="Y527" s="22"/>
      <c r="Z527" s="22"/>
    </row>
    <row r="528" spans="2:26" x14ac:dyDescent="0.25">
      <c r="B528" s="22"/>
      <c r="C528" s="22"/>
      <c r="D528" s="22"/>
      <c r="E528" s="22"/>
      <c r="G528" s="22"/>
      <c r="H528" s="22"/>
      <c r="J528" s="22"/>
      <c r="K528" s="22"/>
      <c r="L528" s="22"/>
      <c r="M528" s="22"/>
      <c r="N528" s="22"/>
      <c r="O528" s="22"/>
      <c r="P528" s="22"/>
      <c r="Q528" s="22"/>
      <c r="R528" s="22"/>
      <c r="S528" s="22"/>
      <c r="T528" s="22"/>
      <c r="U528" s="22"/>
      <c r="V528" s="22"/>
      <c r="W528" s="22"/>
      <c r="X528" s="22"/>
      <c r="Y528" s="22"/>
      <c r="Z528" s="22"/>
    </row>
    <row r="529" spans="2:26" x14ac:dyDescent="0.25">
      <c r="B529" s="22"/>
      <c r="C529" s="22"/>
      <c r="D529" s="22"/>
      <c r="E529" s="22"/>
      <c r="G529" s="22"/>
      <c r="H529" s="22"/>
      <c r="J529" s="22"/>
      <c r="K529" s="22"/>
      <c r="L529" s="22"/>
      <c r="M529" s="22"/>
      <c r="N529" s="22"/>
      <c r="O529" s="22"/>
      <c r="P529" s="22"/>
      <c r="Q529" s="22"/>
      <c r="R529" s="22"/>
      <c r="S529" s="22"/>
      <c r="T529" s="22"/>
      <c r="U529" s="22"/>
      <c r="V529" s="22"/>
      <c r="W529" s="22"/>
      <c r="X529" s="22"/>
      <c r="Y529" s="22"/>
      <c r="Z529" s="22"/>
    </row>
    <row r="530" spans="2:26" x14ac:dyDescent="0.25">
      <c r="B530" s="22"/>
      <c r="C530" s="22"/>
      <c r="D530" s="22"/>
      <c r="E530" s="22"/>
      <c r="G530" s="22"/>
      <c r="H530" s="22"/>
      <c r="J530" s="22"/>
      <c r="K530" s="22"/>
      <c r="L530" s="22"/>
      <c r="M530" s="22"/>
      <c r="N530" s="22"/>
      <c r="O530" s="22"/>
      <c r="P530" s="22"/>
      <c r="Q530" s="22"/>
      <c r="R530" s="22"/>
      <c r="S530" s="22"/>
      <c r="T530" s="22"/>
      <c r="U530" s="22"/>
      <c r="V530" s="22"/>
      <c r="W530" s="22"/>
      <c r="X530" s="22"/>
      <c r="Y530" s="22"/>
      <c r="Z530" s="22"/>
    </row>
    <row r="531" spans="2:26" x14ac:dyDescent="0.25">
      <c r="B531" s="22"/>
      <c r="C531" s="22"/>
      <c r="D531" s="22"/>
      <c r="E531" s="22"/>
      <c r="G531" s="22"/>
      <c r="H531" s="22"/>
      <c r="J531" s="22"/>
      <c r="K531" s="22"/>
      <c r="L531" s="22"/>
      <c r="M531" s="22"/>
      <c r="N531" s="22"/>
      <c r="O531" s="22"/>
      <c r="P531" s="22"/>
      <c r="Q531" s="22"/>
      <c r="R531" s="22"/>
      <c r="S531" s="22"/>
      <c r="T531" s="22"/>
      <c r="U531" s="22"/>
      <c r="V531" s="22"/>
      <c r="W531" s="22"/>
      <c r="X531" s="22"/>
      <c r="Y531" s="22"/>
      <c r="Z531" s="22"/>
    </row>
    <row r="532" spans="2:26" x14ac:dyDescent="0.25">
      <c r="B532" s="22"/>
      <c r="C532" s="22"/>
      <c r="D532" s="22"/>
      <c r="E532" s="22"/>
      <c r="G532" s="22"/>
      <c r="H532" s="22"/>
      <c r="J532" s="22"/>
      <c r="K532" s="22"/>
      <c r="L532" s="22"/>
      <c r="M532" s="22"/>
      <c r="N532" s="22"/>
      <c r="O532" s="22"/>
      <c r="P532" s="22"/>
      <c r="Q532" s="22"/>
      <c r="R532" s="22"/>
      <c r="S532" s="22"/>
      <c r="T532" s="22"/>
      <c r="U532" s="22"/>
      <c r="V532" s="22"/>
      <c r="W532" s="22"/>
      <c r="X532" s="22"/>
      <c r="Y532" s="22"/>
      <c r="Z532" s="22"/>
    </row>
    <row r="533" spans="2:26" x14ac:dyDescent="0.25">
      <c r="B533" s="22"/>
      <c r="C533" s="22"/>
      <c r="D533" s="22"/>
      <c r="E533" s="22"/>
      <c r="G533" s="22"/>
      <c r="H533" s="22"/>
      <c r="J533" s="22"/>
      <c r="K533" s="22"/>
      <c r="L533" s="22"/>
      <c r="M533" s="22"/>
      <c r="N533" s="22"/>
      <c r="O533" s="22"/>
      <c r="P533" s="22"/>
      <c r="Q533" s="22"/>
      <c r="R533" s="22"/>
      <c r="S533" s="22"/>
      <c r="T533" s="22"/>
      <c r="U533" s="22"/>
      <c r="V533" s="22"/>
      <c r="W533" s="22"/>
      <c r="X533" s="22"/>
      <c r="Y533" s="22"/>
      <c r="Z533" s="22"/>
    </row>
    <row r="534" spans="2:26" x14ac:dyDescent="0.25">
      <c r="B534" s="22"/>
      <c r="C534" s="22"/>
      <c r="D534" s="22"/>
      <c r="E534" s="22"/>
      <c r="G534" s="22"/>
      <c r="H534" s="22"/>
      <c r="J534" s="22"/>
      <c r="K534" s="22"/>
      <c r="L534" s="22"/>
      <c r="M534" s="22"/>
      <c r="N534" s="22"/>
      <c r="O534" s="22"/>
      <c r="P534" s="22"/>
      <c r="Q534" s="22"/>
      <c r="R534" s="22"/>
      <c r="S534" s="22"/>
      <c r="T534" s="22"/>
      <c r="U534" s="22"/>
      <c r="V534" s="22"/>
      <c r="W534" s="22"/>
      <c r="X534" s="22"/>
      <c r="Y534" s="22"/>
      <c r="Z534" s="22"/>
    </row>
    <row r="535" spans="2:26" x14ac:dyDescent="0.25">
      <c r="B535" s="22"/>
      <c r="C535" s="22"/>
      <c r="D535" s="22"/>
      <c r="E535" s="22"/>
      <c r="G535" s="22"/>
      <c r="H535" s="22"/>
      <c r="J535" s="22"/>
      <c r="K535" s="22"/>
      <c r="L535" s="22"/>
      <c r="M535" s="22"/>
      <c r="N535" s="22"/>
      <c r="O535" s="22"/>
      <c r="P535" s="22"/>
      <c r="Q535" s="22"/>
      <c r="R535" s="22"/>
      <c r="S535" s="22"/>
      <c r="T535" s="22"/>
      <c r="U535" s="22"/>
      <c r="V535" s="22"/>
      <c r="W535" s="22"/>
      <c r="X535" s="22"/>
      <c r="Y535" s="22"/>
      <c r="Z535" s="22"/>
    </row>
    <row r="536" spans="2:26" x14ac:dyDescent="0.25">
      <c r="B536" s="22"/>
      <c r="C536" s="22"/>
      <c r="D536" s="22"/>
      <c r="E536" s="22"/>
      <c r="G536" s="22"/>
      <c r="H536" s="22"/>
      <c r="J536" s="22"/>
      <c r="K536" s="22"/>
      <c r="L536" s="22"/>
      <c r="M536" s="22"/>
      <c r="N536" s="22"/>
      <c r="O536" s="22"/>
      <c r="P536" s="22"/>
      <c r="Q536" s="22"/>
      <c r="R536" s="22"/>
      <c r="S536" s="22"/>
      <c r="T536" s="22"/>
      <c r="U536" s="22"/>
      <c r="V536" s="22"/>
      <c r="W536" s="22"/>
      <c r="X536" s="22"/>
      <c r="Y536" s="22"/>
      <c r="Z536" s="22"/>
    </row>
    <row r="537" spans="2:26" x14ac:dyDescent="0.25">
      <c r="B537" s="22"/>
      <c r="C537" s="22"/>
      <c r="D537" s="22"/>
      <c r="E537" s="22"/>
      <c r="G537" s="22"/>
      <c r="H537" s="22"/>
      <c r="J537" s="22"/>
      <c r="K537" s="22"/>
      <c r="L537" s="22"/>
      <c r="M537" s="22"/>
      <c r="N537" s="22"/>
      <c r="O537" s="22"/>
      <c r="P537" s="22"/>
      <c r="Q537" s="22"/>
      <c r="R537" s="22"/>
      <c r="S537" s="22"/>
      <c r="T537" s="22"/>
      <c r="U537" s="22"/>
      <c r="V537" s="22"/>
      <c r="W537" s="22"/>
      <c r="X537" s="22"/>
      <c r="Y537" s="22"/>
      <c r="Z537" s="22"/>
    </row>
    <row r="538" spans="2:26" x14ac:dyDescent="0.25">
      <c r="B538" s="22"/>
      <c r="C538" s="22"/>
      <c r="D538" s="22"/>
      <c r="E538" s="22"/>
      <c r="G538" s="22"/>
      <c r="H538" s="22"/>
      <c r="J538" s="22"/>
      <c r="K538" s="22"/>
      <c r="L538" s="22"/>
      <c r="M538" s="22"/>
      <c r="N538" s="22"/>
      <c r="O538" s="22"/>
      <c r="P538" s="22"/>
      <c r="Q538" s="22"/>
      <c r="R538" s="22"/>
      <c r="S538" s="22"/>
      <c r="T538" s="22"/>
      <c r="U538" s="22"/>
      <c r="V538" s="22"/>
      <c r="W538" s="22"/>
      <c r="X538" s="22"/>
      <c r="Y538" s="22"/>
      <c r="Z538" s="22"/>
    </row>
    <row r="539" spans="2:26" x14ac:dyDescent="0.25">
      <c r="B539" s="22"/>
      <c r="C539" s="22"/>
      <c r="D539" s="22"/>
      <c r="E539" s="22"/>
      <c r="G539" s="22"/>
      <c r="H539" s="22"/>
      <c r="J539" s="22"/>
      <c r="K539" s="22"/>
      <c r="L539" s="22"/>
      <c r="M539" s="22"/>
      <c r="N539" s="22"/>
      <c r="O539" s="22"/>
      <c r="P539" s="22"/>
      <c r="Q539" s="22"/>
      <c r="R539" s="22"/>
      <c r="S539" s="22"/>
      <c r="T539" s="22"/>
      <c r="U539" s="22"/>
      <c r="V539" s="22"/>
      <c r="W539" s="22"/>
      <c r="X539" s="22"/>
      <c r="Y539" s="22"/>
      <c r="Z539" s="22"/>
    </row>
    <row r="540" spans="2:26" x14ac:dyDescent="0.25">
      <c r="B540" s="22"/>
      <c r="C540" s="22"/>
      <c r="D540" s="22"/>
      <c r="E540" s="22"/>
      <c r="G540" s="22"/>
      <c r="H540" s="22"/>
      <c r="J540" s="22"/>
      <c r="K540" s="22"/>
      <c r="L540" s="22"/>
      <c r="M540" s="22"/>
      <c r="N540" s="22"/>
      <c r="O540" s="22"/>
      <c r="P540" s="22"/>
      <c r="Q540" s="22"/>
      <c r="R540" s="22"/>
      <c r="S540" s="22"/>
      <c r="T540" s="22"/>
      <c r="U540" s="22"/>
      <c r="V540" s="22"/>
      <c r="W540" s="22"/>
      <c r="X540" s="22"/>
      <c r="Y540" s="22"/>
      <c r="Z540" s="22"/>
    </row>
    <row r="541" spans="2:26" x14ac:dyDescent="0.25">
      <c r="B541" s="22"/>
      <c r="C541" s="22"/>
      <c r="D541" s="22"/>
      <c r="E541" s="22"/>
      <c r="G541" s="22"/>
      <c r="H541" s="22"/>
      <c r="J541" s="22"/>
      <c r="K541" s="22"/>
      <c r="L541" s="22"/>
      <c r="M541" s="22"/>
      <c r="N541" s="22"/>
      <c r="O541" s="22"/>
      <c r="P541" s="22"/>
      <c r="Q541" s="22"/>
      <c r="R541" s="22"/>
      <c r="S541" s="22"/>
      <c r="T541" s="22"/>
      <c r="U541" s="22"/>
      <c r="V541" s="22"/>
      <c r="W541" s="22"/>
      <c r="X541" s="22"/>
      <c r="Y541" s="22"/>
      <c r="Z541" s="22"/>
    </row>
    <row r="542" spans="2:26" x14ac:dyDescent="0.25">
      <c r="B542" s="22"/>
      <c r="C542" s="22"/>
      <c r="D542" s="22"/>
      <c r="E542" s="22"/>
      <c r="G542" s="22"/>
      <c r="H542" s="22"/>
      <c r="J542" s="22"/>
      <c r="K542" s="22"/>
      <c r="L542" s="22"/>
      <c r="M542" s="22"/>
      <c r="N542" s="22"/>
      <c r="O542" s="22"/>
      <c r="P542" s="22"/>
      <c r="Q542" s="22"/>
      <c r="R542" s="22"/>
      <c r="S542" s="22"/>
      <c r="T542" s="22"/>
      <c r="U542" s="22"/>
      <c r="V542" s="22"/>
      <c r="W542" s="22"/>
      <c r="X542" s="22"/>
      <c r="Y542" s="22"/>
      <c r="Z542" s="22"/>
    </row>
    <row r="543" spans="2:26" x14ac:dyDescent="0.25">
      <c r="B543" s="22"/>
      <c r="C543" s="22"/>
      <c r="D543" s="22"/>
      <c r="E543" s="22"/>
      <c r="G543" s="22"/>
      <c r="H543" s="22"/>
      <c r="J543" s="22"/>
      <c r="K543" s="22"/>
      <c r="L543" s="22"/>
      <c r="M543" s="22"/>
      <c r="N543" s="22"/>
      <c r="O543" s="22"/>
      <c r="P543" s="22"/>
      <c r="Q543" s="22"/>
      <c r="R543" s="22"/>
      <c r="S543" s="22"/>
      <c r="T543" s="22"/>
      <c r="U543" s="22"/>
      <c r="V543" s="22"/>
      <c r="W543" s="22"/>
      <c r="X543" s="22"/>
      <c r="Y543" s="22"/>
      <c r="Z543" s="22"/>
    </row>
    <row r="544" spans="2:26" x14ac:dyDescent="0.25">
      <c r="B544" s="22"/>
      <c r="C544" s="22"/>
      <c r="D544" s="22"/>
      <c r="E544" s="22"/>
      <c r="G544" s="22"/>
      <c r="H544" s="22"/>
      <c r="J544" s="22"/>
      <c r="K544" s="22"/>
      <c r="L544" s="22"/>
      <c r="M544" s="22"/>
      <c r="N544" s="22"/>
      <c r="O544" s="22"/>
      <c r="P544" s="22"/>
      <c r="Q544" s="22"/>
      <c r="R544" s="22"/>
      <c r="S544" s="22"/>
      <c r="T544" s="22"/>
      <c r="U544" s="22"/>
      <c r="V544" s="22"/>
      <c r="W544" s="22"/>
      <c r="X544" s="22"/>
      <c r="Y544" s="22"/>
      <c r="Z544" s="22"/>
    </row>
    <row r="545" spans="2:26" x14ac:dyDescent="0.25">
      <c r="B545" s="22"/>
      <c r="C545" s="22"/>
      <c r="D545" s="22"/>
      <c r="E545" s="22"/>
      <c r="G545" s="22"/>
      <c r="H545" s="22"/>
      <c r="J545" s="22"/>
      <c r="K545" s="22"/>
      <c r="L545" s="22"/>
      <c r="M545" s="22"/>
      <c r="N545" s="22"/>
      <c r="O545" s="22"/>
      <c r="P545" s="22"/>
      <c r="Q545" s="22"/>
      <c r="R545" s="22"/>
      <c r="S545" s="22"/>
      <c r="T545" s="22"/>
      <c r="U545" s="22"/>
      <c r="V545" s="22"/>
      <c r="W545" s="22"/>
      <c r="X545" s="22"/>
      <c r="Y545" s="22"/>
      <c r="Z545" s="22"/>
    </row>
    <row r="546" spans="2:26" x14ac:dyDescent="0.25">
      <c r="B546" s="22"/>
      <c r="C546" s="22"/>
      <c r="D546" s="22"/>
      <c r="E546" s="22"/>
      <c r="G546" s="22"/>
      <c r="H546" s="22"/>
      <c r="J546" s="22"/>
      <c r="K546" s="22"/>
      <c r="L546" s="22"/>
      <c r="M546" s="22"/>
      <c r="N546" s="22"/>
      <c r="O546" s="22"/>
      <c r="P546" s="22"/>
      <c r="Q546" s="22"/>
      <c r="R546" s="22"/>
      <c r="S546" s="22"/>
      <c r="T546" s="22"/>
      <c r="U546" s="22"/>
      <c r="V546" s="22"/>
      <c r="W546" s="22"/>
      <c r="X546" s="22"/>
      <c r="Y546" s="22"/>
      <c r="Z546" s="22"/>
    </row>
    <row r="547" spans="2:26" x14ac:dyDescent="0.25">
      <c r="B547" s="22"/>
      <c r="C547" s="22"/>
      <c r="D547" s="22"/>
      <c r="E547" s="22"/>
      <c r="G547" s="22"/>
      <c r="H547" s="22"/>
      <c r="J547" s="22"/>
      <c r="K547" s="22"/>
      <c r="L547" s="22"/>
      <c r="M547" s="22"/>
      <c r="N547" s="22"/>
      <c r="O547" s="22"/>
      <c r="P547" s="22"/>
      <c r="Q547" s="22"/>
      <c r="R547" s="22"/>
      <c r="S547" s="22"/>
      <c r="T547" s="22"/>
      <c r="U547" s="22"/>
      <c r="V547" s="22"/>
      <c r="W547" s="22"/>
      <c r="X547" s="22"/>
      <c r="Y547" s="22"/>
      <c r="Z547" s="22"/>
    </row>
    <row r="548" spans="2:26" x14ac:dyDescent="0.25">
      <c r="B548" s="22"/>
      <c r="C548" s="22"/>
      <c r="D548" s="22"/>
      <c r="E548" s="22"/>
      <c r="G548" s="22"/>
      <c r="H548" s="22"/>
      <c r="J548" s="22"/>
      <c r="K548" s="22"/>
      <c r="L548" s="22"/>
      <c r="M548" s="22"/>
      <c r="N548" s="22"/>
      <c r="O548" s="22"/>
      <c r="P548" s="22"/>
      <c r="Q548" s="22"/>
      <c r="R548" s="22"/>
      <c r="S548" s="22"/>
      <c r="T548" s="22"/>
      <c r="U548" s="22"/>
      <c r="V548" s="22"/>
      <c r="W548" s="22"/>
      <c r="X548" s="22"/>
      <c r="Y548" s="22"/>
      <c r="Z548" s="22"/>
    </row>
    <row r="549" spans="2:26" x14ac:dyDescent="0.25">
      <c r="B549" s="22"/>
      <c r="C549" s="22"/>
      <c r="D549" s="22"/>
      <c r="E549" s="22"/>
      <c r="G549" s="22"/>
      <c r="H549" s="22"/>
      <c r="J549" s="22"/>
      <c r="K549" s="22"/>
      <c r="L549" s="22"/>
      <c r="M549" s="22"/>
      <c r="N549" s="22"/>
      <c r="O549" s="22"/>
      <c r="P549" s="22"/>
      <c r="Q549" s="22"/>
      <c r="R549" s="22"/>
      <c r="S549" s="22"/>
      <c r="T549" s="22"/>
      <c r="U549" s="22"/>
      <c r="V549" s="22"/>
      <c r="W549" s="22"/>
      <c r="X549" s="22"/>
      <c r="Y549" s="22"/>
      <c r="Z549" s="22"/>
    </row>
    <row r="550" spans="2:26" x14ac:dyDescent="0.25">
      <c r="B550" s="22"/>
      <c r="C550" s="22"/>
      <c r="D550" s="22"/>
      <c r="E550" s="22"/>
      <c r="G550" s="22"/>
      <c r="H550" s="22"/>
      <c r="J550" s="22"/>
      <c r="K550" s="22"/>
      <c r="L550" s="22"/>
      <c r="M550" s="22"/>
      <c r="N550" s="22"/>
      <c r="O550" s="22"/>
      <c r="P550" s="22"/>
      <c r="Q550" s="22"/>
      <c r="R550" s="22"/>
      <c r="S550" s="22"/>
      <c r="T550" s="22"/>
      <c r="U550" s="22"/>
      <c r="V550" s="22"/>
      <c r="W550" s="22"/>
      <c r="X550" s="22"/>
      <c r="Y550" s="22"/>
      <c r="Z550" s="22"/>
    </row>
    <row r="551" spans="2:26" x14ac:dyDescent="0.25">
      <c r="B551" s="22"/>
      <c r="C551" s="22"/>
      <c r="D551" s="22"/>
      <c r="E551" s="22"/>
      <c r="G551" s="22"/>
      <c r="H551" s="22"/>
      <c r="J551" s="22"/>
      <c r="K551" s="22"/>
      <c r="L551" s="22"/>
      <c r="M551" s="22"/>
      <c r="N551" s="22"/>
      <c r="O551" s="22"/>
      <c r="P551" s="22"/>
      <c r="Q551" s="22"/>
      <c r="R551" s="22"/>
      <c r="S551" s="22"/>
      <c r="T551" s="22"/>
      <c r="U551" s="22"/>
      <c r="V551" s="22"/>
      <c r="W551" s="22"/>
      <c r="X551" s="22"/>
      <c r="Y551" s="22"/>
      <c r="Z551" s="22"/>
    </row>
    <row r="552" spans="2:26" x14ac:dyDescent="0.25">
      <c r="B552" s="22"/>
      <c r="C552" s="22"/>
      <c r="D552" s="22"/>
      <c r="E552" s="22"/>
      <c r="G552" s="22"/>
      <c r="H552" s="22"/>
      <c r="J552" s="22"/>
      <c r="K552" s="22"/>
      <c r="L552" s="22"/>
      <c r="M552" s="22"/>
      <c r="N552" s="22"/>
      <c r="O552" s="22"/>
      <c r="P552" s="22"/>
      <c r="Q552" s="22"/>
      <c r="R552" s="22"/>
      <c r="S552" s="22"/>
      <c r="T552" s="22"/>
      <c r="U552" s="22"/>
      <c r="V552" s="22"/>
      <c r="W552" s="22"/>
      <c r="X552" s="22"/>
      <c r="Y552" s="22"/>
      <c r="Z552" s="22"/>
    </row>
    <row r="553" spans="2:26" x14ac:dyDescent="0.25">
      <c r="B553" s="22"/>
      <c r="C553" s="22"/>
      <c r="D553" s="22"/>
      <c r="E553" s="22"/>
      <c r="G553" s="22"/>
      <c r="H553" s="22"/>
      <c r="J553" s="22"/>
      <c r="K553" s="22"/>
      <c r="L553" s="22"/>
      <c r="M553" s="22"/>
      <c r="N553" s="22"/>
      <c r="O553" s="22"/>
      <c r="P553" s="22"/>
      <c r="Q553" s="22"/>
      <c r="R553" s="22"/>
      <c r="S553" s="22"/>
      <c r="T553" s="22"/>
      <c r="U553" s="22"/>
      <c r="V553" s="22"/>
      <c r="W553" s="22"/>
      <c r="X553" s="22"/>
      <c r="Y553" s="22"/>
      <c r="Z553" s="22"/>
    </row>
    <row r="554" spans="2:26" x14ac:dyDescent="0.25">
      <c r="B554" s="22"/>
      <c r="C554" s="22"/>
      <c r="D554" s="22"/>
      <c r="E554" s="22"/>
      <c r="G554" s="22"/>
      <c r="H554" s="22"/>
      <c r="J554" s="22"/>
      <c r="K554" s="22"/>
      <c r="L554" s="22"/>
      <c r="M554" s="22"/>
      <c r="N554" s="22"/>
      <c r="O554" s="22"/>
      <c r="P554" s="22"/>
      <c r="Q554" s="22"/>
      <c r="R554" s="22"/>
      <c r="S554" s="22"/>
      <c r="T554" s="22"/>
      <c r="U554" s="22"/>
      <c r="V554" s="22"/>
      <c r="W554" s="22"/>
      <c r="X554" s="22"/>
      <c r="Y554" s="22"/>
      <c r="Z554" s="22"/>
    </row>
    <row r="555" spans="2:26" x14ac:dyDescent="0.25">
      <c r="B555" s="22"/>
      <c r="C555" s="22"/>
      <c r="D555" s="22"/>
      <c r="E555" s="22"/>
      <c r="G555" s="22"/>
      <c r="H555" s="22"/>
      <c r="J555" s="22"/>
      <c r="K555" s="22"/>
      <c r="L555" s="22"/>
      <c r="M555" s="22"/>
      <c r="N555" s="22"/>
      <c r="O555" s="22"/>
      <c r="P555" s="22"/>
      <c r="Q555" s="22"/>
      <c r="R555" s="22"/>
      <c r="S555" s="22"/>
      <c r="T555" s="22"/>
      <c r="U555" s="22"/>
      <c r="V555" s="22"/>
      <c r="W555" s="22"/>
      <c r="X555" s="22"/>
      <c r="Y555" s="22"/>
      <c r="Z555" s="22"/>
    </row>
    <row r="556" spans="2:26" x14ac:dyDescent="0.25">
      <c r="B556" s="22"/>
      <c r="C556" s="22"/>
      <c r="D556" s="22"/>
      <c r="E556" s="22"/>
      <c r="G556" s="22"/>
      <c r="H556" s="22"/>
      <c r="J556" s="22"/>
      <c r="K556" s="22"/>
      <c r="L556" s="22"/>
      <c r="M556" s="22"/>
      <c r="N556" s="22"/>
      <c r="O556" s="22"/>
      <c r="P556" s="22"/>
      <c r="Q556" s="22"/>
      <c r="R556" s="22"/>
      <c r="S556" s="22"/>
      <c r="T556" s="22"/>
      <c r="U556" s="22"/>
      <c r="V556" s="22"/>
      <c r="W556" s="22"/>
      <c r="X556" s="22"/>
      <c r="Y556" s="22"/>
      <c r="Z556" s="22"/>
    </row>
    <row r="557" spans="2:26" x14ac:dyDescent="0.25">
      <c r="B557" s="22"/>
      <c r="C557" s="22"/>
      <c r="D557" s="22"/>
      <c r="E557" s="22"/>
      <c r="G557" s="22"/>
      <c r="H557" s="22"/>
      <c r="J557" s="22"/>
      <c r="K557" s="22"/>
      <c r="L557" s="22"/>
      <c r="M557" s="22"/>
      <c r="N557" s="22"/>
      <c r="O557" s="22"/>
      <c r="P557" s="22"/>
      <c r="Q557" s="22"/>
      <c r="R557" s="22"/>
      <c r="S557" s="22"/>
      <c r="T557" s="22"/>
      <c r="U557" s="22"/>
      <c r="V557" s="22"/>
      <c r="W557" s="22"/>
      <c r="X557" s="22"/>
      <c r="Y557" s="22"/>
      <c r="Z557" s="22"/>
    </row>
    <row r="558" spans="2:26" x14ac:dyDescent="0.25">
      <c r="B558" s="22"/>
      <c r="C558" s="22"/>
      <c r="D558" s="22"/>
      <c r="E558" s="22"/>
      <c r="G558" s="22"/>
      <c r="H558" s="22"/>
      <c r="J558" s="22"/>
      <c r="K558" s="22"/>
      <c r="L558" s="22"/>
      <c r="M558" s="22"/>
      <c r="N558" s="22"/>
      <c r="O558" s="22"/>
      <c r="P558" s="22"/>
      <c r="Q558" s="22"/>
      <c r="R558" s="22"/>
      <c r="S558" s="22"/>
      <c r="T558" s="22"/>
      <c r="U558" s="22"/>
      <c r="V558" s="22"/>
      <c r="W558" s="22"/>
      <c r="X558" s="22"/>
      <c r="Y558" s="22"/>
      <c r="Z558" s="22"/>
    </row>
    <row r="559" spans="2:26" x14ac:dyDescent="0.25">
      <c r="B559" s="22"/>
      <c r="C559" s="22"/>
      <c r="D559" s="22"/>
      <c r="E559" s="22"/>
      <c r="G559" s="22"/>
      <c r="H559" s="22"/>
      <c r="J559" s="22"/>
      <c r="K559" s="22"/>
      <c r="L559" s="22"/>
      <c r="M559" s="22"/>
      <c r="N559" s="22"/>
      <c r="O559" s="22"/>
      <c r="P559" s="22"/>
      <c r="Q559" s="22"/>
      <c r="R559" s="22"/>
      <c r="S559" s="22"/>
      <c r="T559" s="22"/>
      <c r="U559" s="22"/>
      <c r="V559" s="22"/>
      <c r="W559" s="22"/>
      <c r="X559" s="22"/>
      <c r="Y559" s="22"/>
      <c r="Z559" s="22"/>
    </row>
    <row r="560" spans="2:26" x14ac:dyDescent="0.25">
      <c r="B560" s="22"/>
      <c r="C560" s="22"/>
      <c r="D560" s="22"/>
      <c r="E560" s="22"/>
      <c r="G560" s="22"/>
      <c r="H560" s="22"/>
      <c r="J560" s="22"/>
      <c r="K560" s="22"/>
      <c r="L560" s="22"/>
      <c r="M560" s="22"/>
      <c r="N560" s="22"/>
      <c r="O560" s="22"/>
      <c r="P560" s="22"/>
      <c r="Q560" s="22"/>
      <c r="R560" s="22"/>
      <c r="S560" s="22"/>
      <c r="T560" s="22"/>
      <c r="U560" s="22"/>
      <c r="V560" s="22"/>
      <c r="W560" s="22"/>
      <c r="X560" s="22"/>
      <c r="Y560" s="22"/>
      <c r="Z560" s="22"/>
    </row>
    <row r="561" spans="2:26" x14ac:dyDescent="0.25">
      <c r="B561" s="22"/>
      <c r="C561" s="22"/>
      <c r="D561" s="22"/>
      <c r="E561" s="22"/>
      <c r="G561" s="22"/>
      <c r="H561" s="22"/>
      <c r="J561" s="22"/>
      <c r="K561" s="22"/>
      <c r="L561" s="22"/>
      <c r="M561" s="22"/>
      <c r="N561" s="22"/>
      <c r="O561" s="22"/>
      <c r="P561" s="22"/>
      <c r="Q561" s="22"/>
      <c r="R561" s="22"/>
      <c r="S561" s="22"/>
      <c r="T561" s="22"/>
      <c r="U561" s="22"/>
      <c r="V561" s="22"/>
      <c r="W561" s="22"/>
      <c r="X561" s="22"/>
      <c r="Y561" s="22"/>
      <c r="Z561" s="22"/>
    </row>
    <row r="562" spans="2:26" x14ac:dyDescent="0.25">
      <c r="B562" s="22"/>
      <c r="C562" s="22"/>
      <c r="D562" s="22"/>
      <c r="E562" s="22"/>
      <c r="G562" s="22"/>
      <c r="H562" s="22"/>
      <c r="J562" s="22"/>
      <c r="K562" s="22"/>
      <c r="L562" s="22"/>
      <c r="M562" s="22"/>
      <c r="N562" s="22"/>
      <c r="O562" s="22"/>
      <c r="P562" s="22"/>
      <c r="Q562" s="22"/>
      <c r="R562" s="22"/>
      <c r="S562" s="22"/>
      <c r="T562" s="22"/>
      <c r="U562" s="22"/>
      <c r="V562" s="22"/>
      <c r="W562" s="22"/>
      <c r="X562" s="22"/>
      <c r="Y562" s="22"/>
      <c r="Z562" s="22"/>
    </row>
    <row r="563" spans="2:26" x14ac:dyDescent="0.25">
      <c r="B563" s="22"/>
      <c r="C563" s="22"/>
      <c r="D563" s="22"/>
      <c r="E563" s="22"/>
      <c r="G563" s="22"/>
      <c r="H563" s="22"/>
      <c r="J563" s="22"/>
      <c r="K563" s="22"/>
      <c r="L563" s="22"/>
      <c r="M563" s="22"/>
      <c r="N563" s="22"/>
      <c r="O563" s="22"/>
      <c r="P563" s="22"/>
      <c r="Q563" s="22"/>
      <c r="R563" s="22"/>
      <c r="S563" s="22"/>
      <c r="T563" s="22"/>
      <c r="U563" s="22"/>
      <c r="V563" s="22"/>
      <c r="W563" s="22"/>
      <c r="X563" s="22"/>
      <c r="Y563" s="22"/>
      <c r="Z563" s="22"/>
    </row>
    <row r="564" spans="2:26" x14ac:dyDescent="0.25">
      <c r="B564" s="22"/>
      <c r="C564" s="22"/>
      <c r="D564" s="22"/>
      <c r="E564" s="22"/>
      <c r="G564" s="22"/>
      <c r="H564" s="22"/>
      <c r="J564" s="22"/>
      <c r="K564" s="22"/>
      <c r="L564" s="22"/>
      <c r="M564" s="22"/>
      <c r="N564" s="22"/>
      <c r="O564" s="22"/>
      <c r="P564" s="22"/>
      <c r="Q564" s="22"/>
      <c r="R564" s="22"/>
      <c r="S564" s="22"/>
      <c r="T564" s="22"/>
      <c r="U564" s="22"/>
      <c r="V564" s="22"/>
      <c r="W564" s="22"/>
      <c r="X564" s="22"/>
      <c r="Y564" s="22"/>
      <c r="Z564" s="22"/>
    </row>
    <row r="565" spans="2:26" x14ac:dyDescent="0.25">
      <c r="B565" s="22"/>
      <c r="C565" s="22"/>
      <c r="D565" s="22"/>
      <c r="E565" s="22"/>
      <c r="G565" s="22"/>
      <c r="H565" s="22"/>
      <c r="J565" s="22"/>
      <c r="K565" s="22"/>
      <c r="L565" s="22"/>
      <c r="M565" s="22"/>
      <c r="N565" s="22"/>
      <c r="O565" s="22"/>
      <c r="P565" s="22"/>
      <c r="Q565" s="22"/>
      <c r="R565" s="22"/>
      <c r="S565" s="22"/>
      <c r="T565" s="22"/>
      <c r="U565" s="22"/>
      <c r="V565" s="22"/>
      <c r="W565" s="22"/>
      <c r="X565" s="22"/>
      <c r="Y565" s="22"/>
      <c r="Z565" s="22"/>
    </row>
    <row r="566" spans="2:26" x14ac:dyDescent="0.25">
      <c r="B566" s="22"/>
      <c r="C566" s="22"/>
      <c r="D566" s="22"/>
      <c r="E566" s="22"/>
      <c r="G566" s="22"/>
      <c r="H566" s="22"/>
      <c r="J566" s="22"/>
      <c r="K566" s="22"/>
      <c r="L566" s="22"/>
      <c r="M566" s="22"/>
      <c r="N566" s="22"/>
      <c r="O566" s="22"/>
      <c r="P566" s="22"/>
      <c r="Q566" s="22"/>
      <c r="R566" s="22"/>
      <c r="S566" s="22"/>
      <c r="T566" s="22"/>
      <c r="U566" s="22"/>
      <c r="V566" s="22"/>
      <c r="W566" s="22"/>
      <c r="X566" s="22"/>
      <c r="Y566" s="22"/>
      <c r="Z566" s="22"/>
    </row>
    <row r="567" spans="2:26" x14ac:dyDescent="0.25">
      <c r="B567" s="22"/>
      <c r="C567" s="22"/>
      <c r="D567" s="22"/>
      <c r="E567" s="22"/>
      <c r="G567" s="22"/>
      <c r="H567" s="22"/>
      <c r="J567" s="22"/>
      <c r="K567" s="22"/>
      <c r="L567" s="22"/>
      <c r="M567" s="22"/>
      <c r="N567" s="22"/>
      <c r="O567" s="22"/>
      <c r="P567" s="22"/>
      <c r="Q567" s="22"/>
      <c r="R567" s="22"/>
      <c r="S567" s="22"/>
      <c r="T567" s="22"/>
      <c r="U567" s="22"/>
      <c r="V567" s="22"/>
      <c r="W567" s="22"/>
      <c r="X567" s="22"/>
      <c r="Y567" s="22"/>
      <c r="Z567" s="22"/>
    </row>
    <row r="568" spans="2:26" x14ac:dyDescent="0.25">
      <c r="B568" s="22"/>
      <c r="C568" s="22"/>
      <c r="D568" s="22"/>
      <c r="E568" s="22"/>
      <c r="G568" s="22"/>
      <c r="H568" s="22"/>
      <c r="J568" s="22"/>
      <c r="K568" s="22"/>
      <c r="L568" s="22"/>
      <c r="M568" s="22"/>
      <c r="N568" s="22"/>
      <c r="O568" s="22"/>
      <c r="P568" s="22"/>
      <c r="Q568" s="22"/>
      <c r="R568" s="22"/>
      <c r="S568" s="22"/>
      <c r="T568" s="22"/>
      <c r="U568" s="22"/>
      <c r="V568" s="22"/>
      <c r="W568" s="22"/>
      <c r="X568" s="22"/>
      <c r="Y568" s="22"/>
      <c r="Z568" s="22"/>
    </row>
    <row r="569" spans="2:26" x14ac:dyDescent="0.25">
      <c r="B569" s="22"/>
      <c r="C569" s="22"/>
      <c r="D569" s="22"/>
      <c r="E569" s="22"/>
      <c r="G569" s="22"/>
      <c r="H569" s="22"/>
      <c r="J569" s="22"/>
      <c r="K569" s="22"/>
      <c r="L569" s="22"/>
      <c r="M569" s="22"/>
      <c r="N569" s="22"/>
      <c r="O569" s="22"/>
      <c r="P569" s="22"/>
      <c r="Q569" s="22"/>
      <c r="R569" s="22"/>
      <c r="S569" s="22"/>
      <c r="T569" s="22"/>
      <c r="U569" s="22"/>
      <c r="V569" s="22"/>
      <c r="W569" s="22"/>
      <c r="X569" s="22"/>
      <c r="Y569" s="22"/>
      <c r="Z569" s="22"/>
    </row>
    <row r="570" spans="2:26" x14ac:dyDescent="0.25">
      <c r="B570" s="22"/>
      <c r="C570" s="22"/>
      <c r="D570" s="22"/>
      <c r="E570" s="22"/>
      <c r="G570" s="22"/>
      <c r="H570" s="22"/>
      <c r="J570" s="22"/>
      <c r="K570" s="22"/>
      <c r="L570" s="22"/>
      <c r="M570" s="22"/>
      <c r="N570" s="22"/>
      <c r="O570" s="22"/>
      <c r="P570" s="22"/>
      <c r="Q570" s="22"/>
      <c r="R570" s="22"/>
      <c r="S570" s="22"/>
      <c r="T570" s="22"/>
      <c r="U570" s="22"/>
      <c r="V570" s="22"/>
      <c r="W570" s="22"/>
      <c r="X570" s="22"/>
      <c r="Y570" s="22"/>
      <c r="Z570" s="22"/>
    </row>
    <row r="571" spans="2:26" x14ac:dyDescent="0.25">
      <c r="B571" s="22"/>
      <c r="C571" s="22"/>
      <c r="D571" s="22"/>
      <c r="E571" s="22"/>
      <c r="G571" s="22"/>
      <c r="H571" s="22"/>
      <c r="J571" s="22"/>
      <c r="K571" s="22"/>
      <c r="L571" s="22"/>
      <c r="M571" s="22"/>
      <c r="N571" s="22"/>
      <c r="O571" s="22"/>
      <c r="P571" s="22"/>
      <c r="Q571" s="22"/>
      <c r="R571" s="22"/>
      <c r="S571" s="22"/>
      <c r="T571" s="22"/>
      <c r="U571" s="22"/>
      <c r="V571" s="22"/>
      <c r="W571" s="22"/>
      <c r="X571" s="22"/>
      <c r="Y571" s="22"/>
      <c r="Z571" s="22"/>
    </row>
    <row r="572" spans="2:26" x14ac:dyDescent="0.25">
      <c r="B572" s="22"/>
      <c r="C572" s="22"/>
      <c r="D572" s="22"/>
      <c r="E572" s="22"/>
      <c r="G572" s="22"/>
      <c r="H572" s="22"/>
      <c r="J572" s="22"/>
      <c r="K572" s="22"/>
      <c r="L572" s="22"/>
      <c r="M572" s="22"/>
      <c r="N572" s="22"/>
      <c r="O572" s="22"/>
      <c r="P572" s="22"/>
      <c r="Q572" s="22"/>
      <c r="R572" s="22"/>
      <c r="S572" s="22"/>
      <c r="T572" s="22"/>
      <c r="U572" s="22"/>
      <c r="V572" s="22"/>
      <c r="W572" s="22"/>
      <c r="X572" s="22"/>
      <c r="Y572" s="22"/>
      <c r="Z572" s="22"/>
    </row>
    <row r="573" spans="2:26" x14ac:dyDescent="0.25">
      <c r="B573" s="22"/>
      <c r="C573" s="22"/>
      <c r="D573" s="22"/>
      <c r="E573" s="22"/>
      <c r="G573" s="22"/>
      <c r="H573" s="22"/>
      <c r="J573" s="22"/>
      <c r="K573" s="22"/>
      <c r="L573" s="22"/>
      <c r="M573" s="22"/>
      <c r="N573" s="22"/>
      <c r="O573" s="22"/>
      <c r="P573" s="22"/>
      <c r="Q573" s="22"/>
      <c r="R573" s="22"/>
      <c r="S573" s="22"/>
      <c r="T573" s="22"/>
      <c r="U573" s="22"/>
      <c r="V573" s="22"/>
      <c r="W573" s="22"/>
      <c r="X573" s="22"/>
      <c r="Y573" s="22"/>
      <c r="Z573" s="22"/>
    </row>
    <row r="574" spans="2:26" x14ac:dyDescent="0.25">
      <c r="B574" s="22"/>
      <c r="C574" s="22"/>
      <c r="D574" s="22"/>
      <c r="E574" s="22"/>
      <c r="G574" s="22"/>
      <c r="H574" s="22"/>
      <c r="J574" s="22"/>
      <c r="K574" s="22"/>
      <c r="L574" s="22"/>
      <c r="M574" s="22"/>
      <c r="N574" s="22"/>
      <c r="O574" s="22"/>
      <c r="P574" s="22"/>
      <c r="Q574" s="22"/>
      <c r="R574" s="22"/>
      <c r="S574" s="22"/>
      <c r="T574" s="22"/>
      <c r="U574" s="22"/>
      <c r="V574" s="22"/>
      <c r="W574" s="22"/>
      <c r="X574" s="22"/>
      <c r="Y574" s="22"/>
      <c r="Z574" s="22"/>
    </row>
    <row r="575" spans="2:26" x14ac:dyDescent="0.25">
      <c r="B575" s="22"/>
      <c r="C575" s="22"/>
      <c r="D575" s="22"/>
      <c r="E575" s="22"/>
      <c r="G575" s="22"/>
      <c r="H575" s="22"/>
      <c r="J575" s="22"/>
      <c r="K575" s="22"/>
      <c r="L575" s="22"/>
      <c r="M575" s="22"/>
      <c r="N575" s="22"/>
      <c r="O575" s="22"/>
      <c r="P575" s="22"/>
      <c r="Q575" s="22"/>
      <c r="R575" s="22"/>
      <c r="S575" s="22"/>
      <c r="T575" s="22"/>
      <c r="U575" s="22"/>
      <c r="V575" s="22"/>
      <c r="W575" s="22"/>
      <c r="X575" s="22"/>
      <c r="Y575" s="22"/>
      <c r="Z575" s="22"/>
    </row>
    <row r="576" spans="2:26" x14ac:dyDescent="0.25">
      <c r="B576" s="22"/>
      <c r="C576" s="22"/>
      <c r="D576" s="22"/>
      <c r="E576" s="22"/>
      <c r="G576" s="22"/>
      <c r="H576" s="22"/>
      <c r="J576" s="22"/>
      <c r="K576" s="22"/>
      <c r="L576" s="22"/>
      <c r="M576" s="22"/>
      <c r="N576" s="22"/>
      <c r="O576" s="22"/>
      <c r="P576" s="22"/>
      <c r="Q576" s="22"/>
      <c r="R576" s="22"/>
      <c r="S576" s="22"/>
      <c r="T576" s="22"/>
      <c r="U576" s="22"/>
      <c r="V576" s="22"/>
      <c r="W576" s="22"/>
      <c r="X576" s="22"/>
      <c r="Y576" s="22"/>
      <c r="Z576" s="22"/>
    </row>
    <row r="577" spans="2:26" x14ac:dyDescent="0.25">
      <c r="B577" s="22"/>
      <c r="C577" s="22"/>
      <c r="D577" s="22"/>
      <c r="E577" s="22"/>
      <c r="G577" s="22"/>
      <c r="H577" s="22"/>
      <c r="J577" s="22"/>
      <c r="K577" s="22"/>
      <c r="L577" s="22"/>
      <c r="M577" s="22"/>
      <c r="N577" s="22"/>
      <c r="O577" s="22"/>
      <c r="P577" s="22"/>
      <c r="Q577" s="22"/>
      <c r="R577" s="22"/>
      <c r="S577" s="22"/>
      <c r="T577" s="22"/>
      <c r="U577" s="22"/>
      <c r="V577" s="22"/>
      <c r="W577" s="22"/>
      <c r="X577" s="22"/>
      <c r="Y577" s="22"/>
      <c r="Z577" s="22"/>
    </row>
    <row r="578" spans="2:26" x14ac:dyDescent="0.25">
      <c r="B578" s="22"/>
      <c r="C578" s="22"/>
      <c r="D578" s="22"/>
      <c r="E578" s="22"/>
      <c r="G578" s="22"/>
      <c r="H578" s="22"/>
      <c r="J578" s="22"/>
      <c r="K578" s="22"/>
      <c r="L578" s="22"/>
      <c r="M578" s="22"/>
      <c r="N578" s="22"/>
      <c r="O578" s="22"/>
      <c r="P578" s="22"/>
      <c r="Q578" s="22"/>
      <c r="R578" s="22"/>
      <c r="S578" s="22"/>
      <c r="T578" s="22"/>
      <c r="U578" s="22"/>
      <c r="V578" s="22"/>
      <c r="W578" s="22"/>
      <c r="X578" s="22"/>
      <c r="Y578" s="22"/>
      <c r="Z578" s="22"/>
    </row>
    <row r="579" spans="2:26" x14ac:dyDescent="0.25">
      <c r="B579" s="22"/>
      <c r="C579" s="22"/>
      <c r="D579" s="22"/>
      <c r="E579" s="22"/>
      <c r="G579" s="22"/>
      <c r="H579" s="22"/>
      <c r="J579" s="22"/>
      <c r="K579" s="22"/>
      <c r="L579" s="22"/>
      <c r="M579" s="22"/>
      <c r="N579" s="22"/>
      <c r="O579" s="22"/>
      <c r="P579" s="22"/>
      <c r="Q579" s="22"/>
      <c r="R579" s="22"/>
      <c r="S579" s="22"/>
      <c r="T579" s="22"/>
      <c r="U579" s="22"/>
      <c r="V579" s="22"/>
      <c r="W579" s="22"/>
      <c r="X579" s="22"/>
      <c r="Y579" s="22"/>
      <c r="Z579" s="22"/>
    </row>
    <row r="580" spans="2:26" x14ac:dyDescent="0.25">
      <c r="B580" s="22"/>
      <c r="C580" s="22"/>
      <c r="D580" s="22"/>
      <c r="E580" s="22"/>
      <c r="G580" s="22"/>
      <c r="H580" s="22"/>
      <c r="J580" s="22"/>
      <c r="K580" s="22"/>
      <c r="L580" s="22"/>
      <c r="M580" s="22"/>
      <c r="N580" s="22"/>
      <c r="O580" s="22"/>
      <c r="P580" s="22"/>
      <c r="Q580" s="22"/>
      <c r="R580" s="22"/>
      <c r="S580" s="22"/>
      <c r="T580" s="22"/>
      <c r="U580" s="22"/>
      <c r="V580" s="22"/>
      <c r="W580" s="22"/>
      <c r="X580" s="22"/>
      <c r="Y580" s="22"/>
      <c r="Z580" s="22"/>
    </row>
    <row r="581" spans="2:26" x14ac:dyDescent="0.25">
      <c r="B581" s="22"/>
      <c r="C581" s="22"/>
      <c r="D581" s="22"/>
      <c r="E581" s="22"/>
      <c r="G581" s="22"/>
      <c r="H581" s="22"/>
      <c r="J581" s="22"/>
      <c r="K581" s="22"/>
      <c r="L581" s="22"/>
      <c r="M581" s="22"/>
      <c r="N581" s="22"/>
      <c r="O581" s="22"/>
      <c r="P581" s="22"/>
      <c r="Q581" s="22"/>
      <c r="R581" s="22"/>
      <c r="S581" s="22"/>
      <c r="T581" s="22"/>
      <c r="U581" s="22"/>
      <c r="V581" s="22"/>
      <c r="W581" s="22"/>
      <c r="X581" s="22"/>
      <c r="Y581" s="22"/>
      <c r="Z581" s="22"/>
    </row>
    <row r="582" spans="2:26" x14ac:dyDescent="0.25">
      <c r="B582" s="22"/>
      <c r="C582" s="22"/>
      <c r="D582" s="22"/>
      <c r="E582" s="22"/>
      <c r="G582" s="22"/>
      <c r="H582" s="22"/>
      <c r="J582" s="22"/>
      <c r="K582" s="22"/>
      <c r="L582" s="22"/>
      <c r="M582" s="22"/>
      <c r="N582" s="22"/>
      <c r="O582" s="22"/>
      <c r="P582" s="22"/>
      <c r="Q582" s="22"/>
      <c r="R582" s="22"/>
      <c r="S582" s="22"/>
      <c r="T582" s="22"/>
      <c r="U582" s="22"/>
      <c r="V582" s="22"/>
      <c r="W582" s="22"/>
      <c r="X582" s="22"/>
      <c r="Y582" s="22"/>
      <c r="Z582" s="22"/>
    </row>
    <row r="583" spans="2:26" x14ac:dyDescent="0.25">
      <c r="B583" s="22"/>
      <c r="C583" s="22"/>
      <c r="D583" s="22"/>
      <c r="E583" s="22"/>
      <c r="G583" s="22"/>
      <c r="H583" s="22"/>
      <c r="J583" s="22"/>
      <c r="K583" s="22"/>
      <c r="L583" s="22"/>
      <c r="M583" s="22"/>
      <c r="N583" s="22"/>
      <c r="O583" s="22"/>
      <c r="P583" s="22"/>
      <c r="Q583" s="22"/>
      <c r="R583" s="22"/>
      <c r="S583" s="22"/>
      <c r="T583" s="22"/>
      <c r="U583" s="22"/>
      <c r="V583" s="22"/>
      <c r="W583" s="22"/>
      <c r="X583" s="22"/>
      <c r="Y583" s="22"/>
      <c r="Z583" s="22"/>
    </row>
    <row r="584" spans="2:26" x14ac:dyDescent="0.25">
      <c r="B584" s="22"/>
      <c r="C584" s="22"/>
      <c r="D584" s="22"/>
      <c r="E584" s="22"/>
      <c r="G584" s="22"/>
      <c r="H584" s="22"/>
      <c r="J584" s="22"/>
      <c r="K584" s="22"/>
      <c r="L584" s="22"/>
      <c r="M584" s="22"/>
      <c r="N584" s="22"/>
      <c r="O584" s="22"/>
      <c r="P584" s="22"/>
      <c r="Q584" s="22"/>
      <c r="R584" s="22"/>
      <c r="S584" s="22"/>
      <c r="T584" s="22"/>
      <c r="U584" s="22"/>
      <c r="V584" s="22"/>
      <c r="W584" s="22"/>
      <c r="X584" s="22"/>
      <c r="Y584" s="22"/>
      <c r="Z584" s="22"/>
    </row>
    <row r="585" spans="2:26" x14ac:dyDescent="0.25">
      <c r="B585" s="22"/>
      <c r="C585" s="22"/>
      <c r="D585" s="22"/>
      <c r="E585" s="22"/>
      <c r="G585" s="22"/>
      <c r="H585" s="22"/>
      <c r="J585" s="22"/>
      <c r="K585" s="22"/>
      <c r="L585" s="22"/>
      <c r="M585" s="22"/>
      <c r="N585" s="22"/>
      <c r="O585" s="22"/>
      <c r="P585" s="22"/>
      <c r="Q585" s="22"/>
      <c r="R585" s="22"/>
      <c r="S585" s="22"/>
      <c r="T585" s="22"/>
      <c r="U585" s="22"/>
      <c r="V585" s="22"/>
      <c r="W585" s="22"/>
      <c r="X585" s="22"/>
      <c r="Y585" s="22"/>
      <c r="Z585" s="22"/>
    </row>
    <row r="586" spans="2:26" x14ac:dyDescent="0.25">
      <c r="B586" s="22"/>
      <c r="C586" s="22"/>
      <c r="D586" s="22"/>
      <c r="E586" s="22"/>
      <c r="G586" s="22"/>
      <c r="H586" s="22"/>
      <c r="J586" s="22"/>
      <c r="K586" s="22"/>
      <c r="L586" s="22"/>
      <c r="M586" s="22"/>
      <c r="N586" s="22"/>
      <c r="O586" s="22"/>
      <c r="P586" s="22"/>
      <c r="Q586" s="22"/>
      <c r="R586" s="22"/>
      <c r="S586" s="22"/>
      <c r="T586" s="22"/>
      <c r="U586" s="22"/>
      <c r="V586" s="22"/>
      <c r="W586" s="22"/>
      <c r="X586" s="22"/>
      <c r="Y586" s="22"/>
      <c r="Z586" s="22"/>
    </row>
    <row r="587" spans="2:26" x14ac:dyDescent="0.25">
      <c r="B587" s="22"/>
      <c r="C587" s="22"/>
      <c r="D587" s="22"/>
      <c r="E587" s="22"/>
      <c r="G587" s="22"/>
      <c r="H587" s="22"/>
      <c r="J587" s="22"/>
      <c r="K587" s="22"/>
      <c r="L587" s="22"/>
      <c r="M587" s="22"/>
      <c r="N587" s="22"/>
      <c r="O587" s="22"/>
      <c r="P587" s="22"/>
      <c r="Q587" s="22"/>
      <c r="R587" s="22"/>
      <c r="S587" s="22"/>
      <c r="T587" s="22"/>
      <c r="U587" s="22"/>
      <c r="V587" s="22"/>
      <c r="W587" s="22"/>
      <c r="X587" s="22"/>
      <c r="Y587" s="22"/>
      <c r="Z587" s="22"/>
    </row>
    <row r="588" spans="2:26" x14ac:dyDescent="0.25">
      <c r="B588" s="22"/>
      <c r="C588" s="22"/>
      <c r="D588" s="22"/>
      <c r="E588" s="22"/>
      <c r="G588" s="22"/>
      <c r="H588" s="22"/>
      <c r="J588" s="22"/>
      <c r="K588" s="22"/>
      <c r="L588" s="22"/>
      <c r="M588" s="22"/>
      <c r="N588" s="22"/>
      <c r="O588" s="22"/>
      <c r="P588" s="22"/>
      <c r="Q588" s="22"/>
      <c r="R588" s="22"/>
      <c r="S588" s="22"/>
      <c r="T588" s="22"/>
      <c r="U588" s="22"/>
      <c r="V588" s="22"/>
      <c r="W588" s="22"/>
      <c r="X588" s="22"/>
      <c r="Y588" s="22"/>
      <c r="Z588" s="22"/>
    </row>
    <row r="589" spans="2:26" x14ac:dyDescent="0.25">
      <c r="B589" s="22"/>
      <c r="C589" s="22"/>
      <c r="D589" s="22"/>
      <c r="E589" s="22"/>
      <c r="G589" s="22"/>
      <c r="H589" s="22"/>
      <c r="J589" s="22"/>
      <c r="K589" s="22"/>
      <c r="L589" s="22"/>
      <c r="M589" s="22"/>
      <c r="N589" s="22"/>
      <c r="O589" s="22"/>
      <c r="P589" s="22"/>
      <c r="Q589" s="22"/>
      <c r="R589" s="22"/>
      <c r="S589" s="22"/>
      <c r="T589" s="22"/>
      <c r="U589" s="22"/>
      <c r="V589" s="22"/>
      <c r="W589" s="22"/>
      <c r="X589" s="22"/>
      <c r="Y589" s="22"/>
      <c r="Z589" s="22"/>
    </row>
    <row r="590" spans="2:26" x14ac:dyDescent="0.25">
      <c r="B590" s="22"/>
      <c r="C590" s="22"/>
      <c r="D590" s="22"/>
      <c r="E590" s="22"/>
      <c r="G590" s="22"/>
      <c r="H590" s="22"/>
      <c r="J590" s="22"/>
      <c r="K590" s="22"/>
      <c r="L590" s="22"/>
      <c r="M590" s="22"/>
      <c r="N590" s="22"/>
      <c r="O590" s="22"/>
      <c r="P590" s="22"/>
      <c r="Q590" s="22"/>
      <c r="R590" s="22"/>
      <c r="S590" s="22"/>
      <c r="T590" s="22"/>
      <c r="U590" s="22"/>
      <c r="V590" s="22"/>
      <c r="W590" s="22"/>
      <c r="X590" s="22"/>
      <c r="Y590" s="22"/>
      <c r="Z590" s="22"/>
    </row>
    <row r="591" spans="2:26" x14ac:dyDescent="0.25">
      <c r="B591" s="22"/>
      <c r="C591" s="22"/>
      <c r="D591" s="22"/>
      <c r="E591" s="22"/>
      <c r="G591" s="22"/>
      <c r="H591" s="22"/>
      <c r="J591" s="22"/>
      <c r="K591" s="22"/>
      <c r="L591" s="22"/>
      <c r="M591" s="22"/>
      <c r="N591" s="22"/>
      <c r="O591" s="22"/>
      <c r="P591" s="22"/>
      <c r="Q591" s="22"/>
      <c r="R591" s="22"/>
      <c r="S591" s="22"/>
      <c r="T591" s="22"/>
      <c r="U591" s="22"/>
      <c r="V591" s="22"/>
      <c r="W591" s="22"/>
      <c r="X591" s="22"/>
      <c r="Y591" s="22"/>
      <c r="Z591" s="22"/>
    </row>
    <row r="592" spans="2:26" x14ac:dyDescent="0.25">
      <c r="B592" s="22"/>
      <c r="C592" s="22"/>
      <c r="D592" s="22"/>
      <c r="E592" s="22"/>
      <c r="G592" s="22"/>
      <c r="H592" s="22"/>
      <c r="J592" s="22"/>
      <c r="K592" s="22"/>
      <c r="L592" s="22"/>
      <c r="M592" s="22"/>
      <c r="N592" s="22"/>
      <c r="O592" s="22"/>
      <c r="P592" s="22"/>
      <c r="Q592" s="22"/>
      <c r="R592" s="22"/>
      <c r="S592" s="22"/>
      <c r="T592" s="22"/>
      <c r="U592" s="22"/>
      <c r="V592" s="22"/>
      <c r="W592" s="22"/>
      <c r="X592" s="22"/>
      <c r="Y592" s="22"/>
      <c r="Z592" s="22"/>
    </row>
    <row r="593" spans="2:26" x14ac:dyDescent="0.25">
      <c r="B593" s="22"/>
      <c r="C593" s="22"/>
      <c r="D593" s="22"/>
      <c r="E593" s="22"/>
      <c r="G593" s="22"/>
      <c r="H593" s="22"/>
      <c r="J593" s="22"/>
      <c r="K593" s="22"/>
      <c r="L593" s="22"/>
      <c r="M593" s="22"/>
      <c r="N593" s="22"/>
      <c r="O593" s="22"/>
      <c r="P593" s="22"/>
      <c r="Q593" s="22"/>
      <c r="R593" s="22"/>
      <c r="S593" s="22"/>
      <c r="T593" s="22"/>
      <c r="U593" s="22"/>
      <c r="V593" s="22"/>
      <c r="W593" s="22"/>
      <c r="X593" s="22"/>
      <c r="Y593" s="22"/>
      <c r="Z593" s="22"/>
    </row>
    <row r="594" spans="2:26" x14ac:dyDescent="0.25">
      <c r="B594" s="22"/>
      <c r="C594" s="22"/>
      <c r="D594" s="22"/>
      <c r="E594" s="22"/>
      <c r="G594" s="22"/>
      <c r="H594" s="22"/>
      <c r="J594" s="22"/>
      <c r="K594" s="22"/>
      <c r="L594" s="22"/>
      <c r="M594" s="22"/>
      <c r="N594" s="22"/>
      <c r="O594" s="22"/>
      <c r="P594" s="22"/>
      <c r="Q594" s="22"/>
      <c r="R594" s="22"/>
      <c r="S594" s="22"/>
      <c r="T594" s="22"/>
      <c r="U594" s="22"/>
      <c r="V594" s="22"/>
      <c r="W594" s="22"/>
      <c r="X594" s="22"/>
      <c r="Y594" s="22"/>
      <c r="Z594" s="22"/>
    </row>
    <row r="595" spans="2:26" x14ac:dyDescent="0.25">
      <c r="B595" s="22"/>
      <c r="C595" s="22"/>
      <c r="D595" s="22"/>
      <c r="E595" s="22"/>
      <c r="G595" s="22"/>
      <c r="H595" s="22"/>
      <c r="J595" s="22"/>
      <c r="K595" s="22"/>
      <c r="L595" s="22"/>
      <c r="M595" s="22"/>
      <c r="N595" s="22"/>
      <c r="O595" s="22"/>
      <c r="P595" s="22"/>
      <c r="Q595" s="22"/>
      <c r="R595" s="22"/>
      <c r="S595" s="22"/>
      <c r="T595" s="22"/>
      <c r="U595" s="22"/>
      <c r="V595" s="22"/>
      <c r="W595" s="22"/>
      <c r="X595" s="22"/>
      <c r="Y595" s="22"/>
      <c r="Z595" s="22"/>
    </row>
    <row r="596" spans="2:26" x14ac:dyDescent="0.25">
      <c r="B596" s="22"/>
      <c r="C596" s="22"/>
      <c r="D596" s="22"/>
      <c r="E596" s="22"/>
      <c r="G596" s="22"/>
      <c r="H596" s="22"/>
      <c r="J596" s="22"/>
      <c r="K596" s="22"/>
      <c r="L596" s="22"/>
      <c r="M596" s="22"/>
      <c r="N596" s="22"/>
      <c r="O596" s="22"/>
      <c r="P596" s="22"/>
      <c r="Q596" s="22"/>
      <c r="R596" s="22"/>
      <c r="S596" s="22"/>
      <c r="T596" s="22"/>
      <c r="U596" s="22"/>
      <c r="V596" s="22"/>
      <c r="W596" s="22"/>
      <c r="X596" s="22"/>
      <c r="Y596" s="22"/>
      <c r="Z596" s="22"/>
    </row>
    <row r="597" spans="2:26" x14ac:dyDescent="0.25">
      <c r="B597" s="22"/>
      <c r="C597" s="22"/>
      <c r="D597" s="22"/>
      <c r="E597" s="22"/>
      <c r="G597" s="22"/>
      <c r="H597" s="22"/>
      <c r="J597" s="22"/>
      <c r="K597" s="22"/>
      <c r="L597" s="22"/>
      <c r="M597" s="22"/>
      <c r="N597" s="22"/>
      <c r="O597" s="22"/>
      <c r="P597" s="22"/>
      <c r="Q597" s="22"/>
      <c r="R597" s="22"/>
      <c r="S597" s="22"/>
      <c r="T597" s="22"/>
      <c r="U597" s="22"/>
      <c r="V597" s="22"/>
      <c r="W597" s="22"/>
      <c r="X597" s="22"/>
      <c r="Y597" s="22"/>
      <c r="Z597" s="22"/>
    </row>
    <row r="598" spans="2:26" x14ac:dyDescent="0.25">
      <c r="B598" s="22"/>
      <c r="C598" s="22"/>
      <c r="D598" s="22"/>
      <c r="E598" s="22"/>
      <c r="G598" s="22"/>
      <c r="H598" s="22"/>
      <c r="J598" s="22"/>
      <c r="K598" s="22"/>
      <c r="L598" s="22"/>
      <c r="M598" s="22"/>
      <c r="N598" s="22"/>
      <c r="O598" s="22"/>
      <c r="P598" s="22"/>
      <c r="Q598" s="22"/>
      <c r="R598" s="22"/>
      <c r="S598" s="22"/>
      <c r="T598" s="22"/>
      <c r="U598" s="22"/>
      <c r="V598" s="22"/>
      <c r="W598" s="22"/>
      <c r="X598" s="22"/>
      <c r="Y598" s="22"/>
      <c r="Z598" s="22"/>
    </row>
    <row r="599" spans="2:26" x14ac:dyDescent="0.25">
      <c r="B599" s="22"/>
      <c r="C599" s="22"/>
      <c r="D599" s="22"/>
      <c r="E599" s="22"/>
      <c r="G599" s="22"/>
      <c r="H599" s="22"/>
      <c r="J599" s="22"/>
      <c r="K599" s="22"/>
      <c r="L599" s="22"/>
      <c r="M599" s="22"/>
      <c r="N599" s="22"/>
      <c r="O599" s="22"/>
      <c r="P599" s="22"/>
      <c r="Q599" s="22"/>
      <c r="R599" s="22"/>
      <c r="S599" s="22"/>
      <c r="T599" s="22"/>
      <c r="U599" s="22"/>
      <c r="V599" s="22"/>
      <c r="W599" s="22"/>
      <c r="X599" s="22"/>
      <c r="Y599" s="22"/>
      <c r="Z599" s="22"/>
    </row>
    <row r="600" spans="2:26" x14ac:dyDescent="0.25">
      <c r="B600" s="22"/>
      <c r="C600" s="22"/>
      <c r="D600" s="22"/>
      <c r="E600" s="22"/>
      <c r="G600" s="22"/>
      <c r="H600" s="22"/>
      <c r="J600" s="22"/>
      <c r="K600" s="22"/>
      <c r="L600" s="22"/>
      <c r="M600" s="22"/>
      <c r="N600" s="22"/>
      <c r="O600" s="22"/>
      <c r="P600" s="22"/>
      <c r="Q600" s="22"/>
      <c r="R600" s="22"/>
      <c r="S600" s="22"/>
      <c r="T600" s="22"/>
      <c r="U600" s="22"/>
      <c r="V600" s="22"/>
      <c r="W600" s="22"/>
      <c r="X600" s="22"/>
      <c r="Y600" s="22"/>
      <c r="Z600" s="22"/>
    </row>
    <row r="601" spans="2:26" x14ac:dyDescent="0.25">
      <c r="B601" s="22"/>
      <c r="C601" s="22"/>
      <c r="D601" s="22"/>
      <c r="E601" s="22"/>
      <c r="G601" s="22"/>
      <c r="H601" s="22"/>
      <c r="J601" s="22"/>
      <c r="K601" s="22"/>
      <c r="L601" s="22"/>
      <c r="M601" s="22"/>
      <c r="N601" s="22"/>
      <c r="O601" s="22"/>
      <c r="P601" s="22"/>
      <c r="Q601" s="22"/>
      <c r="R601" s="22"/>
      <c r="S601" s="22"/>
      <c r="T601" s="22"/>
      <c r="U601" s="22"/>
      <c r="V601" s="22"/>
      <c r="W601" s="22"/>
      <c r="X601" s="22"/>
      <c r="Y601" s="22"/>
      <c r="Z601" s="22"/>
    </row>
    <row r="602" spans="2:26" x14ac:dyDescent="0.25">
      <c r="B602" s="22"/>
      <c r="C602" s="22"/>
      <c r="D602" s="22"/>
      <c r="E602" s="22"/>
      <c r="G602" s="22"/>
      <c r="H602" s="22"/>
      <c r="J602" s="22"/>
      <c r="K602" s="22"/>
      <c r="L602" s="22"/>
      <c r="M602" s="22"/>
      <c r="N602" s="22"/>
      <c r="O602" s="22"/>
      <c r="P602" s="22"/>
      <c r="Q602" s="22"/>
      <c r="R602" s="22"/>
      <c r="S602" s="22"/>
      <c r="T602" s="22"/>
      <c r="U602" s="22"/>
      <c r="V602" s="22"/>
      <c r="W602" s="22"/>
      <c r="X602" s="22"/>
      <c r="Y602" s="22"/>
      <c r="Z602" s="22"/>
    </row>
    <row r="603" spans="2:26" x14ac:dyDescent="0.25">
      <c r="B603" s="22"/>
      <c r="C603" s="22"/>
      <c r="D603" s="22"/>
      <c r="E603" s="22"/>
      <c r="G603" s="22"/>
      <c r="H603" s="22"/>
      <c r="J603" s="22"/>
      <c r="K603" s="22"/>
      <c r="L603" s="22"/>
      <c r="M603" s="22"/>
      <c r="N603" s="22"/>
      <c r="O603" s="22"/>
      <c r="P603" s="22"/>
      <c r="Q603" s="22"/>
      <c r="R603" s="22"/>
      <c r="S603" s="22"/>
      <c r="T603" s="22"/>
      <c r="U603" s="22"/>
      <c r="V603" s="22"/>
      <c r="W603" s="22"/>
      <c r="X603" s="22"/>
      <c r="Y603" s="22"/>
      <c r="Z603" s="22"/>
    </row>
    <row r="604" spans="2:26" x14ac:dyDescent="0.25">
      <c r="B604" s="22"/>
      <c r="C604" s="22"/>
      <c r="D604" s="22"/>
      <c r="E604" s="22"/>
      <c r="G604" s="22"/>
      <c r="H604" s="22"/>
      <c r="J604" s="22"/>
      <c r="K604" s="22"/>
      <c r="L604" s="22"/>
      <c r="M604" s="22"/>
      <c r="N604" s="22"/>
      <c r="O604" s="22"/>
      <c r="P604" s="22"/>
      <c r="Q604" s="22"/>
      <c r="R604" s="22"/>
      <c r="S604" s="22"/>
      <c r="T604" s="22"/>
      <c r="U604" s="22"/>
      <c r="V604" s="22"/>
      <c r="W604" s="22"/>
      <c r="X604" s="22"/>
      <c r="Y604" s="22"/>
      <c r="Z604" s="22"/>
    </row>
    <row r="605" spans="2:26" x14ac:dyDescent="0.25">
      <c r="B605" s="22"/>
      <c r="C605" s="22"/>
      <c r="D605" s="22"/>
      <c r="E605" s="22"/>
      <c r="G605" s="22"/>
      <c r="H605" s="22"/>
      <c r="J605" s="22"/>
      <c r="K605" s="22"/>
      <c r="L605" s="22"/>
      <c r="M605" s="22"/>
      <c r="N605" s="22"/>
      <c r="O605" s="22"/>
      <c r="P605" s="22"/>
      <c r="Q605" s="22"/>
      <c r="R605" s="22"/>
      <c r="S605" s="22"/>
      <c r="T605" s="22"/>
      <c r="U605" s="22"/>
      <c r="V605" s="22"/>
      <c r="W605" s="22"/>
      <c r="X605" s="22"/>
      <c r="Y605" s="22"/>
      <c r="Z605" s="22"/>
    </row>
    <row r="606" spans="2:26" x14ac:dyDescent="0.25">
      <c r="B606" s="22"/>
      <c r="C606" s="22"/>
      <c r="D606" s="22"/>
      <c r="E606" s="22"/>
      <c r="G606" s="22"/>
      <c r="H606" s="22"/>
      <c r="J606" s="22"/>
      <c r="K606" s="22"/>
      <c r="L606" s="22"/>
      <c r="M606" s="22"/>
      <c r="N606" s="22"/>
      <c r="O606" s="22"/>
      <c r="P606" s="22"/>
      <c r="Q606" s="22"/>
      <c r="R606" s="22"/>
      <c r="S606" s="22"/>
      <c r="T606" s="22"/>
      <c r="U606" s="22"/>
      <c r="V606" s="22"/>
      <c r="W606" s="22"/>
      <c r="X606" s="22"/>
      <c r="Y606" s="22"/>
      <c r="Z606" s="22"/>
    </row>
    <row r="607" spans="2:26" x14ac:dyDescent="0.25">
      <c r="B607" s="22"/>
      <c r="C607" s="22"/>
      <c r="D607" s="22"/>
      <c r="E607" s="22"/>
      <c r="G607" s="22"/>
      <c r="H607" s="22"/>
      <c r="J607" s="22"/>
      <c r="K607" s="22"/>
      <c r="L607" s="22"/>
      <c r="M607" s="22"/>
      <c r="N607" s="22"/>
      <c r="O607" s="22"/>
      <c r="P607" s="22"/>
      <c r="Q607" s="22"/>
      <c r="R607" s="22"/>
      <c r="S607" s="22"/>
      <c r="T607" s="22"/>
      <c r="U607" s="22"/>
      <c r="V607" s="22"/>
      <c r="W607" s="22"/>
      <c r="X607" s="22"/>
      <c r="Y607" s="22"/>
      <c r="Z607" s="22"/>
    </row>
    <row r="608" spans="2:26" x14ac:dyDescent="0.25">
      <c r="B608" s="22"/>
      <c r="C608" s="22"/>
      <c r="D608" s="22"/>
      <c r="E608" s="22"/>
      <c r="G608" s="22"/>
      <c r="H608" s="22"/>
      <c r="J608" s="22"/>
      <c r="K608" s="22"/>
      <c r="L608" s="22"/>
      <c r="M608" s="22"/>
      <c r="N608" s="22"/>
      <c r="O608" s="22"/>
      <c r="P608" s="22"/>
      <c r="Q608" s="22"/>
      <c r="R608" s="22"/>
      <c r="S608" s="22"/>
      <c r="T608" s="22"/>
      <c r="U608" s="22"/>
      <c r="V608" s="22"/>
      <c r="W608" s="22"/>
      <c r="X608" s="22"/>
      <c r="Y608" s="22"/>
      <c r="Z608" s="22"/>
    </row>
    <row r="609" spans="2:26" x14ac:dyDescent="0.25">
      <c r="B609" s="22"/>
      <c r="C609" s="22"/>
      <c r="D609" s="22"/>
      <c r="E609" s="22"/>
      <c r="G609" s="22"/>
      <c r="H609" s="22"/>
      <c r="J609" s="22"/>
      <c r="K609" s="22"/>
      <c r="L609" s="22"/>
      <c r="M609" s="22"/>
      <c r="N609" s="22"/>
      <c r="O609" s="22"/>
      <c r="P609" s="22"/>
      <c r="Q609" s="22"/>
      <c r="R609" s="22"/>
      <c r="S609" s="22"/>
      <c r="T609" s="22"/>
      <c r="U609" s="22"/>
      <c r="V609" s="22"/>
      <c r="W609" s="22"/>
      <c r="X609" s="22"/>
      <c r="Y609" s="22"/>
      <c r="Z609" s="22"/>
    </row>
    <row r="610" spans="2:26" x14ac:dyDescent="0.25">
      <c r="B610" s="22"/>
      <c r="C610" s="22"/>
      <c r="D610" s="22"/>
      <c r="E610" s="22"/>
      <c r="G610" s="22"/>
      <c r="H610" s="22"/>
      <c r="J610" s="22"/>
      <c r="K610" s="22"/>
      <c r="L610" s="22"/>
      <c r="M610" s="22"/>
      <c r="N610" s="22"/>
      <c r="O610" s="22"/>
      <c r="P610" s="22"/>
      <c r="Q610" s="22"/>
      <c r="R610" s="22"/>
      <c r="S610" s="22"/>
      <c r="T610" s="22"/>
      <c r="U610" s="22"/>
      <c r="V610" s="22"/>
      <c r="W610" s="22"/>
      <c r="X610" s="22"/>
      <c r="Y610" s="22"/>
      <c r="Z610" s="22"/>
    </row>
    <row r="611" spans="2:26" x14ac:dyDescent="0.25">
      <c r="B611" s="22"/>
      <c r="C611" s="22"/>
      <c r="D611" s="22"/>
      <c r="E611" s="22"/>
      <c r="G611" s="22"/>
      <c r="H611" s="22"/>
      <c r="J611" s="22"/>
      <c r="K611" s="22"/>
      <c r="L611" s="22"/>
      <c r="M611" s="22"/>
      <c r="N611" s="22"/>
      <c r="O611" s="22"/>
      <c r="P611" s="22"/>
      <c r="Q611" s="22"/>
      <c r="R611" s="22"/>
      <c r="S611" s="22"/>
      <c r="T611" s="22"/>
      <c r="U611" s="22"/>
      <c r="V611" s="22"/>
      <c r="W611" s="22"/>
      <c r="X611" s="22"/>
      <c r="Y611" s="22"/>
      <c r="Z611" s="22"/>
    </row>
    <row r="612" spans="2:26" x14ac:dyDescent="0.25">
      <c r="B612" s="22"/>
      <c r="C612" s="22"/>
      <c r="D612" s="22"/>
      <c r="E612" s="22"/>
      <c r="G612" s="22"/>
      <c r="H612" s="22"/>
      <c r="J612" s="22"/>
      <c r="K612" s="22"/>
      <c r="L612" s="22"/>
      <c r="M612" s="22"/>
      <c r="N612" s="22"/>
      <c r="O612" s="22"/>
      <c r="P612" s="22"/>
      <c r="Q612" s="22"/>
      <c r="R612" s="22"/>
      <c r="S612" s="22"/>
      <c r="T612" s="22"/>
      <c r="U612" s="22"/>
      <c r="V612" s="22"/>
      <c r="W612" s="22"/>
      <c r="X612" s="22"/>
      <c r="Y612" s="22"/>
      <c r="Z612" s="22"/>
    </row>
    <row r="613" spans="2:26" x14ac:dyDescent="0.25">
      <c r="B613" s="22"/>
      <c r="C613" s="22"/>
      <c r="D613" s="22"/>
      <c r="E613" s="22"/>
      <c r="G613" s="22"/>
      <c r="H613" s="22"/>
      <c r="J613" s="22"/>
      <c r="K613" s="22"/>
      <c r="L613" s="22"/>
      <c r="M613" s="22"/>
      <c r="N613" s="22"/>
      <c r="O613" s="22"/>
      <c r="P613" s="22"/>
      <c r="Q613" s="22"/>
      <c r="R613" s="22"/>
      <c r="S613" s="22"/>
      <c r="T613" s="22"/>
      <c r="U613" s="22"/>
      <c r="V613" s="22"/>
      <c r="W613" s="22"/>
      <c r="X613" s="22"/>
      <c r="Y613" s="22"/>
      <c r="Z613" s="22"/>
    </row>
    <row r="614" spans="2:26" x14ac:dyDescent="0.25">
      <c r="B614" s="22"/>
      <c r="C614" s="22"/>
      <c r="D614" s="22"/>
      <c r="E614" s="22"/>
      <c r="G614" s="22"/>
      <c r="H614" s="22"/>
      <c r="J614" s="22"/>
      <c r="K614" s="22"/>
      <c r="L614" s="22"/>
      <c r="M614" s="22"/>
      <c r="N614" s="22"/>
      <c r="O614" s="22"/>
      <c r="P614" s="22"/>
      <c r="Q614" s="22"/>
      <c r="R614" s="22"/>
      <c r="S614" s="22"/>
      <c r="T614" s="22"/>
      <c r="U614" s="22"/>
      <c r="V614" s="22"/>
      <c r="W614" s="22"/>
      <c r="X614" s="22"/>
      <c r="Y614" s="22"/>
      <c r="Z614" s="22"/>
    </row>
    <row r="615" spans="2:26" x14ac:dyDescent="0.25">
      <c r="B615" s="22"/>
      <c r="C615" s="22"/>
      <c r="D615" s="22"/>
      <c r="E615" s="22"/>
      <c r="G615" s="22"/>
      <c r="H615" s="22"/>
      <c r="J615" s="22"/>
      <c r="K615" s="22"/>
      <c r="L615" s="22"/>
      <c r="M615" s="22"/>
      <c r="N615" s="22"/>
      <c r="O615" s="22"/>
      <c r="P615" s="22"/>
      <c r="Q615" s="22"/>
      <c r="R615" s="22"/>
      <c r="S615" s="22"/>
      <c r="T615" s="22"/>
      <c r="U615" s="22"/>
      <c r="V615" s="22"/>
      <c r="W615" s="22"/>
      <c r="X615" s="22"/>
      <c r="Y615" s="22"/>
      <c r="Z615" s="22"/>
    </row>
    <row r="616" spans="2:26" x14ac:dyDescent="0.25">
      <c r="B616" s="22"/>
      <c r="C616" s="22"/>
      <c r="D616" s="22"/>
      <c r="E616" s="22"/>
      <c r="G616" s="22"/>
      <c r="H616" s="22"/>
      <c r="J616" s="22"/>
      <c r="K616" s="22"/>
      <c r="L616" s="22"/>
      <c r="M616" s="22"/>
      <c r="N616" s="22"/>
      <c r="O616" s="22"/>
      <c r="P616" s="22"/>
      <c r="Q616" s="22"/>
      <c r="R616" s="22"/>
      <c r="S616" s="22"/>
      <c r="T616" s="22"/>
      <c r="U616" s="22"/>
      <c r="V616" s="22"/>
      <c r="W616" s="22"/>
      <c r="X616" s="22"/>
      <c r="Y616" s="22"/>
      <c r="Z616" s="22"/>
    </row>
    <row r="617" spans="2:26" x14ac:dyDescent="0.25">
      <c r="B617" s="22"/>
      <c r="C617" s="22"/>
      <c r="D617" s="22"/>
      <c r="E617" s="22"/>
      <c r="G617" s="22"/>
      <c r="H617" s="22"/>
      <c r="J617" s="22"/>
      <c r="K617" s="22"/>
      <c r="L617" s="22"/>
      <c r="M617" s="22"/>
      <c r="N617" s="22"/>
      <c r="O617" s="22"/>
      <c r="P617" s="22"/>
      <c r="Q617" s="22"/>
      <c r="R617" s="22"/>
      <c r="S617" s="22"/>
      <c r="T617" s="22"/>
      <c r="U617" s="22"/>
      <c r="V617" s="22"/>
      <c r="W617" s="22"/>
      <c r="X617" s="22"/>
      <c r="Y617" s="22"/>
      <c r="Z617" s="22"/>
    </row>
    <row r="618" spans="2:26" x14ac:dyDescent="0.25">
      <c r="B618" s="22"/>
      <c r="C618" s="22"/>
      <c r="D618" s="22"/>
      <c r="E618" s="22"/>
      <c r="G618" s="22"/>
      <c r="H618" s="22"/>
      <c r="J618" s="22"/>
      <c r="K618" s="22"/>
      <c r="L618" s="22"/>
      <c r="M618" s="22"/>
      <c r="N618" s="22"/>
      <c r="O618" s="22"/>
      <c r="P618" s="22"/>
      <c r="Q618" s="22"/>
      <c r="R618" s="22"/>
      <c r="S618" s="22"/>
      <c r="T618" s="22"/>
      <c r="U618" s="22"/>
      <c r="V618" s="22"/>
      <c r="W618" s="22"/>
      <c r="X618" s="22"/>
      <c r="Y618" s="22"/>
      <c r="Z618" s="22"/>
    </row>
    <row r="619" spans="2:26" x14ac:dyDescent="0.25">
      <c r="B619" s="22"/>
      <c r="C619" s="22"/>
      <c r="D619" s="22"/>
      <c r="E619" s="22"/>
      <c r="G619" s="22"/>
      <c r="H619" s="22"/>
      <c r="J619" s="22"/>
      <c r="K619" s="22"/>
      <c r="L619" s="22"/>
      <c r="M619" s="22"/>
      <c r="N619" s="22"/>
      <c r="O619" s="22"/>
      <c r="P619" s="22"/>
      <c r="Q619" s="22"/>
      <c r="R619" s="22"/>
      <c r="S619" s="22"/>
      <c r="T619" s="22"/>
      <c r="U619" s="22"/>
      <c r="V619" s="22"/>
      <c r="W619" s="22"/>
      <c r="X619" s="22"/>
      <c r="Y619" s="22"/>
      <c r="Z619" s="22"/>
    </row>
    <row r="620" spans="2:26" x14ac:dyDescent="0.25">
      <c r="B620" s="22"/>
      <c r="C620" s="22"/>
      <c r="D620" s="22"/>
      <c r="E620" s="22"/>
      <c r="G620" s="22"/>
      <c r="H620" s="22"/>
      <c r="J620" s="22"/>
      <c r="K620" s="22"/>
      <c r="L620" s="22"/>
      <c r="M620" s="22"/>
      <c r="N620" s="22"/>
      <c r="O620" s="22"/>
      <c r="P620" s="22"/>
      <c r="Q620" s="22"/>
      <c r="R620" s="22"/>
      <c r="S620" s="22"/>
      <c r="T620" s="22"/>
      <c r="U620" s="22"/>
      <c r="V620" s="22"/>
      <c r="W620" s="22"/>
      <c r="X620" s="22"/>
      <c r="Y620" s="22"/>
      <c r="Z620" s="22"/>
    </row>
    <row r="621" spans="2:26" x14ac:dyDescent="0.25">
      <c r="B621" s="22"/>
      <c r="C621" s="22"/>
      <c r="D621" s="22"/>
      <c r="E621" s="22"/>
      <c r="G621" s="22"/>
      <c r="H621" s="22"/>
      <c r="J621" s="22"/>
      <c r="K621" s="22"/>
      <c r="L621" s="22"/>
      <c r="M621" s="22"/>
      <c r="N621" s="22"/>
      <c r="O621" s="22"/>
      <c r="P621" s="22"/>
      <c r="Q621" s="22"/>
      <c r="R621" s="22"/>
      <c r="S621" s="22"/>
      <c r="T621" s="22"/>
      <c r="U621" s="22"/>
      <c r="V621" s="22"/>
      <c r="W621" s="22"/>
      <c r="X621" s="22"/>
      <c r="Y621" s="22"/>
      <c r="Z621" s="22"/>
    </row>
    <row r="622" spans="2:26" x14ac:dyDescent="0.25">
      <c r="B622" s="22"/>
      <c r="C622" s="22"/>
      <c r="D622" s="22"/>
      <c r="E622" s="22"/>
      <c r="G622" s="22"/>
      <c r="H622" s="22"/>
      <c r="J622" s="22"/>
      <c r="K622" s="22"/>
      <c r="L622" s="22"/>
      <c r="M622" s="22"/>
      <c r="N622" s="22"/>
      <c r="O622" s="22"/>
      <c r="P622" s="22"/>
      <c r="Q622" s="22"/>
      <c r="R622" s="22"/>
      <c r="S622" s="22"/>
      <c r="T622" s="22"/>
      <c r="U622" s="22"/>
      <c r="V622" s="22"/>
      <c r="W622" s="22"/>
      <c r="X622" s="22"/>
      <c r="Y622" s="22"/>
      <c r="Z622" s="22"/>
    </row>
    <row r="623" spans="2:26" x14ac:dyDescent="0.25">
      <c r="B623" s="22"/>
      <c r="C623" s="22"/>
      <c r="D623" s="22"/>
      <c r="E623" s="22"/>
      <c r="G623" s="22"/>
      <c r="H623" s="22"/>
      <c r="J623" s="22"/>
      <c r="K623" s="22"/>
      <c r="L623" s="22"/>
      <c r="M623" s="22"/>
      <c r="N623" s="22"/>
      <c r="O623" s="22"/>
      <c r="P623" s="22"/>
      <c r="Q623" s="22"/>
      <c r="R623" s="22"/>
      <c r="S623" s="22"/>
      <c r="T623" s="22"/>
      <c r="U623" s="22"/>
      <c r="V623" s="22"/>
      <c r="W623" s="22"/>
      <c r="X623" s="22"/>
      <c r="Y623" s="22"/>
      <c r="Z623" s="22"/>
    </row>
    <row r="624" spans="2:26" x14ac:dyDescent="0.25">
      <c r="B624" s="22"/>
      <c r="C624" s="22"/>
      <c r="D624" s="22"/>
      <c r="E624" s="22"/>
      <c r="G624" s="22"/>
      <c r="H624" s="22"/>
      <c r="J624" s="22"/>
      <c r="K624" s="22"/>
      <c r="L624" s="22"/>
      <c r="M624" s="22"/>
      <c r="N624" s="22"/>
      <c r="O624" s="22"/>
      <c r="P624" s="22"/>
      <c r="Q624" s="22"/>
      <c r="R624" s="22"/>
      <c r="S624" s="22"/>
      <c r="T624" s="22"/>
      <c r="U624" s="22"/>
      <c r="V624" s="22"/>
      <c r="W624" s="22"/>
      <c r="X624" s="22"/>
      <c r="Y624" s="22"/>
      <c r="Z624" s="22"/>
    </row>
    <row r="625" spans="2:26" x14ac:dyDescent="0.25">
      <c r="B625" s="22"/>
      <c r="C625" s="22"/>
      <c r="D625" s="22"/>
      <c r="E625" s="22"/>
      <c r="G625" s="22"/>
      <c r="H625" s="22"/>
      <c r="J625" s="22"/>
      <c r="K625" s="22"/>
      <c r="L625" s="22"/>
      <c r="M625" s="22"/>
      <c r="N625" s="22"/>
      <c r="O625" s="22"/>
      <c r="P625" s="22"/>
      <c r="Q625" s="22"/>
      <c r="R625" s="22"/>
      <c r="S625" s="22"/>
      <c r="T625" s="22"/>
      <c r="U625" s="22"/>
      <c r="V625" s="22"/>
      <c r="W625" s="22"/>
      <c r="X625" s="22"/>
      <c r="Y625" s="22"/>
      <c r="Z625" s="22"/>
    </row>
    <row r="626" spans="2:26" x14ac:dyDescent="0.25">
      <c r="B626" s="22"/>
      <c r="C626" s="22"/>
      <c r="D626" s="22"/>
      <c r="E626" s="22"/>
      <c r="G626" s="22"/>
      <c r="H626" s="22"/>
      <c r="J626" s="22"/>
      <c r="K626" s="22"/>
      <c r="L626" s="22"/>
      <c r="M626" s="22"/>
      <c r="N626" s="22"/>
      <c r="O626" s="22"/>
      <c r="P626" s="22"/>
      <c r="Q626" s="22"/>
      <c r="R626" s="22"/>
      <c r="S626" s="22"/>
      <c r="T626" s="22"/>
      <c r="U626" s="22"/>
      <c r="V626" s="22"/>
      <c r="W626" s="22"/>
      <c r="X626" s="22"/>
      <c r="Y626" s="22"/>
      <c r="Z626" s="22"/>
    </row>
    <row r="627" spans="2:26" x14ac:dyDescent="0.25">
      <c r="B627" s="22"/>
      <c r="C627" s="22"/>
      <c r="D627" s="22"/>
      <c r="E627" s="22"/>
      <c r="G627" s="22"/>
      <c r="H627" s="22"/>
      <c r="J627" s="22"/>
      <c r="K627" s="22"/>
      <c r="L627" s="22"/>
      <c r="M627" s="22"/>
      <c r="N627" s="22"/>
      <c r="O627" s="22"/>
      <c r="P627" s="22"/>
      <c r="Q627" s="22"/>
      <c r="R627" s="22"/>
      <c r="S627" s="22"/>
      <c r="T627" s="22"/>
      <c r="U627" s="22"/>
      <c r="V627" s="22"/>
      <c r="W627" s="22"/>
      <c r="X627" s="22"/>
      <c r="Y627" s="22"/>
      <c r="Z627" s="22"/>
    </row>
    <row r="628" spans="2:26" x14ac:dyDescent="0.25">
      <c r="B628" s="22"/>
      <c r="C628" s="22"/>
      <c r="D628" s="22"/>
      <c r="E628" s="22"/>
      <c r="G628" s="22"/>
      <c r="H628" s="22"/>
      <c r="J628" s="22"/>
      <c r="K628" s="22"/>
      <c r="L628" s="22"/>
      <c r="M628" s="22"/>
      <c r="N628" s="22"/>
      <c r="O628" s="22"/>
      <c r="P628" s="22"/>
      <c r="Q628" s="22"/>
      <c r="R628" s="22"/>
      <c r="S628" s="22"/>
      <c r="T628" s="22"/>
      <c r="U628" s="22"/>
      <c r="V628" s="22"/>
      <c r="W628" s="22"/>
      <c r="X628" s="22"/>
      <c r="Y628" s="22"/>
      <c r="Z628" s="22"/>
    </row>
    <row r="629" spans="2:26" x14ac:dyDescent="0.25">
      <c r="B629" s="22"/>
      <c r="C629" s="22"/>
      <c r="D629" s="22"/>
      <c r="E629" s="22"/>
      <c r="G629" s="22"/>
      <c r="H629" s="22"/>
      <c r="J629" s="22"/>
      <c r="K629" s="22"/>
      <c r="L629" s="22"/>
      <c r="M629" s="22"/>
      <c r="N629" s="22"/>
      <c r="O629" s="22"/>
      <c r="P629" s="22"/>
      <c r="Q629" s="22"/>
      <c r="R629" s="22"/>
      <c r="S629" s="22"/>
      <c r="T629" s="22"/>
      <c r="U629" s="22"/>
      <c r="V629" s="22"/>
      <c r="W629" s="22"/>
      <c r="X629" s="22"/>
      <c r="Y629" s="22"/>
      <c r="Z629" s="22"/>
    </row>
    <row r="630" spans="2:26" x14ac:dyDescent="0.25">
      <c r="B630" s="22"/>
      <c r="C630" s="22"/>
      <c r="D630" s="22"/>
      <c r="E630" s="22"/>
      <c r="G630" s="22"/>
      <c r="H630" s="22"/>
      <c r="J630" s="22"/>
      <c r="K630" s="22"/>
      <c r="L630" s="22"/>
      <c r="M630" s="22"/>
      <c r="N630" s="22"/>
      <c r="O630" s="22"/>
      <c r="P630" s="22"/>
      <c r="Q630" s="22"/>
      <c r="R630" s="22"/>
      <c r="S630" s="22"/>
      <c r="T630" s="22"/>
      <c r="U630" s="22"/>
      <c r="V630" s="22"/>
      <c r="W630" s="22"/>
      <c r="X630" s="22"/>
      <c r="Y630" s="22"/>
      <c r="Z630" s="22"/>
    </row>
    <row r="631" spans="2:26" x14ac:dyDescent="0.25">
      <c r="B631" s="22"/>
      <c r="C631" s="22"/>
      <c r="D631" s="22"/>
      <c r="E631" s="22"/>
      <c r="G631" s="22"/>
      <c r="H631" s="22"/>
      <c r="J631" s="22"/>
      <c r="K631" s="22"/>
      <c r="L631" s="22"/>
      <c r="M631" s="22"/>
      <c r="N631" s="22"/>
      <c r="O631" s="22"/>
      <c r="P631" s="22"/>
      <c r="Q631" s="22"/>
      <c r="R631" s="22"/>
      <c r="S631" s="22"/>
      <c r="T631" s="22"/>
      <c r="U631" s="22"/>
      <c r="V631" s="22"/>
      <c r="W631" s="22"/>
      <c r="X631" s="22"/>
      <c r="Y631" s="22"/>
      <c r="Z631" s="22"/>
    </row>
    <row r="632" spans="2:26" x14ac:dyDescent="0.25">
      <c r="B632" s="22"/>
      <c r="C632" s="22"/>
      <c r="D632" s="22"/>
      <c r="E632" s="22"/>
      <c r="G632" s="22"/>
      <c r="H632" s="22"/>
      <c r="J632" s="22"/>
      <c r="K632" s="22"/>
      <c r="L632" s="22"/>
      <c r="M632" s="22"/>
      <c r="N632" s="22"/>
      <c r="O632" s="22"/>
      <c r="P632" s="22"/>
      <c r="Q632" s="22"/>
      <c r="R632" s="22"/>
      <c r="S632" s="22"/>
      <c r="T632" s="22"/>
      <c r="U632" s="22"/>
      <c r="V632" s="22"/>
      <c r="W632" s="22"/>
      <c r="X632" s="22"/>
      <c r="Y632" s="22"/>
      <c r="Z632" s="22"/>
    </row>
    <row r="633" spans="2:26" x14ac:dyDescent="0.25">
      <c r="B633" s="22"/>
      <c r="C633" s="22"/>
      <c r="D633" s="22"/>
      <c r="E633" s="22"/>
      <c r="G633" s="22"/>
      <c r="H633" s="22"/>
      <c r="J633" s="22"/>
      <c r="K633" s="22"/>
      <c r="L633" s="22"/>
      <c r="M633" s="22"/>
      <c r="N633" s="22"/>
      <c r="O633" s="22"/>
      <c r="P633" s="22"/>
      <c r="Q633" s="22"/>
      <c r="R633" s="22"/>
      <c r="S633" s="22"/>
      <c r="T633" s="22"/>
      <c r="U633" s="22"/>
      <c r="V633" s="22"/>
      <c r="W633" s="22"/>
      <c r="X633" s="22"/>
      <c r="Y633" s="22"/>
      <c r="Z633" s="22"/>
    </row>
    <row r="634" spans="2:26" x14ac:dyDescent="0.25">
      <c r="B634" s="22"/>
      <c r="C634" s="22"/>
      <c r="D634" s="22"/>
      <c r="E634" s="22"/>
      <c r="G634" s="22"/>
      <c r="H634" s="22"/>
      <c r="J634" s="22"/>
      <c r="K634" s="22"/>
      <c r="L634" s="22"/>
      <c r="M634" s="22"/>
      <c r="N634" s="22"/>
      <c r="O634" s="22"/>
      <c r="P634" s="22"/>
      <c r="Q634" s="22"/>
      <c r="R634" s="22"/>
      <c r="S634" s="22"/>
      <c r="T634" s="22"/>
      <c r="U634" s="22"/>
      <c r="V634" s="22"/>
      <c r="W634" s="22"/>
      <c r="X634" s="22"/>
      <c r="Y634" s="22"/>
      <c r="Z634" s="22"/>
    </row>
    <row r="635" spans="2:26" x14ac:dyDescent="0.25">
      <c r="B635" s="22"/>
      <c r="C635" s="22"/>
      <c r="D635" s="22"/>
      <c r="E635" s="22"/>
      <c r="G635" s="22"/>
      <c r="H635" s="22"/>
      <c r="J635" s="22"/>
      <c r="K635" s="22"/>
      <c r="L635" s="22"/>
      <c r="M635" s="22"/>
      <c r="N635" s="22"/>
      <c r="O635" s="22"/>
      <c r="P635" s="22"/>
      <c r="Q635" s="22"/>
      <c r="R635" s="22"/>
      <c r="S635" s="22"/>
      <c r="T635" s="22"/>
      <c r="U635" s="22"/>
      <c r="V635" s="22"/>
      <c r="W635" s="22"/>
      <c r="X635" s="22"/>
      <c r="Y635" s="22"/>
      <c r="Z635" s="22"/>
    </row>
    <row r="636" spans="2:26" x14ac:dyDescent="0.25">
      <c r="B636" s="22"/>
      <c r="C636" s="22"/>
      <c r="D636" s="22"/>
      <c r="E636" s="22"/>
      <c r="G636" s="22"/>
      <c r="H636" s="22"/>
      <c r="J636" s="22"/>
      <c r="K636" s="22"/>
      <c r="L636" s="22"/>
      <c r="M636" s="22"/>
      <c r="N636" s="22"/>
      <c r="O636" s="22"/>
      <c r="P636" s="22"/>
      <c r="Q636" s="22"/>
      <c r="R636" s="22"/>
      <c r="S636" s="22"/>
      <c r="T636" s="22"/>
      <c r="U636" s="22"/>
      <c r="V636" s="22"/>
      <c r="W636" s="22"/>
      <c r="X636" s="22"/>
      <c r="Y636" s="22"/>
      <c r="Z636" s="22"/>
    </row>
    <row r="637" spans="2:26" x14ac:dyDescent="0.25">
      <c r="B637" s="22"/>
      <c r="C637" s="22"/>
      <c r="D637" s="22"/>
      <c r="E637" s="22"/>
      <c r="G637" s="22"/>
      <c r="H637" s="22"/>
      <c r="J637" s="22"/>
      <c r="K637" s="22"/>
      <c r="L637" s="22"/>
      <c r="M637" s="22"/>
      <c r="N637" s="22"/>
      <c r="O637" s="22"/>
      <c r="P637" s="22"/>
      <c r="Q637" s="22"/>
      <c r="R637" s="22"/>
      <c r="S637" s="22"/>
      <c r="T637" s="22"/>
      <c r="U637" s="22"/>
      <c r="V637" s="22"/>
      <c r="W637" s="22"/>
      <c r="X637" s="22"/>
      <c r="Y637" s="22"/>
      <c r="Z637" s="22"/>
    </row>
    <row r="638" spans="2:26" x14ac:dyDescent="0.25">
      <c r="B638" s="22"/>
      <c r="C638" s="22"/>
      <c r="D638" s="22"/>
      <c r="E638" s="22"/>
      <c r="G638" s="22"/>
      <c r="H638" s="22"/>
      <c r="J638" s="22"/>
      <c r="K638" s="22"/>
      <c r="L638" s="22"/>
      <c r="M638" s="22"/>
      <c r="N638" s="22"/>
      <c r="O638" s="22"/>
      <c r="P638" s="22"/>
      <c r="Q638" s="22"/>
      <c r="R638" s="22"/>
      <c r="S638" s="22"/>
      <c r="T638" s="22"/>
      <c r="U638" s="22"/>
      <c r="V638" s="22"/>
      <c r="W638" s="22"/>
      <c r="X638" s="22"/>
      <c r="Y638" s="22"/>
      <c r="Z638" s="22"/>
    </row>
    <row r="639" spans="2:26" x14ac:dyDescent="0.25">
      <c r="B639" s="22"/>
      <c r="C639" s="22"/>
      <c r="D639" s="22"/>
      <c r="E639" s="22"/>
      <c r="G639" s="22"/>
      <c r="H639" s="22"/>
      <c r="J639" s="22"/>
      <c r="K639" s="22"/>
      <c r="L639" s="22"/>
      <c r="M639" s="22"/>
      <c r="N639" s="22"/>
      <c r="O639" s="22"/>
      <c r="P639" s="22"/>
      <c r="Q639" s="22"/>
      <c r="R639" s="22"/>
      <c r="S639" s="22"/>
      <c r="T639" s="22"/>
      <c r="U639" s="22"/>
      <c r="V639" s="22"/>
      <c r="W639" s="22"/>
      <c r="X639" s="22"/>
      <c r="Y639" s="22"/>
      <c r="Z639" s="22"/>
    </row>
    <row r="640" spans="2:26" x14ac:dyDescent="0.25">
      <c r="B640" s="22"/>
      <c r="C640" s="22"/>
      <c r="D640" s="22"/>
      <c r="E640" s="22"/>
      <c r="G640" s="22"/>
      <c r="H640" s="22"/>
      <c r="J640" s="22"/>
      <c r="K640" s="22"/>
      <c r="L640" s="22"/>
      <c r="M640" s="22"/>
      <c r="N640" s="22"/>
      <c r="O640" s="22"/>
      <c r="P640" s="22"/>
      <c r="Q640" s="22"/>
      <c r="R640" s="22"/>
      <c r="S640" s="22"/>
      <c r="T640" s="22"/>
      <c r="U640" s="22"/>
      <c r="V640" s="22"/>
      <c r="W640" s="22"/>
      <c r="X640" s="22"/>
      <c r="Y640" s="22"/>
      <c r="Z640" s="22"/>
    </row>
    <row r="641" spans="2:26" x14ac:dyDescent="0.25">
      <c r="B641" s="22"/>
      <c r="C641" s="22"/>
      <c r="D641" s="22"/>
      <c r="E641" s="22"/>
      <c r="G641" s="22"/>
      <c r="H641" s="22"/>
      <c r="J641" s="22"/>
      <c r="K641" s="22"/>
      <c r="L641" s="22"/>
      <c r="M641" s="22"/>
      <c r="N641" s="22"/>
      <c r="O641" s="22"/>
      <c r="P641" s="22"/>
      <c r="Q641" s="22"/>
      <c r="R641" s="22"/>
      <c r="S641" s="22"/>
      <c r="T641" s="22"/>
      <c r="U641" s="22"/>
      <c r="V641" s="22"/>
      <c r="W641" s="22"/>
      <c r="X641" s="22"/>
      <c r="Y641" s="22"/>
      <c r="Z641" s="22"/>
    </row>
    <row r="642" spans="2:26" x14ac:dyDescent="0.25">
      <c r="B642" s="22"/>
      <c r="C642" s="22"/>
      <c r="D642" s="22"/>
      <c r="E642" s="22"/>
      <c r="G642" s="22"/>
      <c r="H642" s="22"/>
      <c r="J642" s="22"/>
      <c r="K642" s="22"/>
      <c r="L642" s="22"/>
      <c r="M642" s="22"/>
      <c r="N642" s="22"/>
      <c r="O642" s="22"/>
      <c r="P642" s="22"/>
      <c r="Q642" s="22"/>
      <c r="R642" s="22"/>
      <c r="S642" s="22"/>
      <c r="T642" s="22"/>
      <c r="U642" s="22"/>
      <c r="V642" s="22"/>
      <c r="W642" s="22"/>
      <c r="X642" s="22"/>
      <c r="Y642" s="22"/>
      <c r="Z642" s="22"/>
    </row>
    <row r="643" spans="2:26" x14ac:dyDescent="0.25">
      <c r="B643" s="22"/>
      <c r="C643" s="22"/>
      <c r="D643" s="22"/>
      <c r="E643" s="22"/>
      <c r="G643" s="22"/>
      <c r="H643" s="22"/>
      <c r="J643" s="22"/>
      <c r="K643" s="22"/>
      <c r="L643" s="22"/>
      <c r="M643" s="22"/>
      <c r="N643" s="22"/>
      <c r="O643" s="22"/>
      <c r="P643" s="22"/>
      <c r="Q643" s="22"/>
      <c r="R643" s="22"/>
      <c r="S643" s="22"/>
      <c r="T643" s="22"/>
      <c r="U643" s="22"/>
      <c r="V643" s="22"/>
      <c r="W643" s="22"/>
      <c r="X643" s="22"/>
      <c r="Y643" s="22"/>
      <c r="Z643" s="22"/>
    </row>
    <row r="644" spans="2:26" x14ac:dyDescent="0.25">
      <c r="B644" s="22"/>
      <c r="C644" s="22"/>
      <c r="D644" s="22"/>
      <c r="E644" s="22"/>
      <c r="G644" s="22"/>
      <c r="H644" s="22"/>
      <c r="J644" s="22"/>
      <c r="K644" s="22"/>
      <c r="L644" s="22"/>
      <c r="M644" s="22"/>
      <c r="N644" s="22"/>
      <c r="O644" s="22"/>
      <c r="P644" s="22"/>
      <c r="Q644" s="22"/>
      <c r="R644" s="22"/>
      <c r="S644" s="22"/>
      <c r="T644" s="22"/>
      <c r="U644" s="22"/>
      <c r="V644" s="22"/>
      <c r="W644" s="22"/>
      <c r="X644" s="22"/>
      <c r="Y644" s="22"/>
      <c r="Z644" s="22"/>
    </row>
    <row r="645" spans="2:26" x14ac:dyDescent="0.25">
      <c r="B645" s="22"/>
      <c r="C645" s="22"/>
      <c r="D645" s="22"/>
      <c r="E645" s="22"/>
      <c r="G645" s="22"/>
      <c r="H645" s="22"/>
      <c r="J645" s="22"/>
      <c r="K645" s="22"/>
      <c r="L645" s="22"/>
      <c r="M645" s="22"/>
      <c r="N645" s="22"/>
      <c r="O645" s="22"/>
      <c r="P645" s="22"/>
      <c r="Q645" s="22"/>
      <c r="R645" s="22"/>
      <c r="S645" s="22"/>
      <c r="T645" s="22"/>
      <c r="U645" s="22"/>
      <c r="V645" s="22"/>
      <c r="W645" s="22"/>
      <c r="X645" s="22"/>
      <c r="Y645" s="22"/>
      <c r="Z645" s="22"/>
    </row>
    <row r="646" spans="2:26" x14ac:dyDescent="0.25">
      <c r="B646" s="22"/>
      <c r="C646" s="22"/>
      <c r="D646" s="22"/>
      <c r="E646" s="22"/>
      <c r="G646" s="22"/>
      <c r="H646" s="22"/>
      <c r="J646" s="22"/>
      <c r="K646" s="22"/>
      <c r="L646" s="22"/>
      <c r="M646" s="22"/>
      <c r="N646" s="22"/>
      <c r="O646" s="22"/>
      <c r="P646" s="22"/>
      <c r="Q646" s="22"/>
      <c r="R646" s="22"/>
      <c r="S646" s="22"/>
      <c r="T646" s="22"/>
      <c r="U646" s="22"/>
      <c r="V646" s="22"/>
      <c r="W646" s="22"/>
      <c r="X646" s="22"/>
      <c r="Y646" s="22"/>
      <c r="Z646" s="22"/>
    </row>
    <row r="647" spans="2:26" x14ac:dyDescent="0.25">
      <c r="B647" s="22"/>
      <c r="C647" s="22"/>
      <c r="D647" s="22"/>
      <c r="E647" s="22"/>
      <c r="G647" s="22"/>
      <c r="H647" s="22"/>
      <c r="J647" s="22"/>
      <c r="K647" s="22"/>
      <c r="L647" s="22"/>
      <c r="M647" s="22"/>
      <c r="N647" s="22"/>
      <c r="O647" s="22"/>
      <c r="P647" s="22"/>
      <c r="Q647" s="22"/>
      <c r="R647" s="22"/>
      <c r="S647" s="22"/>
      <c r="T647" s="22"/>
      <c r="U647" s="22"/>
      <c r="V647" s="22"/>
      <c r="W647" s="22"/>
      <c r="X647" s="22"/>
      <c r="Y647" s="22"/>
      <c r="Z647" s="22"/>
    </row>
    <row r="648" spans="2:26" x14ac:dyDescent="0.25">
      <c r="B648" s="22"/>
      <c r="C648" s="22"/>
      <c r="D648" s="22"/>
      <c r="E648" s="22"/>
      <c r="G648" s="22"/>
      <c r="H648" s="22"/>
      <c r="J648" s="22"/>
      <c r="K648" s="22"/>
      <c r="L648" s="22"/>
      <c r="M648" s="22"/>
      <c r="N648" s="22"/>
      <c r="O648" s="22"/>
      <c r="P648" s="22"/>
      <c r="Q648" s="22"/>
      <c r="R648" s="22"/>
      <c r="S648" s="22"/>
      <c r="T648" s="22"/>
      <c r="U648" s="22"/>
      <c r="V648" s="22"/>
      <c r="W648" s="22"/>
      <c r="X648" s="22"/>
      <c r="Y648" s="22"/>
      <c r="Z648" s="22"/>
    </row>
    <row r="649" spans="2:26" x14ac:dyDescent="0.25">
      <c r="B649" s="22"/>
      <c r="C649" s="22"/>
      <c r="D649" s="22"/>
      <c r="E649" s="22"/>
      <c r="G649" s="22"/>
      <c r="H649" s="22"/>
      <c r="J649" s="22"/>
      <c r="K649" s="22"/>
      <c r="L649" s="22"/>
      <c r="M649" s="22"/>
      <c r="N649" s="22"/>
      <c r="O649" s="22"/>
      <c r="P649" s="22"/>
      <c r="Q649" s="22"/>
      <c r="R649" s="22"/>
      <c r="S649" s="22"/>
      <c r="T649" s="22"/>
      <c r="U649" s="22"/>
      <c r="V649" s="22"/>
      <c r="W649" s="22"/>
      <c r="X649" s="22"/>
      <c r="Y649" s="22"/>
      <c r="Z649" s="22"/>
    </row>
    <row r="650" spans="2:26" x14ac:dyDescent="0.25">
      <c r="B650" s="22"/>
      <c r="C650" s="22"/>
      <c r="D650" s="22"/>
      <c r="E650" s="22"/>
      <c r="G650" s="22"/>
      <c r="H650" s="22"/>
      <c r="J650" s="22"/>
      <c r="K650" s="22"/>
      <c r="L650" s="22"/>
      <c r="M650" s="22"/>
      <c r="N650" s="22"/>
      <c r="O650" s="22"/>
      <c r="P650" s="22"/>
      <c r="Q650" s="22"/>
      <c r="R650" s="22"/>
      <c r="S650" s="22"/>
      <c r="T650" s="22"/>
      <c r="U650" s="22"/>
      <c r="V650" s="22"/>
      <c r="W650" s="22"/>
      <c r="X650" s="22"/>
      <c r="Y650" s="22"/>
      <c r="Z650" s="22"/>
    </row>
    <row r="651" spans="2:26" x14ac:dyDescent="0.25">
      <c r="B651" s="22"/>
      <c r="C651" s="22"/>
      <c r="D651" s="22"/>
      <c r="E651" s="22"/>
      <c r="G651" s="22"/>
      <c r="H651" s="22"/>
      <c r="J651" s="22"/>
      <c r="K651" s="22"/>
      <c r="L651" s="22"/>
      <c r="M651" s="22"/>
      <c r="N651" s="22"/>
      <c r="O651" s="22"/>
      <c r="P651" s="22"/>
      <c r="Q651" s="22"/>
      <c r="R651" s="22"/>
      <c r="S651" s="22"/>
      <c r="T651" s="22"/>
      <c r="U651" s="22"/>
      <c r="V651" s="22"/>
      <c r="W651" s="22"/>
      <c r="X651" s="22"/>
      <c r="Y651" s="22"/>
      <c r="Z651" s="22"/>
    </row>
    <row r="652" spans="2:26" x14ac:dyDescent="0.25">
      <c r="B652" s="22"/>
      <c r="C652" s="22"/>
      <c r="D652" s="22"/>
      <c r="E652" s="22"/>
      <c r="G652" s="22"/>
      <c r="H652" s="22"/>
      <c r="J652" s="22"/>
      <c r="K652" s="22"/>
      <c r="L652" s="22"/>
      <c r="M652" s="22"/>
      <c r="N652" s="22"/>
      <c r="O652" s="22"/>
      <c r="P652" s="22"/>
      <c r="Q652" s="22"/>
      <c r="R652" s="22"/>
      <c r="S652" s="22"/>
      <c r="T652" s="22"/>
      <c r="U652" s="22"/>
      <c r="V652" s="22"/>
      <c r="W652" s="22"/>
      <c r="X652" s="22"/>
      <c r="Y652" s="22"/>
      <c r="Z652" s="22"/>
    </row>
    <row r="653" spans="2:26" x14ac:dyDescent="0.25">
      <c r="B653" s="22"/>
      <c r="C653" s="22"/>
      <c r="D653" s="22"/>
      <c r="E653" s="22"/>
      <c r="G653" s="22"/>
      <c r="H653" s="22"/>
      <c r="J653" s="22"/>
      <c r="K653" s="22"/>
      <c r="L653" s="22"/>
      <c r="M653" s="22"/>
      <c r="N653" s="22"/>
      <c r="O653" s="22"/>
      <c r="P653" s="22"/>
      <c r="Q653" s="22"/>
      <c r="R653" s="22"/>
      <c r="S653" s="22"/>
      <c r="T653" s="22"/>
      <c r="U653" s="22"/>
      <c r="V653" s="22"/>
      <c r="W653" s="22"/>
      <c r="X653" s="22"/>
      <c r="Y653" s="22"/>
      <c r="Z653" s="22"/>
    </row>
    <row r="654" spans="2:26" x14ac:dyDescent="0.25">
      <c r="B654" s="22"/>
      <c r="C654" s="22"/>
      <c r="D654" s="22"/>
      <c r="E654" s="22"/>
      <c r="G654" s="22"/>
      <c r="H654" s="22"/>
      <c r="J654" s="22"/>
      <c r="K654" s="22"/>
      <c r="L654" s="22"/>
      <c r="M654" s="22"/>
      <c r="N654" s="22"/>
      <c r="O654" s="22"/>
      <c r="P654" s="22"/>
      <c r="Q654" s="22"/>
      <c r="R654" s="22"/>
      <c r="S654" s="22"/>
      <c r="T654" s="22"/>
      <c r="U654" s="22"/>
      <c r="V654" s="22"/>
      <c r="W654" s="22"/>
      <c r="X654" s="22"/>
      <c r="Y654" s="22"/>
      <c r="Z654" s="22"/>
    </row>
    <row r="655" spans="2:26" x14ac:dyDescent="0.25">
      <c r="B655" s="22"/>
      <c r="C655" s="22"/>
      <c r="D655" s="22"/>
      <c r="E655" s="22"/>
      <c r="G655" s="22"/>
      <c r="H655" s="22"/>
      <c r="J655" s="22"/>
      <c r="K655" s="22"/>
      <c r="L655" s="22"/>
      <c r="M655" s="22"/>
      <c r="N655" s="22"/>
      <c r="O655" s="22"/>
      <c r="P655" s="22"/>
      <c r="Q655" s="22"/>
      <c r="R655" s="22"/>
      <c r="S655" s="22"/>
      <c r="T655" s="22"/>
      <c r="U655" s="22"/>
      <c r="V655" s="22"/>
      <c r="W655" s="22"/>
      <c r="X655" s="22"/>
      <c r="Y655" s="22"/>
      <c r="Z655" s="22"/>
    </row>
    <row r="656" spans="2:26" x14ac:dyDescent="0.25">
      <c r="B656" s="22"/>
      <c r="C656" s="22"/>
      <c r="D656" s="22"/>
      <c r="E656" s="22"/>
      <c r="G656" s="22"/>
      <c r="H656" s="22"/>
      <c r="J656" s="22"/>
      <c r="K656" s="22"/>
      <c r="L656" s="22"/>
      <c r="M656" s="22"/>
      <c r="N656" s="22"/>
      <c r="O656" s="22"/>
      <c r="P656" s="22"/>
      <c r="Q656" s="22"/>
      <c r="R656" s="22"/>
      <c r="S656" s="22"/>
      <c r="T656" s="22"/>
      <c r="U656" s="22"/>
      <c r="V656" s="22"/>
      <c r="W656" s="22"/>
      <c r="X656" s="22"/>
      <c r="Y656" s="22"/>
      <c r="Z656" s="22"/>
    </row>
    <row r="657" spans="2:26" x14ac:dyDescent="0.25">
      <c r="B657" s="22"/>
      <c r="C657" s="22"/>
      <c r="D657" s="22"/>
      <c r="E657" s="22"/>
      <c r="G657" s="22"/>
      <c r="H657" s="22"/>
      <c r="J657" s="22"/>
      <c r="K657" s="22"/>
      <c r="L657" s="22"/>
      <c r="M657" s="22"/>
      <c r="N657" s="22"/>
      <c r="O657" s="22"/>
      <c r="P657" s="22"/>
      <c r="Q657" s="22"/>
      <c r="R657" s="22"/>
      <c r="S657" s="22"/>
      <c r="T657" s="22"/>
      <c r="U657" s="22"/>
      <c r="V657" s="22"/>
      <c r="W657" s="22"/>
      <c r="X657" s="22"/>
      <c r="Y657" s="22"/>
      <c r="Z657" s="22"/>
    </row>
    <row r="658" spans="2:26" x14ac:dyDescent="0.25">
      <c r="B658" s="22"/>
      <c r="C658" s="22"/>
      <c r="D658" s="22"/>
      <c r="E658" s="22"/>
      <c r="G658" s="22"/>
      <c r="H658" s="22"/>
      <c r="J658" s="22"/>
      <c r="K658" s="22"/>
      <c r="L658" s="22"/>
      <c r="M658" s="22"/>
      <c r="N658" s="22"/>
      <c r="O658" s="22"/>
      <c r="P658" s="22"/>
      <c r="Q658" s="22"/>
      <c r="R658" s="22"/>
      <c r="S658" s="22"/>
      <c r="T658" s="22"/>
      <c r="U658" s="22"/>
      <c r="V658" s="22"/>
      <c r="W658" s="22"/>
      <c r="X658" s="22"/>
      <c r="Y658" s="22"/>
      <c r="Z658" s="22"/>
    </row>
    <row r="659" spans="2:26" x14ac:dyDescent="0.25">
      <c r="B659" s="22"/>
      <c r="C659" s="22"/>
      <c r="D659" s="22"/>
      <c r="E659" s="22"/>
      <c r="G659" s="22"/>
      <c r="H659" s="22"/>
      <c r="J659" s="22"/>
      <c r="K659" s="22"/>
      <c r="L659" s="22"/>
      <c r="M659" s="22"/>
      <c r="N659" s="22"/>
      <c r="O659" s="22"/>
      <c r="P659" s="22"/>
      <c r="Q659" s="22"/>
      <c r="R659" s="22"/>
      <c r="S659" s="22"/>
      <c r="T659" s="22"/>
      <c r="U659" s="22"/>
      <c r="V659" s="22"/>
      <c r="W659" s="22"/>
      <c r="X659" s="22"/>
      <c r="Y659" s="22"/>
      <c r="Z659" s="22"/>
    </row>
    <row r="660" spans="2:26" x14ac:dyDescent="0.25">
      <c r="B660" s="22"/>
      <c r="C660" s="22"/>
      <c r="D660" s="22"/>
      <c r="E660" s="22"/>
      <c r="G660" s="22"/>
      <c r="H660" s="22"/>
      <c r="J660" s="22"/>
      <c r="K660" s="22"/>
      <c r="L660" s="22"/>
      <c r="M660" s="22"/>
      <c r="N660" s="22"/>
      <c r="O660" s="22"/>
      <c r="P660" s="22"/>
      <c r="Q660" s="22"/>
      <c r="R660" s="22"/>
      <c r="S660" s="22"/>
      <c r="T660" s="22"/>
      <c r="U660" s="22"/>
      <c r="V660" s="22"/>
      <c r="W660" s="22"/>
      <c r="X660" s="22"/>
      <c r="Y660" s="22"/>
      <c r="Z660" s="22"/>
    </row>
    <row r="661" spans="2:26" x14ac:dyDescent="0.25">
      <c r="B661" s="22"/>
      <c r="C661" s="22"/>
      <c r="D661" s="22"/>
      <c r="E661" s="22"/>
      <c r="G661" s="22"/>
      <c r="H661" s="22"/>
      <c r="J661" s="22"/>
      <c r="K661" s="22"/>
      <c r="L661" s="22"/>
      <c r="M661" s="22"/>
      <c r="N661" s="22"/>
      <c r="O661" s="22"/>
      <c r="P661" s="22"/>
      <c r="Q661" s="22"/>
      <c r="R661" s="22"/>
      <c r="S661" s="22"/>
      <c r="T661" s="22"/>
      <c r="U661" s="22"/>
      <c r="V661" s="22"/>
      <c r="W661" s="22"/>
      <c r="X661" s="22"/>
      <c r="Y661" s="22"/>
      <c r="Z661" s="22"/>
    </row>
    <row r="662" spans="2:26" x14ac:dyDescent="0.25">
      <c r="B662" s="22"/>
      <c r="C662" s="22"/>
      <c r="D662" s="22"/>
      <c r="E662" s="22"/>
      <c r="G662" s="22"/>
      <c r="H662" s="22"/>
      <c r="J662" s="22"/>
      <c r="K662" s="22"/>
      <c r="L662" s="22"/>
      <c r="M662" s="22"/>
      <c r="N662" s="22"/>
      <c r="O662" s="22"/>
      <c r="P662" s="22"/>
      <c r="Q662" s="22"/>
      <c r="R662" s="22"/>
      <c r="S662" s="22"/>
      <c r="T662" s="22"/>
      <c r="U662" s="22"/>
      <c r="V662" s="22"/>
      <c r="W662" s="22"/>
      <c r="X662" s="22"/>
      <c r="Y662" s="22"/>
      <c r="Z662" s="22"/>
    </row>
    <row r="663" spans="2:26" x14ac:dyDescent="0.25">
      <c r="B663" s="22"/>
      <c r="C663" s="22"/>
      <c r="D663" s="22"/>
      <c r="E663" s="22"/>
      <c r="G663" s="22"/>
      <c r="H663" s="22"/>
      <c r="J663" s="22"/>
      <c r="K663" s="22"/>
      <c r="L663" s="22"/>
      <c r="M663" s="22"/>
      <c r="N663" s="22"/>
      <c r="O663" s="22"/>
      <c r="P663" s="22"/>
      <c r="Q663" s="22"/>
      <c r="R663" s="22"/>
      <c r="S663" s="22"/>
      <c r="T663" s="22"/>
      <c r="U663" s="22"/>
      <c r="V663" s="22"/>
      <c r="W663" s="22"/>
      <c r="X663" s="22"/>
      <c r="Y663" s="22"/>
      <c r="Z663" s="22"/>
    </row>
    <row r="664" spans="2:26" x14ac:dyDescent="0.25">
      <c r="B664" s="22"/>
      <c r="C664" s="22"/>
      <c r="D664" s="22"/>
      <c r="E664" s="22"/>
      <c r="G664" s="22"/>
      <c r="H664" s="22"/>
      <c r="J664" s="22"/>
      <c r="K664" s="22"/>
      <c r="L664" s="22"/>
      <c r="M664" s="22"/>
      <c r="N664" s="22"/>
      <c r="O664" s="22"/>
      <c r="P664" s="22"/>
      <c r="Q664" s="22"/>
      <c r="R664" s="22"/>
      <c r="S664" s="22"/>
      <c r="T664" s="22"/>
      <c r="U664" s="22"/>
      <c r="V664" s="22"/>
      <c r="W664" s="22"/>
      <c r="X664" s="22"/>
      <c r="Y664" s="22"/>
      <c r="Z664" s="22"/>
    </row>
    <row r="665" spans="2:26" x14ac:dyDescent="0.25">
      <c r="B665" s="22"/>
      <c r="C665" s="22"/>
      <c r="D665" s="22"/>
      <c r="E665" s="22"/>
      <c r="G665" s="22"/>
      <c r="H665" s="22"/>
      <c r="J665" s="22"/>
      <c r="K665" s="22"/>
      <c r="L665" s="22"/>
      <c r="M665" s="22"/>
      <c r="N665" s="22"/>
      <c r="O665" s="22"/>
      <c r="P665" s="22"/>
      <c r="Q665" s="22"/>
      <c r="R665" s="22"/>
      <c r="S665" s="22"/>
      <c r="T665" s="22"/>
      <c r="U665" s="22"/>
      <c r="V665" s="22"/>
      <c r="W665" s="22"/>
      <c r="X665" s="22"/>
      <c r="Y665" s="22"/>
      <c r="Z665" s="22"/>
    </row>
    <row r="666" spans="2:26" x14ac:dyDescent="0.25">
      <c r="B666" s="22"/>
      <c r="C666" s="22"/>
      <c r="D666" s="22"/>
      <c r="E666" s="22"/>
      <c r="G666" s="22"/>
      <c r="H666" s="22"/>
      <c r="J666" s="22"/>
      <c r="K666" s="22"/>
      <c r="L666" s="22"/>
      <c r="M666" s="22"/>
      <c r="N666" s="22"/>
      <c r="O666" s="22"/>
      <c r="P666" s="22"/>
      <c r="Q666" s="22"/>
      <c r="R666" s="22"/>
      <c r="S666" s="22"/>
      <c r="T666" s="22"/>
      <c r="U666" s="22"/>
      <c r="V666" s="22"/>
      <c r="W666" s="22"/>
      <c r="X666" s="22"/>
      <c r="Y666" s="22"/>
      <c r="Z666" s="22"/>
    </row>
    <row r="667" spans="2:26" x14ac:dyDescent="0.25">
      <c r="B667" s="22"/>
      <c r="C667" s="22"/>
      <c r="D667" s="22"/>
      <c r="E667" s="22"/>
      <c r="G667" s="22"/>
      <c r="H667" s="22"/>
      <c r="J667" s="22"/>
      <c r="K667" s="22"/>
      <c r="L667" s="22"/>
      <c r="M667" s="22"/>
      <c r="N667" s="22"/>
      <c r="O667" s="22"/>
      <c r="P667" s="22"/>
      <c r="Q667" s="22"/>
      <c r="R667" s="22"/>
      <c r="S667" s="22"/>
      <c r="T667" s="22"/>
      <c r="U667" s="22"/>
      <c r="V667" s="22"/>
      <c r="W667" s="22"/>
      <c r="X667" s="22"/>
      <c r="Y667" s="22"/>
      <c r="Z667" s="22"/>
    </row>
    <row r="668" spans="2:26" x14ac:dyDescent="0.25">
      <c r="B668" s="22"/>
      <c r="C668" s="22"/>
      <c r="D668" s="22"/>
      <c r="E668" s="22"/>
      <c r="G668" s="22"/>
      <c r="H668" s="22"/>
      <c r="J668" s="22"/>
      <c r="K668" s="22"/>
      <c r="L668" s="22"/>
      <c r="M668" s="22"/>
      <c r="N668" s="22"/>
      <c r="O668" s="22"/>
      <c r="P668" s="22"/>
      <c r="Q668" s="22"/>
      <c r="R668" s="22"/>
      <c r="S668" s="22"/>
      <c r="T668" s="22"/>
      <c r="U668" s="22"/>
      <c r="V668" s="22"/>
      <c r="W668" s="22"/>
      <c r="X668" s="22"/>
      <c r="Y668" s="22"/>
      <c r="Z668" s="22"/>
    </row>
    <row r="669" spans="2:26" x14ac:dyDescent="0.25">
      <c r="B669" s="22"/>
      <c r="C669" s="22"/>
      <c r="D669" s="22"/>
      <c r="E669" s="22"/>
      <c r="G669" s="22"/>
      <c r="H669" s="22"/>
      <c r="J669" s="22"/>
      <c r="K669" s="22"/>
      <c r="L669" s="22"/>
      <c r="M669" s="22"/>
      <c r="N669" s="22"/>
      <c r="O669" s="22"/>
      <c r="P669" s="22"/>
      <c r="Q669" s="22"/>
      <c r="R669" s="22"/>
      <c r="S669" s="22"/>
      <c r="T669" s="22"/>
      <c r="U669" s="22"/>
      <c r="V669" s="22"/>
      <c r="W669" s="22"/>
      <c r="X669" s="22"/>
      <c r="Y669" s="22"/>
      <c r="Z669" s="22"/>
    </row>
    <row r="670" spans="2:26" x14ac:dyDescent="0.25">
      <c r="B670" s="22"/>
      <c r="C670" s="22"/>
      <c r="D670" s="22"/>
      <c r="E670" s="22"/>
      <c r="G670" s="22"/>
      <c r="H670" s="22"/>
      <c r="J670" s="22"/>
      <c r="K670" s="22"/>
      <c r="L670" s="22"/>
      <c r="M670" s="22"/>
      <c r="N670" s="22"/>
      <c r="O670" s="22"/>
      <c r="P670" s="22"/>
      <c r="Q670" s="22"/>
      <c r="R670" s="22"/>
      <c r="S670" s="22"/>
      <c r="T670" s="22"/>
      <c r="U670" s="22"/>
      <c r="V670" s="22"/>
      <c r="W670" s="22"/>
      <c r="X670" s="22"/>
      <c r="Y670" s="22"/>
      <c r="Z670" s="22"/>
    </row>
    <row r="671" spans="2:26" x14ac:dyDescent="0.25">
      <c r="B671" s="22"/>
      <c r="C671" s="22"/>
      <c r="D671" s="22"/>
      <c r="E671" s="22"/>
      <c r="G671" s="22"/>
      <c r="H671" s="22"/>
      <c r="J671" s="22"/>
      <c r="K671" s="22"/>
      <c r="L671" s="22"/>
      <c r="M671" s="22"/>
      <c r="N671" s="22"/>
      <c r="O671" s="22"/>
      <c r="P671" s="22"/>
      <c r="Q671" s="22"/>
      <c r="R671" s="22"/>
      <c r="S671" s="22"/>
      <c r="T671" s="22"/>
      <c r="U671" s="22"/>
      <c r="V671" s="22"/>
      <c r="W671" s="22"/>
      <c r="X671" s="22"/>
      <c r="Y671" s="22"/>
      <c r="Z671" s="22"/>
    </row>
    <row r="672" spans="2:26" x14ac:dyDescent="0.25">
      <c r="B672" s="22"/>
      <c r="C672" s="22"/>
      <c r="D672" s="22"/>
      <c r="E672" s="22"/>
      <c r="G672" s="22"/>
      <c r="H672" s="22"/>
      <c r="J672" s="22"/>
      <c r="K672" s="22"/>
      <c r="L672" s="22"/>
      <c r="M672" s="22"/>
      <c r="N672" s="22"/>
      <c r="O672" s="22"/>
      <c r="P672" s="22"/>
      <c r="Q672" s="22"/>
      <c r="R672" s="22"/>
      <c r="S672" s="22"/>
      <c r="T672" s="22"/>
      <c r="U672" s="22"/>
      <c r="V672" s="22"/>
      <c r="W672" s="22"/>
      <c r="X672" s="22"/>
      <c r="Y672" s="22"/>
      <c r="Z672" s="22"/>
    </row>
    <row r="673" spans="2:26" x14ac:dyDescent="0.25">
      <c r="B673" s="22"/>
      <c r="C673" s="22"/>
      <c r="D673" s="22"/>
      <c r="E673" s="22"/>
      <c r="G673" s="22"/>
      <c r="H673" s="22"/>
      <c r="J673" s="22"/>
      <c r="K673" s="22"/>
      <c r="L673" s="22"/>
      <c r="M673" s="22"/>
      <c r="N673" s="22"/>
      <c r="O673" s="22"/>
      <c r="P673" s="22"/>
      <c r="Q673" s="22"/>
      <c r="R673" s="22"/>
      <c r="S673" s="22"/>
      <c r="T673" s="22"/>
      <c r="U673" s="22"/>
      <c r="V673" s="22"/>
      <c r="W673" s="22"/>
      <c r="X673" s="22"/>
      <c r="Y673" s="22"/>
      <c r="Z673" s="22"/>
    </row>
    <row r="674" spans="2:26" x14ac:dyDescent="0.25">
      <c r="B674" s="22"/>
      <c r="C674" s="22"/>
      <c r="D674" s="22"/>
      <c r="E674" s="22"/>
      <c r="G674" s="22"/>
      <c r="H674" s="22"/>
      <c r="J674" s="22"/>
      <c r="K674" s="22"/>
      <c r="L674" s="22"/>
      <c r="M674" s="22"/>
      <c r="N674" s="22"/>
      <c r="O674" s="22"/>
      <c r="P674" s="22"/>
      <c r="Q674" s="22"/>
      <c r="R674" s="22"/>
      <c r="S674" s="22"/>
      <c r="T674" s="22"/>
      <c r="U674" s="22"/>
      <c r="V674" s="22"/>
      <c r="W674" s="22"/>
      <c r="X674" s="22"/>
      <c r="Y674" s="22"/>
      <c r="Z674" s="22"/>
    </row>
    <row r="675" spans="2:26" x14ac:dyDescent="0.25">
      <c r="B675" s="22"/>
      <c r="C675" s="22"/>
      <c r="D675" s="22"/>
      <c r="E675" s="22"/>
      <c r="G675" s="22"/>
      <c r="H675" s="22"/>
      <c r="J675" s="22"/>
      <c r="K675" s="22"/>
      <c r="L675" s="22"/>
      <c r="M675" s="22"/>
      <c r="N675" s="22"/>
      <c r="O675" s="22"/>
      <c r="P675" s="22"/>
      <c r="Q675" s="22"/>
      <c r="R675" s="22"/>
      <c r="S675" s="22"/>
      <c r="T675" s="22"/>
      <c r="U675" s="22"/>
      <c r="V675" s="22"/>
      <c r="W675" s="22"/>
      <c r="X675" s="22"/>
      <c r="Y675" s="22"/>
      <c r="Z675" s="22"/>
    </row>
    <row r="676" spans="2:26" x14ac:dyDescent="0.25">
      <c r="B676" s="22"/>
      <c r="C676" s="22"/>
      <c r="D676" s="22"/>
      <c r="E676" s="22"/>
      <c r="G676" s="22"/>
      <c r="H676" s="22"/>
      <c r="J676" s="22"/>
      <c r="K676" s="22"/>
      <c r="L676" s="22"/>
      <c r="M676" s="22"/>
      <c r="N676" s="22"/>
      <c r="O676" s="22"/>
      <c r="P676" s="22"/>
      <c r="Q676" s="22"/>
      <c r="R676" s="22"/>
      <c r="S676" s="22"/>
      <c r="T676" s="22"/>
      <c r="U676" s="22"/>
      <c r="V676" s="22"/>
      <c r="W676" s="22"/>
      <c r="X676" s="22"/>
      <c r="Y676" s="22"/>
      <c r="Z676" s="22"/>
    </row>
    <row r="677" spans="2:26" x14ac:dyDescent="0.25">
      <c r="B677" s="22"/>
      <c r="C677" s="22"/>
      <c r="D677" s="22"/>
      <c r="E677" s="22"/>
      <c r="G677" s="22"/>
      <c r="H677" s="22"/>
      <c r="J677" s="22"/>
      <c r="K677" s="22"/>
      <c r="L677" s="22"/>
      <c r="M677" s="22"/>
      <c r="N677" s="22"/>
      <c r="O677" s="22"/>
      <c r="P677" s="22"/>
      <c r="Q677" s="22"/>
      <c r="R677" s="22"/>
      <c r="S677" s="22"/>
      <c r="T677" s="22"/>
      <c r="U677" s="22"/>
      <c r="V677" s="22"/>
      <c r="W677" s="22"/>
      <c r="X677" s="22"/>
      <c r="Y677" s="22"/>
      <c r="Z677" s="22"/>
    </row>
    <row r="678" spans="2:26" x14ac:dyDescent="0.25">
      <c r="B678" s="22"/>
      <c r="C678" s="22"/>
      <c r="D678" s="22"/>
      <c r="E678" s="22"/>
      <c r="G678" s="22"/>
      <c r="H678" s="22"/>
      <c r="J678" s="22"/>
      <c r="K678" s="22"/>
      <c r="L678" s="22"/>
      <c r="M678" s="22"/>
      <c r="N678" s="22"/>
      <c r="O678" s="22"/>
      <c r="P678" s="22"/>
      <c r="Q678" s="22"/>
      <c r="R678" s="22"/>
      <c r="S678" s="22"/>
      <c r="T678" s="22"/>
      <c r="U678" s="22"/>
      <c r="V678" s="22"/>
      <c r="W678" s="22"/>
      <c r="X678" s="22"/>
      <c r="Y678" s="22"/>
      <c r="Z678" s="22"/>
    </row>
    <row r="679" spans="2:26" x14ac:dyDescent="0.25">
      <c r="B679" s="22"/>
      <c r="C679" s="22"/>
      <c r="D679" s="22"/>
      <c r="E679" s="22"/>
      <c r="G679" s="22"/>
      <c r="H679" s="22"/>
      <c r="J679" s="22"/>
      <c r="K679" s="22"/>
      <c r="L679" s="22"/>
      <c r="M679" s="22"/>
      <c r="N679" s="22"/>
      <c r="O679" s="22"/>
      <c r="P679" s="22"/>
      <c r="Q679" s="22"/>
      <c r="R679" s="22"/>
      <c r="S679" s="22"/>
      <c r="T679" s="22"/>
      <c r="U679" s="22"/>
      <c r="V679" s="22"/>
      <c r="W679" s="22"/>
      <c r="X679" s="22"/>
      <c r="Y679" s="22"/>
      <c r="Z679" s="22"/>
    </row>
    <row r="680" spans="2:26" x14ac:dyDescent="0.25">
      <c r="B680" s="22"/>
      <c r="C680" s="22"/>
      <c r="D680" s="22"/>
      <c r="E680" s="22"/>
      <c r="G680" s="22"/>
      <c r="H680" s="22"/>
      <c r="J680" s="22"/>
      <c r="K680" s="22"/>
      <c r="L680" s="22"/>
      <c r="M680" s="22"/>
      <c r="N680" s="22"/>
      <c r="O680" s="22"/>
      <c r="P680" s="22"/>
      <c r="Q680" s="22"/>
      <c r="R680" s="22"/>
      <c r="S680" s="22"/>
      <c r="T680" s="22"/>
      <c r="U680" s="22"/>
      <c r="V680" s="22"/>
      <c r="W680" s="22"/>
      <c r="X680" s="22"/>
      <c r="Y680" s="22"/>
      <c r="Z680" s="22"/>
    </row>
    <row r="681" spans="2:26" x14ac:dyDescent="0.25">
      <c r="B681" s="22"/>
      <c r="C681" s="22"/>
      <c r="D681" s="22"/>
      <c r="E681" s="22"/>
      <c r="G681" s="22"/>
      <c r="H681" s="22"/>
      <c r="J681" s="22"/>
      <c r="K681" s="22"/>
      <c r="L681" s="22"/>
      <c r="M681" s="22"/>
      <c r="N681" s="22"/>
      <c r="O681" s="22"/>
      <c r="P681" s="22"/>
      <c r="Q681" s="22"/>
      <c r="R681" s="22"/>
      <c r="S681" s="22"/>
      <c r="T681" s="22"/>
      <c r="U681" s="22"/>
      <c r="V681" s="22"/>
      <c r="W681" s="22"/>
      <c r="X681" s="22"/>
      <c r="Y681" s="22"/>
      <c r="Z681" s="22"/>
    </row>
    <row r="682" spans="2:26" x14ac:dyDescent="0.25">
      <c r="B682" s="22"/>
      <c r="C682" s="22"/>
      <c r="D682" s="22"/>
      <c r="E682" s="22"/>
      <c r="G682" s="22"/>
      <c r="H682" s="22"/>
      <c r="J682" s="22"/>
      <c r="K682" s="22"/>
      <c r="L682" s="22"/>
      <c r="M682" s="22"/>
      <c r="N682" s="22"/>
      <c r="O682" s="22"/>
      <c r="P682" s="22"/>
      <c r="Q682" s="22"/>
      <c r="R682" s="22"/>
      <c r="S682" s="22"/>
      <c r="T682" s="22"/>
      <c r="U682" s="22"/>
      <c r="V682" s="22"/>
      <c r="W682" s="22"/>
      <c r="X682" s="22"/>
      <c r="Y682" s="22"/>
      <c r="Z682" s="22"/>
    </row>
    <row r="683" spans="2:26" x14ac:dyDescent="0.25">
      <c r="B683" s="22"/>
      <c r="C683" s="22"/>
      <c r="D683" s="22"/>
      <c r="E683" s="22"/>
      <c r="G683" s="22"/>
      <c r="H683" s="22"/>
      <c r="J683" s="22"/>
      <c r="K683" s="22"/>
      <c r="L683" s="22"/>
      <c r="M683" s="22"/>
      <c r="N683" s="22"/>
      <c r="O683" s="22"/>
      <c r="P683" s="22"/>
      <c r="Q683" s="22"/>
      <c r="R683" s="22"/>
      <c r="S683" s="22"/>
      <c r="T683" s="22"/>
      <c r="U683" s="22"/>
      <c r="V683" s="22"/>
      <c r="W683" s="22"/>
      <c r="X683" s="22"/>
      <c r="Y683" s="22"/>
      <c r="Z683" s="22"/>
    </row>
    <row r="684" spans="2:26" x14ac:dyDescent="0.25">
      <c r="B684" s="22"/>
      <c r="C684" s="22"/>
      <c r="D684" s="22"/>
      <c r="E684" s="22"/>
      <c r="G684" s="22"/>
      <c r="H684" s="22"/>
      <c r="J684" s="22"/>
      <c r="K684" s="22"/>
      <c r="L684" s="22"/>
      <c r="M684" s="22"/>
      <c r="N684" s="22"/>
      <c r="O684" s="22"/>
      <c r="P684" s="22"/>
      <c r="Q684" s="22"/>
      <c r="R684" s="22"/>
      <c r="S684" s="22"/>
      <c r="T684" s="22"/>
      <c r="U684" s="22"/>
      <c r="V684" s="22"/>
      <c r="W684" s="22"/>
      <c r="X684" s="22"/>
      <c r="Y684" s="22"/>
      <c r="Z684" s="22"/>
    </row>
    <row r="685" spans="2:26" x14ac:dyDescent="0.25">
      <c r="B685" s="22"/>
      <c r="C685" s="22"/>
      <c r="D685" s="22"/>
      <c r="E685" s="22"/>
      <c r="G685" s="22"/>
      <c r="H685" s="22"/>
      <c r="J685" s="22"/>
      <c r="K685" s="22"/>
      <c r="L685" s="22"/>
      <c r="M685" s="22"/>
      <c r="N685" s="22"/>
      <c r="O685" s="22"/>
      <c r="P685" s="22"/>
      <c r="Q685" s="22"/>
      <c r="R685" s="22"/>
      <c r="S685" s="22"/>
      <c r="T685" s="22"/>
      <c r="U685" s="22"/>
      <c r="V685" s="22"/>
      <c r="W685" s="22"/>
      <c r="X685" s="22"/>
      <c r="Y685" s="22"/>
      <c r="Z685" s="22"/>
    </row>
    <row r="686" spans="2:26" x14ac:dyDescent="0.25">
      <c r="B686" s="22"/>
      <c r="C686" s="22"/>
      <c r="D686" s="22"/>
      <c r="E686" s="22"/>
      <c r="G686" s="22"/>
      <c r="H686" s="22"/>
      <c r="J686" s="22"/>
      <c r="K686" s="22"/>
      <c r="L686" s="22"/>
      <c r="M686" s="22"/>
      <c r="N686" s="22"/>
      <c r="O686" s="22"/>
      <c r="P686" s="22"/>
      <c r="Q686" s="22"/>
      <c r="R686" s="22"/>
      <c r="S686" s="22"/>
      <c r="T686" s="22"/>
      <c r="U686" s="22"/>
      <c r="V686" s="22"/>
      <c r="W686" s="22"/>
      <c r="X686" s="22"/>
      <c r="Y686" s="22"/>
      <c r="Z686" s="22"/>
    </row>
    <row r="687" spans="2:26" x14ac:dyDescent="0.25">
      <c r="B687" s="22"/>
      <c r="C687" s="22"/>
      <c r="D687" s="22"/>
      <c r="E687" s="22"/>
      <c r="G687" s="22"/>
      <c r="H687" s="22"/>
      <c r="J687" s="22"/>
      <c r="K687" s="22"/>
      <c r="L687" s="22"/>
      <c r="M687" s="22"/>
      <c r="N687" s="22"/>
      <c r="O687" s="22"/>
      <c r="P687" s="22"/>
      <c r="Q687" s="22"/>
      <c r="R687" s="22"/>
      <c r="S687" s="22"/>
      <c r="T687" s="22"/>
      <c r="U687" s="22"/>
      <c r="V687" s="22"/>
      <c r="W687" s="22"/>
      <c r="X687" s="22"/>
      <c r="Y687" s="22"/>
      <c r="Z687" s="22"/>
    </row>
    <row r="688" spans="2:26" x14ac:dyDescent="0.25">
      <c r="B688" s="22"/>
      <c r="C688" s="22"/>
      <c r="D688" s="22"/>
      <c r="E688" s="22"/>
      <c r="G688" s="22"/>
      <c r="H688" s="22"/>
      <c r="J688" s="22"/>
      <c r="K688" s="22"/>
      <c r="L688" s="22"/>
      <c r="M688" s="22"/>
      <c r="N688" s="22"/>
      <c r="O688" s="22"/>
      <c r="P688" s="22"/>
      <c r="Q688" s="22"/>
      <c r="R688" s="22"/>
      <c r="S688" s="22"/>
      <c r="T688" s="22"/>
      <c r="U688" s="22"/>
      <c r="V688" s="22"/>
      <c r="W688" s="22"/>
      <c r="X688" s="22"/>
      <c r="Y688" s="22"/>
      <c r="Z688" s="22"/>
    </row>
    <row r="689" spans="2:26" x14ac:dyDescent="0.25">
      <c r="B689" s="22"/>
      <c r="C689" s="22"/>
      <c r="D689" s="22"/>
      <c r="E689" s="22"/>
      <c r="G689" s="22"/>
      <c r="H689" s="22"/>
      <c r="J689" s="22"/>
      <c r="K689" s="22"/>
      <c r="L689" s="22"/>
      <c r="M689" s="22"/>
      <c r="N689" s="22"/>
      <c r="O689" s="22"/>
      <c r="P689" s="22"/>
      <c r="Q689" s="22"/>
      <c r="R689" s="22"/>
      <c r="S689" s="22"/>
      <c r="T689" s="22"/>
      <c r="U689" s="22"/>
      <c r="V689" s="22"/>
      <c r="W689" s="22"/>
      <c r="X689" s="22"/>
      <c r="Y689" s="22"/>
      <c r="Z689" s="22"/>
    </row>
    <row r="690" spans="2:26" x14ac:dyDescent="0.25">
      <c r="B690" s="22"/>
      <c r="C690" s="22"/>
      <c r="D690" s="22"/>
      <c r="E690" s="22"/>
      <c r="G690" s="22"/>
      <c r="H690" s="22"/>
      <c r="J690" s="22"/>
      <c r="K690" s="22"/>
      <c r="L690" s="22"/>
      <c r="M690" s="22"/>
      <c r="N690" s="22"/>
      <c r="O690" s="22"/>
      <c r="P690" s="22"/>
      <c r="Q690" s="22"/>
      <c r="R690" s="22"/>
      <c r="S690" s="22"/>
      <c r="T690" s="22"/>
      <c r="U690" s="22"/>
      <c r="V690" s="22"/>
      <c r="W690" s="22"/>
      <c r="X690" s="22"/>
      <c r="Y690" s="22"/>
      <c r="Z690" s="22"/>
    </row>
    <row r="691" spans="2:26" x14ac:dyDescent="0.25">
      <c r="B691" s="22"/>
      <c r="C691" s="22"/>
      <c r="D691" s="22"/>
      <c r="E691" s="22"/>
      <c r="G691" s="22"/>
      <c r="H691" s="22"/>
      <c r="J691" s="22"/>
      <c r="K691" s="22"/>
      <c r="L691" s="22"/>
      <c r="M691" s="22"/>
      <c r="N691" s="22"/>
      <c r="O691" s="22"/>
      <c r="P691" s="22"/>
      <c r="Q691" s="22"/>
      <c r="R691" s="22"/>
      <c r="S691" s="22"/>
      <c r="T691" s="22"/>
      <c r="U691" s="22"/>
      <c r="V691" s="22"/>
      <c r="W691" s="22"/>
      <c r="X691" s="22"/>
      <c r="Y691" s="22"/>
      <c r="Z691" s="22"/>
    </row>
    <row r="692" spans="2:26" x14ac:dyDescent="0.25">
      <c r="B692" s="22"/>
      <c r="C692" s="22"/>
      <c r="D692" s="22"/>
      <c r="E692" s="22"/>
      <c r="G692" s="22"/>
      <c r="H692" s="22"/>
      <c r="J692" s="22"/>
      <c r="K692" s="22"/>
      <c r="L692" s="22"/>
      <c r="M692" s="22"/>
      <c r="N692" s="22"/>
      <c r="O692" s="22"/>
      <c r="P692" s="22"/>
      <c r="Q692" s="22"/>
      <c r="R692" s="22"/>
      <c r="S692" s="22"/>
      <c r="T692" s="22"/>
      <c r="U692" s="22"/>
      <c r="V692" s="22"/>
      <c r="W692" s="22"/>
      <c r="X692" s="22"/>
      <c r="Y692" s="22"/>
      <c r="Z692" s="22"/>
    </row>
    <row r="693" spans="2:26" x14ac:dyDescent="0.25">
      <c r="B693" s="22"/>
      <c r="C693" s="22"/>
      <c r="D693" s="22"/>
      <c r="E693" s="22"/>
      <c r="G693" s="22"/>
      <c r="H693" s="22"/>
      <c r="J693" s="22"/>
      <c r="K693" s="22"/>
      <c r="L693" s="22"/>
      <c r="M693" s="22"/>
      <c r="N693" s="22"/>
      <c r="O693" s="22"/>
      <c r="P693" s="22"/>
      <c r="Q693" s="22"/>
      <c r="R693" s="22"/>
      <c r="S693" s="22"/>
      <c r="T693" s="22"/>
      <c r="U693" s="22"/>
      <c r="V693" s="22"/>
      <c r="W693" s="22"/>
      <c r="X693" s="22"/>
      <c r="Y693" s="22"/>
      <c r="Z693" s="22"/>
    </row>
    <row r="694" spans="2:26" x14ac:dyDescent="0.25">
      <c r="B694" s="22"/>
      <c r="C694" s="22"/>
      <c r="D694" s="22"/>
      <c r="E694" s="22"/>
      <c r="G694" s="22"/>
      <c r="H694" s="22"/>
      <c r="J694" s="22"/>
      <c r="K694" s="22"/>
      <c r="L694" s="22"/>
      <c r="M694" s="22"/>
      <c r="N694" s="22"/>
      <c r="O694" s="22"/>
      <c r="P694" s="22"/>
      <c r="Q694" s="22"/>
      <c r="R694" s="22"/>
      <c r="S694" s="22"/>
      <c r="T694" s="22"/>
      <c r="U694" s="22"/>
      <c r="V694" s="22"/>
      <c r="W694" s="22"/>
      <c r="X694" s="22"/>
      <c r="Y694" s="22"/>
      <c r="Z694" s="22"/>
    </row>
    <row r="695" spans="2:26" x14ac:dyDescent="0.25">
      <c r="B695" s="22"/>
      <c r="C695" s="22"/>
      <c r="D695" s="22"/>
      <c r="E695" s="22"/>
      <c r="G695" s="22"/>
      <c r="H695" s="22"/>
      <c r="J695" s="22"/>
      <c r="K695" s="22"/>
      <c r="L695" s="22"/>
      <c r="M695" s="22"/>
      <c r="N695" s="22"/>
      <c r="O695" s="22"/>
      <c r="P695" s="22"/>
      <c r="Q695" s="22"/>
      <c r="R695" s="22"/>
      <c r="S695" s="22"/>
      <c r="T695" s="22"/>
      <c r="U695" s="22"/>
      <c r="V695" s="22"/>
      <c r="W695" s="22"/>
      <c r="X695" s="22"/>
      <c r="Y695" s="22"/>
      <c r="Z695" s="22"/>
    </row>
    <row r="696" spans="2:26" x14ac:dyDescent="0.25">
      <c r="B696" s="22"/>
      <c r="C696" s="22"/>
      <c r="D696" s="22"/>
      <c r="E696" s="22"/>
      <c r="G696" s="22"/>
      <c r="H696" s="22"/>
      <c r="J696" s="22"/>
      <c r="K696" s="22"/>
      <c r="L696" s="22"/>
      <c r="M696" s="22"/>
      <c r="N696" s="22"/>
      <c r="O696" s="22"/>
      <c r="P696" s="22"/>
      <c r="Q696" s="22"/>
      <c r="R696" s="22"/>
      <c r="S696" s="22"/>
      <c r="T696" s="22"/>
      <c r="U696" s="22"/>
      <c r="V696" s="22"/>
      <c r="W696" s="22"/>
      <c r="X696" s="22"/>
      <c r="Y696" s="22"/>
      <c r="Z696" s="22"/>
    </row>
    <row r="697" spans="2:26" x14ac:dyDescent="0.25">
      <c r="B697" s="22"/>
      <c r="C697" s="22"/>
      <c r="D697" s="22"/>
      <c r="E697" s="22"/>
      <c r="G697" s="22"/>
      <c r="H697" s="22"/>
      <c r="J697" s="22"/>
      <c r="K697" s="22"/>
      <c r="L697" s="22"/>
      <c r="M697" s="22"/>
      <c r="N697" s="22"/>
      <c r="O697" s="22"/>
      <c r="P697" s="22"/>
      <c r="Q697" s="22"/>
      <c r="R697" s="22"/>
      <c r="S697" s="22"/>
      <c r="T697" s="22"/>
      <c r="U697" s="22"/>
      <c r="V697" s="22"/>
      <c r="W697" s="22"/>
      <c r="X697" s="22"/>
      <c r="Y697" s="22"/>
      <c r="Z697" s="22"/>
    </row>
    <row r="698" spans="2:26" x14ac:dyDescent="0.25">
      <c r="B698" s="22"/>
      <c r="C698" s="22"/>
      <c r="D698" s="22"/>
      <c r="E698" s="22"/>
      <c r="G698" s="22"/>
      <c r="H698" s="22"/>
      <c r="J698" s="22"/>
      <c r="K698" s="22"/>
      <c r="L698" s="22"/>
      <c r="M698" s="22"/>
      <c r="N698" s="22"/>
      <c r="O698" s="22"/>
      <c r="P698" s="22"/>
      <c r="Q698" s="22"/>
      <c r="R698" s="22"/>
      <c r="S698" s="22"/>
      <c r="T698" s="22"/>
      <c r="U698" s="22"/>
      <c r="V698" s="22"/>
      <c r="W698" s="22"/>
      <c r="X698" s="22"/>
      <c r="Y698" s="22"/>
      <c r="Z698" s="22"/>
    </row>
    <row r="699" spans="2:26" x14ac:dyDescent="0.25">
      <c r="B699" s="22"/>
      <c r="C699" s="22"/>
      <c r="D699" s="22"/>
      <c r="E699" s="22"/>
      <c r="G699" s="22"/>
      <c r="H699" s="22"/>
      <c r="J699" s="22"/>
      <c r="K699" s="22"/>
      <c r="L699" s="22"/>
      <c r="M699" s="22"/>
      <c r="N699" s="22"/>
      <c r="O699" s="22"/>
      <c r="P699" s="22"/>
      <c r="Q699" s="22"/>
      <c r="R699" s="22"/>
      <c r="S699" s="22"/>
      <c r="T699" s="22"/>
      <c r="U699" s="22"/>
      <c r="V699" s="22"/>
      <c r="W699" s="22"/>
      <c r="X699" s="22"/>
      <c r="Y699" s="22"/>
      <c r="Z699" s="22"/>
    </row>
    <row r="700" spans="2:26" x14ac:dyDescent="0.25">
      <c r="B700" s="22"/>
      <c r="C700" s="22"/>
      <c r="D700" s="22"/>
      <c r="E700" s="22"/>
      <c r="G700" s="22"/>
      <c r="H700" s="22"/>
      <c r="J700" s="22"/>
      <c r="K700" s="22"/>
      <c r="L700" s="22"/>
      <c r="M700" s="22"/>
      <c r="N700" s="22"/>
      <c r="O700" s="22"/>
      <c r="P700" s="22"/>
      <c r="Q700" s="22"/>
      <c r="R700" s="22"/>
      <c r="S700" s="22"/>
      <c r="T700" s="22"/>
      <c r="U700" s="22"/>
      <c r="V700" s="22"/>
      <c r="W700" s="22"/>
      <c r="X700" s="22"/>
      <c r="Y700" s="22"/>
      <c r="Z700" s="22"/>
    </row>
    <row r="701" spans="2:26" x14ac:dyDescent="0.25">
      <c r="B701" s="22"/>
      <c r="C701" s="22"/>
      <c r="D701" s="22"/>
      <c r="E701" s="22"/>
      <c r="G701" s="22"/>
      <c r="H701" s="22"/>
      <c r="J701" s="22"/>
      <c r="K701" s="22"/>
      <c r="L701" s="22"/>
      <c r="M701" s="22"/>
      <c r="N701" s="22"/>
      <c r="O701" s="22"/>
      <c r="P701" s="22"/>
      <c r="Q701" s="22"/>
      <c r="R701" s="22"/>
      <c r="S701" s="22"/>
      <c r="T701" s="22"/>
      <c r="U701" s="22"/>
      <c r="V701" s="22"/>
      <c r="W701" s="22"/>
      <c r="X701" s="22"/>
      <c r="Y701" s="22"/>
      <c r="Z701" s="22"/>
    </row>
    <row r="702" spans="2:26" x14ac:dyDescent="0.25">
      <c r="B702" s="22"/>
      <c r="C702" s="22"/>
      <c r="D702" s="22"/>
      <c r="E702" s="22"/>
      <c r="G702" s="22"/>
      <c r="H702" s="22"/>
      <c r="J702" s="22"/>
      <c r="K702" s="22"/>
      <c r="L702" s="22"/>
      <c r="M702" s="22"/>
      <c r="N702" s="22"/>
      <c r="O702" s="22"/>
      <c r="P702" s="22"/>
      <c r="Q702" s="22"/>
      <c r="R702" s="22"/>
      <c r="S702" s="22"/>
      <c r="T702" s="22"/>
      <c r="U702" s="22"/>
      <c r="V702" s="22"/>
      <c r="W702" s="22"/>
      <c r="X702" s="22"/>
      <c r="Y702" s="22"/>
      <c r="Z702" s="22"/>
    </row>
    <row r="703" spans="2:26" x14ac:dyDescent="0.25">
      <c r="B703" s="22"/>
      <c r="C703" s="22"/>
      <c r="D703" s="22"/>
      <c r="E703" s="22"/>
      <c r="G703" s="22"/>
      <c r="H703" s="22"/>
      <c r="J703" s="22"/>
      <c r="K703" s="22"/>
      <c r="L703" s="22"/>
      <c r="M703" s="22"/>
      <c r="N703" s="22"/>
      <c r="O703" s="22"/>
      <c r="P703" s="22"/>
      <c r="Q703" s="22"/>
      <c r="R703" s="22"/>
      <c r="S703" s="22"/>
      <c r="T703" s="22"/>
      <c r="U703" s="22"/>
      <c r="V703" s="22"/>
      <c r="W703" s="22"/>
      <c r="X703" s="22"/>
      <c r="Y703" s="22"/>
      <c r="Z703" s="22"/>
    </row>
    <row r="704" spans="2:26" x14ac:dyDescent="0.25">
      <c r="B704" s="22"/>
      <c r="C704" s="22"/>
      <c r="D704" s="22"/>
      <c r="E704" s="22"/>
      <c r="G704" s="22"/>
      <c r="H704" s="22"/>
      <c r="J704" s="22"/>
      <c r="K704" s="22"/>
      <c r="L704" s="22"/>
      <c r="M704" s="22"/>
      <c r="N704" s="22"/>
      <c r="O704" s="22"/>
      <c r="P704" s="22"/>
      <c r="Q704" s="22"/>
      <c r="R704" s="22"/>
      <c r="S704" s="22"/>
      <c r="T704" s="22"/>
      <c r="U704" s="22"/>
      <c r="V704" s="22"/>
      <c r="W704" s="22"/>
      <c r="X704" s="22"/>
      <c r="Y704" s="22"/>
      <c r="Z704" s="22"/>
    </row>
    <row r="705" spans="2:26" x14ac:dyDescent="0.25">
      <c r="B705" s="22"/>
      <c r="C705" s="22"/>
      <c r="D705" s="22"/>
      <c r="E705" s="22"/>
      <c r="G705" s="22"/>
      <c r="H705" s="22"/>
      <c r="J705" s="22"/>
      <c r="K705" s="22"/>
      <c r="L705" s="22"/>
      <c r="M705" s="22"/>
      <c r="N705" s="22"/>
      <c r="O705" s="22"/>
      <c r="P705" s="22"/>
      <c r="Q705" s="22"/>
      <c r="R705" s="22"/>
      <c r="S705" s="22"/>
      <c r="T705" s="22"/>
      <c r="U705" s="22"/>
      <c r="V705" s="22"/>
      <c r="W705" s="22"/>
      <c r="X705" s="22"/>
      <c r="Y705" s="22"/>
      <c r="Z705" s="22"/>
    </row>
    <row r="706" spans="2:26" x14ac:dyDescent="0.25">
      <c r="B706" s="22"/>
      <c r="C706" s="22"/>
      <c r="D706" s="22"/>
      <c r="E706" s="22"/>
      <c r="G706" s="22"/>
      <c r="H706" s="22"/>
      <c r="J706" s="22"/>
      <c r="K706" s="22"/>
      <c r="L706" s="22"/>
      <c r="M706" s="22"/>
      <c r="N706" s="22"/>
      <c r="O706" s="22"/>
      <c r="P706" s="22"/>
      <c r="Q706" s="22"/>
      <c r="R706" s="22"/>
      <c r="S706" s="22"/>
      <c r="T706" s="22"/>
      <c r="U706" s="22"/>
      <c r="V706" s="22"/>
      <c r="W706" s="22"/>
      <c r="X706" s="22"/>
      <c r="Y706" s="22"/>
      <c r="Z706" s="22"/>
    </row>
    <row r="707" spans="2:26" x14ac:dyDescent="0.25">
      <c r="B707" s="22"/>
      <c r="C707" s="22"/>
      <c r="D707" s="22"/>
      <c r="E707" s="22"/>
      <c r="G707" s="22"/>
      <c r="H707" s="22"/>
      <c r="J707" s="22"/>
      <c r="K707" s="22"/>
      <c r="L707" s="22"/>
      <c r="M707" s="22"/>
      <c r="N707" s="22"/>
      <c r="O707" s="22"/>
      <c r="P707" s="22"/>
      <c r="Q707" s="22"/>
      <c r="R707" s="22"/>
      <c r="S707" s="22"/>
      <c r="T707" s="22"/>
      <c r="U707" s="22"/>
      <c r="V707" s="22"/>
      <c r="W707" s="22"/>
      <c r="X707" s="22"/>
      <c r="Y707" s="22"/>
      <c r="Z707" s="22"/>
    </row>
    <row r="708" spans="2:26" x14ac:dyDescent="0.25">
      <c r="B708" s="22"/>
      <c r="C708" s="22"/>
      <c r="D708" s="22"/>
      <c r="E708" s="22"/>
      <c r="G708" s="22"/>
      <c r="H708" s="22"/>
      <c r="J708" s="22"/>
      <c r="K708" s="22"/>
      <c r="L708" s="22"/>
      <c r="M708" s="22"/>
      <c r="N708" s="22"/>
      <c r="O708" s="22"/>
      <c r="P708" s="22"/>
      <c r="Q708" s="22"/>
      <c r="R708" s="22"/>
      <c r="S708" s="22"/>
      <c r="T708" s="22"/>
      <c r="U708" s="22"/>
      <c r="V708" s="22"/>
      <c r="W708" s="22"/>
      <c r="X708" s="22"/>
      <c r="Y708" s="22"/>
      <c r="Z708" s="22"/>
    </row>
    <row r="709" spans="2:26" x14ac:dyDescent="0.25">
      <c r="B709" s="22"/>
      <c r="C709" s="22"/>
      <c r="D709" s="22"/>
      <c r="E709" s="22"/>
      <c r="G709" s="22"/>
      <c r="H709" s="22"/>
      <c r="J709" s="22"/>
      <c r="K709" s="22"/>
      <c r="L709" s="22"/>
      <c r="M709" s="22"/>
      <c r="N709" s="22"/>
      <c r="O709" s="22"/>
      <c r="P709" s="22"/>
      <c r="Q709" s="22"/>
      <c r="R709" s="22"/>
      <c r="S709" s="22"/>
      <c r="T709" s="22"/>
      <c r="U709" s="22"/>
      <c r="V709" s="22"/>
      <c r="W709" s="22"/>
      <c r="X709" s="22"/>
      <c r="Y709" s="22"/>
      <c r="Z709" s="22"/>
    </row>
    <row r="710" spans="2:26" x14ac:dyDescent="0.25">
      <c r="B710" s="22"/>
      <c r="C710" s="22"/>
      <c r="D710" s="22"/>
      <c r="E710" s="22"/>
      <c r="G710" s="22"/>
      <c r="H710" s="22"/>
      <c r="J710" s="22"/>
      <c r="K710" s="22"/>
      <c r="L710" s="22"/>
      <c r="M710" s="22"/>
      <c r="N710" s="22"/>
      <c r="O710" s="22"/>
      <c r="P710" s="22"/>
      <c r="Q710" s="22"/>
      <c r="R710" s="22"/>
      <c r="S710" s="22"/>
      <c r="T710" s="22"/>
      <c r="U710" s="22"/>
      <c r="V710" s="22"/>
      <c r="W710" s="22"/>
      <c r="X710" s="22"/>
      <c r="Y710" s="22"/>
      <c r="Z710" s="22"/>
    </row>
    <row r="711" spans="2:26" x14ac:dyDescent="0.25">
      <c r="B711" s="22"/>
      <c r="C711" s="22"/>
      <c r="D711" s="22"/>
      <c r="E711" s="22"/>
      <c r="G711" s="22"/>
      <c r="H711" s="22"/>
      <c r="J711" s="22"/>
      <c r="K711" s="22"/>
      <c r="L711" s="22"/>
      <c r="M711" s="22"/>
      <c r="N711" s="22"/>
      <c r="O711" s="22"/>
      <c r="P711" s="22"/>
      <c r="Q711" s="22"/>
      <c r="R711" s="22"/>
      <c r="S711" s="22"/>
      <c r="T711" s="22"/>
      <c r="U711" s="22"/>
      <c r="V711" s="22"/>
      <c r="W711" s="22"/>
      <c r="X711" s="22"/>
      <c r="Y711" s="22"/>
      <c r="Z711" s="22"/>
    </row>
    <row r="712" spans="2:26" x14ac:dyDescent="0.25">
      <c r="B712" s="22"/>
      <c r="C712" s="22"/>
      <c r="D712" s="22"/>
      <c r="E712" s="22"/>
      <c r="G712" s="22"/>
      <c r="H712" s="22"/>
      <c r="J712" s="22"/>
      <c r="K712" s="22"/>
      <c r="L712" s="22"/>
      <c r="M712" s="22"/>
      <c r="N712" s="22"/>
      <c r="O712" s="22"/>
      <c r="P712" s="22"/>
      <c r="Q712" s="22"/>
      <c r="R712" s="22"/>
      <c r="S712" s="22"/>
      <c r="T712" s="22"/>
      <c r="U712" s="22"/>
      <c r="V712" s="22"/>
      <c r="W712" s="22"/>
      <c r="X712" s="22"/>
      <c r="Y712" s="22"/>
      <c r="Z712" s="22"/>
    </row>
    <row r="713" spans="2:26" x14ac:dyDescent="0.25">
      <c r="B713" s="22"/>
      <c r="C713" s="22"/>
      <c r="D713" s="22"/>
      <c r="E713" s="22"/>
      <c r="G713" s="22"/>
      <c r="H713" s="22"/>
      <c r="J713" s="22"/>
      <c r="K713" s="22"/>
      <c r="L713" s="22"/>
      <c r="M713" s="22"/>
      <c r="N713" s="22"/>
      <c r="O713" s="22"/>
      <c r="P713" s="22"/>
      <c r="Q713" s="22"/>
      <c r="R713" s="22"/>
      <c r="S713" s="22"/>
      <c r="T713" s="22"/>
      <c r="U713" s="22"/>
      <c r="V713" s="22"/>
      <c r="W713" s="22"/>
      <c r="X713" s="22"/>
      <c r="Y713" s="22"/>
      <c r="Z713" s="22"/>
    </row>
    <row r="714" spans="2:26" x14ac:dyDescent="0.25">
      <c r="B714" s="22"/>
      <c r="C714" s="22"/>
      <c r="D714" s="22"/>
      <c r="E714" s="22"/>
      <c r="G714" s="22"/>
      <c r="H714" s="22"/>
      <c r="J714" s="22"/>
      <c r="K714" s="22"/>
      <c r="L714" s="22"/>
      <c r="M714" s="22"/>
      <c r="N714" s="22"/>
      <c r="O714" s="22"/>
      <c r="P714" s="22"/>
      <c r="Q714" s="22"/>
      <c r="R714" s="22"/>
      <c r="S714" s="22"/>
      <c r="T714" s="22"/>
      <c r="U714" s="22"/>
      <c r="V714" s="22"/>
      <c r="W714" s="22"/>
      <c r="X714" s="22"/>
      <c r="Y714" s="22"/>
      <c r="Z714" s="22"/>
    </row>
    <row r="715" spans="2:26" x14ac:dyDescent="0.25">
      <c r="B715" s="22"/>
      <c r="C715" s="22"/>
      <c r="D715" s="22"/>
      <c r="E715" s="22"/>
      <c r="G715" s="22"/>
      <c r="H715" s="22"/>
      <c r="J715" s="22"/>
      <c r="K715" s="22"/>
      <c r="L715" s="22"/>
      <c r="M715" s="22"/>
      <c r="N715" s="22"/>
      <c r="O715" s="22"/>
      <c r="P715" s="22"/>
      <c r="Q715" s="22"/>
      <c r="R715" s="22"/>
      <c r="S715" s="22"/>
      <c r="T715" s="22"/>
      <c r="U715" s="22"/>
      <c r="V715" s="22"/>
      <c r="W715" s="22"/>
      <c r="X715" s="22"/>
      <c r="Y715" s="22"/>
      <c r="Z715" s="22"/>
    </row>
    <row r="716" spans="2:26" x14ac:dyDescent="0.25">
      <c r="B716" s="22"/>
      <c r="C716" s="22"/>
      <c r="D716" s="22"/>
      <c r="E716" s="22"/>
      <c r="G716" s="22"/>
      <c r="H716" s="22"/>
      <c r="J716" s="22"/>
      <c r="K716" s="22"/>
      <c r="L716" s="22"/>
      <c r="M716" s="22"/>
      <c r="N716" s="22"/>
      <c r="O716" s="22"/>
      <c r="P716" s="22"/>
      <c r="Q716" s="22"/>
      <c r="R716" s="22"/>
      <c r="S716" s="22"/>
      <c r="T716" s="22"/>
      <c r="U716" s="22"/>
      <c r="V716" s="22"/>
      <c r="W716" s="22"/>
      <c r="X716" s="22"/>
      <c r="Y716" s="22"/>
      <c r="Z716" s="22"/>
    </row>
    <row r="717" spans="2:26" x14ac:dyDescent="0.25">
      <c r="B717" s="22"/>
      <c r="C717" s="22"/>
      <c r="D717" s="22"/>
      <c r="E717" s="22"/>
      <c r="G717" s="22"/>
      <c r="H717" s="22"/>
      <c r="J717" s="22"/>
      <c r="K717" s="22"/>
      <c r="L717" s="22"/>
      <c r="M717" s="22"/>
      <c r="N717" s="22"/>
      <c r="O717" s="22"/>
      <c r="P717" s="22"/>
      <c r="Q717" s="22"/>
      <c r="R717" s="22"/>
      <c r="S717" s="22"/>
      <c r="T717" s="22"/>
      <c r="U717" s="22"/>
      <c r="V717" s="22"/>
      <c r="W717" s="22"/>
      <c r="X717" s="22"/>
      <c r="Y717" s="22"/>
      <c r="Z717" s="22"/>
    </row>
    <row r="718" spans="2:26" x14ac:dyDescent="0.25">
      <c r="B718" s="22"/>
      <c r="C718" s="22"/>
      <c r="D718" s="22"/>
      <c r="E718" s="22"/>
      <c r="G718" s="22"/>
      <c r="H718" s="22"/>
      <c r="J718" s="22"/>
      <c r="K718" s="22"/>
      <c r="L718" s="22"/>
      <c r="M718" s="22"/>
      <c r="N718" s="22"/>
      <c r="O718" s="22"/>
      <c r="P718" s="22"/>
      <c r="Q718" s="22"/>
      <c r="R718" s="22"/>
      <c r="S718" s="22"/>
      <c r="T718" s="22"/>
      <c r="U718" s="22"/>
      <c r="V718" s="22"/>
      <c r="W718" s="22"/>
      <c r="X718" s="22"/>
      <c r="Y718" s="22"/>
      <c r="Z718" s="22"/>
    </row>
    <row r="719" spans="2:26" x14ac:dyDescent="0.25">
      <c r="B719" s="22"/>
      <c r="C719" s="22"/>
      <c r="D719" s="22"/>
      <c r="E719" s="22"/>
      <c r="G719" s="22"/>
      <c r="H719" s="22"/>
      <c r="J719" s="22"/>
      <c r="K719" s="22"/>
      <c r="L719" s="22"/>
      <c r="M719" s="22"/>
      <c r="N719" s="22"/>
      <c r="O719" s="22"/>
      <c r="P719" s="22"/>
      <c r="Q719" s="22"/>
      <c r="R719" s="22"/>
      <c r="S719" s="22"/>
      <c r="T719" s="22"/>
      <c r="U719" s="22"/>
      <c r="V719" s="22"/>
      <c r="W719" s="22"/>
      <c r="X719" s="22"/>
      <c r="Y719" s="22"/>
      <c r="Z719" s="22"/>
    </row>
    <row r="720" spans="2:26" x14ac:dyDescent="0.25">
      <c r="B720" s="22"/>
      <c r="C720" s="22"/>
      <c r="D720" s="22"/>
      <c r="E720" s="22"/>
      <c r="G720" s="22"/>
      <c r="H720" s="22"/>
      <c r="J720" s="22"/>
      <c r="K720" s="22"/>
      <c r="L720" s="22"/>
      <c r="M720" s="22"/>
      <c r="N720" s="22"/>
      <c r="O720" s="22"/>
      <c r="P720" s="22"/>
      <c r="Q720" s="22"/>
      <c r="R720" s="22"/>
      <c r="S720" s="22"/>
      <c r="T720" s="22"/>
      <c r="U720" s="22"/>
      <c r="V720" s="22"/>
      <c r="W720" s="22"/>
      <c r="X720" s="22"/>
      <c r="Y720" s="22"/>
      <c r="Z720" s="22"/>
    </row>
    <row r="721" spans="2:26" x14ac:dyDescent="0.25">
      <c r="B721" s="22"/>
      <c r="C721" s="22"/>
      <c r="D721" s="22"/>
      <c r="E721" s="22"/>
      <c r="G721" s="22"/>
      <c r="H721" s="22"/>
      <c r="J721" s="22"/>
      <c r="K721" s="22"/>
      <c r="L721" s="22"/>
      <c r="M721" s="22"/>
      <c r="N721" s="22"/>
      <c r="O721" s="22"/>
      <c r="P721" s="22"/>
      <c r="Q721" s="22"/>
      <c r="R721" s="22"/>
      <c r="S721" s="22"/>
      <c r="T721" s="22"/>
      <c r="U721" s="22"/>
      <c r="V721" s="22"/>
      <c r="W721" s="22"/>
      <c r="X721" s="22"/>
      <c r="Y721" s="22"/>
      <c r="Z721" s="22"/>
    </row>
    <row r="722" spans="2:26" x14ac:dyDescent="0.25">
      <c r="B722" s="22"/>
      <c r="C722" s="22"/>
      <c r="D722" s="22"/>
      <c r="E722" s="22"/>
      <c r="G722" s="22"/>
      <c r="H722" s="22"/>
      <c r="J722" s="22"/>
      <c r="K722" s="22"/>
      <c r="L722" s="22"/>
      <c r="M722" s="22"/>
      <c r="N722" s="22"/>
      <c r="O722" s="22"/>
      <c r="P722" s="22"/>
      <c r="Q722" s="22"/>
      <c r="R722" s="22"/>
      <c r="S722" s="22"/>
      <c r="T722" s="22"/>
      <c r="U722" s="22"/>
      <c r="V722" s="22"/>
      <c r="W722" s="22"/>
      <c r="X722" s="22"/>
      <c r="Y722" s="22"/>
      <c r="Z722" s="22"/>
    </row>
    <row r="723" spans="2:26" x14ac:dyDescent="0.25">
      <c r="B723" s="22"/>
      <c r="C723" s="22"/>
      <c r="D723" s="22"/>
      <c r="E723" s="22"/>
      <c r="G723" s="22"/>
      <c r="H723" s="22"/>
      <c r="J723" s="22"/>
      <c r="K723" s="22"/>
      <c r="L723" s="22"/>
      <c r="M723" s="22"/>
      <c r="N723" s="22"/>
      <c r="O723" s="22"/>
      <c r="P723" s="22"/>
      <c r="Q723" s="22"/>
      <c r="R723" s="22"/>
      <c r="S723" s="22"/>
      <c r="T723" s="22"/>
      <c r="U723" s="22"/>
      <c r="V723" s="22"/>
      <c r="W723" s="22"/>
      <c r="X723" s="22"/>
      <c r="Y723" s="22"/>
      <c r="Z723" s="22"/>
    </row>
    <row r="724" spans="2:26" x14ac:dyDescent="0.25">
      <c r="B724" s="22"/>
      <c r="C724" s="22"/>
      <c r="D724" s="22"/>
      <c r="E724" s="22"/>
      <c r="G724" s="22"/>
      <c r="H724" s="22"/>
      <c r="J724" s="22"/>
      <c r="K724" s="22"/>
      <c r="L724" s="22"/>
      <c r="M724" s="22"/>
      <c r="N724" s="22"/>
      <c r="O724" s="22"/>
      <c r="P724" s="22"/>
      <c r="Q724" s="22"/>
      <c r="R724" s="22"/>
      <c r="S724" s="22"/>
      <c r="T724" s="22"/>
      <c r="U724" s="22"/>
      <c r="V724" s="22"/>
      <c r="W724" s="22"/>
      <c r="X724" s="22"/>
      <c r="Y724" s="22"/>
      <c r="Z724" s="22"/>
    </row>
    <row r="725" spans="2:26" x14ac:dyDescent="0.25">
      <c r="B725" s="22"/>
      <c r="C725" s="22"/>
      <c r="D725" s="22"/>
      <c r="E725" s="22"/>
      <c r="G725" s="22"/>
      <c r="H725" s="22"/>
      <c r="J725" s="22"/>
      <c r="K725" s="22"/>
      <c r="L725" s="22"/>
      <c r="M725" s="22"/>
      <c r="N725" s="22"/>
      <c r="O725" s="22"/>
      <c r="P725" s="22"/>
      <c r="Q725" s="22"/>
      <c r="R725" s="22"/>
      <c r="S725" s="22"/>
      <c r="T725" s="22"/>
      <c r="U725" s="22"/>
      <c r="V725" s="22"/>
      <c r="W725" s="22"/>
      <c r="X725" s="22"/>
      <c r="Y725" s="22"/>
      <c r="Z725" s="22"/>
    </row>
    <row r="726" spans="2:26" x14ac:dyDescent="0.25">
      <c r="B726" s="22"/>
      <c r="C726" s="22"/>
      <c r="D726" s="22"/>
      <c r="E726" s="22"/>
      <c r="G726" s="22"/>
      <c r="H726" s="22"/>
      <c r="J726" s="22"/>
      <c r="K726" s="22"/>
      <c r="L726" s="22"/>
      <c r="M726" s="22"/>
      <c r="N726" s="22"/>
      <c r="O726" s="22"/>
      <c r="P726" s="22"/>
      <c r="Q726" s="22"/>
      <c r="R726" s="22"/>
      <c r="S726" s="22"/>
      <c r="T726" s="22"/>
      <c r="U726" s="22"/>
      <c r="V726" s="22"/>
      <c r="W726" s="22"/>
      <c r="X726" s="22"/>
      <c r="Y726" s="22"/>
      <c r="Z726" s="22"/>
    </row>
    <row r="727" spans="2:26" x14ac:dyDescent="0.25">
      <c r="B727" s="22"/>
      <c r="C727" s="22"/>
      <c r="D727" s="22"/>
      <c r="E727" s="22"/>
      <c r="G727" s="22"/>
      <c r="H727" s="22"/>
      <c r="J727" s="22"/>
      <c r="K727" s="22"/>
      <c r="L727" s="22"/>
      <c r="M727" s="22"/>
      <c r="N727" s="22"/>
      <c r="O727" s="22"/>
      <c r="P727" s="22"/>
      <c r="Q727" s="22"/>
      <c r="R727" s="22"/>
      <c r="S727" s="22"/>
      <c r="T727" s="22"/>
      <c r="U727" s="22"/>
      <c r="V727" s="22"/>
      <c r="W727" s="22"/>
      <c r="X727" s="22"/>
      <c r="Y727" s="22"/>
      <c r="Z727" s="22"/>
    </row>
    <row r="728" spans="2:26" x14ac:dyDescent="0.25">
      <c r="B728" s="22"/>
      <c r="C728" s="22"/>
      <c r="D728" s="22"/>
      <c r="E728" s="22"/>
      <c r="G728" s="22"/>
      <c r="H728" s="22"/>
      <c r="J728" s="22"/>
      <c r="K728" s="22"/>
      <c r="L728" s="22"/>
      <c r="M728" s="22"/>
      <c r="N728" s="22"/>
      <c r="O728" s="22"/>
      <c r="P728" s="22"/>
      <c r="Q728" s="22"/>
      <c r="R728" s="22"/>
      <c r="S728" s="22"/>
      <c r="T728" s="22"/>
      <c r="U728" s="22"/>
      <c r="V728" s="22"/>
      <c r="W728" s="22"/>
      <c r="X728" s="22"/>
      <c r="Y728" s="22"/>
      <c r="Z728" s="22"/>
    </row>
    <row r="729" spans="2:26" x14ac:dyDescent="0.25">
      <c r="B729" s="22"/>
      <c r="C729" s="22"/>
      <c r="D729" s="22"/>
      <c r="E729" s="22"/>
      <c r="G729" s="22"/>
      <c r="H729" s="22"/>
      <c r="J729" s="22"/>
      <c r="K729" s="22"/>
      <c r="L729" s="22"/>
      <c r="M729" s="22"/>
      <c r="N729" s="22"/>
      <c r="O729" s="22"/>
      <c r="P729" s="22"/>
      <c r="Q729" s="22"/>
      <c r="R729" s="22"/>
      <c r="S729" s="22"/>
      <c r="T729" s="22"/>
      <c r="U729" s="22"/>
      <c r="V729" s="22"/>
      <c r="W729" s="22"/>
      <c r="X729" s="22"/>
      <c r="Y729" s="22"/>
      <c r="Z729" s="22"/>
    </row>
    <row r="730" spans="2:26" x14ac:dyDescent="0.25">
      <c r="B730" s="22"/>
      <c r="C730" s="22"/>
      <c r="D730" s="22"/>
      <c r="E730" s="22"/>
      <c r="G730" s="22"/>
      <c r="H730" s="22"/>
      <c r="J730" s="22"/>
      <c r="K730" s="22"/>
      <c r="L730" s="22"/>
      <c r="M730" s="22"/>
      <c r="N730" s="22"/>
      <c r="O730" s="22"/>
      <c r="P730" s="22"/>
      <c r="Q730" s="22"/>
      <c r="R730" s="22"/>
      <c r="S730" s="22"/>
      <c r="T730" s="22"/>
      <c r="U730" s="22"/>
      <c r="V730" s="22"/>
      <c r="W730" s="22"/>
      <c r="X730" s="22"/>
      <c r="Y730" s="22"/>
      <c r="Z730" s="22"/>
    </row>
    <row r="731" spans="2:26" x14ac:dyDescent="0.25">
      <c r="B731" s="22"/>
      <c r="C731" s="22"/>
      <c r="D731" s="22"/>
      <c r="E731" s="22"/>
      <c r="G731" s="22"/>
      <c r="H731" s="22"/>
      <c r="J731" s="22"/>
      <c r="K731" s="22"/>
      <c r="L731" s="22"/>
      <c r="M731" s="22"/>
      <c r="N731" s="22"/>
      <c r="O731" s="22"/>
      <c r="P731" s="22"/>
      <c r="Q731" s="22"/>
      <c r="R731" s="22"/>
      <c r="S731" s="22"/>
      <c r="T731" s="22"/>
      <c r="U731" s="22"/>
      <c r="V731" s="22"/>
      <c r="W731" s="22"/>
      <c r="X731" s="22"/>
      <c r="Y731" s="22"/>
      <c r="Z731" s="22"/>
    </row>
    <row r="732" spans="2:26" x14ac:dyDescent="0.25">
      <c r="B732" s="22"/>
      <c r="C732" s="22"/>
      <c r="D732" s="22"/>
      <c r="E732" s="22"/>
      <c r="G732" s="22"/>
      <c r="H732" s="22"/>
      <c r="J732" s="22"/>
      <c r="K732" s="22"/>
      <c r="L732" s="22"/>
      <c r="M732" s="22"/>
      <c r="N732" s="22"/>
      <c r="O732" s="22"/>
      <c r="P732" s="22"/>
      <c r="Q732" s="22"/>
      <c r="R732" s="22"/>
      <c r="S732" s="22"/>
      <c r="T732" s="22"/>
      <c r="U732" s="22"/>
      <c r="V732" s="22"/>
      <c r="W732" s="22"/>
      <c r="X732" s="22"/>
      <c r="Y732" s="22"/>
      <c r="Z732" s="22"/>
    </row>
    <row r="733" spans="2:26" x14ac:dyDescent="0.25">
      <c r="B733" s="22"/>
      <c r="C733" s="22"/>
      <c r="D733" s="22"/>
      <c r="E733" s="22"/>
      <c r="G733" s="22"/>
      <c r="H733" s="22"/>
      <c r="J733" s="22"/>
      <c r="K733" s="22"/>
      <c r="L733" s="22"/>
      <c r="M733" s="22"/>
      <c r="N733" s="22"/>
      <c r="O733" s="22"/>
      <c r="P733" s="22"/>
      <c r="Q733" s="22"/>
      <c r="R733" s="22"/>
      <c r="S733" s="22"/>
      <c r="T733" s="22"/>
      <c r="U733" s="22"/>
      <c r="V733" s="22"/>
      <c r="W733" s="22"/>
      <c r="X733" s="22"/>
      <c r="Y733" s="22"/>
      <c r="Z733" s="22"/>
    </row>
    <row r="734" spans="2:26" x14ac:dyDescent="0.25">
      <c r="B734" s="22"/>
      <c r="C734" s="22"/>
      <c r="D734" s="22"/>
      <c r="E734" s="22"/>
      <c r="G734" s="22"/>
      <c r="H734" s="22"/>
      <c r="J734" s="22"/>
      <c r="K734" s="22"/>
      <c r="L734" s="22"/>
      <c r="M734" s="22"/>
      <c r="N734" s="22"/>
      <c r="O734" s="22"/>
      <c r="P734" s="22"/>
      <c r="Q734" s="22"/>
      <c r="R734" s="22"/>
      <c r="S734" s="22"/>
      <c r="T734" s="22"/>
      <c r="U734" s="22"/>
      <c r="V734" s="22"/>
      <c r="W734" s="22"/>
      <c r="X734" s="22"/>
      <c r="Y734" s="22"/>
      <c r="Z734" s="22"/>
    </row>
    <row r="735" spans="2:26" x14ac:dyDescent="0.25">
      <c r="B735" s="22"/>
      <c r="C735" s="22"/>
      <c r="D735" s="22"/>
      <c r="E735" s="22"/>
      <c r="G735" s="22"/>
      <c r="H735" s="22"/>
      <c r="J735" s="22"/>
      <c r="K735" s="22"/>
      <c r="L735" s="22"/>
      <c r="M735" s="22"/>
      <c r="N735" s="22"/>
      <c r="O735" s="22"/>
      <c r="P735" s="22"/>
      <c r="Q735" s="22"/>
      <c r="R735" s="22"/>
      <c r="S735" s="22"/>
      <c r="T735" s="22"/>
      <c r="U735" s="22"/>
      <c r="V735" s="22"/>
      <c r="W735" s="22"/>
      <c r="X735" s="22"/>
      <c r="Y735" s="22"/>
      <c r="Z735" s="22"/>
    </row>
    <row r="736" spans="2:26" x14ac:dyDescent="0.25">
      <c r="B736" s="22"/>
      <c r="C736" s="22"/>
      <c r="D736" s="22"/>
      <c r="E736" s="22"/>
      <c r="G736" s="22"/>
      <c r="H736" s="22"/>
      <c r="J736" s="22"/>
      <c r="K736" s="22"/>
      <c r="L736" s="22"/>
      <c r="M736" s="22"/>
      <c r="N736" s="22"/>
      <c r="O736" s="22"/>
      <c r="P736" s="22"/>
      <c r="Q736" s="22"/>
      <c r="R736" s="22"/>
      <c r="S736" s="22"/>
      <c r="T736" s="22"/>
      <c r="U736" s="22"/>
      <c r="V736" s="22"/>
      <c r="W736" s="22"/>
      <c r="X736" s="22"/>
      <c r="Y736" s="22"/>
      <c r="Z736" s="22"/>
    </row>
    <row r="737" spans="2:26" x14ac:dyDescent="0.25">
      <c r="B737" s="22"/>
      <c r="C737" s="22"/>
      <c r="D737" s="22"/>
      <c r="E737" s="22"/>
      <c r="G737" s="22"/>
      <c r="H737" s="22"/>
      <c r="J737" s="22"/>
      <c r="K737" s="22"/>
      <c r="L737" s="22"/>
      <c r="M737" s="22"/>
      <c r="N737" s="22"/>
      <c r="O737" s="22"/>
      <c r="P737" s="22"/>
      <c r="Q737" s="22"/>
      <c r="R737" s="22"/>
      <c r="S737" s="22"/>
      <c r="T737" s="22"/>
      <c r="U737" s="22"/>
      <c r="V737" s="22"/>
      <c r="W737" s="22"/>
      <c r="X737" s="22"/>
      <c r="Y737" s="22"/>
      <c r="Z737" s="22"/>
    </row>
    <row r="738" spans="2:26" x14ac:dyDescent="0.25">
      <c r="B738" s="22"/>
      <c r="C738" s="22"/>
      <c r="D738" s="22"/>
      <c r="E738" s="22"/>
      <c r="G738" s="22"/>
      <c r="H738" s="22"/>
      <c r="J738" s="22"/>
      <c r="K738" s="22"/>
      <c r="L738" s="22"/>
      <c r="M738" s="22"/>
      <c r="N738" s="22"/>
      <c r="O738" s="22"/>
      <c r="P738" s="22"/>
      <c r="Q738" s="22"/>
      <c r="R738" s="22"/>
      <c r="S738" s="22"/>
      <c r="T738" s="22"/>
      <c r="U738" s="22"/>
      <c r="V738" s="22"/>
      <c r="W738" s="22"/>
      <c r="X738" s="22"/>
      <c r="Y738" s="22"/>
      <c r="Z738" s="22"/>
    </row>
    <row r="739" spans="2:26" x14ac:dyDescent="0.25">
      <c r="B739" s="22"/>
      <c r="C739" s="22"/>
      <c r="D739" s="22"/>
      <c r="E739" s="22"/>
      <c r="G739" s="22"/>
      <c r="H739" s="22"/>
      <c r="J739" s="22"/>
      <c r="K739" s="22"/>
      <c r="L739" s="22"/>
      <c r="M739" s="22"/>
      <c r="N739" s="22"/>
      <c r="O739" s="22"/>
      <c r="P739" s="22"/>
      <c r="Q739" s="22"/>
      <c r="R739" s="22"/>
      <c r="S739" s="22"/>
      <c r="T739" s="22"/>
      <c r="U739" s="22"/>
      <c r="V739" s="22"/>
      <c r="W739" s="22"/>
      <c r="X739" s="22"/>
      <c r="Y739" s="22"/>
      <c r="Z739" s="22"/>
    </row>
    <row r="740" spans="2:26" x14ac:dyDescent="0.25">
      <c r="B740" s="22"/>
      <c r="C740" s="22"/>
      <c r="D740" s="22"/>
      <c r="E740" s="22"/>
      <c r="G740" s="22"/>
      <c r="H740" s="22"/>
      <c r="J740" s="22"/>
      <c r="K740" s="22"/>
      <c r="L740" s="22"/>
      <c r="M740" s="22"/>
      <c r="N740" s="22"/>
      <c r="O740" s="22"/>
      <c r="P740" s="22"/>
      <c r="Q740" s="22"/>
      <c r="R740" s="22"/>
      <c r="S740" s="22"/>
      <c r="T740" s="22"/>
      <c r="U740" s="22"/>
      <c r="V740" s="22"/>
      <c r="W740" s="22"/>
      <c r="X740" s="22"/>
      <c r="Y740" s="22"/>
      <c r="Z740" s="22"/>
    </row>
    <row r="741" spans="2:26" x14ac:dyDescent="0.25">
      <c r="B741" s="22"/>
      <c r="C741" s="22"/>
      <c r="D741" s="22"/>
      <c r="E741" s="22"/>
      <c r="G741" s="22"/>
      <c r="H741" s="22"/>
      <c r="J741" s="22"/>
      <c r="K741" s="22"/>
      <c r="L741" s="22"/>
      <c r="M741" s="22"/>
      <c r="N741" s="22"/>
      <c r="O741" s="22"/>
      <c r="P741" s="22"/>
      <c r="Q741" s="22"/>
      <c r="R741" s="22"/>
      <c r="S741" s="22"/>
      <c r="T741" s="22"/>
      <c r="U741" s="22"/>
      <c r="V741" s="22"/>
      <c r="W741" s="22"/>
      <c r="X741" s="22"/>
      <c r="Y741" s="22"/>
      <c r="Z741" s="22"/>
    </row>
    <row r="742" spans="2:26" x14ac:dyDescent="0.25">
      <c r="B742" s="22"/>
      <c r="C742" s="22"/>
      <c r="D742" s="22"/>
      <c r="E742" s="22"/>
      <c r="G742" s="22"/>
      <c r="H742" s="22"/>
      <c r="J742" s="22"/>
      <c r="K742" s="22"/>
      <c r="L742" s="22"/>
      <c r="M742" s="22"/>
      <c r="N742" s="22"/>
      <c r="O742" s="22"/>
      <c r="P742" s="22"/>
      <c r="Q742" s="22"/>
      <c r="R742" s="22"/>
      <c r="S742" s="22"/>
      <c r="T742" s="22"/>
      <c r="U742" s="22"/>
      <c r="V742" s="22"/>
      <c r="W742" s="22"/>
      <c r="X742" s="22"/>
      <c r="Y742" s="22"/>
      <c r="Z742" s="22"/>
    </row>
    <row r="743" spans="2:26" x14ac:dyDescent="0.25">
      <c r="B743" s="22"/>
      <c r="C743" s="22"/>
      <c r="D743" s="22"/>
      <c r="E743" s="22"/>
      <c r="G743" s="22"/>
      <c r="H743" s="22"/>
      <c r="J743" s="22"/>
      <c r="K743" s="22"/>
      <c r="L743" s="22"/>
      <c r="M743" s="22"/>
      <c r="N743" s="22"/>
      <c r="O743" s="22"/>
      <c r="P743" s="22"/>
      <c r="Q743" s="22"/>
      <c r="R743" s="22"/>
      <c r="S743" s="22"/>
      <c r="T743" s="22"/>
      <c r="U743" s="22"/>
      <c r="V743" s="22"/>
      <c r="W743" s="22"/>
      <c r="X743" s="22"/>
      <c r="Y743" s="22"/>
      <c r="Z743" s="22"/>
    </row>
    <row r="744" spans="2:26" x14ac:dyDescent="0.25">
      <c r="B744" s="22"/>
      <c r="C744" s="22"/>
      <c r="D744" s="22"/>
      <c r="E744" s="22"/>
      <c r="G744" s="22"/>
      <c r="H744" s="22"/>
      <c r="J744" s="22"/>
      <c r="K744" s="22"/>
      <c r="L744" s="22"/>
      <c r="M744" s="22"/>
      <c r="N744" s="22"/>
      <c r="O744" s="22"/>
      <c r="P744" s="22"/>
      <c r="Q744" s="22"/>
      <c r="R744" s="22"/>
      <c r="S744" s="22"/>
      <c r="T744" s="22"/>
      <c r="U744" s="22"/>
      <c r="V744" s="22"/>
      <c r="W744" s="22"/>
      <c r="X744" s="22"/>
      <c r="Y744" s="22"/>
      <c r="Z744" s="22"/>
    </row>
    <row r="745" spans="2:26" x14ac:dyDescent="0.25">
      <c r="B745" s="22"/>
      <c r="C745" s="22"/>
      <c r="D745" s="22"/>
      <c r="E745" s="22"/>
      <c r="G745" s="22"/>
      <c r="H745" s="22"/>
      <c r="J745" s="22"/>
      <c r="K745" s="22"/>
      <c r="L745" s="22"/>
      <c r="M745" s="22"/>
      <c r="N745" s="22"/>
      <c r="O745" s="22"/>
      <c r="P745" s="22"/>
      <c r="Q745" s="22"/>
      <c r="R745" s="22"/>
      <c r="S745" s="22"/>
      <c r="T745" s="22"/>
      <c r="U745" s="22"/>
      <c r="V745" s="22"/>
      <c r="W745" s="22"/>
      <c r="X745" s="22"/>
      <c r="Y745" s="22"/>
      <c r="Z745" s="22"/>
    </row>
    <row r="746" spans="2:26" x14ac:dyDescent="0.25">
      <c r="B746" s="22"/>
      <c r="C746" s="22"/>
      <c r="D746" s="22"/>
      <c r="E746" s="22"/>
      <c r="G746" s="22"/>
      <c r="H746" s="22"/>
      <c r="J746" s="22"/>
      <c r="K746" s="22"/>
      <c r="L746" s="22"/>
      <c r="M746" s="22"/>
      <c r="N746" s="22"/>
      <c r="O746" s="22"/>
      <c r="P746" s="22"/>
      <c r="Q746" s="22"/>
      <c r="R746" s="22"/>
      <c r="S746" s="22"/>
      <c r="T746" s="22"/>
      <c r="U746" s="22"/>
      <c r="V746" s="22"/>
      <c r="W746" s="22"/>
      <c r="X746" s="22"/>
      <c r="Y746" s="22"/>
      <c r="Z746" s="22"/>
    </row>
    <row r="747" spans="2:26" x14ac:dyDescent="0.25">
      <c r="B747" s="22"/>
      <c r="C747" s="22"/>
      <c r="D747" s="22"/>
      <c r="E747" s="22"/>
      <c r="G747" s="22"/>
      <c r="H747" s="22"/>
      <c r="J747" s="22"/>
      <c r="K747" s="22"/>
      <c r="L747" s="22"/>
      <c r="M747" s="22"/>
      <c r="N747" s="22"/>
      <c r="O747" s="22"/>
      <c r="P747" s="22"/>
      <c r="Q747" s="22"/>
      <c r="R747" s="22"/>
      <c r="S747" s="22"/>
      <c r="T747" s="22"/>
      <c r="U747" s="22"/>
      <c r="V747" s="22"/>
      <c r="W747" s="22"/>
      <c r="X747" s="22"/>
      <c r="Y747" s="22"/>
      <c r="Z747" s="22"/>
    </row>
    <row r="748" spans="2:26" x14ac:dyDescent="0.25">
      <c r="B748" s="22"/>
      <c r="C748" s="22"/>
      <c r="D748" s="22"/>
      <c r="E748" s="22"/>
      <c r="G748" s="22"/>
      <c r="H748" s="22"/>
      <c r="J748" s="22"/>
      <c r="K748" s="22"/>
      <c r="L748" s="22"/>
      <c r="M748" s="22"/>
      <c r="N748" s="22"/>
      <c r="O748" s="22"/>
      <c r="P748" s="22"/>
      <c r="Q748" s="22"/>
      <c r="R748" s="22"/>
      <c r="S748" s="22"/>
      <c r="T748" s="22"/>
      <c r="U748" s="22"/>
      <c r="V748" s="22"/>
      <c r="W748" s="22"/>
      <c r="X748" s="22"/>
      <c r="Y748" s="22"/>
      <c r="Z748" s="22"/>
    </row>
    <row r="749" spans="2:26" x14ac:dyDescent="0.25">
      <c r="B749" s="22"/>
      <c r="C749" s="22"/>
      <c r="D749" s="22"/>
      <c r="E749" s="22"/>
      <c r="G749" s="22"/>
      <c r="H749" s="22"/>
      <c r="J749" s="22"/>
      <c r="K749" s="22"/>
      <c r="L749" s="22"/>
      <c r="M749" s="22"/>
      <c r="N749" s="22"/>
      <c r="O749" s="22"/>
      <c r="P749" s="22"/>
      <c r="Q749" s="22"/>
      <c r="R749" s="22"/>
      <c r="S749" s="22"/>
      <c r="T749" s="22"/>
      <c r="U749" s="22"/>
      <c r="V749" s="22"/>
      <c r="W749" s="22"/>
      <c r="X749" s="22"/>
      <c r="Y749" s="22"/>
      <c r="Z749" s="22"/>
    </row>
    <row r="750" spans="2:26" x14ac:dyDescent="0.25">
      <c r="B750" s="22"/>
      <c r="C750" s="22"/>
      <c r="D750" s="22"/>
      <c r="E750" s="22"/>
      <c r="G750" s="22"/>
      <c r="H750" s="22"/>
      <c r="J750" s="22"/>
      <c r="K750" s="22"/>
      <c r="L750" s="22"/>
      <c r="M750" s="22"/>
      <c r="N750" s="22"/>
      <c r="O750" s="22"/>
      <c r="P750" s="22"/>
      <c r="Q750" s="22"/>
      <c r="R750" s="22"/>
      <c r="S750" s="22"/>
      <c r="T750" s="22"/>
      <c r="U750" s="22"/>
      <c r="V750" s="22"/>
      <c r="W750" s="22"/>
      <c r="X750" s="22"/>
      <c r="Y750" s="22"/>
      <c r="Z750" s="22"/>
    </row>
    <row r="751" spans="2:26" x14ac:dyDescent="0.25">
      <c r="B751" s="22"/>
      <c r="C751" s="22"/>
      <c r="D751" s="22"/>
      <c r="E751" s="22"/>
      <c r="G751" s="22"/>
      <c r="H751" s="22"/>
      <c r="J751" s="22"/>
      <c r="K751" s="22"/>
      <c r="L751" s="22"/>
      <c r="M751" s="22"/>
      <c r="N751" s="22"/>
      <c r="O751" s="22"/>
      <c r="P751" s="22"/>
      <c r="Q751" s="22"/>
      <c r="R751" s="22"/>
      <c r="S751" s="22"/>
      <c r="T751" s="22"/>
      <c r="U751" s="22"/>
      <c r="V751" s="22"/>
      <c r="W751" s="22"/>
      <c r="X751" s="22"/>
      <c r="Y751" s="22"/>
      <c r="Z751" s="22"/>
    </row>
    <row r="752" spans="2:26" x14ac:dyDescent="0.25">
      <c r="B752" s="22"/>
      <c r="C752" s="22"/>
      <c r="D752" s="22"/>
      <c r="E752" s="22"/>
      <c r="G752" s="22"/>
      <c r="H752" s="22"/>
      <c r="J752" s="22"/>
      <c r="K752" s="22"/>
      <c r="L752" s="22"/>
      <c r="M752" s="22"/>
      <c r="N752" s="22"/>
      <c r="O752" s="22"/>
      <c r="P752" s="22"/>
      <c r="Q752" s="22"/>
      <c r="R752" s="22"/>
      <c r="S752" s="22"/>
      <c r="T752" s="22"/>
      <c r="U752" s="22"/>
      <c r="V752" s="22"/>
      <c r="W752" s="22"/>
      <c r="X752" s="22"/>
      <c r="Y752" s="22"/>
      <c r="Z752" s="22"/>
    </row>
    <row r="753" spans="2:26" x14ac:dyDescent="0.25">
      <c r="B753" s="22"/>
      <c r="C753" s="22"/>
      <c r="D753" s="22"/>
      <c r="E753" s="22"/>
      <c r="G753" s="22"/>
      <c r="H753" s="22"/>
      <c r="J753" s="22"/>
      <c r="K753" s="22"/>
      <c r="L753" s="22"/>
      <c r="M753" s="22"/>
      <c r="N753" s="22"/>
      <c r="O753" s="22"/>
      <c r="P753" s="22"/>
      <c r="Q753" s="22"/>
      <c r="R753" s="22"/>
      <c r="S753" s="22"/>
      <c r="T753" s="22"/>
      <c r="U753" s="22"/>
      <c r="V753" s="22"/>
      <c r="W753" s="22"/>
      <c r="X753" s="22"/>
      <c r="Y753" s="22"/>
      <c r="Z753" s="22"/>
    </row>
    <row r="754" spans="2:26" x14ac:dyDescent="0.25">
      <c r="B754" s="22"/>
      <c r="C754" s="22"/>
      <c r="D754" s="22"/>
      <c r="E754" s="22"/>
      <c r="G754" s="22"/>
      <c r="H754" s="22"/>
      <c r="J754" s="22"/>
      <c r="K754" s="22"/>
      <c r="L754" s="22"/>
      <c r="M754" s="22"/>
      <c r="N754" s="22"/>
      <c r="O754" s="22"/>
      <c r="P754" s="22"/>
      <c r="Q754" s="22"/>
      <c r="R754" s="22"/>
      <c r="S754" s="22"/>
      <c r="T754" s="22"/>
      <c r="U754" s="22"/>
      <c r="V754" s="22"/>
      <c r="W754" s="22"/>
      <c r="X754" s="22"/>
      <c r="Y754" s="22"/>
      <c r="Z754" s="22"/>
    </row>
    <row r="755" spans="2:26" x14ac:dyDescent="0.25">
      <c r="B755" s="22"/>
      <c r="C755" s="22"/>
      <c r="D755" s="22"/>
      <c r="E755" s="22"/>
      <c r="G755" s="22"/>
      <c r="H755" s="22"/>
      <c r="J755" s="22"/>
      <c r="K755" s="22"/>
      <c r="L755" s="22"/>
      <c r="M755" s="22"/>
      <c r="N755" s="22"/>
      <c r="O755" s="22"/>
      <c r="P755" s="22"/>
      <c r="Q755" s="22"/>
      <c r="R755" s="22"/>
      <c r="S755" s="22"/>
      <c r="T755" s="22"/>
      <c r="U755" s="22"/>
      <c r="V755" s="22"/>
      <c r="W755" s="22"/>
      <c r="X755" s="22"/>
      <c r="Y755" s="22"/>
      <c r="Z755" s="22"/>
    </row>
    <row r="756" spans="2:26" x14ac:dyDescent="0.25">
      <c r="B756" s="22"/>
      <c r="C756" s="22"/>
      <c r="D756" s="22"/>
      <c r="E756" s="22"/>
      <c r="G756" s="22"/>
      <c r="H756" s="22"/>
      <c r="J756" s="22"/>
      <c r="K756" s="22"/>
      <c r="L756" s="22"/>
      <c r="M756" s="22"/>
      <c r="N756" s="22"/>
      <c r="O756" s="22"/>
      <c r="P756" s="22"/>
      <c r="Q756" s="22"/>
      <c r="R756" s="22"/>
      <c r="S756" s="22"/>
      <c r="T756" s="22"/>
      <c r="U756" s="22"/>
      <c r="V756" s="22"/>
      <c r="W756" s="22"/>
      <c r="X756" s="22"/>
      <c r="Y756" s="22"/>
      <c r="Z756" s="22"/>
    </row>
    <row r="757" spans="2:26" x14ac:dyDescent="0.25">
      <c r="B757" s="22"/>
      <c r="C757" s="22"/>
      <c r="D757" s="22"/>
      <c r="E757" s="22"/>
      <c r="G757" s="22"/>
      <c r="H757" s="22"/>
      <c r="J757" s="22"/>
      <c r="K757" s="22"/>
      <c r="L757" s="22"/>
      <c r="M757" s="22"/>
      <c r="N757" s="22"/>
      <c r="O757" s="22"/>
      <c r="P757" s="22"/>
      <c r="Q757" s="22"/>
      <c r="R757" s="22"/>
      <c r="S757" s="22"/>
      <c r="T757" s="22"/>
      <c r="U757" s="22"/>
      <c r="V757" s="22"/>
      <c r="W757" s="22"/>
      <c r="X757" s="22"/>
      <c r="Y757" s="22"/>
      <c r="Z757" s="22"/>
    </row>
    <row r="758" spans="2:26" x14ac:dyDescent="0.25">
      <c r="B758" s="22"/>
      <c r="C758" s="22"/>
      <c r="D758" s="22"/>
      <c r="E758" s="22"/>
      <c r="G758" s="22"/>
      <c r="H758" s="22"/>
      <c r="J758" s="22"/>
      <c r="K758" s="22"/>
      <c r="L758" s="22"/>
      <c r="M758" s="22"/>
      <c r="N758" s="22"/>
      <c r="O758" s="22"/>
      <c r="P758" s="22"/>
      <c r="Q758" s="22"/>
      <c r="R758" s="22"/>
      <c r="S758" s="22"/>
      <c r="T758" s="22"/>
      <c r="U758" s="22"/>
      <c r="V758" s="22"/>
      <c r="W758" s="22"/>
      <c r="X758" s="22"/>
      <c r="Y758" s="22"/>
      <c r="Z758" s="22"/>
    </row>
    <row r="759" spans="2:26" x14ac:dyDescent="0.25">
      <c r="B759" s="22"/>
      <c r="C759" s="22"/>
      <c r="D759" s="22"/>
      <c r="E759" s="22"/>
      <c r="G759" s="22"/>
      <c r="H759" s="22"/>
      <c r="J759" s="22"/>
      <c r="K759" s="22"/>
      <c r="L759" s="22"/>
      <c r="M759" s="22"/>
      <c r="N759" s="22"/>
      <c r="O759" s="22"/>
      <c r="P759" s="22"/>
      <c r="Q759" s="22"/>
      <c r="R759" s="22"/>
      <c r="S759" s="22"/>
      <c r="T759" s="22"/>
      <c r="U759" s="22"/>
      <c r="V759" s="22"/>
      <c r="W759" s="22"/>
      <c r="X759" s="22"/>
      <c r="Y759" s="22"/>
      <c r="Z759" s="22"/>
    </row>
    <row r="760" spans="2:26" x14ac:dyDescent="0.25">
      <c r="B760" s="22"/>
      <c r="C760" s="22"/>
      <c r="D760" s="22"/>
      <c r="E760" s="22"/>
      <c r="G760" s="22"/>
      <c r="H760" s="22"/>
      <c r="J760" s="22"/>
      <c r="K760" s="22"/>
      <c r="L760" s="22"/>
      <c r="M760" s="22"/>
      <c r="N760" s="22"/>
      <c r="O760" s="22"/>
      <c r="P760" s="22"/>
      <c r="Q760" s="22"/>
      <c r="R760" s="22"/>
      <c r="S760" s="22"/>
      <c r="T760" s="22"/>
      <c r="U760" s="22"/>
      <c r="V760" s="22"/>
      <c r="W760" s="22"/>
      <c r="X760" s="22"/>
      <c r="Y760" s="22"/>
      <c r="Z760" s="22"/>
    </row>
    <row r="761" spans="2:26" x14ac:dyDescent="0.25">
      <c r="B761" s="22"/>
      <c r="C761" s="22"/>
      <c r="D761" s="22"/>
      <c r="E761" s="22"/>
      <c r="G761" s="22"/>
      <c r="H761" s="22"/>
      <c r="J761" s="22"/>
      <c r="K761" s="22"/>
      <c r="L761" s="22"/>
      <c r="M761" s="22"/>
      <c r="N761" s="22"/>
      <c r="O761" s="22"/>
      <c r="P761" s="22"/>
      <c r="Q761" s="22"/>
      <c r="R761" s="22"/>
      <c r="S761" s="22"/>
      <c r="T761" s="22"/>
      <c r="U761" s="22"/>
      <c r="V761" s="22"/>
      <c r="W761" s="22"/>
      <c r="X761" s="22"/>
      <c r="Y761" s="22"/>
      <c r="Z761" s="22"/>
    </row>
    <row r="762" spans="2:26" x14ac:dyDescent="0.25">
      <c r="B762" s="22"/>
      <c r="C762" s="22"/>
      <c r="D762" s="22"/>
      <c r="E762" s="22"/>
      <c r="G762" s="22"/>
      <c r="H762" s="22"/>
      <c r="J762" s="22"/>
      <c r="K762" s="22"/>
      <c r="L762" s="22"/>
      <c r="M762" s="22"/>
      <c r="N762" s="22"/>
      <c r="O762" s="22"/>
      <c r="P762" s="22"/>
      <c r="Q762" s="22"/>
      <c r="R762" s="22"/>
      <c r="S762" s="22"/>
      <c r="T762" s="22"/>
      <c r="U762" s="22"/>
      <c r="V762" s="22"/>
      <c r="W762" s="22"/>
      <c r="X762" s="22"/>
      <c r="Y762" s="22"/>
      <c r="Z762" s="22"/>
    </row>
    <row r="763" spans="2:26" x14ac:dyDescent="0.25">
      <c r="B763" s="22"/>
      <c r="C763" s="22"/>
      <c r="D763" s="22"/>
      <c r="E763" s="22"/>
      <c r="G763" s="22"/>
      <c r="H763" s="22"/>
      <c r="J763" s="22"/>
      <c r="K763" s="22"/>
      <c r="L763" s="22"/>
      <c r="M763" s="22"/>
      <c r="N763" s="22"/>
      <c r="O763" s="22"/>
      <c r="P763" s="22"/>
      <c r="Q763" s="22"/>
      <c r="R763" s="22"/>
      <c r="S763" s="22"/>
      <c r="T763" s="22"/>
      <c r="U763" s="22"/>
      <c r="V763" s="22"/>
      <c r="W763" s="22"/>
      <c r="X763" s="22"/>
      <c r="Y763" s="22"/>
      <c r="Z763" s="22"/>
    </row>
    <row r="764" spans="2:26" x14ac:dyDescent="0.25">
      <c r="B764" s="22"/>
      <c r="C764" s="22"/>
      <c r="D764" s="22"/>
      <c r="E764" s="22"/>
      <c r="G764" s="22"/>
      <c r="H764" s="22"/>
      <c r="J764" s="22"/>
      <c r="K764" s="22"/>
      <c r="L764" s="22"/>
      <c r="M764" s="22"/>
      <c r="N764" s="22"/>
      <c r="O764" s="22"/>
      <c r="P764" s="22"/>
      <c r="Q764" s="22"/>
      <c r="R764" s="22"/>
      <c r="S764" s="22"/>
      <c r="T764" s="22"/>
      <c r="U764" s="22"/>
      <c r="V764" s="22"/>
      <c r="W764" s="22"/>
      <c r="X764" s="22"/>
      <c r="Y764" s="22"/>
      <c r="Z764" s="22"/>
    </row>
    <row r="765" spans="2:26" x14ac:dyDescent="0.25">
      <c r="B765" s="22"/>
      <c r="C765" s="22"/>
      <c r="D765" s="22"/>
      <c r="E765" s="22"/>
      <c r="G765" s="22"/>
      <c r="H765" s="22"/>
      <c r="J765" s="22"/>
      <c r="K765" s="22"/>
      <c r="L765" s="22"/>
      <c r="M765" s="22"/>
      <c r="N765" s="22"/>
      <c r="O765" s="22"/>
      <c r="P765" s="22"/>
      <c r="Q765" s="22"/>
      <c r="R765" s="22"/>
      <c r="S765" s="22"/>
      <c r="T765" s="22"/>
      <c r="U765" s="22"/>
      <c r="V765" s="22"/>
      <c r="W765" s="22"/>
      <c r="X765" s="22"/>
      <c r="Y765" s="22"/>
      <c r="Z765" s="22"/>
    </row>
    <row r="766" spans="2:26" x14ac:dyDescent="0.25">
      <c r="B766" s="22"/>
      <c r="C766" s="22"/>
      <c r="D766" s="22"/>
      <c r="E766" s="22"/>
      <c r="G766" s="22"/>
      <c r="H766" s="22"/>
      <c r="J766" s="22"/>
      <c r="K766" s="22"/>
      <c r="L766" s="22"/>
      <c r="M766" s="22"/>
      <c r="N766" s="22"/>
      <c r="O766" s="22"/>
      <c r="P766" s="22"/>
      <c r="Q766" s="22"/>
      <c r="R766" s="22"/>
      <c r="S766" s="22"/>
      <c r="T766" s="22"/>
      <c r="U766" s="22"/>
      <c r="V766" s="22"/>
      <c r="W766" s="22"/>
      <c r="X766" s="22"/>
      <c r="Y766" s="22"/>
      <c r="Z766" s="22"/>
    </row>
    <row r="767" spans="2:26" x14ac:dyDescent="0.25">
      <c r="B767" s="22"/>
      <c r="C767" s="22"/>
      <c r="D767" s="22"/>
      <c r="E767" s="22"/>
      <c r="G767" s="22"/>
      <c r="H767" s="22"/>
      <c r="J767" s="22"/>
      <c r="K767" s="22"/>
      <c r="L767" s="22"/>
      <c r="M767" s="22"/>
      <c r="N767" s="22"/>
      <c r="O767" s="22"/>
      <c r="P767" s="22"/>
      <c r="Q767" s="22"/>
      <c r="R767" s="22"/>
      <c r="S767" s="22"/>
      <c r="T767" s="22"/>
      <c r="U767" s="22"/>
      <c r="V767" s="22"/>
      <c r="W767" s="22"/>
      <c r="X767" s="22"/>
      <c r="Y767" s="22"/>
      <c r="Z767" s="22"/>
    </row>
    <row r="768" spans="2:26" x14ac:dyDescent="0.25">
      <c r="B768" s="22"/>
      <c r="C768" s="22"/>
      <c r="D768" s="22"/>
      <c r="E768" s="22"/>
      <c r="G768" s="22"/>
      <c r="H768" s="22"/>
      <c r="J768" s="22"/>
      <c r="K768" s="22"/>
      <c r="L768" s="22"/>
      <c r="M768" s="22"/>
      <c r="N768" s="22"/>
      <c r="O768" s="22"/>
      <c r="P768" s="22"/>
      <c r="Q768" s="22"/>
      <c r="R768" s="22"/>
      <c r="S768" s="22"/>
      <c r="T768" s="22"/>
      <c r="U768" s="22"/>
      <c r="V768" s="22"/>
      <c r="W768" s="22"/>
      <c r="X768" s="22"/>
      <c r="Y768" s="22"/>
      <c r="Z768" s="22"/>
    </row>
    <row r="769" spans="2:26" x14ac:dyDescent="0.25">
      <c r="B769" s="22"/>
      <c r="C769" s="22"/>
      <c r="D769" s="22"/>
      <c r="E769" s="22"/>
      <c r="G769" s="22"/>
      <c r="H769" s="22"/>
      <c r="J769" s="22"/>
      <c r="K769" s="22"/>
      <c r="L769" s="22"/>
      <c r="M769" s="22"/>
      <c r="N769" s="22"/>
      <c r="O769" s="22"/>
      <c r="P769" s="22"/>
      <c r="Q769" s="22"/>
      <c r="R769" s="22"/>
      <c r="S769" s="22"/>
      <c r="T769" s="22"/>
      <c r="U769" s="22"/>
      <c r="V769" s="22"/>
      <c r="W769" s="22"/>
      <c r="X769" s="22"/>
      <c r="Y769" s="22"/>
      <c r="Z769" s="22"/>
    </row>
    <row r="770" spans="2:26" x14ac:dyDescent="0.25">
      <c r="B770" s="22"/>
      <c r="C770" s="22"/>
      <c r="D770" s="22"/>
      <c r="E770" s="22"/>
      <c r="G770" s="22"/>
      <c r="H770" s="22"/>
      <c r="J770" s="22"/>
      <c r="K770" s="22"/>
      <c r="L770" s="22"/>
      <c r="M770" s="22"/>
      <c r="N770" s="22"/>
      <c r="O770" s="22"/>
      <c r="P770" s="22"/>
      <c r="Q770" s="22"/>
      <c r="R770" s="22"/>
      <c r="S770" s="22"/>
      <c r="T770" s="22"/>
      <c r="U770" s="22"/>
      <c r="V770" s="22"/>
      <c r="W770" s="22"/>
      <c r="X770" s="22"/>
      <c r="Y770" s="22"/>
      <c r="Z770" s="22"/>
    </row>
    <row r="771" spans="2:26" x14ac:dyDescent="0.25">
      <c r="B771" s="22"/>
      <c r="C771" s="22"/>
      <c r="D771" s="22"/>
      <c r="E771" s="22"/>
      <c r="G771" s="22"/>
      <c r="H771" s="22"/>
      <c r="J771" s="22"/>
      <c r="K771" s="22"/>
      <c r="L771" s="22"/>
      <c r="M771" s="22"/>
      <c r="N771" s="22"/>
      <c r="O771" s="22"/>
      <c r="P771" s="22"/>
      <c r="Q771" s="22"/>
      <c r="R771" s="22"/>
      <c r="S771" s="22"/>
      <c r="T771" s="22"/>
      <c r="U771" s="22"/>
      <c r="V771" s="22"/>
      <c r="W771" s="22"/>
      <c r="X771" s="22"/>
      <c r="Y771" s="22"/>
      <c r="Z771" s="22"/>
    </row>
    <row r="772" spans="2:26" x14ac:dyDescent="0.25">
      <c r="B772" s="22"/>
      <c r="C772" s="22"/>
      <c r="D772" s="22"/>
      <c r="E772" s="22"/>
      <c r="G772" s="22"/>
      <c r="H772" s="22"/>
      <c r="J772" s="22"/>
      <c r="K772" s="22"/>
      <c r="L772" s="22"/>
      <c r="M772" s="22"/>
      <c r="N772" s="22"/>
      <c r="O772" s="22"/>
      <c r="P772" s="22"/>
      <c r="Q772" s="22"/>
      <c r="R772" s="22"/>
      <c r="S772" s="22"/>
      <c r="T772" s="22"/>
      <c r="U772" s="22"/>
      <c r="V772" s="22"/>
      <c r="W772" s="22"/>
      <c r="X772" s="22"/>
      <c r="Y772" s="22"/>
      <c r="Z772" s="22"/>
    </row>
    <row r="773" spans="2:26" x14ac:dyDescent="0.25">
      <c r="B773" s="22"/>
      <c r="C773" s="22"/>
      <c r="D773" s="22"/>
      <c r="E773" s="22"/>
      <c r="G773" s="22"/>
      <c r="H773" s="22"/>
      <c r="J773" s="22"/>
      <c r="K773" s="22"/>
      <c r="L773" s="22"/>
      <c r="M773" s="22"/>
      <c r="N773" s="22"/>
      <c r="O773" s="22"/>
      <c r="P773" s="22"/>
      <c r="Q773" s="22"/>
      <c r="R773" s="22"/>
      <c r="S773" s="22"/>
      <c r="T773" s="22"/>
      <c r="U773" s="22"/>
      <c r="V773" s="22"/>
      <c r="W773" s="22"/>
      <c r="X773" s="22"/>
      <c r="Y773" s="22"/>
      <c r="Z773" s="22"/>
    </row>
    <row r="774" spans="2:26" x14ac:dyDescent="0.25">
      <c r="B774" s="22"/>
      <c r="C774" s="22"/>
      <c r="D774" s="22"/>
      <c r="E774" s="22"/>
      <c r="G774" s="22"/>
      <c r="H774" s="22"/>
      <c r="J774" s="22"/>
      <c r="K774" s="22"/>
      <c r="L774" s="22"/>
      <c r="M774" s="22"/>
      <c r="N774" s="22"/>
      <c r="O774" s="22"/>
      <c r="P774" s="22"/>
      <c r="Q774" s="22"/>
      <c r="R774" s="22"/>
      <c r="S774" s="22"/>
      <c r="T774" s="22"/>
      <c r="U774" s="22"/>
      <c r="V774" s="22"/>
      <c r="W774" s="22"/>
      <c r="X774" s="22"/>
      <c r="Y774" s="22"/>
      <c r="Z774" s="22"/>
    </row>
    <row r="775" spans="2:26" x14ac:dyDescent="0.25">
      <c r="B775" s="22"/>
      <c r="C775" s="22"/>
      <c r="D775" s="22"/>
      <c r="E775" s="22"/>
      <c r="G775" s="22"/>
      <c r="H775" s="22"/>
      <c r="J775" s="22"/>
      <c r="K775" s="22"/>
      <c r="L775" s="22"/>
      <c r="M775" s="22"/>
      <c r="N775" s="22"/>
      <c r="O775" s="22"/>
      <c r="P775" s="22"/>
      <c r="Q775" s="22"/>
      <c r="R775" s="22"/>
      <c r="S775" s="22"/>
      <c r="T775" s="22"/>
      <c r="U775" s="22"/>
      <c r="V775" s="22"/>
      <c r="W775" s="22"/>
      <c r="X775" s="22"/>
      <c r="Y775" s="22"/>
      <c r="Z775" s="22"/>
    </row>
    <row r="776" spans="2:26" x14ac:dyDescent="0.25">
      <c r="B776" s="22"/>
      <c r="C776" s="22"/>
      <c r="D776" s="22"/>
      <c r="E776" s="22"/>
      <c r="G776" s="22"/>
      <c r="H776" s="22"/>
      <c r="J776" s="22"/>
      <c r="K776" s="22"/>
      <c r="L776" s="22"/>
      <c r="M776" s="22"/>
      <c r="N776" s="22"/>
      <c r="O776" s="22"/>
      <c r="P776" s="22"/>
      <c r="Q776" s="22"/>
      <c r="R776" s="22"/>
      <c r="S776" s="22"/>
      <c r="T776" s="22"/>
      <c r="U776" s="22"/>
      <c r="V776" s="22"/>
      <c r="W776" s="22"/>
      <c r="X776" s="22"/>
      <c r="Y776" s="22"/>
      <c r="Z776" s="22"/>
    </row>
    <row r="777" spans="2:26" x14ac:dyDescent="0.25">
      <c r="B777" s="22"/>
      <c r="C777" s="22"/>
      <c r="D777" s="22"/>
      <c r="E777" s="22"/>
      <c r="G777" s="22"/>
      <c r="H777" s="22"/>
      <c r="J777" s="22"/>
      <c r="K777" s="22"/>
      <c r="L777" s="22"/>
      <c r="M777" s="22"/>
      <c r="N777" s="22"/>
      <c r="O777" s="22"/>
      <c r="P777" s="22"/>
      <c r="Q777" s="22"/>
      <c r="R777" s="22"/>
      <c r="S777" s="22"/>
      <c r="T777" s="22"/>
      <c r="U777" s="22"/>
      <c r="V777" s="22"/>
      <c r="W777" s="22"/>
      <c r="X777" s="22"/>
      <c r="Y777" s="22"/>
      <c r="Z777" s="22"/>
    </row>
    <row r="778" spans="2:26" x14ac:dyDescent="0.25">
      <c r="B778" s="22"/>
      <c r="C778" s="22"/>
      <c r="D778" s="22"/>
      <c r="E778" s="22"/>
      <c r="G778" s="22"/>
      <c r="H778" s="22"/>
      <c r="J778" s="22"/>
      <c r="K778" s="22"/>
      <c r="L778" s="22"/>
      <c r="M778" s="22"/>
      <c r="N778" s="22"/>
      <c r="O778" s="22"/>
      <c r="P778" s="22"/>
      <c r="Q778" s="22"/>
      <c r="R778" s="22"/>
      <c r="S778" s="22"/>
      <c r="T778" s="22"/>
      <c r="U778" s="22"/>
      <c r="V778" s="22"/>
      <c r="W778" s="22"/>
      <c r="X778" s="22"/>
      <c r="Y778" s="22"/>
      <c r="Z778" s="22"/>
    </row>
    <row r="779" spans="2:26" x14ac:dyDescent="0.25">
      <c r="B779" s="22"/>
      <c r="C779" s="22"/>
      <c r="D779" s="22"/>
      <c r="E779" s="22"/>
      <c r="G779" s="22"/>
      <c r="H779" s="22"/>
      <c r="J779" s="22"/>
      <c r="K779" s="22"/>
      <c r="L779" s="22"/>
      <c r="M779" s="22"/>
      <c r="N779" s="22"/>
      <c r="O779" s="22"/>
      <c r="P779" s="22"/>
      <c r="Q779" s="22"/>
      <c r="R779" s="22"/>
      <c r="S779" s="22"/>
      <c r="T779" s="22"/>
      <c r="U779" s="22"/>
      <c r="V779" s="22"/>
      <c r="W779" s="22"/>
      <c r="X779" s="22"/>
      <c r="Y779" s="22"/>
      <c r="Z779" s="22"/>
    </row>
    <row r="780" spans="2:26" x14ac:dyDescent="0.25">
      <c r="B780" s="22"/>
      <c r="C780" s="22"/>
      <c r="D780" s="22"/>
      <c r="E780" s="22"/>
      <c r="G780" s="22"/>
      <c r="H780" s="22"/>
      <c r="J780" s="22"/>
      <c r="K780" s="22"/>
      <c r="L780" s="22"/>
      <c r="M780" s="22"/>
      <c r="N780" s="22"/>
      <c r="O780" s="22"/>
      <c r="P780" s="22"/>
      <c r="Q780" s="22"/>
      <c r="R780" s="22"/>
      <c r="S780" s="22"/>
      <c r="T780" s="22"/>
      <c r="U780" s="22"/>
      <c r="V780" s="22"/>
      <c r="W780" s="22"/>
      <c r="X780" s="22"/>
      <c r="Y780" s="22"/>
      <c r="Z780" s="22"/>
    </row>
    <row r="781" spans="2:26" x14ac:dyDescent="0.25">
      <c r="B781" s="22"/>
      <c r="C781" s="22"/>
      <c r="D781" s="22"/>
      <c r="E781" s="22"/>
      <c r="G781" s="22"/>
      <c r="H781" s="22"/>
      <c r="J781" s="22"/>
      <c r="K781" s="22"/>
      <c r="L781" s="22"/>
      <c r="M781" s="22"/>
      <c r="N781" s="22"/>
      <c r="O781" s="22"/>
      <c r="P781" s="22"/>
      <c r="Q781" s="22"/>
      <c r="R781" s="22"/>
      <c r="S781" s="22"/>
      <c r="T781" s="22"/>
      <c r="U781" s="22"/>
      <c r="V781" s="22"/>
      <c r="W781" s="22"/>
      <c r="X781" s="22"/>
      <c r="Y781" s="22"/>
      <c r="Z781" s="22"/>
    </row>
    <row r="782" spans="2:26" x14ac:dyDescent="0.25">
      <c r="B782" s="22"/>
      <c r="C782" s="22"/>
      <c r="D782" s="22"/>
      <c r="E782" s="22"/>
      <c r="G782" s="22"/>
      <c r="H782" s="22"/>
      <c r="J782" s="22"/>
      <c r="K782" s="22"/>
      <c r="L782" s="22"/>
      <c r="M782" s="22"/>
      <c r="N782" s="22"/>
      <c r="O782" s="22"/>
      <c r="P782" s="22"/>
      <c r="Q782" s="22"/>
      <c r="R782" s="22"/>
      <c r="S782" s="22"/>
      <c r="T782" s="22"/>
      <c r="U782" s="22"/>
      <c r="V782" s="22"/>
      <c r="W782" s="22"/>
      <c r="X782" s="22"/>
      <c r="Y782" s="22"/>
      <c r="Z782" s="22"/>
    </row>
    <row r="783" spans="2:26" x14ac:dyDescent="0.25">
      <c r="B783" s="22"/>
      <c r="C783" s="22"/>
      <c r="D783" s="22"/>
      <c r="E783" s="22"/>
      <c r="G783" s="22"/>
      <c r="H783" s="22"/>
      <c r="J783" s="22"/>
      <c r="K783" s="22"/>
      <c r="L783" s="22"/>
      <c r="M783" s="22"/>
      <c r="N783" s="22"/>
      <c r="O783" s="22"/>
      <c r="P783" s="22"/>
      <c r="Q783" s="22"/>
      <c r="R783" s="22"/>
      <c r="S783" s="22"/>
      <c r="T783" s="22"/>
      <c r="U783" s="22"/>
      <c r="V783" s="22"/>
      <c r="W783" s="22"/>
      <c r="X783" s="22"/>
      <c r="Y783" s="22"/>
      <c r="Z783" s="22"/>
    </row>
    <row r="784" spans="2:26" x14ac:dyDescent="0.25">
      <c r="B784" s="22"/>
      <c r="C784" s="22"/>
      <c r="D784" s="22"/>
      <c r="E784" s="22"/>
      <c r="G784" s="22"/>
      <c r="H784" s="22"/>
      <c r="J784" s="22"/>
      <c r="K784" s="22"/>
      <c r="L784" s="22"/>
      <c r="M784" s="22"/>
      <c r="N784" s="22"/>
      <c r="O784" s="22"/>
      <c r="P784" s="22"/>
      <c r="Q784" s="22"/>
      <c r="R784" s="22"/>
      <c r="S784" s="22"/>
      <c r="T784" s="22"/>
      <c r="U784" s="22"/>
      <c r="V784" s="22"/>
      <c r="W784" s="22"/>
      <c r="X784" s="22"/>
      <c r="Y784" s="22"/>
      <c r="Z784" s="22"/>
    </row>
    <row r="785" spans="2:26" x14ac:dyDescent="0.25">
      <c r="B785" s="22"/>
      <c r="C785" s="22"/>
      <c r="D785" s="22"/>
      <c r="E785" s="22"/>
      <c r="G785" s="22"/>
      <c r="H785" s="22"/>
      <c r="J785" s="22"/>
      <c r="K785" s="22"/>
      <c r="L785" s="22"/>
      <c r="M785" s="22"/>
      <c r="N785" s="22"/>
      <c r="O785" s="22"/>
      <c r="P785" s="22"/>
      <c r="Q785" s="22"/>
      <c r="R785" s="22"/>
      <c r="S785" s="22"/>
      <c r="T785" s="22"/>
      <c r="U785" s="22"/>
      <c r="V785" s="22"/>
      <c r="W785" s="22"/>
      <c r="X785" s="22"/>
      <c r="Y785" s="22"/>
      <c r="Z785" s="22"/>
    </row>
    <row r="786" spans="2:26" x14ac:dyDescent="0.25">
      <c r="B786" s="22"/>
      <c r="C786" s="22"/>
      <c r="D786" s="22"/>
      <c r="E786" s="22"/>
      <c r="G786" s="22"/>
      <c r="H786" s="22"/>
      <c r="J786" s="22"/>
      <c r="K786" s="22"/>
      <c r="L786" s="22"/>
      <c r="M786" s="22"/>
      <c r="N786" s="22"/>
      <c r="O786" s="22"/>
      <c r="P786" s="22"/>
      <c r="Q786" s="22"/>
      <c r="R786" s="22"/>
      <c r="S786" s="22"/>
      <c r="T786" s="22"/>
      <c r="U786" s="22"/>
      <c r="V786" s="22"/>
      <c r="W786" s="22"/>
      <c r="X786" s="22"/>
      <c r="Y786" s="22"/>
      <c r="Z786" s="22"/>
    </row>
    <row r="787" spans="2:26" x14ac:dyDescent="0.25">
      <c r="B787" s="22"/>
      <c r="C787" s="22"/>
      <c r="D787" s="22"/>
      <c r="E787" s="22"/>
      <c r="G787" s="22"/>
      <c r="H787" s="22"/>
      <c r="J787" s="22"/>
      <c r="K787" s="22"/>
      <c r="L787" s="22"/>
      <c r="M787" s="22"/>
      <c r="N787" s="22"/>
      <c r="O787" s="22"/>
      <c r="P787" s="22"/>
      <c r="Q787" s="22"/>
      <c r="R787" s="22"/>
      <c r="S787" s="22"/>
      <c r="T787" s="22"/>
      <c r="U787" s="22"/>
      <c r="V787" s="22"/>
      <c r="W787" s="22"/>
      <c r="X787" s="22"/>
      <c r="Y787" s="22"/>
      <c r="Z787" s="22"/>
    </row>
    <row r="788" spans="2:26" x14ac:dyDescent="0.25">
      <c r="B788" s="22"/>
      <c r="C788" s="22"/>
      <c r="D788" s="22"/>
      <c r="E788" s="22"/>
      <c r="G788" s="22"/>
      <c r="H788" s="22"/>
      <c r="J788" s="22"/>
      <c r="K788" s="22"/>
      <c r="L788" s="22"/>
      <c r="M788" s="22"/>
      <c r="N788" s="22"/>
      <c r="O788" s="22"/>
      <c r="P788" s="22"/>
      <c r="Q788" s="22"/>
      <c r="R788" s="22"/>
      <c r="S788" s="22"/>
      <c r="T788" s="22"/>
      <c r="U788" s="22"/>
      <c r="V788" s="22"/>
      <c r="W788" s="22"/>
      <c r="X788" s="22"/>
      <c r="Y788" s="22"/>
      <c r="Z788" s="22"/>
    </row>
    <row r="789" spans="2:26" x14ac:dyDescent="0.25">
      <c r="B789" s="22"/>
      <c r="C789" s="22"/>
      <c r="D789" s="22"/>
      <c r="E789" s="22"/>
      <c r="G789" s="22"/>
      <c r="H789" s="22"/>
      <c r="J789" s="22"/>
      <c r="K789" s="22"/>
      <c r="L789" s="22"/>
      <c r="M789" s="22"/>
      <c r="N789" s="22"/>
      <c r="O789" s="22"/>
      <c r="P789" s="22"/>
      <c r="Q789" s="22"/>
      <c r="R789" s="22"/>
      <c r="S789" s="22"/>
      <c r="T789" s="22"/>
      <c r="U789" s="22"/>
      <c r="V789" s="22"/>
      <c r="W789" s="22"/>
      <c r="X789" s="22"/>
      <c r="Y789" s="22"/>
      <c r="Z789" s="22"/>
    </row>
    <row r="790" spans="2:26" x14ac:dyDescent="0.25">
      <c r="B790" s="22"/>
      <c r="C790" s="22"/>
      <c r="D790" s="22"/>
      <c r="E790" s="22"/>
      <c r="G790" s="22"/>
      <c r="H790" s="22"/>
      <c r="J790" s="22"/>
      <c r="K790" s="22"/>
      <c r="L790" s="22"/>
      <c r="M790" s="22"/>
      <c r="N790" s="22"/>
      <c r="O790" s="22"/>
      <c r="P790" s="22"/>
      <c r="Q790" s="22"/>
      <c r="R790" s="22"/>
      <c r="S790" s="22"/>
      <c r="T790" s="22"/>
      <c r="U790" s="22"/>
      <c r="V790" s="22"/>
      <c r="W790" s="22"/>
      <c r="X790" s="22"/>
      <c r="Y790" s="22"/>
      <c r="Z790" s="22"/>
    </row>
    <row r="791" spans="2:26" x14ac:dyDescent="0.25">
      <c r="B791" s="22"/>
      <c r="C791" s="22"/>
      <c r="D791" s="22"/>
      <c r="E791" s="22"/>
      <c r="G791" s="22"/>
      <c r="H791" s="22"/>
      <c r="J791" s="22"/>
      <c r="K791" s="22"/>
      <c r="L791" s="22"/>
      <c r="M791" s="22"/>
      <c r="N791" s="22"/>
      <c r="O791" s="22"/>
      <c r="P791" s="22"/>
      <c r="Q791" s="22"/>
      <c r="R791" s="22"/>
      <c r="S791" s="22"/>
      <c r="T791" s="22"/>
      <c r="U791" s="22"/>
      <c r="V791" s="22"/>
      <c r="W791" s="22"/>
      <c r="X791" s="22"/>
      <c r="Y791" s="22"/>
      <c r="Z791" s="22"/>
    </row>
    <row r="792" spans="2:26" x14ac:dyDescent="0.25">
      <c r="B792" s="22"/>
      <c r="C792" s="22"/>
      <c r="D792" s="22"/>
      <c r="E792" s="22"/>
      <c r="G792" s="22"/>
      <c r="H792" s="22"/>
      <c r="J792" s="22"/>
      <c r="K792" s="22"/>
      <c r="L792" s="22"/>
      <c r="M792" s="22"/>
      <c r="N792" s="22"/>
      <c r="O792" s="22"/>
      <c r="P792" s="22"/>
      <c r="Q792" s="22"/>
      <c r="R792" s="22"/>
      <c r="S792" s="22"/>
      <c r="T792" s="22"/>
      <c r="U792" s="22"/>
      <c r="V792" s="22"/>
      <c r="W792" s="22"/>
      <c r="X792" s="22"/>
      <c r="Y792" s="22"/>
      <c r="Z792" s="22"/>
    </row>
    <row r="793" spans="2:26" x14ac:dyDescent="0.25">
      <c r="B793" s="22"/>
      <c r="C793" s="22"/>
      <c r="D793" s="22"/>
      <c r="E793" s="22"/>
      <c r="G793" s="22"/>
      <c r="H793" s="22"/>
      <c r="J793" s="22"/>
      <c r="K793" s="22"/>
      <c r="L793" s="22"/>
      <c r="M793" s="22"/>
      <c r="N793" s="22"/>
      <c r="O793" s="22"/>
      <c r="P793" s="22"/>
      <c r="Q793" s="22"/>
      <c r="R793" s="22"/>
      <c r="S793" s="22"/>
      <c r="T793" s="22"/>
      <c r="U793" s="22"/>
      <c r="V793" s="22"/>
      <c r="W793" s="22"/>
      <c r="X793" s="22"/>
      <c r="Y793" s="22"/>
      <c r="Z793" s="22"/>
    </row>
    <row r="794" spans="2:26" x14ac:dyDescent="0.25">
      <c r="B794" s="22"/>
      <c r="C794" s="22"/>
      <c r="D794" s="22"/>
      <c r="E794" s="22"/>
      <c r="G794" s="22"/>
      <c r="H794" s="22"/>
      <c r="J794" s="22"/>
      <c r="K794" s="22"/>
      <c r="L794" s="22"/>
      <c r="M794" s="22"/>
      <c r="N794" s="22"/>
      <c r="O794" s="22"/>
      <c r="P794" s="22"/>
      <c r="Q794" s="22"/>
      <c r="R794" s="22"/>
      <c r="S794" s="22"/>
      <c r="T794" s="22"/>
      <c r="U794" s="22"/>
      <c r="V794" s="22"/>
      <c r="W794" s="22"/>
      <c r="X794" s="22"/>
      <c r="Y794" s="22"/>
      <c r="Z794" s="22"/>
    </row>
    <row r="795" spans="2:26" x14ac:dyDescent="0.25">
      <c r="B795" s="22"/>
      <c r="C795" s="22"/>
      <c r="D795" s="22"/>
      <c r="E795" s="22"/>
      <c r="G795" s="22"/>
      <c r="H795" s="22"/>
      <c r="J795" s="22"/>
      <c r="K795" s="22"/>
      <c r="L795" s="22"/>
      <c r="M795" s="22"/>
      <c r="N795" s="22"/>
      <c r="O795" s="22"/>
      <c r="P795" s="22"/>
      <c r="Q795" s="22"/>
      <c r="R795" s="22"/>
      <c r="S795" s="22"/>
      <c r="T795" s="22"/>
      <c r="U795" s="22"/>
      <c r="V795" s="22"/>
      <c r="W795" s="22"/>
      <c r="X795" s="22"/>
      <c r="Y795" s="22"/>
      <c r="Z795" s="22"/>
    </row>
    <row r="796" spans="2:26" x14ac:dyDescent="0.25">
      <c r="B796" s="22"/>
      <c r="C796" s="22"/>
      <c r="D796" s="22"/>
      <c r="E796" s="22"/>
      <c r="G796" s="22"/>
      <c r="H796" s="22"/>
      <c r="J796" s="22"/>
      <c r="K796" s="22"/>
      <c r="L796" s="22"/>
      <c r="M796" s="22"/>
      <c r="N796" s="22"/>
      <c r="O796" s="22"/>
      <c r="P796" s="22"/>
      <c r="Q796" s="22"/>
      <c r="R796" s="22"/>
      <c r="S796" s="22"/>
      <c r="T796" s="22"/>
      <c r="U796" s="22"/>
      <c r="V796" s="22"/>
      <c r="W796" s="22"/>
      <c r="X796" s="22"/>
      <c r="Y796" s="22"/>
      <c r="Z796" s="22"/>
    </row>
    <row r="797" spans="2:26" x14ac:dyDescent="0.25">
      <c r="B797" s="22"/>
      <c r="C797" s="22"/>
      <c r="D797" s="22"/>
      <c r="E797" s="22"/>
      <c r="G797" s="22"/>
      <c r="H797" s="22"/>
      <c r="J797" s="22"/>
      <c r="K797" s="22"/>
      <c r="L797" s="22"/>
      <c r="M797" s="22"/>
      <c r="N797" s="22"/>
      <c r="O797" s="22"/>
      <c r="P797" s="22"/>
      <c r="Q797" s="22"/>
      <c r="R797" s="22"/>
      <c r="S797" s="22"/>
      <c r="T797" s="22"/>
      <c r="U797" s="22"/>
      <c r="V797" s="22"/>
      <c r="W797" s="22"/>
      <c r="X797" s="22"/>
      <c r="Y797" s="22"/>
      <c r="Z797" s="22"/>
    </row>
    <row r="798" spans="2:26" x14ac:dyDescent="0.25">
      <c r="B798" s="22"/>
      <c r="C798" s="22"/>
      <c r="D798" s="22"/>
      <c r="E798" s="22"/>
      <c r="G798" s="22"/>
      <c r="H798" s="22"/>
      <c r="J798" s="22"/>
      <c r="K798" s="22"/>
      <c r="L798" s="22"/>
      <c r="M798" s="22"/>
      <c r="N798" s="22"/>
      <c r="O798" s="22"/>
      <c r="P798" s="22"/>
      <c r="Q798" s="22"/>
      <c r="R798" s="22"/>
      <c r="S798" s="22"/>
      <c r="T798" s="22"/>
      <c r="U798" s="22"/>
      <c r="V798" s="22"/>
      <c r="W798" s="22"/>
      <c r="X798" s="22"/>
      <c r="Y798" s="22"/>
      <c r="Z798" s="22"/>
    </row>
    <row r="799" spans="2:26" x14ac:dyDescent="0.25">
      <c r="B799" s="22"/>
      <c r="C799" s="22"/>
      <c r="D799" s="22"/>
      <c r="E799" s="22"/>
      <c r="G799" s="22"/>
      <c r="H799" s="22"/>
      <c r="J799" s="22"/>
      <c r="K799" s="22"/>
      <c r="L799" s="22"/>
      <c r="M799" s="22"/>
      <c r="N799" s="22"/>
      <c r="O799" s="22"/>
      <c r="P799" s="22"/>
      <c r="Q799" s="22"/>
      <c r="R799" s="22"/>
      <c r="S799" s="22"/>
      <c r="T799" s="22"/>
      <c r="U799" s="22"/>
      <c r="V799" s="22"/>
      <c r="W799" s="22"/>
      <c r="X799" s="22"/>
      <c r="Y799" s="22"/>
      <c r="Z799" s="22"/>
    </row>
    <row r="800" spans="2:26" x14ac:dyDescent="0.25">
      <c r="B800" s="22"/>
      <c r="C800" s="22"/>
      <c r="D800" s="22"/>
      <c r="E800" s="22"/>
      <c r="G800" s="22"/>
      <c r="H800" s="22"/>
      <c r="J800" s="22"/>
      <c r="K800" s="22"/>
      <c r="L800" s="22"/>
      <c r="M800" s="22"/>
      <c r="N800" s="22"/>
      <c r="O800" s="22"/>
      <c r="P800" s="22"/>
      <c r="Q800" s="22"/>
      <c r="R800" s="22"/>
      <c r="S800" s="22"/>
      <c r="T800" s="22"/>
      <c r="U800" s="22"/>
      <c r="V800" s="22"/>
      <c r="W800" s="22"/>
      <c r="X800" s="22"/>
      <c r="Y800" s="22"/>
      <c r="Z800" s="22"/>
    </row>
    <row r="801" spans="2:26" x14ac:dyDescent="0.25">
      <c r="B801" s="22"/>
      <c r="C801" s="22"/>
      <c r="D801" s="22"/>
      <c r="E801" s="22"/>
      <c r="G801" s="22"/>
      <c r="H801" s="22"/>
      <c r="J801" s="22"/>
      <c r="K801" s="22"/>
      <c r="L801" s="22"/>
      <c r="M801" s="22"/>
      <c r="N801" s="22"/>
      <c r="O801" s="22"/>
      <c r="P801" s="22"/>
      <c r="Q801" s="22"/>
      <c r="R801" s="22"/>
      <c r="S801" s="22"/>
      <c r="T801" s="22"/>
      <c r="U801" s="22"/>
      <c r="V801" s="22"/>
      <c r="W801" s="22"/>
      <c r="X801" s="22"/>
      <c r="Y801" s="22"/>
      <c r="Z801" s="22"/>
    </row>
    <row r="802" spans="2:26" x14ac:dyDescent="0.25">
      <c r="B802" s="22"/>
      <c r="C802" s="22"/>
      <c r="D802" s="22"/>
      <c r="E802" s="22"/>
      <c r="G802" s="22"/>
      <c r="H802" s="22"/>
      <c r="J802" s="22"/>
      <c r="K802" s="22"/>
      <c r="L802" s="22"/>
      <c r="M802" s="22"/>
      <c r="N802" s="22"/>
      <c r="O802" s="22"/>
      <c r="P802" s="22"/>
      <c r="Q802" s="22"/>
      <c r="R802" s="22"/>
      <c r="S802" s="22"/>
      <c r="T802" s="22"/>
      <c r="U802" s="22"/>
      <c r="V802" s="22"/>
      <c r="W802" s="22"/>
      <c r="X802" s="22"/>
      <c r="Y802" s="22"/>
      <c r="Z802" s="22"/>
    </row>
    <row r="803" spans="2:26" x14ac:dyDescent="0.25">
      <c r="B803" s="22"/>
      <c r="C803" s="22"/>
      <c r="D803" s="22"/>
      <c r="E803" s="22"/>
      <c r="G803" s="22"/>
      <c r="H803" s="22"/>
      <c r="J803" s="22"/>
      <c r="K803" s="22"/>
      <c r="L803" s="22"/>
      <c r="M803" s="22"/>
      <c r="N803" s="22"/>
      <c r="O803" s="22"/>
      <c r="P803" s="22"/>
      <c r="Q803" s="22"/>
      <c r="R803" s="22"/>
      <c r="S803" s="22"/>
      <c r="T803" s="22"/>
      <c r="U803" s="22"/>
      <c r="V803" s="22"/>
      <c r="W803" s="22"/>
      <c r="X803" s="22"/>
      <c r="Y803" s="22"/>
      <c r="Z803" s="22"/>
    </row>
    <row r="804" spans="2:26" x14ac:dyDescent="0.25">
      <c r="B804" s="22"/>
      <c r="C804" s="22"/>
      <c r="D804" s="22"/>
      <c r="E804" s="22"/>
      <c r="G804" s="22"/>
      <c r="H804" s="22"/>
      <c r="J804" s="22"/>
      <c r="K804" s="22"/>
      <c r="L804" s="22"/>
      <c r="M804" s="22"/>
      <c r="N804" s="22"/>
      <c r="O804" s="22"/>
      <c r="P804" s="22"/>
      <c r="Q804" s="22"/>
      <c r="R804" s="22"/>
      <c r="S804" s="22"/>
      <c r="T804" s="22"/>
      <c r="U804" s="22"/>
      <c r="V804" s="22"/>
      <c r="W804" s="22"/>
      <c r="X804" s="22"/>
      <c r="Y804" s="22"/>
      <c r="Z804" s="22"/>
    </row>
    <row r="805" spans="2:26" x14ac:dyDescent="0.25">
      <c r="B805" s="22"/>
      <c r="C805" s="22"/>
      <c r="D805" s="22"/>
      <c r="E805" s="22"/>
      <c r="G805" s="22"/>
      <c r="H805" s="22"/>
      <c r="J805" s="22"/>
      <c r="K805" s="22"/>
      <c r="L805" s="22"/>
      <c r="M805" s="22"/>
      <c r="N805" s="22"/>
      <c r="O805" s="22"/>
      <c r="P805" s="22"/>
      <c r="Q805" s="22"/>
      <c r="R805" s="22"/>
      <c r="S805" s="22"/>
      <c r="T805" s="22"/>
      <c r="U805" s="22"/>
      <c r="V805" s="22"/>
      <c r="W805" s="22"/>
      <c r="X805" s="22"/>
      <c r="Y805" s="22"/>
      <c r="Z805" s="22"/>
    </row>
    <row r="806" spans="2:26" x14ac:dyDescent="0.25">
      <c r="B806" s="22"/>
      <c r="C806" s="22"/>
      <c r="D806" s="22"/>
      <c r="E806" s="22"/>
      <c r="G806" s="22"/>
      <c r="H806" s="22"/>
      <c r="J806" s="22"/>
      <c r="K806" s="22"/>
      <c r="L806" s="22"/>
      <c r="M806" s="22"/>
      <c r="N806" s="22"/>
      <c r="O806" s="22"/>
      <c r="P806" s="22"/>
      <c r="Q806" s="22"/>
      <c r="R806" s="22"/>
      <c r="S806" s="22"/>
      <c r="T806" s="22"/>
      <c r="U806" s="22"/>
      <c r="V806" s="22"/>
      <c r="W806" s="22"/>
      <c r="X806" s="22"/>
      <c r="Y806" s="22"/>
      <c r="Z806" s="22"/>
    </row>
    <row r="807" spans="2:26" x14ac:dyDescent="0.25">
      <c r="B807" s="22"/>
      <c r="C807" s="22"/>
      <c r="D807" s="22"/>
      <c r="E807" s="22"/>
      <c r="G807" s="22"/>
      <c r="H807" s="22"/>
      <c r="J807" s="22"/>
      <c r="K807" s="22"/>
      <c r="L807" s="22"/>
      <c r="M807" s="22"/>
      <c r="N807" s="22"/>
      <c r="O807" s="22"/>
      <c r="P807" s="22"/>
      <c r="Q807" s="22"/>
      <c r="R807" s="22"/>
      <c r="S807" s="22"/>
      <c r="T807" s="22"/>
      <c r="U807" s="22"/>
      <c r="V807" s="22"/>
      <c r="W807" s="22"/>
      <c r="X807" s="22"/>
      <c r="Y807" s="22"/>
      <c r="Z807" s="22"/>
    </row>
    <row r="808" spans="2:26" x14ac:dyDescent="0.25">
      <c r="B808" s="22"/>
      <c r="C808" s="22"/>
      <c r="D808" s="22"/>
      <c r="E808" s="22"/>
      <c r="G808" s="22"/>
      <c r="H808" s="22"/>
      <c r="J808" s="22"/>
      <c r="K808" s="22"/>
      <c r="L808" s="22"/>
      <c r="M808" s="22"/>
      <c r="N808" s="22"/>
      <c r="O808" s="22"/>
      <c r="P808" s="22"/>
      <c r="Q808" s="22"/>
      <c r="R808" s="22"/>
      <c r="S808" s="22"/>
      <c r="T808" s="22"/>
      <c r="U808" s="22"/>
      <c r="V808" s="22"/>
      <c r="W808" s="22"/>
      <c r="X808" s="22"/>
      <c r="Y808" s="22"/>
      <c r="Z808" s="22"/>
    </row>
    <row r="809" spans="2:26" x14ac:dyDescent="0.25">
      <c r="B809" s="22"/>
      <c r="C809" s="22"/>
      <c r="D809" s="22"/>
      <c r="E809" s="22"/>
      <c r="G809" s="22"/>
      <c r="H809" s="22"/>
      <c r="J809" s="22"/>
      <c r="K809" s="22"/>
      <c r="L809" s="22"/>
      <c r="M809" s="22"/>
      <c r="N809" s="22"/>
      <c r="O809" s="22"/>
      <c r="P809" s="22"/>
      <c r="Q809" s="22"/>
      <c r="R809" s="22"/>
      <c r="S809" s="22"/>
      <c r="T809" s="22"/>
      <c r="U809" s="22"/>
      <c r="V809" s="22"/>
      <c r="W809" s="22"/>
      <c r="X809" s="22"/>
      <c r="Y809" s="22"/>
      <c r="Z809" s="22"/>
    </row>
    <row r="810" spans="2:26" x14ac:dyDescent="0.25">
      <c r="B810" s="22"/>
      <c r="C810" s="22"/>
      <c r="D810" s="22"/>
      <c r="E810" s="22"/>
      <c r="G810" s="22"/>
      <c r="H810" s="22"/>
      <c r="J810" s="22"/>
      <c r="K810" s="22"/>
      <c r="L810" s="22"/>
      <c r="M810" s="22"/>
      <c r="N810" s="22"/>
      <c r="O810" s="22"/>
      <c r="P810" s="22"/>
      <c r="Q810" s="22"/>
      <c r="R810" s="22"/>
      <c r="S810" s="22"/>
      <c r="T810" s="22"/>
      <c r="U810" s="22"/>
      <c r="V810" s="22"/>
      <c r="W810" s="22"/>
      <c r="X810" s="22"/>
      <c r="Y810" s="22"/>
      <c r="Z810" s="22"/>
    </row>
    <row r="811" spans="2:26" x14ac:dyDescent="0.25">
      <c r="B811" s="22"/>
      <c r="C811" s="22"/>
      <c r="D811" s="22"/>
      <c r="E811" s="22"/>
      <c r="G811" s="22"/>
      <c r="H811" s="22"/>
      <c r="J811" s="22"/>
      <c r="K811" s="22"/>
      <c r="L811" s="22"/>
      <c r="M811" s="22"/>
      <c r="N811" s="22"/>
      <c r="O811" s="22"/>
      <c r="P811" s="22"/>
      <c r="Q811" s="22"/>
      <c r="R811" s="22"/>
      <c r="S811" s="22"/>
      <c r="T811" s="22"/>
      <c r="U811" s="22"/>
      <c r="V811" s="22"/>
      <c r="W811" s="22"/>
      <c r="X811" s="22"/>
      <c r="Y811" s="22"/>
      <c r="Z811" s="22"/>
    </row>
    <row r="812" spans="2:26" x14ac:dyDescent="0.25">
      <c r="B812" s="22"/>
      <c r="C812" s="22"/>
      <c r="D812" s="22"/>
      <c r="E812" s="22"/>
      <c r="G812" s="22"/>
      <c r="H812" s="22"/>
      <c r="J812" s="22"/>
      <c r="K812" s="22"/>
      <c r="L812" s="22"/>
      <c r="M812" s="22"/>
      <c r="N812" s="22"/>
      <c r="O812" s="22"/>
      <c r="P812" s="22"/>
      <c r="Q812" s="22"/>
      <c r="R812" s="22"/>
      <c r="S812" s="22"/>
      <c r="T812" s="22"/>
      <c r="U812" s="22"/>
      <c r="V812" s="22"/>
      <c r="W812" s="22"/>
      <c r="X812" s="22"/>
      <c r="Y812" s="22"/>
      <c r="Z812" s="22"/>
    </row>
    <row r="813" spans="2:26" x14ac:dyDescent="0.25">
      <c r="B813" s="22"/>
      <c r="C813" s="22"/>
      <c r="D813" s="22"/>
      <c r="E813" s="22"/>
      <c r="G813" s="22"/>
      <c r="H813" s="22"/>
      <c r="J813" s="22"/>
      <c r="K813" s="22"/>
      <c r="L813" s="22"/>
      <c r="M813" s="22"/>
      <c r="N813" s="22"/>
      <c r="O813" s="22"/>
      <c r="P813" s="22"/>
      <c r="Q813" s="22"/>
      <c r="R813" s="22"/>
      <c r="S813" s="22"/>
      <c r="T813" s="22"/>
      <c r="U813" s="22"/>
      <c r="V813" s="22"/>
      <c r="W813" s="22"/>
      <c r="X813" s="22"/>
      <c r="Y813" s="22"/>
      <c r="Z813" s="22"/>
    </row>
    <row r="814" spans="2:26" x14ac:dyDescent="0.25">
      <c r="B814" s="22"/>
      <c r="C814" s="22"/>
      <c r="D814" s="22"/>
      <c r="E814" s="22"/>
      <c r="G814" s="22"/>
      <c r="H814" s="22"/>
      <c r="J814" s="22"/>
      <c r="K814" s="22"/>
      <c r="L814" s="22"/>
      <c r="M814" s="22"/>
      <c r="N814" s="22"/>
      <c r="O814" s="22"/>
      <c r="P814" s="22"/>
      <c r="Q814" s="22"/>
      <c r="R814" s="22"/>
      <c r="S814" s="22"/>
      <c r="T814" s="22"/>
      <c r="U814" s="22"/>
      <c r="V814" s="22"/>
      <c r="W814" s="22"/>
      <c r="X814" s="22"/>
      <c r="Y814" s="22"/>
      <c r="Z814" s="22"/>
    </row>
    <row r="815" spans="2:26" x14ac:dyDescent="0.25">
      <c r="B815" s="22"/>
      <c r="C815" s="22"/>
      <c r="D815" s="22"/>
      <c r="E815" s="22"/>
      <c r="G815" s="22"/>
      <c r="H815" s="22"/>
      <c r="J815" s="22"/>
      <c r="K815" s="22"/>
      <c r="L815" s="22"/>
      <c r="M815" s="22"/>
      <c r="N815" s="22"/>
      <c r="O815" s="22"/>
      <c r="P815" s="22"/>
      <c r="Q815" s="22"/>
      <c r="R815" s="22"/>
      <c r="S815" s="22"/>
      <c r="T815" s="22"/>
      <c r="U815" s="22"/>
      <c r="V815" s="22"/>
      <c r="W815" s="22"/>
      <c r="X815" s="22"/>
      <c r="Y815" s="22"/>
      <c r="Z815" s="22"/>
    </row>
    <row r="816" spans="2:26" x14ac:dyDescent="0.25">
      <c r="B816" s="22"/>
      <c r="C816" s="22"/>
      <c r="D816" s="22"/>
      <c r="E816" s="22"/>
      <c r="G816" s="22"/>
      <c r="H816" s="22"/>
      <c r="J816" s="22"/>
      <c r="K816" s="22"/>
      <c r="L816" s="22"/>
      <c r="M816" s="22"/>
      <c r="N816" s="22"/>
      <c r="O816" s="22"/>
      <c r="P816" s="22"/>
      <c r="Q816" s="22"/>
      <c r="R816" s="22"/>
      <c r="S816" s="22"/>
      <c r="T816" s="22"/>
      <c r="U816" s="22"/>
      <c r="V816" s="22"/>
      <c r="W816" s="22"/>
      <c r="X816" s="22"/>
      <c r="Y816" s="22"/>
      <c r="Z816" s="22"/>
    </row>
    <row r="817" spans="2:26" x14ac:dyDescent="0.25">
      <c r="B817" s="22"/>
      <c r="C817" s="22"/>
      <c r="D817" s="22"/>
      <c r="E817" s="22"/>
      <c r="G817" s="22"/>
      <c r="H817" s="22"/>
      <c r="J817" s="22"/>
      <c r="K817" s="22"/>
      <c r="L817" s="22"/>
      <c r="M817" s="22"/>
      <c r="N817" s="22"/>
      <c r="O817" s="22"/>
      <c r="P817" s="22"/>
      <c r="Q817" s="22"/>
      <c r="R817" s="22"/>
      <c r="S817" s="22"/>
      <c r="T817" s="22"/>
      <c r="U817" s="22"/>
      <c r="V817" s="22"/>
      <c r="W817" s="22"/>
      <c r="X817" s="22"/>
      <c r="Y817" s="22"/>
      <c r="Z817" s="22"/>
    </row>
    <row r="818" spans="2:26" x14ac:dyDescent="0.25">
      <c r="B818" s="22"/>
      <c r="C818" s="22"/>
      <c r="D818" s="22"/>
      <c r="E818" s="22"/>
      <c r="G818" s="22"/>
      <c r="H818" s="22"/>
      <c r="J818" s="22"/>
      <c r="K818" s="22"/>
      <c r="L818" s="22"/>
      <c r="M818" s="22"/>
      <c r="N818" s="22"/>
      <c r="O818" s="22"/>
      <c r="P818" s="22"/>
      <c r="Q818" s="22"/>
      <c r="R818" s="22"/>
      <c r="S818" s="22"/>
      <c r="T818" s="22"/>
      <c r="U818" s="22"/>
      <c r="V818" s="22"/>
      <c r="W818" s="22"/>
      <c r="X818" s="22"/>
      <c r="Y818" s="22"/>
      <c r="Z818" s="22"/>
    </row>
    <row r="819" spans="2:26" x14ac:dyDescent="0.25">
      <c r="B819" s="22"/>
      <c r="C819" s="22"/>
      <c r="D819" s="22"/>
      <c r="E819" s="22"/>
      <c r="G819" s="22"/>
      <c r="H819" s="22"/>
      <c r="J819" s="22"/>
      <c r="K819" s="22"/>
      <c r="L819" s="22"/>
      <c r="M819" s="22"/>
      <c r="N819" s="22"/>
      <c r="O819" s="22"/>
      <c r="P819" s="22"/>
      <c r="Q819" s="22"/>
      <c r="R819" s="22"/>
      <c r="S819" s="22"/>
      <c r="T819" s="22"/>
      <c r="U819" s="22"/>
      <c r="V819" s="22"/>
      <c r="W819" s="22"/>
      <c r="X819" s="22"/>
      <c r="Y819" s="22"/>
      <c r="Z819" s="22"/>
    </row>
    <row r="820" spans="2:26" x14ac:dyDescent="0.25">
      <c r="B820" s="22"/>
      <c r="C820" s="22"/>
      <c r="D820" s="22"/>
      <c r="E820" s="22"/>
      <c r="G820" s="22"/>
      <c r="H820" s="22"/>
      <c r="J820" s="22"/>
      <c r="K820" s="22"/>
      <c r="L820" s="22"/>
      <c r="M820" s="22"/>
      <c r="N820" s="22"/>
      <c r="O820" s="22"/>
      <c r="P820" s="22"/>
      <c r="Q820" s="22"/>
      <c r="R820" s="22"/>
      <c r="S820" s="22"/>
      <c r="T820" s="22"/>
      <c r="U820" s="22"/>
      <c r="V820" s="22"/>
      <c r="W820" s="22"/>
      <c r="X820" s="22"/>
      <c r="Y820" s="22"/>
      <c r="Z820" s="22"/>
    </row>
    <row r="821" spans="2:26" x14ac:dyDescent="0.25">
      <c r="B821" s="22"/>
      <c r="C821" s="22"/>
      <c r="D821" s="22"/>
      <c r="E821" s="22"/>
      <c r="G821" s="22"/>
      <c r="H821" s="22"/>
      <c r="J821" s="22"/>
      <c r="K821" s="22"/>
      <c r="L821" s="22"/>
      <c r="M821" s="22"/>
      <c r="N821" s="22"/>
      <c r="O821" s="22"/>
      <c r="P821" s="22"/>
      <c r="Q821" s="22"/>
      <c r="R821" s="22"/>
      <c r="S821" s="22"/>
      <c r="T821" s="22"/>
      <c r="U821" s="22"/>
      <c r="V821" s="22"/>
      <c r="W821" s="22"/>
      <c r="X821" s="22"/>
      <c r="Y821" s="22"/>
      <c r="Z821" s="22"/>
    </row>
    <row r="822" spans="2:26" x14ac:dyDescent="0.25">
      <c r="B822" s="22"/>
      <c r="C822" s="22"/>
      <c r="D822" s="22"/>
      <c r="E822" s="22"/>
      <c r="G822" s="22"/>
      <c r="H822" s="22"/>
      <c r="J822" s="22"/>
      <c r="K822" s="22"/>
      <c r="L822" s="22"/>
      <c r="M822" s="22"/>
      <c r="N822" s="22"/>
      <c r="O822" s="22"/>
      <c r="P822" s="22"/>
      <c r="Q822" s="22"/>
      <c r="R822" s="22"/>
      <c r="S822" s="22"/>
      <c r="T822" s="22"/>
      <c r="U822" s="22"/>
      <c r="V822" s="22"/>
      <c r="W822" s="22"/>
      <c r="X822" s="22"/>
      <c r="Y822" s="22"/>
      <c r="Z822" s="22"/>
    </row>
    <row r="823" spans="2:26" x14ac:dyDescent="0.25">
      <c r="B823" s="22"/>
      <c r="C823" s="22"/>
      <c r="D823" s="22"/>
      <c r="E823" s="22"/>
      <c r="G823" s="22"/>
      <c r="H823" s="22"/>
      <c r="J823" s="22"/>
      <c r="K823" s="22"/>
      <c r="L823" s="22"/>
      <c r="M823" s="22"/>
      <c r="N823" s="22"/>
      <c r="O823" s="22"/>
      <c r="P823" s="22"/>
      <c r="Q823" s="22"/>
      <c r="R823" s="22"/>
      <c r="S823" s="22"/>
      <c r="T823" s="22"/>
      <c r="U823" s="22"/>
      <c r="V823" s="22"/>
      <c r="W823" s="22"/>
      <c r="X823" s="22"/>
      <c r="Y823" s="22"/>
      <c r="Z823" s="22"/>
    </row>
    <row r="824" spans="2:26" x14ac:dyDescent="0.25">
      <c r="B824" s="22"/>
      <c r="C824" s="22"/>
      <c r="D824" s="22"/>
      <c r="E824" s="22"/>
      <c r="G824" s="22"/>
      <c r="H824" s="22"/>
      <c r="J824" s="22"/>
      <c r="K824" s="22"/>
      <c r="L824" s="22"/>
      <c r="M824" s="22"/>
      <c r="N824" s="22"/>
      <c r="O824" s="22"/>
      <c r="P824" s="22"/>
      <c r="Q824" s="22"/>
      <c r="R824" s="22"/>
      <c r="S824" s="22"/>
      <c r="T824" s="22"/>
      <c r="U824" s="22"/>
      <c r="V824" s="22"/>
      <c r="W824" s="22"/>
      <c r="X824" s="22"/>
      <c r="Y824" s="22"/>
      <c r="Z824" s="22"/>
    </row>
    <row r="825" spans="2:26" x14ac:dyDescent="0.25">
      <c r="B825" s="22"/>
      <c r="C825" s="22"/>
      <c r="D825" s="22"/>
      <c r="E825" s="22"/>
      <c r="G825" s="22"/>
      <c r="H825" s="22"/>
      <c r="J825" s="22"/>
      <c r="K825" s="22"/>
      <c r="L825" s="22"/>
      <c r="M825" s="22"/>
      <c r="N825" s="22"/>
      <c r="O825" s="22"/>
      <c r="P825" s="22"/>
      <c r="Q825" s="22"/>
      <c r="R825" s="22"/>
      <c r="S825" s="22"/>
      <c r="T825" s="22"/>
      <c r="U825" s="22"/>
      <c r="V825" s="22"/>
      <c r="W825" s="22"/>
      <c r="X825" s="22"/>
      <c r="Y825" s="22"/>
      <c r="Z825" s="22"/>
    </row>
    <row r="826" spans="2:26" x14ac:dyDescent="0.25">
      <c r="B826" s="22"/>
      <c r="C826" s="22"/>
      <c r="D826" s="22"/>
      <c r="E826" s="22"/>
      <c r="G826" s="22"/>
      <c r="H826" s="22"/>
      <c r="J826" s="22"/>
      <c r="K826" s="22"/>
      <c r="L826" s="22"/>
      <c r="M826" s="22"/>
      <c r="N826" s="22"/>
      <c r="O826" s="22"/>
      <c r="P826" s="22"/>
      <c r="Q826" s="22"/>
      <c r="R826" s="22"/>
      <c r="S826" s="22"/>
      <c r="T826" s="22"/>
      <c r="U826" s="22"/>
      <c r="V826" s="22"/>
      <c r="W826" s="22"/>
      <c r="X826" s="22"/>
      <c r="Y826" s="22"/>
      <c r="Z826" s="22"/>
    </row>
    <row r="827" spans="2:26" x14ac:dyDescent="0.25">
      <c r="B827" s="22"/>
      <c r="C827" s="22"/>
      <c r="D827" s="22"/>
      <c r="E827" s="22"/>
      <c r="G827" s="22"/>
      <c r="H827" s="22"/>
      <c r="J827" s="22"/>
      <c r="K827" s="22"/>
      <c r="L827" s="22"/>
      <c r="M827" s="22"/>
      <c r="N827" s="22"/>
      <c r="O827" s="22"/>
      <c r="P827" s="22"/>
      <c r="Q827" s="22"/>
      <c r="R827" s="22"/>
      <c r="S827" s="22"/>
      <c r="T827" s="22"/>
      <c r="U827" s="22"/>
      <c r="V827" s="22"/>
      <c r="W827" s="22"/>
      <c r="X827" s="22"/>
      <c r="Y827" s="22"/>
      <c r="Z827" s="22"/>
    </row>
    <row r="828" spans="2:26" x14ac:dyDescent="0.25">
      <c r="B828" s="22"/>
      <c r="C828" s="22"/>
      <c r="D828" s="22"/>
      <c r="E828" s="22"/>
      <c r="G828" s="22"/>
      <c r="H828" s="22"/>
      <c r="J828" s="22"/>
      <c r="K828" s="22"/>
      <c r="L828" s="22"/>
      <c r="M828" s="22"/>
      <c r="N828" s="22"/>
      <c r="O828" s="22"/>
      <c r="P828" s="22"/>
      <c r="Q828" s="22"/>
      <c r="R828" s="22"/>
      <c r="S828" s="22"/>
      <c r="T828" s="22"/>
      <c r="U828" s="22"/>
      <c r="V828" s="22"/>
      <c r="W828" s="22"/>
      <c r="X828" s="22"/>
      <c r="Y828" s="22"/>
      <c r="Z828" s="22"/>
    </row>
    <row r="829" spans="2:26" x14ac:dyDescent="0.25">
      <c r="B829" s="22"/>
      <c r="C829" s="22"/>
      <c r="D829" s="22"/>
      <c r="E829" s="22"/>
      <c r="G829" s="22"/>
      <c r="H829" s="22"/>
      <c r="J829" s="22"/>
      <c r="K829" s="22"/>
      <c r="L829" s="22"/>
      <c r="M829" s="22"/>
      <c r="N829" s="22"/>
      <c r="O829" s="22"/>
      <c r="P829" s="22"/>
      <c r="Q829" s="22"/>
      <c r="R829" s="22"/>
      <c r="S829" s="22"/>
      <c r="T829" s="22"/>
      <c r="U829" s="22"/>
      <c r="V829" s="22"/>
      <c r="W829" s="22"/>
      <c r="X829" s="22"/>
      <c r="Y829" s="22"/>
      <c r="Z829" s="22"/>
    </row>
    <row r="830" spans="2:26" x14ac:dyDescent="0.25">
      <c r="B830" s="22"/>
      <c r="C830" s="22"/>
      <c r="D830" s="22"/>
      <c r="E830" s="22"/>
      <c r="G830" s="22"/>
      <c r="H830" s="22"/>
      <c r="J830" s="22"/>
      <c r="K830" s="22"/>
      <c r="L830" s="22"/>
      <c r="M830" s="22"/>
      <c r="N830" s="22"/>
      <c r="O830" s="22"/>
      <c r="P830" s="22"/>
      <c r="Q830" s="22"/>
      <c r="R830" s="22"/>
      <c r="S830" s="22"/>
      <c r="T830" s="22"/>
      <c r="U830" s="22"/>
      <c r="V830" s="22"/>
      <c r="W830" s="22"/>
      <c r="X830" s="22"/>
      <c r="Y830" s="22"/>
      <c r="Z830" s="22"/>
    </row>
    <row r="831" spans="2:26" x14ac:dyDescent="0.25">
      <c r="B831" s="22"/>
      <c r="C831" s="22"/>
      <c r="D831" s="22"/>
      <c r="E831" s="22"/>
      <c r="G831" s="22"/>
      <c r="H831" s="22"/>
      <c r="J831" s="22"/>
      <c r="K831" s="22"/>
      <c r="L831" s="22"/>
      <c r="M831" s="22"/>
      <c r="N831" s="22"/>
      <c r="O831" s="22"/>
      <c r="P831" s="22"/>
      <c r="Q831" s="22"/>
      <c r="R831" s="22"/>
      <c r="S831" s="22"/>
      <c r="T831" s="22"/>
      <c r="U831" s="22"/>
      <c r="V831" s="22"/>
      <c r="W831" s="22"/>
      <c r="X831" s="22"/>
      <c r="Y831" s="22"/>
      <c r="Z831" s="22"/>
    </row>
    <row r="832" spans="2:26" x14ac:dyDescent="0.25">
      <c r="B832" s="22"/>
      <c r="C832" s="22"/>
      <c r="D832" s="22"/>
      <c r="E832" s="22"/>
      <c r="G832" s="22"/>
      <c r="H832" s="22"/>
      <c r="J832" s="22"/>
      <c r="K832" s="22"/>
      <c r="L832" s="22"/>
      <c r="M832" s="22"/>
      <c r="N832" s="22"/>
      <c r="O832" s="22"/>
      <c r="P832" s="22"/>
      <c r="Q832" s="22"/>
      <c r="R832" s="22"/>
      <c r="S832" s="22"/>
      <c r="T832" s="22"/>
      <c r="U832" s="22"/>
      <c r="V832" s="22"/>
      <c r="W832" s="22"/>
      <c r="X832" s="22"/>
      <c r="Y832" s="22"/>
      <c r="Z832" s="22"/>
    </row>
    <row r="833" spans="2:26" x14ac:dyDescent="0.25">
      <c r="B833" s="22"/>
      <c r="C833" s="22"/>
      <c r="D833" s="22"/>
      <c r="E833" s="22"/>
      <c r="G833" s="22"/>
      <c r="H833" s="22"/>
      <c r="J833" s="22"/>
      <c r="K833" s="22"/>
      <c r="L833" s="22"/>
      <c r="M833" s="22"/>
      <c r="N833" s="22"/>
      <c r="O833" s="22"/>
      <c r="P833" s="22"/>
      <c r="Q833" s="22"/>
      <c r="R833" s="22"/>
      <c r="S833" s="22"/>
      <c r="T833" s="22"/>
      <c r="U833" s="22"/>
      <c r="V833" s="22"/>
      <c r="W833" s="22"/>
      <c r="X833" s="22"/>
      <c r="Y833" s="22"/>
      <c r="Z833" s="22"/>
    </row>
    <row r="834" spans="2:26" x14ac:dyDescent="0.25">
      <c r="B834" s="22"/>
      <c r="C834" s="22"/>
      <c r="D834" s="22"/>
      <c r="E834" s="22"/>
      <c r="G834" s="22"/>
      <c r="H834" s="22"/>
      <c r="J834" s="22"/>
      <c r="K834" s="22"/>
      <c r="L834" s="22"/>
      <c r="M834" s="22"/>
      <c r="N834" s="22"/>
      <c r="O834" s="22"/>
      <c r="P834" s="22"/>
      <c r="Q834" s="22"/>
      <c r="R834" s="22"/>
      <c r="S834" s="22"/>
      <c r="T834" s="22"/>
      <c r="U834" s="22"/>
      <c r="V834" s="22"/>
      <c r="W834" s="22"/>
      <c r="X834" s="22"/>
      <c r="Y834" s="22"/>
      <c r="Z834" s="22"/>
    </row>
    <row r="835" spans="2:26" x14ac:dyDescent="0.25">
      <c r="B835" s="22"/>
      <c r="C835" s="22"/>
      <c r="D835" s="22"/>
      <c r="E835" s="22"/>
      <c r="G835" s="22"/>
      <c r="H835" s="22"/>
      <c r="J835" s="22"/>
      <c r="K835" s="22"/>
      <c r="L835" s="22"/>
      <c r="M835" s="22"/>
      <c r="N835" s="22"/>
      <c r="O835" s="22"/>
      <c r="P835" s="22"/>
      <c r="Q835" s="22"/>
      <c r="R835" s="22"/>
      <c r="S835" s="22"/>
      <c r="T835" s="22"/>
      <c r="U835" s="22"/>
      <c r="V835" s="22"/>
      <c r="W835" s="22"/>
      <c r="X835" s="22"/>
      <c r="Y835" s="22"/>
      <c r="Z835" s="22"/>
    </row>
    <row r="836" spans="2:26" x14ac:dyDescent="0.25">
      <c r="B836" s="22"/>
      <c r="C836" s="22"/>
      <c r="D836" s="22"/>
      <c r="E836" s="22"/>
      <c r="G836" s="22"/>
      <c r="H836" s="22"/>
      <c r="J836" s="22"/>
      <c r="K836" s="22"/>
      <c r="L836" s="22"/>
      <c r="M836" s="22"/>
      <c r="N836" s="22"/>
      <c r="O836" s="22"/>
      <c r="P836" s="22"/>
      <c r="Q836" s="22"/>
      <c r="R836" s="22"/>
      <c r="S836" s="22"/>
      <c r="T836" s="22"/>
      <c r="U836" s="22"/>
      <c r="V836" s="22"/>
      <c r="W836" s="22"/>
      <c r="X836" s="22"/>
      <c r="Y836" s="22"/>
      <c r="Z836" s="22"/>
    </row>
    <row r="837" spans="2:26" x14ac:dyDescent="0.25">
      <c r="B837" s="22"/>
      <c r="C837" s="22"/>
      <c r="D837" s="22"/>
      <c r="E837" s="22"/>
      <c r="G837" s="22"/>
      <c r="H837" s="22"/>
      <c r="J837" s="22"/>
      <c r="K837" s="22"/>
      <c r="L837" s="22"/>
      <c r="M837" s="22"/>
      <c r="N837" s="22"/>
      <c r="O837" s="22"/>
      <c r="P837" s="22"/>
      <c r="Q837" s="22"/>
      <c r="R837" s="22"/>
      <c r="S837" s="22"/>
      <c r="T837" s="22"/>
      <c r="U837" s="22"/>
      <c r="V837" s="22"/>
      <c r="W837" s="22"/>
      <c r="X837" s="22"/>
      <c r="Y837" s="22"/>
      <c r="Z837" s="22"/>
    </row>
    <row r="838" spans="2:26" x14ac:dyDescent="0.25">
      <c r="B838" s="22"/>
      <c r="C838" s="22"/>
      <c r="D838" s="22"/>
      <c r="E838" s="22"/>
      <c r="G838" s="22"/>
      <c r="H838" s="22"/>
      <c r="J838" s="22"/>
      <c r="K838" s="22"/>
      <c r="L838" s="22"/>
      <c r="M838" s="22"/>
      <c r="N838" s="22"/>
      <c r="O838" s="22"/>
      <c r="P838" s="22"/>
      <c r="Q838" s="22"/>
      <c r="R838" s="22"/>
      <c r="S838" s="22"/>
      <c r="T838" s="22"/>
      <c r="U838" s="22"/>
      <c r="V838" s="22"/>
      <c r="W838" s="22"/>
      <c r="X838" s="22"/>
      <c r="Y838" s="22"/>
      <c r="Z838" s="22"/>
    </row>
    <row r="839" spans="2:26" x14ac:dyDescent="0.25">
      <c r="B839" s="22"/>
      <c r="C839" s="22"/>
      <c r="D839" s="22"/>
      <c r="E839" s="22"/>
      <c r="G839" s="22"/>
      <c r="H839" s="22"/>
      <c r="J839" s="22"/>
      <c r="K839" s="22"/>
      <c r="L839" s="22"/>
      <c r="M839" s="22"/>
      <c r="N839" s="22"/>
      <c r="O839" s="22"/>
      <c r="P839" s="22"/>
      <c r="Q839" s="22"/>
      <c r="R839" s="22"/>
      <c r="S839" s="22"/>
      <c r="T839" s="22"/>
      <c r="U839" s="22"/>
      <c r="V839" s="22"/>
      <c r="W839" s="22"/>
      <c r="X839" s="22"/>
      <c r="Y839" s="22"/>
      <c r="Z839" s="22"/>
    </row>
    <row r="840" spans="2:26" x14ac:dyDescent="0.25">
      <c r="B840" s="22"/>
      <c r="C840" s="22"/>
      <c r="D840" s="22"/>
      <c r="E840" s="22"/>
      <c r="G840" s="22"/>
      <c r="H840" s="22"/>
      <c r="J840" s="22"/>
      <c r="K840" s="22"/>
      <c r="L840" s="22"/>
      <c r="M840" s="22"/>
      <c r="N840" s="22"/>
      <c r="O840" s="22"/>
      <c r="P840" s="22"/>
      <c r="Q840" s="22"/>
      <c r="R840" s="22"/>
      <c r="S840" s="22"/>
      <c r="T840" s="22"/>
      <c r="U840" s="22"/>
      <c r="V840" s="22"/>
      <c r="W840" s="22"/>
      <c r="X840" s="22"/>
      <c r="Y840" s="22"/>
      <c r="Z840" s="22"/>
    </row>
    <row r="841" spans="2:26" x14ac:dyDescent="0.25">
      <c r="B841" s="22"/>
      <c r="C841" s="22"/>
      <c r="D841" s="22"/>
      <c r="E841" s="22"/>
      <c r="G841" s="22"/>
      <c r="H841" s="22"/>
      <c r="J841" s="22"/>
      <c r="K841" s="22"/>
      <c r="L841" s="22"/>
      <c r="M841" s="22"/>
      <c r="N841" s="22"/>
      <c r="O841" s="22"/>
      <c r="P841" s="22"/>
      <c r="Q841" s="22"/>
      <c r="R841" s="22"/>
      <c r="S841" s="22"/>
      <c r="T841" s="22"/>
      <c r="U841" s="22"/>
      <c r="V841" s="22"/>
      <c r="W841" s="22"/>
      <c r="X841" s="22"/>
      <c r="Y841" s="22"/>
      <c r="Z841" s="22"/>
    </row>
    <row r="842" spans="2:26" x14ac:dyDescent="0.25">
      <c r="B842" s="22"/>
      <c r="C842" s="22"/>
      <c r="D842" s="22"/>
      <c r="E842" s="22"/>
      <c r="G842" s="22"/>
      <c r="H842" s="22"/>
      <c r="J842" s="22"/>
      <c r="K842" s="22"/>
      <c r="L842" s="22"/>
      <c r="M842" s="22"/>
      <c r="N842" s="22"/>
      <c r="O842" s="22"/>
      <c r="P842" s="22"/>
      <c r="Q842" s="22"/>
      <c r="R842" s="22"/>
      <c r="S842" s="22"/>
      <c r="T842" s="22"/>
      <c r="U842" s="22"/>
      <c r="V842" s="22"/>
      <c r="W842" s="22"/>
      <c r="X842" s="22"/>
      <c r="Y842" s="22"/>
      <c r="Z842" s="22"/>
    </row>
    <row r="843" spans="2:26" x14ac:dyDescent="0.25">
      <c r="B843" s="22"/>
      <c r="C843" s="22"/>
      <c r="D843" s="22"/>
      <c r="E843" s="22"/>
      <c r="G843" s="22"/>
      <c r="H843" s="22"/>
      <c r="J843" s="22"/>
      <c r="K843" s="22"/>
      <c r="L843" s="22"/>
      <c r="M843" s="22"/>
      <c r="N843" s="22"/>
      <c r="O843" s="22"/>
      <c r="P843" s="22"/>
      <c r="Q843" s="22"/>
      <c r="R843" s="22"/>
      <c r="S843" s="22"/>
      <c r="T843" s="22"/>
      <c r="U843" s="22"/>
      <c r="V843" s="22"/>
      <c r="W843" s="22"/>
      <c r="X843" s="22"/>
      <c r="Y843" s="22"/>
      <c r="Z843" s="22"/>
    </row>
    <row r="844" spans="2:26" x14ac:dyDescent="0.25">
      <c r="B844" s="22"/>
      <c r="C844" s="22"/>
      <c r="D844" s="22"/>
      <c r="E844" s="22"/>
      <c r="G844" s="22"/>
      <c r="H844" s="22"/>
      <c r="J844" s="22"/>
      <c r="K844" s="22"/>
      <c r="L844" s="22"/>
      <c r="M844" s="22"/>
      <c r="N844" s="22"/>
      <c r="O844" s="22"/>
      <c r="P844" s="22"/>
      <c r="Q844" s="22"/>
      <c r="R844" s="22"/>
      <c r="S844" s="22"/>
      <c r="T844" s="22"/>
      <c r="U844" s="22"/>
      <c r="V844" s="22"/>
      <c r="W844" s="22"/>
      <c r="X844" s="22"/>
      <c r="Y844" s="22"/>
      <c r="Z844" s="22"/>
    </row>
    <row r="845" spans="2:26" x14ac:dyDescent="0.25">
      <c r="B845" s="22"/>
      <c r="C845" s="22"/>
      <c r="D845" s="22"/>
      <c r="E845" s="22"/>
      <c r="G845" s="22"/>
      <c r="H845" s="22"/>
      <c r="J845" s="22"/>
      <c r="K845" s="22"/>
      <c r="L845" s="22"/>
      <c r="M845" s="22"/>
      <c r="N845" s="22"/>
      <c r="O845" s="22"/>
      <c r="P845" s="22"/>
      <c r="Q845" s="22"/>
      <c r="R845" s="22"/>
      <c r="S845" s="22"/>
      <c r="T845" s="22"/>
      <c r="U845" s="22"/>
      <c r="V845" s="22"/>
      <c r="W845" s="22"/>
      <c r="X845" s="22"/>
      <c r="Y845" s="22"/>
      <c r="Z845" s="22"/>
    </row>
    <row r="846" spans="2:26" x14ac:dyDescent="0.25">
      <c r="B846" s="22"/>
      <c r="C846" s="22"/>
      <c r="D846" s="22"/>
      <c r="E846" s="22"/>
      <c r="G846" s="22"/>
      <c r="H846" s="22"/>
      <c r="J846" s="22"/>
      <c r="K846" s="22"/>
      <c r="L846" s="22"/>
      <c r="M846" s="22"/>
      <c r="N846" s="22"/>
      <c r="O846" s="22"/>
      <c r="P846" s="22"/>
      <c r="Q846" s="22"/>
      <c r="R846" s="22"/>
      <c r="S846" s="22"/>
      <c r="T846" s="22"/>
      <c r="U846" s="22"/>
      <c r="V846" s="22"/>
      <c r="W846" s="22"/>
      <c r="X846" s="22"/>
      <c r="Y846" s="22"/>
      <c r="Z846" s="22"/>
    </row>
    <row r="847" spans="2:26" x14ac:dyDescent="0.25">
      <c r="B847" s="22"/>
      <c r="C847" s="22"/>
      <c r="D847" s="22"/>
      <c r="E847" s="22"/>
      <c r="G847" s="22"/>
      <c r="H847" s="22"/>
      <c r="J847" s="22"/>
      <c r="K847" s="22"/>
      <c r="L847" s="22"/>
      <c r="M847" s="22"/>
      <c r="N847" s="22"/>
      <c r="O847" s="22"/>
      <c r="P847" s="22"/>
      <c r="Q847" s="22"/>
      <c r="R847" s="22"/>
      <c r="S847" s="22"/>
      <c r="T847" s="22"/>
      <c r="U847" s="22"/>
      <c r="V847" s="22"/>
      <c r="W847" s="22"/>
      <c r="X847" s="22"/>
      <c r="Y847" s="22"/>
      <c r="Z847" s="22"/>
    </row>
    <row r="848" spans="2:26" x14ac:dyDescent="0.25">
      <c r="B848" s="22"/>
      <c r="C848" s="22"/>
      <c r="D848" s="22"/>
      <c r="E848" s="22"/>
      <c r="G848" s="22"/>
      <c r="H848" s="22"/>
      <c r="J848" s="22"/>
      <c r="K848" s="22"/>
      <c r="L848" s="22"/>
      <c r="M848" s="22"/>
      <c r="N848" s="22"/>
      <c r="O848" s="22"/>
      <c r="P848" s="22"/>
      <c r="Q848" s="22"/>
      <c r="R848" s="22"/>
      <c r="S848" s="22"/>
      <c r="T848" s="22"/>
      <c r="U848" s="22"/>
      <c r="V848" s="22"/>
      <c r="W848" s="22"/>
      <c r="X848" s="22"/>
      <c r="Y848" s="22"/>
      <c r="Z848" s="22"/>
    </row>
    <row r="849" spans="2:26" x14ac:dyDescent="0.25">
      <c r="B849" s="22"/>
      <c r="C849" s="22"/>
      <c r="D849" s="22"/>
      <c r="E849" s="22"/>
      <c r="G849" s="22"/>
      <c r="H849" s="22"/>
      <c r="J849" s="22"/>
      <c r="K849" s="22"/>
      <c r="L849" s="22"/>
      <c r="M849" s="22"/>
      <c r="N849" s="22"/>
      <c r="O849" s="22"/>
      <c r="P849" s="22"/>
      <c r="Q849" s="22"/>
      <c r="R849" s="22"/>
      <c r="S849" s="22"/>
      <c r="T849" s="22"/>
      <c r="U849" s="22"/>
      <c r="V849" s="22"/>
      <c r="W849" s="22"/>
      <c r="X849" s="22"/>
      <c r="Y849" s="22"/>
      <c r="Z849" s="22"/>
    </row>
    <row r="850" spans="2:26" x14ac:dyDescent="0.25">
      <c r="B850" s="22"/>
      <c r="C850" s="22"/>
      <c r="D850" s="22"/>
      <c r="E850" s="22"/>
      <c r="G850" s="22"/>
      <c r="H850" s="22"/>
      <c r="J850" s="22"/>
      <c r="K850" s="22"/>
      <c r="L850" s="22"/>
      <c r="M850" s="22"/>
      <c r="N850" s="22"/>
      <c r="O850" s="22"/>
      <c r="P850" s="22"/>
      <c r="Q850" s="22"/>
      <c r="R850" s="22"/>
      <c r="S850" s="22"/>
      <c r="T850" s="22"/>
      <c r="U850" s="22"/>
      <c r="V850" s="22"/>
      <c r="W850" s="22"/>
      <c r="X850" s="22"/>
      <c r="Y850" s="22"/>
      <c r="Z850" s="22"/>
    </row>
    <row r="851" spans="2:26" x14ac:dyDescent="0.25">
      <c r="B851" s="22"/>
      <c r="C851" s="22"/>
      <c r="D851" s="22"/>
      <c r="E851" s="22"/>
      <c r="G851" s="22"/>
      <c r="H851" s="22"/>
      <c r="J851" s="22"/>
      <c r="K851" s="22"/>
      <c r="L851" s="22"/>
      <c r="M851" s="22"/>
      <c r="N851" s="22"/>
      <c r="O851" s="22"/>
      <c r="P851" s="22"/>
      <c r="Q851" s="22"/>
      <c r="R851" s="22"/>
      <c r="S851" s="22"/>
      <c r="T851" s="22"/>
      <c r="U851" s="22"/>
      <c r="V851" s="22"/>
      <c r="W851" s="22"/>
      <c r="X851" s="22"/>
      <c r="Y851" s="22"/>
      <c r="Z851" s="22"/>
    </row>
    <row r="852" spans="2:26" x14ac:dyDescent="0.25">
      <c r="B852" s="22"/>
      <c r="C852" s="22"/>
      <c r="D852" s="22"/>
      <c r="E852" s="22"/>
      <c r="G852" s="22"/>
      <c r="H852" s="22"/>
      <c r="J852" s="22"/>
      <c r="K852" s="22"/>
      <c r="L852" s="22"/>
      <c r="M852" s="22"/>
      <c r="N852" s="22"/>
      <c r="O852" s="22"/>
      <c r="P852" s="22"/>
      <c r="Q852" s="22"/>
      <c r="R852" s="22"/>
      <c r="S852" s="22"/>
      <c r="T852" s="22"/>
      <c r="U852" s="22"/>
      <c r="V852" s="22"/>
      <c r="W852" s="22"/>
      <c r="X852" s="22"/>
      <c r="Y852" s="22"/>
      <c r="Z852" s="22"/>
    </row>
    <row r="853" spans="2:26" x14ac:dyDescent="0.25">
      <c r="B853" s="22"/>
      <c r="C853" s="22"/>
      <c r="D853" s="22"/>
      <c r="E853" s="22"/>
      <c r="G853" s="22"/>
      <c r="H853" s="22"/>
      <c r="J853" s="22"/>
      <c r="K853" s="22"/>
      <c r="L853" s="22"/>
      <c r="M853" s="22"/>
      <c r="N853" s="22"/>
      <c r="O853" s="22"/>
      <c r="P853" s="22"/>
      <c r="Q853" s="22"/>
      <c r="R853" s="22"/>
      <c r="S853" s="22"/>
      <c r="T853" s="22"/>
      <c r="U853" s="22"/>
      <c r="V853" s="22"/>
      <c r="W853" s="22"/>
      <c r="X853" s="22"/>
      <c r="Y853" s="22"/>
      <c r="Z853" s="22"/>
    </row>
    <row r="854" spans="2:26" x14ac:dyDescent="0.25">
      <c r="B854" s="22"/>
      <c r="C854" s="22"/>
      <c r="D854" s="22"/>
      <c r="E854" s="22"/>
      <c r="G854" s="22"/>
      <c r="H854" s="22"/>
      <c r="J854" s="22"/>
      <c r="K854" s="22"/>
      <c r="L854" s="22"/>
      <c r="M854" s="22"/>
      <c r="N854" s="22"/>
      <c r="O854" s="22"/>
      <c r="P854" s="22"/>
      <c r="Q854" s="22"/>
      <c r="R854" s="22"/>
      <c r="S854" s="22"/>
      <c r="T854" s="22"/>
      <c r="U854" s="22"/>
      <c r="V854" s="22"/>
      <c r="W854" s="22"/>
      <c r="X854" s="22"/>
      <c r="Y854" s="22"/>
      <c r="Z854" s="22"/>
    </row>
    <row r="855" spans="2:26" x14ac:dyDescent="0.25">
      <c r="B855" s="22"/>
      <c r="C855" s="22"/>
      <c r="D855" s="22"/>
      <c r="E855" s="22"/>
      <c r="G855" s="22"/>
      <c r="H855" s="22"/>
      <c r="J855" s="22"/>
      <c r="K855" s="22"/>
      <c r="L855" s="22"/>
      <c r="M855" s="22"/>
      <c r="N855" s="22"/>
      <c r="O855" s="22"/>
      <c r="P855" s="22"/>
      <c r="Q855" s="22"/>
      <c r="R855" s="22"/>
      <c r="S855" s="22"/>
      <c r="T855" s="22"/>
      <c r="U855" s="22"/>
      <c r="V855" s="22"/>
      <c r="W855" s="22"/>
      <c r="X855" s="22"/>
      <c r="Y855" s="22"/>
      <c r="Z855" s="22"/>
    </row>
    <row r="856" spans="2:26" x14ac:dyDescent="0.25">
      <c r="B856" s="22"/>
      <c r="C856" s="22"/>
      <c r="D856" s="22"/>
      <c r="E856" s="22"/>
      <c r="G856" s="22"/>
      <c r="H856" s="22"/>
      <c r="J856" s="22"/>
      <c r="K856" s="22"/>
      <c r="L856" s="22"/>
      <c r="M856" s="22"/>
      <c r="N856" s="22"/>
      <c r="O856" s="22"/>
      <c r="P856" s="22"/>
      <c r="Q856" s="22"/>
      <c r="R856" s="22"/>
      <c r="S856" s="22"/>
      <c r="T856" s="22"/>
      <c r="U856" s="22"/>
      <c r="V856" s="22"/>
      <c r="W856" s="22"/>
      <c r="X856" s="22"/>
      <c r="Y856" s="22"/>
      <c r="Z856" s="22"/>
    </row>
    <row r="857" spans="2:26" x14ac:dyDescent="0.25">
      <c r="B857" s="22"/>
      <c r="C857" s="22"/>
      <c r="D857" s="22"/>
      <c r="E857" s="22"/>
      <c r="G857" s="22"/>
      <c r="H857" s="22"/>
      <c r="J857" s="22"/>
      <c r="K857" s="22"/>
      <c r="L857" s="22"/>
      <c r="M857" s="22"/>
      <c r="N857" s="22"/>
      <c r="O857" s="22"/>
      <c r="P857" s="22"/>
      <c r="Q857" s="22"/>
      <c r="R857" s="22"/>
      <c r="S857" s="22"/>
      <c r="T857" s="22"/>
      <c r="U857" s="22"/>
      <c r="V857" s="22"/>
      <c r="W857" s="22"/>
      <c r="X857" s="22"/>
      <c r="Y857" s="22"/>
      <c r="Z857" s="22"/>
    </row>
    <row r="858" spans="2:26" x14ac:dyDescent="0.25">
      <c r="B858" s="22"/>
      <c r="C858" s="22"/>
      <c r="D858" s="22"/>
      <c r="E858" s="22"/>
      <c r="G858" s="22"/>
      <c r="H858" s="22"/>
      <c r="J858" s="22"/>
      <c r="K858" s="22"/>
      <c r="L858" s="22"/>
      <c r="M858" s="22"/>
      <c r="N858" s="22"/>
      <c r="O858" s="22"/>
      <c r="P858" s="22"/>
      <c r="Q858" s="22"/>
      <c r="R858" s="22"/>
      <c r="S858" s="22"/>
      <c r="T858" s="22"/>
      <c r="U858" s="22"/>
      <c r="V858" s="22"/>
      <c r="W858" s="22"/>
      <c r="X858" s="22"/>
      <c r="Y858" s="22"/>
      <c r="Z858" s="22"/>
    </row>
    <row r="859" spans="2:26" x14ac:dyDescent="0.25">
      <c r="B859" s="22"/>
      <c r="C859" s="22"/>
      <c r="D859" s="22"/>
      <c r="E859" s="22"/>
      <c r="G859" s="22"/>
      <c r="H859" s="22"/>
      <c r="J859" s="22"/>
      <c r="K859" s="22"/>
      <c r="L859" s="22"/>
      <c r="M859" s="22"/>
      <c r="N859" s="22"/>
      <c r="O859" s="22"/>
      <c r="P859" s="22"/>
      <c r="Q859" s="22"/>
      <c r="R859" s="22"/>
      <c r="S859" s="22"/>
      <c r="T859" s="22"/>
      <c r="U859" s="22"/>
      <c r="V859" s="22"/>
      <c r="W859" s="22"/>
      <c r="X859" s="22"/>
      <c r="Y859" s="22"/>
      <c r="Z859" s="22"/>
    </row>
    <row r="860" spans="2:26" x14ac:dyDescent="0.25">
      <c r="B860" s="22"/>
      <c r="C860" s="22"/>
      <c r="D860" s="22"/>
      <c r="E860" s="22"/>
      <c r="G860" s="22"/>
      <c r="H860" s="22"/>
      <c r="J860" s="22"/>
      <c r="K860" s="22"/>
      <c r="L860" s="22"/>
      <c r="M860" s="22"/>
      <c r="N860" s="22"/>
      <c r="O860" s="22"/>
      <c r="P860" s="22"/>
      <c r="Q860" s="22"/>
      <c r="R860" s="22"/>
      <c r="S860" s="22"/>
      <c r="T860" s="22"/>
      <c r="U860" s="22"/>
      <c r="V860" s="22"/>
      <c r="W860" s="22"/>
      <c r="X860" s="22"/>
      <c r="Y860" s="22"/>
      <c r="Z860" s="22"/>
    </row>
    <row r="861" spans="2:26" x14ac:dyDescent="0.25">
      <c r="B861" s="22"/>
      <c r="C861" s="22"/>
      <c r="D861" s="22"/>
      <c r="E861" s="22"/>
      <c r="G861" s="22"/>
      <c r="H861" s="22"/>
      <c r="J861" s="22"/>
      <c r="K861" s="22"/>
      <c r="L861" s="22"/>
      <c r="M861" s="22"/>
      <c r="N861" s="22"/>
      <c r="O861" s="22"/>
      <c r="P861" s="22"/>
      <c r="Q861" s="22"/>
      <c r="R861" s="22"/>
      <c r="S861" s="22"/>
      <c r="T861" s="22"/>
      <c r="U861" s="22"/>
      <c r="V861" s="22"/>
      <c r="W861" s="22"/>
      <c r="X861" s="22"/>
      <c r="Y861" s="22"/>
      <c r="Z861" s="22"/>
    </row>
    <row r="862" spans="2:26" x14ac:dyDescent="0.25">
      <c r="B862" s="22"/>
      <c r="C862" s="22"/>
      <c r="D862" s="22"/>
      <c r="E862" s="22"/>
      <c r="G862" s="22"/>
      <c r="H862" s="22"/>
      <c r="J862" s="22"/>
      <c r="K862" s="22"/>
      <c r="L862" s="22"/>
      <c r="M862" s="22"/>
      <c r="N862" s="22"/>
      <c r="O862" s="22"/>
      <c r="P862" s="22"/>
      <c r="Q862" s="22"/>
      <c r="R862" s="22"/>
      <c r="S862" s="22"/>
      <c r="T862" s="22"/>
      <c r="U862" s="22"/>
      <c r="V862" s="22"/>
      <c r="W862" s="22"/>
      <c r="X862" s="22"/>
      <c r="Y862" s="22"/>
      <c r="Z862" s="22"/>
    </row>
    <row r="863" spans="2:26" x14ac:dyDescent="0.25">
      <c r="B863" s="22"/>
      <c r="C863" s="22"/>
      <c r="D863" s="22"/>
      <c r="E863" s="22"/>
      <c r="G863" s="22"/>
      <c r="H863" s="22"/>
      <c r="J863" s="22"/>
      <c r="K863" s="22"/>
      <c r="L863" s="22"/>
      <c r="M863" s="22"/>
      <c r="N863" s="22"/>
      <c r="O863" s="22"/>
      <c r="P863" s="22"/>
      <c r="Q863" s="22"/>
      <c r="R863" s="22"/>
      <c r="S863" s="22"/>
      <c r="T863" s="22"/>
      <c r="U863" s="22"/>
      <c r="V863" s="22"/>
      <c r="W863" s="22"/>
      <c r="X863" s="22"/>
      <c r="Y863" s="22"/>
      <c r="Z863" s="22"/>
    </row>
    <row r="864" spans="2:26" x14ac:dyDescent="0.25">
      <c r="B864" s="22"/>
      <c r="C864" s="22"/>
      <c r="D864" s="22"/>
      <c r="E864" s="22"/>
      <c r="G864" s="22"/>
      <c r="H864" s="22"/>
      <c r="J864" s="22"/>
      <c r="K864" s="22"/>
      <c r="L864" s="22"/>
      <c r="M864" s="22"/>
      <c r="N864" s="22"/>
      <c r="O864" s="22"/>
      <c r="P864" s="22"/>
      <c r="Q864" s="22"/>
      <c r="R864" s="22"/>
      <c r="S864" s="22"/>
      <c r="T864" s="22"/>
      <c r="U864" s="22"/>
      <c r="V864" s="22"/>
      <c r="W864" s="22"/>
      <c r="X864" s="22"/>
      <c r="Y864" s="22"/>
      <c r="Z864" s="22"/>
    </row>
    <row r="865" spans="2:26" x14ac:dyDescent="0.25">
      <c r="B865" s="22"/>
      <c r="C865" s="22"/>
      <c r="D865" s="22"/>
      <c r="E865" s="22"/>
      <c r="G865" s="22"/>
      <c r="H865" s="22"/>
      <c r="J865" s="22"/>
      <c r="K865" s="22"/>
      <c r="L865" s="22"/>
      <c r="M865" s="22"/>
      <c r="N865" s="22"/>
      <c r="O865" s="22"/>
      <c r="P865" s="22"/>
      <c r="Q865" s="22"/>
      <c r="R865" s="22"/>
      <c r="S865" s="22"/>
      <c r="T865" s="22"/>
      <c r="U865" s="22"/>
      <c r="V865" s="22"/>
      <c r="W865" s="22"/>
      <c r="X865" s="22"/>
      <c r="Y865" s="22"/>
      <c r="Z865" s="22"/>
    </row>
    <row r="866" spans="2:26" x14ac:dyDescent="0.25">
      <c r="B866" s="22"/>
      <c r="C866" s="22"/>
      <c r="D866" s="22"/>
      <c r="E866" s="22"/>
      <c r="G866" s="22"/>
      <c r="H866" s="22"/>
      <c r="J866" s="22"/>
      <c r="K866" s="22"/>
      <c r="L866" s="22"/>
      <c r="M866" s="22"/>
      <c r="N866" s="22"/>
      <c r="O866" s="22"/>
      <c r="P866" s="22"/>
      <c r="Q866" s="22"/>
      <c r="R866" s="22"/>
      <c r="S866" s="22"/>
      <c r="T866" s="22"/>
      <c r="U866" s="22"/>
      <c r="V866" s="22"/>
      <c r="W866" s="22"/>
      <c r="X866" s="22"/>
      <c r="Y866" s="22"/>
      <c r="Z866" s="22"/>
    </row>
    <row r="867" spans="2:26" x14ac:dyDescent="0.25">
      <c r="B867" s="22"/>
      <c r="C867" s="22"/>
      <c r="D867" s="22"/>
      <c r="E867" s="22"/>
      <c r="G867" s="22"/>
      <c r="H867" s="22"/>
      <c r="J867" s="22"/>
      <c r="K867" s="22"/>
      <c r="L867" s="22"/>
      <c r="M867" s="22"/>
      <c r="N867" s="22"/>
      <c r="O867" s="22"/>
      <c r="P867" s="22"/>
      <c r="Q867" s="22"/>
      <c r="R867" s="22"/>
      <c r="S867" s="22"/>
      <c r="T867" s="22"/>
      <c r="U867" s="22"/>
      <c r="V867" s="22"/>
      <c r="W867" s="22"/>
      <c r="X867" s="22"/>
      <c r="Y867" s="22"/>
      <c r="Z867" s="22"/>
    </row>
    <row r="868" spans="2:26" x14ac:dyDescent="0.25">
      <c r="B868" s="22"/>
      <c r="C868" s="22"/>
      <c r="D868" s="22"/>
      <c r="E868" s="22"/>
      <c r="G868" s="22"/>
      <c r="H868" s="22"/>
      <c r="J868" s="22"/>
      <c r="K868" s="22"/>
      <c r="L868" s="22"/>
      <c r="M868" s="22"/>
      <c r="N868" s="22"/>
      <c r="O868" s="22"/>
      <c r="P868" s="22"/>
      <c r="Q868" s="22"/>
      <c r="R868" s="22"/>
      <c r="S868" s="22"/>
      <c r="T868" s="22"/>
      <c r="U868" s="22"/>
      <c r="V868" s="22"/>
      <c r="W868" s="22"/>
      <c r="X868" s="22"/>
      <c r="Y868" s="22"/>
      <c r="Z868" s="22"/>
    </row>
    <row r="869" spans="2:26" x14ac:dyDescent="0.25">
      <c r="B869" s="22"/>
      <c r="C869" s="22"/>
      <c r="D869" s="22"/>
      <c r="E869" s="22"/>
      <c r="G869" s="22"/>
      <c r="H869" s="22"/>
      <c r="J869" s="22"/>
      <c r="K869" s="22"/>
      <c r="L869" s="22"/>
      <c r="M869" s="22"/>
      <c r="N869" s="22"/>
      <c r="O869" s="22"/>
      <c r="P869" s="22"/>
      <c r="Q869" s="22"/>
      <c r="R869" s="22"/>
      <c r="S869" s="22"/>
      <c r="T869" s="22"/>
      <c r="U869" s="22"/>
      <c r="V869" s="22"/>
      <c r="W869" s="22"/>
      <c r="X869" s="22"/>
      <c r="Y869" s="22"/>
      <c r="Z869" s="22"/>
    </row>
    <row r="870" spans="2:26" x14ac:dyDescent="0.25">
      <c r="B870" s="22"/>
      <c r="C870" s="22"/>
      <c r="D870" s="22"/>
      <c r="E870" s="22"/>
      <c r="G870" s="22"/>
      <c r="H870" s="22"/>
      <c r="J870" s="22"/>
      <c r="K870" s="22"/>
      <c r="L870" s="22"/>
      <c r="M870" s="22"/>
      <c r="N870" s="22"/>
      <c r="O870" s="22"/>
      <c r="P870" s="22"/>
      <c r="Q870" s="22"/>
      <c r="R870" s="22"/>
      <c r="S870" s="22"/>
      <c r="T870" s="22"/>
      <c r="U870" s="22"/>
      <c r="V870" s="22"/>
      <c r="W870" s="22"/>
      <c r="X870" s="22"/>
      <c r="Y870" s="22"/>
      <c r="Z870" s="22"/>
    </row>
    <row r="871" spans="2:26" x14ac:dyDescent="0.25">
      <c r="B871" s="22"/>
      <c r="C871" s="22"/>
      <c r="D871" s="22"/>
      <c r="E871" s="22"/>
      <c r="G871" s="22"/>
      <c r="H871" s="22"/>
      <c r="J871" s="22"/>
      <c r="K871" s="22"/>
      <c r="L871" s="22"/>
      <c r="M871" s="22"/>
      <c r="N871" s="22"/>
      <c r="O871" s="22"/>
      <c r="P871" s="22"/>
      <c r="Q871" s="22"/>
      <c r="R871" s="22"/>
      <c r="S871" s="22"/>
      <c r="T871" s="22"/>
      <c r="U871" s="22"/>
      <c r="V871" s="22"/>
      <c r="W871" s="22"/>
      <c r="X871" s="22"/>
      <c r="Y871" s="22"/>
      <c r="Z871" s="22"/>
    </row>
    <row r="872" spans="2:26" x14ac:dyDescent="0.25">
      <c r="B872" s="22"/>
      <c r="C872" s="22"/>
      <c r="D872" s="22"/>
      <c r="E872" s="22"/>
      <c r="G872" s="22"/>
      <c r="H872" s="22"/>
      <c r="J872" s="22"/>
      <c r="K872" s="22"/>
      <c r="L872" s="22"/>
      <c r="M872" s="22"/>
      <c r="N872" s="22"/>
      <c r="O872" s="22"/>
      <c r="P872" s="22"/>
      <c r="Q872" s="22"/>
      <c r="R872" s="22"/>
      <c r="S872" s="22"/>
      <c r="T872" s="22"/>
      <c r="U872" s="22"/>
      <c r="V872" s="22"/>
      <c r="W872" s="22"/>
      <c r="X872" s="22"/>
      <c r="Y872" s="22"/>
      <c r="Z872" s="22"/>
    </row>
    <row r="873" spans="2:26" x14ac:dyDescent="0.25">
      <c r="B873" s="22"/>
      <c r="C873" s="22"/>
      <c r="D873" s="22"/>
      <c r="E873" s="22"/>
      <c r="G873" s="22"/>
      <c r="H873" s="22"/>
      <c r="J873" s="22"/>
      <c r="K873" s="22"/>
      <c r="L873" s="22"/>
      <c r="M873" s="22"/>
      <c r="N873" s="22"/>
      <c r="O873" s="22"/>
      <c r="P873" s="22"/>
      <c r="Q873" s="22"/>
      <c r="R873" s="22"/>
      <c r="S873" s="22"/>
      <c r="T873" s="22"/>
      <c r="U873" s="22"/>
      <c r="V873" s="22"/>
      <c r="W873" s="22"/>
      <c r="X873" s="22"/>
      <c r="Y873" s="22"/>
      <c r="Z873" s="22"/>
    </row>
    <row r="874" spans="2:26" x14ac:dyDescent="0.25">
      <c r="B874" s="22"/>
      <c r="C874" s="22"/>
      <c r="D874" s="22"/>
      <c r="E874" s="22"/>
      <c r="G874" s="22"/>
      <c r="H874" s="22"/>
      <c r="J874" s="22"/>
      <c r="K874" s="22"/>
      <c r="L874" s="22"/>
      <c r="M874" s="22"/>
      <c r="N874" s="22"/>
      <c r="O874" s="22"/>
      <c r="P874" s="22"/>
      <c r="Q874" s="22"/>
      <c r="R874" s="22"/>
      <c r="S874" s="22"/>
      <c r="T874" s="22"/>
      <c r="U874" s="22"/>
      <c r="V874" s="22"/>
      <c r="W874" s="22"/>
      <c r="X874" s="22"/>
      <c r="Y874" s="22"/>
      <c r="Z874" s="22"/>
    </row>
    <row r="875" spans="2:26" x14ac:dyDescent="0.25">
      <c r="B875" s="22"/>
      <c r="C875" s="22"/>
      <c r="D875" s="22"/>
      <c r="E875" s="22"/>
      <c r="G875" s="22"/>
      <c r="H875" s="22"/>
      <c r="J875" s="22"/>
      <c r="K875" s="22"/>
      <c r="L875" s="22"/>
      <c r="M875" s="22"/>
      <c r="N875" s="22"/>
      <c r="O875" s="22"/>
      <c r="P875" s="22"/>
      <c r="Q875" s="22"/>
      <c r="R875" s="22"/>
      <c r="S875" s="22"/>
      <c r="T875" s="22"/>
      <c r="U875" s="22"/>
      <c r="V875" s="22"/>
      <c r="W875" s="22"/>
      <c r="X875" s="22"/>
      <c r="Y875" s="22"/>
      <c r="Z875" s="22"/>
    </row>
    <row r="876" spans="2:26" x14ac:dyDescent="0.25">
      <c r="B876" s="22"/>
      <c r="C876" s="22"/>
      <c r="D876" s="22"/>
      <c r="E876" s="22"/>
      <c r="G876" s="22"/>
      <c r="H876" s="22"/>
      <c r="J876" s="22"/>
      <c r="K876" s="22"/>
      <c r="L876" s="22"/>
      <c r="M876" s="22"/>
      <c r="N876" s="22"/>
      <c r="O876" s="22"/>
      <c r="P876" s="22"/>
      <c r="Q876" s="22"/>
      <c r="R876" s="22"/>
      <c r="S876" s="22"/>
      <c r="T876" s="22"/>
      <c r="U876" s="22"/>
      <c r="V876" s="22"/>
      <c r="W876" s="22"/>
      <c r="X876" s="22"/>
      <c r="Y876" s="22"/>
      <c r="Z876" s="22"/>
    </row>
    <row r="877" spans="2:26" x14ac:dyDescent="0.25">
      <c r="B877" s="22"/>
      <c r="C877" s="22"/>
      <c r="D877" s="22"/>
      <c r="E877" s="22"/>
      <c r="G877" s="22"/>
      <c r="H877" s="22"/>
      <c r="J877" s="22"/>
      <c r="K877" s="22"/>
      <c r="L877" s="22"/>
      <c r="M877" s="22"/>
      <c r="N877" s="22"/>
      <c r="O877" s="22"/>
      <c r="P877" s="22"/>
      <c r="Q877" s="22"/>
      <c r="R877" s="22"/>
      <c r="S877" s="22"/>
      <c r="T877" s="22"/>
      <c r="U877" s="22"/>
      <c r="V877" s="22"/>
      <c r="W877" s="22"/>
      <c r="X877" s="22"/>
      <c r="Y877" s="22"/>
      <c r="Z877" s="22"/>
    </row>
    <row r="878" spans="2:26" x14ac:dyDescent="0.25">
      <c r="B878" s="22"/>
      <c r="C878" s="22"/>
      <c r="D878" s="22"/>
      <c r="E878" s="22"/>
      <c r="G878" s="22"/>
      <c r="H878" s="22"/>
      <c r="J878" s="22"/>
      <c r="K878" s="22"/>
      <c r="L878" s="22"/>
      <c r="M878" s="22"/>
      <c r="N878" s="22"/>
      <c r="O878" s="22"/>
      <c r="P878" s="22"/>
      <c r="Q878" s="22"/>
      <c r="R878" s="22"/>
      <c r="S878" s="22"/>
      <c r="T878" s="22"/>
      <c r="U878" s="22"/>
      <c r="V878" s="22"/>
      <c r="W878" s="22"/>
      <c r="X878" s="22"/>
      <c r="Y878" s="22"/>
      <c r="Z878" s="22"/>
    </row>
    <row r="879" spans="2:26" x14ac:dyDescent="0.25">
      <c r="B879" s="22"/>
      <c r="C879" s="22"/>
      <c r="D879" s="22"/>
      <c r="E879" s="22"/>
      <c r="G879" s="22"/>
      <c r="H879" s="22"/>
      <c r="J879" s="22"/>
      <c r="K879" s="22"/>
      <c r="L879" s="22"/>
      <c r="M879" s="22"/>
      <c r="N879" s="22"/>
      <c r="O879" s="22"/>
      <c r="P879" s="22"/>
      <c r="Q879" s="22"/>
      <c r="R879" s="22"/>
      <c r="S879" s="22"/>
      <c r="T879" s="22"/>
      <c r="U879" s="22"/>
      <c r="V879" s="22"/>
      <c r="W879" s="22"/>
      <c r="X879" s="22"/>
      <c r="Y879" s="22"/>
      <c r="Z879" s="22"/>
    </row>
    <row r="880" spans="2:26" x14ac:dyDescent="0.25">
      <c r="B880" s="22"/>
      <c r="C880" s="22"/>
      <c r="D880" s="22"/>
      <c r="E880" s="22"/>
      <c r="G880" s="22"/>
      <c r="H880" s="22"/>
      <c r="J880" s="22"/>
      <c r="K880" s="22"/>
      <c r="L880" s="22"/>
      <c r="M880" s="22"/>
      <c r="N880" s="22"/>
      <c r="O880" s="22"/>
      <c r="P880" s="22"/>
      <c r="Q880" s="22"/>
      <c r="R880" s="22"/>
      <c r="S880" s="22"/>
      <c r="T880" s="22"/>
      <c r="U880" s="22"/>
      <c r="V880" s="22"/>
      <c r="W880" s="22"/>
      <c r="X880" s="22"/>
      <c r="Y880" s="22"/>
      <c r="Z880" s="22"/>
    </row>
    <row r="881" spans="2:26" x14ac:dyDescent="0.25">
      <c r="B881" s="22"/>
      <c r="C881" s="22"/>
      <c r="D881" s="22"/>
      <c r="E881" s="22"/>
      <c r="G881" s="22"/>
      <c r="H881" s="22"/>
      <c r="J881" s="22"/>
      <c r="K881" s="22"/>
      <c r="L881" s="22"/>
      <c r="M881" s="22"/>
      <c r="N881" s="22"/>
      <c r="O881" s="22"/>
      <c r="P881" s="22"/>
      <c r="Q881" s="22"/>
      <c r="R881" s="22"/>
      <c r="S881" s="22"/>
      <c r="T881" s="22"/>
      <c r="U881" s="22"/>
      <c r="V881" s="22"/>
      <c r="W881" s="22"/>
      <c r="X881" s="22"/>
      <c r="Y881" s="22"/>
      <c r="Z881" s="22"/>
    </row>
    <row r="882" spans="2:26" x14ac:dyDescent="0.25">
      <c r="B882" s="22"/>
      <c r="C882" s="22"/>
      <c r="D882" s="22"/>
      <c r="E882" s="22"/>
      <c r="G882" s="22"/>
      <c r="H882" s="22"/>
      <c r="J882" s="22"/>
      <c r="K882" s="22"/>
      <c r="L882" s="22"/>
      <c r="M882" s="22"/>
      <c r="N882" s="22"/>
      <c r="O882" s="22"/>
      <c r="P882" s="22"/>
      <c r="Q882" s="22"/>
      <c r="R882" s="22"/>
      <c r="S882" s="22"/>
      <c r="T882" s="22"/>
      <c r="U882" s="22"/>
      <c r="V882" s="22"/>
      <c r="W882" s="22"/>
      <c r="X882" s="22"/>
      <c r="Y882" s="22"/>
      <c r="Z882" s="22"/>
    </row>
    <row r="883" spans="2:26" x14ac:dyDescent="0.25">
      <c r="B883" s="22"/>
      <c r="C883" s="22"/>
      <c r="D883" s="22"/>
      <c r="E883" s="22"/>
      <c r="G883" s="22"/>
      <c r="H883" s="22"/>
      <c r="J883" s="22"/>
      <c r="K883" s="22"/>
      <c r="L883" s="22"/>
      <c r="M883" s="22"/>
      <c r="N883" s="22"/>
      <c r="O883" s="22"/>
      <c r="P883" s="22"/>
      <c r="Q883" s="22"/>
      <c r="R883" s="22"/>
      <c r="S883" s="22"/>
      <c r="T883" s="22"/>
      <c r="U883" s="22"/>
      <c r="V883" s="22"/>
      <c r="W883" s="22"/>
      <c r="X883" s="22"/>
      <c r="Y883" s="22"/>
      <c r="Z883" s="22"/>
    </row>
    <row r="884" spans="2:26" x14ac:dyDescent="0.25">
      <c r="B884" s="22"/>
      <c r="C884" s="22"/>
      <c r="D884" s="22"/>
      <c r="E884" s="22"/>
      <c r="G884" s="22"/>
      <c r="H884" s="22"/>
      <c r="J884" s="22"/>
      <c r="K884" s="22"/>
      <c r="L884" s="22"/>
      <c r="M884" s="22"/>
      <c r="N884" s="22"/>
      <c r="O884" s="22"/>
      <c r="P884" s="22"/>
      <c r="Q884" s="22"/>
      <c r="R884" s="22"/>
      <c r="S884" s="22"/>
      <c r="T884" s="22"/>
      <c r="U884" s="22"/>
      <c r="V884" s="22"/>
      <c r="W884" s="22"/>
      <c r="X884" s="22"/>
      <c r="Y884" s="22"/>
      <c r="Z884" s="22"/>
    </row>
    <row r="885" spans="2:26" x14ac:dyDescent="0.25">
      <c r="B885" s="22"/>
      <c r="C885" s="22"/>
      <c r="D885" s="22"/>
      <c r="E885" s="22"/>
      <c r="G885" s="22"/>
      <c r="H885" s="22"/>
      <c r="J885" s="22"/>
      <c r="K885" s="22"/>
      <c r="L885" s="22"/>
      <c r="M885" s="22"/>
      <c r="N885" s="22"/>
      <c r="O885" s="22"/>
      <c r="P885" s="22"/>
      <c r="Q885" s="22"/>
      <c r="R885" s="22"/>
      <c r="S885" s="22"/>
      <c r="T885" s="22"/>
      <c r="U885" s="22"/>
      <c r="V885" s="22"/>
      <c r="W885" s="22"/>
      <c r="X885" s="22"/>
      <c r="Y885" s="22"/>
      <c r="Z885" s="22"/>
    </row>
    <row r="886" spans="2:26" x14ac:dyDescent="0.25">
      <c r="B886" s="22"/>
      <c r="C886" s="22"/>
      <c r="D886" s="22"/>
      <c r="E886" s="22"/>
      <c r="G886" s="22"/>
      <c r="H886" s="22"/>
      <c r="J886" s="22"/>
      <c r="K886" s="22"/>
      <c r="L886" s="22"/>
      <c r="M886" s="22"/>
      <c r="N886" s="22"/>
      <c r="O886" s="22"/>
      <c r="P886" s="22"/>
      <c r="Q886" s="22"/>
      <c r="R886" s="22"/>
      <c r="S886" s="22"/>
      <c r="T886" s="22"/>
      <c r="U886" s="22"/>
      <c r="V886" s="22"/>
      <c r="W886" s="22"/>
      <c r="X886" s="22"/>
      <c r="Y886" s="22"/>
      <c r="Z886" s="22"/>
    </row>
    <row r="887" spans="2:26" x14ac:dyDescent="0.25">
      <c r="B887" s="22"/>
      <c r="C887" s="22"/>
      <c r="D887" s="22"/>
      <c r="E887" s="22"/>
      <c r="G887" s="22"/>
      <c r="H887" s="22"/>
      <c r="J887" s="22"/>
      <c r="K887" s="22"/>
      <c r="L887" s="22"/>
      <c r="M887" s="22"/>
      <c r="N887" s="22"/>
      <c r="O887" s="22"/>
      <c r="P887" s="22"/>
      <c r="Q887" s="22"/>
      <c r="R887" s="22"/>
      <c r="S887" s="22"/>
      <c r="T887" s="22"/>
      <c r="U887" s="22"/>
      <c r="V887" s="22"/>
      <c r="W887" s="22"/>
      <c r="X887" s="22"/>
      <c r="Y887" s="22"/>
      <c r="Z887" s="22"/>
    </row>
    <row r="888" spans="2:26" x14ac:dyDescent="0.25">
      <c r="B888" s="22"/>
      <c r="C888" s="22"/>
      <c r="D888" s="22"/>
      <c r="E888" s="22"/>
      <c r="G888" s="22"/>
      <c r="H888" s="22"/>
      <c r="J888" s="22"/>
      <c r="K888" s="22"/>
      <c r="L888" s="22"/>
      <c r="M888" s="22"/>
      <c r="N888" s="22"/>
      <c r="O888" s="22"/>
      <c r="P888" s="22"/>
      <c r="Q888" s="22"/>
      <c r="R888" s="22"/>
      <c r="S888" s="22"/>
      <c r="T888" s="22"/>
      <c r="U888" s="22"/>
      <c r="V888" s="22"/>
      <c r="W888" s="22"/>
      <c r="X888" s="22"/>
      <c r="Y888" s="22"/>
      <c r="Z888" s="22"/>
    </row>
    <row r="889" spans="2:26" x14ac:dyDescent="0.25">
      <c r="B889" s="22"/>
      <c r="C889" s="22"/>
      <c r="D889" s="22"/>
      <c r="E889" s="22"/>
      <c r="G889" s="22"/>
      <c r="H889" s="22"/>
      <c r="J889" s="22"/>
      <c r="K889" s="22"/>
      <c r="L889" s="22"/>
      <c r="M889" s="22"/>
      <c r="N889" s="22"/>
      <c r="O889" s="22"/>
      <c r="P889" s="22"/>
      <c r="Q889" s="22"/>
      <c r="R889" s="22"/>
      <c r="S889" s="22"/>
      <c r="T889" s="22"/>
      <c r="U889" s="22"/>
      <c r="V889" s="22"/>
      <c r="W889" s="22"/>
      <c r="X889" s="22"/>
      <c r="Y889" s="22"/>
      <c r="Z889" s="22"/>
    </row>
    <row r="890" spans="2:26" x14ac:dyDescent="0.25">
      <c r="B890" s="22"/>
      <c r="C890" s="22"/>
      <c r="D890" s="22"/>
      <c r="E890" s="22"/>
      <c r="G890" s="22"/>
      <c r="H890" s="22"/>
      <c r="J890" s="22"/>
      <c r="K890" s="22"/>
      <c r="L890" s="22"/>
      <c r="M890" s="22"/>
      <c r="N890" s="22"/>
      <c r="O890" s="22"/>
      <c r="P890" s="22"/>
      <c r="Q890" s="22"/>
      <c r="R890" s="22"/>
      <c r="S890" s="22"/>
      <c r="T890" s="22"/>
      <c r="U890" s="22"/>
      <c r="V890" s="22"/>
      <c r="W890" s="22"/>
      <c r="X890" s="22"/>
      <c r="Y890" s="22"/>
      <c r="Z890" s="22"/>
    </row>
    <row r="891" spans="2:26" x14ac:dyDescent="0.25">
      <c r="B891" s="22"/>
      <c r="C891" s="22"/>
      <c r="D891" s="22"/>
      <c r="E891" s="22"/>
      <c r="G891" s="22"/>
      <c r="H891" s="22"/>
      <c r="J891" s="22"/>
      <c r="K891" s="22"/>
      <c r="L891" s="22"/>
      <c r="M891" s="22"/>
      <c r="N891" s="22"/>
      <c r="O891" s="22"/>
      <c r="P891" s="22"/>
      <c r="Q891" s="22"/>
      <c r="R891" s="22"/>
      <c r="S891" s="22"/>
      <c r="T891" s="22"/>
      <c r="U891" s="22"/>
      <c r="V891" s="22"/>
      <c r="W891" s="22"/>
      <c r="X891" s="22"/>
      <c r="Y891" s="22"/>
      <c r="Z891" s="22"/>
    </row>
    <row r="892" spans="2:26" x14ac:dyDescent="0.25">
      <c r="B892" s="22"/>
      <c r="C892" s="22"/>
      <c r="D892" s="22"/>
      <c r="E892" s="22"/>
      <c r="G892" s="22"/>
      <c r="H892" s="22"/>
      <c r="J892" s="22"/>
      <c r="K892" s="22"/>
      <c r="L892" s="22"/>
      <c r="M892" s="22"/>
      <c r="N892" s="22"/>
      <c r="O892" s="22"/>
      <c r="P892" s="22"/>
      <c r="Q892" s="22"/>
      <c r="R892" s="22"/>
      <c r="S892" s="22"/>
      <c r="T892" s="22"/>
      <c r="U892" s="22"/>
      <c r="V892" s="22"/>
      <c r="W892" s="22"/>
      <c r="X892" s="22"/>
      <c r="Y892" s="22"/>
      <c r="Z892" s="22"/>
    </row>
    <row r="893" spans="2:26" x14ac:dyDescent="0.25">
      <c r="B893" s="22"/>
      <c r="C893" s="22"/>
      <c r="D893" s="22"/>
      <c r="E893" s="22"/>
      <c r="G893" s="22"/>
      <c r="H893" s="22"/>
      <c r="J893" s="22"/>
      <c r="K893" s="22"/>
      <c r="L893" s="22"/>
      <c r="M893" s="22"/>
      <c r="N893" s="22"/>
      <c r="O893" s="22"/>
      <c r="P893" s="22"/>
      <c r="Q893" s="22"/>
      <c r="R893" s="22"/>
      <c r="S893" s="22"/>
      <c r="T893" s="22"/>
      <c r="U893" s="22"/>
      <c r="V893" s="22"/>
      <c r="W893" s="22"/>
      <c r="X893" s="22"/>
      <c r="Y893" s="22"/>
      <c r="Z893" s="22"/>
    </row>
    <row r="894" spans="2:26" x14ac:dyDescent="0.25">
      <c r="B894" s="22"/>
      <c r="C894" s="22"/>
      <c r="D894" s="22"/>
      <c r="E894" s="22"/>
      <c r="G894" s="22"/>
      <c r="H894" s="22"/>
      <c r="J894" s="22"/>
      <c r="K894" s="22"/>
      <c r="L894" s="22"/>
      <c r="M894" s="22"/>
      <c r="N894" s="22"/>
      <c r="O894" s="22"/>
      <c r="P894" s="22"/>
      <c r="Q894" s="22"/>
      <c r="R894" s="22"/>
      <c r="S894" s="22"/>
      <c r="T894" s="22"/>
      <c r="U894" s="22"/>
      <c r="V894" s="22"/>
      <c r="W894" s="22"/>
      <c r="X894" s="22"/>
      <c r="Y894" s="22"/>
      <c r="Z894" s="22"/>
    </row>
    <row r="895" spans="2:26" x14ac:dyDescent="0.25">
      <c r="B895" s="22"/>
      <c r="C895" s="22"/>
      <c r="D895" s="22"/>
      <c r="E895" s="22"/>
      <c r="G895" s="22"/>
      <c r="H895" s="22"/>
      <c r="J895" s="22"/>
      <c r="K895" s="22"/>
      <c r="L895" s="22"/>
      <c r="M895" s="22"/>
      <c r="N895" s="22"/>
      <c r="O895" s="22"/>
      <c r="P895" s="22"/>
      <c r="Q895" s="22"/>
      <c r="R895" s="22"/>
      <c r="S895" s="22"/>
      <c r="T895" s="22"/>
      <c r="U895" s="22"/>
      <c r="V895" s="22"/>
      <c r="W895" s="22"/>
      <c r="X895" s="22"/>
      <c r="Y895" s="22"/>
      <c r="Z895" s="22"/>
    </row>
    <row r="896" spans="2:26" x14ac:dyDescent="0.25">
      <c r="B896" s="22"/>
      <c r="C896" s="22"/>
      <c r="D896" s="22"/>
      <c r="E896" s="22"/>
      <c r="G896" s="22"/>
      <c r="H896" s="22"/>
      <c r="J896" s="22"/>
      <c r="K896" s="22"/>
      <c r="L896" s="22"/>
      <c r="M896" s="22"/>
      <c r="N896" s="22"/>
      <c r="O896" s="22"/>
      <c r="P896" s="22"/>
      <c r="Q896" s="22"/>
      <c r="R896" s="22"/>
      <c r="S896" s="22"/>
      <c r="T896" s="22"/>
      <c r="U896" s="22"/>
      <c r="V896" s="22"/>
      <c r="W896" s="22"/>
      <c r="X896" s="22"/>
      <c r="Y896" s="22"/>
      <c r="Z896" s="22"/>
    </row>
    <row r="897" spans="2:26" x14ac:dyDescent="0.25">
      <c r="B897" s="22"/>
      <c r="C897" s="22"/>
      <c r="D897" s="22"/>
      <c r="E897" s="22"/>
      <c r="G897" s="22"/>
      <c r="H897" s="22"/>
      <c r="J897" s="22"/>
      <c r="K897" s="22"/>
      <c r="L897" s="22"/>
      <c r="M897" s="22"/>
      <c r="N897" s="22"/>
      <c r="O897" s="22"/>
      <c r="P897" s="22"/>
      <c r="Q897" s="22"/>
      <c r="R897" s="22"/>
      <c r="S897" s="22"/>
      <c r="T897" s="22"/>
      <c r="U897" s="22"/>
      <c r="V897" s="22"/>
      <c r="W897" s="22"/>
      <c r="X897" s="22"/>
      <c r="Y897" s="22"/>
      <c r="Z897" s="22"/>
    </row>
    <row r="898" spans="2:26" x14ac:dyDescent="0.25">
      <c r="B898" s="22"/>
      <c r="C898" s="22"/>
      <c r="D898" s="22"/>
      <c r="E898" s="22"/>
      <c r="G898" s="22"/>
      <c r="H898" s="22"/>
      <c r="J898" s="22"/>
      <c r="K898" s="22"/>
      <c r="L898" s="22"/>
      <c r="M898" s="22"/>
      <c r="N898" s="22"/>
      <c r="O898" s="22"/>
      <c r="P898" s="22"/>
      <c r="Q898" s="22"/>
      <c r="R898" s="22"/>
      <c r="S898" s="22"/>
      <c r="T898" s="22"/>
      <c r="U898" s="22"/>
      <c r="V898" s="22"/>
      <c r="W898" s="22"/>
      <c r="X898" s="22"/>
      <c r="Y898" s="22"/>
      <c r="Z898" s="22"/>
    </row>
    <row r="899" spans="2:26" x14ac:dyDescent="0.25">
      <c r="B899" s="22"/>
      <c r="C899" s="22"/>
      <c r="D899" s="22"/>
      <c r="E899" s="22"/>
      <c r="G899" s="22"/>
      <c r="H899" s="22"/>
      <c r="J899" s="22"/>
      <c r="K899" s="22"/>
      <c r="L899" s="22"/>
      <c r="M899" s="22"/>
      <c r="N899" s="22"/>
      <c r="O899" s="22"/>
      <c r="P899" s="22"/>
      <c r="Q899" s="22"/>
      <c r="R899" s="22"/>
      <c r="S899" s="22"/>
      <c r="T899" s="22"/>
      <c r="U899" s="22"/>
      <c r="V899" s="22"/>
      <c r="W899" s="22"/>
      <c r="X899" s="22"/>
      <c r="Y899" s="22"/>
      <c r="Z899" s="22"/>
    </row>
    <row r="900" spans="2:26" x14ac:dyDescent="0.25">
      <c r="B900" s="22"/>
      <c r="C900" s="22"/>
      <c r="D900" s="22"/>
      <c r="E900" s="22"/>
      <c r="G900" s="22"/>
      <c r="H900" s="22"/>
      <c r="J900" s="22"/>
      <c r="K900" s="22"/>
      <c r="L900" s="22"/>
      <c r="M900" s="22"/>
      <c r="N900" s="22"/>
      <c r="O900" s="22"/>
      <c r="P900" s="22"/>
      <c r="Q900" s="22"/>
      <c r="R900" s="22"/>
      <c r="S900" s="22"/>
      <c r="T900" s="22"/>
      <c r="U900" s="22"/>
      <c r="V900" s="22"/>
      <c r="W900" s="22"/>
      <c r="X900" s="22"/>
      <c r="Y900" s="22"/>
      <c r="Z900" s="22"/>
    </row>
    <row r="901" spans="2:26" x14ac:dyDescent="0.25">
      <c r="B901" s="22"/>
      <c r="C901" s="22"/>
      <c r="D901" s="22"/>
      <c r="E901" s="22"/>
      <c r="G901" s="22"/>
      <c r="H901" s="22"/>
      <c r="J901" s="22"/>
      <c r="K901" s="22"/>
      <c r="L901" s="22"/>
      <c r="M901" s="22"/>
      <c r="N901" s="22"/>
      <c r="O901" s="22"/>
      <c r="P901" s="22"/>
      <c r="Q901" s="22"/>
      <c r="R901" s="22"/>
      <c r="S901" s="22"/>
      <c r="T901" s="22"/>
      <c r="U901" s="22"/>
      <c r="V901" s="22"/>
      <c r="W901" s="22"/>
      <c r="X901" s="22"/>
      <c r="Y901" s="22"/>
      <c r="Z901" s="22"/>
    </row>
    <row r="902" spans="2:26" x14ac:dyDescent="0.25">
      <c r="B902" s="22"/>
      <c r="C902" s="22"/>
      <c r="D902" s="22"/>
      <c r="E902" s="22"/>
      <c r="G902" s="22"/>
      <c r="H902" s="22"/>
      <c r="J902" s="22"/>
      <c r="K902" s="22"/>
      <c r="L902" s="22"/>
      <c r="M902" s="22"/>
      <c r="N902" s="22"/>
      <c r="O902" s="22"/>
      <c r="P902" s="22"/>
      <c r="Q902" s="22"/>
      <c r="R902" s="22"/>
      <c r="S902" s="22"/>
      <c r="T902" s="22"/>
      <c r="U902" s="22"/>
      <c r="V902" s="22"/>
      <c r="W902" s="22"/>
      <c r="X902" s="22"/>
      <c r="Y902" s="22"/>
      <c r="Z902" s="22"/>
    </row>
    <row r="903" spans="2:26" x14ac:dyDescent="0.25">
      <c r="B903" s="22"/>
      <c r="C903" s="22"/>
      <c r="D903" s="22"/>
      <c r="E903" s="22"/>
      <c r="G903" s="22"/>
      <c r="H903" s="22"/>
      <c r="J903" s="22"/>
      <c r="K903" s="22"/>
      <c r="L903" s="22"/>
      <c r="M903" s="22"/>
      <c r="N903" s="22"/>
      <c r="O903" s="22"/>
      <c r="P903" s="22"/>
      <c r="Q903" s="22"/>
      <c r="R903" s="22"/>
      <c r="S903" s="22"/>
      <c r="T903" s="22"/>
      <c r="U903" s="22"/>
      <c r="V903" s="22"/>
      <c r="W903" s="22"/>
      <c r="X903" s="22"/>
      <c r="Y903" s="22"/>
      <c r="Z903" s="22"/>
    </row>
    <row r="904" spans="2:26" x14ac:dyDescent="0.25">
      <c r="B904" s="22"/>
      <c r="C904" s="22"/>
      <c r="D904" s="22"/>
      <c r="E904" s="22"/>
      <c r="G904" s="22"/>
      <c r="H904" s="22"/>
      <c r="J904" s="22"/>
      <c r="K904" s="22"/>
      <c r="L904" s="22"/>
      <c r="M904" s="22"/>
      <c r="N904" s="22"/>
      <c r="O904" s="22"/>
      <c r="P904" s="22"/>
      <c r="Q904" s="22"/>
      <c r="R904" s="22"/>
      <c r="S904" s="22"/>
      <c r="T904" s="22"/>
      <c r="U904" s="22"/>
      <c r="V904" s="22"/>
      <c r="W904" s="22"/>
      <c r="X904" s="22"/>
      <c r="Y904" s="22"/>
      <c r="Z904" s="22"/>
    </row>
    <row r="905" spans="2:26" x14ac:dyDescent="0.25">
      <c r="B905" s="22"/>
      <c r="C905" s="22"/>
      <c r="D905" s="22"/>
      <c r="E905" s="22"/>
      <c r="G905" s="22"/>
      <c r="H905" s="22"/>
      <c r="J905" s="22"/>
      <c r="K905" s="22"/>
      <c r="L905" s="22"/>
      <c r="M905" s="22"/>
      <c r="N905" s="22"/>
      <c r="O905" s="22"/>
      <c r="P905" s="22"/>
      <c r="Q905" s="22"/>
      <c r="R905" s="22"/>
      <c r="S905" s="22"/>
      <c r="T905" s="22"/>
      <c r="U905" s="22"/>
      <c r="V905" s="22"/>
      <c r="W905" s="22"/>
      <c r="X905" s="22"/>
      <c r="Y905" s="22"/>
      <c r="Z905" s="22"/>
    </row>
    <row r="906" spans="2:26" x14ac:dyDescent="0.25">
      <c r="B906" s="22"/>
      <c r="C906" s="22"/>
      <c r="D906" s="22"/>
      <c r="E906" s="22"/>
      <c r="G906" s="22"/>
      <c r="H906" s="22"/>
      <c r="J906" s="22"/>
      <c r="K906" s="22"/>
      <c r="L906" s="22"/>
      <c r="M906" s="22"/>
      <c r="N906" s="22"/>
      <c r="O906" s="22"/>
      <c r="P906" s="22"/>
      <c r="Q906" s="22"/>
      <c r="R906" s="22"/>
      <c r="S906" s="22"/>
      <c r="T906" s="22"/>
      <c r="U906" s="22"/>
      <c r="V906" s="22"/>
      <c r="W906" s="22"/>
      <c r="X906" s="22"/>
      <c r="Y906" s="22"/>
      <c r="Z906" s="22"/>
    </row>
    <row r="907" spans="2:26" x14ac:dyDescent="0.25">
      <c r="B907" s="22"/>
      <c r="C907" s="22"/>
      <c r="D907" s="22"/>
      <c r="E907" s="22"/>
      <c r="G907" s="22"/>
      <c r="H907" s="22"/>
      <c r="J907" s="22"/>
      <c r="K907" s="22"/>
      <c r="L907" s="22"/>
      <c r="M907" s="22"/>
      <c r="N907" s="22"/>
      <c r="O907" s="22"/>
      <c r="P907" s="22"/>
      <c r="Q907" s="22"/>
      <c r="R907" s="22"/>
      <c r="S907" s="22"/>
      <c r="T907" s="22"/>
      <c r="U907" s="22"/>
      <c r="V907" s="22"/>
      <c r="W907" s="22"/>
      <c r="X907" s="22"/>
      <c r="Y907" s="22"/>
      <c r="Z907" s="22"/>
    </row>
    <row r="908" spans="2:26" x14ac:dyDescent="0.25">
      <c r="B908" s="22"/>
      <c r="C908" s="22"/>
      <c r="D908" s="22"/>
      <c r="E908" s="22"/>
      <c r="G908" s="22"/>
      <c r="H908" s="22"/>
      <c r="J908" s="22"/>
      <c r="K908" s="22"/>
      <c r="L908" s="22"/>
      <c r="M908" s="22"/>
      <c r="N908" s="22"/>
      <c r="O908" s="22"/>
      <c r="P908" s="22"/>
      <c r="Q908" s="22"/>
      <c r="R908" s="22"/>
      <c r="S908" s="22"/>
      <c r="T908" s="22"/>
      <c r="U908" s="22"/>
      <c r="V908" s="22"/>
      <c r="W908" s="22"/>
      <c r="X908" s="22"/>
      <c r="Y908" s="22"/>
      <c r="Z908" s="22"/>
    </row>
    <row r="909" spans="2:26" x14ac:dyDescent="0.25">
      <c r="B909" s="22"/>
      <c r="C909" s="22"/>
      <c r="D909" s="22"/>
      <c r="E909" s="22"/>
      <c r="G909" s="22"/>
      <c r="H909" s="22"/>
      <c r="J909" s="22"/>
      <c r="K909" s="22"/>
      <c r="L909" s="22"/>
      <c r="M909" s="22"/>
      <c r="N909" s="22"/>
      <c r="O909" s="22"/>
      <c r="P909" s="22"/>
      <c r="Q909" s="22"/>
      <c r="R909" s="22"/>
      <c r="S909" s="22"/>
      <c r="T909" s="22"/>
      <c r="U909" s="22"/>
      <c r="V909" s="22"/>
      <c r="W909" s="22"/>
      <c r="X909" s="22"/>
      <c r="Y909" s="22"/>
      <c r="Z909" s="22"/>
    </row>
    <row r="910" spans="2:26" x14ac:dyDescent="0.25">
      <c r="B910" s="22"/>
      <c r="C910" s="22"/>
      <c r="D910" s="22"/>
      <c r="E910" s="22"/>
      <c r="G910" s="22"/>
      <c r="H910" s="22"/>
      <c r="J910" s="22"/>
      <c r="K910" s="22"/>
      <c r="L910" s="22"/>
      <c r="M910" s="22"/>
      <c r="N910" s="22"/>
      <c r="O910" s="22"/>
      <c r="P910" s="22"/>
      <c r="Q910" s="22"/>
      <c r="R910" s="22"/>
      <c r="S910" s="22"/>
      <c r="T910" s="22"/>
      <c r="U910" s="22"/>
      <c r="V910" s="22"/>
      <c r="W910" s="22"/>
      <c r="X910" s="22"/>
      <c r="Y910" s="22"/>
      <c r="Z910" s="22"/>
    </row>
    <row r="911" spans="2:26" x14ac:dyDescent="0.25">
      <c r="B911" s="22"/>
      <c r="C911" s="22"/>
      <c r="D911" s="22"/>
      <c r="E911" s="22"/>
      <c r="G911" s="22"/>
      <c r="H911" s="22"/>
      <c r="J911" s="22"/>
      <c r="K911" s="22"/>
      <c r="L911" s="22"/>
      <c r="M911" s="22"/>
      <c r="N911" s="22"/>
      <c r="O911" s="22"/>
      <c r="P911" s="22"/>
      <c r="Q911" s="22"/>
      <c r="R911" s="22"/>
      <c r="S911" s="22"/>
      <c r="T911" s="22"/>
      <c r="U911" s="22"/>
      <c r="V911" s="22"/>
      <c r="W911" s="22"/>
      <c r="X911" s="22"/>
      <c r="Y911" s="22"/>
      <c r="Z911" s="22"/>
    </row>
    <row r="912" spans="2:26" x14ac:dyDescent="0.25">
      <c r="B912" s="22"/>
      <c r="C912" s="22"/>
      <c r="D912" s="22"/>
      <c r="E912" s="22"/>
      <c r="G912" s="22"/>
      <c r="H912" s="22"/>
      <c r="J912" s="22"/>
      <c r="K912" s="22"/>
      <c r="L912" s="22"/>
      <c r="M912" s="22"/>
      <c r="N912" s="22"/>
      <c r="O912" s="22"/>
      <c r="P912" s="22"/>
      <c r="Q912" s="22"/>
      <c r="R912" s="22"/>
      <c r="S912" s="22"/>
      <c r="T912" s="22"/>
      <c r="U912" s="22"/>
      <c r="V912" s="22"/>
      <c r="W912" s="22"/>
      <c r="X912" s="22"/>
      <c r="Y912" s="22"/>
      <c r="Z912" s="22"/>
    </row>
    <row r="913" spans="2:26" x14ac:dyDescent="0.25">
      <c r="B913" s="22"/>
      <c r="C913" s="22"/>
      <c r="D913" s="22"/>
      <c r="E913" s="22"/>
      <c r="G913" s="22"/>
      <c r="H913" s="22"/>
      <c r="J913" s="22"/>
      <c r="K913" s="22"/>
      <c r="L913" s="22"/>
      <c r="M913" s="22"/>
      <c r="N913" s="22"/>
      <c r="O913" s="22"/>
      <c r="P913" s="22"/>
      <c r="Q913" s="22"/>
      <c r="R913" s="22"/>
      <c r="S913" s="22"/>
      <c r="T913" s="22"/>
      <c r="U913" s="22"/>
      <c r="V913" s="22"/>
      <c r="W913" s="22"/>
      <c r="X913" s="22"/>
      <c r="Y913" s="22"/>
      <c r="Z913" s="22"/>
    </row>
    <row r="914" spans="2:26" x14ac:dyDescent="0.25">
      <c r="B914" s="22"/>
      <c r="C914" s="22"/>
      <c r="D914" s="22"/>
      <c r="E914" s="22"/>
      <c r="G914" s="22"/>
      <c r="H914" s="22"/>
      <c r="J914" s="22"/>
      <c r="K914" s="22"/>
      <c r="L914" s="22"/>
      <c r="M914" s="22"/>
      <c r="N914" s="22"/>
      <c r="O914" s="22"/>
      <c r="P914" s="22"/>
      <c r="Q914" s="22"/>
      <c r="R914" s="22"/>
      <c r="S914" s="22"/>
      <c r="T914" s="22"/>
      <c r="U914" s="22"/>
      <c r="V914" s="22"/>
      <c r="W914" s="22"/>
      <c r="X914" s="22"/>
      <c r="Y914" s="22"/>
      <c r="Z914" s="22"/>
    </row>
    <row r="915" spans="2:26" x14ac:dyDescent="0.25">
      <c r="B915" s="22"/>
      <c r="C915" s="22"/>
      <c r="D915" s="22"/>
      <c r="E915" s="22"/>
      <c r="G915" s="22"/>
      <c r="H915" s="22"/>
      <c r="J915" s="22"/>
      <c r="K915" s="22"/>
      <c r="L915" s="22"/>
      <c r="M915" s="22"/>
      <c r="N915" s="22"/>
      <c r="O915" s="22"/>
      <c r="P915" s="22"/>
      <c r="Q915" s="22"/>
      <c r="R915" s="22"/>
      <c r="S915" s="22"/>
      <c r="T915" s="22"/>
      <c r="U915" s="22"/>
      <c r="V915" s="22"/>
      <c r="W915" s="22"/>
      <c r="X915" s="22"/>
      <c r="Y915" s="22"/>
      <c r="Z915" s="22"/>
    </row>
    <row r="916" spans="2:26" x14ac:dyDescent="0.25">
      <c r="B916" s="22"/>
      <c r="C916" s="22"/>
      <c r="D916" s="22"/>
      <c r="E916" s="22"/>
      <c r="G916" s="22"/>
      <c r="H916" s="22"/>
      <c r="J916" s="22"/>
      <c r="K916" s="22"/>
      <c r="L916" s="22"/>
      <c r="M916" s="22"/>
      <c r="N916" s="22"/>
      <c r="O916" s="22"/>
      <c r="P916" s="22"/>
      <c r="Q916" s="22"/>
      <c r="R916" s="22"/>
      <c r="S916" s="22"/>
      <c r="T916" s="22"/>
      <c r="U916" s="22"/>
      <c r="V916" s="22"/>
      <c r="W916" s="22"/>
      <c r="X916" s="22"/>
      <c r="Y916" s="22"/>
      <c r="Z916" s="22"/>
    </row>
    <row r="917" spans="2:26" x14ac:dyDescent="0.25">
      <c r="B917" s="22"/>
      <c r="C917" s="22"/>
      <c r="D917" s="22"/>
      <c r="E917" s="22"/>
      <c r="G917" s="22"/>
      <c r="H917" s="22"/>
      <c r="J917" s="22"/>
      <c r="K917" s="22"/>
      <c r="L917" s="22"/>
      <c r="M917" s="22"/>
      <c r="N917" s="22"/>
      <c r="O917" s="22"/>
      <c r="P917" s="22"/>
      <c r="Q917" s="22"/>
      <c r="R917" s="22"/>
      <c r="S917" s="22"/>
      <c r="T917" s="22"/>
      <c r="U917" s="22"/>
      <c r="V917" s="22"/>
      <c r="W917" s="22"/>
      <c r="X917" s="22"/>
      <c r="Y917" s="22"/>
      <c r="Z917" s="22"/>
    </row>
    <row r="918" spans="2:26" x14ac:dyDescent="0.25">
      <c r="B918" s="22"/>
      <c r="C918" s="22"/>
      <c r="D918" s="22"/>
      <c r="E918" s="22"/>
      <c r="G918" s="22"/>
      <c r="H918" s="22"/>
      <c r="J918" s="22"/>
      <c r="K918" s="22"/>
      <c r="L918" s="22"/>
      <c r="M918" s="22"/>
      <c r="N918" s="22"/>
      <c r="O918" s="22"/>
      <c r="P918" s="22"/>
      <c r="Q918" s="22"/>
      <c r="R918" s="22"/>
      <c r="S918" s="22"/>
      <c r="T918" s="22"/>
      <c r="U918" s="22"/>
      <c r="V918" s="22"/>
      <c r="W918" s="22"/>
      <c r="X918" s="22"/>
      <c r="Y918" s="22"/>
      <c r="Z918" s="22"/>
    </row>
    <row r="919" spans="2:26" x14ac:dyDescent="0.25">
      <c r="B919" s="22"/>
      <c r="C919" s="22"/>
      <c r="D919" s="22"/>
      <c r="E919" s="22"/>
      <c r="G919" s="22"/>
      <c r="H919" s="22"/>
      <c r="J919" s="22"/>
      <c r="K919" s="22"/>
      <c r="L919" s="22"/>
      <c r="M919" s="22"/>
      <c r="N919" s="22"/>
      <c r="O919" s="22"/>
      <c r="P919" s="22"/>
      <c r="Q919" s="22"/>
      <c r="R919" s="22"/>
      <c r="S919" s="22"/>
      <c r="T919" s="22"/>
      <c r="U919" s="22"/>
      <c r="V919" s="22"/>
      <c r="W919" s="22"/>
      <c r="X919" s="22"/>
      <c r="Y919" s="22"/>
      <c r="Z919" s="22"/>
    </row>
    <row r="920" spans="2:26" x14ac:dyDescent="0.25">
      <c r="B920" s="22"/>
      <c r="C920" s="22"/>
      <c r="D920" s="22"/>
      <c r="E920" s="22"/>
      <c r="G920" s="22"/>
      <c r="H920" s="22"/>
      <c r="J920" s="22"/>
      <c r="K920" s="22"/>
      <c r="L920" s="22"/>
      <c r="M920" s="22"/>
      <c r="N920" s="22"/>
      <c r="O920" s="22"/>
      <c r="P920" s="22"/>
      <c r="Q920" s="22"/>
      <c r="R920" s="22"/>
      <c r="S920" s="22"/>
      <c r="T920" s="22"/>
      <c r="U920" s="22"/>
      <c r="V920" s="22"/>
      <c r="W920" s="22"/>
      <c r="X920" s="22"/>
      <c r="Y920" s="22"/>
      <c r="Z920" s="22"/>
    </row>
    <row r="921" spans="2:26" x14ac:dyDescent="0.25">
      <c r="B921" s="22"/>
      <c r="C921" s="22"/>
      <c r="D921" s="22"/>
      <c r="E921" s="22"/>
      <c r="G921" s="22"/>
      <c r="H921" s="22"/>
      <c r="J921" s="22"/>
      <c r="K921" s="22"/>
      <c r="L921" s="22"/>
      <c r="M921" s="22"/>
      <c r="N921" s="22"/>
      <c r="O921" s="22"/>
      <c r="P921" s="22"/>
      <c r="Q921" s="22"/>
      <c r="R921" s="22"/>
      <c r="S921" s="22"/>
      <c r="T921" s="22"/>
      <c r="U921" s="22"/>
      <c r="V921" s="22"/>
      <c r="W921" s="22"/>
      <c r="X921" s="22"/>
      <c r="Y921" s="22"/>
      <c r="Z921" s="22"/>
    </row>
    <row r="922" spans="2:26" x14ac:dyDescent="0.25">
      <c r="B922" s="22"/>
      <c r="C922" s="22"/>
      <c r="D922" s="22"/>
      <c r="E922" s="22"/>
      <c r="G922" s="22"/>
      <c r="H922" s="22"/>
      <c r="J922" s="22"/>
      <c r="K922" s="22"/>
      <c r="L922" s="22"/>
      <c r="M922" s="22"/>
      <c r="N922" s="22"/>
      <c r="O922" s="22"/>
      <c r="P922" s="22"/>
      <c r="Q922" s="22"/>
      <c r="R922" s="22"/>
      <c r="S922" s="22"/>
      <c r="T922" s="22"/>
      <c r="U922" s="22"/>
      <c r="V922" s="22"/>
      <c r="W922" s="22"/>
      <c r="X922" s="22"/>
      <c r="Y922" s="22"/>
      <c r="Z922" s="22"/>
    </row>
    <row r="923" spans="2:26" x14ac:dyDescent="0.25">
      <c r="B923" s="22"/>
      <c r="C923" s="22"/>
      <c r="D923" s="22"/>
      <c r="E923" s="22"/>
      <c r="G923" s="22"/>
      <c r="H923" s="22"/>
      <c r="J923" s="22"/>
      <c r="K923" s="22"/>
      <c r="L923" s="22"/>
      <c r="M923" s="22"/>
      <c r="N923" s="22"/>
      <c r="O923" s="22"/>
      <c r="P923" s="22"/>
      <c r="Q923" s="22"/>
      <c r="R923" s="22"/>
      <c r="S923" s="22"/>
      <c r="T923" s="22"/>
      <c r="U923" s="22"/>
      <c r="V923" s="22"/>
      <c r="W923" s="22"/>
      <c r="X923" s="22"/>
      <c r="Y923" s="22"/>
      <c r="Z923" s="22"/>
    </row>
    <row r="924" spans="2:26" x14ac:dyDescent="0.25">
      <c r="B924" s="22"/>
      <c r="C924" s="22"/>
      <c r="D924" s="22"/>
      <c r="E924" s="22"/>
      <c r="G924" s="22"/>
      <c r="H924" s="22"/>
      <c r="J924" s="22"/>
      <c r="K924" s="22"/>
      <c r="L924" s="22"/>
      <c r="M924" s="22"/>
      <c r="N924" s="22"/>
      <c r="O924" s="22"/>
      <c r="P924" s="22"/>
      <c r="Q924" s="22"/>
      <c r="R924" s="22"/>
      <c r="S924" s="22"/>
      <c r="T924" s="22"/>
      <c r="U924" s="22"/>
      <c r="V924" s="22"/>
      <c r="W924" s="22"/>
      <c r="X924" s="22"/>
      <c r="Y924" s="22"/>
      <c r="Z924" s="22"/>
    </row>
    <row r="925" spans="2:26" x14ac:dyDescent="0.25">
      <c r="B925" s="22"/>
      <c r="C925" s="22"/>
      <c r="D925" s="22"/>
      <c r="E925" s="22"/>
      <c r="G925" s="22"/>
      <c r="H925" s="22"/>
      <c r="J925" s="22"/>
      <c r="K925" s="22"/>
      <c r="L925" s="22"/>
      <c r="M925" s="22"/>
      <c r="N925" s="22"/>
      <c r="O925" s="22"/>
      <c r="P925" s="22"/>
      <c r="Q925" s="22"/>
      <c r="R925" s="22"/>
      <c r="S925" s="22"/>
      <c r="T925" s="22"/>
      <c r="U925" s="22"/>
      <c r="V925" s="22"/>
      <c r="W925" s="22"/>
      <c r="X925" s="22"/>
      <c r="Y925" s="22"/>
      <c r="Z925" s="22"/>
    </row>
    <row r="926" spans="2:26" x14ac:dyDescent="0.25">
      <c r="B926" s="22"/>
      <c r="C926" s="22"/>
      <c r="D926" s="22"/>
      <c r="E926" s="22"/>
      <c r="G926" s="22"/>
      <c r="H926" s="22"/>
      <c r="J926" s="22"/>
      <c r="K926" s="22"/>
      <c r="L926" s="22"/>
      <c r="M926" s="22"/>
      <c r="N926" s="22"/>
      <c r="O926" s="22"/>
      <c r="P926" s="22"/>
      <c r="Q926" s="22"/>
      <c r="R926" s="22"/>
      <c r="S926" s="22"/>
      <c r="T926" s="22"/>
      <c r="U926" s="22"/>
      <c r="V926" s="22"/>
      <c r="W926" s="22"/>
      <c r="X926" s="22"/>
      <c r="Y926" s="22"/>
      <c r="Z926" s="22"/>
    </row>
    <row r="927" spans="2:26" x14ac:dyDescent="0.25">
      <c r="B927" s="22"/>
      <c r="C927" s="22"/>
      <c r="D927" s="22"/>
      <c r="E927" s="22"/>
      <c r="G927" s="22"/>
      <c r="H927" s="22"/>
      <c r="J927" s="22"/>
      <c r="K927" s="22"/>
      <c r="L927" s="22"/>
      <c r="M927" s="22"/>
      <c r="N927" s="22"/>
      <c r="O927" s="22"/>
      <c r="P927" s="22"/>
      <c r="Q927" s="22"/>
      <c r="R927" s="22"/>
      <c r="S927" s="22"/>
      <c r="T927" s="22"/>
      <c r="U927" s="22"/>
      <c r="V927" s="22"/>
      <c r="W927" s="22"/>
      <c r="X927" s="22"/>
      <c r="Y927" s="22"/>
      <c r="Z927" s="22"/>
    </row>
    <row r="928" spans="2:26" x14ac:dyDescent="0.25">
      <c r="B928" s="22"/>
      <c r="C928" s="22"/>
      <c r="D928" s="22"/>
      <c r="E928" s="22"/>
      <c r="G928" s="22"/>
      <c r="H928" s="22"/>
      <c r="J928" s="22"/>
      <c r="K928" s="22"/>
      <c r="L928" s="22"/>
      <c r="M928" s="22"/>
      <c r="N928" s="22"/>
      <c r="O928" s="22"/>
      <c r="P928" s="22"/>
      <c r="Q928" s="22"/>
      <c r="R928" s="22"/>
      <c r="S928" s="22"/>
      <c r="T928" s="22"/>
      <c r="U928" s="22"/>
      <c r="V928" s="22"/>
      <c r="W928" s="22"/>
      <c r="X928" s="22"/>
      <c r="Y928" s="22"/>
      <c r="Z928" s="22"/>
    </row>
    <row r="929" spans="2:26" x14ac:dyDescent="0.25">
      <c r="B929" s="22"/>
      <c r="C929" s="22"/>
      <c r="D929" s="22"/>
      <c r="E929" s="22"/>
      <c r="G929" s="22"/>
      <c r="H929" s="22"/>
      <c r="J929" s="22"/>
      <c r="K929" s="22"/>
      <c r="L929" s="22"/>
      <c r="M929" s="22"/>
      <c r="N929" s="22"/>
      <c r="O929" s="22"/>
      <c r="P929" s="22"/>
      <c r="Q929" s="22"/>
      <c r="R929" s="22"/>
      <c r="S929" s="22"/>
      <c r="T929" s="22"/>
      <c r="U929" s="22"/>
      <c r="V929" s="22"/>
      <c r="W929" s="22"/>
      <c r="X929" s="22"/>
      <c r="Y929" s="22"/>
      <c r="Z929" s="22"/>
    </row>
    <row r="930" spans="2:26" x14ac:dyDescent="0.25">
      <c r="B930" s="22"/>
      <c r="C930" s="22"/>
      <c r="D930" s="22"/>
      <c r="E930" s="22"/>
      <c r="G930" s="22"/>
      <c r="H930" s="22"/>
      <c r="J930" s="22"/>
      <c r="K930" s="22"/>
      <c r="L930" s="22"/>
      <c r="M930" s="22"/>
      <c r="N930" s="22"/>
      <c r="O930" s="22"/>
      <c r="P930" s="22"/>
      <c r="Q930" s="22"/>
      <c r="R930" s="22"/>
      <c r="S930" s="22"/>
      <c r="T930" s="22"/>
      <c r="U930" s="22"/>
      <c r="V930" s="22"/>
      <c r="W930" s="22"/>
      <c r="X930" s="22"/>
      <c r="Y930" s="22"/>
      <c r="Z930" s="22"/>
    </row>
    <row r="931" spans="2:26" x14ac:dyDescent="0.25">
      <c r="B931" s="22"/>
      <c r="C931" s="22"/>
      <c r="D931" s="22"/>
      <c r="E931" s="22"/>
      <c r="G931" s="22"/>
      <c r="H931" s="22"/>
      <c r="J931" s="22"/>
      <c r="K931" s="22"/>
      <c r="L931" s="22"/>
      <c r="M931" s="22"/>
      <c r="N931" s="22"/>
      <c r="O931" s="22"/>
      <c r="P931" s="22"/>
      <c r="Q931" s="22"/>
      <c r="R931" s="22"/>
      <c r="S931" s="22"/>
      <c r="T931" s="22"/>
      <c r="U931" s="22"/>
      <c r="V931" s="22"/>
      <c r="W931" s="22"/>
      <c r="X931" s="22"/>
      <c r="Y931" s="22"/>
      <c r="Z931" s="22"/>
    </row>
    <row r="932" spans="2:26" x14ac:dyDescent="0.25">
      <c r="B932" s="22"/>
      <c r="C932" s="22"/>
      <c r="D932" s="22"/>
      <c r="E932" s="22"/>
      <c r="G932" s="22"/>
      <c r="H932" s="22"/>
      <c r="J932" s="22"/>
      <c r="K932" s="22"/>
      <c r="L932" s="22"/>
      <c r="M932" s="22"/>
      <c r="N932" s="22"/>
      <c r="O932" s="22"/>
      <c r="P932" s="22"/>
      <c r="Q932" s="22"/>
      <c r="R932" s="22"/>
      <c r="S932" s="22"/>
      <c r="T932" s="22"/>
      <c r="U932" s="22"/>
      <c r="V932" s="22"/>
      <c r="W932" s="22"/>
      <c r="X932" s="22"/>
      <c r="Y932" s="22"/>
      <c r="Z932" s="22"/>
    </row>
    <row r="933" spans="2:26" x14ac:dyDescent="0.25">
      <c r="B933" s="22"/>
      <c r="C933" s="22"/>
      <c r="D933" s="22"/>
      <c r="E933" s="22"/>
      <c r="G933" s="22"/>
      <c r="H933" s="22"/>
      <c r="J933" s="22"/>
      <c r="K933" s="22"/>
      <c r="L933" s="22"/>
      <c r="M933" s="22"/>
      <c r="N933" s="22"/>
      <c r="O933" s="22"/>
      <c r="P933" s="22"/>
      <c r="Q933" s="22"/>
      <c r="R933" s="22"/>
      <c r="S933" s="22"/>
      <c r="T933" s="22"/>
      <c r="U933" s="22"/>
      <c r="V933" s="22"/>
      <c r="W933" s="22"/>
      <c r="X933" s="22"/>
      <c r="Y933" s="22"/>
      <c r="Z933" s="22"/>
    </row>
    <row r="934" spans="2:26" x14ac:dyDescent="0.25">
      <c r="B934" s="22"/>
      <c r="C934" s="22"/>
      <c r="D934" s="22"/>
      <c r="E934" s="22"/>
      <c r="G934" s="22"/>
      <c r="H934" s="22"/>
      <c r="J934" s="22"/>
      <c r="K934" s="22"/>
      <c r="L934" s="22"/>
      <c r="M934" s="22"/>
      <c r="N934" s="22"/>
      <c r="O934" s="22"/>
      <c r="P934" s="22"/>
      <c r="Q934" s="22"/>
      <c r="R934" s="22"/>
      <c r="S934" s="22"/>
      <c r="T934" s="22"/>
      <c r="U934" s="22"/>
      <c r="V934" s="22"/>
      <c r="W934" s="22"/>
      <c r="X934" s="22"/>
      <c r="Y934" s="22"/>
      <c r="Z934" s="22"/>
    </row>
    <row r="935" spans="2:26" x14ac:dyDescent="0.25">
      <c r="B935" s="22"/>
      <c r="C935" s="22"/>
      <c r="D935" s="22"/>
      <c r="E935" s="22"/>
      <c r="G935" s="22"/>
      <c r="H935" s="22"/>
      <c r="J935" s="22"/>
      <c r="K935" s="22"/>
      <c r="L935" s="22"/>
      <c r="M935" s="22"/>
      <c r="N935" s="22"/>
      <c r="O935" s="22"/>
      <c r="P935" s="22"/>
      <c r="Q935" s="22"/>
      <c r="R935" s="22"/>
      <c r="S935" s="22"/>
      <c r="T935" s="22"/>
      <c r="U935" s="22"/>
      <c r="V935" s="22"/>
      <c r="W935" s="22"/>
      <c r="X935" s="22"/>
      <c r="Y935" s="22"/>
      <c r="Z935" s="22"/>
    </row>
    <row r="936" spans="2:26" x14ac:dyDescent="0.25">
      <c r="B936" s="22"/>
      <c r="C936" s="22"/>
      <c r="D936" s="22"/>
      <c r="E936" s="22"/>
      <c r="G936" s="22"/>
      <c r="H936" s="22"/>
      <c r="J936" s="22"/>
      <c r="K936" s="22"/>
      <c r="L936" s="22"/>
      <c r="M936" s="22"/>
      <c r="N936" s="22"/>
      <c r="O936" s="22"/>
      <c r="P936" s="22"/>
      <c r="Q936" s="22"/>
      <c r="R936" s="22"/>
      <c r="S936" s="22"/>
      <c r="T936" s="22"/>
      <c r="U936" s="22"/>
      <c r="V936" s="22"/>
      <c r="W936" s="22"/>
      <c r="X936" s="22"/>
      <c r="Y936" s="22"/>
      <c r="Z936" s="22"/>
    </row>
    <row r="937" spans="2:26" x14ac:dyDescent="0.25">
      <c r="B937" s="22"/>
      <c r="C937" s="22"/>
      <c r="D937" s="22"/>
      <c r="E937" s="22"/>
      <c r="G937" s="22"/>
      <c r="H937" s="22"/>
      <c r="J937" s="22"/>
      <c r="K937" s="22"/>
      <c r="L937" s="22"/>
      <c r="M937" s="22"/>
      <c r="N937" s="22"/>
      <c r="O937" s="22"/>
      <c r="P937" s="22"/>
      <c r="Q937" s="22"/>
      <c r="R937" s="22"/>
      <c r="S937" s="22"/>
      <c r="T937" s="22"/>
      <c r="U937" s="22"/>
      <c r="V937" s="22"/>
      <c r="W937" s="22"/>
      <c r="X937" s="22"/>
      <c r="Y937" s="22"/>
      <c r="Z937" s="22"/>
    </row>
    <row r="938" spans="2:26" x14ac:dyDescent="0.25">
      <c r="B938" s="22"/>
      <c r="C938" s="22"/>
      <c r="D938" s="22"/>
      <c r="E938" s="22"/>
      <c r="G938" s="22"/>
      <c r="H938" s="22"/>
      <c r="J938" s="22"/>
      <c r="K938" s="22"/>
      <c r="L938" s="22"/>
      <c r="M938" s="22"/>
      <c r="N938" s="22"/>
      <c r="O938" s="22"/>
      <c r="P938" s="22"/>
      <c r="Q938" s="22"/>
      <c r="R938" s="22"/>
      <c r="S938" s="22"/>
      <c r="T938" s="22"/>
      <c r="U938" s="22"/>
      <c r="V938" s="22"/>
      <c r="W938" s="22"/>
      <c r="X938" s="22"/>
      <c r="Y938" s="22"/>
      <c r="Z938" s="22"/>
    </row>
    <row r="939" spans="2:26" x14ac:dyDescent="0.25">
      <c r="B939" s="22"/>
      <c r="C939" s="22"/>
      <c r="D939" s="22"/>
      <c r="E939" s="22"/>
      <c r="G939" s="22"/>
      <c r="H939" s="22"/>
      <c r="J939" s="22"/>
      <c r="K939" s="22"/>
      <c r="L939" s="22"/>
      <c r="M939" s="22"/>
      <c r="N939" s="22"/>
      <c r="O939" s="22"/>
      <c r="P939" s="22"/>
      <c r="Q939" s="22"/>
      <c r="R939" s="22"/>
      <c r="S939" s="22"/>
      <c r="T939" s="22"/>
      <c r="U939" s="22"/>
      <c r="V939" s="22"/>
      <c r="W939" s="22"/>
      <c r="X939" s="22"/>
      <c r="Y939" s="22"/>
      <c r="Z939" s="22"/>
    </row>
    <row r="940" spans="2:26" x14ac:dyDescent="0.25">
      <c r="B940" s="22"/>
      <c r="C940" s="22"/>
      <c r="D940" s="22"/>
      <c r="E940" s="22"/>
      <c r="G940" s="22"/>
      <c r="H940" s="22"/>
      <c r="J940" s="22"/>
      <c r="K940" s="22"/>
      <c r="L940" s="22"/>
      <c r="M940" s="22"/>
      <c r="N940" s="22"/>
      <c r="O940" s="22"/>
      <c r="P940" s="22"/>
      <c r="Q940" s="22"/>
      <c r="R940" s="22"/>
      <c r="S940" s="22"/>
      <c r="T940" s="22"/>
      <c r="U940" s="22"/>
      <c r="V940" s="22"/>
      <c r="W940" s="22"/>
      <c r="X940" s="22"/>
      <c r="Y940" s="22"/>
      <c r="Z940" s="22"/>
    </row>
    <row r="941" spans="2:26" x14ac:dyDescent="0.25">
      <c r="B941" s="22"/>
      <c r="C941" s="22"/>
      <c r="D941" s="22"/>
      <c r="E941" s="22"/>
      <c r="G941" s="22"/>
      <c r="H941" s="22"/>
      <c r="J941" s="22"/>
      <c r="K941" s="22"/>
      <c r="L941" s="22"/>
      <c r="M941" s="22"/>
      <c r="N941" s="22"/>
      <c r="O941" s="22"/>
      <c r="P941" s="22"/>
      <c r="Q941" s="22"/>
      <c r="R941" s="22"/>
      <c r="S941" s="22"/>
      <c r="T941" s="22"/>
      <c r="U941" s="22"/>
      <c r="V941" s="22"/>
      <c r="W941" s="22"/>
      <c r="X941" s="22"/>
      <c r="Y941" s="22"/>
      <c r="Z941" s="22"/>
    </row>
    <row r="942" spans="2:26" x14ac:dyDescent="0.25">
      <c r="B942" s="22"/>
      <c r="C942" s="22"/>
      <c r="D942" s="22"/>
      <c r="E942" s="22"/>
      <c r="G942" s="22"/>
      <c r="H942" s="22"/>
      <c r="J942" s="22"/>
      <c r="K942" s="22"/>
      <c r="L942" s="22"/>
      <c r="M942" s="22"/>
      <c r="N942" s="22"/>
      <c r="O942" s="22"/>
      <c r="P942" s="22"/>
      <c r="Q942" s="22"/>
      <c r="R942" s="22"/>
      <c r="S942" s="22"/>
      <c r="T942" s="22"/>
      <c r="U942" s="22"/>
      <c r="V942" s="22"/>
      <c r="W942" s="22"/>
      <c r="X942" s="22"/>
      <c r="Y942" s="22"/>
      <c r="Z942" s="22"/>
    </row>
    <row r="943" spans="2:26" x14ac:dyDescent="0.25">
      <c r="B943" s="22"/>
      <c r="C943" s="22"/>
      <c r="D943" s="22"/>
      <c r="E943" s="22"/>
      <c r="G943" s="22"/>
      <c r="H943" s="22"/>
      <c r="J943" s="22"/>
      <c r="K943" s="22"/>
      <c r="L943" s="22"/>
      <c r="M943" s="22"/>
      <c r="N943" s="22"/>
      <c r="O943" s="22"/>
      <c r="P943" s="22"/>
      <c r="Q943" s="22"/>
      <c r="R943" s="22"/>
      <c r="S943" s="22"/>
      <c r="T943" s="22"/>
      <c r="U943" s="22"/>
      <c r="V943" s="22"/>
      <c r="W943" s="22"/>
      <c r="X943" s="22"/>
      <c r="Y943" s="22"/>
      <c r="Z943" s="22"/>
    </row>
    <row r="944" spans="2:26" x14ac:dyDescent="0.25">
      <c r="B944" s="22"/>
      <c r="C944" s="22"/>
      <c r="D944" s="22"/>
      <c r="E944" s="22"/>
      <c r="G944" s="22"/>
      <c r="H944" s="22"/>
      <c r="J944" s="22"/>
      <c r="K944" s="22"/>
      <c r="L944" s="22"/>
      <c r="M944" s="22"/>
      <c r="N944" s="22"/>
      <c r="O944" s="22"/>
      <c r="P944" s="22"/>
      <c r="Q944" s="22"/>
      <c r="R944" s="22"/>
      <c r="S944" s="22"/>
      <c r="T944" s="22"/>
      <c r="U944" s="22"/>
      <c r="V944" s="22"/>
      <c r="W944" s="22"/>
      <c r="X944" s="22"/>
      <c r="Y944" s="22"/>
      <c r="Z944" s="22"/>
    </row>
    <row r="945" spans="2:26" x14ac:dyDescent="0.25">
      <c r="B945" s="22"/>
      <c r="C945" s="22"/>
      <c r="D945" s="22"/>
      <c r="E945" s="22"/>
      <c r="G945" s="22"/>
      <c r="H945" s="22"/>
      <c r="J945" s="22"/>
      <c r="K945" s="22"/>
      <c r="L945" s="22"/>
      <c r="M945" s="22"/>
      <c r="N945" s="22"/>
      <c r="O945" s="22"/>
      <c r="P945" s="22"/>
      <c r="Q945" s="22"/>
      <c r="R945" s="22"/>
      <c r="S945" s="22"/>
      <c r="T945" s="22"/>
      <c r="U945" s="22"/>
      <c r="V945" s="22"/>
      <c r="W945" s="22"/>
      <c r="X945" s="22"/>
      <c r="Y945" s="22"/>
      <c r="Z945" s="22"/>
    </row>
    <row r="946" spans="2:26" x14ac:dyDescent="0.25">
      <c r="B946" s="22"/>
      <c r="C946" s="22"/>
      <c r="D946" s="22"/>
      <c r="E946" s="22"/>
      <c r="G946" s="22"/>
      <c r="H946" s="22"/>
      <c r="J946" s="22"/>
      <c r="K946" s="22"/>
      <c r="L946" s="22"/>
      <c r="M946" s="22"/>
      <c r="N946" s="22"/>
      <c r="O946" s="22"/>
      <c r="P946" s="22"/>
      <c r="Q946" s="22"/>
      <c r="R946" s="22"/>
      <c r="S946" s="22"/>
      <c r="T946" s="22"/>
      <c r="U946" s="22"/>
      <c r="V946" s="22"/>
      <c r="W946" s="22"/>
      <c r="X946" s="22"/>
      <c r="Y946" s="22"/>
      <c r="Z946" s="22"/>
    </row>
    <row r="947" spans="2:26" x14ac:dyDescent="0.25">
      <c r="B947" s="22"/>
      <c r="C947" s="22"/>
      <c r="D947" s="22"/>
      <c r="E947" s="22"/>
      <c r="G947" s="22"/>
      <c r="H947" s="22"/>
      <c r="J947" s="22"/>
      <c r="K947" s="22"/>
      <c r="L947" s="22"/>
      <c r="M947" s="22"/>
      <c r="N947" s="22"/>
      <c r="O947" s="22"/>
      <c r="P947" s="22"/>
      <c r="Q947" s="22"/>
      <c r="R947" s="22"/>
      <c r="S947" s="22"/>
      <c r="T947" s="22"/>
      <c r="U947" s="22"/>
      <c r="V947" s="22"/>
      <c r="W947" s="22"/>
      <c r="X947" s="22"/>
      <c r="Y947" s="22"/>
      <c r="Z947" s="22"/>
    </row>
    <row r="948" spans="2:26" x14ac:dyDescent="0.25">
      <c r="B948" s="22"/>
      <c r="C948" s="22"/>
      <c r="D948" s="22"/>
      <c r="E948" s="22"/>
      <c r="G948" s="22"/>
      <c r="H948" s="22"/>
      <c r="J948" s="22"/>
      <c r="K948" s="22"/>
      <c r="L948" s="22"/>
      <c r="M948" s="22"/>
      <c r="N948" s="22"/>
      <c r="O948" s="22"/>
      <c r="P948" s="22"/>
      <c r="Q948" s="22"/>
      <c r="R948" s="22"/>
      <c r="S948" s="22"/>
      <c r="T948" s="22"/>
      <c r="U948" s="22"/>
      <c r="V948" s="22"/>
      <c r="W948" s="22"/>
      <c r="X948" s="22"/>
      <c r="Y948" s="22"/>
      <c r="Z948" s="22"/>
    </row>
    <row r="949" spans="2:26" x14ac:dyDescent="0.25">
      <c r="B949" s="22"/>
      <c r="C949" s="22"/>
      <c r="D949" s="22"/>
      <c r="E949" s="22"/>
      <c r="G949" s="22"/>
      <c r="H949" s="22"/>
      <c r="J949" s="22"/>
      <c r="K949" s="22"/>
      <c r="L949" s="22"/>
      <c r="M949" s="22"/>
      <c r="N949" s="22"/>
      <c r="O949" s="22"/>
      <c r="P949" s="22"/>
      <c r="Q949" s="22"/>
      <c r="R949" s="22"/>
      <c r="S949" s="22"/>
      <c r="T949" s="22"/>
      <c r="U949" s="22"/>
      <c r="V949" s="22"/>
      <c r="W949" s="22"/>
      <c r="X949" s="22"/>
      <c r="Y949" s="22"/>
      <c r="Z949" s="22"/>
    </row>
    <row r="950" spans="2:26" x14ac:dyDescent="0.25">
      <c r="B950" s="22"/>
      <c r="C950" s="22"/>
      <c r="D950" s="22"/>
      <c r="E950" s="22"/>
      <c r="G950" s="22"/>
      <c r="H950" s="22"/>
      <c r="J950" s="22"/>
      <c r="K950" s="22"/>
      <c r="L950" s="22"/>
      <c r="M950" s="22"/>
      <c r="N950" s="22"/>
      <c r="O950" s="22"/>
      <c r="P950" s="22"/>
      <c r="Q950" s="22"/>
      <c r="R950" s="22"/>
      <c r="S950" s="22"/>
      <c r="T950" s="22"/>
      <c r="U950" s="22"/>
      <c r="V950" s="22"/>
      <c r="W950" s="22"/>
      <c r="X950" s="22"/>
      <c r="Y950" s="22"/>
      <c r="Z950" s="22"/>
    </row>
    <row r="951" spans="2:26" x14ac:dyDescent="0.25">
      <c r="B951" s="22"/>
      <c r="C951" s="22"/>
      <c r="D951" s="22"/>
      <c r="E951" s="22"/>
      <c r="G951" s="22"/>
      <c r="H951" s="22"/>
      <c r="J951" s="22"/>
      <c r="K951" s="22"/>
      <c r="L951" s="22"/>
      <c r="M951" s="22"/>
      <c r="N951" s="22"/>
      <c r="O951" s="22"/>
      <c r="P951" s="22"/>
      <c r="Q951" s="22"/>
      <c r="R951" s="22"/>
      <c r="S951" s="22"/>
      <c r="T951" s="22"/>
      <c r="U951" s="22"/>
      <c r="V951" s="22"/>
      <c r="W951" s="22"/>
      <c r="X951" s="22"/>
      <c r="Y951" s="22"/>
      <c r="Z951" s="22"/>
    </row>
    <row r="952" spans="2:26" x14ac:dyDescent="0.25">
      <c r="B952" s="22"/>
      <c r="C952" s="22"/>
      <c r="D952" s="22"/>
      <c r="E952" s="22"/>
      <c r="G952" s="22"/>
      <c r="H952" s="22"/>
      <c r="J952" s="22"/>
      <c r="K952" s="22"/>
      <c r="L952" s="22"/>
      <c r="M952" s="22"/>
      <c r="N952" s="22"/>
      <c r="O952" s="22"/>
      <c r="P952" s="22"/>
      <c r="Q952" s="22"/>
      <c r="R952" s="22"/>
      <c r="S952" s="22"/>
      <c r="T952" s="22"/>
      <c r="U952" s="22"/>
      <c r="V952" s="22"/>
      <c r="W952" s="22"/>
      <c r="X952" s="22"/>
      <c r="Y952" s="22"/>
      <c r="Z952" s="22"/>
    </row>
    <row r="953" spans="2:26" x14ac:dyDescent="0.25">
      <c r="B953" s="22"/>
      <c r="C953" s="22"/>
      <c r="D953" s="22"/>
      <c r="E953" s="22"/>
      <c r="G953" s="22"/>
      <c r="H953" s="22"/>
      <c r="J953" s="22"/>
      <c r="K953" s="22"/>
      <c r="L953" s="22"/>
      <c r="M953" s="22"/>
      <c r="N953" s="22"/>
      <c r="O953" s="22"/>
      <c r="P953" s="22"/>
      <c r="Q953" s="22"/>
      <c r="R953" s="22"/>
      <c r="S953" s="22"/>
      <c r="T953" s="22"/>
      <c r="U953" s="22"/>
      <c r="V953" s="22"/>
      <c r="W953" s="22"/>
      <c r="X953" s="22"/>
      <c r="Y953" s="22"/>
      <c r="Z953" s="22"/>
    </row>
    <row r="954" spans="2:26" x14ac:dyDescent="0.25">
      <c r="B954" s="22"/>
      <c r="C954" s="22"/>
      <c r="D954" s="22"/>
      <c r="E954" s="22"/>
      <c r="G954" s="22"/>
      <c r="H954" s="22"/>
      <c r="J954" s="22"/>
      <c r="K954" s="22"/>
      <c r="L954" s="22"/>
      <c r="M954" s="22"/>
      <c r="N954" s="22"/>
      <c r="O954" s="22"/>
      <c r="P954" s="22"/>
      <c r="Q954" s="22"/>
      <c r="R954" s="22"/>
      <c r="S954" s="22"/>
      <c r="T954" s="22"/>
      <c r="U954" s="22"/>
      <c r="V954" s="22"/>
      <c r="W954" s="22"/>
      <c r="X954" s="22"/>
      <c r="Y954" s="22"/>
      <c r="Z954" s="22"/>
    </row>
    <row r="955" spans="2:26" x14ac:dyDescent="0.25">
      <c r="B955" s="22"/>
      <c r="C955" s="22"/>
      <c r="D955" s="22"/>
      <c r="E955" s="22"/>
      <c r="G955" s="22"/>
      <c r="H955" s="22"/>
      <c r="J955" s="22"/>
      <c r="K955" s="22"/>
      <c r="L955" s="22"/>
      <c r="M955" s="22"/>
      <c r="N955" s="22"/>
      <c r="O955" s="22"/>
      <c r="P955" s="22"/>
      <c r="Q955" s="22"/>
      <c r="R955" s="22"/>
      <c r="S955" s="22"/>
      <c r="T955" s="22"/>
      <c r="U955" s="22"/>
      <c r="V955" s="22"/>
      <c r="W955" s="22"/>
      <c r="X955" s="22"/>
      <c r="Y955" s="22"/>
      <c r="Z955" s="22"/>
    </row>
    <row r="956" spans="2:26" x14ac:dyDescent="0.25">
      <c r="B956" s="22"/>
      <c r="C956" s="22"/>
      <c r="D956" s="22"/>
      <c r="E956" s="22"/>
      <c r="G956" s="22"/>
      <c r="H956" s="22"/>
      <c r="J956" s="22"/>
      <c r="K956" s="22"/>
      <c r="L956" s="22"/>
      <c r="M956" s="22"/>
      <c r="N956" s="22"/>
      <c r="O956" s="22"/>
      <c r="P956" s="22"/>
      <c r="Q956" s="22"/>
      <c r="R956" s="22"/>
      <c r="S956" s="22"/>
      <c r="T956" s="22"/>
      <c r="U956" s="22"/>
      <c r="V956" s="22"/>
      <c r="W956" s="22"/>
      <c r="X956" s="22"/>
      <c r="Y956" s="22"/>
      <c r="Z956" s="22"/>
    </row>
    <row r="957" spans="2:26" x14ac:dyDescent="0.25">
      <c r="B957" s="22"/>
      <c r="C957" s="22"/>
      <c r="D957" s="22"/>
      <c r="E957" s="22"/>
      <c r="G957" s="22"/>
      <c r="H957" s="22"/>
      <c r="J957" s="22"/>
      <c r="K957" s="22"/>
      <c r="L957" s="22"/>
      <c r="M957" s="22"/>
      <c r="N957" s="22"/>
      <c r="O957" s="22"/>
      <c r="P957" s="22"/>
      <c r="Q957" s="22"/>
      <c r="R957" s="22"/>
      <c r="S957" s="22"/>
      <c r="T957" s="22"/>
      <c r="U957" s="22"/>
      <c r="V957" s="22"/>
      <c r="W957" s="22"/>
      <c r="X957" s="22"/>
      <c r="Y957" s="22"/>
      <c r="Z957" s="22"/>
    </row>
    <row r="958" spans="2:26" x14ac:dyDescent="0.25">
      <c r="B958" s="22"/>
      <c r="C958" s="22"/>
      <c r="D958" s="22"/>
      <c r="E958" s="22"/>
      <c r="G958" s="22"/>
      <c r="H958" s="22"/>
      <c r="J958" s="22"/>
      <c r="K958" s="22"/>
      <c r="L958" s="22"/>
      <c r="M958" s="22"/>
      <c r="N958" s="22"/>
      <c r="O958" s="22"/>
      <c r="P958" s="22"/>
      <c r="Q958" s="22"/>
      <c r="R958" s="22"/>
      <c r="S958" s="22"/>
      <c r="T958" s="22"/>
      <c r="U958" s="22"/>
      <c r="V958" s="22"/>
      <c r="W958" s="22"/>
      <c r="X958" s="22"/>
      <c r="Y958" s="22"/>
      <c r="Z958" s="22"/>
    </row>
    <row r="959" spans="2:26" x14ac:dyDescent="0.25">
      <c r="B959" s="22"/>
      <c r="C959" s="22"/>
      <c r="D959" s="22"/>
      <c r="E959" s="22"/>
      <c r="G959" s="22"/>
      <c r="H959" s="22"/>
      <c r="J959" s="22"/>
      <c r="K959" s="22"/>
      <c r="L959" s="22"/>
      <c r="M959" s="22"/>
      <c r="N959" s="22"/>
      <c r="O959" s="22"/>
      <c r="P959" s="22"/>
      <c r="Q959" s="22"/>
      <c r="R959" s="22"/>
      <c r="S959" s="22"/>
      <c r="T959" s="22"/>
      <c r="U959" s="22"/>
      <c r="V959" s="22"/>
      <c r="W959" s="22"/>
      <c r="X959" s="22"/>
      <c r="Y959" s="22"/>
      <c r="Z959" s="22"/>
    </row>
    <row r="960" spans="2:26" x14ac:dyDescent="0.25">
      <c r="B960" s="22"/>
      <c r="C960" s="22"/>
      <c r="D960" s="22"/>
      <c r="E960" s="22"/>
      <c r="G960" s="22"/>
      <c r="H960" s="22"/>
      <c r="J960" s="22"/>
      <c r="K960" s="22"/>
      <c r="L960" s="22"/>
      <c r="M960" s="22"/>
      <c r="N960" s="22"/>
      <c r="O960" s="22"/>
      <c r="P960" s="22"/>
      <c r="Q960" s="22"/>
      <c r="R960" s="22"/>
      <c r="S960" s="22"/>
      <c r="T960" s="22"/>
      <c r="U960" s="22"/>
      <c r="V960" s="22"/>
      <c r="W960" s="22"/>
      <c r="X960" s="22"/>
      <c r="Y960" s="22"/>
      <c r="Z960" s="22"/>
    </row>
    <row r="961" spans="2:26" x14ac:dyDescent="0.25">
      <c r="B961" s="22"/>
      <c r="C961" s="22"/>
      <c r="D961" s="22"/>
      <c r="E961" s="22"/>
      <c r="G961" s="22"/>
      <c r="H961" s="22"/>
      <c r="J961" s="22"/>
      <c r="K961" s="22"/>
      <c r="L961" s="22"/>
      <c r="M961" s="22"/>
      <c r="N961" s="22"/>
      <c r="O961" s="22"/>
      <c r="P961" s="22"/>
      <c r="Q961" s="22"/>
      <c r="R961" s="22"/>
      <c r="S961" s="22"/>
      <c r="T961" s="22"/>
      <c r="U961" s="22"/>
      <c r="V961" s="22"/>
      <c r="W961" s="22"/>
      <c r="X961" s="22"/>
      <c r="Y961" s="22"/>
      <c r="Z961" s="22"/>
    </row>
    <row r="962" spans="2:26" x14ac:dyDescent="0.25">
      <c r="B962" s="22"/>
      <c r="C962" s="22"/>
      <c r="D962" s="22"/>
      <c r="E962" s="22"/>
      <c r="G962" s="22"/>
      <c r="H962" s="22"/>
      <c r="J962" s="22"/>
      <c r="K962" s="22"/>
      <c r="L962" s="22"/>
      <c r="M962" s="22"/>
      <c r="N962" s="22"/>
      <c r="O962" s="22"/>
      <c r="P962" s="22"/>
      <c r="Q962" s="22"/>
      <c r="R962" s="22"/>
      <c r="S962" s="22"/>
      <c r="T962" s="22"/>
      <c r="U962" s="22"/>
      <c r="V962" s="22"/>
      <c r="W962" s="22"/>
      <c r="X962" s="22"/>
      <c r="Y962" s="22"/>
      <c r="Z962" s="22"/>
    </row>
    <row r="963" spans="2:26" x14ac:dyDescent="0.25">
      <c r="B963" s="22"/>
      <c r="C963" s="22"/>
      <c r="D963" s="22"/>
      <c r="E963" s="22"/>
      <c r="G963" s="22"/>
      <c r="H963" s="22"/>
      <c r="J963" s="22"/>
      <c r="K963" s="22"/>
      <c r="L963" s="22"/>
      <c r="M963" s="22"/>
      <c r="N963" s="22"/>
      <c r="O963" s="22"/>
      <c r="P963" s="22"/>
      <c r="Q963" s="22"/>
      <c r="R963" s="22"/>
      <c r="S963" s="22"/>
      <c r="T963" s="22"/>
      <c r="U963" s="22"/>
      <c r="V963" s="22"/>
      <c r="W963" s="22"/>
      <c r="X963" s="22"/>
      <c r="Y963" s="22"/>
      <c r="Z963" s="22"/>
    </row>
    <row r="964" spans="2:26" x14ac:dyDescent="0.25">
      <c r="B964" s="22"/>
      <c r="C964" s="22"/>
      <c r="D964" s="22"/>
      <c r="E964" s="22"/>
      <c r="G964" s="22"/>
      <c r="H964" s="22"/>
      <c r="J964" s="22"/>
      <c r="K964" s="22"/>
      <c r="L964" s="22"/>
      <c r="M964" s="22"/>
      <c r="N964" s="22"/>
      <c r="O964" s="22"/>
      <c r="P964" s="22"/>
      <c r="Q964" s="22"/>
      <c r="R964" s="22"/>
      <c r="S964" s="22"/>
      <c r="T964" s="22"/>
      <c r="U964" s="22"/>
      <c r="V964" s="22"/>
      <c r="W964" s="22"/>
      <c r="X964" s="22"/>
      <c r="Y964" s="22"/>
      <c r="Z964" s="22"/>
    </row>
    <row r="965" spans="2:26" x14ac:dyDescent="0.25">
      <c r="B965" s="22"/>
      <c r="C965" s="22"/>
      <c r="D965" s="22"/>
      <c r="E965" s="22"/>
      <c r="G965" s="22"/>
      <c r="H965" s="22"/>
      <c r="J965" s="22"/>
      <c r="K965" s="22"/>
      <c r="L965" s="22"/>
      <c r="M965" s="22"/>
      <c r="N965" s="22"/>
      <c r="O965" s="22"/>
      <c r="P965" s="22"/>
      <c r="Q965" s="22"/>
      <c r="R965" s="22"/>
      <c r="S965" s="22"/>
      <c r="T965" s="22"/>
      <c r="U965" s="22"/>
      <c r="V965" s="22"/>
      <c r="W965" s="22"/>
      <c r="X965" s="22"/>
      <c r="Y965" s="22"/>
      <c r="Z965" s="22"/>
    </row>
    <row r="966" spans="2:26" x14ac:dyDescent="0.25">
      <c r="B966" s="22"/>
      <c r="C966" s="22"/>
      <c r="D966" s="22"/>
      <c r="E966" s="22"/>
      <c r="G966" s="22"/>
      <c r="H966" s="22"/>
      <c r="J966" s="22"/>
      <c r="K966" s="22"/>
      <c r="L966" s="22"/>
      <c r="M966" s="22"/>
      <c r="N966" s="22"/>
      <c r="O966" s="22"/>
      <c r="P966" s="22"/>
      <c r="Q966" s="22"/>
      <c r="R966" s="22"/>
      <c r="S966" s="22"/>
      <c r="T966" s="22"/>
      <c r="U966" s="22"/>
      <c r="V966" s="22"/>
      <c r="W966" s="22"/>
      <c r="X966" s="22"/>
      <c r="Y966" s="22"/>
      <c r="Z966" s="22"/>
    </row>
    <row r="967" spans="2:26" x14ac:dyDescent="0.25">
      <c r="B967" s="22"/>
      <c r="C967" s="22"/>
      <c r="D967" s="22"/>
      <c r="E967" s="22"/>
      <c r="G967" s="22"/>
      <c r="H967" s="22"/>
      <c r="J967" s="22"/>
      <c r="K967" s="22"/>
      <c r="L967" s="22"/>
      <c r="M967" s="22"/>
      <c r="N967" s="22"/>
      <c r="O967" s="22"/>
      <c r="P967" s="22"/>
      <c r="Q967" s="22"/>
      <c r="R967" s="22"/>
      <c r="S967" s="22"/>
      <c r="T967" s="22"/>
      <c r="U967" s="22"/>
      <c r="V967" s="22"/>
      <c r="W967" s="22"/>
      <c r="X967" s="22"/>
      <c r="Y967" s="22"/>
      <c r="Z967" s="22"/>
    </row>
    <row r="968" spans="2:26" x14ac:dyDescent="0.25">
      <c r="B968" s="22"/>
      <c r="C968" s="22"/>
      <c r="D968" s="22"/>
      <c r="E968" s="22"/>
      <c r="G968" s="22"/>
      <c r="H968" s="22"/>
      <c r="J968" s="22"/>
      <c r="K968" s="22"/>
      <c r="L968" s="22"/>
      <c r="M968" s="22"/>
      <c r="N968" s="22"/>
      <c r="O968" s="22"/>
      <c r="P968" s="22"/>
      <c r="Q968" s="22"/>
      <c r="R968" s="22"/>
      <c r="S968" s="22"/>
      <c r="T968" s="22"/>
      <c r="U968" s="22"/>
      <c r="V968" s="22"/>
      <c r="W968" s="22"/>
      <c r="X968" s="22"/>
      <c r="Y968" s="22"/>
      <c r="Z968" s="22"/>
    </row>
    <row r="969" spans="2:26" x14ac:dyDescent="0.25">
      <c r="B969" s="22"/>
      <c r="C969" s="22"/>
      <c r="D969" s="22"/>
      <c r="E969" s="22"/>
      <c r="G969" s="22"/>
      <c r="H969" s="22"/>
      <c r="J969" s="22"/>
      <c r="K969" s="22"/>
      <c r="L969" s="22"/>
      <c r="M969" s="22"/>
      <c r="N969" s="22"/>
      <c r="O969" s="22"/>
      <c r="P969" s="22"/>
      <c r="Q969" s="22"/>
      <c r="R969" s="22"/>
      <c r="S969" s="22"/>
      <c r="T969" s="22"/>
      <c r="U969" s="22"/>
      <c r="V969" s="22"/>
      <c r="W969" s="22"/>
      <c r="X969" s="22"/>
      <c r="Y969" s="22"/>
      <c r="Z969" s="22"/>
    </row>
    <row r="970" spans="2:26" x14ac:dyDescent="0.25">
      <c r="B970" s="22"/>
      <c r="C970" s="22"/>
      <c r="D970" s="22"/>
      <c r="E970" s="22"/>
      <c r="G970" s="22"/>
      <c r="H970" s="22"/>
      <c r="J970" s="22"/>
      <c r="K970" s="22"/>
      <c r="L970" s="22"/>
      <c r="M970" s="22"/>
      <c r="N970" s="22"/>
      <c r="O970" s="22"/>
      <c r="P970" s="22"/>
      <c r="Q970" s="22"/>
      <c r="R970" s="22"/>
      <c r="S970" s="22"/>
      <c r="T970" s="22"/>
      <c r="U970" s="22"/>
      <c r="V970" s="22"/>
      <c r="W970" s="22"/>
      <c r="X970" s="22"/>
      <c r="Y970" s="22"/>
      <c r="Z970" s="22"/>
    </row>
    <row r="971" spans="2:26" x14ac:dyDescent="0.25">
      <c r="B971" s="22"/>
      <c r="C971" s="22"/>
      <c r="D971" s="22"/>
      <c r="E971" s="22"/>
      <c r="G971" s="22"/>
      <c r="H971" s="22"/>
      <c r="J971" s="22"/>
      <c r="K971" s="22"/>
      <c r="L971" s="22"/>
      <c r="M971" s="22"/>
      <c r="N971" s="22"/>
      <c r="O971" s="22"/>
      <c r="P971" s="22"/>
      <c r="Q971" s="22"/>
      <c r="R971" s="22"/>
      <c r="S971" s="22"/>
      <c r="T971" s="22"/>
      <c r="U971" s="22"/>
      <c r="V971" s="22"/>
      <c r="W971" s="22"/>
      <c r="X971" s="22"/>
      <c r="Y971" s="22"/>
      <c r="Z971" s="22"/>
    </row>
    <row r="972" spans="2:26" x14ac:dyDescent="0.25">
      <c r="B972" s="22"/>
      <c r="C972" s="22"/>
      <c r="D972" s="22"/>
      <c r="E972" s="22"/>
      <c r="G972" s="22"/>
      <c r="H972" s="22"/>
      <c r="J972" s="22"/>
      <c r="K972" s="22"/>
      <c r="L972" s="22"/>
      <c r="M972" s="22"/>
      <c r="N972" s="22"/>
      <c r="O972" s="22"/>
      <c r="P972" s="22"/>
      <c r="Q972" s="22"/>
      <c r="R972" s="22"/>
      <c r="S972" s="22"/>
      <c r="T972" s="22"/>
      <c r="U972" s="22"/>
      <c r="V972" s="22"/>
      <c r="W972" s="22"/>
      <c r="X972" s="22"/>
      <c r="Y972" s="22"/>
      <c r="Z972" s="22"/>
    </row>
    <row r="973" spans="2:26" x14ac:dyDescent="0.25">
      <c r="B973" s="22"/>
      <c r="C973" s="22"/>
      <c r="D973" s="22"/>
      <c r="E973" s="22"/>
      <c r="G973" s="22"/>
      <c r="H973" s="22"/>
      <c r="J973" s="22"/>
      <c r="K973" s="22"/>
      <c r="L973" s="22"/>
      <c r="M973" s="22"/>
      <c r="N973" s="22"/>
      <c r="O973" s="22"/>
      <c r="P973" s="22"/>
      <c r="Q973" s="22"/>
      <c r="R973" s="22"/>
      <c r="S973" s="22"/>
      <c r="T973" s="22"/>
      <c r="U973" s="22"/>
      <c r="V973" s="22"/>
      <c r="W973" s="22"/>
      <c r="X973" s="22"/>
      <c r="Y973" s="22"/>
      <c r="Z973" s="22"/>
    </row>
    <row r="974" spans="2:26" x14ac:dyDescent="0.25">
      <c r="B974" s="22"/>
      <c r="C974" s="22"/>
      <c r="D974" s="22"/>
      <c r="E974" s="22"/>
      <c r="G974" s="22"/>
      <c r="H974" s="22"/>
      <c r="J974" s="22"/>
      <c r="K974" s="22"/>
      <c r="L974" s="22"/>
      <c r="M974" s="22"/>
      <c r="N974" s="22"/>
      <c r="O974" s="22"/>
      <c r="P974" s="22"/>
      <c r="Q974" s="22"/>
      <c r="R974" s="22"/>
      <c r="S974" s="22"/>
      <c r="T974" s="22"/>
      <c r="U974" s="22"/>
      <c r="V974" s="22"/>
      <c r="W974" s="22"/>
      <c r="X974" s="22"/>
      <c r="Y974" s="22"/>
      <c r="Z974" s="22"/>
    </row>
    <row r="975" spans="2:26" x14ac:dyDescent="0.25">
      <c r="B975" s="22"/>
      <c r="C975" s="22"/>
      <c r="D975" s="22"/>
      <c r="E975" s="22"/>
      <c r="G975" s="22"/>
      <c r="H975" s="22"/>
      <c r="J975" s="22"/>
      <c r="K975" s="22"/>
      <c r="L975" s="22"/>
      <c r="M975" s="22"/>
      <c r="N975" s="22"/>
      <c r="O975" s="22"/>
      <c r="P975" s="22"/>
      <c r="Q975" s="22"/>
      <c r="R975" s="22"/>
      <c r="S975" s="22"/>
      <c r="T975" s="22"/>
      <c r="U975" s="22"/>
      <c r="V975" s="22"/>
      <c r="W975" s="22"/>
      <c r="X975" s="22"/>
      <c r="Y975" s="22"/>
      <c r="Z975" s="22"/>
    </row>
    <row r="976" spans="2:26" x14ac:dyDescent="0.25">
      <c r="B976" s="22"/>
      <c r="C976" s="22"/>
      <c r="D976" s="22"/>
      <c r="E976" s="22"/>
      <c r="G976" s="22"/>
      <c r="H976" s="22"/>
      <c r="J976" s="22"/>
      <c r="K976" s="22"/>
      <c r="L976" s="22"/>
      <c r="M976" s="22"/>
      <c r="N976" s="22"/>
      <c r="O976" s="22"/>
      <c r="P976" s="22"/>
      <c r="Q976" s="22"/>
      <c r="R976" s="22"/>
      <c r="S976" s="22"/>
      <c r="T976" s="22"/>
      <c r="U976" s="22"/>
      <c r="V976" s="22"/>
      <c r="W976" s="22"/>
      <c r="X976" s="22"/>
      <c r="Y976" s="22"/>
      <c r="Z976" s="22"/>
    </row>
    <row r="977" spans="2:26" x14ac:dyDescent="0.25">
      <c r="B977" s="22"/>
      <c r="C977" s="22"/>
      <c r="D977" s="22"/>
      <c r="E977" s="22"/>
      <c r="G977" s="22"/>
      <c r="H977" s="22"/>
      <c r="J977" s="22"/>
      <c r="K977" s="22"/>
      <c r="L977" s="22"/>
      <c r="M977" s="22"/>
      <c r="N977" s="22"/>
      <c r="O977" s="22"/>
      <c r="P977" s="22"/>
      <c r="Q977" s="22"/>
      <c r="R977" s="22"/>
      <c r="S977" s="22"/>
      <c r="T977" s="22"/>
      <c r="U977" s="22"/>
      <c r="V977" s="22"/>
      <c r="W977" s="22"/>
      <c r="X977" s="22"/>
      <c r="Y977" s="22"/>
      <c r="Z977" s="22"/>
    </row>
    <row r="978" spans="2:26" x14ac:dyDescent="0.25">
      <c r="B978" s="22"/>
      <c r="C978" s="22"/>
      <c r="D978" s="22"/>
      <c r="E978" s="22"/>
      <c r="G978" s="22"/>
      <c r="H978" s="22"/>
      <c r="J978" s="22"/>
      <c r="K978" s="22"/>
      <c r="L978" s="22"/>
      <c r="M978" s="22"/>
      <c r="N978" s="22"/>
      <c r="O978" s="22"/>
      <c r="P978" s="22"/>
      <c r="Q978" s="22"/>
      <c r="R978" s="22"/>
      <c r="S978" s="22"/>
      <c r="T978" s="22"/>
      <c r="U978" s="22"/>
      <c r="V978" s="22"/>
      <c r="W978" s="22"/>
      <c r="X978" s="22"/>
      <c r="Y978" s="22"/>
      <c r="Z978" s="22"/>
    </row>
    <row r="979" spans="2:26" x14ac:dyDescent="0.25">
      <c r="B979" s="22"/>
      <c r="C979" s="22"/>
      <c r="D979" s="22"/>
      <c r="E979" s="22"/>
      <c r="G979" s="22"/>
      <c r="H979" s="22"/>
      <c r="J979" s="22"/>
      <c r="K979" s="22"/>
      <c r="L979" s="22"/>
      <c r="M979" s="22"/>
      <c r="N979" s="22"/>
      <c r="O979" s="22"/>
      <c r="P979" s="22"/>
      <c r="Q979" s="22"/>
      <c r="R979" s="22"/>
      <c r="S979" s="22"/>
      <c r="T979" s="22"/>
      <c r="U979" s="22"/>
      <c r="V979" s="22"/>
      <c r="W979" s="22"/>
      <c r="X979" s="22"/>
      <c r="Y979" s="22"/>
      <c r="Z979" s="22"/>
    </row>
    <row r="980" spans="2:26" x14ac:dyDescent="0.25">
      <c r="B980" s="22"/>
      <c r="C980" s="22"/>
      <c r="D980" s="22"/>
      <c r="E980" s="22"/>
      <c r="G980" s="22"/>
      <c r="H980" s="22"/>
      <c r="J980" s="22"/>
      <c r="K980" s="22"/>
      <c r="L980" s="22"/>
      <c r="M980" s="22"/>
      <c r="N980" s="22"/>
      <c r="O980" s="22"/>
      <c r="P980" s="22"/>
      <c r="Q980" s="22"/>
      <c r="R980" s="22"/>
      <c r="S980" s="22"/>
      <c r="T980" s="22"/>
      <c r="U980" s="22"/>
      <c r="V980" s="22"/>
      <c r="W980" s="22"/>
      <c r="X980" s="22"/>
      <c r="Y980" s="22"/>
      <c r="Z980" s="22"/>
    </row>
    <row r="981" spans="2:26" x14ac:dyDescent="0.25">
      <c r="B981" s="22"/>
      <c r="C981" s="22"/>
      <c r="D981" s="22"/>
      <c r="E981" s="22"/>
      <c r="G981" s="22"/>
      <c r="H981" s="22"/>
      <c r="J981" s="22"/>
      <c r="K981" s="22"/>
      <c r="L981" s="22"/>
      <c r="M981" s="22"/>
      <c r="N981" s="22"/>
      <c r="O981" s="22"/>
      <c r="P981" s="22"/>
      <c r="Q981" s="22"/>
      <c r="R981" s="22"/>
      <c r="S981" s="22"/>
      <c r="T981" s="22"/>
      <c r="U981" s="22"/>
      <c r="V981" s="22"/>
      <c r="W981" s="22"/>
      <c r="X981" s="22"/>
      <c r="Y981" s="22"/>
      <c r="Z981" s="22"/>
    </row>
    <row r="982" spans="2:26" x14ac:dyDescent="0.25">
      <c r="B982" s="22"/>
      <c r="C982" s="22"/>
      <c r="D982" s="22"/>
      <c r="E982" s="22"/>
      <c r="G982" s="22"/>
      <c r="H982" s="22"/>
      <c r="J982" s="22"/>
      <c r="K982" s="22"/>
      <c r="L982" s="22"/>
      <c r="M982" s="22"/>
      <c r="N982" s="22"/>
      <c r="O982" s="22"/>
      <c r="P982" s="22"/>
      <c r="Q982" s="22"/>
      <c r="R982" s="22"/>
      <c r="S982" s="22"/>
      <c r="T982" s="22"/>
      <c r="U982" s="22"/>
      <c r="V982" s="22"/>
      <c r="W982" s="22"/>
      <c r="X982" s="22"/>
      <c r="Y982" s="22"/>
      <c r="Z982" s="22"/>
    </row>
    <row r="983" spans="2:26" x14ac:dyDescent="0.25">
      <c r="B983" s="22"/>
      <c r="C983" s="22"/>
      <c r="D983" s="22"/>
      <c r="E983" s="22"/>
      <c r="G983" s="22"/>
      <c r="H983" s="22"/>
      <c r="J983" s="22"/>
      <c r="K983" s="22"/>
      <c r="L983" s="22"/>
      <c r="M983" s="22"/>
      <c r="N983" s="22"/>
      <c r="O983" s="22"/>
      <c r="P983" s="22"/>
      <c r="Q983" s="22"/>
      <c r="R983" s="22"/>
      <c r="S983" s="22"/>
      <c r="T983" s="22"/>
      <c r="U983" s="22"/>
      <c r="V983" s="22"/>
      <c r="W983" s="22"/>
      <c r="X983" s="22"/>
      <c r="Y983" s="22"/>
      <c r="Z983" s="22"/>
    </row>
    <row r="984" spans="2:26" x14ac:dyDescent="0.25">
      <c r="B984" s="22"/>
      <c r="C984" s="22"/>
      <c r="D984" s="22"/>
      <c r="E984" s="22"/>
      <c r="G984" s="22"/>
      <c r="H984" s="22"/>
      <c r="J984" s="22"/>
      <c r="K984" s="22"/>
      <c r="L984" s="22"/>
      <c r="M984" s="22"/>
      <c r="N984" s="22"/>
      <c r="O984" s="22"/>
      <c r="P984" s="22"/>
      <c r="Q984" s="22"/>
      <c r="R984" s="22"/>
      <c r="S984" s="22"/>
      <c r="T984" s="22"/>
      <c r="U984" s="22"/>
      <c r="V984" s="22"/>
      <c r="W984" s="22"/>
      <c r="X984" s="22"/>
      <c r="Y984" s="22"/>
      <c r="Z984" s="22"/>
    </row>
    <row r="985" spans="2:26" x14ac:dyDescent="0.25">
      <c r="B985" s="22"/>
      <c r="C985" s="22"/>
      <c r="D985" s="22"/>
      <c r="E985" s="22"/>
      <c r="G985" s="22"/>
      <c r="H985" s="22"/>
      <c r="J985" s="22"/>
      <c r="K985" s="22"/>
      <c r="L985" s="22"/>
      <c r="M985" s="22"/>
      <c r="N985" s="22"/>
      <c r="O985" s="22"/>
      <c r="P985" s="22"/>
      <c r="Q985" s="22"/>
      <c r="R985" s="22"/>
      <c r="S985" s="22"/>
      <c r="T985" s="22"/>
      <c r="U985" s="22"/>
      <c r="V985" s="22"/>
      <c r="W985" s="22"/>
      <c r="X985" s="22"/>
      <c r="Y985" s="22"/>
      <c r="Z985" s="22"/>
    </row>
    <row r="986" spans="2:26" x14ac:dyDescent="0.25">
      <c r="B986" s="22"/>
      <c r="C986" s="22"/>
      <c r="D986" s="22"/>
      <c r="E986" s="22"/>
      <c r="G986" s="22"/>
      <c r="H986" s="22"/>
      <c r="J986" s="22"/>
      <c r="K986" s="22"/>
      <c r="L986" s="22"/>
      <c r="M986" s="22"/>
      <c r="N986" s="22"/>
      <c r="O986" s="22"/>
      <c r="P986" s="22"/>
      <c r="Q986" s="22"/>
      <c r="R986" s="22"/>
      <c r="S986" s="22"/>
      <c r="T986" s="22"/>
      <c r="U986" s="22"/>
      <c r="V986" s="22"/>
      <c r="W986" s="22"/>
      <c r="X986" s="22"/>
      <c r="Y986" s="22"/>
      <c r="Z986" s="22"/>
    </row>
    <row r="987" spans="2:26" x14ac:dyDescent="0.25">
      <c r="B987" s="22"/>
      <c r="C987" s="22"/>
      <c r="D987" s="22"/>
      <c r="E987" s="22"/>
      <c r="G987" s="22"/>
      <c r="H987" s="22"/>
      <c r="J987" s="22"/>
      <c r="K987" s="22"/>
      <c r="L987" s="22"/>
      <c r="M987" s="22"/>
      <c r="N987" s="22"/>
      <c r="O987" s="22"/>
      <c r="P987" s="22"/>
      <c r="Q987" s="22"/>
      <c r="R987" s="22"/>
      <c r="S987" s="22"/>
      <c r="T987" s="22"/>
      <c r="U987" s="22"/>
      <c r="V987" s="22"/>
      <c r="W987" s="22"/>
      <c r="X987" s="22"/>
      <c r="Y987" s="22"/>
      <c r="Z987" s="22"/>
    </row>
    <row r="988" spans="2:26" x14ac:dyDescent="0.25">
      <c r="B988" s="22"/>
      <c r="C988" s="22"/>
      <c r="D988" s="22"/>
      <c r="E988" s="22"/>
      <c r="G988" s="22"/>
      <c r="H988" s="22"/>
      <c r="J988" s="22"/>
      <c r="K988" s="22"/>
      <c r="L988" s="22"/>
      <c r="M988" s="22"/>
      <c r="N988" s="22"/>
      <c r="O988" s="22"/>
      <c r="P988" s="22"/>
      <c r="Q988" s="22"/>
      <c r="R988" s="22"/>
      <c r="S988" s="22"/>
      <c r="T988" s="22"/>
      <c r="U988" s="22"/>
      <c r="V988" s="22"/>
      <c r="W988" s="22"/>
      <c r="X988" s="22"/>
      <c r="Y988" s="22"/>
      <c r="Z988" s="22"/>
    </row>
    <row r="989" spans="2:26" x14ac:dyDescent="0.25">
      <c r="B989" s="22"/>
      <c r="C989" s="22"/>
      <c r="D989" s="22"/>
      <c r="E989" s="22"/>
      <c r="G989" s="22"/>
      <c r="H989" s="22"/>
      <c r="J989" s="22"/>
      <c r="K989" s="22"/>
      <c r="L989" s="22"/>
      <c r="M989" s="22"/>
      <c r="N989" s="22"/>
      <c r="O989" s="22"/>
      <c r="P989" s="22"/>
      <c r="Q989" s="22"/>
      <c r="R989" s="22"/>
      <c r="S989" s="22"/>
      <c r="T989" s="22"/>
      <c r="U989" s="22"/>
      <c r="V989" s="22"/>
      <c r="W989" s="22"/>
      <c r="X989" s="22"/>
      <c r="Y989" s="22"/>
      <c r="Z989" s="22"/>
    </row>
    <row r="990" spans="2:26" x14ac:dyDescent="0.25">
      <c r="B990" s="22"/>
      <c r="C990" s="22"/>
      <c r="D990" s="22"/>
      <c r="E990" s="22"/>
      <c r="G990" s="22"/>
      <c r="H990" s="22"/>
      <c r="J990" s="22"/>
      <c r="K990" s="22"/>
      <c r="L990" s="22"/>
      <c r="M990" s="22"/>
      <c r="N990" s="22"/>
      <c r="O990" s="22"/>
      <c r="P990" s="22"/>
      <c r="Q990" s="22"/>
      <c r="R990" s="22"/>
      <c r="S990" s="22"/>
      <c r="T990" s="22"/>
      <c r="U990" s="22"/>
      <c r="V990" s="22"/>
      <c r="W990" s="22"/>
      <c r="X990" s="22"/>
      <c r="Y990" s="22"/>
      <c r="Z990" s="22"/>
    </row>
    <row r="991" spans="2:26" x14ac:dyDescent="0.25">
      <c r="B991" s="22"/>
      <c r="C991" s="22"/>
      <c r="D991" s="22"/>
      <c r="E991" s="22"/>
      <c r="G991" s="22"/>
      <c r="H991" s="22"/>
      <c r="J991" s="22"/>
      <c r="K991" s="22"/>
      <c r="L991" s="22"/>
      <c r="M991" s="22"/>
      <c r="N991" s="22"/>
      <c r="O991" s="22"/>
      <c r="P991" s="22"/>
      <c r="Q991" s="22"/>
      <c r="R991" s="22"/>
      <c r="S991" s="22"/>
      <c r="T991" s="22"/>
      <c r="U991" s="22"/>
      <c r="V991" s="22"/>
      <c r="W991" s="22"/>
      <c r="X991" s="22"/>
      <c r="Y991" s="22"/>
      <c r="Z991" s="22"/>
    </row>
    <row r="992" spans="2:26" x14ac:dyDescent="0.25">
      <c r="B992" s="22"/>
      <c r="C992" s="22"/>
      <c r="D992" s="22"/>
      <c r="E992" s="22"/>
      <c r="G992" s="22"/>
      <c r="H992" s="22"/>
      <c r="J992" s="22"/>
      <c r="K992" s="22"/>
      <c r="L992" s="22"/>
      <c r="M992" s="22"/>
      <c r="N992" s="22"/>
      <c r="O992" s="22"/>
      <c r="P992" s="22"/>
      <c r="Q992" s="22"/>
      <c r="R992" s="22"/>
      <c r="S992" s="22"/>
      <c r="T992" s="22"/>
      <c r="U992" s="22"/>
      <c r="V992" s="22"/>
      <c r="W992" s="22"/>
      <c r="X992" s="22"/>
      <c r="Y992" s="22"/>
      <c r="Z992" s="22"/>
    </row>
    <row r="993" spans="2:26" x14ac:dyDescent="0.25">
      <c r="B993" s="22"/>
      <c r="C993" s="22"/>
      <c r="D993" s="22"/>
      <c r="E993" s="22"/>
      <c r="G993" s="22"/>
      <c r="H993" s="22"/>
      <c r="J993" s="22"/>
      <c r="K993" s="22"/>
      <c r="L993" s="22"/>
      <c r="M993" s="22"/>
      <c r="N993" s="22"/>
      <c r="O993" s="22"/>
      <c r="P993" s="22"/>
      <c r="Q993" s="22"/>
      <c r="R993" s="22"/>
      <c r="S993" s="22"/>
      <c r="T993" s="22"/>
      <c r="U993" s="22"/>
      <c r="V993" s="22"/>
      <c r="W993" s="22"/>
      <c r="X993" s="22"/>
      <c r="Y993" s="22"/>
      <c r="Z993" s="22"/>
    </row>
    <row r="994" spans="2:26" x14ac:dyDescent="0.25">
      <c r="B994" s="22"/>
      <c r="C994" s="22"/>
      <c r="D994" s="22"/>
      <c r="E994" s="22"/>
      <c r="G994" s="22"/>
      <c r="H994" s="22"/>
      <c r="J994" s="22"/>
      <c r="K994" s="22"/>
      <c r="L994" s="22"/>
      <c r="M994" s="22"/>
      <c r="N994" s="22"/>
      <c r="O994" s="22"/>
      <c r="P994" s="22"/>
      <c r="Q994" s="22"/>
      <c r="R994" s="22"/>
      <c r="S994" s="22"/>
      <c r="T994" s="22"/>
      <c r="U994" s="22"/>
      <c r="V994" s="22"/>
      <c r="W994" s="22"/>
      <c r="X994" s="22"/>
      <c r="Y994" s="22"/>
      <c r="Z994" s="22"/>
    </row>
    <row r="995" spans="2:26" x14ac:dyDescent="0.25">
      <c r="B995" s="22"/>
      <c r="C995" s="22"/>
      <c r="D995" s="22"/>
      <c r="E995" s="22"/>
      <c r="G995" s="22"/>
      <c r="H995" s="22"/>
      <c r="J995" s="22"/>
      <c r="K995" s="22"/>
      <c r="L995" s="22"/>
      <c r="M995" s="22"/>
      <c r="N995" s="22"/>
      <c r="O995" s="22"/>
      <c r="P995" s="22"/>
      <c r="Q995" s="22"/>
      <c r="R995" s="22"/>
      <c r="S995" s="22"/>
      <c r="T995" s="22"/>
      <c r="U995" s="22"/>
      <c r="V995" s="22"/>
      <c r="W995" s="22"/>
      <c r="X995" s="22"/>
      <c r="Y995" s="22"/>
      <c r="Z995" s="22"/>
    </row>
    <row r="996" spans="2:26" x14ac:dyDescent="0.25">
      <c r="B996" s="22"/>
      <c r="C996" s="22"/>
      <c r="D996" s="22"/>
      <c r="E996" s="22"/>
      <c r="G996" s="22"/>
      <c r="H996" s="22"/>
      <c r="J996" s="22"/>
      <c r="K996" s="22"/>
      <c r="L996" s="22"/>
      <c r="M996" s="22"/>
      <c r="N996" s="22"/>
      <c r="O996" s="22"/>
      <c r="P996" s="22"/>
      <c r="Q996" s="22"/>
      <c r="R996" s="22"/>
      <c r="S996" s="22"/>
      <c r="T996" s="22"/>
      <c r="U996" s="22"/>
      <c r="V996" s="22"/>
      <c r="W996" s="22"/>
      <c r="X996" s="22"/>
      <c r="Y996" s="22"/>
      <c r="Z996" s="22"/>
    </row>
    <row r="997" spans="2:26" x14ac:dyDescent="0.25">
      <c r="B997" s="22"/>
      <c r="C997" s="22"/>
      <c r="D997" s="22"/>
      <c r="E997" s="22"/>
      <c r="G997" s="22"/>
      <c r="H997" s="22"/>
      <c r="J997" s="22"/>
      <c r="K997" s="22"/>
      <c r="L997" s="22"/>
      <c r="M997" s="22"/>
      <c r="N997" s="22"/>
      <c r="O997" s="22"/>
      <c r="P997" s="22"/>
      <c r="Q997" s="22"/>
      <c r="R997" s="22"/>
      <c r="S997" s="22"/>
      <c r="T997" s="22"/>
      <c r="U997" s="22"/>
      <c r="V997" s="22"/>
      <c r="W997" s="22"/>
      <c r="X997" s="22"/>
      <c r="Y997" s="22"/>
      <c r="Z997" s="22"/>
    </row>
    <row r="998" spans="2:26" x14ac:dyDescent="0.25">
      <c r="B998" s="22"/>
      <c r="C998" s="22"/>
      <c r="D998" s="22"/>
      <c r="E998" s="22"/>
      <c r="G998" s="22"/>
      <c r="H998" s="22"/>
      <c r="J998" s="22"/>
      <c r="K998" s="22"/>
      <c r="L998" s="22"/>
      <c r="M998" s="22"/>
      <c r="N998" s="22"/>
      <c r="O998" s="22"/>
      <c r="P998" s="22"/>
      <c r="Q998" s="22"/>
      <c r="R998" s="22"/>
      <c r="S998" s="22"/>
      <c r="T998" s="22"/>
      <c r="U998" s="22"/>
      <c r="V998" s="22"/>
      <c r="W998" s="22"/>
      <c r="X998" s="22"/>
      <c r="Y998" s="22"/>
      <c r="Z998" s="22"/>
    </row>
    <row r="999" spans="2:26" x14ac:dyDescent="0.25">
      <c r="B999" s="22"/>
      <c r="C999" s="22"/>
      <c r="D999" s="22"/>
      <c r="E999" s="22"/>
      <c r="G999" s="22"/>
      <c r="H999" s="22"/>
      <c r="J999" s="22"/>
      <c r="K999" s="22"/>
      <c r="L999" s="22"/>
      <c r="M999" s="22"/>
      <c r="N999" s="22"/>
      <c r="O999" s="22"/>
      <c r="P999" s="22"/>
      <c r="Q999" s="22"/>
      <c r="R999" s="22"/>
      <c r="S999" s="22"/>
      <c r="T999" s="22"/>
      <c r="U999" s="22"/>
      <c r="V999" s="22"/>
      <c r="W999" s="22"/>
      <c r="X999" s="22"/>
      <c r="Y999" s="22"/>
      <c r="Z999" s="22"/>
    </row>
    <row r="1000" spans="2:26" x14ac:dyDescent="0.25">
      <c r="B1000" s="22"/>
      <c r="C1000" s="22"/>
      <c r="D1000" s="22"/>
      <c r="E1000" s="22"/>
      <c r="G1000" s="22"/>
      <c r="H1000" s="22"/>
      <c r="J1000" s="22"/>
      <c r="K1000" s="22"/>
      <c r="L1000" s="22"/>
      <c r="M1000" s="22"/>
      <c r="N1000" s="22"/>
      <c r="O1000" s="22"/>
      <c r="P1000" s="22"/>
      <c r="Q1000" s="22"/>
      <c r="R1000" s="22"/>
      <c r="S1000" s="22"/>
      <c r="T1000" s="22"/>
      <c r="U1000" s="22"/>
      <c r="V1000" s="22"/>
      <c r="W1000" s="22"/>
      <c r="X1000" s="22"/>
      <c r="Y1000" s="22"/>
      <c r="Z1000" s="22"/>
    </row>
    <row r="1001" spans="2:26" x14ac:dyDescent="0.25">
      <c r="B1001" s="22"/>
      <c r="C1001" s="22"/>
      <c r="D1001" s="22"/>
      <c r="E1001" s="22"/>
      <c r="G1001" s="22"/>
      <c r="H1001" s="22"/>
      <c r="J1001" s="22"/>
      <c r="K1001" s="22"/>
      <c r="L1001" s="22"/>
      <c r="M1001" s="22"/>
      <c r="N1001" s="22"/>
      <c r="O1001" s="22"/>
      <c r="P1001" s="22"/>
      <c r="Q1001" s="22"/>
      <c r="R1001" s="22"/>
      <c r="S1001" s="22"/>
      <c r="T1001" s="22"/>
      <c r="U1001" s="22"/>
      <c r="V1001" s="22"/>
      <c r="W1001" s="22"/>
      <c r="X1001" s="22"/>
      <c r="Y1001" s="22"/>
      <c r="Z1001" s="22"/>
    </row>
    <row r="1002" spans="2:26" x14ac:dyDescent="0.25">
      <c r="B1002" s="22"/>
      <c r="C1002" s="22"/>
      <c r="D1002" s="22"/>
      <c r="E1002" s="22"/>
      <c r="G1002" s="22"/>
      <c r="H1002" s="22"/>
      <c r="J1002" s="22"/>
      <c r="K1002" s="22"/>
      <c r="L1002" s="22"/>
      <c r="M1002" s="22"/>
      <c r="N1002" s="22"/>
      <c r="O1002" s="22"/>
      <c r="P1002" s="22"/>
      <c r="Q1002" s="22"/>
      <c r="R1002" s="22"/>
      <c r="S1002" s="22"/>
      <c r="T1002" s="22"/>
      <c r="U1002" s="22"/>
      <c r="V1002" s="22"/>
      <c r="W1002" s="22"/>
      <c r="X1002" s="22"/>
      <c r="Y1002" s="22"/>
      <c r="Z1002" s="22"/>
    </row>
    <row r="1003" spans="2:26" x14ac:dyDescent="0.25">
      <c r="B1003" s="22"/>
      <c r="C1003" s="22"/>
      <c r="D1003" s="22"/>
      <c r="E1003" s="22"/>
      <c r="G1003" s="22"/>
      <c r="H1003" s="22"/>
      <c r="J1003" s="22"/>
      <c r="K1003" s="22"/>
      <c r="L1003" s="22"/>
      <c r="M1003" s="22"/>
      <c r="N1003" s="22"/>
      <c r="O1003" s="22"/>
      <c r="P1003" s="22"/>
      <c r="Q1003" s="22"/>
      <c r="R1003" s="22"/>
      <c r="S1003" s="22"/>
      <c r="T1003" s="22"/>
      <c r="U1003" s="22"/>
      <c r="V1003" s="22"/>
      <c r="W1003" s="22"/>
      <c r="X1003" s="22"/>
      <c r="Y1003" s="22"/>
      <c r="Z1003" s="22"/>
    </row>
    <row r="1004" spans="2:26" x14ac:dyDescent="0.25">
      <c r="B1004" s="22"/>
      <c r="C1004" s="22"/>
      <c r="D1004" s="22"/>
      <c r="E1004" s="22"/>
      <c r="G1004" s="22"/>
      <c r="H1004" s="22"/>
      <c r="J1004" s="22"/>
      <c r="K1004" s="22"/>
      <c r="L1004" s="22"/>
      <c r="M1004" s="22"/>
      <c r="N1004" s="22"/>
      <c r="O1004" s="22"/>
      <c r="P1004" s="22"/>
      <c r="Q1004" s="22"/>
      <c r="R1004" s="22"/>
      <c r="S1004" s="22"/>
      <c r="T1004" s="22"/>
      <c r="U1004" s="22"/>
      <c r="V1004" s="22"/>
      <c r="W1004" s="22"/>
      <c r="X1004" s="22"/>
      <c r="Y1004" s="22"/>
      <c r="Z1004" s="22"/>
    </row>
    <row r="1005" spans="2:26" x14ac:dyDescent="0.25">
      <c r="B1005" s="22"/>
      <c r="C1005" s="22"/>
      <c r="D1005" s="22"/>
      <c r="E1005" s="22"/>
      <c r="G1005" s="22"/>
      <c r="H1005" s="22"/>
    </row>
    <row r="1006" spans="2:26" x14ac:dyDescent="0.25">
      <c r="B1006" s="22"/>
      <c r="C1006" s="22"/>
      <c r="D1006" s="22"/>
      <c r="E1006" s="22"/>
      <c r="G1006" s="22"/>
      <c r="H1006" s="22"/>
    </row>
    <row r="1007" spans="2:26" x14ac:dyDescent="0.25">
      <c r="B1007" s="22"/>
      <c r="C1007" s="22"/>
      <c r="D1007" s="22"/>
      <c r="E1007" s="22"/>
      <c r="G1007" s="22"/>
      <c r="H1007" s="22"/>
    </row>
  </sheetData>
  <mergeCells count="6">
    <mergeCell ref="A1:B3"/>
    <mergeCell ref="C1:F3"/>
    <mergeCell ref="B36:C36"/>
    <mergeCell ref="B11:C11"/>
    <mergeCell ref="B13:C13"/>
    <mergeCell ref="B23:C23"/>
  </mergeCells>
  <hyperlinks>
    <hyperlink ref="C16" r:id="rId1" xr:uid="{95CDC958-A5C8-45CD-9EDD-8202A729DA91}"/>
    <hyperlink ref="C19" r:id="rId2" xr:uid="{06C3B5D6-078A-4FEA-8CB7-2EEFB92740C2}"/>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D5D6-A356-4604-8027-BEFCF42C85EE}">
  <dimension ref="A1:E40"/>
  <sheetViews>
    <sheetView showGridLines="0" topLeftCell="B1" workbookViewId="0">
      <selection activeCell="E12" sqref="E12"/>
    </sheetView>
  </sheetViews>
  <sheetFormatPr baseColWidth="10" defaultColWidth="10.85546875" defaultRowHeight="15" x14ac:dyDescent="0.25"/>
  <cols>
    <col min="1" max="1" width="23.42578125" customWidth="1"/>
    <col min="2" max="2" width="49.140625" customWidth="1"/>
    <col min="3" max="3" width="58.140625" customWidth="1"/>
    <col min="4" max="4" width="39.140625" customWidth="1"/>
    <col min="5" max="5" width="21.140625" customWidth="1"/>
  </cols>
  <sheetData>
    <row r="1" spans="1:5" x14ac:dyDescent="0.25">
      <c r="A1" s="393"/>
      <c r="B1" s="364" t="s">
        <v>1561</v>
      </c>
      <c r="C1" s="530"/>
      <c r="D1" s="348" t="s">
        <v>1558</v>
      </c>
      <c r="E1" s="12" t="s">
        <v>1562</v>
      </c>
    </row>
    <row r="2" spans="1:5" x14ac:dyDescent="0.25">
      <c r="A2" s="393"/>
      <c r="B2" s="366"/>
      <c r="C2" s="394"/>
      <c r="D2" s="348" t="s">
        <v>1559</v>
      </c>
      <c r="E2" s="12">
        <v>0</v>
      </c>
    </row>
    <row r="3" spans="1:5" x14ac:dyDescent="0.25">
      <c r="A3" s="393"/>
      <c r="B3" s="368"/>
      <c r="C3" s="395"/>
      <c r="D3" s="348" t="s">
        <v>1560</v>
      </c>
      <c r="E3" s="12" t="s">
        <v>1563</v>
      </c>
    </row>
    <row r="5" spans="1:5" ht="21" x14ac:dyDescent="0.25">
      <c r="A5" s="20" t="str">
        <f>'Contexto int y ext'!A4</f>
        <v>CÁMARA DE COMERCIO DE FACATATIVA</v>
      </c>
    </row>
    <row r="6" spans="1:5" ht="21" x14ac:dyDescent="0.25">
      <c r="A6" s="20" t="str">
        <f>'Contexto int y ext'!A5</f>
        <v>Identificación y Evaluación del Riesgo de Corrupción</v>
      </c>
    </row>
    <row r="7" spans="1:5" ht="18.75" x14ac:dyDescent="0.25">
      <c r="A7" s="63" t="s">
        <v>1492</v>
      </c>
    </row>
    <row r="8" spans="1:5" ht="15.75" x14ac:dyDescent="0.25">
      <c r="A8" s="15" t="s">
        <v>903</v>
      </c>
    </row>
    <row r="9" spans="1:5" ht="15.75" x14ac:dyDescent="0.25">
      <c r="A9" s="15"/>
    </row>
    <row r="12" spans="1:5" ht="18.75" x14ac:dyDescent="0.25">
      <c r="A12" s="81" t="s">
        <v>904</v>
      </c>
      <c r="B12" s="81" t="s">
        <v>905</v>
      </c>
      <c r="C12" s="81" t="s">
        <v>906</v>
      </c>
      <c r="D12" s="81" t="s">
        <v>907</v>
      </c>
    </row>
    <row r="13" spans="1:5" ht="84" x14ac:dyDescent="0.25">
      <c r="A13" s="174" t="s">
        <v>908</v>
      </c>
      <c r="B13" s="174" t="s">
        <v>1119</v>
      </c>
      <c r="C13" s="107" t="s">
        <v>1493</v>
      </c>
      <c r="D13" s="80" t="s">
        <v>1120</v>
      </c>
    </row>
    <row r="14" spans="1:5" ht="84" x14ac:dyDescent="0.25">
      <c r="A14" s="60" t="s">
        <v>909</v>
      </c>
      <c r="B14" s="60" t="s">
        <v>1121</v>
      </c>
      <c r="C14" s="30" t="s">
        <v>1494</v>
      </c>
      <c r="D14" s="8" t="s">
        <v>1233</v>
      </c>
    </row>
    <row r="15" spans="1:5" ht="90" x14ac:dyDescent="0.25">
      <c r="A15" s="60" t="s">
        <v>910</v>
      </c>
      <c r="B15" s="60" t="s">
        <v>1234</v>
      </c>
      <c r="C15" s="177" t="s">
        <v>1500</v>
      </c>
      <c r="D15" s="8" t="s">
        <v>1235</v>
      </c>
    </row>
    <row r="16" spans="1:5" ht="90" x14ac:dyDescent="0.25">
      <c r="A16" s="174" t="s">
        <v>911</v>
      </c>
      <c r="B16" s="60" t="s">
        <v>1125</v>
      </c>
      <c r="C16" s="30" t="s">
        <v>1501</v>
      </c>
      <c r="D16" s="8" t="s">
        <v>1126</v>
      </c>
    </row>
    <row r="17" spans="1:4" ht="132" x14ac:dyDescent="0.25">
      <c r="A17" s="60" t="s">
        <v>912</v>
      </c>
      <c r="B17" s="174" t="s">
        <v>1127</v>
      </c>
      <c r="C17" s="107" t="s">
        <v>1504</v>
      </c>
      <c r="D17" s="80" t="s">
        <v>1128</v>
      </c>
    </row>
    <row r="18" spans="1:4" ht="120" x14ac:dyDescent="0.25">
      <c r="A18" s="60" t="s">
        <v>913</v>
      </c>
      <c r="B18" s="174" t="s">
        <v>1236</v>
      </c>
      <c r="C18" s="107" t="s">
        <v>1502</v>
      </c>
      <c r="D18" s="80" t="s">
        <v>1237</v>
      </c>
    </row>
    <row r="19" spans="1:4" ht="84" x14ac:dyDescent="0.25">
      <c r="A19" s="60" t="s">
        <v>914</v>
      </c>
      <c r="B19" s="174" t="s">
        <v>1238</v>
      </c>
      <c r="C19" s="79" t="s">
        <v>1491</v>
      </c>
      <c r="D19" s="80" t="s">
        <v>1122</v>
      </c>
    </row>
    <row r="20" spans="1:4" ht="48" x14ac:dyDescent="0.25">
      <c r="A20" s="60" t="s">
        <v>915</v>
      </c>
      <c r="B20" s="60" t="s">
        <v>1129</v>
      </c>
      <c r="C20" s="107" t="s">
        <v>1506</v>
      </c>
      <c r="D20" s="80" t="s">
        <v>1123</v>
      </c>
    </row>
    <row r="21" spans="1:4" ht="48" x14ac:dyDescent="0.25">
      <c r="A21" s="60" t="s">
        <v>916</v>
      </c>
      <c r="B21" s="60" t="s">
        <v>1239</v>
      </c>
      <c r="C21" s="107" t="s">
        <v>1507</v>
      </c>
      <c r="D21" s="80" t="s">
        <v>1123</v>
      </c>
    </row>
    <row r="22" spans="1:4" ht="60" x14ac:dyDescent="0.25">
      <c r="A22" s="60" t="s">
        <v>917</v>
      </c>
      <c r="B22" s="60" t="s">
        <v>1240</v>
      </c>
      <c r="C22" s="66" t="s">
        <v>1495</v>
      </c>
      <c r="D22" s="8" t="s">
        <v>1131</v>
      </c>
    </row>
    <row r="23" spans="1:4" ht="60" x14ac:dyDescent="0.25">
      <c r="A23" s="60" t="s">
        <v>918</v>
      </c>
      <c r="B23" s="60" t="s">
        <v>1130</v>
      </c>
      <c r="C23" s="66" t="s">
        <v>1496</v>
      </c>
      <c r="D23" s="8" t="s">
        <v>1131</v>
      </c>
    </row>
    <row r="24" spans="1:4" ht="90" x14ac:dyDescent="0.25">
      <c r="A24" s="60" t="s">
        <v>919</v>
      </c>
      <c r="B24" s="60" t="s">
        <v>1132</v>
      </c>
      <c r="C24" s="30" t="s">
        <v>1497</v>
      </c>
      <c r="D24" s="8" t="s">
        <v>1126</v>
      </c>
    </row>
    <row r="25" spans="1:4" ht="96" x14ac:dyDescent="0.25">
      <c r="A25" s="60" t="s">
        <v>920</v>
      </c>
      <c r="B25" s="60" t="s">
        <v>921</v>
      </c>
      <c r="C25" s="66" t="s">
        <v>1515</v>
      </c>
      <c r="D25" s="8" t="s">
        <v>922</v>
      </c>
    </row>
    <row r="26" spans="1:4" ht="108" x14ac:dyDescent="0.25">
      <c r="A26" s="60" t="s">
        <v>923</v>
      </c>
      <c r="B26" s="60" t="s">
        <v>924</v>
      </c>
      <c r="C26" s="66" t="s">
        <v>1516</v>
      </c>
      <c r="D26" s="8" t="s">
        <v>925</v>
      </c>
    </row>
    <row r="27" spans="1:4" ht="108" x14ac:dyDescent="0.25">
      <c r="A27" s="60" t="s">
        <v>926</v>
      </c>
      <c r="B27" s="60" t="s">
        <v>927</v>
      </c>
      <c r="C27" s="66" t="s">
        <v>1508</v>
      </c>
      <c r="D27" s="80" t="s">
        <v>1124</v>
      </c>
    </row>
    <row r="28" spans="1:4" ht="144" x14ac:dyDescent="0.25">
      <c r="A28" s="60" t="s">
        <v>928</v>
      </c>
      <c r="B28" s="60" t="s">
        <v>1133</v>
      </c>
      <c r="C28" s="30" t="s">
        <v>1509</v>
      </c>
      <c r="D28" s="8" t="s">
        <v>1498</v>
      </c>
    </row>
    <row r="29" spans="1:4" ht="156" x14ac:dyDescent="0.25">
      <c r="A29" s="60" t="s">
        <v>929</v>
      </c>
      <c r="B29" s="60" t="s">
        <v>1134</v>
      </c>
      <c r="C29" s="30" t="s">
        <v>1513</v>
      </c>
      <c r="D29" s="8" t="s">
        <v>1498</v>
      </c>
    </row>
    <row r="30" spans="1:4" ht="84" x14ac:dyDescent="0.25">
      <c r="A30" s="60" t="s">
        <v>930</v>
      </c>
      <c r="B30" s="60" t="s">
        <v>931</v>
      </c>
      <c r="C30" s="30" t="s">
        <v>1510</v>
      </c>
      <c r="D30" s="8" t="s">
        <v>922</v>
      </c>
    </row>
    <row r="31" spans="1:4" ht="84" x14ac:dyDescent="0.25">
      <c r="A31" s="60" t="s">
        <v>932</v>
      </c>
      <c r="B31" s="60" t="s">
        <v>933</v>
      </c>
      <c r="C31" s="30" t="s">
        <v>1511</v>
      </c>
      <c r="D31" s="8" t="s">
        <v>922</v>
      </c>
    </row>
    <row r="32" spans="1:4" ht="96" x14ac:dyDescent="0.25">
      <c r="A32" s="60" t="s">
        <v>934</v>
      </c>
      <c r="B32" s="60" t="s">
        <v>935</v>
      </c>
      <c r="C32" s="66" t="s">
        <v>1512</v>
      </c>
      <c r="D32" s="8" t="s">
        <v>936</v>
      </c>
    </row>
    <row r="33" spans="1:4" ht="60" x14ac:dyDescent="0.25">
      <c r="A33" s="60" t="s">
        <v>937</v>
      </c>
      <c r="B33" s="60" t="s">
        <v>1135</v>
      </c>
      <c r="C33" s="66" t="s">
        <v>1499</v>
      </c>
      <c r="D33" s="8" t="s">
        <v>938</v>
      </c>
    </row>
    <row r="34" spans="1:4" ht="105" x14ac:dyDescent="0.25">
      <c r="A34" s="60" t="s">
        <v>939</v>
      </c>
      <c r="B34" s="60" t="s">
        <v>1241</v>
      </c>
      <c r="C34" s="30" t="s">
        <v>1524</v>
      </c>
      <c r="D34" s="8" t="s">
        <v>1498</v>
      </c>
    </row>
    <row r="35" spans="1:4" ht="105" x14ac:dyDescent="0.25">
      <c r="A35" s="60" t="s">
        <v>1242</v>
      </c>
      <c r="B35" s="60" t="s">
        <v>1243</v>
      </c>
      <c r="C35" s="30" t="s">
        <v>1503</v>
      </c>
      <c r="D35" s="8" t="s">
        <v>1498</v>
      </c>
    </row>
    <row r="36" spans="1:4" x14ac:dyDescent="0.25">
      <c r="B36" s="13"/>
      <c r="C36" s="130"/>
      <c r="D36" s="13"/>
    </row>
    <row r="38" spans="1:4" ht="14.45" customHeight="1" x14ac:dyDescent="0.25">
      <c r="A38" s="531" t="s">
        <v>1514</v>
      </c>
      <c r="B38" s="531"/>
      <c r="C38" s="531"/>
    </row>
    <row r="39" spans="1:4" x14ac:dyDescent="0.25">
      <c r="A39" s="531"/>
      <c r="B39" s="531"/>
      <c r="C39" s="531"/>
    </row>
    <row r="40" spans="1:4" x14ac:dyDescent="0.25">
      <c r="A40" s="531"/>
      <c r="B40" s="531"/>
      <c r="C40" s="531"/>
    </row>
  </sheetData>
  <mergeCells count="3">
    <mergeCell ref="A38:C40"/>
    <mergeCell ref="A1:A3"/>
    <mergeCell ref="B1:C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706E4-0305-4F9E-904D-841014FC4452}">
  <dimension ref="A1:AO91"/>
  <sheetViews>
    <sheetView showGridLines="0" topLeftCell="B1" workbookViewId="0">
      <selection activeCell="E6" sqref="E6"/>
    </sheetView>
  </sheetViews>
  <sheetFormatPr baseColWidth="10" defaultColWidth="10.85546875" defaultRowHeight="15" x14ac:dyDescent="0.25"/>
  <cols>
    <col min="1" max="1" width="22.85546875" style="91" customWidth="1"/>
    <col min="2" max="2" width="31" style="110" customWidth="1"/>
    <col min="3" max="3" width="39.85546875" style="91" customWidth="1"/>
    <col min="4" max="4" width="39.28515625" style="91" customWidth="1"/>
    <col min="5" max="5" width="27.5703125" customWidth="1"/>
    <col min="6" max="6" width="28.42578125" customWidth="1"/>
    <col min="7" max="7" width="28.85546875" customWidth="1"/>
    <col min="8" max="8" width="27.42578125" customWidth="1"/>
    <col min="9" max="9" width="26.7109375" customWidth="1"/>
    <col min="10" max="12" width="21.5703125" customWidth="1"/>
    <col min="14" max="14" width="41.5703125" style="74" customWidth="1"/>
    <col min="15" max="22" width="16" style="10" customWidth="1"/>
    <col min="23" max="24" width="11.42578125" style="91" customWidth="1"/>
    <col min="25" max="25" width="20.85546875" style="91" customWidth="1"/>
    <col min="26" max="26" width="16.42578125" customWidth="1"/>
    <col min="27" max="28" width="11.42578125" style="91" customWidth="1"/>
    <col min="29" max="30" width="22.5703125" style="91" customWidth="1"/>
    <col min="31" max="32" width="11.42578125" style="91" customWidth="1"/>
    <col min="33" max="33" width="3.28515625" customWidth="1"/>
    <col min="34" max="36" width="15.85546875" style="91" customWidth="1"/>
    <col min="37" max="37" width="4.140625" customWidth="1"/>
    <col min="38" max="38" width="20.42578125" style="91" customWidth="1"/>
    <col min="39" max="39" width="25.28515625" style="91" customWidth="1"/>
    <col min="40" max="40" width="14.28515625" customWidth="1"/>
    <col min="41" max="41" width="20.140625" customWidth="1"/>
    <col min="42" max="42" width="17.5703125" customWidth="1"/>
    <col min="43" max="43" width="31.28515625" bestFit="1" customWidth="1"/>
  </cols>
  <sheetData>
    <row r="1" spans="1:39" x14ac:dyDescent="0.25">
      <c r="A1" s="393"/>
      <c r="B1" s="364" t="s">
        <v>1561</v>
      </c>
      <c r="C1" s="530"/>
      <c r="D1" s="348" t="s">
        <v>1558</v>
      </c>
      <c r="E1" s="12" t="s">
        <v>1562</v>
      </c>
    </row>
    <row r="2" spans="1:39" x14ac:dyDescent="0.25">
      <c r="A2" s="393"/>
      <c r="B2" s="366"/>
      <c r="C2" s="394"/>
      <c r="D2" s="348" t="s">
        <v>1559</v>
      </c>
      <c r="E2" s="12">
        <v>0</v>
      </c>
    </row>
    <row r="3" spans="1:39" x14ac:dyDescent="0.25">
      <c r="A3" s="393"/>
      <c r="B3" s="368"/>
      <c r="C3" s="395"/>
      <c r="D3" s="348" t="s">
        <v>1560</v>
      </c>
      <c r="E3" s="12" t="s">
        <v>1563</v>
      </c>
    </row>
    <row r="5" spans="1:39" ht="21" x14ac:dyDescent="0.35">
      <c r="A5" s="199" t="str">
        <f>'Contexto externo'!A4</f>
        <v>CÁMARA DE COMERCIO DE FACATATIVA</v>
      </c>
      <c r="B5" s="29"/>
    </row>
    <row r="6" spans="1:39" ht="18.75" x14ac:dyDescent="0.25">
      <c r="A6" s="23" t="str">
        <f>'Contexto externo'!A5</f>
        <v>Identificación y Evaluación del Riesgo de Corrupción</v>
      </c>
      <c r="B6" s="29"/>
    </row>
    <row r="7" spans="1:39" ht="18.75" x14ac:dyDescent="0.25">
      <c r="A7" s="63" t="str">
        <f>'Contexto externo'!A6</f>
        <v xml:space="preserve">Riesgo de Corrupción (C) </v>
      </c>
      <c r="B7" s="29"/>
    </row>
    <row r="8" spans="1:39" x14ac:dyDescent="0.25">
      <c r="A8" s="11" t="s">
        <v>940</v>
      </c>
      <c r="B8" s="29"/>
    </row>
    <row r="9" spans="1:39" x14ac:dyDescent="0.25">
      <c r="B9" s="108"/>
    </row>
    <row r="12" spans="1:39" s="5" customFormat="1" ht="18.75" x14ac:dyDescent="0.3">
      <c r="A12" s="650" t="s">
        <v>904</v>
      </c>
      <c r="B12" s="650" t="s">
        <v>905</v>
      </c>
      <c r="C12" s="650" t="s">
        <v>906</v>
      </c>
      <c r="D12" s="650" t="s">
        <v>907</v>
      </c>
      <c r="E12" s="424" t="s">
        <v>941</v>
      </c>
      <c r="F12" s="424"/>
      <c r="G12" s="651" t="s">
        <v>942</v>
      </c>
      <c r="H12" s="424" t="s">
        <v>943</v>
      </c>
      <c r="I12" s="646" t="s">
        <v>944</v>
      </c>
      <c r="J12" s="424" t="s">
        <v>945</v>
      </c>
      <c r="K12" s="424" t="s">
        <v>946</v>
      </c>
      <c r="L12" s="424" t="s">
        <v>836</v>
      </c>
      <c r="M12" s="424" t="s">
        <v>947</v>
      </c>
      <c r="N12" s="424" t="s">
        <v>948</v>
      </c>
      <c r="O12" s="649" t="s">
        <v>949</v>
      </c>
      <c r="P12" s="649"/>
      <c r="Q12" s="649"/>
      <c r="R12" s="649"/>
      <c r="S12" s="649"/>
      <c r="T12" s="649"/>
      <c r="U12" s="649"/>
      <c r="V12" s="649"/>
      <c r="W12" s="649"/>
      <c r="X12" s="649"/>
      <c r="Y12" s="649"/>
      <c r="Z12" s="649"/>
      <c r="AA12" s="649"/>
      <c r="AB12" s="649"/>
      <c r="AC12" s="649"/>
      <c r="AD12" s="649"/>
      <c r="AE12" s="649"/>
      <c r="AF12" s="649"/>
      <c r="AG12" s="178"/>
      <c r="AH12" s="641" t="s">
        <v>950</v>
      </c>
      <c r="AI12" s="641"/>
      <c r="AJ12" s="641"/>
      <c r="AK12" s="178"/>
      <c r="AL12" s="642" t="s">
        <v>951</v>
      </c>
      <c r="AM12" s="642"/>
    </row>
    <row r="13" spans="1:39" s="5" customFormat="1" ht="18.75" x14ac:dyDescent="0.3">
      <c r="A13" s="650"/>
      <c r="B13" s="650"/>
      <c r="C13" s="650"/>
      <c r="D13" s="650"/>
      <c r="E13" s="424"/>
      <c r="F13" s="424"/>
      <c r="G13" s="651"/>
      <c r="H13" s="424"/>
      <c r="I13" s="646"/>
      <c r="J13" s="424"/>
      <c r="K13" s="424"/>
      <c r="L13" s="424"/>
      <c r="M13" s="424"/>
      <c r="N13" s="424"/>
      <c r="O13" s="643" t="str">
        <f>'Criterios Evaluación Control'!B10</f>
        <v>ATRIBUTOS DE DISEÑO - EFICIENCIA</v>
      </c>
      <c r="P13" s="643"/>
      <c r="Q13" s="643"/>
      <c r="R13" s="643"/>
      <c r="S13" s="644"/>
      <c r="T13" s="644"/>
      <c r="U13" s="644"/>
      <c r="V13" s="644"/>
      <c r="W13" s="641" t="str">
        <f>'Criterios Evaluación Control'!C10</f>
        <v>CALIFICACIÓN</v>
      </c>
      <c r="X13" s="641"/>
      <c r="Y13" s="645" t="str">
        <f>'Criterios Evaluación Control'!B24</f>
        <v xml:space="preserve"> ATRIBUTOS DE ALCANCE - EFECTIVIDAD</v>
      </c>
      <c r="Z13" s="645"/>
      <c r="AA13" s="641" t="str">
        <f>'Criterios Evaluación Control'!C24</f>
        <v>CALIFICACIÓN</v>
      </c>
      <c r="AB13" s="641"/>
      <c r="AC13" s="645" t="str">
        <f>'Criterios Evaluación Control'!B30</f>
        <v>ATRIBUTOS DE CUMPLIMIENTO - OPORTUNIDAD</v>
      </c>
      <c r="AD13" s="645"/>
      <c r="AE13" s="641" t="str">
        <f>'Criterios Evaluación Control'!C30</f>
        <v>CALIFICACIÓN</v>
      </c>
      <c r="AF13" s="641"/>
      <c r="AG13" s="178"/>
      <c r="AH13" s="641"/>
      <c r="AI13" s="641"/>
      <c r="AJ13" s="641"/>
      <c r="AK13" s="178"/>
      <c r="AL13" s="642"/>
      <c r="AM13" s="642"/>
    </row>
    <row r="14" spans="1:39" s="5" customFormat="1" ht="57" customHeight="1" x14ac:dyDescent="0.3">
      <c r="A14" s="650"/>
      <c r="B14" s="650"/>
      <c r="C14" s="650"/>
      <c r="D14" s="650"/>
      <c r="E14" s="197" t="s">
        <v>952</v>
      </c>
      <c r="F14" s="181" t="s">
        <v>796</v>
      </c>
      <c r="G14" s="651"/>
      <c r="H14" s="424"/>
      <c r="I14" s="646"/>
      <c r="J14" s="424"/>
      <c r="K14" s="424"/>
      <c r="L14" s="424"/>
      <c r="M14" s="424"/>
      <c r="N14" s="424"/>
      <c r="O14" s="82" t="str">
        <f>'Criterios Evaluación Control'!B12</f>
        <v>Si el control tiene un objetivo</v>
      </c>
      <c r="P14" s="82" t="str">
        <f>'Criterios Evaluación Control'!B13</f>
        <v>Si el control hace mención al área y cargo que debe ejecutarlo</v>
      </c>
      <c r="Q14" s="82" t="str">
        <f>'Criterios Evaluación Control'!B14</f>
        <v>Si el control hace mención a la periodicidad con la cual se debe ejecutar, es decir cuando se hace.</v>
      </c>
      <c r="R14" s="195" t="str">
        <f>'Criterios Evaluación Control'!B15</f>
        <v>Si el control menciona como se deja soportada o evidenciada su ejecución.</v>
      </c>
      <c r="S14" s="302" t="str">
        <f>'Criterios Evaluación Control'!B16</f>
        <v>Si el control se encuentra documentado</v>
      </c>
      <c r="T14" s="82" t="str">
        <f>'Criterios Evaluación Control'!B17</f>
        <v>Si el control menciona la situación de riesgo que mitiga.</v>
      </c>
      <c r="U14" s="82" t="str">
        <f>'Criterios Evaluación Control'!B18</f>
        <v xml:space="preserve">Si menciona el tipo de control </v>
      </c>
      <c r="V14" s="82" t="str">
        <f>'Criterios Evaluación Control'!B20</f>
        <v xml:space="preserve">Si menciona la forma de control </v>
      </c>
      <c r="W14" s="424" t="s">
        <v>953</v>
      </c>
      <c r="X14" s="424"/>
      <c r="Y14" s="180" t="str">
        <f>'Criterios Evaluación Control'!B26</f>
        <v>Si el control se encuentra implementado en el procedimiento que se requiere realizar</v>
      </c>
      <c r="Z14" s="180" t="str">
        <f>'Criterios Evaluación Control'!B27</f>
        <v>Si el control se encuentra implementado en las áreas que se requiere</v>
      </c>
      <c r="AA14" s="424" t="s">
        <v>953</v>
      </c>
      <c r="AB14" s="424"/>
      <c r="AC14" s="66" t="str">
        <f>'Criterios Evaluación Control'!B32</f>
        <v>Si el control se ejecuta al interior de la Entidad, conforme a los atributos evaluados en el diseño</v>
      </c>
      <c r="AD14" s="200" t="str">
        <f>'Criterios Evaluación Control'!B33</f>
        <v>Si el control se ejecuta al interior de la Entidad con el alcance del mismo</v>
      </c>
      <c r="AE14" s="424" t="s">
        <v>953</v>
      </c>
      <c r="AF14" s="424"/>
      <c r="AG14" s="178"/>
      <c r="AH14" s="60" t="s">
        <v>954</v>
      </c>
      <c r="AI14" s="60" t="s">
        <v>955</v>
      </c>
      <c r="AJ14" s="60" t="s">
        <v>956</v>
      </c>
      <c r="AK14" s="178"/>
      <c r="AL14" s="179" t="s">
        <v>957</v>
      </c>
      <c r="AM14" s="179" t="s">
        <v>958</v>
      </c>
    </row>
    <row r="15" spans="1:39" ht="27" customHeight="1" x14ac:dyDescent="0.25">
      <c r="A15" s="424" t="str">
        <f>'Lista de Controles'!A13</f>
        <v>C01</v>
      </c>
      <c r="B15" s="647" t="str">
        <f>'Lista de Controles'!B13</f>
        <v>Gestionar los riesgos de Corrupción en el desarrollo de la actividad de la Entidad a través de una matriz de riesgo</v>
      </c>
      <c r="C15" s="647" t="str">
        <f>'Lista de Controles'!C13</f>
        <v>El Responsable de Cumplimiento en conjunto con los líderes de las áreas que son fuente de riesgo, identificarán los riesgos de Corrupción proporcionales a la materialidad, tamaño, estructura, naturaleza, países de operación y actividades específicas de la Entidad y definirá las actividades de control cada vez que se presenten cambios en la actividad que alteren o puedan alterar el grado de riesgo o por los menos cada dos años.</v>
      </c>
      <c r="D15" s="647" t="str">
        <f>'Lista de Controles'!D13</f>
        <v>Conocer el nivel de exposición al riesgo de Corrupción y cumplir con el requerimiento normativo en la etapas del riesgo</v>
      </c>
      <c r="E15" s="648" t="s">
        <v>1517</v>
      </c>
      <c r="F15" s="648" t="s">
        <v>1518</v>
      </c>
      <c r="G15" s="647" t="s">
        <v>1244</v>
      </c>
      <c r="H15" s="647" t="s">
        <v>959</v>
      </c>
      <c r="I15" s="654" t="s">
        <v>1161</v>
      </c>
      <c r="J15" s="648" t="s">
        <v>960</v>
      </c>
      <c r="K15" s="648" t="s">
        <v>961</v>
      </c>
      <c r="L15" s="648" t="s">
        <v>1245</v>
      </c>
      <c r="M15" s="66" t="s">
        <v>704</v>
      </c>
      <c r="N15" s="59" t="str">
        <f>VLOOKUP(M15,'Eventos de Riesgo Corrupción'!$A$11:$B$32,2,0)</f>
        <v>Realizar pagos, promesas, ofrecimientos, concesiones u otorgar beneficio de tipo económico de forma indebida a un servidor público nacional o extranjero, con el fin de otorgar / obtener una ventaja o beneficio en nombre propio o de CCF.</v>
      </c>
      <c r="O15" s="653">
        <v>1</v>
      </c>
      <c r="P15" s="653">
        <v>1</v>
      </c>
      <c r="Q15" s="653">
        <v>1</v>
      </c>
      <c r="R15" s="652">
        <v>1</v>
      </c>
      <c r="S15" s="652">
        <v>1</v>
      </c>
      <c r="T15" s="653">
        <v>1</v>
      </c>
      <c r="U15" s="653">
        <v>1</v>
      </c>
      <c r="V15" s="653">
        <v>0</v>
      </c>
      <c r="W15" s="412">
        <f>SUM(O15:V15)</f>
        <v>7</v>
      </c>
      <c r="X15" s="658">
        <f>W15/8</f>
        <v>0.875</v>
      </c>
      <c r="Y15" s="653">
        <v>1</v>
      </c>
      <c r="Z15" s="653">
        <v>1</v>
      </c>
      <c r="AA15" s="412">
        <f>Y15+Z15</f>
        <v>2</v>
      </c>
      <c r="AB15" s="658">
        <f>AA15/2</f>
        <v>1</v>
      </c>
      <c r="AC15" s="652">
        <v>1</v>
      </c>
      <c r="AD15" s="652">
        <v>1</v>
      </c>
      <c r="AE15" s="412">
        <f>SUM(AC15:AD15)</f>
        <v>2</v>
      </c>
      <c r="AF15" s="658">
        <f>AE15/2</f>
        <v>1</v>
      </c>
      <c r="AG15" s="109"/>
      <c r="AH15" s="656">
        <f>X15</f>
        <v>0.875</v>
      </c>
      <c r="AI15" s="656">
        <f>AB15</f>
        <v>1</v>
      </c>
      <c r="AJ15" s="656">
        <f>AF15</f>
        <v>1</v>
      </c>
      <c r="AK15" s="109"/>
      <c r="AL15" s="656">
        <f>AVERAGE(AH15:AJ15)</f>
        <v>0.95833333333333337</v>
      </c>
      <c r="AM15" s="412" t="str">
        <f>IF(AL15&gt;=90%,"Fuerte",IF(AL15&gt;=60%,"Moderado",IF(AL15&lt;=59%,"Débil")))</f>
        <v>Fuerte</v>
      </c>
    </row>
    <row r="16" spans="1:39" ht="27" customHeight="1" x14ac:dyDescent="0.25">
      <c r="A16" s="424"/>
      <c r="B16" s="647"/>
      <c r="C16" s="647"/>
      <c r="D16" s="647"/>
      <c r="E16" s="648"/>
      <c r="F16" s="648"/>
      <c r="G16" s="647"/>
      <c r="H16" s="647"/>
      <c r="I16" s="655"/>
      <c r="J16" s="648"/>
      <c r="K16" s="648"/>
      <c r="L16" s="648"/>
      <c r="M16" s="66" t="s">
        <v>712</v>
      </c>
      <c r="N16" s="59" t="str">
        <f>VLOOKUP(M16,'Eventos de Riesgo Corrupción'!$A$11:$B$32,2,0)</f>
        <v>Hacer uso indebido de la posición o cargo para obtener beneficios a nombre propio o de terceros en contratos estatales o en negocios internacionales.</v>
      </c>
      <c r="O16" s="653"/>
      <c r="P16" s="653"/>
      <c r="Q16" s="653"/>
      <c r="R16" s="652"/>
      <c r="S16" s="652"/>
      <c r="T16" s="653"/>
      <c r="U16" s="653"/>
      <c r="V16" s="653"/>
      <c r="W16" s="412"/>
      <c r="X16" s="658"/>
      <c r="Y16" s="653"/>
      <c r="Z16" s="653"/>
      <c r="AA16" s="412"/>
      <c r="AB16" s="658"/>
      <c r="AC16" s="652"/>
      <c r="AD16" s="652"/>
      <c r="AE16" s="412"/>
      <c r="AF16" s="658"/>
      <c r="AG16" s="109"/>
      <c r="AH16" s="656"/>
      <c r="AI16" s="656"/>
      <c r="AJ16" s="656"/>
      <c r="AK16" s="109"/>
      <c r="AL16" s="656"/>
      <c r="AM16" s="412"/>
    </row>
    <row r="17" spans="1:39" ht="43.5" customHeight="1" x14ac:dyDescent="0.25">
      <c r="A17" s="424"/>
      <c r="B17" s="647"/>
      <c r="C17" s="647"/>
      <c r="D17" s="647"/>
      <c r="E17" s="648"/>
      <c r="F17" s="648"/>
      <c r="G17" s="647"/>
      <c r="H17" s="647"/>
      <c r="I17" s="655"/>
      <c r="J17" s="648"/>
      <c r="K17" s="648"/>
      <c r="L17" s="648"/>
      <c r="M17" s="30" t="s">
        <v>720</v>
      </c>
      <c r="N17" s="59" t="str">
        <f>VLOOKUP(M17,'Eventos de Riesgo Corrupción'!$A$11:$B$32,2,0)</f>
        <v>Realizar negocios, operaciones o contratos en jurisdicciones nacionales o internacionales con percepción de corrupción alta</v>
      </c>
      <c r="O17" s="653"/>
      <c r="P17" s="653"/>
      <c r="Q17" s="653"/>
      <c r="R17" s="652"/>
      <c r="S17" s="652"/>
      <c r="T17" s="653"/>
      <c r="U17" s="653"/>
      <c r="V17" s="653"/>
      <c r="W17" s="412"/>
      <c r="X17" s="658"/>
      <c r="Y17" s="653"/>
      <c r="Z17" s="653"/>
      <c r="AA17" s="412"/>
      <c r="AB17" s="658"/>
      <c r="AC17" s="652"/>
      <c r="AD17" s="652"/>
      <c r="AE17" s="412"/>
      <c r="AF17" s="658"/>
      <c r="AG17" s="109"/>
      <c r="AH17" s="656"/>
      <c r="AI17" s="656"/>
      <c r="AJ17" s="656"/>
      <c r="AK17" s="109"/>
      <c r="AL17" s="656"/>
      <c r="AM17" s="412"/>
    </row>
    <row r="18" spans="1:39" ht="43.5" customHeight="1" x14ac:dyDescent="0.25">
      <c r="A18" s="424" t="str">
        <f>'Lista de Controles'!A14</f>
        <v>C02</v>
      </c>
      <c r="B18" s="647" t="str">
        <f>'Lista de Controles'!B14</f>
        <v>Verificar que los lineamientos en la prevención de actos de Corrupción al interior de la Entidad se ejecuten adecuadamente</v>
      </c>
      <c r="C18" s="647" t="str">
        <f>'Lista de Controles'!C14</f>
        <v>El Responsable de Cumplimiento cada vez que se requiera, verificará que las políticas de cumplimiento dirigidas a los empleados de la Entidad se ejecuten adecuadamente, respecto a la entrega y ofrecimiento de regalos o beneficios a terceros, remuneraciones y pago de comisiones a empleados y contratistas, gastos relacionados con actividades de entretenimiento, alimentación, hospedaje y viaje, contribuciones políticas de cualquier naturaleza y donaciones.</v>
      </c>
      <c r="D18" s="647" t="str">
        <f>'Lista de Controles'!D14</f>
        <v xml:space="preserve"> Identificar, detectar, prevenir, gestionar y mitigar los Riesgos de Corrupción que provengan de los empleados de la Entidad</v>
      </c>
      <c r="E18" s="654" t="s">
        <v>1517</v>
      </c>
      <c r="F18" s="648" t="s">
        <v>1554</v>
      </c>
      <c r="G18" s="647" t="s">
        <v>1246</v>
      </c>
      <c r="H18" s="647" t="s">
        <v>962</v>
      </c>
      <c r="I18" s="660" t="s">
        <v>1247</v>
      </c>
      <c r="J18" s="648" t="s">
        <v>960</v>
      </c>
      <c r="K18" s="648" t="s">
        <v>961</v>
      </c>
      <c r="L18" s="648" t="s">
        <v>1248</v>
      </c>
      <c r="M18" s="66" t="s">
        <v>704</v>
      </c>
      <c r="N18" s="59" t="str">
        <f>VLOOKUP(M18,'Eventos de Riesgo Corrupción'!$A$11:$B$32,2,0)</f>
        <v>Realizar pagos, promesas, ofrecimientos, concesiones u otorgar beneficio de tipo económico de forma indebida a un servidor público nacional o extranjero, con el fin de otorgar / obtener una ventaja o beneficio en nombre propio o de CCF.</v>
      </c>
      <c r="O18" s="653">
        <v>1</v>
      </c>
      <c r="P18" s="653">
        <v>1</v>
      </c>
      <c r="Q18" s="653">
        <v>1</v>
      </c>
      <c r="R18" s="652">
        <v>1</v>
      </c>
      <c r="S18" s="652">
        <v>1</v>
      </c>
      <c r="T18" s="653">
        <v>1</v>
      </c>
      <c r="U18" s="653">
        <v>1</v>
      </c>
      <c r="V18" s="653">
        <v>0</v>
      </c>
      <c r="W18" s="412">
        <f t="shared" ref="W18" si="0">SUM(O18:V18)</f>
        <v>7</v>
      </c>
      <c r="X18" s="658">
        <f>W18/8</f>
        <v>0.875</v>
      </c>
      <c r="Y18" s="653">
        <v>1</v>
      </c>
      <c r="Z18" s="653">
        <v>1</v>
      </c>
      <c r="AA18" s="412">
        <f>Y18+Z18</f>
        <v>2</v>
      </c>
      <c r="AB18" s="658">
        <f>AA18/2</f>
        <v>1</v>
      </c>
      <c r="AC18" s="652">
        <v>1</v>
      </c>
      <c r="AD18" s="652">
        <v>1</v>
      </c>
      <c r="AE18" s="412">
        <f>SUM(AC18:AD18)</f>
        <v>2</v>
      </c>
      <c r="AF18" s="658">
        <f>AE18/2</f>
        <v>1</v>
      </c>
      <c r="AG18" s="109"/>
      <c r="AH18" s="656">
        <f>X18</f>
        <v>0.875</v>
      </c>
      <c r="AI18" s="656">
        <f>AB18</f>
        <v>1</v>
      </c>
      <c r="AJ18" s="656">
        <f t="shared" ref="AJ18" si="1">AF18</f>
        <v>1</v>
      </c>
      <c r="AK18" s="109"/>
      <c r="AL18" s="656">
        <f>AVERAGE(AH18:AJ18)</f>
        <v>0.95833333333333337</v>
      </c>
      <c r="AM18" s="412" t="str">
        <f t="shared" ref="AM18:AM84" si="2">IF(AL18&gt;=90%,"Fuerte",IF(AL18&gt;=60%,"Moderado",IF(AL18&lt;=59%,"Débil")))</f>
        <v>Fuerte</v>
      </c>
    </row>
    <row r="19" spans="1:39" ht="66.599999999999994" customHeight="1" x14ac:dyDescent="0.25">
      <c r="A19" s="424"/>
      <c r="B19" s="647"/>
      <c r="C19" s="647"/>
      <c r="D19" s="647"/>
      <c r="E19" s="657"/>
      <c r="F19" s="648"/>
      <c r="G19" s="647"/>
      <c r="H19" s="647"/>
      <c r="I19" s="661"/>
      <c r="J19" s="648"/>
      <c r="K19" s="648"/>
      <c r="L19" s="648"/>
      <c r="M19" s="66" t="s">
        <v>718</v>
      </c>
      <c r="N19" s="59" t="str">
        <f>VLOOKUP(M19,'Eventos de Riesgo Corrupción'!$A$11:$B$32,2,0)</f>
        <v>Manipular cifras contables o administrativas con el fin de ocultar pagos indebidos o ventajas en favor propio o de terceros en un negocio nacional o internacional.</v>
      </c>
      <c r="O19" s="653"/>
      <c r="P19" s="653"/>
      <c r="Q19" s="653"/>
      <c r="R19" s="652"/>
      <c r="S19" s="652"/>
      <c r="T19" s="653"/>
      <c r="U19" s="653"/>
      <c r="V19" s="653"/>
      <c r="W19" s="412"/>
      <c r="X19" s="658"/>
      <c r="Y19" s="653"/>
      <c r="Z19" s="653"/>
      <c r="AA19" s="412"/>
      <c r="AB19" s="658"/>
      <c r="AC19" s="652"/>
      <c r="AD19" s="652"/>
      <c r="AE19" s="412"/>
      <c r="AF19" s="658"/>
      <c r="AG19" s="109"/>
      <c r="AH19" s="656"/>
      <c r="AI19" s="656"/>
      <c r="AJ19" s="656"/>
      <c r="AK19" s="109"/>
      <c r="AL19" s="656"/>
      <c r="AM19" s="412"/>
    </row>
    <row r="20" spans="1:39" ht="42" customHeight="1" x14ac:dyDescent="0.25">
      <c r="A20" s="424" t="str">
        <f>'Lista de Controles'!A15</f>
        <v>C03</v>
      </c>
      <c r="B20" s="647" t="str">
        <f>'Lista de Controles'!B15</f>
        <v>Ejecutar los procedimientos sancionatorios dentro de la Entidad por infracciones de empleados o administradores en el incumplimiento del IERC</v>
      </c>
      <c r="C20" s="647" t="str">
        <f>'Lista de Controles'!C15</f>
        <v>El Responsable de Cumplimiento junto con el Área de Talento Humano cada vez que se requiera, ejecutará los procedimientos sancionatorios respecto de infracciones al IERC cometidas por cualquier empleado o administrador de la Entidad.</v>
      </c>
      <c r="D20" s="662" t="str">
        <f>'Lista de Controles'!D15</f>
        <v>Poner en marcha los procedimientos sancionatorios adecuados y efectivos, de conformidad con las normas laborales y disciplinarias, respecto de infracciones al IERC cometidas por cualquier empleado o administrador</v>
      </c>
      <c r="E20" s="648" t="s">
        <v>1519</v>
      </c>
      <c r="F20" s="654" t="s">
        <v>1555</v>
      </c>
      <c r="G20" s="647" t="s">
        <v>1249</v>
      </c>
      <c r="H20" s="647" t="s">
        <v>962</v>
      </c>
      <c r="I20" s="659" t="s">
        <v>1136</v>
      </c>
      <c r="J20" s="648" t="s">
        <v>960</v>
      </c>
      <c r="K20" s="648" t="s">
        <v>961</v>
      </c>
      <c r="L20" s="648" t="s">
        <v>1250</v>
      </c>
      <c r="M20" s="66" t="s">
        <v>704</v>
      </c>
      <c r="N20" s="59" t="str">
        <f>VLOOKUP(M20,'Eventos de Riesgo Corrupción'!$A$11:$B$32,2,0)</f>
        <v>Realizar pagos, promesas, ofrecimientos, concesiones u otorgar beneficio de tipo económico de forma indebida a un servidor público nacional o extranjero, con el fin de otorgar / obtener una ventaja o beneficio en nombre propio o de CCF.</v>
      </c>
      <c r="O20" s="653">
        <v>1</v>
      </c>
      <c r="P20" s="653">
        <v>1</v>
      </c>
      <c r="Q20" s="653">
        <v>1</v>
      </c>
      <c r="R20" s="652">
        <v>1</v>
      </c>
      <c r="S20" s="652">
        <v>1</v>
      </c>
      <c r="T20" s="653">
        <v>1</v>
      </c>
      <c r="U20" s="653">
        <v>1</v>
      </c>
      <c r="V20" s="653">
        <v>0</v>
      </c>
      <c r="W20" s="412">
        <f t="shared" ref="W20" si="3">SUM(O20:V20)</f>
        <v>7</v>
      </c>
      <c r="X20" s="658">
        <f>W20/8</f>
        <v>0.875</v>
      </c>
      <c r="Y20" s="653">
        <v>1</v>
      </c>
      <c r="Z20" s="653">
        <v>1</v>
      </c>
      <c r="AA20" s="412">
        <f>Y20+Z20</f>
        <v>2</v>
      </c>
      <c r="AB20" s="658">
        <f>AA20/2</f>
        <v>1</v>
      </c>
      <c r="AC20" s="652">
        <v>1</v>
      </c>
      <c r="AD20" s="652">
        <v>1</v>
      </c>
      <c r="AE20" s="412">
        <f>SUM(AC20:AD20)</f>
        <v>2</v>
      </c>
      <c r="AF20" s="658">
        <f>AE20/2</f>
        <v>1</v>
      </c>
      <c r="AG20" s="109"/>
      <c r="AH20" s="656">
        <f>X20</f>
        <v>0.875</v>
      </c>
      <c r="AI20" s="656">
        <f>AB20</f>
        <v>1</v>
      </c>
      <c r="AJ20" s="656">
        <f t="shared" ref="AJ20:AJ28" si="4">AF20</f>
        <v>1</v>
      </c>
      <c r="AK20" s="109"/>
      <c r="AL20" s="656">
        <f>AVERAGE(AH20:AJ20)</f>
        <v>0.95833333333333337</v>
      </c>
      <c r="AM20" s="412" t="str">
        <f t="shared" si="2"/>
        <v>Fuerte</v>
      </c>
    </row>
    <row r="21" spans="1:39" ht="42" customHeight="1" x14ac:dyDescent="0.25">
      <c r="A21" s="424"/>
      <c r="B21" s="647"/>
      <c r="C21" s="647"/>
      <c r="D21" s="663"/>
      <c r="E21" s="648"/>
      <c r="F21" s="655"/>
      <c r="G21" s="647"/>
      <c r="H21" s="647"/>
      <c r="I21" s="659"/>
      <c r="J21" s="648"/>
      <c r="K21" s="648"/>
      <c r="L21" s="648"/>
      <c r="M21" s="66" t="s">
        <v>712</v>
      </c>
      <c r="N21" s="59" t="str">
        <f>VLOOKUP(M21,'Eventos de Riesgo Corrupción'!$A$11:$B$32,2,0)</f>
        <v>Hacer uso indebido de la posición o cargo para obtener beneficios a nombre propio o de terceros en contratos estatales o en negocios internacionales.</v>
      </c>
      <c r="O21" s="653"/>
      <c r="P21" s="653"/>
      <c r="Q21" s="653"/>
      <c r="R21" s="652"/>
      <c r="S21" s="652"/>
      <c r="T21" s="653"/>
      <c r="U21" s="653"/>
      <c r="V21" s="653"/>
      <c r="W21" s="412"/>
      <c r="X21" s="658"/>
      <c r="Y21" s="653"/>
      <c r="Z21" s="653"/>
      <c r="AA21" s="412"/>
      <c r="AB21" s="658"/>
      <c r="AC21" s="652"/>
      <c r="AD21" s="652"/>
      <c r="AE21" s="412"/>
      <c r="AF21" s="658"/>
      <c r="AG21" s="109"/>
      <c r="AH21" s="656"/>
      <c r="AI21" s="656"/>
      <c r="AJ21" s="656"/>
      <c r="AK21" s="109"/>
      <c r="AL21" s="656"/>
      <c r="AM21" s="412"/>
    </row>
    <row r="22" spans="1:39" ht="42" customHeight="1" x14ac:dyDescent="0.25">
      <c r="A22" s="424"/>
      <c r="B22" s="647"/>
      <c r="C22" s="647"/>
      <c r="D22" s="663"/>
      <c r="E22" s="648"/>
      <c r="F22" s="655"/>
      <c r="G22" s="647"/>
      <c r="H22" s="647"/>
      <c r="I22" s="659"/>
      <c r="J22" s="648"/>
      <c r="K22" s="648"/>
      <c r="L22" s="648"/>
      <c r="M22" s="66" t="s">
        <v>714</v>
      </c>
      <c r="N22" s="59" t="str">
        <f>VLOOKUP(M22,'Eventos de Riesgo Corrupción'!$A$11:$B$32,2,0)</f>
        <v>Omitir, ocultar o utilizar indebidamente información relevante de manera intencional con el fin de cometer conductas asociadas a la Corrupción.</v>
      </c>
      <c r="O22" s="653"/>
      <c r="P22" s="653"/>
      <c r="Q22" s="653"/>
      <c r="R22" s="652"/>
      <c r="S22" s="652"/>
      <c r="T22" s="653"/>
      <c r="U22" s="653"/>
      <c r="V22" s="653"/>
      <c r="W22" s="412"/>
      <c r="X22" s="658"/>
      <c r="Y22" s="653"/>
      <c r="Z22" s="653"/>
      <c r="AA22" s="412"/>
      <c r="AB22" s="658"/>
      <c r="AC22" s="652"/>
      <c r="AD22" s="652"/>
      <c r="AE22" s="412"/>
      <c r="AF22" s="658"/>
      <c r="AG22" s="109"/>
      <c r="AH22" s="656"/>
      <c r="AI22" s="656"/>
      <c r="AJ22" s="656"/>
      <c r="AK22" s="109"/>
      <c r="AL22" s="656"/>
      <c r="AM22" s="412"/>
    </row>
    <row r="23" spans="1:39" ht="42" customHeight="1" x14ac:dyDescent="0.25">
      <c r="A23" s="424"/>
      <c r="B23" s="647"/>
      <c r="C23" s="647"/>
      <c r="D23" s="663"/>
      <c r="E23" s="648"/>
      <c r="F23" s="655"/>
      <c r="G23" s="647"/>
      <c r="H23" s="647"/>
      <c r="I23" s="659"/>
      <c r="J23" s="648"/>
      <c r="K23" s="648"/>
      <c r="L23" s="648"/>
      <c r="M23" s="66" t="s">
        <v>717</v>
      </c>
      <c r="N23" s="59" t="str">
        <f>VLOOKUP(M23,'Eventos de Riesgo Corrupción'!$A$11:$B$32,2,0)</f>
        <v>Divulgar información confidencial y privilegiada por parte de un Empleado de CCF o un tercero, actuando en nombre de la Entidad</v>
      </c>
      <c r="O23" s="653"/>
      <c r="P23" s="653"/>
      <c r="Q23" s="653"/>
      <c r="R23" s="652"/>
      <c r="S23" s="652"/>
      <c r="T23" s="653"/>
      <c r="U23" s="653"/>
      <c r="V23" s="653"/>
      <c r="W23" s="412"/>
      <c r="X23" s="658"/>
      <c r="Y23" s="653"/>
      <c r="Z23" s="653"/>
      <c r="AA23" s="412"/>
      <c r="AB23" s="658"/>
      <c r="AC23" s="652"/>
      <c r="AD23" s="652"/>
      <c r="AE23" s="412"/>
      <c r="AF23" s="658"/>
      <c r="AG23" s="109"/>
      <c r="AH23" s="656"/>
      <c r="AI23" s="656"/>
      <c r="AJ23" s="656"/>
      <c r="AK23" s="109"/>
      <c r="AL23" s="656"/>
      <c r="AM23" s="412"/>
    </row>
    <row r="24" spans="1:39" ht="42" customHeight="1" x14ac:dyDescent="0.25">
      <c r="A24" s="424"/>
      <c r="B24" s="647"/>
      <c r="C24" s="647"/>
      <c r="D24" s="663"/>
      <c r="E24" s="648"/>
      <c r="F24" s="664"/>
      <c r="G24" s="647"/>
      <c r="H24" s="647"/>
      <c r="I24" s="659"/>
      <c r="J24" s="648"/>
      <c r="K24" s="648"/>
      <c r="L24" s="648"/>
      <c r="M24" s="66" t="s">
        <v>718</v>
      </c>
      <c r="N24" s="59" t="str">
        <f>VLOOKUP(M24,'Eventos de Riesgo Corrupción'!$A$11:$B$32,2,0)</f>
        <v>Manipular cifras contables o administrativas con el fin de ocultar pagos indebidos o ventajas en favor propio o de terceros en un negocio nacional o internacional.</v>
      </c>
      <c r="O24" s="653"/>
      <c r="P24" s="653"/>
      <c r="Q24" s="653"/>
      <c r="R24" s="652"/>
      <c r="S24" s="652"/>
      <c r="T24" s="653"/>
      <c r="U24" s="653"/>
      <c r="V24" s="653"/>
      <c r="W24" s="412"/>
      <c r="X24" s="658"/>
      <c r="Y24" s="653"/>
      <c r="Z24" s="653"/>
      <c r="AA24" s="412"/>
      <c r="AB24" s="658"/>
      <c r="AC24" s="652"/>
      <c r="AD24" s="652"/>
      <c r="AE24" s="412"/>
      <c r="AF24" s="658"/>
      <c r="AG24" s="109"/>
      <c r="AH24" s="656"/>
      <c r="AI24" s="656"/>
      <c r="AJ24" s="656"/>
      <c r="AK24" s="109"/>
      <c r="AL24" s="656"/>
      <c r="AM24" s="412"/>
    </row>
    <row r="25" spans="1:39" ht="42" customHeight="1" x14ac:dyDescent="0.25">
      <c r="A25" s="424" t="str">
        <f>'Lista de Controles'!A16</f>
        <v>C04</v>
      </c>
      <c r="B25" s="647" t="str">
        <f>'Lista de Controles'!B16</f>
        <v>Divulgar el IERC a la Entidad y a sus partes interesadas</v>
      </c>
      <c r="C25" s="647" t="str">
        <f>'Lista de Controles'!C16</f>
        <v>El Responsable de Cumplimiento en conjunto con el Área de Talento Humano, darán a conocer el IERC a través de los mecanismos dispuestos tales como publicaciones en medios impresos o virtuales, los cuales serán dirigidos a sus empleados, administradores, asociados y contratistas, con la frecuencia que asegure su adecuado cumplimiento, como mínimo una vez al año.</v>
      </c>
      <c r="D25" s="662" t="str">
        <f>'Lista de Controles'!D16</f>
        <v>Dar a conocer a la Entidad y a las partes interesadas el IERC a fin de que las entidades y personas involucradas tengan el conocimiento y las habilidades requeridas para que puedan ejecutar apropiadamente el programa</v>
      </c>
      <c r="E25" s="648" t="s">
        <v>1519</v>
      </c>
      <c r="F25" s="654" t="s">
        <v>1555</v>
      </c>
      <c r="G25" s="647" t="s">
        <v>1251</v>
      </c>
      <c r="H25" s="647" t="s">
        <v>732</v>
      </c>
      <c r="I25" s="648" t="s">
        <v>1252</v>
      </c>
      <c r="J25" s="648" t="s">
        <v>960</v>
      </c>
      <c r="K25" s="648" t="s">
        <v>961</v>
      </c>
      <c r="L25" s="648" t="s">
        <v>1253</v>
      </c>
      <c r="M25" s="66" t="s">
        <v>712</v>
      </c>
      <c r="N25" s="59" t="str">
        <f>VLOOKUP(M25,'Eventos de Riesgo Corrupción'!$A$11:$B$32,2,0)</f>
        <v>Hacer uso indebido de la posición o cargo para obtener beneficios a nombre propio o de terceros en contratos estatales o en negocios internacionales.</v>
      </c>
      <c r="O25" s="653">
        <v>1</v>
      </c>
      <c r="P25" s="653">
        <v>1</v>
      </c>
      <c r="Q25" s="653">
        <v>1</v>
      </c>
      <c r="R25" s="652">
        <v>1</v>
      </c>
      <c r="S25" s="652">
        <v>1</v>
      </c>
      <c r="T25" s="653">
        <v>1</v>
      </c>
      <c r="U25" s="653">
        <v>1</v>
      </c>
      <c r="V25" s="653">
        <v>0</v>
      </c>
      <c r="W25" s="412">
        <f t="shared" ref="W25" si="5">SUM(O25:V25)</f>
        <v>7</v>
      </c>
      <c r="X25" s="658">
        <f>W25/8</f>
        <v>0.875</v>
      </c>
      <c r="Y25" s="653">
        <v>1</v>
      </c>
      <c r="Z25" s="653">
        <v>1</v>
      </c>
      <c r="AA25" s="412">
        <f>Y25+Z25</f>
        <v>2</v>
      </c>
      <c r="AB25" s="658">
        <f>AA25/2</f>
        <v>1</v>
      </c>
      <c r="AC25" s="652">
        <v>1</v>
      </c>
      <c r="AD25" s="652">
        <v>1</v>
      </c>
      <c r="AE25" s="412">
        <f>SUM(AC25:AD25)</f>
        <v>2</v>
      </c>
      <c r="AF25" s="658">
        <f>AE25/2</f>
        <v>1</v>
      </c>
      <c r="AG25" s="109"/>
      <c r="AH25" s="656">
        <f>X25</f>
        <v>0.875</v>
      </c>
      <c r="AI25" s="656">
        <f>AB25</f>
        <v>1</v>
      </c>
      <c r="AJ25" s="656">
        <f t="shared" ref="AJ25" si="6">AF25</f>
        <v>1</v>
      </c>
      <c r="AK25" s="109"/>
      <c r="AL25" s="656">
        <f>AVERAGE(AH25:AJ25)</f>
        <v>0.95833333333333337</v>
      </c>
      <c r="AM25" s="412" t="str">
        <f t="shared" ref="AM25" si="7">IF(AL25&gt;=90%,"Fuerte",IF(AL25&gt;=60%,"Moderado",IF(AL25&lt;=59%,"Débil")))</f>
        <v>Fuerte</v>
      </c>
    </row>
    <row r="26" spans="1:39" ht="42" customHeight="1" x14ac:dyDescent="0.25">
      <c r="A26" s="424"/>
      <c r="B26" s="647"/>
      <c r="C26" s="647"/>
      <c r="D26" s="663"/>
      <c r="E26" s="648"/>
      <c r="F26" s="655"/>
      <c r="G26" s="647"/>
      <c r="H26" s="647"/>
      <c r="I26" s="648"/>
      <c r="J26" s="648"/>
      <c r="K26" s="648"/>
      <c r="L26" s="648"/>
      <c r="M26" s="66" t="s">
        <v>714</v>
      </c>
      <c r="N26" s="59" t="str">
        <f>VLOOKUP(M26,'Eventos de Riesgo Corrupción'!$A$11:$B$32,2,0)</f>
        <v>Omitir, ocultar o utilizar indebidamente información relevante de manera intencional con el fin de cometer conductas asociadas a la Corrupción.</v>
      </c>
      <c r="O26" s="653"/>
      <c r="P26" s="653"/>
      <c r="Q26" s="653"/>
      <c r="R26" s="652"/>
      <c r="S26" s="652"/>
      <c r="T26" s="653"/>
      <c r="U26" s="653"/>
      <c r="V26" s="653"/>
      <c r="W26" s="412"/>
      <c r="X26" s="658"/>
      <c r="Y26" s="653"/>
      <c r="Z26" s="653"/>
      <c r="AA26" s="412"/>
      <c r="AB26" s="658"/>
      <c r="AC26" s="652"/>
      <c r="AD26" s="652"/>
      <c r="AE26" s="412"/>
      <c r="AF26" s="658"/>
      <c r="AG26" s="109"/>
      <c r="AH26" s="656"/>
      <c r="AI26" s="656"/>
      <c r="AJ26" s="656"/>
      <c r="AK26" s="109"/>
      <c r="AL26" s="656"/>
      <c r="AM26" s="412"/>
    </row>
    <row r="27" spans="1:39" ht="42" customHeight="1" x14ac:dyDescent="0.25">
      <c r="A27" s="424"/>
      <c r="B27" s="647"/>
      <c r="C27" s="647"/>
      <c r="D27" s="663"/>
      <c r="E27" s="648"/>
      <c r="F27" s="655"/>
      <c r="G27" s="647"/>
      <c r="H27" s="647"/>
      <c r="I27" s="648"/>
      <c r="J27" s="648"/>
      <c r="K27" s="648"/>
      <c r="L27" s="648"/>
      <c r="M27" s="66" t="s">
        <v>717</v>
      </c>
      <c r="N27" s="59" t="str">
        <f>VLOOKUP(M27,'Eventos de Riesgo Corrupción'!$A$11:$B$32,2,0)</f>
        <v>Divulgar información confidencial y privilegiada por parte de un Empleado de CCF o un tercero, actuando en nombre de la Entidad</v>
      </c>
      <c r="O27" s="653"/>
      <c r="P27" s="653"/>
      <c r="Q27" s="653"/>
      <c r="R27" s="652"/>
      <c r="S27" s="652"/>
      <c r="T27" s="653"/>
      <c r="U27" s="653"/>
      <c r="V27" s="653"/>
      <c r="W27" s="412"/>
      <c r="X27" s="658"/>
      <c r="Y27" s="653"/>
      <c r="Z27" s="653"/>
      <c r="AA27" s="412"/>
      <c r="AB27" s="658"/>
      <c r="AC27" s="652"/>
      <c r="AD27" s="652"/>
      <c r="AE27" s="412"/>
      <c r="AF27" s="658"/>
      <c r="AG27" s="109"/>
      <c r="AH27" s="656"/>
      <c r="AI27" s="656"/>
      <c r="AJ27" s="656"/>
      <c r="AK27" s="109"/>
      <c r="AL27" s="656"/>
      <c r="AM27" s="412"/>
    </row>
    <row r="28" spans="1:39" ht="33.950000000000003" customHeight="1" x14ac:dyDescent="0.25">
      <c r="A28" s="424" t="str">
        <f>'Lista de Controles'!A17</f>
        <v>C05</v>
      </c>
      <c r="B28" s="647" t="str">
        <f>'Lista de Controles'!B17</f>
        <v xml:space="preserve">Comunicar a los contratistas sobre las políticas y estrategias para mitigar los riesgos de Corrupción </v>
      </c>
      <c r="C28" s="647" t="str">
        <f>'Lista de Controles'!C17</f>
        <v>El Responsable de Cumplimiento con el apoyo de la Dirección Administrativa y Financiera, comunicará a los contratistas de la Entidad sobre las situaciones a las que se pueden ver expuestos y que conlleven pagos, promesas, ofrecimientos o concesiones indebidas y sobre la forma de evitarlos, resolverlos e informarlos y en las estrategias específicas de la Entidad para mitigar los Riesgos de Corrupción , dando mayor atención a los individuos o negocios que estén expuestos en mayor grado a dichos riesgos, como mínimo una vez al año. Las comunicaciones en materia de lucha contra la Corrupción deben extenderse a aquellos contratistas que identifique El Responsable de Cumplimiento y dejar constancia de su realización.</v>
      </c>
      <c r="D28" s="647" t="str">
        <f>'Lista de Controles'!D17</f>
        <v>Entrenar y dar a conocer a los contratistas las políticas, lineamientos y las conductas esperadas y prohibidas en el IERC.</v>
      </c>
      <c r="E28" s="648" t="s">
        <v>1505</v>
      </c>
      <c r="F28" s="654" t="s">
        <v>1523</v>
      </c>
      <c r="G28" s="647" t="s">
        <v>1254</v>
      </c>
      <c r="H28" s="647" t="s">
        <v>732</v>
      </c>
      <c r="I28" s="648" t="s">
        <v>1531</v>
      </c>
      <c r="J28" s="648" t="s">
        <v>960</v>
      </c>
      <c r="K28" s="648" t="s">
        <v>961</v>
      </c>
      <c r="L28" s="648" t="s">
        <v>964</v>
      </c>
      <c r="M28" s="30" t="s">
        <v>704</v>
      </c>
      <c r="N28" s="59" t="str">
        <f>VLOOKUP(M28,'Eventos de Riesgo Corrupción'!$A$11:$B$32,2,0)</f>
        <v>Realizar pagos, promesas, ofrecimientos, concesiones u otorgar beneficio de tipo económico de forma indebida a un servidor público nacional o extranjero, con el fin de otorgar / obtener una ventaja o beneficio en nombre propio o de CCF.</v>
      </c>
      <c r="O28" s="653">
        <v>1</v>
      </c>
      <c r="P28" s="653">
        <v>1</v>
      </c>
      <c r="Q28" s="653">
        <v>1</v>
      </c>
      <c r="R28" s="652">
        <v>1</v>
      </c>
      <c r="S28" s="652">
        <v>0</v>
      </c>
      <c r="T28" s="653">
        <v>1</v>
      </c>
      <c r="U28" s="653">
        <v>1</v>
      </c>
      <c r="V28" s="653">
        <v>0</v>
      </c>
      <c r="W28" s="412">
        <f>SUM(O28:V28)</f>
        <v>6</v>
      </c>
      <c r="X28" s="658">
        <f>W28/8</f>
        <v>0.75</v>
      </c>
      <c r="Y28" s="653">
        <v>1</v>
      </c>
      <c r="Z28" s="653">
        <v>1</v>
      </c>
      <c r="AA28" s="412">
        <f>Y28+Z28</f>
        <v>2</v>
      </c>
      <c r="AB28" s="658">
        <f>AA28/2</f>
        <v>1</v>
      </c>
      <c r="AC28" s="652">
        <v>1</v>
      </c>
      <c r="AD28" s="652">
        <v>0</v>
      </c>
      <c r="AE28" s="412">
        <f>SUM(AC28:AD28)</f>
        <v>1</v>
      </c>
      <c r="AF28" s="658">
        <f>AE28/2</f>
        <v>0.5</v>
      </c>
      <c r="AH28" s="656">
        <f>X28</f>
        <v>0.75</v>
      </c>
      <c r="AI28" s="656">
        <f>AB28</f>
        <v>1</v>
      </c>
      <c r="AJ28" s="656">
        <f t="shared" si="4"/>
        <v>0.5</v>
      </c>
      <c r="AK28" s="109"/>
      <c r="AL28" s="656">
        <f>AVERAGE(AH28:AJ28)</f>
        <v>0.75</v>
      </c>
      <c r="AM28" s="412" t="str">
        <f t="shared" si="2"/>
        <v>Moderado</v>
      </c>
    </row>
    <row r="29" spans="1:39" ht="33.950000000000003" customHeight="1" x14ac:dyDescent="0.25">
      <c r="A29" s="424"/>
      <c r="B29" s="647"/>
      <c r="C29" s="647"/>
      <c r="D29" s="647"/>
      <c r="E29" s="648"/>
      <c r="F29" s="655"/>
      <c r="G29" s="647"/>
      <c r="H29" s="647"/>
      <c r="I29" s="648"/>
      <c r="J29" s="648"/>
      <c r="K29" s="648"/>
      <c r="L29" s="648"/>
      <c r="M29" s="30" t="s">
        <v>714</v>
      </c>
      <c r="N29" s="59" t="str">
        <f>VLOOKUP(M29,'Eventos de Riesgo Corrupción'!$A$11:$B$32,2,0)</f>
        <v>Omitir, ocultar o utilizar indebidamente información relevante de manera intencional con el fin de cometer conductas asociadas a la Corrupción.</v>
      </c>
      <c r="O29" s="653"/>
      <c r="P29" s="653"/>
      <c r="Q29" s="653"/>
      <c r="R29" s="652"/>
      <c r="S29" s="652"/>
      <c r="T29" s="653"/>
      <c r="U29" s="653"/>
      <c r="V29" s="653"/>
      <c r="W29" s="412"/>
      <c r="X29" s="658"/>
      <c r="Y29" s="653"/>
      <c r="Z29" s="653"/>
      <c r="AA29" s="412"/>
      <c r="AB29" s="658"/>
      <c r="AC29" s="652"/>
      <c r="AD29" s="652"/>
      <c r="AE29" s="412"/>
      <c r="AF29" s="658"/>
      <c r="AH29" s="656"/>
      <c r="AI29" s="656"/>
      <c r="AJ29" s="656"/>
      <c r="AK29" s="109"/>
      <c r="AL29" s="656"/>
      <c r="AM29" s="412"/>
    </row>
    <row r="30" spans="1:39" ht="33.950000000000003" customHeight="1" x14ac:dyDescent="0.25">
      <c r="A30" s="424"/>
      <c r="B30" s="647"/>
      <c r="C30" s="647"/>
      <c r="D30" s="647"/>
      <c r="E30" s="648"/>
      <c r="F30" s="655"/>
      <c r="G30" s="647"/>
      <c r="H30" s="647"/>
      <c r="I30" s="648"/>
      <c r="J30" s="648"/>
      <c r="K30" s="648"/>
      <c r="L30" s="648"/>
      <c r="M30" s="30" t="s">
        <v>717</v>
      </c>
      <c r="N30" s="59" t="str">
        <f>VLOOKUP(M30,'Eventos de Riesgo Corrupción'!$A$11:$B$32,2,0)</f>
        <v>Divulgar información confidencial y privilegiada por parte de un Empleado de CCF o un tercero, actuando en nombre de la Entidad</v>
      </c>
      <c r="O30" s="653"/>
      <c r="P30" s="653"/>
      <c r="Q30" s="653"/>
      <c r="R30" s="652"/>
      <c r="S30" s="652"/>
      <c r="T30" s="653"/>
      <c r="U30" s="653"/>
      <c r="V30" s="653"/>
      <c r="W30" s="412"/>
      <c r="X30" s="658"/>
      <c r="Y30" s="653"/>
      <c r="Z30" s="653"/>
      <c r="AA30" s="412"/>
      <c r="AB30" s="658"/>
      <c r="AC30" s="652"/>
      <c r="AD30" s="652"/>
      <c r="AE30" s="412"/>
      <c r="AF30" s="658"/>
      <c r="AH30" s="656"/>
      <c r="AI30" s="656"/>
      <c r="AJ30" s="656"/>
      <c r="AK30" s="109"/>
      <c r="AL30" s="656"/>
      <c r="AM30" s="412"/>
    </row>
    <row r="31" spans="1:39" ht="33.950000000000003" customHeight="1" x14ac:dyDescent="0.25">
      <c r="A31" s="425" t="str">
        <f>'Lista de Controles'!A18</f>
        <v>C06</v>
      </c>
      <c r="B31" s="662" t="str">
        <f>'Lista de Controles'!B18</f>
        <v xml:space="preserve">Capacitar a los empleados en las políticas y estrategias para mitigar los riesgos de Corrupción </v>
      </c>
      <c r="C31" s="662" t="str">
        <f>'Lista de Controles'!C18</f>
        <v>El Responsable de Cumplimiento con el apoyo del Área de Talento Humano, capacitará a los empleados de la Entidad sobre las situaciones a las que se pueden ver expuestos y que conlleven pagos, promesas, ofrecimientos o concesiones indebidas y sobre la forma de evitarlos, resolverlos e informarlos y en las estrategias específicas de la Entidad para mitigar los Riesgos de Corrupción , dando mayor atención a los individuos o negocios que estén expuestos en mayor grado a dichos riesgos, como mínimo una vez al año. Las capacitaciones en materia de lucha contra la Corrupción deben dejar constancia de su realización.</v>
      </c>
      <c r="D31" s="662" t="str">
        <f>'Lista de Controles'!D18</f>
        <v>Entrenar y dar a conocer a los empleados las políticas, lineamientos y las conductas esperadas y prohibidas en el IERC.</v>
      </c>
      <c r="E31" s="654" t="s">
        <v>1219</v>
      </c>
      <c r="F31" s="654" t="s">
        <v>1526</v>
      </c>
      <c r="G31" s="647" t="s">
        <v>1251</v>
      </c>
      <c r="H31" s="647" t="s">
        <v>732</v>
      </c>
      <c r="I31" s="648" t="s">
        <v>963</v>
      </c>
      <c r="J31" s="648" t="s">
        <v>960</v>
      </c>
      <c r="K31" s="648" t="s">
        <v>961</v>
      </c>
      <c r="L31" s="648" t="s">
        <v>1255</v>
      </c>
      <c r="M31" s="30" t="s">
        <v>704</v>
      </c>
      <c r="N31" s="59" t="str">
        <f>VLOOKUP(M31,'Eventos de Riesgo Corrupción'!$A$11:$B$32,2,0)</f>
        <v>Realizar pagos, promesas, ofrecimientos, concesiones u otorgar beneficio de tipo económico de forma indebida a un servidor público nacional o extranjero, con el fin de otorgar / obtener una ventaja o beneficio en nombre propio o de CCF.</v>
      </c>
      <c r="O31" s="653">
        <v>1</v>
      </c>
      <c r="P31" s="653">
        <v>1</v>
      </c>
      <c r="Q31" s="653">
        <v>1</v>
      </c>
      <c r="R31" s="652">
        <v>1</v>
      </c>
      <c r="S31" s="652">
        <v>1</v>
      </c>
      <c r="T31" s="653">
        <v>1</v>
      </c>
      <c r="U31" s="653">
        <v>1</v>
      </c>
      <c r="V31" s="653">
        <v>0</v>
      </c>
      <c r="W31" s="412">
        <f>SUM(O31:V31)</f>
        <v>7</v>
      </c>
      <c r="X31" s="658">
        <f>W31/8</f>
        <v>0.875</v>
      </c>
      <c r="Y31" s="653">
        <v>1</v>
      </c>
      <c r="Z31" s="653">
        <v>1</v>
      </c>
      <c r="AA31" s="412">
        <f>Y31+Z31</f>
        <v>2</v>
      </c>
      <c r="AB31" s="658">
        <f>AA31/2</f>
        <v>1</v>
      </c>
      <c r="AC31" s="652">
        <v>1</v>
      </c>
      <c r="AD31" s="652">
        <v>1</v>
      </c>
      <c r="AE31" s="412">
        <f>SUM(AC31:AD31)</f>
        <v>2</v>
      </c>
      <c r="AF31" s="658">
        <f>AE31/2</f>
        <v>1</v>
      </c>
      <c r="AH31" s="656">
        <f>X31</f>
        <v>0.875</v>
      </c>
      <c r="AI31" s="656">
        <f>AB31</f>
        <v>1</v>
      </c>
      <c r="AJ31" s="656">
        <f t="shared" ref="AJ31" si="8">AF31</f>
        <v>1</v>
      </c>
      <c r="AK31" s="109"/>
      <c r="AL31" s="656">
        <f>AVERAGE(AH31:AJ31)</f>
        <v>0.95833333333333337</v>
      </c>
      <c r="AM31" s="412" t="str">
        <f t="shared" ref="AM31" si="9">IF(AL31&gt;=90%,"Fuerte",IF(AL31&gt;=60%,"Moderado",IF(AL31&lt;=59%,"Débil")))</f>
        <v>Fuerte</v>
      </c>
    </row>
    <row r="32" spans="1:39" ht="33.950000000000003" customHeight="1" x14ac:dyDescent="0.25">
      <c r="A32" s="426"/>
      <c r="B32" s="663"/>
      <c r="C32" s="663"/>
      <c r="D32" s="663"/>
      <c r="E32" s="655"/>
      <c r="F32" s="655"/>
      <c r="G32" s="647"/>
      <c r="H32" s="647"/>
      <c r="I32" s="648"/>
      <c r="J32" s="648"/>
      <c r="K32" s="648"/>
      <c r="L32" s="648"/>
      <c r="M32" s="30" t="s">
        <v>714</v>
      </c>
      <c r="N32" s="59" t="str">
        <f>VLOOKUP(M32,'Eventos de Riesgo Corrupción'!$A$11:$B$32,2,0)</f>
        <v>Omitir, ocultar o utilizar indebidamente información relevante de manera intencional con el fin de cometer conductas asociadas a la Corrupción.</v>
      </c>
      <c r="O32" s="653"/>
      <c r="P32" s="653"/>
      <c r="Q32" s="653"/>
      <c r="R32" s="652"/>
      <c r="S32" s="652"/>
      <c r="T32" s="653"/>
      <c r="U32" s="653"/>
      <c r="V32" s="653"/>
      <c r="W32" s="412"/>
      <c r="X32" s="658"/>
      <c r="Y32" s="653"/>
      <c r="Z32" s="653"/>
      <c r="AA32" s="412"/>
      <c r="AB32" s="658"/>
      <c r="AC32" s="652"/>
      <c r="AD32" s="652"/>
      <c r="AE32" s="412"/>
      <c r="AF32" s="658"/>
      <c r="AH32" s="656"/>
      <c r="AI32" s="656"/>
      <c r="AJ32" s="656"/>
      <c r="AK32" s="109"/>
      <c r="AL32" s="656"/>
      <c r="AM32" s="412"/>
    </row>
    <row r="33" spans="1:39" ht="33.950000000000003" customHeight="1" x14ac:dyDescent="0.25">
      <c r="A33" s="426"/>
      <c r="B33" s="663"/>
      <c r="C33" s="663"/>
      <c r="D33" s="663"/>
      <c r="E33" s="655"/>
      <c r="F33" s="655"/>
      <c r="G33" s="647"/>
      <c r="H33" s="647"/>
      <c r="I33" s="648"/>
      <c r="J33" s="648"/>
      <c r="K33" s="648"/>
      <c r="L33" s="648"/>
      <c r="M33" s="30" t="s">
        <v>717</v>
      </c>
      <c r="N33" s="59" t="str">
        <f>VLOOKUP(M33,'Eventos de Riesgo Corrupción'!$A$11:$B$32,2,0)</f>
        <v>Divulgar información confidencial y privilegiada por parte de un Empleado de CCF o un tercero, actuando en nombre de la Entidad</v>
      </c>
      <c r="O33" s="653"/>
      <c r="P33" s="653"/>
      <c r="Q33" s="653"/>
      <c r="R33" s="652"/>
      <c r="S33" s="652"/>
      <c r="T33" s="653"/>
      <c r="U33" s="653"/>
      <c r="V33" s="653"/>
      <c r="W33" s="412"/>
      <c r="X33" s="658"/>
      <c r="Y33" s="653"/>
      <c r="Z33" s="653"/>
      <c r="AA33" s="412"/>
      <c r="AB33" s="658"/>
      <c r="AC33" s="652"/>
      <c r="AD33" s="652"/>
      <c r="AE33" s="412"/>
      <c r="AF33" s="658"/>
      <c r="AH33" s="656"/>
      <c r="AI33" s="656"/>
      <c r="AJ33" s="656"/>
      <c r="AK33" s="109"/>
      <c r="AL33" s="656"/>
      <c r="AM33" s="412"/>
    </row>
    <row r="34" spans="1:39" ht="33.950000000000003" customHeight="1" x14ac:dyDescent="0.25">
      <c r="A34" s="426"/>
      <c r="B34" s="663"/>
      <c r="C34" s="663"/>
      <c r="D34" s="663"/>
      <c r="E34" s="655"/>
      <c r="F34" s="655"/>
      <c r="G34" s="647"/>
      <c r="H34" s="647"/>
      <c r="I34" s="648"/>
      <c r="J34" s="648"/>
      <c r="K34" s="648"/>
      <c r="L34" s="648"/>
      <c r="M34" s="30" t="s">
        <v>718</v>
      </c>
      <c r="N34" s="59" t="str">
        <f>VLOOKUP(M34,'Eventos de Riesgo Corrupción'!$A$11:$B$32,2,0)</f>
        <v>Manipular cifras contables o administrativas con el fin de ocultar pagos indebidos o ventajas en favor propio o de terceros en un negocio nacional o internacional.</v>
      </c>
      <c r="O34" s="653"/>
      <c r="P34" s="653"/>
      <c r="Q34" s="653"/>
      <c r="R34" s="652"/>
      <c r="S34" s="652"/>
      <c r="T34" s="653"/>
      <c r="U34" s="653"/>
      <c r="V34" s="653"/>
      <c r="W34" s="412"/>
      <c r="X34" s="658"/>
      <c r="Y34" s="653"/>
      <c r="Z34" s="653"/>
      <c r="AA34" s="412"/>
      <c r="AB34" s="658"/>
      <c r="AC34" s="652"/>
      <c r="AD34" s="652"/>
      <c r="AE34" s="412"/>
      <c r="AF34" s="658"/>
      <c r="AH34" s="656"/>
      <c r="AI34" s="656"/>
      <c r="AJ34" s="656"/>
      <c r="AK34" s="109"/>
      <c r="AL34" s="656"/>
      <c r="AM34" s="412"/>
    </row>
    <row r="35" spans="1:39" ht="30.6" customHeight="1" x14ac:dyDescent="0.25">
      <c r="A35" s="424" t="str">
        <f>'Lista de Controles'!A19</f>
        <v>C07</v>
      </c>
      <c r="B35" s="647" t="str">
        <f>'Lista de Controles'!B19</f>
        <v>Reportar de manera confidencial y anónima cualquier posible irregularidad en el cumplimiento del IERC por parte de empleados o partes de interés de la Entidad</v>
      </c>
      <c r="C35" s="647" t="str">
        <f>'Lista de Controles'!C19</f>
        <v>Cada vez que se requiera, los empleados, administradores, proveedores y/o contratistas, aliados, clientes u otros terceros de la Entidad reportarán cualquier denuncia relacionada con posibles incumplimientos del IERC o cualquier posible acto de Corrupción o expresar cualquier inquietud relacionada con este asunto de manera confidencial y segura, al Responsable de Cumplimiento, a través de canales apropiados dispuestos para tal fin.</v>
      </c>
      <c r="D35" s="647" t="str">
        <f>'Lista de Controles'!D19</f>
        <v xml:space="preserve">Permitir a los denunciantes reportar las irregularidades o conductas que permitan conocer cualquier irregularidad en materia de riesgos de Corrupción </v>
      </c>
      <c r="E35" s="648" t="s">
        <v>965</v>
      </c>
      <c r="F35" s="648" t="s">
        <v>966</v>
      </c>
      <c r="G35" s="647" t="s">
        <v>1256</v>
      </c>
      <c r="H35" s="647" t="s">
        <v>962</v>
      </c>
      <c r="I35" s="659" t="s">
        <v>967</v>
      </c>
      <c r="J35" s="648" t="s">
        <v>968</v>
      </c>
      <c r="K35" s="648" t="s">
        <v>961</v>
      </c>
      <c r="L35" s="648" t="s">
        <v>1245</v>
      </c>
      <c r="M35" s="30" t="s">
        <v>704</v>
      </c>
      <c r="N35" s="59" t="str">
        <f>VLOOKUP(M35,'Eventos de Riesgo Corrupción'!$A$11:$B$32,2,0)</f>
        <v>Realizar pagos, promesas, ofrecimientos, concesiones u otorgar beneficio de tipo económico de forma indebida a un servidor público nacional o extranjero, con el fin de otorgar / obtener una ventaja o beneficio en nombre propio o de CCF.</v>
      </c>
      <c r="O35" s="653">
        <v>1</v>
      </c>
      <c r="P35" s="653">
        <v>1</v>
      </c>
      <c r="Q35" s="653">
        <v>1</v>
      </c>
      <c r="R35" s="652">
        <v>1</v>
      </c>
      <c r="S35" s="652">
        <v>1</v>
      </c>
      <c r="T35" s="653">
        <v>1</v>
      </c>
      <c r="U35" s="653">
        <v>0</v>
      </c>
      <c r="V35" s="653">
        <v>0</v>
      </c>
      <c r="W35" s="412">
        <f>SUM(O35:V35)</f>
        <v>6</v>
      </c>
      <c r="X35" s="658">
        <f>W35/8</f>
        <v>0.75</v>
      </c>
      <c r="Y35" s="653">
        <v>1</v>
      </c>
      <c r="Z35" s="653">
        <v>1</v>
      </c>
      <c r="AA35" s="412">
        <f>Y35+Z35</f>
        <v>2</v>
      </c>
      <c r="AB35" s="658">
        <f>AA35/2</f>
        <v>1</v>
      </c>
      <c r="AC35" s="652">
        <v>1</v>
      </c>
      <c r="AD35" s="652">
        <v>1</v>
      </c>
      <c r="AE35" s="412">
        <f>SUM(AC35:AD35)</f>
        <v>2</v>
      </c>
      <c r="AF35" s="658">
        <f>AE35/2</f>
        <v>1</v>
      </c>
      <c r="AH35" s="656">
        <f>X35</f>
        <v>0.75</v>
      </c>
      <c r="AI35" s="656">
        <f>AB35</f>
        <v>1</v>
      </c>
      <c r="AJ35" s="656">
        <f t="shared" ref="AJ35" si="10">AF35</f>
        <v>1</v>
      </c>
      <c r="AL35" s="656">
        <f>AVERAGE(AH35:AJ35)</f>
        <v>0.91666666666666663</v>
      </c>
      <c r="AM35" s="412" t="str">
        <f t="shared" si="2"/>
        <v>Fuerte</v>
      </c>
    </row>
    <row r="36" spans="1:39" ht="30.6" customHeight="1" x14ac:dyDescent="0.25">
      <c r="A36" s="424"/>
      <c r="B36" s="647"/>
      <c r="C36" s="647"/>
      <c r="D36" s="647"/>
      <c r="E36" s="648"/>
      <c r="F36" s="648"/>
      <c r="G36" s="647"/>
      <c r="H36" s="647"/>
      <c r="I36" s="659"/>
      <c r="J36" s="648"/>
      <c r="K36" s="648"/>
      <c r="L36" s="648"/>
      <c r="M36" s="30" t="s">
        <v>712</v>
      </c>
      <c r="N36" s="59" t="str">
        <f>VLOOKUP(M36,'Eventos de Riesgo Corrupción'!$A$11:$B$32,2,0)</f>
        <v>Hacer uso indebido de la posición o cargo para obtener beneficios a nombre propio o de terceros en contratos estatales o en negocios internacionales.</v>
      </c>
      <c r="O36" s="653"/>
      <c r="P36" s="653"/>
      <c r="Q36" s="653"/>
      <c r="R36" s="652"/>
      <c r="S36" s="652"/>
      <c r="T36" s="653"/>
      <c r="U36" s="653"/>
      <c r="V36" s="653"/>
      <c r="W36" s="412"/>
      <c r="X36" s="658"/>
      <c r="Y36" s="653"/>
      <c r="Z36" s="653"/>
      <c r="AA36" s="412"/>
      <c r="AB36" s="658"/>
      <c r="AC36" s="652"/>
      <c r="AD36" s="652"/>
      <c r="AE36" s="412"/>
      <c r="AF36" s="658"/>
      <c r="AH36" s="656"/>
      <c r="AI36" s="656"/>
      <c r="AJ36" s="656"/>
      <c r="AL36" s="656"/>
      <c r="AM36" s="412"/>
    </row>
    <row r="37" spans="1:39" ht="30.6" customHeight="1" x14ac:dyDescent="0.25">
      <c r="A37" s="424"/>
      <c r="B37" s="647"/>
      <c r="C37" s="647"/>
      <c r="D37" s="647"/>
      <c r="E37" s="648"/>
      <c r="F37" s="648"/>
      <c r="G37" s="647"/>
      <c r="H37" s="647"/>
      <c r="I37" s="659"/>
      <c r="J37" s="648"/>
      <c r="K37" s="648"/>
      <c r="L37" s="648"/>
      <c r="M37" s="30" t="s">
        <v>714</v>
      </c>
      <c r="N37" s="59" t="str">
        <f>VLOOKUP(M37,'Eventos de Riesgo Corrupción'!$A$11:$B$32,2,0)</f>
        <v>Omitir, ocultar o utilizar indebidamente información relevante de manera intencional con el fin de cometer conductas asociadas a la Corrupción.</v>
      </c>
      <c r="O37" s="653"/>
      <c r="P37" s="653"/>
      <c r="Q37" s="653"/>
      <c r="R37" s="652"/>
      <c r="S37" s="652"/>
      <c r="T37" s="653"/>
      <c r="U37" s="653"/>
      <c r="V37" s="653"/>
      <c r="W37" s="412"/>
      <c r="X37" s="658"/>
      <c r="Y37" s="653"/>
      <c r="Z37" s="653"/>
      <c r="AA37" s="412"/>
      <c r="AB37" s="658"/>
      <c r="AC37" s="652"/>
      <c r="AD37" s="652"/>
      <c r="AE37" s="412"/>
      <c r="AF37" s="658"/>
      <c r="AH37" s="656"/>
      <c r="AI37" s="656"/>
      <c r="AJ37" s="656"/>
      <c r="AL37" s="656"/>
      <c r="AM37" s="412"/>
    </row>
    <row r="38" spans="1:39" ht="30.6" customHeight="1" x14ac:dyDescent="0.25">
      <c r="A38" s="424"/>
      <c r="B38" s="647"/>
      <c r="C38" s="647"/>
      <c r="D38" s="647"/>
      <c r="E38" s="648"/>
      <c r="F38" s="648"/>
      <c r="G38" s="647"/>
      <c r="H38" s="647"/>
      <c r="I38" s="659"/>
      <c r="J38" s="648"/>
      <c r="K38" s="648"/>
      <c r="L38" s="648"/>
      <c r="M38" s="30" t="s">
        <v>716</v>
      </c>
      <c r="N38" s="59" t="str">
        <f>VLOOKUP(M38,'Eventos de Riesgo Corrupción'!$A$11:$B$32,2,0)</f>
        <v>Tener vínculos con terceros que registran antecedentes comerciales, de reputación o que han sido condenados o sancionados administrativa, penal o disciplinariamente por Corrupción.</v>
      </c>
      <c r="O38" s="653"/>
      <c r="P38" s="653"/>
      <c r="Q38" s="653"/>
      <c r="R38" s="652"/>
      <c r="S38" s="652"/>
      <c r="T38" s="653"/>
      <c r="U38" s="653"/>
      <c r="V38" s="653"/>
      <c r="W38" s="412"/>
      <c r="X38" s="658"/>
      <c r="Y38" s="653"/>
      <c r="Z38" s="653"/>
      <c r="AA38" s="412"/>
      <c r="AB38" s="658"/>
      <c r="AC38" s="652"/>
      <c r="AD38" s="652"/>
      <c r="AE38" s="412"/>
      <c r="AF38" s="658"/>
      <c r="AH38" s="656"/>
      <c r="AI38" s="656"/>
      <c r="AJ38" s="656"/>
      <c r="AL38" s="656"/>
      <c r="AM38" s="412"/>
    </row>
    <row r="39" spans="1:39" ht="30.6" customHeight="1" x14ac:dyDescent="0.25">
      <c r="A39" s="424"/>
      <c r="B39" s="647"/>
      <c r="C39" s="647"/>
      <c r="D39" s="647"/>
      <c r="E39" s="648"/>
      <c r="F39" s="648"/>
      <c r="G39" s="647"/>
      <c r="H39" s="647"/>
      <c r="I39" s="659"/>
      <c r="J39" s="648"/>
      <c r="K39" s="648"/>
      <c r="L39" s="648"/>
      <c r="M39" s="30" t="s">
        <v>717</v>
      </c>
      <c r="N39" s="59" t="str">
        <f>VLOOKUP(M39,'Eventos de Riesgo Corrupción'!$A$11:$B$32,2,0)</f>
        <v>Divulgar información confidencial y privilegiada por parte de un Empleado de CCF o un tercero, actuando en nombre de la Entidad</v>
      </c>
      <c r="O39" s="653"/>
      <c r="P39" s="653"/>
      <c r="Q39" s="653"/>
      <c r="R39" s="652"/>
      <c r="S39" s="652"/>
      <c r="T39" s="653"/>
      <c r="U39" s="653"/>
      <c r="V39" s="653"/>
      <c r="W39" s="412"/>
      <c r="X39" s="658"/>
      <c r="Y39" s="653"/>
      <c r="Z39" s="653"/>
      <c r="AA39" s="412"/>
      <c r="AB39" s="658"/>
      <c r="AC39" s="652"/>
      <c r="AD39" s="652"/>
      <c r="AE39" s="412"/>
      <c r="AF39" s="658"/>
      <c r="AH39" s="656"/>
      <c r="AI39" s="656"/>
      <c r="AJ39" s="656"/>
      <c r="AL39" s="656"/>
      <c r="AM39" s="412"/>
    </row>
    <row r="40" spans="1:39" ht="30.6" customHeight="1" x14ac:dyDescent="0.25">
      <c r="A40" s="424"/>
      <c r="B40" s="647"/>
      <c r="C40" s="647"/>
      <c r="D40" s="647"/>
      <c r="E40" s="648"/>
      <c r="F40" s="648"/>
      <c r="G40" s="647"/>
      <c r="H40" s="647"/>
      <c r="I40" s="659"/>
      <c r="J40" s="648"/>
      <c r="K40" s="648"/>
      <c r="L40" s="648"/>
      <c r="M40" s="30" t="s">
        <v>718</v>
      </c>
      <c r="N40" s="59" t="str">
        <f>VLOOKUP(M40,'Eventos de Riesgo Corrupción'!$A$11:$B$32,2,0)</f>
        <v>Manipular cifras contables o administrativas con el fin de ocultar pagos indebidos o ventajas en favor propio o de terceros en un negocio nacional o internacional.</v>
      </c>
      <c r="O40" s="653"/>
      <c r="P40" s="653"/>
      <c r="Q40" s="653"/>
      <c r="R40" s="652"/>
      <c r="S40" s="652"/>
      <c r="T40" s="653"/>
      <c r="U40" s="653"/>
      <c r="V40" s="653"/>
      <c r="W40" s="412"/>
      <c r="X40" s="658"/>
      <c r="Y40" s="653"/>
      <c r="Z40" s="653"/>
      <c r="AA40" s="412"/>
      <c r="AB40" s="658"/>
      <c r="AC40" s="652"/>
      <c r="AD40" s="652"/>
      <c r="AE40" s="412"/>
      <c r="AF40" s="658"/>
      <c r="AH40" s="656"/>
      <c r="AI40" s="656"/>
      <c r="AJ40" s="656"/>
      <c r="AL40" s="656"/>
      <c r="AM40" s="412"/>
    </row>
    <row r="41" spans="1:39" ht="30.6" customHeight="1" x14ac:dyDescent="0.25">
      <c r="A41" s="424"/>
      <c r="B41" s="647"/>
      <c r="C41" s="647"/>
      <c r="D41" s="647"/>
      <c r="E41" s="648"/>
      <c r="F41" s="648"/>
      <c r="G41" s="647"/>
      <c r="H41" s="647"/>
      <c r="I41" s="659"/>
      <c r="J41" s="648"/>
      <c r="K41" s="648"/>
      <c r="L41" s="648"/>
      <c r="M41" s="30" t="s">
        <v>720</v>
      </c>
      <c r="N41" s="59" t="str">
        <f>VLOOKUP(M41,'Eventos de Riesgo Corrupción'!$A$11:$B$32,2,0)</f>
        <v>Realizar negocios, operaciones o contratos en jurisdicciones nacionales o internacionales con percepción de corrupción alta</v>
      </c>
      <c r="O41" s="653"/>
      <c r="P41" s="653"/>
      <c r="Q41" s="653"/>
      <c r="R41" s="652"/>
      <c r="S41" s="652"/>
      <c r="T41" s="653"/>
      <c r="U41" s="653"/>
      <c r="V41" s="653"/>
      <c r="W41" s="412"/>
      <c r="X41" s="658"/>
      <c r="Y41" s="653"/>
      <c r="Z41" s="653"/>
      <c r="AA41" s="412"/>
      <c r="AB41" s="658"/>
      <c r="AC41" s="652"/>
      <c r="AD41" s="652"/>
      <c r="AE41" s="412"/>
      <c r="AF41" s="658"/>
      <c r="AH41" s="656"/>
      <c r="AI41" s="656"/>
      <c r="AJ41" s="656"/>
      <c r="AL41" s="656"/>
      <c r="AM41" s="412"/>
    </row>
    <row r="42" spans="1:39" ht="31.5" customHeight="1" x14ac:dyDescent="0.25">
      <c r="A42" s="424" t="str">
        <f>'Lista de Controles'!A20</f>
        <v>C08</v>
      </c>
      <c r="B42" s="647" t="str">
        <f>'Lista de Controles'!B20</f>
        <v>Realizar encuestas a contratistas sobre la efectividad del IERC</v>
      </c>
      <c r="C42" s="647" t="str">
        <f>'Lista de Controles'!C20</f>
        <v>Cada vez que se requiera y como mínimo de forma anual, el Responsable de Cumplimiento diseñará y pondrá en marcha la realización de encuestas a los contratistas, cuyo contenido permita verificar la efectividad del IERC.</v>
      </c>
      <c r="D42" s="647" t="str">
        <f>'Lista de Controles'!D20</f>
        <v xml:space="preserve">Verificar y evaluar de manera periódica la efectividad de los procedimientos para prevenir cualquier acto de Corrupción </v>
      </c>
      <c r="E42" s="648" t="s">
        <v>1517</v>
      </c>
      <c r="F42" s="648" t="s">
        <v>1554</v>
      </c>
      <c r="G42" s="648" t="s">
        <v>1257</v>
      </c>
      <c r="H42" s="647" t="s">
        <v>732</v>
      </c>
      <c r="I42" s="648" t="s">
        <v>1258</v>
      </c>
      <c r="J42" s="648" t="s">
        <v>960</v>
      </c>
      <c r="K42" s="648" t="s">
        <v>961</v>
      </c>
      <c r="L42" s="648" t="s">
        <v>964</v>
      </c>
      <c r="M42" s="30" t="s">
        <v>704</v>
      </c>
      <c r="N42" s="59" t="str">
        <f>VLOOKUP(M42,'Eventos de Riesgo Corrupción'!$A$11:$B$32,2,0)</f>
        <v>Realizar pagos, promesas, ofrecimientos, concesiones u otorgar beneficio de tipo económico de forma indebida a un servidor público nacional o extranjero, con el fin de otorgar / obtener una ventaja o beneficio en nombre propio o de CCF.</v>
      </c>
      <c r="O42" s="653">
        <v>1</v>
      </c>
      <c r="P42" s="653">
        <v>1</v>
      </c>
      <c r="Q42" s="653">
        <v>1</v>
      </c>
      <c r="R42" s="652">
        <v>1</v>
      </c>
      <c r="S42" s="652">
        <v>1</v>
      </c>
      <c r="T42" s="653">
        <v>1</v>
      </c>
      <c r="U42" s="653">
        <v>1</v>
      </c>
      <c r="V42" s="665">
        <v>0</v>
      </c>
      <c r="W42" s="669">
        <f>SUM(O42:V42)</f>
        <v>7</v>
      </c>
      <c r="X42" s="671">
        <f>W42/8</f>
        <v>0.875</v>
      </c>
      <c r="Y42" s="665">
        <v>1</v>
      </c>
      <c r="Z42" s="665">
        <v>1</v>
      </c>
      <c r="AA42" s="669">
        <f>Y42+Z42</f>
        <v>2</v>
      </c>
      <c r="AB42" s="671">
        <f>AA42/2</f>
        <v>1</v>
      </c>
      <c r="AC42" s="673">
        <v>1</v>
      </c>
      <c r="AD42" s="673">
        <v>0</v>
      </c>
      <c r="AE42" s="669">
        <f>SUM(AC42:AD42)</f>
        <v>1</v>
      </c>
      <c r="AF42" s="671">
        <f>AE42/2</f>
        <v>0.5</v>
      </c>
      <c r="AH42" s="667">
        <f>X42</f>
        <v>0.875</v>
      </c>
      <c r="AI42" s="667">
        <f>AB42</f>
        <v>1</v>
      </c>
      <c r="AJ42" s="667">
        <f t="shared" ref="AJ42" si="11">AF42</f>
        <v>0.5</v>
      </c>
      <c r="AL42" s="667">
        <f>AVERAGE(AH42:AJ42)</f>
        <v>0.79166666666666663</v>
      </c>
      <c r="AM42" s="669" t="str">
        <f t="shared" si="2"/>
        <v>Moderado</v>
      </c>
    </row>
    <row r="43" spans="1:39" ht="33.75" x14ac:dyDescent="0.25">
      <c r="A43" s="424"/>
      <c r="B43" s="647"/>
      <c r="C43" s="647"/>
      <c r="D43" s="647"/>
      <c r="E43" s="648"/>
      <c r="F43" s="648"/>
      <c r="G43" s="648"/>
      <c r="H43" s="647"/>
      <c r="I43" s="648"/>
      <c r="J43" s="648"/>
      <c r="K43" s="648"/>
      <c r="L43" s="648"/>
      <c r="M43" s="30" t="s">
        <v>712</v>
      </c>
      <c r="N43" s="59" t="str">
        <f>VLOOKUP(M43,'Eventos de Riesgo Corrupción'!$A$11:$B$32,2,0)</f>
        <v>Hacer uso indebido de la posición o cargo para obtener beneficios a nombre propio o de terceros en contratos estatales o en negocios internacionales.</v>
      </c>
      <c r="O43" s="653"/>
      <c r="P43" s="653"/>
      <c r="Q43" s="653"/>
      <c r="R43" s="652"/>
      <c r="S43" s="652"/>
      <c r="T43" s="653"/>
      <c r="U43" s="653"/>
      <c r="V43" s="666"/>
      <c r="W43" s="670"/>
      <c r="X43" s="672"/>
      <c r="Y43" s="666"/>
      <c r="Z43" s="666"/>
      <c r="AA43" s="670"/>
      <c r="AB43" s="672"/>
      <c r="AC43" s="674"/>
      <c r="AD43" s="674"/>
      <c r="AE43" s="670"/>
      <c r="AF43" s="672"/>
      <c r="AH43" s="668"/>
      <c r="AI43" s="668"/>
      <c r="AJ43" s="668"/>
      <c r="AL43" s="668"/>
      <c r="AM43" s="670"/>
    </row>
    <row r="44" spans="1:39" ht="33.75" x14ac:dyDescent="0.25">
      <c r="A44" s="424"/>
      <c r="B44" s="647"/>
      <c r="C44" s="647"/>
      <c r="D44" s="647"/>
      <c r="E44" s="648"/>
      <c r="F44" s="648"/>
      <c r="G44" s="648"/>
      <c r="H44" s="647"/>
      <c r="I44" s="648"/>
      <c r="J44" s="648"/>
      <c r="K44" s="648"/>
      <c r="L44" s="648"/>
      <c r="M44" s="30" t="s">
        <v>714</v>
      </c>
      <c r="N44" s="59" t="str">
        <f>VLOOKUP(M44,'Eventos de Riesgo Corrupción'!$A$11:$B$32,2,0)</f>
        <v>Omitir, ocultar o utilizar indebidamente información relevante de manera intencional con el fin de cometer conductas asociadas a la Corrupción.</v>
      </c>
      <c r="O44" s="653"/>
      <c r="P44" s="653"/>
      <c r="Q44" s="653"/>
      <c r="R44" s="652"/>
      <c r="S44" s="652"/>
      <c r="T44" s="653"/>
      <c r="U44" s="653"/>
      <c r="V44" s="666"/>
      <c r="W44" s="670"/>
      <c r="X44" s="672"/>
      <c r="Y44" s="666"/>
      <c r="Z44" s="666"/>
      <c r="AA44" s="670"/>
      <c r="AB44" s="672"/>
      <c r="AC44" s="674"/>
      <c r="AD44" s="674"/>
      <c r="AE44" s="670"/>
      <c r="AF44" s="672"/>
      <c r="AH44" s="668"/>
      <c r="AI44" s="668"/>
      <c r="AJ44" s="668"/>
      <c r="AL44" s="668"/>
      <c r="AM44" s="670"/>
    </row>
    <row r="45" spans="1:39" ht="33.75" x14ac:dyDescent="0.25">
      <c r="A45" s="424"/>
      <c r="B45" s="647"/>
      <c r="C45" s="647"/>
      <c r="D45" s="647"/>
      <c r="E45" s="648"/>
      <c r="F45" s="648"/>
      <c r="G45" s="648"/>
      <c r="H45" s="647"/>
      <c r="I45" s="648"/>
      <c r="J45" s="648"/>
      <c r="K45" s="648"/>
      <c r="L45" s="648"/>
      <c r="M45" s="30" t="s">
        <v>717</v>
      </c>
      <c r="N45" s="59" t="str">
        <f>VLOOKUP(M45,'Eventos de Riesgo Corrupción'!$A$11:$B$32,2,0)</f>
        <v>Divulgar información confidencial y privilegiada por parte de un Empleado de CCF o un tercero, actuando en nombre de la Entidad</v>
      </c>
      <c r="O45" s="653"/>
      <c r="P45" s="653"/>
      <c r="Q45" s="653"/>
      <c r="R45" s="652"/>
      <c r="S45" s="652"/>
      <c r="T45" s="653"/>
      <c r="U45" s="653"/>
      <c r="V45" s="666"/>
      <c r="W45" s="670"/>
      <c r="X45" s="672"/>
      <c r="Y45" s="666"/>
      <c r="Z45" s="666"/>
      <c r="AA45" s="670"/>
      <c r="AB45" s="672"/>
      <c r="AC45" s="674"/>
      <c r="AD45" s="674"/>
      <c r="AE45" s="670"/>
      <c r="AF45" s="672"/>
      <c r="AH45" s="668"/>
      <c r="AI45" s="668"/>
      <c r="AJ45" s="668"/>
      <c r="AL45" s="668"/>
      <c r="AM45" s="670"/>
    </row>
    <row r="46" spans="1:39" ht="31.5" customHeight="1" x14ac:dyDescent="0.25">
      <c r="A46" s="425" t="str">
        <f>'Lista de Controles'!A21</f>
        <v>C09</v>
      </c>
      <c r="B46" s="662" t="str">
        <f>'Lista de Controles'!B21</f>
        <v>Realizar encuestas a empleados sobre la efectividad del IERC</v>
      </c>
      <c r="C46" s="662" t="str">
        <f>'Lista de Controles'!C21</f>
        <v>Cada vez que se requiera y como mínimo de forma anual, el Responsable de Cumplimiento diseñará y pondrá en marcha la realización de encuestas a los empleados, cuyo contenido permita verificar la efectividad del IERC.</v>
      </c>
      <c r="D46" s="662" t="str">
        <f>'Lista de Controles'!D21</f>
        <v xml:space="preserve">Verificar y evaluar de manera periódica la efectividad de los procedimientos para prevenir cualquier acto de Corrupción </v>
      </c>
      <c r="E46" s="654" t="s">
        <v>1517</v>
      </c>
      <c r="F46" s="654" t="s">
        <v>1554</v>
      </c>
      <c r="G46" s="654" t="s">
        <v>1257</v>
      </c>
      <c r="H46" s="662" t="s">
        <v>732</v>
      </c>
      <c r="I46" s="654" t="s">
        <v>1258</v>
      </c>
      <c r="J46" s="654" t="s">
        <v>960</v>
      </c>
      <c r="K46" s="654" t="s">
        <v>961</v>
      </c>
      <c r="L46" s="654" t="s">
        <v>1259</v>
      </c>
      <c r="M46" s="30" t="s">
        <v>704</v>
      </c>
      <c r="N46" s="59" t="str">
        <f>VLOOKUP(M46,'Eventos de Riesgo Corrupción'!$A$11:$B$32,2,0)</f>
        <v>Realizar pagos, promesas, ofrecimientos, concesiones u otorgar beneficio de tipo económico de forma indebida a un servidor público nacional o extranjero, con el fin de otorgar / obtener una ventaja o beneficio en nombre propio o de CCF.</v>
      </c>
      <c r="O46" s="653">
        <v>1</v>
      </c>
      <c r="P46" s="653">
        <v>1</v>
      </c>
      <c r="Q46" s="653">
        <v>1</v>
      </c>
      <c r="R46" s="652">
        <v>1</v>
      </c>
      <c r="S46" s="652">
        <v>1</v>
      </c>
      <c r="T46" s="653">
        <v>1</v>
      </c>
      <c r="U46" s="653">
        <v>1</v>
      </c>
      <c r="V46" s="665">
        <v>0</v>
      </c>
      <c r="W46" s="669">
        <f>SUM(O46:V46)</f>
        <v>7</v>
      </c>
      <c r="X46" s="671">
        <f>W46/8</f>
        <v>0.875</v>
      </c>
      <c r="Y46" s="665">
        <v>1</v>
      </c>
      <c r="Z46" s="665">
        <v>1</v>
      </c>
      <c r="AA46" s="669">
        <f>Y46+Z46</f>
        <v>2</v>
      </c>
      <c r="AB46" s="671">
        <f>AA46/2</f>
        <v>1</v>
      </c>
      <c r="AC46" s="673">
        <v>1</v>
      </c>
      <c r="AD46" s="673">
        <v>0</v>
      </c>
      <c r="AE46" s="669">
        <f>SUM(AC46:AD46)</f>
        <v>1</v>
      </c>
      <c r="AF46" s="671">
        <f>AE46/2</f>
        <v>0.5</v>
      </c>
      <c r="AH46" s="667">
        <f>X46</f>
        <v>0.875</v>
      </c>
      <c r="AI46" s="667">
        <f>AB46</f>
        <v>1</v>
      </c>
      <c r="AJ46" s="667">
        <f t="shared" ref="AJ46" si="12">AF46</f>
        <v>0.5</v>
      </c>
      <c r="AL46" s="667">
        <f>AVERAGE(AH46:AJ46)</f>
        <v>0.79166666666666663</v>
      </c>
      <c r="AM46" s="669" t="str">
        <f t="shared" ref="AM46:AM53" si="13">IF(AL46&gt;=90%,"Fuerte",IF(AL46&gt;=60%,"Moderado",IF(AL46&lt;=59%,"Débil")))</f>
        <v>Moderado</v>
      </c>
    </row>
    <row r="47" spans="1:39" ht="33.75" x14ac:dyDescent="0.25">
      <c r="A47" s="426"/>
      <c r="B47" s="663"/>
      <c r="C47" s="663"/>
      <c r="D47" s="663"/>
      <c r="E47" s="655"/>
      <c r="F47" s="655"/>
      <c r="G47" s="655"/>
      <c r="H47" s="663"/>
      <c r="I47" s="655"/>
      <c r="J47" s="655"/>
      <c r="K47" s="655"/>
      <c r="L47" s="655"/>
      <c r="M47" s="30" t="s">
        <v>712</v>
      </c>
      <c r="N47" s="59" t="str">
        <f>VLOOKUP(M47,'Eventos de Riesgo Corrupción'!$A$11:$B$32,2,0)</f>
        <v>Hacer uso indebido de la posición o cargo para obtener beneficios a nombre propio o de terceros en contratos estatales o en negocios internacionales.</v>
      </c>
      <c r="O47" s="653"/>
      <c r="P47" s="653"/>
      <c r="Q47" s="653"/>
      <c r="R47" s="652"/>
      <c r="S47" s="652"/>
      <c r="T47" s="653"/>
      <c r="U47" s="653"/>
      <c r="V47" s="666"/>
      <c r="W47" s="670"/>
      <c r="X47" s="672"/>
      <c r="Y47" s="666"/>
      <c r="Z47" s="666"/>
      <c r="AA47" s="670"/>
      <c r="AB47" s="672"/>
      <c r="AC47" s="674"/>
      <c r="AD47" s="674"/>
      <c r="AE47" s="670"/>
      <c r="AF47" s="672"/>
      <c r="AH47" s="668"/>
      <c r="AI47" s="668"/>
      <c r="AJ47" s="668"/>
      <c r="AL47" s="668"/>
      <c r="AM47" s="670"/>
    </row>
    <row r="48" spans="1:39" ht="33.75" x14ac:dyDescent="0.25">
      <c r="A48" s="426"/>
      <c r="B48" s="663"/>
      <c r="C48" s="663"/>
      <c r="D48" s="663"/>
      <c r="E48" s="655"/>
      <c r="F48" s="655"/>
      <c r="G48" s="655"/>
      <c r="H48" s="663"/>
      <c r="I48" s="655"/>
      <c r="J48" s="655"/>
      <c r="K48" s="655"/>
      <c r="L48" s="655"/>
      <c r="M48" s="30" t="s">
        <v>714</v>
      </c>
      <c r="N48" s="59" t="str">
        <f>VLOOKUP(M48,'Eventos de Riesgo Corrupción'!$A$11:$B$32,2,0)</f>
        <v>Omitir, ocultar o utilizar indebidamente información relevante de manera intencional con el fin de cometer conductas asociadas a la Corrupción.</v>
      </c>
      <c r="O48" s="653"/>
      <c r="P48" s="653"/>
      <c r="Q48" s="653"/>
      <c r="R48" s="652"/>
      <c r="S48" s="652"/>
      <c r="T48" s="653"/>
      <c r="U48" s="653"/>
      <c r="V48" s="666"/>
      <c r="W48" s="670"/>
      <c r="X48" s="672"/>
      <c r="Y48" s="666"/>
      <c r="Z48" s="666"/>
      <c r="AA48" s="670"/>
      <c r="AB48" s="672"/>
      <c r="AC48" s="674"/>
      <c r="AD48" s="674"/>
      <c r="AE48" s="670"/>
      <c r="AF48" s="672"/>
      <c r="AH48" s="668"/>
      <c r="AI48" s="668"/>
      <c r="AJ48" s="668"/>
      <c r="AL48" s="668"/>
      <c r="AM48" s="670"/>
    </row>
    <row r="49" spans="1:39" ht="45" x14ac:dyDescent="0.25">
      <c r="A49" s="426"/>
      <c r="B49" s="663"/>
      <c r="C49" s="663"/>
      <c r="D49" s="663"/>
      <c r="E49" s="655"/>
      <c r="F49" s="655"/>
      <c r="G49" s="655"/>
      <c r="H49" s="663"/>
      <c r="I49" s="655"/>
      <c r="J49" s="655"/>
      <c r="K49" s="655"/>
      <c r="L49" s="655"/>
      <c r="M49" s="30" t="s">
        <v>716</v>
      </c>
      <c r="N49" s="59" t="str">
        <f>VLOOKUP(M49,'Eventos de Riesgo Corrupción'!$A$11:$B$32,2,0)</f>
        <v>Tener vínculos con terceros que registran antecedentes comerciales, de reputación o que han sido condenados o sancionados administrativa, penal o disciplinariamente por Corrupción.</v>
      </c>
      <c r="O49" s="653"/>
      <c r="P49" s="653"/>
      <c r="Q49" s="653"/>
      <c r="R49" s="652"/>
      <c r="S49" s="652"/>
      <c r="T49" s="653"/>
      <c r="U49" s="653"/>
      <c r="V49" s="666"/>
      <c r="W49" s="670"/>
      <c r="X49" s="672"/>
      <c r="Y49" s="666"/>
      <c r="Z49" s="666"/>
      <c r="AA49" s="670"/>
      <c r="AB49" s="672"/>
      <c r="AC49" s="674"/>
      <c r="AD49" s="674"/>
      <c r="AE49" s="670"/>
      <c r="AF49" s="672"/>
      <c r="AH49" s="668"/>
      <c r="AI49" s="668"/>
      <c r="AJ49" s="668"/>
      <c r="AL49" s="668"/>
      <c r="AM49" s="670"/>
    </row>
    <row r="50" spans="1:39" ht="33.75" x14ac:dyDescent="0.25">
      <c r="A50" s="426"/>
      <c r="B50" s="663"/>
      <c r="C50" s="663"/>
      <c r="D50" s="663"/>
      <c r="E50" s="655"/>
      <c r="F50" s="655"/>
      <c r="G50" s="655"/>
      <c r="H50" s="663"/>
      <c r="I50" s="655"/>
      <c r="J50" s="655"/>
      <c r="K50" s="655"/>
      <c r="L50" s="655"/>
      <c r="M50" s="30" t="s">
        <v>717</v>
      </c>
      <c r="N50" s="59" t="str">
        <f>VLOOKUP(M50,'Eventos de Riesgo Corrupción'!$A$11:$B$32,2,0)</f>
        <v>Divulgar información confidencial y privilegiada por parte de un Empleado de CCF o un tercero, actuando en nombre de la Entidad</v>
      </c>
      <c r="O50" s="653"/>
      <c r="P50" s="653"/>
      <c r="Q50" s="653"/>
      <c r="R50" s="652"/>
      <c r="S50" s="652"/>
      <c r="T50" s="653"/>
      <c r="U50" s="653"/>
      <c r="V50" s="666"/>
      <c r="W50" s="670"/>
      <c r="X50" s="672"/>
      <c r="Y50" s="666"/>
      <c r="Z50" s="666"/>
      <c r="AA50" s="670"/>
      <c r="AB50" s="672"/>
      <c r="AC50" s="674"/>
      <c r="AD50" s="674"/>
      <c r="AE50" s="670"/>
      <c r="AF50" s="672"/>
      <c r="AH50" s="668"/>
      <c r="AI50" s="668"/>
      <c r="AJ50" s="668"/>
      <c r="AL50" s="668"/>
      <c r="AM50" s="670"/>
    </row>
    <row r="51" spans="1:39" ht="33.75" x14ac:dyDescent="0.25">
      <c r="A51" s="426"/>
      <c r="B51" s="663"/>
      <c r="C51" s="663"/>
      <c r="D51" s="663"/>
      <c r="E51" s="655"/>
      <c r="F51" s="655"/>
      <c r="G51" s="655"/>
      <c r="H51" s="663"/>
      <c r="I51" s="655"/>
      <c r="J51" s="655"/>
      <c r="K51" s="655"/>
      <c r="L51" s="655"/>
      <c r="M51" s="30" t="s">
        <v>718</v>
      </c>
      <c r="N51" s="59" t="str">
        <f>VLOOKUP(M51,'Eventos de Riesgo Corrupción'!$A$11:$B$32,2,0)</f>
        <v>Manipular cifras contables o administrativas con el fin de ocultar pagos indebidos o ventajas en favor propio o de terceros en un negocio nacional o internacional.</v>
      </c>
      <c r="O51" s="653"/>
      <c r="P51" s="653"/>
      <c r="Q51" s="653"/>
      <c r="R51" s="652"/>
      <c r="S51" s="652"/>
      <c r="T51" s="653"/>
      <c r="U51" s="653"/>
      <c r="V51" s="666"/>
      <c r="W51" s="670"/>
      <c r="X51" s="672"/>
      <c r="Y51" s="666"/>
      <c r="Z51" s="666"/>
      <c r="AA51" s="670"/>
      <c r="AB51" s="672"/>
      <c r="AC51" s="674"/>
      <c r="AD51" s="674"/>
      <c r="AE51" s="670"/>
      <c r="AF51" s="672"/>
      <c r="AH51" s="668"/>
      <c r="AI51" s="668"/>
      <c r="AJ51" s="668"/>
      <c r="AL51" s="668"/>
      <c r="AM51" s="670"/>
    </row>
    <row r="52" spans="1:39" ht="33.75" x14ac:dyDescent="0.25">
      <c r="A52" s="426"/>
      <c r="B52" s="663"/>
      <c r="C52" s="663"/>
      <c r="D52" s="663"/>
      <c r="E52" s="655"/>
      <c r="F52" s="655"/>
      <c r="G52" s="655"/>
      <c r="H52" s="663"/>
      <c r="I52" s="655"/>
      <c r="J52" s="655"/>
      <c r="K52" s="655"/>
      <c r="L52" s="655"/>
      <c r="M52" s="30" t="s">
        <v>720</v>
      </c>
      <c r="N52" s="59" t="str">
        <f>VLOOKUP(M52,'Eventos de Riesgo Corrupción'!$A$11:$B$32,2,0)</f>
        <v>Realizar negocios, operaciones o contratos en jurisdicciones nacionales o internacionales con percepción de corrupción alta</v>
      </c>
      <c r="O52" s="653"/>
      <c r="P52" s="653"/>
      <c r="Q52" s="653"/>
      <c r="R52" s="652"/>
      <c r="S52" s="652"/>
      <c r="T52" s="653"/>
      <c r="U52" s="653"/>
      <c r="V52" s="666"/>
      <c r="W52" s="670"/>
      <c r="X52" s="672"/>
      <c r="Y52" s="666"/>
      <c r="Z52" s="666"/>
      <c r="AA52" s="670"/>
      <c r="AB52" s="672"/>
      <c r="AC52" s="674"/>
      <c r="AD52" s="674"/>
      <c r="AE52" s="670"/>
      <c r="AF52" s="672"/>
      <c r="AH52" s="668"/>
      <c r="AI52" s="668"/>
      <c r="AJ52" s="668"/>
      <c r="AL52" s="668"/>
      <c r="AM52" s="670"/>
    </row>
    <row r="53" spans="1:39" ht="33.75" x14ac:dyDescent="0.25">
      <c r="A53" s="424" t="str">
        <f>'Lista de Controles'!A22</f>
        <v>C10</v>
      </c>
      <c r="B53" s="647" t="str">
        <f>'Lista de Controles'!B22</f>
        <v>Promover el canal de denuncias por actos de Corrupción dispuesto por la Secretaría de Transparencia</v>
      </c>
      <c r="C53" s="647" t="str">
        <f>'Lista de Controles'!C22</f>
        <v>El Responsable de Cumplimiento como mínimo una vez al año, instruirá a los empleados de la Entidad sobre los reportes de denuncias de actos de Corrupción a la Secretaría de Transparencia, a través de los canales de denuncias dispuestos en los links de esta Entidad.</v>
      </c>
      <c r="D53" s="647" t="str">
        <f>'Lista de Controles'!D22</f>
        <v>Colaborar a las autoridades en la generación de alertas que permitan iniciar investigaciones administrativas por actos de Corrupción</v>
      </c>
      <c r="E53" s="654" t="s">
        <v>1517</v>
      </c>
      <c r="F53" s="654" t="s">
        <v>1554</v>
      </c>
      <c r="G53" s="662" t="s">
        <v>1260</v>
      </c>
      <c r="H53" s="654" t="s">
        <v>732</v>
      </c>
      <c r="I53" s="677" t="s">
        <v>1532</v>
      </c>
      <c r="J53" s="654" t="s">
        <v>960</v>
      </c>
      <c r="K53" s="654" t="s">
        <v>961</v>
      </c>
      <c r="L53" s="654" t="s">
        <v>1253</v>
      </c>
      <c r="M53" s="30" t="s">
        <v>712</v>
      </c>
      <c r="N53" s="59" t="str">
        <f>VLOOKUP(M53,'Eventos de Riesgo Corrupción'!$A$11:$B$32,2,0)</f>
        <v>Hacer uso indebido de la posición o cargo para obtener beneficios a nombre propio o de terceros en contratos estatales o en negocios internacionales.</v>
      </c>
      <c r="O53" s="665">
        <v>1</v>
      </c>
      <c r="P53" s="665">
        <v>1</v>
      </c>
      <c r="Q53" s="665">
        <v>1</v>
      </c>
      <c r="R53" s="673">
        <v>1</v>
      </c>
      <c r="S53" s="675">
        <v>0</v>
      </c>
      <c r="T53" s="665">
        <v>1</v>
      </c>
      <c r="U53" s="665">
        <v>1</v>
      </c>
      <c r="V53" s="665">
        <v>0</v>
      </c>
      <c r="W53" s="412">
        <f t="shared" ref="W53" si="14">SUM(O53:V53)</f>
        <v>6</v>
      </c>
      <c r="X53" s="658">
        <f>W53/8</f>
        <v>0.75</v>
      </c>
      <c r="Y53" s="653">
        <v>1</v>
      </c>
      <c r="Z53" s="653">
        <v>1</v>
      </c>
      <c r="AA53" s="412">
        <f>Y53+Z53</f>
        <v>2</v>
      </c>
      <c r="AB53" s="658">
        <f>AA53/2</f>
        <v>1</v>
      </c>
      <c r="AC53" s="652">
        <v>1</v>
      </c>
      <c r="AD53" s="680">
        <v>0</v>
      </c>
      <c r="AE53" s="412">
        <f>SUM(AC53:AD53)</f>
        <v>1</v>
      </c>
      <c r="AF53" s="658">
        <f>AE53/2</f>
        <v>0.5</v>
      </c>
      <c r="AH53" s="656">
        <f>X53</f>
        <v>0.75</v>
      </c>
      <c r="AI53" s="656">
        <f>AB53</f>
        <v>1</v>
      </c>
      <c r="AJ53" s="656">
        <f t="shared" ref="AJ53" si="15">AF53</f>
        <v>0.5</v>
      </c>
      <c r="AL53" s="656">
        <f>AVERAGE(AH53:AJ53)</f>
        <v>0.75</v>
      </c>
      <c r="AM53" s="669" t="str">
        <f t="shared" si="13"/>
        <v>Moderado</v>
      </c>
    </row>
    <row r="54" spans="1:39" ht="33.75" x14ac:dyDescent="0.25">
      <c r="A54" s="424"/>
      <c r="B54" s="647"/>
      <c r="C54" s="647"/>
      <c r="D54" s="647"/>
      <c r="E54" s="655"/>
      <c r="F54" s="655"/>
      <c r="G54" s="663"/>
      <c r="H54" s="655"/>
      <c r="I54" s="678"/>
      <c r="J54" s="655"/>
      <c r="K54" s="655"/>
      <c r="L54" s="655"/>
      <c r="M54" s="30" t="s">
        <v>714</v>
      </c>
      <c r="N54" s="59" t="str">
        <f>VLOOKUP(M54,'Eventos de Riesgo Corrupción'!$A$11:$B$32,2,0)</f>
        <v>Omitir, ocultar o utilizar indebidamente información relevante de manera intencional con el fin de cometer conductas asociadas a la Corrupción.</v>
      </c>
      <c r="O54" s="666"/>
      <c r="P54" s="666"/>
      <c r="Q54" s="666"/>
      <c r="R54" s="674"/>
      <c r="S54" s="676"/>
      <c r="T54" s="666"/>
      <c r="U54" s="666"/>
      <c r="V54" s="666"/>
      <c r="W54" s="412"/>
      <c r="X54" s="658"/>
      <c r="Y54" s="653"/>
      <c r="Z54" s="653"/>
      <c r="AA54" s="412"/>
      <c r="AB54" s="658"/>
      <c r="AC54" s="652"/>
      <c r="AD54" s="680"/>
      <c r="AE54" s="412"/>
      <c r="AF54" s="658"/>
      <c r="AH54" s="656"/>
      <c r="AI54" s="656"/>
      <c r="AJ54" s="656"/>
      <c r="AL54" s="656"/>
      <c r="AM54" s="670"/>
    </row>
    <row r="55" spans="1:39" ht="33.75" x14ac:dyDescent="0.25">
      <c r="A55" s="424"/>
      <c r="B55" s="647"/>
      <c r="C55" s="647"/>
      <c r="D55" s="647"/>
      <c r="E55" s="655"/>
      <c r="F55" s="655"/>
      <c r="G55" s="663"/>
      <c r="H55" s="655"/>
      <c r="I55" s="678"/>
      <c r="J55" s="655"/>
      <c r="K55" s="655"/>
      <c r="L55" s="655"/>
      <c r="M55" s="30" t="s">
        <v>717</v>
      </c>
      <c r="N55" s="59" t="str">
        <f>VLOOKUP(M55,'Eventos de Riesgo Corrupción'!$A$11:$B$32,2,0)</f>
        <v>Divulgar información confidencial y privilegiada por parte de un Empleado de CCF o un tercero, actuando en nombre de la Entidad</v>
      </c>
      <c r="O55" s="666"/>
      <c r="P55" s="666"/>
      <c r="Q55" s="666"/>
      <c r="R55" s="674"/>
      <c r="S55" s="676"/>
      <c r="T55" s="666"/>
      <c r="U55" s="666"/>
      <c r="V55" s="666"/>
      <c r="W55" s="412"/>
      <c r="X55" s="658"/>
      <c r="Y55" s="653"/>
      <c r="Z55" s="653"/>
      <c r="AA55" s="412"/>
      <c r="AB55" s="658"/>
      <c r="AC55" s="652"/>
      <c r="AD55" s="680"/>
      <c r="AE55" s="412"/>
      <c r="AF55" s="658"/>
      <c r="AH55" s="656"/>
      <c r="AI55" s="656"/>
      <c r="AJ55" s="656"/>
      <c r="AL55" s="656"/>
      <c r="AM55" s="670"/>
    </row>
    <row r="56" spans="1:39" ht="33.6" customHeight="1" x14ac:dyDescent="0.25">
      <c r="A56" s="424"/>
      <c r="B56" s="647"/>
      <c r="C56" s="647"/>
      <c r="D56" s="647"/>
      <c r="E56" s="655"/>
      <c r="F56" s="655"/>
      <c r="G56" s="663"/>
      <c r="H56" s="655"/>
      <c r="I56" s="678"/>
      <c r="J56" s="655"/>
      <c r="K56" s="655"/>
      <c r="L56" s="655"/>
      <c r="M56" s="30" t="s">
        <v>718</v>
      </c>
      <c r="N56" s="59" t="str">
        <f>VLOOKUP(M56,'Eventos de Riesgo Corrupción'!$A$11:$B$32,2,0)</f>
        <v>Manipular cifras contables o administrativas con el fin de ocultar pagos indebidos o ventajas en favor propio o de terceros en un negocio nacional o internacional.</v>
      </c>
      <c r="O56" s="666"/>
      <c r="P56" s="666"/>
      <c r="Q56" s="666"/>
      <c r="R56" s="674"/>
      <c r="S56" s="676"/>
      <c r="T56" s="666"/>
      <c r="U56" s="666"/>
      <c r="V56" s="666"/>
      <c r="W56" s="412"/>
      <c r="X56" s="658"/>
      <c r="Y56" s="653"/>
      <c r="Z56" s="653"/>
      <c r="AA56" s="412"/>
      <c r="AB56" s="658"/>
      <c r="AC56" s="652"/>
      <c r="AD56" s="680"/>
      <c r="AE56" s="412"/>
      <c r="AF56" s="658"/>
      <c r="AH56" s="656"/>
      <c r="AI56" s="656"/>
      <c r="AJ56" s="656"/>
      <c r="AL56" s="656"/>
      <c r="AM56" s="679"/>
    </row>
    <row r="57" spans="1:39" ht="21" customHeight="1" x14ac:dyDescent="0.25">
      <c r="A57" s="424" t="str">
        <f>'Lista de Controles'!A23</f>
        <v>C11</v>
      </c>
      <c r="B57" s="647" t="str">
        <f>'Lista de Controles'!B23</f>
        <v>Promover el canal de denuncias por actos de Corrupción dispuesto por la Superintendencia de Sociedades</v>
      </c>
      <c r="C57" s="647" t="str">
        <f>'Lista de Controles'!C23</f>
        <v>El Responsable de Cumplimiento como mínimo una vez al año, instruirá a los empleados de la Entidad sobre los reportes de denuncias de actos de Corrupción a la Superintendencia de Sociedades, a través de los canales de denuncias dispuestos en los links de esta Superintendencia.</v>
      </c>
      <c r="D57" s="647" t="str">
        <f>'Lista de Controles'!D23</f>
        <v>Colaborar a las autoridades en la generación de alertas que permitan iniciar investigaciones administrativas por actos de Corrupción</v>
      </c>
      <c r="E57" s="654" t="s">
        <v>1517</v>
      </c>
      <c r="F57" s="654" t="s">
        <v>1554</v>
      </c>
      <c r="G57" s="662" t="s">
        <v>1260</v>
      </c>
      <c r="H57" s="648" t="s">
        <v>732</v>
      </c>
      <c r="I57" s="677" t="s">
        <v>1532</v>
      </c>
      <c r="J57" s="648" t="s">
        <v>960</v>
      </c>
      <c r="K57" s="648" t="s">
        <v>961</v>
      </c>
      <c r="L57" s="648" t="s">
        <v>1253</v>
      </c>
      <c r="M57" s="30" t="s">
        <v>712</v>
      </c>
      <c r="N57" s="59" t="str">
        <f>VLOOKUP(M57,'Eventos de Riesgo Corrupción'!$A$11:$B$32,2,0)</f>
        <v>Hacer uso indebido de la posición o cargo para obtener beneficios a nombre propio o de terceros en contratos estatales o en negocios internacionales.</v>
      </c>
      <c r="O57" s="653">
        <v>1</v>
      </c>
      <c r="P57" s="653">
        <v>1</v>
      </c>
      <c r="Q57" s="653">
        <v>1</v>
      </c>
      <c r="R57" s="652">
        <v>1</v>
      </c>
      <c r="S57" s="680">
        <v>0</v>
      </c>
      <c r="T57" s="653">
        <v>1</v>
      </c>
      <c r="U57" s="653">
        <v>1</v>
      </c>
      <c r="V57" s="653">
        <v>0</v>
      </c>
      <c r="W57" s="412">
        <f t="shared" ref="W57" si="16">SUM(O57:V57)</f>
        <v>6</v>
      </c>
      <c r="X57" s="658">
        <f>W57/8</f>
        <v>0.75</v>
      </c>
      <c r="Y57" s="653">
        <v>1</v>
      </c>
      <c r="Z57" s="653">
        <v>1</v>
      </c>
      <c r="AA57" s="412">
        <f>Y57+Z57</f>
        <v>2</v>
      </c>
      <c r="AB57" s="658">
        <f>AA57/2</f>
        <v>1</v>
      </c>
      <c r="AC57" s="652">
        <v>1</v>
      </c>
      <c r="AD57" s="680">
        <v>0</v>
      </c>
      <c r="AE57" s="412">
        <f>SUM(AC57:AD57)</f>
        <v>1</v>
      </c>
      <c r="AF57" s="658">
        <f>AE57/2</f>
        <v>0.5</v>
      </c>
      <c r="AH57" s="656">
        <f>X57</f>
        <v>0.75</v>
      </c>
      <c r="AI57" s="656">
        <f>AB57</f>
        <v>1</v>
      </c>
      <c r="AJ57" s="656">
        <f t="shared" ref="AJ57" si="17">AF57</f>
        <v>0.5</v>
      </c>
      <c r="AL57" s="656">
        <f>AVERAGE(AH57:AJ57)</f>
        <v>0.75</v>
      </c>
      <c r="AM57" s="669" t="str">
        <f t="shared" ref="AM57" si="18">IF(AL57&gt;=90%,"Fuerte",IF(AL57&gt;=60%,"Moderado",IF(AL57&lt;=59%,"Débil")))</f>
        <v>Moderado</v>
      </c>
    </row>
    <row r="58" spans="1:39" ht="33.75" x14ac:dyDescent="0.25">
      <c r="A58" s="424"/>
      <c r="B58" s="647"/>
      <c r="C58" s="647"/>
      <c r="D58" s="647"/>
      <c r="E58" s="655"/>
      <c r="F58" s="655"/>
      <c r="G58" s="663"/>
      <c r="H58" s="648"/>
      <c r="I58" s="678"/>
      <c r="J58" s="648"/>
      <c r="K58" s="648"/>
      <c r="L58" s="648"/>
      <c r="M58" s="30" t="s">
        <v>714</v>
      </c>
      <c r="N58" s="59" t="str">
        <f>VLOOKUP(M58,'Eventos de Riesgo Corrupción'!$A$11:$B$32,2,0)</f>
        <v>Omitir, ocultar o utilizar indebidamente información relevante de manera intencional con el fin de cometer conductas asociadas a la Corrupción.</v>
      </c>
      <c r="O58" s="653"/>
      <c r="P58" s="653"/>
      <c r="Q58" s="653"/>
      <c r="R58" s="652"/>
      <c r="S58" s="680"/>
      <c r="T58" s="653"/>
      <c r="U58" s="653"/>
      <c r="V58" s="653"/>
      <c r="W58" s="412"/>
      <c r="X58" s="658"/>
      <c r="Y58" s="653"/>
      <c r="Z58" s="653"/>
      <c r="AA58" s="412"/>
      <c r="AB58" s="658"/>
      <c r="AC58" s="652"/>
      <c r="AD58" s="680"/>
      <c r="AE58" s="412"/>
      <c r="AF58" s="658"/>
      <c r="AH58" s="656"/>
      <c r="AI58" s="656"/>
      <c r="AJ58" s="656"/>
      <c r="AL58" s="656"/>
      <c r="AM58" s="670"/>
    </row>
    <row r="59" spans="1:39" ht="33.75" x14ac:dyDescent="0.25">
      <c r="A59" s="424"/>
      <c r="B59" s="647"/>
      <c r="C59" s="647"/>
      <c r="D59" s="647"/>
      <c r="E59" s="655"/>
      <c r="F59" s="655"/>
      <c r="G59" s="663"/>
      <c r="H59" s="648"/>
      <c r="I59" s="678"/>
      <c r="J59" s="648"/>
      <c r="K59" s="648"/>
      <c r="L59" s="648"/>
      <c r="M59" s="30" t="s">
        <v>717</v>
      </c>
      <c r="N59" s="59" t="str">
        <f>VLOOKUP(M59,'Eventos de Riesgo Corrupción'!$A$11:$B$32,2,0)</f>
        <v>Divulgar información confidencial y privilegiada por parte de un Empleado de CCF o un tercero, actuando en nombre de la Entidad</v>
      </c>
      <c r="O59" s="653"/>
      <c r="P59" s="653"/>
      <c r="Q59" s="653"/>
      <c r="R59" s="652"/>
      <c r="S59" s="680"/>
      <c r="T59" s="653"/>
      <c r="U59" s="653"/>
      <c r="V59" s="653"/>
      <c r="W59" s="412"/>
      <c r="X59" s="658"/>
      <c r="Y59" s="653"/>
      <c r="Z59" s="653"/>
      <c r="AA59" s="412"/>
      <c r="AB59" s="658"/>
      <c r="AC59" s="652"/>
      <c r="AD59" s="680"/>
      <c r="AE59" s="412"/>
      <c r="AF59" s="658"/>
      <c r="AH59" s="656"/>
      <c r="AI59" s="656"/>
      <c r="AJ59" s="656"/>
      <c r="AL59" s="656"/>
      <c r="AM59" s="670"/>
    </row>
    <row r="60" spans="1:39" ht="33.6" customHeight="1" x14ac:dyDescent="0.25">
      <c r="A60" s="424"/>
      <c r="B60" s="647"/>
      <c r="C60" s="647"/>
      <c r="D60" s="647"/>
      <c r="E60" s="655"/>
      <c r="F60" s="655"/>
      <c r="G60" s="663"/>
      <c r="H60" s="648"/>
      <c r="I60" s="678"/>
      <c r="J60" s="648"/>
      <c r="K60" s="648"/>
      <c r="L60" s="648"/>
      <c r="M60" s="30" t="s">
        <v>718</v>
      </c>
      <c r="N60" s="59" t="str">
        <f>VLOOKUP(M60,'Eventos de Riesgo Corrupción'!$A$11:$B$32,2,0)</f>
        <v>Manipular cifras contables o administrativas con el fin de ocultar pagos indebidos o ventajas en favor propio o de terceros en un negocio nacional o internacional.</v>
      </c>
      <c r="O60" s="653"/>
      <c r="P60" s="653"/>
      <c r="Q60" s="653"/>
      <c r="R60" s="652"/>
      <c r="S60" s="680"/>
      <c r="T60" s="653"/>
      <c r="U60" s="653"/>
      <c r="V60" s="653"/>
      <c r="W60" s="412"/>
      <c r="X60" s="658"/>
      <c r="Y60" s="653"/>
      <c r="Z60" s="653"/>
      <c r="AA60" s="412"/>
      <c r="AB60" s="658"/>
      <c r="AC60" s="652"/>
      <c r="AD60" s="680"/>
      <c r="AE60" s="412"/>
      <c r="AF60" s="658"/>
      <c r="AH60" s="656"/>
      <c r="AI60" s="656"/>
      <c r="AJ60" s="656"/>
      <c r="AL60" s="656"/>
      <c r="AM60" s="679"/>
    </row>
    <row r="61" spans="1:39" ht="33.6" customHeight="1" x14ac:dyDescent="0.25">
      <c r="A61" s="424" t="str">
        <f>'Lista de Controles'!A24</f>
        <v>C12</v>
      </c>
      <c r="B61" s="662" t="str">
        <f>'Lista de Controles'!B24</f>
        <v>Disponer de mecanismos de prevención y control del IERC a la Entidad y a sus partes interesadas, en los idiomas que se requiera</v>
      </c>
      <c r="C61" s="662" t="str">
        <f>'Lista de Controles'!C24</f>
        <v>El Responsable de Cumplimiento dará a conocer el IERC a través de los mecanismos dispuestos tales como publicaciones en medios impresos o virtuales, los cuales serán dirigidos a sus empleados, administradores, asociados y contratistas, con la frecuencia que asegure su adecuado cumplimiento, como mínimo una vez al año.</v>
      </c>
      <c r="D61" s="662" t="str">
        <f>'Lista de Controles'!D24</f>
        <v>Dar a conocer a la Entidad y a las partes interesadas el IERC a fin de que las entidades y personas involucradas tengan el conocimiento y las habilidades requeridas para que puedan ejecutar apropiadamente el programa</v>
      </c>
      <c r="E61" s="662" t="s">
        <v>1517</v>
      </c>
      <c r="F61" s="662" t="s">
        <v>1554</v>
      </c>
      <c r="G61" s="662" t="s">
        <v>1246</v>
      </c>
      <c r="H61" s="662" t="s">
        <v>732</v>
      </c>
      <c r="I61" s="681" t="s">
        <v>1532</v>
      </c>
      <c r="J61" s="662" t="s">
        <v>960</v>
      </c>
      <c r="K61" s="662" t="s">
        <v>961</v>
      </c>
      <c r="L61" s="662" t="s">
        <v>1253</v>
      </c>
      <c r="M61" s="30" t="s">
        <v>704</v>
      </c>
      <c r="N61" s="59" t="str">
        <f>VLOOKUP(M61,'Eventos de Riesgo Corrupción'!$A$11:$B$32,2,0)</f>
        <v>Realizar pagos, promesas, ofrecimientos, concesiones u otorgar beneficio de tipo económico de forma indebida a un servidor público nacional o extranjero, con el fin de otorgar / obtener una ventaja o beneficio en nombre propio o de CCF.</v>
      </c>
      <c r="O61" s="653">
        <v>1</v>
      </c>
      <c r="P61" s="653">
        <v>1</v>
      </c>
      <c r="Q61" s="653">
        <v>1</v>
      </c>
      <c r="R61" s="652">
        <v>1</v>
      </c>
      <c r="S61" s="680">
        <v>0</v>
      </c>
      <c r="T61" s="653">
        <v>1</v>
      </c>
      <c r="U61" s="653">
        <v>1</v>
      </c>
      <c r="V61" s="653">
        <v>0</v>
      </c>
      <c r="W61" s="412">
        <f>SUM(O61:V61)</f>
        <v>6</v>
      </c>
      <c r="X61" s="658">
        <f>W61/8</f>
        <v>0.75</v>
      </c>
      <c r="Y61" s="653">
        <v>1</v>
      </c>
      <c r="Z61" s="653">
        <v>1</v>
      </c>
      <c r="AA61" s="412">
        <f>Y61+Z61</f>
        <v>2</v>
      </c>
      <c r="AB61" s="658">
        <f>AA61/2</f>
        <v>1</v>
      </c>
      <c r="AC61" s="652">
        <v>1</v>
      </c>
      <c r="AD61" s="680">
        <v>0</v>
      </c>
      <c r="AE61" s="412">
        <f>SUM(AC61:AD61)</f>
        <v>1</v>
      </c>
      <c r="AF61" s="658">
        <f>AE61/2</f>
        <v>0.5</v>
      </c>
      <c r="AH61" s="656">
        <f>X61</f>
        <v>0.75</v>
      </c>
      <c r="AI61" s="656">
        <f>AB61</f>
        <v>1</v>
      </c>
      <c r="AJ61" s="656">
        <f t="shared" ref="AJ61" si="19">AF61</f>
        <v>0.5</v>
      </c>
      <c r="AL61" s="656">
        <f>AVERAGE(AH61:AJ61)</f>
        <v>0.75</v>
      </c>
      <c r="AM61" s="412" t="str">
        <f t="shared" ref="AM61" si="20">IF(AL61&gt;=90%,"Fuerte",IF(AL61&gt;=60%,"Moderado",IF(AL61&lt;=59%,"Débil")))</f>
        <v>Moderado</v>
      </c>
    </row>
    <row r="62" spans="1:39" ht="33.6" customHeight="1" x14ac:dyDescent="0.25">
      <c r="A62" s="424"/>
      <c r="B62" s="663"/>
      <c r="C62" s="663"/>
      <c r="D62" s="663"/>
      <c r="E62" s="663"/>
      <c r="F62" s="663"/>
      <c r="G62" s="663"/>
      <c r="H62" s="663"/>
      <c r="I62" s="682"/>
      <c r="J62" s="663"/>
      <c r="K62" s="663"/>
      <c r="L62" s="663"/>
      <c r="M62" s="30" t="s">
        <v>712</v>
      </c>
      <c r="N62" s="59" t="str">
        <f>VLOOKUP(M62,'Eventos de Riesgo Corrupción'!$A$11:$B$32,2,0)</f>
        <v>Hacer uso indebido de la posición o cargo para obtener beneficios a nombre propio o de terceros en contratos estatales o en negocios internacionales.</v>
      </c>
      <c r="O62" s="653"/>
      <c r="P62" s="653"/>
      <c r="Q62" s="653"/>
      <c r="R62" s="652"/>
      <c r="S62" s="680"/>
      <c r="T62" s="653"/>
      <c r="U62" s="653"/>
      <c r="V62" s="653"/>
      <c r="W62" s="412"/>
      <c r="X62" s="658"/>
      <c r="Y62" s="653"/>
      <c r="Z62" s="653"/>
      <c r="AA62" s="412"/>
      <c r="AB62" s="658"/>
      <c r="AC62" s="652"/>
      <c r="AD62" s="680"/>
      <c r="AE62" s="412"/>
      <c r="AF62" s="658"/>
      <c r="AH62" s="656"/>
      <c r="AI62" s="656"/>
      <c r="AJ62" s="656"/>
      <c r="AL62" s="656"/>
      <c r="AM62" s="412"/>
    </row>
    <row r="63" spans="1:39" ht="33.6" customHeight="1" x14ac:dyDescent="0.25">
      <c r="A63" s="424"/>
      <c r="B63" s="663"/>
      <c r="C63" s="663"/>
      <c r="D63" s="663"/>
      <c r="E63" s="663"/>
      <c r="F63" s="663"/>
      <c r="G63" s="663"/>
      <c r="H63" s="663"/>
      <c r="I63" s="682"/>
      <c r="J63" s="663"/>
      <c r="K63" s="663"/>
      <c r="L63" s="663"/>
      <c r="M63" s="30" t="s">
        <v>718</v>
      </c>
      <c r="N63" s="59" t="str">
        <f>VLOOKUP(M63,'Eventos de Riesgo Corrupción'!$A$11:$B$32,2,0)</f>
        <v>Manipular cifras contables o administrativas con el fin de ocultar pagos indebidos o ventajas en favor propio o de terceros en un negocio nacional o internacional.</v>
      </c>
      <c r="O63" s="653"/>
      <c r="P63" s="653"/>
      <c r="Q63" s="653"/>
      <c r="R63" s="652"/>
      <c r="S63" s="680"/>
      <c r="T63" s="653"/>
      <c r="U63" s="653"/>
      <c r="V63" s="653"/>
      <c r="W63" s="412"/>
      <c r="X63" s="658"/>
      <c r="Y63" s="653"/>
      <c r="Z63" s="653"/>
      <c r="AA63" s="412"/>
      <c r="AB63" s="658"/>
      <c r="AC63" s="652"/>
      <c r="AD63" s="680"/>
      <c r="AE63" s="412"/>
      <c r="AF63" s="658"/>
      <c r="AH63" s="656"/>
      <c r="AI63" s="656"/>
      <c r="AJ63" s="656"/>
      <c r="AL63" s="656"/>
      <c r="AM63" s="412"/>
    </row>
    <row r="64" spans="1:39" ht="120.95" customHeight="1" x14ac:dyDescent="0.25">
      <c r="A64" s="60" t="str">
        <f>'Lista de Controles'!A25</f>
        <v>C13</v>
      </c>
      <c r="B64" s="79" t="str">
        <f>'Lista de Controles'!B25</f>
        <v xml:space="preserve">Recopilar y verificar la información suministrada por los proveedores y/o contratistas </v>
      </c>
      <c r="C64" s="79" t="str">
        <f>'Lista de Controles'!C25</f>
        <v xml:space="preserve">Previo a realizar operaciones con proveedores y/o contratistas, la Dirección Administrativa y Financiera solicita el diligenciamiento del formulario establecido por CCF y documentos soporte para su conocimiento con el fin que verifique la información del formulario vs los soportes cada vez que se requiera y sea analizada la estructura societaria o el objeto social para determinar señales de alerta y descartar que la actividad económica o el país de domicilio o con presencia, constituya un riesgo mayor de Corrupción . </v>
      </c>
      <c r="D64" s="107" t="str">
        <f>'Lista de Controles'!D25</f>
        <v>Verificar la información suministrada y realizar la debida diligencia de conocimiento de los proveedores y/o contratistas</v>
      </c>
      <c r="E64" s="107" t="s">
        <v>1505</v>
      </c>
      <c r="F64" s="107" t="s">
        <v>1520</v>
      </c>
      <c r="G64" s="79" t="s">
        <v>1254</v>
      </c>
      <c r="H64" s="66" t="s">
        <v>969</v>
      </c>
      <c r="I64" s="200" t="s">
        <v>970</v>
      </c>
      <c r="J64" s="66" t="s">
        <v>960</v>
      </c>
      <c r="K64" s="66" t="s">
        <v>961</v>
      </c>
      <c r="L64" s="66" t="s">
        <v>964</v>
      </c>
      <c r="M64" s="30" t="s">
        <v>716</v>
      </c>
      <c r="N64" s="59" t="str">
        <f>VLOOKUP(M64,'Eventos de Riesgo Corrupción'!$A$11:$B$32,2,0)</f>
        <v>Tener vínculos con terceros que registran antecedentes comerciales, de reputación o que han sido condenados o sancionados administrativa, penal o disciplinariamente por Corrupción.</v>
      </c>
      <c r="O64" s="34">
        <v>1</v>
      </c>
      <c r="P64" s="34">
        <v>1</v>
      </c>
      <c r="Q64" s="34">
        <v>1</v>
      </c>
      <c r="R64" s="131">
        <v>1</v>
      </c>
      <c r="S64" s="303">
        <v>1</v>
      </c>
      <c r="T64" s="34">
        <v>1</v>
      </c>
      <c r="U64" s="34">
        <v>1</v>
      </c>
      <c r="V64" s="34">
        <v>0</v>
      </c>
      <c r="W64" s="122">
        <f>SUM(O64:V64)</f>
        <v>7</v>
      </c>
      <c r="X64" s="176">
        <f>W64/8</f>
        <v>0.875</v>
      </c>
      <c r="Y64" s="34">
        <v>1</v>
      </c>
      <c r="Z64" s="34">
        <v>1</v>
      </c>
      <c r="AA64" s="122">
        <f>Y64+Z64</f>
        <v>2</v>
      </c>
      <c r="AB64" s="176">
        <f>AA64/2</f>
        <v>1</v>
      </c>
      <c r="AC64" s="131">
        <v>1</v>
      </c>
      <c r="AD64" s="303">
        <v>1</v>
      </c>
      <c r="AE64" s="122">
        <f>SUM(AC64:AD64)</f>
        <v>2</v>
      </c>
      <c r="AF64" s="176">
        <f>AE64/2</f>
        <v>1</v>
      </c>
      <c r="AH64" s="175">
        <f>X64</f>
        <v>0.875</v>
      </c>
      <c r="AI64" s="175">
        <f>AB64</f>
        <v>1</v>
      </c>
      <c r="AJ64" s="175">
        <f t="shared" ref="AJ64:AJ66" si="21">AF64</f>
        <v>1</v>
      </c>
      <c r="AL64" s="175">
        <f>AVERAGE(AH64:AJ64)</f>
        <v>0.95833333333333337</v>
      </c>
      <c r="AM64" s="122" t="str">
        <f t="shared" si="2"/>
        <v>Fuerte</v>
      </c>
    </row>
    <row r="65" spans="1:39" ht="102" customHeight="1" x14ac:dyDescent="0.25">
      <c r="A65" s="60" t="str">
        <f>'Lista de Controles'!A26</f>
        <v>C14</v>
      </c>
      <c r="B65" s="79" t="str">
        <f>'Lista de Controles'!B26</f>
        <v>Recopilar y verificar la información suministrada por los clientes y/o aliados</v>
      </c>
      <c r="C65" s="79" t="str">
        <f>'Lista de Controles'!C26</f>
        <v xml:space="preserve">Previo a realizar operaciones con clientes y/o aliados, el Área de Desarrollo Empresarial y la Dirección Administrativa y Financiera solicitan el diligenciamiento del formulario establecido por CCF y documentos soporte para su conocimiento con el fin que verifique la información del formulario vs los soportes cada vez que se requiera y sea analizada la estructura societaria o el objeto social para determinar señales de alerta y descartar que la actividad económica o el país de domicilio o con presencia, constituya un riesgo mayor de Corrupción. </v>
      </c>
      <c r="D65" s="79" t="str">
        <f>'Lista de Controles'!D26</f>
        <v>Verificar la información suministrada y realizar la debida diligencia de conocimiento de los clientes y/o aliados</v>
      </c>
      <c r="E65" s="107" t="s">
        <v>1521</v>
      </c>
      <c r="F65" s="107" t="s">
        <v>1522</v>
      </c>
      <c r="G65" s="79" t="s">
        <v>1254</v>
      </c>
      <c r="H65" s="66" t="s">
        <v>969</v>
      </c>
      <c r="I65" s="200" t="s">
        <v>970</v>
      </c>
      <c r="J65" s="66" t="s">
        <v>960</v>
      </c>
      <c r="K65" s="66" t="s">
        <v>961</v>
      </c>
      <c r="L65" s="66" t="s">
        <v>971</v>
      </c>
      <c r="M65" s="30" t="s">
        <v>716</v>
      </c>
      <c r="N65" s="59" t="str">
        <f>VLOOKUP(M65,'Eventos de Riesgo Corrupción'!$A$11:$B$32,2,0)</f>
        <v>Tener vínculos con terceros que registran antecedentes comerciales, de reputación o que han sido condenados o sancionados administrativa, penal o disciplinariamente por Corrupción.</v>
      </c>
      <c r="O65" s="34">
        <v>1</v>
      </c>
      <c r="P65" s="34">
        <v>1</v>
      </c>
      <c r="Q65" s="34">
        <v>1</v>
      </c>
      <c r="R65" s="131">
        <v>1</v>
      </c>
      <c r="S65" s="303">
        <v>1</v>
      </c>
      <c r="T65" s="34">
        <v>1</v>
      </c>
      <c r="U65" s="34">
        <v>1</v>
      </c>
      <c r="V65" s="34">
        <v>0</v>
      </c>
      <c r="W65" s="122">
        <f>SUM(O65:V65)</f>
        <v>7</v>
      </c>
      <c r="X65" s="176">
        <f>W65/8</f>
        <v>0.875</v>
      </c>
      <c r="Y65" s="34">
        <v>1</v>
      </c>
      <c r="Z65" s="34">
        <v>1</v>
      </c>
      <c r="AA65" s="122">
        <f>Y65+Z65</f>
        <v>2</v>
      </c>
      <c r="AB65" s="176">
        <f>AA65/2</f>
        <v>1</v>
      </c>
      <c r="AC65" s="131">
        <v>1</v>
      </c>
      <c r="AD65" s="303">
        <v>1</v>
      </c>
      <c r="AE65" s="122">
        <f>SUM(AC65:AD65)</f>
        <v>2</v>
      </c>
      <c r="AF65" s="176">
        <f>AE65/2</f>
        <v>1</v>
      </c>
      <c r="AH65" s="175">
        <f>X65</f>
        <v>0.875</v>
      </c>
      <c r="AI65" s="175">
        <f>AB65</f>
        <v>1</v>
      </c>
      <c r="AJ65" s="175">
        <f t="shared" si="21"/>
        <v>1</v>
      </c>
      <c r="AL65" s="175">
        <f>AVERAGE(AH65:AJ65)</f>
        <v>0.95833333333333337</v>
      </c>
      <c r="AM65" s="122" t="str">
        <f t="shared" si="2"/>
        <v>Fuerte</v>
      </c>
    </row>
    <row r="66" spans="1:39" ht="72.95" customHeight="1" x14ac:dyDescent="0.25">
      <c r="A66" s="424" t="str">
        <f>'Lista de Controles'!A27</f>
        <v>C15</v>
      </c>
      <c r="B66" s="662" t="str">
        <f>'Lista de Controles'!B27</f>
        <v>Incluir la declaración o manifestación de los proveedores y/o contratistas dentro del formato que la Entidad considere, en donde se manifieste que sus relacionados no registran antecedentes negativos frente a su buen crédito comercial y reputacional</v>
      </c>
      <c r="C66" s="662" t="str">
        <f>'Lista de Controles'!C27</f>
        <v>Cada vez que se requiera, la Dirección Administrativa y Financiera revisa que la declaración o manifestación de los proveedores y/o contratistas se encuentre dentro del formato que la Entidad considere y en donde conste que ni el proveedor y/o contratista, ni sus administradores y accionistas registran antecedentes negativos frente a su buen crédito comercial y reputacional y que exista un compromiso de informar cuando se presenten estas situaciones. El Responsable de Cumplimiento se asegura que el procedimiento funcione correctamente.</v>
      </c>
      <c r="D66" s="662" t="str">
        <f>'Lista de Controles'!D27</f>
        <v>Verificar y evaluar de manera periódica la efectividad de los procedimientos para prevenir cualquier acto de Corrupción</v>
      </c>
      <c r="E66" s="654" t="s">
        <v>1505</v>
      </c>
      <c r="F66" s="654" t="s">
        <v>1523</v>
      </c>
      <c r="G66" s="662" t="s">
        <v>1254</v>
      </c>
      <c r="H66" s="648" t="s">
        <v>969</v>
      </c>
      <c r="I66" s="659" t="s">
        <v>972</v>
      </c>
      <c r="J66" s="648" t="s">
        <v>960</v>
      </c>
      <c r="K66" s="648" t="s">
        <v>961</v>
      </c>
      <c r="L66" s="648" t="s">
        <v>964</v>
      </c>
      <c r="M66" s="30" t="s">
        <v>714</v>
      </c>
      <c r="N66" s="59" t="str">
        <f>VLOOKUP(M66,'Eventos de Riesgo Corrupción'!$A$11:$B$32,2,0)</f>
        <v>Omitir, ocultar o utilizar indebidamente información relevante de manera intencional con el fin de cometer conductas asociadas a la Corrupción.</v>
      </c>
      <c r="O66" s="653">
        <v>1</v>
      </c>
      <c r="P66" s="653">
        <v>1</v>
      </c>
      <c r="Q66" s="653">
        <v>1</v>
      </c>
      <c r="R66" s="652">
        <v>1</v>
      </c>
      <c r="S66" s="680">
        <v>0</v>
      </c>
      <c r="T66" s="653">
        <v>1</v>
      </c>
      <c r="U66" s="653">
        <v>1</v>
      </c>
      <c r="V66" s="653">
        <v>0</v>
      </c>
      <c r="W66" s="412">
        <f>SUM(O66:V66)</f>
        <v>6</v>
      </c>
      <c r="X66" s="658">
        <f>W66/8</f>
        <v>0.75</v>
      </c>
      <c r="Y66" s="653">
        <v>1</v>
      </c>
      <c r="Z66" s="653">
        <v>1</v>
      </c>
      <c r="AA66" s="412">
        <f>Y66+Z66</f>
        <v>2</v>
      </c>
      <c r="AB66" s="658">
        <f>AA66/2</f>
        <v>1</v>
      </c>
      <c r="AC66" s="652">
        <v>1</v>
      </c>
      <c r="AD66" s="680">
        <v>0</v>
      </c>
      <c r="AE66" s="412">
        <f>SUM(AC66:AD66)</f>
        <v>1</v>
      </c>
      <c r="AF66" s="658">
        <f>AE66/2</f>
        <v>0.5</v>
      </c>
      <c r="AH66" s="656">
        <f>X66</f>
        <v>0.75</v>
      </c>
      <c r="AI66" s="656">
        <f>AB66</f>
        <v>1</v>
      </c>
      <c r="AJ66" s="656">
        <f t="shared" si="21"/>
        <v>0.5</v>
      </c>
      <c r="AL66" s="656">
        <f>AVERAGE(AH66:AJ66)</f>
        <v>0.75</v>
      </c>
      <c r="AM66" s="412" t="str">
        <f t="shared" si="2"/>
        <v>Moderado</v>
      </c>
    </row>
    <row r="67" spans="1:39" ht="72.95" customHeight="1" x14ac:dyDescent="0.25">
      <c r="A67" s="424"/>
      <c r="B67" s="683"/>
      <c r="C67" s="683"/>
      <c r="D67" s="683"/>
      <c r="E67" s="657"/>
      <c r="F67" s="657"/>
      <c r="G67" s="663"/>
      <c r="H67" s="648"/>
      <c r="I67" s="659"/>
      <c r="J67" s="648"/>
      <c r="K67" s="648"/>
      <c r="L67" s="648"/>
      <c r="M67" s="30" t="s">
        <v>716</v>
      </c>
      <c r="N67" s="59" t="str">
        <f>VLOOKUP(M67,'Eventos de Riesgo Corrupción'!$A$11:$B$32,2,0)</f>
        <v>Tener vínculos con terceros que registran antecedentes comerciales, de reputación o que han sido condenados o sancionados administrativa, penal o disciplinariamente por Corrupción.</v>
      </c>
      <c r="O67" s="653"/>
      <c r="P67" s="653"/>
      <c r="Q67" s="653"/>
      <c r="R67" s="652"/>
      <c r="S67" s="680"/>
      <c r="T67" s="653"/>
      <c r="U67" s="653"/>
      <c r="V67" s="653"/>
      <c r="W67" s="412"/>
      <c r="X67" s="658"/>
      <c r="Y67" s="653"/>
      <c r="Z67" s="653"/>
      <c r="AA67" s="412"/>
      <c r="AB67" s="658"/>
      <c r="AC67" s="652"/>
      <c r="AD67" s="680"/>
      <c r="AE67" s="412"/>
      <c r="AF67" s="658"/>
      <c r="AH67" s="656"/>
      <c r="AI67" s="656"/>
      <c r="AJ67" s="656"/>
      <c r="AL67" s="656"/>
      <c r="AM67" s="412"/>
    </row>
    <row r="68" spans="1:39" ht="63" customHeight="1" x14ac:dyDescent="0.25">
      <c r="A68" s="60" t="str">
        <f>'Lista de Controles'!A28</f>
        <v>C16</v>
      </c>
      <c r="B68" s="30" t="str">
        <f>'Lista de Controles'!B28</f>
        <v xml:space="preserve">Consultar el nombre y número de ID de los proveedores y/o contratistas, su representante legal y socios/accionistas en las listas de prevención de antecedentes en materia de Corrupción , así como su buen crédito o reputación </v>
      </c>
      <c r="C68" s="30" t="str">
        <f>'Lista de Controles'!C28</f>
        <v>Previo a la vinculación de los proveedores y/o contratistas, la Dirección Administrativa y Financiera verifica el nombre y número de identificación de las personas que aparezcan en el formulario y soportes en listas de prevención y las listas PEP encontradas en el aplicativo dispuesto por la Entidad. Así mismo, verificar los antecedentes de buen crédito comercial y reputacional del contratista. La verificación se hace sobre el proveedor y/o contratista, así como a su representante legal y socios/accionistas que se identifiquen en el formulario de diligenciamiento y/o el certificado de existencia y representación legal o documentos adicionales según corresponda. El Responsable de Cumplimiento se asegura que el procedimiento funcione correctamente.</v>
      </c>
      <c r="D68" s="30" t="str">
        <f>'Lista de Controles'!D28</f>
        <v>Dar cumplimiento a las políticas de la Entidad relacionada con la coincidencia de personas en listados de prevención de antecedentes de Corrupción para no establecer ni mantener relaciones comerciales con personas involucradas en actividades ilícitas</v>
      </c>
      <c r="E68" s="107" t="s">
        <v>1505</v>
      </c>
      <c r="F68" s="107" t="s">
        <v>1523</v>
      </c>
      <c r="G68" s="79" t="s">
        <v>1254</v>
      </c>
      <c r="H68" s="66" t="s">
        <v>969</v>
      </c>
      <c r="I68" s="200" t="s">
        <v>1527</v>
      </c>
      <c r="J68" s="66" t="s">
        <v>960</v>
      </c>
      <c r="K68" s="66" t="s">
        <v>973</v>
      </c>
      <c r="L68" s="66" t="s">
        <v>964</v>
      </c>
      <c r="M68" s="30" t="s">
        <v>716</v>
      </c>
      <c r="N68" s="59" t="str">
        <f>VLOOKUP(M68,'Eventos de Riesgo Corrupción'!$A$11:$B$32,2,0)</f>
        <v>Tener vínculos con terceros que registran antecedentes comerciales, de reputación o que han sido condenados o sancionados administrativa, penal o disciplinariamente por Corrupción.</v>
      </c>
      <c r="O68" s="34">
        <v>1</v>
      </c>
      <c r="P68" s="34">
        <v>1</v>
      </c>
      <c r="Q68" s="34">
        <v>1</v>
      </c>
      <c r="R68" s="131">
        <v>1</v>
      </c>
      <c r="S68" s="303">
        <v>1</v>
      </c>
      <c r="T68" s="34">
        <v>1</v>
      </c>
      <c r="U68" s="34">
        <v>1</v>
      </c>
      <c r="V68" s="34">
        <v>1</v>
      </c>
      <c r="W68" s="122">
        <f>SUM(O68:V68)</f>
        <v>8</v>
      </c>
      <c r="X68" s="176">
        <f>W68/8</f>
        <v>1</v>
      </c>
      <c r="Y68" s="34">
        <v>1</v>
      </c>
      <c r="Z68" s="34">
        <v>1</v>
      </c>
      <c r="AA68" s="122">
        <f>Y68+Z68</f>
        <v>2</v>
      </c>
      <c r="AB68" s="176">
        <f>AA68/2</f>
        <v>1</v>
      </c>
      <c r="AC68" s="131">
        <v>1</v>
      </c>
      <c r="AD68" s="303">
        <v>1</v>
      </c>
      <c r="AE68" s="122">
        <f>SUM(AC68:AD68)</f>
        <v>2</v>
      </c>
      <c r="AF68" s="176">
        <f>AE68/2</f>
        <v>1</v>
      </c>
      <c r="AG68" s="109"/>
      <c r="AH68" s="175">
        <f>X68</f>
        <v>1</v>
      </c>
      <c r="AI68" s="175">
        <f>AB68</f>
        <v>1</v>
      </c>
      <c r="AJ68" s="175">
        <f t="shared" ref="AJ68:AJ70" si="22">AF68</f>
        <v>1</v>
      </c>
      <c r="AK68" s="109"/>
      <c r="AL68" s="175">
        <f>AVERAGE(AH68:AJ68)</f>
        <v>1</v>
      </c>
      <c r="AM68" s="122" t="str">
        <f t="shared" si="2"/>
        <v>Fuerte</v>
      </c>
    </row>
    <row r="69" spans="1:39" ht="63.95" customHeight="1" x14ac:dyDescent="0.25">
      <c r="A69" s="174" t="str">
        <f>'Lista de Controles'!A29</f>
        <v>C17</v>
      </c>
      <c r="B69" s="79" t="str">
        <f>'Lista de Controles'!B29</f>
        <v xml:space="preserve">Consultar el nombre y número de ID de los clientes y/o aliados, su representante legal y socios/accionistas en las listas de prevención de antecedentes en materia de Corrupción , así como su buen crédito o reputación </v>
      </c>
      <c r="C69" s="79" t="str">
        <f>'Lista de Controles'!C29</f>
        <v>Previo a la vinculación de los clientes y/o aliados, el Área de Desarrollo Empresarial y la Dirección Administrativa y Financiera verifican el nombre y número de identificación de las personas que aparezcan en el formulario y soportes en listas de prevención y las listas PEP encontradas en el aplicativo dispuesto por la Entidad. Así mismo, verificar los antecedentes de buen crédito comercial y reputacional del cliente y/o aliado. La verificación se hace sobre el cliente y/o aliado, así como a su representante legal y socios/accionistas que se identifiquen en el formulario de diligenciamiento y/o el certificado de existencia y representación legal o documentos adicionales según corresponda. El Responsable de Cumplimiento se asegura que el procedimiento funcione correctamente.</v>
      </c>
      <c r="D69" s="79" t="str">
        <f>'Lista de Controles'!D29</f>
        <v>Dar cumplimiento a las políticas de la Entidad relacionada con la coincidencia de personas en listados de prevención de antecedentes de Corrupción para no establecer ni mantener relaciones comerciales con personas involucradas en actividades ilícitas</v>
      </c>
      <c r="E69" s="107" t="s">
        <v>1521</v>
      </c>
      <c r="F69" s="107" t="s">
        <v>1522</v>
      </c>
      <c r="G69" s="79" t="s">
        <v>1254</v>
      </c>
      <c r="H69" s="107" t="s">
        <v>969</v>
      </c>
      <c r="I69" s="200" t="s">
        <v>1528</v>
      </c>
      <c r="J69" s="66" t="s">
        <v>960</v>
      </c>
      <c r="K69" s="66" t="s">
        <v>973</v>
      </c>
      <c r="L69" s="66" t="s">
        <v>971</v>
      </c>
      <c r="M69" s="30" t="s">
        <v>716</v>
      </c>
      <c r="N69" s="59" t="str">
        <f>VLOOKUP(M69,'Eventos de Riesgo Corrupción'!$A$11:$B$32,2,0)</f>
        <v>Tener vínculos con terceros que registran antecedentes comerciales, de reputación o que han sido condenados o sancionados administrativa, penal o disciplinariamente por Corrupción.</v>
      </c>
      <c r="O69" s="34">
        <v>1</v>
      </c>
      <c r="P69" s="34">
        <v>1</v>
      </c>
      <c r="Q69" s="34">
        <v>1</v>
      </c>
      <c r="R69" s="131">
        <v>1</v>
      </c>
      <c r="S69" s="303">
        <v>1</v>
      </c>
      <c r="T69" s="34">
        <v>1</v>
      </c>
      <c r="U69" s="34">
        <v>1</v>
      </c>
      <c r="V69" s="34">
        <v>1</v>
      </c>
      <c r="W69" s="122">
        <f>SUM(O69:V69)</f>
        <v>8</v>
      </c>
      <c r="X69" s="176">
        <f>W69/8</f>
        <v>1</v>
      </c>
      <c r="Y69" s="34">
        <v>1</v>
      </c>
      <c r="Z69" s="34">
        <v>1</v>
      </c>
      <c r="AA69" s="122">
        <f>Y69+Z69</f>
        <v>2</v>
      </c>
      <c r="AB69" s="176">
        <f>AA69/2</f>
        <v>1</v>
      </c>
      <c r="AC69" s="131">
        <v>1</v>
      </c>
      <c r="AD69" s="303">
        <v>1</v>
      </c>
      <c r="AE69" s="122">
        <f>SUM(AC69:AD69)</f>
        <v>2</v>
      </c>
      <c r="AF69" s="176">
        <f>AE69/2</f>
        <v>1</v>
      </c>
      <c r="AG69" s="109"/>
      <c r="AH69" s="175">
        <f>X69</f>
        <v>1</v>
      </c>
      <c r="AI69" s="175">
        <f>AB69</f>
        <v>1</v>
      </c>
      <c r="AJ69" s="175">
        <f t="shared" si="22"/>
        <v>1</v>
      </c>
      <c r="AK69" s="109"/>
      <c r="AL69" s="175">
        <f>AVERAGE(AH69:AJ69)</f>
        <v>1</v>
      </c>
      <c r="AM69" s="122" t="str">
        <f t="shared" si="2"/>
        <v>Fuerte</v>
      </c>
    </row>
    <row r="70" spans="1:39" ht="36.950000000000003" customHeight="1" x14ac:dyDescent="0.25">
      <c r="A70" s="424" t="str">
        <f>'Lista de Controles'!A30</f>
        <v>C18</v>
      </c>
      <c r="B70" s="647" t="str">
        <f>'Lista de Controles'!B30</f>
        <v>Revisar periódicamente los aspectos legales, contables o financieros dentro de los contratos con los proveedores y/o contratistas de la Entidad</v>
      </c>
      <c r="C70" s="647" t="str">
        <f>'Lista de Controles'!C30</f>
        <v>Previo a la vinculación de los proveedores y/o contratistas, la Dirección Administrativa y Financiera revisa los aspectos legales, contables o financieros dentro de los contratos con los proveedores y/o contratistas de la Entidad, teniendo en cuenta los documentos solicitados por cada relación contractual. El Responsable de Cumplimiento se asegura que el procedimiento funcione correctamente.</v>
      </c>
      <c r="D70" s="647" t="str">
        <f>'Lista de Controles'!D30</f>
        <v>Verificar la información suministrada y realizar la debida diligencia de conocimiento de los proveedores y/o contratistas</v>
      </c>
      <c r="E70" s="654" t="s">
        <v>1505</v>
      </c>
      <c r="F70" s="654" t="s">
        <v>1523</v>
      </c>
      <c r="G70" s="662" t="s">
        <v>1246</v>
      </c>
      <c r="H70" s="648" t="s">
        <v>969</v>
      </c>
      <c r="I70" s="659" t="s">
        <v>974</v>
      </c>
      <c r="J70" s="648" t="s">
        <v>960</v>
      </c>
      <c r="K70" s="648" t="s">
        <v>961</v>
      </c>
      <c r="L70" s="648" t="s">
        <v>1253</v>
      </c>
      <c r="M70" s="30" t="s">
        <v>704</v>
      </c>
      <c r="N70" s="59" t="str">
        <f>VLOOKUP(M70,'Eventos de Riesgo Corrupción'!$A$11:$B$32,2,0)</f>
        <v>Realizar pagos, promesas, ofrecimientos, concesiones u otorgar beneficio de tipo económico de forma indebida a un servidor público nacional o extranjero, con el fin de otorgar / obtener una ventaja o beneficio en nombre propio o de CCF.</v>
      </c>
      <c r="O70" s="653">
        <v>1</v>
      </c>
      <c r="P70" s="653">
        <v>1</v>
      </c>
      <c r="Q70" s="653">
        <v>1</v>
      </c>
      <c r="R70" s="652">
        <v>1</v>
      </c>
      <c r="S70" s="680">
        <v>0</v>
      </c>
      <c r="T70" s="653">
        <v>1</v>
      </c>
      <c r="U70" s="653">
        <v>1</v>
      </c>
      <c r="V70" s="653">
        <v>0</v>
      </c>
      <c r="W70" s="412">
        <f>SUM(O70:V70)</f>
        <v>6</v>
      </c>
      <c r="X70" s="658">
        <f>W70/8</f>
        <v>0.75</v>
      </c>
      <c r="Y70" s="653">
        <v>1</v>
      </c>
      <c r="Z70" s="653">
        <v>1</v>
      </c>
      <c r="AA70" s="412">
        <f>Y70+Z70</f>
        <v>2</v>
      </c>
      <c r="AB70" s="658">
        <f>AA70/2</f>
        <v>1</v>
      </c>
      <c r="AC70" s="652">
        <v>1</v>
      </c>
      <c r="AD70" s="680">
        <v>0</v>
      </c>
      <c r="AE70" s="412">
        <f>SUM(AC70:AD70)</f>
        <v>1</v>
      </c>
      <c r="AF70" s="658">
        <f>AE70/2</f>
        <v>0.5</v>
      </c>
      <c r="AH70" s="656">
        <f>X70</f>
        <v>0.75</v>
      </c>
      <c r="AI70" s="656">
        <f>AB70</f>
        <v>1</v>
      </c>
      <c r="AJ70" s="656">
        <f t="shared" si="22"/>
        <v>0.5</v>
      </c>
      <c r="AL70" s="656">
        <f>AVERAGE(AH70:AJ70)</f>
        <v>0.75</v>
      </c>
      <c r="AM70" s="412" t="str">
        <f t="shared" si="2"/>
        <v>Moderado</v>
      </c>
    </row>
    <row r="71" spans="1:39" ht="36.950000000000003" customHeight="1" x14ac:dyDescent="0.25">
      <c r="A71" s="424"/>
      <c r="B71" s="647"/>
      <c r="C71" s="647"/>
      <c r="D71" s="647"/>
      <c r="E71" s="655"/>
      <c r="F71" s="655"/>
      <c r="G71" s="663"/>
      <c r="H71" s="648"/>
      <c r="I71" s="659"/>
      <c r="J71" s="648"/>
      <c r="K71" s="648"/>
      <c r="L71" s="648"/>
      <c r="M71" s="30" t="s">
        <v>712</v>
      </c>
      <c r="N71" s="59" t="str">
        <f>VLOOKUP(M71,'Eventos de Riesgo Corrupción'!$A$11:$B$32,2,0)</f>
        <v>Hacer uso indebido de la posición o cargo para obtener beneficios a nombre propio o de terceros en contratos estatales o en negocios internacionales.</v>
      </c>
      <c r="O71" s="653"/>
      <c r="P71" s="653"/>
      <c r="Q71" s="653"/>
      <c r="R71" s="652"/>
      <c r="S71" s="680"/>
      <c r="T71" s="653"/>
      <c r="U71" s="653"/>
      <c r="V71" s="653"/>
      <c r="W71" s="412"/>
      <c r="X71" s="658"/>
      <c r="Y71" s="653"/>
      <c r="Z71" s="653"/>
      <c r="AA71" s="412"/>
      <c r="AB71" s="658"/>
      <c r="AC71" s="652"/>
      <c r="AD71" s="680"/>
      <c r="AE71" s="412"/>
      <c r="AF71" s="658"/>
      <c r="AH71" s="656"/>
      <c r="AI71" s="656"/>
      <c r="AJ71" s="656"/>
      <c r="AL71" s="656"/>
      <c r="AM71" s="412"/>
    </row>
    <row r="72" spans="1:39" ht="36.950000000000003" customHeight="1" x14ac:dyDescent="0.25">
      <c r="A72" s="424"/>
      <c r="B72" s="647"/>
      <c r="C72" s="647"/>
      <c r="D72" s="647"/>
      <c r="E72" s="657"/>
      <c r="F72" s="657"/>
      <c r="G72" s="663"/>
      <c r="H72" s="648"/>
      <c r="I72" s="659"/>
      <c r="J72" s="648"/>
      <c r="K72" s="648"/>
      <c r="L72" s="648"/>
      <c r="M72" s="30" t="s">
        <v>718</v>
      </c>
      <c r="N72" s="59" t="str">
        <f>VLOOKUP(M72,'Eventos de Riesgo Corrupción'!$A$11:$B$32,2,0)</f>
        <v>Manipular cifras contables o administrativas con el fin de ocultar pagos indebidos o ventajas en favor propio o de terceros en un negocio nacional o internacional.</v>
      </c>
      <c r="O72" s="653"/>
      <c r="P72" s="653"/>
      <c r="Q72" s="653"/>
      <c r="R72" s="652"/>
      <c r="S72" s="680"/>
      <c r="T72" s="653"/>
      <c r="U72" s="653"/>
      <c r="V72" s="653"/>
      <c r="W72" s="412"/>
      <c r="X72" s="658"/>
      <c r="Y72" s="653"/>
      <c r="Z72" s="653"/>
      <c r="AA72" s="412"/>
      <c r="AB72" s="658"/>
      <c r="AC72" s="652"/>
      <c r="AD72" s="680"/>
      <c r="AE72" s="412"/>
      <c r="AF72" s="658"/>
      <c r="AH72" s="656"/>
      <c r="AI72" s="656"/>
      <c r="AJ72" s="656"/>
      <c r="AL72" s="656"/>
      <c r="AM72" s="412"/>
    </row>
    <row r="73" spans="1:39" ht="44.45" customHeight="1" x14ac:dyDescent="0.25">
      <c r="A73" s="424" t="str">
        <f>'Lista de Controles'!A31</f>
        <v>C19</v>
      </c>
      <c r="B73" s="647" t="str">
        <f>'Lista de Controles'!B31</f>
        <v>Realizar el análisis de las transacciones y contratos con los proveedores y/o contratistas de la Entidad</v>
      </c>
      <c r="C73" s="647" t="str">
        <f>'Lista de Controles'!C31</f>
        <v>Durante la relación contractual con los contratistas, la Dirección Administrativa y Financiera realiza el análisis de las transacciones y o contratos en aras de observar señales de alerta que conlleven a la comisión de actos de Corrupción , incluyendo la validación del lugar donde se realizan negocios, operaciones o contratos dentro de la lista de jurisdicciones de alto riesgo. El Responsable de Cumplimiento se asegura que el procedimiento funcione correctamente.</v>
      </c>
      <c r="D73" s="647" t="str">
        <f>'Lista de Controles'!D31</f>
        <v>Verificar la información suministrada y realizar la debida diligencia de conocimiento de los proveedores y/o contratistas</v>
      </c>
      <c r="E73" s="648" t="s">
        <v>1505</v>
      </c>
      <c r="F73" s="648" t="s">
        <v>1523</v>
      </c>
      <c r="G73" s="647" t="s">
        <v>1257</v>
      </c>
      <c r="H73" s="647" t="s">
        <v>962</v>
      </c>
      <c r="I73" s="659" t="s">
        <v>975</v>
      </c>
      <c r="J73" s="648" t="s">
        <v>968</v>
      </c>
      <c r="K73" s="648" t="s">
        <v>961</v>
      </c>
      <c r="L73" s="648" t="s">
        <v>1261</v>
      </c>
      <c r="M73" s="30" t="s">
        <v>704</v>
      </c>
      <c r="N73" s="59" t="str">
        <f>VLOOKUP(M73,'Eventos de Riesgo Corrupción'!$A$11:$B$32,2,0)</f>
        <v>Realizar pagos, promesas, ofrecimientos, concesiones u otorgar beneficio de tipo económico de forma indebida a un servidor público nacional o extranjero, con el fin de otorgar / obtener una ventaja o beneficio en nombre propio o de CCF.</v>
      </c>
      <c r="O73" s="653">
        <v>1</v>
      </c>
      <c r="P73" s="653">
        <v>1</v>
      </c>
      <c r="Q73" s="653">
        <v>1</v>
      </c>
      <c r="R73" s="652">
        <v>1</v>
      </c>
      <c r="S73" s="680">
        <v>0</v>
      </c>
      <c r="T73" s="653">
        <v>1</v>
      </c>
      <c r="U73" s="653">
        <v>0</v>
      </c>
      <c r="V73" s="653">
        <v>0</v>
      </c>
      <c r="W73" s="412">
        <f>SUM(O73:V73)</f>
        <v>5</v>
      </c>
      <c r="X73" s="658">
        <f>W73/8</f>
        <v>0.625</v>
      </c>
      <c r="Y73" s="653">
        <v>1</v>
      </c>
      <c r="Z73" s="653">
        <v>1</v>
      </c>
      <c r="AA73" s="412">
        <f>Y73+Z73</f>
        <v>2</v>
      </c>
      <c r="AB73" s="658">
        <f>AA73/2</f>
        <v>1</v>
      </c>
      <c r="AC73" s="652">
        <v>1</v>
      </c>
      <c r="AD73" s="680">
        <v>0</v>
      </c>
      <c r="AE73" s="412">
        <f>SUM(AC73:AD73)</f>
        <v>1</v>
      </c>
      <c r="AF73" s="658">
        <f>AE73/2</f>
        <v>0.5</v>
      </c>
      <c r="AH73" s="656">
        <f>X73</f>
        <v>0.625</v>
      </c>
      <c r="AI73" s="656">
        <f>AB73</f>
        <v>1</v>
      </c>
      <c r="AJ73" s="656">
        <f t="shared" ref="AJ73" si="23">AF73</f>
        <v>0.5</v>
      </c>
      <c r="AL73" s="656">
        <f>AVERAGE(AH73:AJ73)</f>
        <v>0.70833333333333337</v>
      </c>
      <c r="AM73" s="412" t="str">
        <f t="shared" ref="AM73" si="24">IF(AL73&gt;=90%,"Fuerte",IF(AL73&gt;=60%,"Moderado",IF(AL73&lt;=59%,"Débil")))</f>
        <v>Moderado</v>
      </c>
    </row>
    <row r="74" spans="1:39" ht="44.45" customHeight="1" x14ac:dyDescent="0.25">
      <c r="A74" s="424"/>
      <c r="B74" s="647"/>
      <c r="C74" s="647"/>
      <c r="D74" s="647"/>
      <c r="E74" s="648"/>
      <c r="F74" s="648"/>
      <c r="G74" s="647"/>
      <c r="H74" s="647"/>
      <c r="I74" s="659"/>
      <c r="J74" s="648"/>
      <c r="K74" s="648"/>
      <c r="L74" s="648"/>
      <c r="M74" s="30" t="s">
        <v>712</v>
      </c>
      <c r="N74" s="59" t="str">
        <f>VLOOKUP(M74,'Eventos de Riesgo Corrupción'!$A$11:$B$32,2,0)</f>
        <v>Hacer uso indebido de la posición o cargo para obtener beneficios a nombre propio o de terceros en contratos estatales o en negocios internacionales.</v>
      </c>
      <c r="O74" s="653"/>
      <c r="P74" s="653"/>
      <c r="Q74" s="653"/>
      <c r="R74" s="652"/>
      <c r="S74" s="680"/>
      <c r="T74" s="653"/>
      <c r="U74" s="653"/>
      <c r="V74" s="653"/>
      <c r="W74" s="412"/>
      <c r="X74" s="658"/>
      <c r="Y74" s="653"/>
      <c r="Z74" s="653"/>
      <c r="AA74" s="412"/>
      <c r="AB74" s="658"/>
      <c r="AC74" s="652"/>
      <c r="AD74" s="680"/>
      <c r="AE74" s="412"/>
      <c r="AF74" s="658"/>
      <c r="AH74" s="656"/>
      <c r="AI74" s="656"/>
      <c r="AJ74" s="656"/>
      <c r="AL74" s="656"/>
      <c r="AM74" s="412"/>
    </row>
    <row r="75" spans="1:39" ht="44.45" customHeight="1" x14ac:dyDescent="0.25">
      <c r="A75" s="424"/>
      <c r="B75" s="647"/>
      <c r="C75" s="647"/>
      <c r="D75" s="647"/>
      <c r="E75" s="648"/>
      <c r="F75" s="648"/>
      <c r="G75" s="647"/>
      <c r="H75" s="647"/>
      <c r="I75" s="659"/>
      <c r="J75" s="648"/>
      <c r="K75" s="648"/>
      <c r="L75" s="648"/>
      <c r="M75" s="30" t="s">
        <v>718</v>
      </c>
      <c r="N75" s="59" t="str">
        <f>VLOOKUP(M75,'Eventos de Riesgo Corrupción'!$A$11:$B$32,2,0)</f>
        <v>Manipular cifras contables o administrativas con el fin de ocultar pagos indebidos o ventajas en favor propio o de terceros en un negocio nacional o internacional.</v>
      </c>
      <c r="O75" s="653"/>
      <c r="P75" s="653"/>
      <c r="Q75" s="653"/>
      <c r="R75" s="652"/>
      <c r="S75" s="680"/>
      <c r="T75" s="653"/>
      <c r="U75" s="653"/>
      <c r="V75" s="653"/>
      <c r="W75" s="412"/>
      <c r="X75" s="658"/>
      <c r="Y75" s="653"/>
      <c r="Z75" s="653"/>
      <c r="AA75" s="412"/>
      <c r="AB75" s="658"/>
      <c r="AC75" s="652"/>
      <c r="AD75" s="680"/>
      <c r="AE75" s="412"/>
      <c r="AF75" s="658"/>
      <c r="AH75" s="656"/>
      <c r="AI75" s="656"/>
      <c r="AJ75" s="656"/>
      <c r="AL75" s="656"/>
      <c r="AM75" s="412"/>
    </row>
    <row r="76" spans="1:39" ht="44.45" customHeight="1" x14ac:dyDescent="0.25">
      <c r="A76" s="424"/>
      <c r="B76" s="647"/>
      <c r="C76" s="647"/>
      <c r="D76" s="647"/>
      <c r="E76" s="648"/>
      <c r="F76" s="648"/>
      <c r="G76" s="647"/>
      <c r="H76" s="647"/>
      <c r="I76" s="659"/>
      <c r="J76" s="648"/>
      <c r="K76" s="648"/>
      <c r="L76" s="648"/>
      <c r="M76" s="30" t="s">
        <v>720</v>
      </c>
      <c r="N76" s="59" t="str">
        <f>VLOOKUP(M76,'Eventos de Riesgo Corrupción'!$A$11:$B$32,2,0)</f>
        <v>Realizar negocios, operaciones o contratos en jurisdicciones nacionales o internacionales con percepción de corrupción alta</v>
      </c>
      <c r="O76" s="653"/>
      <c r="P76" s="653"/>
      <c r="Q76" s="653"/>
      <c r="R76" s="652"/>
      <c r="S76" s="680"/>
      <c r="T76" s="653"/>
      <c r="U76" s="653"/>
      <c r="V76" s="653"/>
      <c r="W76" s="412"/>
      <c r="X76" s="658"/>
      <c r="Y76" s="653"/>
      <c r="Z76" s="653"/>
      <c r="AA76" s="412"/>
      <c r="AB76" s="658"/>
      <c r="AC76" s="652"/>
      <c r="AD76" s="680"/>
      <c r="AE76" s="412"/>
      <c r="AF76" s="658"/>
      <c r="AH76" s="656"/>
      <c r="AI76" s="656"/>
      <c r="AJ76" s="656"/>
      <c r="AL76" s="656"/>
      <c r="AM76" s="412"/>
    </row>
    <row r="77" spans="1:39" ht="55.5" customHeight="1" x14ac:dyDescent="0.25">
      <c r="A77" s="424" t="str">
        <f>'Lista de Controles'!A32</f>
        <v>C20</v>
      </c>
      <c r="B77" s="647" t="str">
        <f>'Lista de Controles'!B32</f>
        <v>Validar los pagos de remuneración, así como la realización de promesas, ofrecimientos o concesiones de tipo económico a los proveedores y/o contratistas</v>
      </c>
      <c r="C77" s="647" t="str">
        <f>'Lista de Controles'!C32</f>
        <v>la Dirección Administrativa y Financiera validará los pagos de remuneración a los proveedores y/o contratistas para verificar el cumplimiento de requisitos contables, legales y tributarios y descartar que el pago de una remuneración indebida, así como la realización de promesas, ofrecimientos o concesiones de tipo económica, que corresponda al mayor valor que se le reconoce por su labor de intermediación, y de esta forma, determinar que ésta se encuentra dentro de parámetros de normalidad.</v>
      </c>
      <c r="D77" s="647" t="str">
        <f>'Lista de Controles'!D32</f>
        <v>Identificar comportamientos atípicos que no corresponden a un hecho o situación que se considera dentro del giro ordinario de las operaciones y que por lo tanto no corresponden a actividades normales</v>
      </c>
      <c r="E77" s="654" t="s">
        <v>1505</v>
      </c>
      <c r="F77" s="654" t="s">
        <v>1523</v>
      </c>
      <c r="G77" s="647" t="s">
        <v>1246</v>
      </c>
      <c r="H77" s="647" t="s">
        <v>962</v>
      </c>
      <c r="I77" s="659" t="s">
        <v>974</v>
      </c>
      <c r="J77" s="648" t="s">
        <v>968</v>
      </c>
      <c r="K77" s="648" t="s">
        <v>961</v>
      </c>
      <c r="L77" s="648" t="s">
        <v>1253</v>
      </c>
      <c r="M77" s="30" t="s">
        <v>704</v>
      </c>
      <c r="N77" s="59" t="str">
        <f>VLOOKUP(M77,'Eventos de Riesgo Corrupción'!$A$11:$B$32,2,0)</f>
        <v>Realizar pagos, promesas, ofrecimientos, concesiones u otorgar beneficio de tipo económico de forma indebida a un servidor público nacional o extranjero, con el fin de otorgar / obtener una ventaja o beneficio en nombre propio o de CCF.</v>
      </c>
      <c r="O77" s="653">
        <v>1</v>
      </c>
      <c r="P77" s="653">
        <v>1</v>
      </c>
      <c r="Q77" s="653">
        <v>1</v>
      </c>
      <c r="R77" s="652">
        <v>1</v>
      </c>
      <c r="S77" s="680">
        <v>0</v>
      </c>
      <c r="T77" s="653">
        <v>1</v>
      </c>
      <c r="U77" s="653">
        <v>0</v>
      </c>
      <c r="V77" s="653">
        <v>0</v>
      </c>
      <c r="W77" s="412">
        <f>SUM(O77:V77)</f>
        <v>5</v>
      </c>
      <c r="X77" s="658">
        <f>W77/8</f>
        <v>0.625</v>
      </c>
      <c r="Y77" s="653">
        <v>1</v>
      </c>
      <c r="Z77" s="653">
        <v>1</v>
      </c>
      <c r="AA77" s="412">
        <f>Y77+Z77</f>
        <v>2</v>
      </c>
      <c r="AB77" s="658">
        <f>AA77/2</f>
        <v>1</v>
      </c>
      <c r="AC77" s="652">
        <v>1</v>
      </c>
      <c r="AD77" s="680">
        <v>0</v>
      </c>
      <c r="AE77" s="412">
        <f>SUM(AC77:AD77)</f>
        <v>1</v>
      </c>
      <c r="AF77" s="658">
        <f>AE77/2</f>
        <v>0.5</v>
      </c>
      <c r="AH77" s="656">
        <f>X77</f>
        <v>0.625</v>
      </c>
      <c r="AI77" s="656">
        <f>AB77</f>
        <v>1</v>
      </c>
      <c r="AJ77" s="656">
        <f t="shared" ref="AJ77" si="25">AF77</f>
        <v>0.5</v>
      </c>
      <c r="AL77" s="656">
        <f>AVERAGE(AH77:AJ77)</f>
        <v>0.70833333333333337</v>
      </c>
      <c r="AM77" s="412" t="str">
        <f t="shared" si="2"/>
        <v>Moderado</v>
      </c>
    </row>
    <row r="78" spans="1:39" ht="55.5" customHeight="1" x14ac:dyDescent="0.25">
      <c r="A78" s="424"/>
      <c r="B78" s="647"/>
      <c r="C78" s="647"/>
      <c r="D78" s="647"/>
      <c r="E78" s="657"/>
      <c r="F78" s="657"/>
      <c r="G78" s="647"/>
      <c r="H78" s="647"/>
      <c r="I78" s="659"/>
      <c r="J78" s="648"/>
      <c r="K78" s="648"/>
      <c r="L78" s="648"/>
      <c r="M78" s="30" t="s">
        <v>718</v>
      </c>
      <c r="N78" s="59" t="str">
        <f>VLOOKUP(M78,'Eventos de Riesgo Corrupción'!$A$11:$B$32,2,0)</f>
        <v>Manipular cifras contables o administrativas con el fin de ocultar pagos indebidos o ventajas en favor propio o de terceros en un negocio nacional o internacional.</v>
      </c>
      <c r="O78" s="653"/>
      <c r="P78" s="653"/>
      <c r="Q78" s="653"/>
      <c r="R78" s="652"/>
      <c r="S78" s="680"/>
      <c r="T78" s="653"/>
      <c r="U78" s="653"/>
      <c r="V78" s="653"/>
      <c r="W78" s="412"/>
      <c r="X78" s="658"/>
      <c r="Y78" s="653"/>
      <c r="Z78" s="653"/>
      <c r="AA78" s="412"/>
      <c r="AB78" s="658"/>
      <c r="AC78" s="652"/>
      <c r="AD78" s="680"/>
      <c r="AE78" s="412"/>
      <c r="AF78" s="658"/>
      <c r="AH78" s="656"/>
      <c r="AI78" s="656"/>
      <c r="AJ78" s="656"/>
      <c r="AL78" s="656"/>
      <c r="AM78" s="412"/>
    </row>
    <row r="79" spans="1:39" ht="56.25" x14ac:dyDescent="0.25">
      <c r="A79" s="425" t="str">
        <f>'Lista de Controles'!A33</f>
        <v>C21</v>
      </c>
      <c r="B79" s="662" t="str">
        <f>'Lista de Controles'!B33</f>
        <v>Aplicar las clausulas contractuales para proveedores y/o contratistas en el incumplimiento del IERC</v>
      </c>
      <c r="C79" s="662" t="str">
        <f>'Lista de Controles'!C33</f>
        <v>El Responsable de Cumplimiento contemplará las aplicaciones de cláusulas contractuales que prohíban a los proveedores y/o contratistas en la suscripción de contratos, si se desatienden las políticas o procedimientos de la Entidad para el cumplimiento del IERC, cada vez que se requiera</v>
      </c>
      <c r="D79" s="662" t="str">
        <f>'Lista de Controles'!D33</f>
        <v>Dar cumplimiento a las políticas y procedimientos de la Entidad en la relación contractual con proveedores y/o contratistas</v>
      </c>
      <c r="E79" s="654" t="s">
        <v>1517</v>
      </c>
      <c r="F79" s="654" t="s">
        <v>1554</v>
      </c>
      <c r="G79" s="647" t="s">
        <v>1246</v>
      </c>
      <c r="H79" s="648" t="s">
        <v>969</v>
      </c>
      <c r="I79" s="659" t="s">
        <v>1137</v>
      </c>
      <c r="J79" s="648" t="s">
        <v>960</v>
      </c>
      <c r="K79" s="648" t="s">
        <v>961</v>
      </c>
      <c r="L79" s="648" t="s">
        <v>964</v>
      </c>
      <c r="M79" s="30" t="s">
        <v>704</v>
      </c>
      <c r="N79" s="59" t="str">
        <f>VLOOKUP(M79,'Eventos de Riesgo Corrupción'!$A$11:$B$32,2,0)</f>
        <v>Realizar pagos, promesas, ofrecimientos, concesiones u otorgar beneficio de tipo económico de forma indebida a un servidor público nacional o extranjero, con el fin de otorgar / obtener una ventaja o beneficio en nombre propio o de CCF.</v>
      </c>
      <c r="O79" s="653">
        <v>1</v>
      </c>
      <c r="P79" s="653">
        <v>1</v>
      </c>
      <c r="Q79" s="653">
        <v>1</v>
      </c>
      <c r="R79" s="652">
        <v>1</v>
      </c>
      <c r="S79" s="680">
        <v>0</v>
      </c>
      <c r="T79" s="653">
        <v>1</v>
      </c>
      <c r="U79" s="653">
        <v>1</v>
      </c>
      <c r="V79" s="653">
        <v>0</v>
      </c>
      <c r="W79" s="412">
        <f>SUM(O79:V79)</f>
        <v>6</v>
      </c>
      <c r="X79" s="658">
        <f>W79/8</f>
        <v>0.75</v>
      </c>
      <c r="Y79" s="653">
        <v>1</v>
      </c>
      <c r="Z79" s="653">
        <v>1</v>
      </c>
      <c r="AA79" s="412">
        <f t="shared" ref="AA79" si="26">Y79+Z79</f>
        <v>2</v>
      </c>
      <c r="AB79" s="658">
        <f>AA79/2</f>
        <v>1</v>
      </c>
      <c r="AC79" s="652">
        <v>1</v>
      </c>
      <c r="AD79" s="680">
        <v>0</v>
      </c>
      <c r="AE79" s="412">
        <f>SUM(AC79:AD79)</f>
        <v>1</v>
      </c>
      <c r="AF79" s="658">
        <f>AE79/2</f>
        <v>0.5</v>
      </c>
      <c r="AH79" s="656">
        <f>X79</f>
        <v>0.75</v>
      </c>
      <c r="AI79" s="656">
        <f>AB79</f>
        <v>1</v>
      </c>
      <c r="AJ79" s="656">
        <f t="shared" ref="AJ79" si="27">AF79</f>
        <v>0.5</v>
      </c>
      <c r="AL79" s="656">
        <f>AVERAGE(AH79:AJ79)</f>
        <v>0.75</v>
      </c>
      <c r="AM79" s="412" t="str">
        <f t="shared" ref="AM79" si="28">IF(AL79&gt;=90%,"Fuerte",IF(AL79&gt;=60%,"Moderado",IF(AL79&lt;=59%,"Débil")))</f>
        <v>Moderado</v>
      </c>
    </row>
    <row r="80" spans="1:39" ht="33.75" x14ac:dyDescent="0.25">
      <c r="A80" s="426"/>
      <c r="B80" s="663"/>
      <c r="C80" s="663"/>
      <c r="D80" s="663"/>
      <c r="E80" s="655"/>
      <c r="F80" s="655"/>
      <c r="G80" s="647"/>
      <c r="H80" s="648"/>
      <c r="I80" s="659"/>
      <c r="J80" s="648"/>
      <c r="K80" s="648"/>
      <c r="L80" s="648"/>
      <c r="M80" s="30" t="s">
        <v>712</v>
      </c>
      <c r="N80" s="59" t="str">
        <f>VLOOKUP(M80,'Eventos de Riesgo Corrupción'!$A$11:$B$32,2,0)</f>
        <v>Hacer uso indebido de la posición o cargo para obtener beneficios a nombre propio o de terceros en contratos estatales o en negocios internacionales.</v>
      </c>
      <c r="O80" s="653"/>
      <c r="P80" s="653"/>
      <c r="Q80" s="653"/>
      <c r="R80" s="652"/>
      <c r="S80" s="680"/>
      <c r="T80" s="653"/>
      <c r="U80" s="653"/>
      <c r="V80" s="653"/>
      <c r="W80" s="412"/>
      <c r="X80" s="658"/>
      <c r="Y80" s="653"/>
      <c r="Z80" s="653"/>
      <c r="AA80" s="412"/>
      <c r="AB80" s="658"/>
      <c r="AC80" s="652"/>
      <c r="AD80" s="680"/>
      <c r="AE80" s="412"/>
      <c r="AF80" s="658"/>
      <c r="AH80" s="656"/>
      <c r="AI80" s="656"/>
      <c r="AJ80" s="656"/>
      <c r="AL80" s="656"/>
      <c r="AM80" s="412"/>
    </row>
    <row r="81" spans="1:41" ht="33.75" x14ac:dyDescent="0.25">
      <c r="A81" s="426"/>
      <c r="B81" s="663"/>
      <c r="C81" s="663"/>
      <c r="D81" s="663"/>
      <c r="E81" s="655"/>
      <c r="F81" s="655"/>
      <c r="G81" s="647"/>
      <c r="H81" s="648"/>
      <c r="I81" s="659"/>
      <c r="J81" s="648"/>
      <c r="K81" s="648"/>
      <c r="L81" s="648"/>
      <c r="M81" s="30" t="s">
        <v>714</v>
      </c>
      <c r="N81" s="59" t="str">
        <f>VLOOKUP(M81,'Eventos de Riesgo Corrupción'!$A$11:$B$32,2,0)</f>
        <v>Omitir, ocultar o utilizar indebidamente información relevante de manera intencional con el fin de cometer conductas asociadas a la Corrupción.</v>
      </c>
      <c r="O81" s="653"/>
      <c r="P81" s="653"/>
      <c r="Q81" s="653"/>
      <c r="R81" s="652"/>
      <c r="S81" s="680"/>
      <c r="T81" s="653"/>
      <c r="U81" s="653"/>
      <c r="V81" s="653"/>
      <c r="W81" s="412"/>
      <c r="X81" s="658"/>
      <c r="Y81" s="653"/>
      <c r="Z81" s="653"/>
      <c r="AA81" s="412"/>
      <c r="AB81" s="658"/>
      <c r="AC81" s="652"/>
      <c r="AD81" s="680"/>
      <c r="AE81" s="412"/>
      <c r="AF81" s="658"/>
      <c r="AH81" s="656"/>
      <c r="AI81" s="656"/>
      <c r="AJ81" s="656"/>
      <c r="AL81" s="656"/>
      <c r="AM81" s="412"/>
    </row>
    <row r="82" spans="1:41" ht="33.75" x14ac:dyDescent="0.25">
      <c r="A82" s="427"/>
      <c r="B82" s="683"/>
      <c r="C82" s="683"/>
      <c r="D82" s="683"/>
      <c r="E82" s="657"/>
      <c r="F82" s="657"/>
      <c r="G82" s="647"/>
      <c r="H82" s="648"/>
      <c r="I82" s="659"/>
      <c r="J82" s="648"/>
      <c r="K82" s="648"/>
      <c r="L82" s="648"/>
      <c r="M82" s="30" t="s">
        <v>717</v>
      </c>
      <c r="N82" s="59" t="str">
        <f>VLOOKUP(M82,'Eventos de Riesgo Corrupción'!$A$11:$B$32,2,0)</f>
        <v>Divulgar información confidencial y privilegiada por parte de un Empleado de CCF o un tercero, actuando en nombre de la Entidad</v>
      </c>
      <c r="O82" s="653"/>
      <c r="P82" s="653"/>
      <c r="Q82" s="653"/>
      <c r="R82" s="652"/>
      <c r="S82" s="680"/>
      <c r="T82" s="653"/>
      <c r="U82" s="653"/>
      <c r="V82" s="653"/>
      <c r="W82" s="412"/>
      <c r="X82" s="658"/>
      <c r="Y82" s="653"/>
      <c r="Z82" s="653"/>
      <c r="AA82" s="412"/>
      <c r="AB82" s="658"/>
      <c r="AC82" s="652"/>
      <c r="AD82" s="680"/>
      <c r="AE82" s="412"/>
      <c r="AF82" s="658"/>
      <c r="AH82" s="656"/>
      <c r="AI82" s="656"/>
      <c r="AJ82" s="656"/>
      <c r="AL82" s="656"/>
      <c r="AM82" s="412"/>
    </row>
    <row r="83" spans="1:41" ht="89.1" customHeight="1" x14ac:dyDescent="0.25">
      <c r="A83" s="60" t="str">
        <f>'Lista de Controles'!A34</f>
        <v>C22</v>
      </c>
      <c r="B83" s="30" t="str">
        <f>'Lista de Controles'!B34</f>
        <v xml:space="preserve">Consultar el nombre y número de ID de los usuarios de la Entidad, en las listas de prevención de antecedentes en materia de Corrupción </v>
      </c>
      <c r="C83" s="30" t="str">
        <f>'Lista de Controles'!C34</f>
        <v>Cada vez que se requiera, la Dirección Institucional, el Área de Desarrollo Empresarial y la Dirección de Asuntos Jurídicos MASC verifican los nombres y número de identificación de los usuarios en las listas de prevención encontradas en el aplicativo dispuesto por la Entidad. El Responsable de Cumplimiento se asegura que el procedimiento funcione correctamente.</v>
      </c>
      <c r="D83" s="30" t="str">
        <f>'Lista de Controles'!D34</f>
        <v>Dar cumplimiento a las políticas de la Entidad relacionada con la coincidencia de personas en listados de prevención de antecedentes de Corrupción para no establecer ni mantener relaciones comerciales con personas involucradas en actividades ilícitas</v>
      </c>
      <c r="E83" s="66" t="s">
        <v>1525</v>
      </c>
      <c r="F83" s="66" t="s">
        <v>1556</v>
      </c>
      <c r="G83" s="30" t="s">
        <v>1254</v>
      </c>
      <c r="H83" s="66" t="s">
        <v>962</v>
      </c>
      <c r="I83" s="200" t="s">
        <v>1529</v>
      </c>
      <c r="J83" s="66" t="s">
        <v>960</v>
      </c>
      <c r="K83" s="66" t="s">
        <v>973</v>
      </c>
      <c r="L83" s="66" t="s">
        <v>1262</v>
      </c>
      <c r="M83" s="30" t="s">
        <v>716</v>
      </c>
      <c r="N83" s="59" t="str">
        <f>VLOOKUP(M83,'Eventos de Riesgo Corrupción'!$A$11:$B$32,2,0)</f>
        <v>Tener vínculos con terceros que registran antecedentes comerciales, de reputación o que han sido condenados o sancionados administrativa, penal o disciplinariamente por Corrupción.</v>
      </c>
      <c r="O83" s="34">
        <v>1</v>
      </c>
      <c r="P83" s="34">
        <v>1</v>
      </c>
      <c r="Q83" s="34">
        <v>1</v>
      </c>
      <c r="R83" s="131">
        <v>1</v>
      </c>
      <c r="S83" s="303">
        <v>0</v>
      </c>
      <c r="T83" s="34">
        <v>1</v>
      </c>
      <c r="U83" s="34">
        <v>1</v>
      </c>
      <c r="V83" s="34">
        <v>1</v>
      </c>
      <c r="W83" s="122">
        <f>SUM(O83:V83)</f>
        <v>7</v>
      </c>
      <c r="X83" s="176">
        <f>W83/8</f>
        <v>0.875</v>
      </c>
      <c r="Y83" s="34">
        <v>1</v>
      </c>
      <c r="Z83" s="34">
        <v>1</v>
      </c>
      <c r="AA83" s="122">
        <f t="shared" ref="AA83:AA84" si="29">Y83+Z83</f>
        <v>2</v>
      </c>
      <c r="AB83" s="176">
        <f>AA83/2</f>
        <v>1</v>
      </c>
      <c r="AC83" s="131">
        <v>1</v>
      </c>
      <c r="AD83" s="303">
        <v>0</v>
      </c>
      <c r="AE83" s="122">
        <f>SUM(AC83:AD83)</f>
        <v>1</v>
      </c>
      <c r="AF83" s="176">
        <f>AE83/2</f>
        <v>0.5</v>
      </c>
      <c r="AH83" s="175">
        <f>X83</f>
        <v>0.875</v>
      </c>
      <c r="AI83" s="175">
        <f>AB83</f>
        <v>1</v>
      </c>
      <c r="AJ83" s="175">
        <f t="shared" ref="AJ83:AJ84" si="30">AF83</f>
        <v>0.5</v>
      </c>
      <c r="AL83" s="175">
        <f>AVERAGE(AH83:AJ83)</f>
        <v>0.79166666666666663</v>
      </c>
      <c r="AM83" s="122" t="str">
        <f t="shared" ref="AM83" si="31">IF(AL83&gt;=90%,"Fuerte",IF(AL83&gt;=60%,"Moderado",IF(AL83&lt;=59%,"Débil")))</f>
        <v>Moderado</v>
      </c>
    </row>
    <row r="84" spans="1:41" ht="84" customHeight="1" x14ac:dyDescent="0.25">
      <c r="A84" s="60" t="str">
        <f>'Lista de Controles'!A35</f>
        <v>C23</v>
      </c>
      <c r="B84" s="30" t="str">
        <f>'Lista de Controles'!B35</f>
        <v xml:space="preserve">Consultar el nombre y número de ID de los empleados de la Entidad, en las listas de prevención de antecedentes en materia de Corrupción </v>
      </c>
      <c r="C84" s="30" t="str">
        <f>'Lista de Controles'!C35</f>
        <v>Previo a la vinculación de los empleados de la Entidad, el Área de Talento Humano verifica los nombres y número de identificación en las listas de prevención y las listas PEP encontradas en el aplicativo dispuesto por la Entidad. El Responsable de Cumplimiento se asegura que el procedimiento funcione correctamente.</v>
      </c>
      <c r="D84" s="30" t="str">
        <f>'Lista de Controles'!D35</f>
        <v>Dar cumplimiento a las políticas de la Entidad relacionada con la coincidencia de personas en listados de prevención de antecedentes de Corrupción para no establecer ni mantener relaciones comerciales con personas involucradas en actividades ilícitas</v>
      </c>
      <c r="E84" s="66" t="s">
        <v>1219</v>
      </c>
      <c r="F84" s="66" t="s">
        <v>1526</v>
      </c>
      <c r="G84" s="30" t="s">
        <v>1254</v>
      </c>
      <c r="H84" s="66" t="s">
        <v>969</v>
      </c>
      <c r="I84" s="200" t="s">
        <v>1530</v>
      </c>
      <c r="J84" s="66" t="s">
        <v>960</v>
      </c>
      <c r="K84" s="66" t="s">
        <v>973</v>
      </c>
      <c r="L84" s="66" t="s">
        <v>1255</v>
      </c>
      <c r="M84" s="30" t="s">
        <v>716</v>
      </c>
      <c r="N84" s="59" t="str">
        <f>VLOOKUP(M84,'Eventos de Riesgo Corrupción'!$A$11:$B$32,2,0)</f>
        <v>Tener vínculos con terceros que registran antecedentes comerciales, de reputación o que han sido condenados o sancionados administrativa, penal o disciplinariamente por Corrupción.</v>
      </c>
      <c r="O84" s="34">
        <v>1</v>
      </c>
      <c r="P84" s="34">
        <v>1</v>
      </c>
      <c r="Q84" s="34">
        <v>1</v>
      </c>
      <c r="R84" s="131">
        <v>1</v>
      </c>
      <c r="S84" s="303">
        <v>0</v>
      </c>
      <c r="T84" s="34">
        <v>1</v>
      </c>
      <c r="U84" s="34">
        <v>1</v>
      </c>
      <c r="V84" s="34">
        <v>1</v>
      </c>
      <c r="W84" s="122">
        <f>SUM(O84:V84)</f>
        <v>7</v>
      </c>
      <c r="X84" s="176">
        <f>W84/8</f>
        <v>0.875</v>
      </c>
      <c r="Y84" s="34">
        <v>1</v>
      </c>
      <c r="Z84" s="34">
        <v>1</v>
      </c>
      <c r="AA84" s="122">
        <f t="shared" si="29"/>
        <v>2</v>
      </c>
      <c r="AB84" s="176">
        <f>AA84/2</f>
        <v>1</v>
      </c>
      <c r="AC84" s="131">
        <v>1</v>
      </c>
      <c r="AD84" s="303">
        <v>0</v>
      </c>
      <c r="AE84" s="122">
        <f>SUM(AC84:AD84)</f>
        <v>1</v>
      </c>
      <c r="AF84" s="176">
        <f>AE84/2</f>
        <v>0.5</v>
      </c>
      <c r="AH84" s="175">
        <f>X84</f>
        <v>0.875</v>
      </c>
      <c r="AI84" s="175">
        <f>AB84</f>
        <v>1</v>
      </c>
      <c r="AJ84" s="175">
        <f t="shared" si="30"/>
        <v>0.5</v>
      </c>
      <c r="AL84" s="175">
        <f>AVERAGE(AH84:AJ84)</f>
        <v>0.79166666666666663</v>
      </c>
      <c r="AM84" s="122" t="str">
        <f t="shared" si="2"/>
        <v>Moderado</v>
      </c>
    </row>
    <row r="87" spans="1:41" ht="60" x14ac:dyDescent="0.25">
      <c r="AH87" s="18" t="s">
        <v>976</v>
      </c>
      <c r="AI87" s="111" t="s">
        <v>896</v>
      </c>
      <c r="AJ87" s="112" t="s">
        <v>977</v>
      </c>
      <c r="AM87" s="81" t="s">
        <v>978</v>
      </c>
      <c r="AN87" s="81" t="s">
        <v>979</v>
      </c>
      <c r="AO87" s="81" t="s">
        <v>980</v>
      </c>
    </row>
    <row r="88" spans="1:41" ht="49.5" customHeight="1" x14ac:dyDescent="0.25">
      <c r="AH88" s="18" t="s">
        <v>981</v>
      </c>
      <c r="AI88" s="113" t="s">
        <v>757</v>
      </c>
      <c r="AJ88" s="112" t="s">
        <v>982</v>
      </c>
      <c r="AM88" s="114" t="s">
        <v>899</v>
      </c>
      <c r="AN88" s="115">
        <f>COUNTIF(AM15:AM84,"Débil")</f>
        <v>0</v>
      </c>
      <c r="AO88" s="116">
        <f>AN88/AN91</f>
        <v>0</v>
      </c>
    </row>
    <row r="89" spans="1:41" ht="50.1" customHeight="1" x14ac:dyDescent="0.25">
      <c r="AH89" s="18" t="s">
        <v>983</v>
      </c>
      <c r="AI89" s="117" t="s">
        <v>899</v>
      </c>
      <c r="AJ89" s="112" t="s">
        <v>984</v>
      </c>
      <c r="AM89" s="118" t="s">
        <v>757</v>
      </c>
      <c r="AN89" s="115">
        <f>COUNTIF(AM15:AM84,"Moderado")</f>
        <v>13</v>
      </c>
      <c r="AO89" s="116">
        <f>AN89/AN91</f>
        <v>0.56521739130434778</v>
      </c>
    </row>
    <row r="90" spans="1:41" ht="42.95" customHeight="1" x14ac:dyDescent="0.25">
      <c r="AM90" s="119" t="s">
        <v>896</v>
      </c>
      <c r="AN90" s="115">
        <f>COUNTIF(AM15:AM84,"Fuerte")</f>
        <v>10</v>
      </c>
      <c r="AO90" s="116">
        <f>AN90/AN91</f>
        <v>0.43478260869565216</v>
      </c>
    </row>
    <row r="91" spans="1:41" ht="42.95" customHeight="1" x14ac:dyDescent="0.25">
      <c r="AM91" s="69" t="s">
        <v>384</v>
      </c>
      <c r="AN91" s="120">
        <f>SUM(AN88:AN90)</f>
        <v>23</v>
      </c>
      <c r="AO91" s="121">
        <f>SUM(AO88:AO90)</f>
        <v>1</v>
      </c>
    </row>
  </sheetData>
  <mergeCells count="622">
    <mergeCell ref="G79:G82"/>
    <mergeCell ref="H79:H82"/>
    <mergeCell ref="I79:I82"/>
    <mergeCell ref="J79:J82"/>
    <mergeCell ref="K79:K82"/>
    <mergeCell ref="G77:G78"/>
    <mergeCell ref="H77:H78"/>
    <mergeCell ref="I77:I78"/>
    <mergeCell ref="J77:J78"/>
    <mergeCell ref="K77:K78"/>
    <mergeCell ref="A1:A3"/>
    <mergeCell ref="B1:C3"/>
    <mergeCell ref="AM79:AM82"/>
    <mergeCell ref="Z79:Z82"/>
    <mergeCell ref="AA79:AA82"/>
    <mergeCell ref="AB79:AB82"/>
    <mergeCell ref="AC79:AC82"/>
    <mergeCell ref="AD79:AD82"/>
    <mergeCell ref="AE79:AE82"/>
    <mergeCell ref="P79:P82"/>
    <mergeCell ref="Q79:Q82"/>
    <mergeCell ref="R79:R82"/>
    <mergeCell ref="S79:S82"/>
    <mergeCell ref="AF79:AF82"/>
    <mergeCell ref="AH79:AH82"/>
    <mergeCell ref="AI79:AI82"/>
    <mergeCell ref="AJ79:AJ82"/>
    <mergeCell ref="AL79:AL82"/>
    <mergeCell ref="T79:T82"/>
    <mergeCell ref="U79:U82"/>
    <mergeCell ref="V79:V82"/>
    <mergeCell ref="W79:W82"/>
    <mergeCell ref="X79:X82"/>
    <mergeCell ref="F79:F82"/>
    <mergeCell ref="Y79:Y82"/>
    <mergeCell ref="L79:L82"/>
    <mergeCell ref="O79:O82"/>
    <mergeCell ref="AL77:AL78"/>
    <mergeCell ref="AH77:AH78"/>
    <mergeCell ref="AI77:AI78"/>
    <mergeCell ref="AJ77:AJ78"/>
    <mergeCell ref="T77:T78"/>
    <mergeCell ref="AM77:AM78"/>
    <mergeCell ref="AE77:AE78"/>
    <mergeCell ref="AF77:AF78"/>
    <mergeCell ref="L77:L78"/>
    <mergeCell ref="A79:A82"/>
    <mergeCell ref="B79:B82"/>
    <mergeCell ref="C79:C82"/>
    <mergeCell ref="D79:D82"/>
    <mergeCell ref="E79:E82"/>
    <mergeCell ref="AA77:AA78"/>
    <mergeCell ref="AB77:AB78"/>
    <mergeCell ref="AC77:AC78"/>
    <mergeCell ref="AD77:AD78"/>
    <mergeCell ref="U77:U78"/>
    <mergeCell ref="V77:V78"/>
    <mergeCell ref="W77:W78"/>
    <mergeCell ref="X77:X78"/>
    <mergeCell ref="Y77:Y78"/>
    <mergeCell ref="Z77:Z78"/>
    <mergeCell ref="O77:O78"/>
    <mergeCell ref="P77:P78"/>
    <mergeCell ref="Q77:Q78"/>
    <mergeCell ref="R77:R78"/>
    <mergeCell ref="S77:S78"/>
    <mergeCell ref="A77:A78"/>
    <mergeCell ref="B77:B78"/>
    <mergeCell ref="C77:C78"/>
    <mergeCell ref="D77:D78"/>
    <mergeCell ref="E77:E78"/>
    <mergeCell ref="F77:F78"/>
    <mergeCell ref="AF73:AF76"/>
    <mergeCell ref="AH73:AH76"/>
    <mergeCell ref="AI73:AI76"/>
    <mergeCell ref="T73:T76"/>
    <mergeCell ref="U73:U76"/>
    <mergeCell ref="V73:V76"/>
    <mergeCell ref="W73:W76"/>
    <mergeCell ref="X73:X76"/>
    <mergeCell ref="Y73:Y76"/>
    <mergeCell ref="L73:L76"/>
    <mergeCell ref="O73:O76"/>
    <mergeCell ref="P73:P76"/>
    <mergeCell ref="Q73:Q76"/>
    <mergeCell ref="R73:R76"/>
    <mergeCell ref="S73:S76"/>
    <mergeCell ref="F73:F76"/>
    <mergeCell ref="G73:G76"/>
    <mergeCell ref="H73:H76"/>
    <mergeCell ref="I73:I76"/>
    <mergeCell ref="J73:J76"/>
    <mergeCell ref="K73:K76"/>
    <mergeCell ref="AJ73:AJ76"/>
    <mergeCell ref="AL73:AL76"/>
    <mergeCell ref="AM73:AM76"/>
    <mergeCell ref="Z73:Z76"/>
    <mergeCell ref="AA73:AA76"/>
    <mergeCell ref="AB73:AB76"/>
    <mergeCell ref="AC73:AC76"/>
    <mergeCell ref="AD73:AD76"/>
    <mergeCell ref="AE73:AE76"/>
    <mergeCell ref="AH70:AH72"/>
    <mergeCell ref="AI70:AI72"/>
    <mergeCell ref="AJ70:AJ72"/>
    <mergeCell ref="AL70:AL72"/>
    <mergeCell ref="AM70:AM72"/>
    <mergeCell ref="A73:A76"/>
    <mergeCell ref="B73:B76"/>
    <mergeCell ref="C73:C76"/>
    <mergeCell ref="D73:D76"/>
    <mergeCell ref="E73:E76"/>
    <mergeCell ref="AA70:AA72"/>
    <mergeCell ref="AB70:AB72"/>
    <mergeCell ref="AC70:AC72"/>
    <mergeCell ref="AD70:AD72"/>
    <mergeCell ref="AE70:AE72"/>
    <mergeCell ref="AF70:AF72"/>
    <mergeCell ref="U70:U72"/>
    <mergeCell ref="V70:V72"/>
    <mergeCell ref="W70:W72"/>
    <mergeCell ref="X70:X72"/>
    <mergeCell ref="Y70:Y72"/>
    <mergeCell ref="Z70:Z72"/>
    <mergeCell ref="O70:O72"/>
    <mergeCell ref="P70:P72"/>
    <mergeCell ref="Q70:Q72"/>
    <mergeCell ref="R70:R72"/>
    <mergeCell ref="S70:S72"/>
    <mergeCell ref="T70:T72"/>
    <mergeCell ref="G70:G72"/>
    <mergeCell ref="H70:H72"/>
    <mergeCell ref="I70:I72"/>
    <mergeCell ref="J70:J72"/>
    <mergeCell ref="K70:K72"/>
    <mergeCell ref="L70:L72"/>
    <mergeCell ref="A70:A72"/>
    <mergeCell ref="B70:B72"/>
    <mergeCell ref="C70:C72"/>
    <mergeCell ref="D70:D72"/>
    <mergeCell ref="E70:E72"/>
    <mergeCell ref="F70:F72"/>
    <mergeCell ref="AF66:AF67"/>
    <mergeCell ref="AH66:AH67"/>
    <mergeCell ref="AI66:AI67"/>
    <mergeCell ref="T66:T67"/>
    <mergeCell ref="U66:U67"/>
    <mergeCell ref="V66:V67"/>
    <mergeCell ref="W66:W67"/>
    <mergeCell ref="X66:X67"/>
    <mergeCell ref="Y66:Y67"/>
    <mergeCell ref="L66:L67"/>
    <mergeCell ref="O66:O67"/>
    <mergeCell ref="P66:P67"/>
    <mergeCell ref="Q66:Q67"/>
    <mergeCell ref="R66:R67"/>
    <mergeCell ref="S66:S67"/>
    <mergeCell ref="F66:F67"/>
    <mergeCell ref="G66:G67"/>
    <mergeCell ref="H66:H67"/>
    <mergeCell ref="AJ66:AJ67"/>
    <mergeCell ref="AL66:AL67"/>
    <mergeCell ref="AM66:AM67"/>
    <mergeCell ref="Z66:Z67"/>
    <mergeCell ref="AA66:AA67"/>
    <mergeCell ref="AB66:AB67"/>
    <mergeCell ref="AC66:AC67"/>
    <mergeCell ref="AD66:AD67"/>
    <mergeCell ref="AE66:AE67"/>
    <mergeCell ref="I66:I67"/>
    <mergeCell ref="J66:J67"/>
    <mergeCell ref="K66:K67"/>
    <mergeCell ref="AH61:AH63"/>
    <mergeCell ref="AI61:AI63"/>
    <mergeCell ref="AJ61:AJ63"/>
    <mergeCell ref="AL61:AL63"/>
    <mergeCell ref="AM61:AM63"/>
    <mergeCell ref="A66:A67"/>
    <mergeCell ref="B66:B67"/>
    <mergeCell ref="C66:C67"/>
    <mergeCell ref="D66:D67"/>
    <mergeCell ref="E66:E67"/>
    <mergeCell ref="AA61:AA63"/>
    <mergeCell ref="AB61:AB63"/>
    <mergeCell ref="AC61:AC63"/>
    <mergeCell ref="AD61:AD63"/>
    <mergeCell ref="AE61:AE63"/>
    <mergeCell ref="AF61:AF63"/>
    <mergeCell ref="U61:U63"/>
    <mergeCell ref="V61:V63"/>
    <mergeCell ref="W61:W63"/>
    <mergeCell ref="X61:X63"/>
    <mergeCell ref="Y61:Y63"/>
    <mergeCell ref="Z61:Z63"/>
    <mergeCell ref="O61:O63"/>
    <mergeCell ref="P61:P63"/>
    <mergeCell ref="Q61:Q63"/>
    <mergeCell ref="R61:R63"/>
    <mergeCell ref="S61:S63"/>
    <mergeCell ref="T61:T63"/>
    <mergeCell ref="G61:G63"/>
    <mergeCell ref="H61:H63"/>
    <mergeCell ref="I61:I63"/>
    <mergeCell ref="J61:J63"/>
    <mergeCell ref="K61:K63"/>
    <mergeCell ref="L61:L63"/>
    <mergeCell ref="A61:A63"/>
    <mergeCell ref="B61:B63"/>
    <mergeCell ref="C61:C63"/>
    <mergeCell ref="D61:D63"/>
    <mergeCell ref="E61:E63"/>
    <mergeCell ref="F61:F63"/>
    <mergeCell ref="AF57:AF60"/>
    <mergeCell ref="AH57:AH60"/>
    <mergeCell ref="AI57:AI60"/>
    <mergeCell ref="T57:T60"/>
    <mergeCell ref="U57:U60"/>
    <mergeCell ref="V57:V60"/>
    <mergeCell ref="W57:W60"/>
    <mergeCell ref="X57:X60"/>
    <mergeCell ref="Y57:Y60"/>
    <mergeCell ref="L57:L60"/>
    <mergeCell ref="O57:O60"/>
    <mergeCell ref="P57:P60"/>
    <mergeCell ref="Q57:Q60"/>
    <mergeCell ref="R57:R60"/>
    <mergeCell ref="S57:S60"/>
    <mergeCell ref="F57:F60"/>
    <mergeCell ref="G57:G60"/>
    <mergeCell ref="H57:H60"/>
    <mergeCell ref="AJ57:AJ60"/>
    <mergeCell ref="AL57:AL60"/>
    <mergeCell ref="AM57:AM60"/>
    <mergeCell ref="Z57:Z60"/>
    <mergeCell ref="AA57:AA60"/>
    <mergeCell ref="AB57:AB60"/>
    <mergeCell ref="AC57:AC60"/>
    <mergeCell ref="AD57:AD60"/>
    <mergeCell ref="AE57:AE60"/>
    <mergeCell ref="I57:I60"/>
    <mergeCell ref="J57:J60"/>
    <mergeCell ref="K57:K60"/>
    <mergeCell ref="AH53:AH56"/>
    <mergeCell ref="AI53:AI56"/>
    <mergeCell ref="AJ53:AJ56"/>
    <mergeCell ref="AL53:AL56"/>
    <mergeCell ref="AM53:AM56"/>
    <mergeCell ref="A57:A60"/>
    <mergeCell ref="B57:B60"/>
    <mergeCell ref="C57:C60"/>
    <mergeCell ref="D57:D60"/>
    <mergeCell ref="E57:E60"/>
    <mergeCell ref="AA53:AA56"/>
    <mergeCell ref="AB53:AB56"/>
    <mergeCell ref="AC53:AC56"/>
    <mergeCell ref="AD53:AD56"/>
    <mergeCell ref="AE53:AE56"/>
    <mergeCell ref="AF53:AF56"/>
    <mergeCell ref="U53:U56"/>
    <mergeCell ref="V53:V56"/>
    <mergeCell ref="W53:W56"/>
    <mergeCell ref="X53:X56"/>
    <mergeCell ref="Y53:Y56"/>
    <mergeCell ref="Z53:Z56"/>
    <mergeCell ref="O53:O56"/>
    <mergeCell ref="P53:P56"/>
    <mergeCell ref="Q53:Q56"/>
    <mergeCell ref="R53:R56"/>
    <mergeCell ref="S53:S56"/>
    <mergeCell ref="T53:T56"/>
    <mergeCell ref="G53:G56"/>
    <mergeCell ref="H53:H56"/>
    <mergeCell ref="I53:I56"/>
    <mergeCell ref="J53:J56"/>
    <mergeCell ref="K53:K56"/>
    <mergeCell ref="L53:L56"/>
    <mergeCell ref="A53:A56"/>
    <mergeCell ref="B53:B56"/>
    <mergeCell ref="C53:C56"/>
    <mergeCell ref="D53:D56"/>
    <mergeCell ref="E53:E56"/>
    <mergeCell ref="F53:F56"/>
    <mergeCell ref="AF46:AF52"/>
    <mergeCell ref="AH46:AH52"/>
    <mergeCell ref="AI46:AI52"/>
    <mergeCell ref="T46:T52"/>
    <mergeCell ref="U46:U52"/>
    <mergeCell ref="V46:V52"/>
    <mergeCell ref="W46:W52"/>
    <mergeCell ref="X46:X52"/>
    <mergeCell ref="Y46:Y52"/>
    <mergeCell ref="L46:L52"/>
    <mergeCell ref="O46:O52"/>
    <mergeCell ref="P46:P52"/>
    <mergeCell ref="Q46:Q52"/>
    <mergeCell ref="R46:R52"/>
    <mergeCell ref="S46:S52"/>
    <mergeCell ref="F46:F52"/>
    <mergeCell ref="G46:G52"/>
    <mergeCell ref="H46:H52"/>
    <mergeCell ref="AJ46:AJ52"/>
    <mergeCell ref="AL46:AL52"/>
    <mergeCell ref="AM46:AM52"/>
    <mergeCell ref="Z46:Z52"/>
    <mergeCell ref="AA46:AA52"/>
    <mergeCell ref="AB46:AB52"/>
    <mergeCell ref="AC46:AC52"/>
    <mergeCell ref="AD46:AD52"/>
    <mergeCell ref="AE46:AE52"/>
    <mergeCell ref="I46:I52"/>
    <mergeCell ref="J46:J52"/>
    <mergeCell ref="K46:K52"/>
    <mergeCell ref="AH42:AH45"/>
    <mergeCell ref="AI42:AI45"/>
    <mergeCell ref="AJ42:AJ45"/>
    <mergeCell ref="AL42:AL45"/>
    <mergeCell ref="AM42:AM45"/>
    <mergeCell ref="A46:A52"/>
    <mergeCell ref="B46:B52"/>
    <mergeCell ref="C46:C52"/>
    <mergeCell ref="D46:D52"/>
    <mergeCell ref="E46:E52"/>
    <mergeCell ref="AA42:AA45"/>
    <mergeCell ref="AB42:AB45"/>
    <mergeCell ref="AC42:AC45"/>
    <mergeCell ref="AD42:AD45"/>
    <mergeCell ref="AE42:AE45"/>
    <mergeCell ref="AF42:AF45"/>
    <mergeCell ref="U42:U45"/>
    <mergeCell ref="V42:V45"/>
    <mergeCell ref="W42:W45"/>
    <mergeCell ref="X42:X45"/>
    <mergeCell ref="Y42:Y45"/>
    <mergeCell ref="Z42:Z45"/>
    <mergeCell ref="O42:O45"/>
    <mergeCell ref="P42:P45"/>
    <mergeCell ref="Q42:Q45"/>
    <mergeCell ref="R42:R45"/>
    <mergeCell ref="S42:S45"/>
    <mergeCell ref="T42:T45"/>
    <mergeCell ref="G42:G45"/>
    <mergeCell ref="H42:H45"/>
    <mergeCell ref="I42:I45"/>
    <mergeCell ref="J42:J45"/>
    <mergeCell ref="K42:K45"/>
    <mergeCell ref="L42:L45"/>
    <mergeCell ref="A42:A45"/>
    <mergeCell ref="B42:B45"/>
    <mergeCell ref="C42:C45"/>
    <mergeCell ref="D42:D45"/>
    <mergeCell ref="E42:E45"/>
    <mergeCell ref="F42:F45"/>
    <mergeCell ref="AF35:AF41"/>
    <mergeCell ref="AH35:AH41"/>
    <mergeCell ref="AI35:AI41"/>
    <mergeCell ref="T35:T41"/>
    <mergeCell ref="U35:U41"/>
    <mergeCell ref="V35:V41"/>
    <mergeCell ref="W35:W41"/>
    <mergeCell ref="X35:X41"/>
    <mergeCell ref="Y35:Y41"/>
    <mergeCell ref="L35:L41"/>
    <mergeCell ref="O35:O41"/>
    <mergeCell ref="P35:P41"/>
    <mergeCell ref="Q35:Q41"/>
    <mergeCell ref="R35:R41"/>
    <mergeCell ref="S35:S41"/>
    <mergeCell ref="F35:F41"/>
    <mergeCell ref="G35:G41"/>
    <mergeCell ref="H35:H41"/>
    <mergeCell ref="AJ35:AJ41"/>
    <mergeCell ref="AL35:AL41"/>
    <mergeCell ref="AM35:AM41"/>
    <mergeCell ref="Z35:Z41"/>
    <mergeCell ref="AA35:AA41"/>
    <mergeCell ref="AB35:AB41"/>
    <mergeCell ref="AC35:AC41"/>
    <mergeCell ref="AD35:AD41"/>
    <mergeCell ref="AE35:AE41"/>
    <mergeCell ref="I35:I41"/>
    <mergeCell ref="J35:J41"/>
    <mergeCell ref="K35:K41"/>
    <mergeCell ref="AH31:AH34"/>
    <mergeCell ref="AI31:AI34"/>
    <mergeCell ref="AJ31:AJ34"/>
    <mergeCell ref="AL31:AL34"/>
    <mergeCell ref="AM31:AM34"/>
    <mergeCell ref="A35:A41"/>
    <mergeCell ref="B35:B41"/>
    <mergeCell ref="C35:C41"/>
    <mergeCell ref="D35:D41"/>
    <mergeCell ref="E35:E41"/>
    <mergeCell ref="AA31:AA34"/>
    <mergeCell ref="AB31:AB34"/>
    <mergeCell ref="AC31:AC34"/>
    <mergeCell ref="AD31:AD34"/>
    <mergeCell ref="AE31:AE34"/>
    <mergeCell ref="AF31:AF34"/>
    <mergeCell ref="U31:U34"/>
    <mergeCell ref="V31:V34"/>
    <mergeCell ref="W31:W34"/>
    <mergeCell ref="X31:X34"/>
    <mergeCell ref="Y31:Y34"/>
    <mergeCell ref="Z31:Z34"/>
    <mergeCell ref="O31:O34"/>
    <mergeCell ref="P31:P34"/>
    <mergeCell ref="Q31:Q34"/>
    <mergeCell ref="R31:R34"/>
    <mergeCell ref="S31:S34"/>
    <mergeCell ref="T31:T34"/>
    <mergeCell ref="G31:G34"/>
    <mergeCell ref="H31:H34"/>
    <mergeCell ref="I31:I34"/>
    <mergeCell ref="J31:J34"/>
    <mergeCell ref="K31:K34"/>
    <mergeCell ref="L31:L34"/>
    <mergeCell ref="A31:A34"/>
    <mergeCell ref="B31:B34"/>
    <mergeCell ref="C31:C34"/>
    <mergeCell ref="D31:D34"/>
    <mergeCell ref="E31:E34"/>
    <mergeCell ref="F31:F34"/>
    <mergeCell ref="AF28:AF30"/>
    <mergeCell ref="AH28:AH30"/>
    <mergeCell ref="AI28:AI30"/>
    <mergeCell ref="T28:T30"/>
    <mergeCell ref="U28:U30"/>
    <mergeCell ref="V28:V30"/>
    <mergeCell ref="W28:W30"/>
    <mergeCell ref="X28:X30"/>
    <mergeCell ref="Y28:Y30"/>
    <mergeCell ref="L28:L30"/>
    <mergeCell ref="O28:O30"/>
    <mergeCell ref="P28:P30"/>
    <mergeCell ref="Q28:Q30"/>
    <mergeCell ref="R28:R30"/>
    <mergeCell ref="S28:S30"/>
    <mergeCell ref="F28:F30"/>
    <mergeCell ref="G28:G30"/>
    <mergeCell ref="H28:H30"/>
    <mergeCell ref="AJ28:AJ30"/>
    <mergeCell ref="AL28:AL30"/>
    <mergeCell ref="AM28:AM30"/>
    <mergeCell ref="Z28:Z30"/>
    <mergeCell ref="AA28:AA30"/>
    <mergeCell ref="AB28:AB30"/>
    <mergeCell ref="AC28:AC30"/>
    <mergeCell ref="AD28:AD30"/>
    <mergeCell ref="AE28:AE30"/>
    <mergeCell ref="I28:I30"/>
    <mergeCell ref="J28:J30"/>
    <mergeCell ref="K28:K30"/>
    <mergeCell ref="AH25:AH27"/>
    <mergeCell ref="AI25:AI27"/>
    <mergeCell ref="AJ25:AJ27"/>
    <mergeCell ref="AL25:AL27"/>
    <mergeCell ref="AM25:AM27"/>
    <mergeCell ref="A28:A30"/>
    <mergeCell ref="B28:B30"/>
    <mergeCell ref="C28:C30"/>
    <mergeCell ref="D28:D30"/>
    <mergeCell ref="E28:E30"/>
    <mergeCell ref="AA25:AA27"/>
    <mergeCell ref="AB25:AB27"/>
    <mergeCell ref="AC25:AC27"/>
    <mergeCell ref="AD25:AD27"/>
    <mergeCell ref="AE25:AE27"/>
    <mergeCell ref="AF25:AF27"/>
    <mergeCell ref="U25:U27"/>
    <mergeCell ref="V25:V27"/>
    <mergeCell ref="W25:W27"/>
    <mergeCell ref="X25:X27"/>
    <mergeCell ref="Y25:Y27"/>
    <mergeCell ref="Z25:Z27"/>
    <mergeCell ref="O25:O27"/>
    <mergeCell ref="P25:P27"/>
    <mergeCell ref="Q25:Q27"/>
    <mergeCell ref="R25:R27"/>
    <mergeCell ref="S25:S27"/>
    <mergeCell ref="T25:T27"/>
    <mergeCell ref="G25:G27"/>
    <mergeCell ref="H25:H27"/>
    <mergeCell ref="I25:I27"/>
    <mergeCell ref="J25:J27"/>
    <mergeCell ref="K25:K27"/>
    <mergeCell ref="L25:L27"/>
    <mergeCell ref="A25:A27"/>
    <mergeCell ref="B25:B27"/>
    <mergeCell ref="C25:C27"/>
    <mergeCell ref="D25:D27"/>
    <mergeCell ref="E25:E27"/>
    <mergeCell ref="F25:F27"/>
    <mergeCell ref="AF20:AF24"/>
    <mergeCell ref="AH20:AH24"/>
    <mergeCell ref="AI20:AI24"/>
    <mergeCell ref="T20:T24"/>
    <mergeCell ref="U20:U24"/>
    <mergeCell ref="V20:V24"/>
    <mergeCell ref="W20:W24"/>
    <mergeCell ref="X20:X24"/>
    <mergeCell ref="Y20:Y24"/>
    <mergeCell ref="L20:L24"/>
    <mergeCell ref="O20:O24"/>
    <mergeCell ref="P20:P24"/>
    <mergeCell ref="Q20:Q24"/>
    <mergeCell ref="R20:R24"/>
    <mergeCell ref="S20:S24"/>
    <mergeCell ref="F20:F24"/>
    <mergeCell ref="G20:G24"/>
    <mergeCell ref="H20:H24"/>
    <mergeCell ref="A20:A24"/>
    <mergeCell ref="B20:B24"/>
    <mergeCell ref="C20:C24"/>
    <mergeCell ref="D20:D24"/>
    <mergeCell ref="E20:E24"/>
    <mergeCell ref="AA18:AA19"/>
    <mergeCell ref="AB18:AB19"/>
    <mergeCell ref="AC18:AC19"/>
    <mergeCell ref="AD18:AD19"/>
    <mergeCell ref="U18:U19"/>
    <mergeCell ref="V18:V19"/>
    <mergeCell ref="W18:W19"/>
    <mergeCell ref="X18:X19"/>
    <mergeCell ref="Y18:Y19"/>
    <mergeCell ref="Z20:Z24"/>
    <mergeCell ref="AA20:AA24"/>
    <mergeCell ref="AB20:AB24"/>
    <mergeCell ref="AC20:AC24"/>
    <mergeCell ref="AD20:AD24"/>
    <mergeCell ref="G18:G19"/>
    <mergeCell ref="H18:H19"/>
    <mergeCell ref="K18:K19"/>
    <mergeCell ref="L18:L19"/>
    <mergeCell ref="O15:O17"/>
    <mergeCell ref="I20:I24"/>
    <mergeCell ref="J20:J24"/>
    <mergeCell ref="K20:K24"/>
    <mergeCell ref="AH18:AH19"/>
    <mergeCell ref="AI18:AI19"/>
    <mergeCell ref="AJ18:AJ19"/>
    <mergeCell ref="AL18:AL19"/>
    <mergeCell ref="AM18:AM19"/>
    <mergeCell ref="AE18:AE19"/>
    <mergeCell ref="AF18:AF19"/>
    <mergeCell ref="AJ20:AJ24"/>
    <mergeCell ref="AL20:AL24"/>
    <mergeCell ref="AM20:AM24"/>
    <mergeCell ref="AE20:AE24"/>
    <mergeCell ref="Z18:Z19"/>
    <mergeCell ref="O18:O19"/>
    <mergeCell ref="P18:P19"/>
    <mergeCell ref="Q18:Q19"/>
    <mergeCell ref="R18:R19"/>
    <mergeCell ref="S18:S19"/>
    <mergeCell ref="T18:T19"/>
    <mergeCell ref="I18:I19"/>
    <mergeCell ref="J18:J19"/>
    <mergeCell ref="AI15:AI17"/>
    <mergeCell ref="AJ15:AJ17"/>
    <mergeCell ref="AL15:AL17"/>
    <mergeCell ref="AM15:AM17"/>
    <mergeCell ref="A18:A19"/>
    <mergeCell ref="B18:B19"/>
    <mergeCell ref="C18:C19"/>
    <mergeCell ref="D18:D19"/>
    <mergeCell ref="E18:E19"/>
    <mergeCell ref="F18:F19"/>
    <mergeCell ref="AB15:AB17"/>
    <mergeCell ref="AC15:AC17"/>
    <mergeCell ref="AD15:AD17"/>
    <mergeCell ref="AE15:AE17"/>
    <mergeCell ref="AF15:AF17"/>
    <mergeCell ref="AH15:AH17"/>
    <mergeCell ref="V15:V17"/>
    <mergeCell ref="W15:W17"/>
    <mergeCell ref="X15:X17"/>
    <mergeCell ref="Y15:Y17"/>
    <mergeCell ref="Z15:Z17"/>
    <mergeCell ref="AA15:AA17"/>
    <mergeCell ref="P15:P17"/>
    <mergeCell ref="A15:A17"/>
    <mergeCell ref="B15:B17"/>
    <mergeCell ref="C15:C17"/>
    <mergeCell ref="D15:D17"/>
    <mergeCell ref="E15:E17"/>
    <mergeCell ref="F15:F17"/>
    <mergeCell ref="G15:G17"/>
    <mergeCell ref="N12:N14"/>
    <mergeCell ref="O12:AF12"/>
    <mergeCell ref="A12:A14"/>
    <mergeCell ref="B12:B14"/>
    <mergeCell ref="C12:C14"/>
    <mergeCell ref="D12:D14"/>
    <mergeCell ref="E12:F13"/>
    <mergeCell ref="G12:G14"/>
    <mergeCell ref="R15:R17"/>
    <mergeCell ref="S15:S17"/>
    <mergeCell ref="T15:T17"/>
    <mergeCell ref="U15:U17"/>
    <mergeCell ref="H15:H17"/>
    <mergeCell ref="I15:I17"/>
    <mergeCell ref="J15:J17"/>
    <mergeCell ref="K15:K17"/>
    <mergeCell ref="L15:L17"/>
    <mergeCell ref="Q15:Q17"/>
    <mergeCell ref="AH12:AJ13"/>
    <mergeCell ref="AL12:AM13"/>
    <mergeCell ref="O13:V13"/>
    <mergeCell ref="W13:X13"/>
    <mergeCell ref="Y13:Z13"/>
    <mergeCell ref="AA13:AB13"/>
    <mergeCell ref="AC13:AD13"/>
    <mergeCell ref="AE13:AF13"/>
    <mergeCell ref="H12:H14"/>
    <mergeCell ref="I12:I14"/>
    <mergeCell ref="J12:J14"/>
    <mergeCell ref="K12:K14"/>
    <mergeCell ref="L12:L14"/>
    <mergeCell ref="M12:M14"/>
    <mergeCell ref="W14:X14"/>
    <mergeCell ref="AA14:AB14"/>
    <mergeCell ref="AE14:AF14"/>
  </mergeCells>
  <conditionalFormatting sqref="AM15:AM16 AM18 AM20:AM28 AM35:AM42 AM77 AM79:AM84">
    <cfRule type="cellIs" dxfId="28" priority="13" operator="equal">
      <formula>"Fuerte"</formula>
    </cfRule>
    <cfRule type="cellIs" dxfId="27" priority="14" operator="equal">
      <formula>"Moderado"</formula>
    </cfRule>
    <cfRule type="cellIs" dxfId="26" priority="15" operator="equal">
      <formula>"Débil"</formula>
    </cfRule>
  </conditionalFormatting>
  <conditionalFormatting sqref="AM31">
    <cfRule type="cellIs" dxfId="25" priority="10" operator="equal">
      <formula>"Fuerte"</formula>
    </cfRule>
    <cfRule type="cellIs" dxfId="24" priority="11" operator="equal">
      <formula>"Moderado"</formula>
    </cfRule>
    <cfRule type="cellIs" dxfId="23" priority="12" operator="equal">
      <formula>"Débil"</formula>
    </cfRule>
  </conditionalFormatting>
  <conditionalFormatting sqref="AM46 AM53:AM54">
    <cfRule type="cellIs" dxfId="22" priority="7" operator="equal">
      <formula>"Fuerte"</formula>
    </cfRule>
    <cfRule type="cellIs" dxfId="21" priority="8" operator="equal">
      <formula>"Moderado"</formula>
    </cfRule>
    <cfRule type="cellIs" dxfId="20" priority="9" operator="equal">
      <formula>"Débil"</formula>
    </cfRule>
  </conditionalFormatting>
  <conditionalFormatting sqref="AM57">
    <cfRule type="cellIs" dxfId="19" priority="4" operator="equal">
      <formula>"Fuerte"</formula>
    </cfRule>
    <cfRule type="cellIs" dxfId="18" priority="5" operator="equal">
      <formula>"Moderado"</formula>
    </cfRule>
    <cfRule type="cellIs" dxfId="17" priority="6" operator="equal">
      <formula>"Débil"</formula>
    </cfRule>
  </conditionalFormatting>
  <conditionalFormatting sqref="AM61:AM73">
    <cfRule type="cellIs" dxfId="16" priority="1" operator="equal">
      <formula>"Fuerte"</formula>
    </cfRule>
    <cfRule type="cellIs" dxfId="15" priority="2" operator="equal">
      <formula>"Moderado"</formula>
    </cfRule>
    <cfRule type="cellIs" dxfId="14" priority="3" operator="equal">
      <formula>"Débil"</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62886-BAE7-467B-A6F4-5E59EC236CBC}">
  <dimension ref="A1:AF49"/>
  <sheetViews>
    <sheetView showGridLines="0" workbookViewId="0">
      <selection activeCell="E11" sqref="E11"/>
    </sheetView>
  </sheetViews>
  <sheetFormatPr baseColWidth="10" defaultColWidth="11.42578125" defaultRowHeight="15" x14ac:dyDescent="0.25"/>
  <cols>
    <col min="1" max="1" width="22.42578125" style="21" customWidth="1"/>
    <col min="2" max="2" width="31.5703125" style="21" customWidth="1"/>
    <col min="3" max="3" width="45.7109375" style="21" customWidth="1"/>
    <col min="4" max="4" width="22.42578125" style="21" customWidth="1"/>
    <col min="5" max="5" width="20.140625" style="21" customWidth="1"/>
    <col min="6" max="28" width="5.42578125" style="21" customWidth="1"/>
    <col min="29" max="29" width="11.85546875" style="21" bestFit="1" customWidth="1"/>
    <col min="30" max="30" width="10.5703125" style="21" bestFit="1" customWidth="1"/>
    <col min="31" max="31" width="11.42578125" style="21"/>
    <col min="32" max="32" width="14.140625" style="10" customWidth="1"/>
    <col min="33" max="16384" width="11.42578125" style="21"/>
  </cols>
  <sheetData>
    <row r="1" spans="1:32" ht="15" customHeight="1" x14ac:dyDescent="0.25">
      <c r="A1" s="393"/>
      <c r="B1" s="364" t="s">
        <v>1561</v>
      </c>
      <c r="C1" s="530"/>
      <c r="D1" s="348" t="s">
        <v>1558</v>
      </c>
      <c r="E1" s="12" t="s">
        <v>1562</v>
      </c>
    </row>
    <row r="2" spans="1:32" ht="15" customHeight="1" x14ac:dyDescent="0.25">
      <c r="A2" s="393"/>
      <c r="B2" s="366"/>
      <c r="C2" s="394"/>
      <c r="D2" s="348" t="s">
        <v>1559</v>
      </c>
      <c r="E2" s="12">
        <v>0</v>
      </c>
    </row>
    <row r="3" spans="1:32" ht="15" customHeight="1" x14ac:dyDescent="0.25">
      <c r="A3" s="393"/>
      <c r="B3" s="368"/>
      <c r="C3" s="395"/>
      <c r="D3" s="348" t="s">
        <v>1560</v>
      </c>
      <c r="E3" s="12" t="s">
        <v>1563</v>
      </c>
    </row>
    <row r="5" spans="1:32" ht="21" x14ac:dyDescent="0.35">
      <c r="A5" s="199" t="str">
        <f>'Contexto externo'!A4</f>
        <v>CÁMARA DE COMERCIO DE FACATATIVA</v>
      </c>
    </row>
    <row r="6" spans="1:32" ht="18.75" x14ac:dyDescent="0.25">
      <c r="A6" s="23" t="str">
        <f>'Contexto externo'!A5</f>
        <v>Identificación y Evaluación del Riesgo de Corrupción</v>
      </c>
    </row>
    <row r="7" spans="1:32" ht="18.75" x14ac:dyDescent="0.25">
      <c r="A7" s="63" t="str">
        <f>'Contexto externo'!A6</f>
        <v xml:space="preserve">Riesgo de Corrupción (C) </v>
      </c>
    </row>
    <row r="8" spans="1:32" ht="15.75" x14ac:dyDescent="0.25">
      <c r="A8" s="83" t="s">
        <v>985</v>
      </c>
    </row>
    <row r="10" spans="1:32" ht="15.75" thickBot="1" x14ac:dyDescent="0.3"/>
    <row r="11" spans="1:32" ht="21" customHeight="1" x14ac:dyDescent="0.25">
      <c r="A11" s="525" t="str">
        <f>'Eventos de Riesgo Corrupción'!A9</f>
        <v>EVENTOS DE RIESGO DE CORRUPCIÓN</v>
      </c>
      <c r="B11" s="526"/>
      <c r="C11" s="526"/>
      <c r="D11" s="527"/>
      <c r="F11" s="687" t="s">
        <v>908</v>
      </c>
      <c r="G11" s="684" t="s">
        <v>909</v>
      </c>
      <c r="H11" s="684" t="s">
        <v>910</v>
      </c>
      <c r="I11" s="684" t="s">
        <v>911</v>
      </c>
      <c r="J11" s="684" t="s">
        <v>912</v>
      </c>
      <c r="K11" s="684" t="s">
        <v>913</v>
      </c>
      <c r="L11" s="684" t="s">
        <v>914</v>
      </c>
      <c r="M11" s="684" t="s">
        <v>915</v>
      </c>
      <c r="N11" s="684" t="s">
        <v>916</v>
      </c>
      <c r="O11" s="684" t="s">
        <v>917</v>
      </c>
      <c r="P11" s="684" t="s">
        <v>918</v>
      </c>
      <c r="Q11" s="684" t="s">
        <v>919</v>
      </c>
      <c r="R11" s="684" t="s">
        <v>920</v>
      </c>
      <c r="S11" s="684" t="s">
        <v>923</v>
      </c>
      <c r="T11" s="684" t="s">
        <v>926</v>
      </c>
      <c r="U11" s="684" t="s">
        <v>928</v>
      </c>
      <c r="V11" s="684" t="s">
        <v>929</v>
      </c>
      <c r="W11" s="684" t="s">
        <v>930</v>
      </c>
      <c r="X11" s="684" t="s">
        <v>932</v>
      </c>
      <c r="Y11" s="684" t="s">
        <v>934</v>
      </c>
      <c r="Z11" s="684" t="s">
        <v>937</v>
      </c>
      <c r="AA11" s="684" t="s">
        <v>939</v>
      </c>
      <c r="AB11" s="684" t="s">
        <v>1242</v>
      </c>
      <c r="AC11" s="694" t="s">
        <v>957</v>
      </c>
      <c r="AD11" s="694" t="s">
        <v>958</v>
      </c>
      <c r="AE11" s="696" t="s">
        <v>986</v>
      </c>
      <c r="AF11" s="697"/>
    </row>
    <row r="12" spans="1:32" ht="14.45" customHeight="1" x14ac:dyDescent="0.25">
      <c r="A12" s="162" t="str">
        <f>'Eventos de Riesgo Corrupción'!A10</f>
        <v xml:space="preserve">Código </v>
      </c>
      <c r="B12" s="50" t="str">
        <f>'Eventos de Riesgo Corrupción'!B10</f>
        <v xml:space="preserve">Evento de Riesgo </v>
      </c>
      <c r="C12" s="480" t="str">
        <f>'Eventos de Riesgo Corrupción'!C10</f>
        <v>Factor de Riesgo</v>
      </c>
      <c r="D12" s="702"/>
      <c r="F12" s="688"/>
      <c r="G12" s="685"/>
      <c r="H12" s="685"/>
      <c r="I12" s="685"/>
      <c r="J12" s="685"/>
      <c r="K12" s="685"/>
      <c r="L12" s="685"/>
      <c r="M12" s="685"/>
      <c r="N12" s="685"/>
      <c r="O12" s="685"/>
      <c r="P12" s="685"/>
      <c r="Q12" s="685"/>
      <c r="R12" s="685"/>
      <c r="S12" s="685"/>
      <c r="T12" s="685"/>
      <c r="U12" s="685"/>
      <c r="V12" s="685"/>
      <c r="W12" s="685"/>
      <c r="X12" s="685"/>
      <c r="Y12" s="685"/>
      <c r="Z12" s="685"/>
      <c r="AA12" s="685"/>
      <c r="AB12" s="685"/>
      <c r="AC12" s="695"/>
      <c r="AD12" s="695"/>
      <c r="AE12" s="698"/>
      <c r="AF12" s="699"/>
    </row>
    <row r="13" spans="1:32" ht="22.5" x14ac:dyDescent="0.25">
      <c r="A13" s="89" t="str">
        <f>'Eventos de Riesgo Corrupción'!A11</f>
        <v xml:space="preserve">Código de identificación del evento de riesgo </v>
      </c>
      <c r="B13" s="70" t="str">
        <f>'Eventos de Riesgo Corrupción'!B11</f>
        <v xml:space="preserve">Evento por el cual se puede generar el riesgo  ¿Qué puede suceder? </v>
      </c>
      <c r="C13" s="477" t="str">
        <f>'Eventos de Riesgo Corrupción'!C11</f>
        <v>Quién puede ocasionar el riesgo</v>
      </c>
      <c r="D13" s="703"/>
      <c r="F13" s="689"/>
      <c r="G13" s="686"/>
      <c r="H13" s="686"/>
      <c r="I13" s="686"/>
      <c r="J13" s="686"/>
      <c r="K13" s="686"/>
      <c r="L13" s="686"/>
      <c r="M13" s="686"/>
      <c r="N13" s="686"/>
      <c r="O13" s="686"/>
      <c r="P13" s="686"/>
      <c r="Q13" s="686"/>
      <c r="R13" s="686"/>
      <c r="S13" s="686"/>
      <c r="T13" s="686"/>
      <c r="U13" s="686"/>
      <c r="V13" s="686"/>
      <c r="W13" s="686"/>
      <c r="X13" s="686"/>
      <c r="Y13" s="686"/>
      <c r="Z13" s="686"/>
      <c r="AA13" s="686"/>
      <c r="AB13" s="686"/>
      <c r="AC13" s="695"/>
      <c r="AD13" s="695"/>
      <c r="AE13" s="700"/>
      <c r="AF13" s="701"/>
    </row>
    <row r="14" spans="1:32" ht="35.1" customHeight="1" x14ac:dyDescent="0.25">
      <c r="A14" s="475" t="str">
        <f>'Eventos de Riesgo Corrupción'!A12</f>
        <v>R1</v>
      </c>
      <c r="B14" s="491" t="str">
        <f>'Eventos de Riesgo Corrupción'!B12</f>
        <v>Realizar pagos, promesas, ofrecimientos, concesiones u otorgar beneficio de tipo económico de forma indebida a un servidor público nacional o extranjero, con el fin de otorgar / obtener una ventaja o beneficio en nombre propio o de CCF.</v>
      </c>
      <c r="C14" s="494" t="str">
        <f>'Eventos de Riesgo Corrupción'!C12</f>
        <v>Terceros</v>
      </c>
      <c r="D14" s="324" t="str">
        <f>'Eventos de Riesgo Corrupción'!D12</f>
        <v>Contratistas</v>
      </c>
      <c r="F14" s="208">
        <f>'Evaluación de controles'!AL15</f>
        <v>0.95833333333333337</v>
      </c>
      <c r="G14" s="201">
        <f>'Evaluación de controles'!AL18</f>
        <v>0.95833333333333337</v>
      </c>
      <c r="H14" s="204"/>
      <c r="I14" s="204"/>
      <c r="J14" s="201">
        <f>'Evaluación de controles'!AL28</f>
        <v>0.75</v>
      </c>
      <c r="K14" s="204"/>
      <c r="L14" s="201">
        <f>'Evaluación de controles'!AL35</f>
        <v>0.91666666666666663</v>
      </c>
      <c r="M14" s="201">
        <f>'Evaluación de controles'!AL42</f>
        <v>0.79166666666666663</v>
      </c>
      <c r="N14" s="204"/>
      <c r="O14" s="204"/>
      <c r="P14" s="204"/>
      <c r="Q14" s="201">
        <f>'Evaluación de controles'!AL61</f>
        <v>0.75</v>
      </c>
      <c r="R14" s="204"/>
      <c r="S14" s="204"/>
      <c r="T14" s="204"/>
      <c r="U14" s="204"/>
      <c r="V14" s="204"/>
      <c r="W14" s="201">
        <f>'Evaluación de controles'!AL70</f>
        <v>0.75</v>
      </c>
      <c r="X14" s="201">
        <f>'Evaluación de controles'!AL73</f>
        <v>0.70833333333333337</v>
      </c>
      <c r="Y14" s="201">
        <f>'Evaluación de controles'!AL77</f>
        <v>0.70833333333333337</v>
      </c>
      <c r="Z14" s="201">
        <f>'Evaluación de controles'!AL79</f>
        <v>0.75</v>
      </c>
      <c r="AA14" s="204"/>
      <c r="AB14" s="204"/>
      <c r="AC14" s="206">
        <f>AVERAGE(F14:AB14)</f>
        <v>0.80416666666666659</v>
      </c>
      <c r="AD14" s="122" t="str">
        <f>IF(AC14&gt;=90%,"Fuerte",IF(AC14&gt;=60%,"Moderado",IF(AC14&lt;=59%,"Débil")))</f>
        <v>Moderado</v>
      </c>
      <c r="AE14" s="690">
        <f>AVERAGE(AC14:AC20)</f>
        <v>0.89990079365079367</v>
      </c>
      <c r="AF14" s="691" t="str">
        <f>IF(AE14&gt;89%,"Fuerte",IF(AE14&gt;59%,"Moderado",IF(AE14&lt;=59%,"Débil")))</f>
        <v>Fuerte</v>
      </c>
    </row>
    <row r="15" spans="1:32" ht="35.1" customHeight="1" x14ac:dyDescent="0.25">
      <c r="A15" s="487"/>
      <c r="B15" s="492"/>
      <c r="C15" s="517"/>
      <c r="D15" s="324" t="str">
        <f>'Eventos de Riesgo Corrupción'!D13</f>
        <v>Clientes</v>
      </c>
      <c r="F15" s="208">
        <f>'Evaluación de controles'!AL15</f>
        <v>0.95833333333333337</v>
      </c>
      <c r="G15" s="201">
        <f>'Evaluación de controles'!AL18</f>
        <v>0.95833333333333337</v>
      </c>
      <c r="H15" s="204"/>
      <c r="I15" s="204"/>
      <c r="J15" s="204"/>
      <c r="K15" s="204"/>
      <c r="L15" s="201">
        <f>'Evaluación de controles'!AL35</f>
        <v>0.91666666666666663</v>
      </c>
      <c r="M15" s="204"/>
      <c r="N15" s="204"/>
      <c r="O15" s="204"/>
      <c r="P15" s="204"/>
      <c r="Q15" s="204"/>
      <c r="R15" s="204"/>
      <c r="S15" s="204"/>
      <c r="T15" s="204"/>
      <c r="U15" s="204"/>
      <c r="V15" s="204"/>
      <c r="W15" s="204"/>
      <c r="X15" s="204"/>
      <c r="Y15" s="204"/>
      <c r="Z15" s="204"/>
      <c r="AA15" s="204"/>
      <c r="AB15" s="204"/>
      <c r="AC15" s="206">
        <f t="shared" ref="AC15:AC33" si="0">AVERAGE(F15:AB15)</f>
        <v>0.94444444444444453</v>
      </c>
      <c r="AD15" s="122" t="str">
        <f t="shared" ref="AD15:AD33" si="1">IF(AC15&gt;=90%,"Fuerte",IF(AC15&gt;=60%,"Moderado",IF(AC15&lt;=59%,"Débil")))</f>
        <v>Fuerte</v>
      </c>
      <c r="AE15" s="690"/>
      <c r="AF15" s="692"/>
    </row>
    <row r="16" spans="1:32" ht="35.1" customHeight="1" x14ac:dyDescent="0.25">
      <c r="A16" s="487"/>
      <c r="B16" s="492"/>
      <c r="C16" s="517"/>
      <c r="D16" s="324" t="str">
        <f>'Eventos de Riesgo Corrupción'!D14</f>
        <v>Usuarios</v>
      </c>
      <c r="F16" s="208">
        <f>'Evaluación de controles'!AL15</f>
        <v>0.95833333333333337</v>
      </c>
      <c r="G16" s="201">
        <f>'Evaluación de controles'!AL18</f>
        <v>0.95833333333333337</v>
      </c>
      <c r="H16" s="204"/>
      <c r="I16" s="204"/>
      <c r="J16" s="204"/>
      <c r="K16" s="204"/>
      <c r="L16" s="201">
        <f>'Evaluación de controles'!AL35</f>
        <v>0.91666666666666663</v>
      </c>
      <c r="M16" s="204"/>
      <c r="N16" s="204"/>
      <c r="O16" s="204"/>
      <c r="P16" s="204"/>
      <c r="Q16" s="204"/>
      <c r="R16" s="204"/>
      <c r="S16" s="204"/>
      <c r="T16" s="204"/>
      <c r="U16" s="204"/>
      <c r="V16" s="204"/>
      <c r="W16" s="204"/>
      <c r="X16" s="204"/>
      <c r="Y16" s="204"/>
      <c r="Z16" s="204"/>
      <c r="AA16" s="204"/>
      <c r="AB16" s="204"/>
      <c r="AC16" s="206">
        <f t="shared" si="0"/>
        <v>0.94444444444444453</v>
      </c>
      <c r="AD16" s="122" t="str">
        <f t="shared" si="1"/>
        <v>Fuerte</v>
      </c>
      <c r="AE16" s="690"/>
      <c r="AF16" s="692"/>
    </row>
    <row r="17" spans="1:32" ht="35.1" customHeight="1" x14ac:dyDescent="0.25">
      <c r="A17" s="487"/>
      <c r="B17" s="492"/>
      <c r="C17" s="517"/>
      <c r="D17" s="324" t="str">
        <f>'Eventos de Riesgo Corrupción'!D15</f>
        <v>Empleados</v>
      </c>
      <c r="F17" s="208">
        <f>'Evaluación de controles'!AL15</f>
        <v>0.95833333333333337</v>
      </c>
      <c r="G17" s="201">
        <f>'Evaluación de controles'!AL18</f>
        <v>0.95833333333333337</v>
      </c>
      <c r="H17" s="282">
        <f>'Evaluación de controles'!AL20</f>
        <v>0.95833333333333337</v>
      </c>
      <c r="I17" s="204"/>
      <c r="J17" s="204"/>
      <c r="K17" s="201">
        <f>'Evaluación de controles'!AL31</f>
        <v>0.95833333333333337</v>
      </c>
      <c r="L17" s="201">
        <f>'Evaluación de controles'!AL35</f>
        <v>0.91666666666666663</v>
      </c>
      <c r="M17" s="204"/>
      <c r="N17" s="282">
        <f>'Evaluación de controles'!AL46</f>
        <v>0.79166666666666663</v>
      </c>
      <c r="O17" s="204"/>
      <c r="P17" s="204"/>
      <c r="Q17" s="282">
        <f>'Evaluación de controles'!AL61</f>
        <v>0.75</v>
      </c>
      <c r="R17" s="204"/>
      <c r="S17" s="204"/>
      <c r="T17" s="204"/>
      <c r="U17" s="204"/>
      <c r="V17" s="204"/>
      <c r="W17" s="201">
        <f>'Evaluación de controles'!AL70</f>
        <v>0.75</v>
      </c>
      <c r="X17" s="201">
        <f>'Evaluación de controles'!AL73</f>
        <v>0.70833333333333337</v>
      </c>
      <c r="Y17" s="201">
        <f>'Evaluación de controles'!AL77</f>
        <v>0.70833333333333337</v>
      </c>
      <c r="Z17" s="204"/>
      <c r="AA17" s="204"/>
      <c r="AB17" s="204"/>
      <c r="AC17" s="206">
        <f t="shared" si="0"/>
        <v>0.84583333333333344</v>
      </c>
      <c r="AD17" s="122" t="str">
        <f t="shared" si="1"/>
        <v>Moderado</v>
      </c>
      <c r="AE17" s="690"/>
      <c r="AF17" s="692"/>
    </row>
    <row r="18" spans="1:32" ht="35.1" customHeight="1" x14ac:dyDescent="0.25">
      <c r="A18" s="487"/>
      <c r="B18" s="492"/>
      <c r="C18" s="495"/>
      <c r="D18" s="324" t="str">
        <f>'Eventos de Riesgo Corrupción'!D16</f>
        <v>Aliados</v>
      </c>
      <c r="F18" s="208">
        <f>'Evaluación de controles'!AL15</f>
        <v>0.95833333333333337</v>
      </c>
      <c r="G18" s="201">
        <f>'Evaluación de controles'!AL18</f>
        <v>0.95833333333333337</v>
      </c>
      <c r="H18" s="201">
        <f>'Evaluación de controles'!AL20</f>
        <v>0.95833333333333337</v>
      </c>
      <c r="I18" s="204"/>
      <c r="J18" s="204"/>
      <c r="K18" s="204"/>
      <c r="L18" s="201">
        <f>'Evaluación de controles'!AL35</f>
        <v>0.91666666666666663</v>
      </c>
      <c r="M18" s="204"/>
      <c r="N18" s="204"/>
      <c r="O18" s="204"/>
      <c r="P18" s="204"/>
      <c r="Q18" s="204"/>
      <c r="R18" s="204"/>
      <c r="S18" s="204"/>
      <c r="T18" s="204"/>
      <c r="U18" s="204"/>
      <c r="V18" s="204"/>
      <c r="W18" s="204"/>
      <c r="X18" s="204"/>
      <c r="Y18" s="204"/>
      <c r="Z18" s="204"/>
      <c r="AA18" s="204"/>
      <c r="AB18" s="204"/>
      <c r="AC18" s="206">
        <f t="shared" si="0"/>
        <v>0.94791666666666663</v>
      </c>
      <c r="AD18" s="122" t="str">
        <f t="shared" si="1"/>
        <v>Fuerte</v>
      </c>
      <c r="AE18" s="690"/>
      <c r="AF18" s="692"/>
    </row>
    <row r="19" spans="1:32" ht="35.1" customHeight="1" x14ac:dyDescent="0.25">
      <c r="A19" s="487"/>
      <c r="B19" s="492"/>
      <c r="C19" s="153" t="str">
        <f>'Eventos de Riesgo Corrupción'!C17</f>
        <v>Líneas de negocio</v>
      </c>
      <c r="D19" s="325" t="str">
        <f>'Eventos de Riesgo Corrupción'!D17</f>
        <v>Servicios</v>
      </c>
      <c r="F19" s="210">
        <f>'Evaluación de controles'!AL15</f>
        <v>0.95833333333333337</v>
      </c>
      <c r="G19" s="202">
        <f>'Evaluación de controles'!AL18</f>
        <v>0.95833333333333337</v>
      </c>
      <c r="H19" s="205"/>
      <c r="I19" s="205"/>
      <c r="J19" s="205"/>
      <c r="K19" s="205"/>
      <c r="L19" s="202">
        <f>'Evaluación de controles'!AL35</f>
        <v>0.91666666666666663</v>
      </c>
      <c r="M19" s="205"/>
      <c r="N19" s="202">
        <f>'Evaluación de controles'!AL46</f>
        <v>0.79166666666666663</v>
      </c>
      <c r="O19" s="205"/>
      <c r="P19" s="205"/>
      <c r="Q19" s="205"/>
      <c r="R19" s="205"/>
      <c r="S19" s="205"/>
      <c r="T19" s="205"/>
      <c r="U19" s="205"/>
      <c r="V19" s="205"/>
      <c r="W19" s="205"/>
      <c r="X19" s="205"/>
      <c r="Y19" s="205"/>
      <c r="Z19" s="205"/>
      <c r="AA19" s="205"/>
      <c r="AB19" s="205"/>
      <c r="AC19" s="206">
        <f t="shared" si="0"/>
        <v>0.90625</v>
      </c>
      <c r="AD19" s="122" t="str">
        <f t="shared" si="1"/>
        <v>Fuerte</v>
      </c>
      <c r="AE19" s="690"/>
      <c r="AF19" s="692"/>
    </row>
    <row r="20" spans="1:32" ht="35.1" customHeight="1" x14ac:dyDescent="0.25">
      <c r="A20" s="476"/>
      <c r="B20" s="493"/>
      <c r="C20" s="153" t="str">
        <f>'Eventos de Riesgo Corrupción'!C18</f>
        <v>Actividad económica</v>
      </c>
      <c r="D20" s="324" t="str">
        <f>'Eventos de Riesgo Corrupción'!D18</f>
        <v xml:space="preserve">Objeto Social </v>
      </c>
      <c r="F20" s="208">
        <f>'Evaluación de controles'!AL15</f>
        <v>0.95833333333333337</v>
      </c>
      <c r="G20" s="201">
        <f>'Evaluación de controles'!AL18</f>
        <v>0.95833333333333337</v>
      </c>
      <c r="H20" s="204"/>
      <c r="I20" s="204"/>
      <c r="J20" s="204"/>
      <c r="K20" s="204"/>
      <c r="L20" s="201">
        <f>'Evaluación de controles'!AL35</f>
        <v>0.91666666666666663</v>
      </c>
      <c r="M20" s="204"/>
      <c r="N20" s="201">
        <f>'Evaluación de controles'!AL46</f>
        <v>0.79166666666666663</v>
      </c>
      <c r="O20" s="204"/>
      <c r="P20" s="204"/>
      <c r="Q20" s="204"/>
      <c r="R20" s="204"/>
      <c r="S20" s="204"/>
      <c r="T20" s="204"/>
      <c r="U20" s="204"/>
      <c r="V20" s="204"/>
      <c r="W20" s="204"/>
      <c r="X20" s="204"/>
      <c r="Y20" s="204"/>
      <c r="Z20" s="204"/>
      <c r="AA20" s="204"/>
      <c r="AB20" s="204"/>
      <c r="AC20" s="206">
        <f t="shared" si="0"/>
        <v>0.90625</v>
      </c>
      <c r="AD20" s="122" t="str">
        <f t="shared" si="1"/>
        <v>Fuerte</v>
      </c>
      <c r="AE20" s="690"/>
      <c r="AF20" s="693"/>
    </row>
    <row r="21" spans="1:32" ht="35.1" customHeight="1" x14ac:dyDescent="0.25">
      <c r="A21" s="483" t="str">
        <f>'Eventos de Riesgo Corrupción'!A19</f>
        <v>R2</v>
      </c>
      <c r="B21" s="496" t="str">
        <f>'Eventos de Riesgo Corrupción'!B19</f>
        <v>Hacer uso indebido de la posición o cargo para obtener beneficios a nombre propio o de terceros en contratos estatales o en negocios internacionales.</v>
      </c>
      <c r="C21" s="500" t="str">
        <f>'Eventos de Riesgo Corrupción'!C19</f>
        <v>Terceros</v>
      </c>
      <c r="D21" s="301" t="str">
        <f>'Eventos de Riesgo Corrupción'!D19</f>
        <v>Contratistas</v>
      </c>
      <c r="F21" s="208">
        <f>'Evaluación de controles'!AL15</f>
        <v>0.95833333333333337</v>
      </c>
      <c r="G21" s="204"/>
      <c r="H21" s="204"/>
      <c r="I21" s="201">
        <f>'Evaluación de controles'!AL25</f>
        <v>0.95833333333333337</v>
      </c>
      <c r="J21" s="204"/>
      <c r="K21" s="204"/>
      <c r="L21" s="201">
        <f>'Evaluación de controles'!AL35</f>
        <v>0.91666666666666663</v>
      </c>
      <c r="M21" s="201">
        <f>'Evaluación de controles'!AL42</f>
        <v>0.79166666666666663</v>
      </c>
      <c r="N21" s="204"/>
      <c r="O21" s="201">
        <f>'Evaluación de controles'!AL53</f>
        <v>0.75</v>
      </c>
      <c r="P21" s="201">
        <f>'Evaluación de controles'!AL57</f>
        <v>0.75</v>
      </c>
      <c r="Q21" s="201">
        <f>'Evaluación de controles'!AL61</f>
        <v>0.75</v>
      </c>
      <c r="R21" s="204"/>
      <c r="S21" s="204"/>
      <c r="T21" s="204"/>
      <c r="U21" s="204"/>
      <c r="V21" s="204"/>
      <c r="W21" s="201">
        <f>'Evaluación de controles'!AL70</f>
        <v>0.75</v>
      </c>
      <c r="X21" s="201">
        <f>'Evaluación de controles'!AL73</f>
        <v>0.70833333333333337</v>
      </c>
      <c r="Y21" s="204"/>
      <c r="Z21" s="201">
        <f>'Evaluación de controles'!AL79</f>
        <v>0.75</v>
      </c>
      <c r="AA21" s="204"/>
      <c r="AB21" s="204"/>
      <c r="AC21" s="283">
        <f t="shared" si="0"/>
        <v>0.80833333333333324</v>
      </c>
      <c r="AD21" s="122" t="str">
        <f t="shared" si="1"/>
        <v>Moderado</v>
      </c>
      <c r="AE21" s="704">
        <f>AVERAGE(AC21:AC22)</f>
        <v>0.81874999999999987</v>
      </c>
      <c r="AF21" s="691" t="str">
        <f t="shared" ref="AF21:AF33" si="2">IF(AE21&gt;89%,"Fuerte",IF(AE21&gt;59%,"Moderado",IF(AE21&lt;=59%,"Débil")))</f>
        <v>Moderado</v>
      </c>
    </row>
    <row r="22" spans="1:32" ht="35.1" customHeight="1" x14ac:dyDescent="0.25">
      <c r="A22" s="484"/>
      <c r="B22" s="497"/>
      <c r="C22" s="502"/>
      <c r="D22" s="301" t="str">
        <f>'Eventos de Riesgo Corrupción'!D20</f>
        <v>Empleados</v>
      </c>
      <c r="F22" s="208">
        <f>'Evaluación de controles'!AL15</f>
        <v>0.95833333333333337</v>
      </c>
      <c r="G22" s="204"/>
      <c r="H22" s="201">
        <f>'Evaluación de controles'!AL20</f>
        <v>0.95833333333333337</v>
      </c>
      <c r="I22" s="201">
        <f>'Evaluación de controles'!AL25</f>
        <v>0.95833333333333337</v>
      </c>
      <c r="J22" s="204"/>
      <c r="K22" s="204"/>
      <c r="L22" s="201">
        <f>'Evaluación de controles'!AL35</f>
        <v>0.91666666666666663</v>
      </c>
      <c r="M22" s="204"/>
      <c r="N22" s="201">
        <f>'Evaluación de controles'!AL46</f>
        <v>0.79166666666666663</v>
      </c>
      <c r="O22" s="201">
        <f>'Evaluación de controles'!AL53</f>
        <v>0.75</v>
      </c>
      <c r="P22" s="201">
        <f>'Evaluación de controles'!AL57</f>
        <v>0.75</v>
      </c>
      <c r="Q22" s="201">
        <f>'Evaluación de controles'!AL61</f>
        <v>0.75</v>
      </c>
      <c r="R22" s="204"/>
      <c r="S22" s="204"/>
      <c r="T22" s="204"/>
      <c r="U22" s="204"/>
      <c r="V22" s="204"/>
      <c r="W22" s="201">
        <f>'Evaluación de controles'!AL70</f>
        <v>0.75</v>
      </c>
      <c r="X22" s="201">
        <f>'Evaluación de controles'!AL73</f>
        <v>0.70833333333333337</v>
      </c>
      <c r="Y22" s="204"/>
      <c r="Z22" s="204"/>
      <c r="AA22" s="204"/>
      <c r="AB22" s="204"/>
      <c r="AC22" s="283">
        <f t="shared" si="0"/>
        <v>0.82916666666666661</v>
      </c>
      <c r="AD22" s="122" t="str">
        <f t="shared" si="1"/>
        <v>Moderado</v>
      </c>
      <c r="AE22" s="704"/>
      <c r="AF22" s="693"/>
    </row>
    <row r="23" spans="1:32" ht="35.1" customHeight="1" x14ac:dyDescent="0.25">
      <c r="A23" s="475" t="str">
        <f>'Eventos de Riesgo Corrupción'!A21</f>
        <v>R3</v>
      </c>
      <c r="B23" s="491" t="str">
        <f>'Eventos de Riesgo Corrupción'!B21</f>
        <v>Omitir, ocultar o utilizar indebidamente información relevante de manera intencional con el fin de cometer conductas asociadas a la Corrupción.</v>
      </c>
      <c r="C23" s="494" t="str">
        <f>'Eventos de Riesgo Corrupción'!C21</f>
        <v>Terceros</v>
      </c>
      <c r="D23" s="324" t="str">
        <f>'Eventos de Riesgo Corrupción'!D21</f>
        <v>Contratistas</v>
      </c>
      <c r="F23" s="211"/>
      <c r="G23" s="203"/>
      <c r="H23" s="203"/>
      <c r="I23" s="201">
        <f>'Evaluación de controles'!AL25</f>
        <v>0.95833333333333337</v>
      </c>
      <c r="J23" s="201">
        <f>'Evaluación de controles'!AL28</f>
        <v>0.75</v>
      </c>
      <c r="K23" s="203"/>
      <c r="L23" s="201">
        <f>'Evaluación de controles'!AL35</f>
        <v>0.91666666666666663</v>
      </c>
      <c r="M23" s="201">
        <f>'Evaluación de controles'!AL42</f>
        <v>0.79166666666666663</v>
      </c>
      <c r="N23" s="203"/>
      <c r="O23" s="201">
        <f>'Evaluación de controles'!AL53</f>
        <v>0.75</v>
      </c>
      <c r="P23" s="201">
        <f>'Evaluación de controles'!AL57</f>
        <v>0.75</v>
      </c>
      <c r="Q23" s="203"/>
      <c r="R23" s="203"/>
      <c r="S23" s="203"/>
      <c r="T23" s="201">
        <f>'Evaluación de controles'!AL66</f>
        <v>0.75</v>
      </c>
      <c r="U23" s="203"/>
      <c r="V23" s="203"/>
      <c r="W23" s="203"/>
      <c r="X23" s="203"/>
      <c r="Y23" s="203"/>
      <c r="Z23" s="201">
        <f>'Evaluación de controles'!AL79</f>
        <v>0.75</v>
      </c>
      <c r="AA23" s="204"/>
      <c r="AB23" s="203"/>
      <c r="AC23" s="206">
        <f t="shared" si="0"/>
        <v>0.80208333333333326</v>
      </c>
      <c r="AD23" s="122" t="str">
        <f t="shared" si="1"/>
        <v>Moderado</v>
      </c>
      <c r="AE23" s="690">
        <f t="shared" ref="AE23:AE30" si="3">AVERAGE(AC23:AC24)</f>
        <v>0.83556547619047605</v>
      </c>
      <c r="AF23" s="691" t="str">
        <f t="shared" si="2"/>
        <v>Moderado</v>
      </c>
    </row>
    <row r="24" spans="1:32" ht="35.1" customHeight="1" x14ac:dyDescent="0.25">
      <c r="A24" s="476"/>
      <c r="B24" s="493"/>
      <c r="C24" s="495"/>
      <c r="D24" s="324" t="str">
        <f>'Eventos de Riesgo Corrupción'!D22</f>
        <v>Empleados</v>
      </c>
      <c r="F24" s="211"/>
      <c r="G24" s="203"/>
      <c r="H24" s="201">
        <f>'Evaluación de controles'!AL20</f>
        <v>0.95833333333333337</v>
      </c>
      <c r="I24" s="201">
        <f>'Evaluación de controles'!AL25</f>
        <v>0.95833333333333337</v>
      </c>
      <c r="J24" s="203"/>
      <c r="K24" s="201">
        <f>'Evaluación de controles'!AL31</f>
        <v>0.95833333333333337</v>
      </c>
      <c r="L24" s="201">
        <f>'Evaluación de controles'!AL35</f>
        <v>0.91666666666666663</v>
      </c>
      <c r="M24" s="203"/>
      <c r="N24" s="201">
        <f>'Evaluación de controles'!AL46</f>
        <v>0.79166666666666663</v>
      </c>
      <c r="O24" s="201">
        <f>'Evaluación de controles'!AL53</f>
        <v>0.75</v>
      </c>
      <c r="P24" s="201">
        <f>'Evaluación de controles'!AL57</f>
        <v>0.75</v>
      </c>
      <c r="Q24" s="203"/>
      <c r="R24" s="203"/>
      <c r="S24" s="203"/>
      <c r="T24" s="203"/>
      <c r="U24" s="203"/>
      <c r="V24" s="203"/>
      <c r="W24" s="203"/>
      <c r="X24" s="203"/>
      <c r="Y24" s="203"/>
      <c r="Z24" s="203"/>
      <c r="AA24" s="203"/>
      <c r="AB24" s="203"/>
      <c r="AC24" s="206">
        <f t="shared" si="0"/>
        <v>0.86904761904761896</v>
      </c>
      <c r="AD24" s="122" t="str">
        <f t="shared" si="1"/>
        <v>Moderado</v>
      </c>
      <c r="AE24" s="690"/>
      <c r="AF24" s="693"/>
    </row>
    <row r="25" spans="1:32" ht="35.1" customHeight="1" x14ac:dyDescent="0.25">
      <c r="A25" s="483" t="str">
        <f>'Eventos de Riesgo Corrupción'!A23</f>
        <v>R4</v>
      </c>
      <c r="B25" s="496" t="str">
        <f>'Eventos de Riesgo Corrupción'!B23</f>
        <v>Tener vínculos con terceros que registran antecedentes comerciales, de reputación o que han sido condenados o sancionados administrativa, penal o disciplinariamente por Corrupción.</v>
      </c>
      <c r="C25" s="500" t="str">
        <f>'Eventos de Riesgo Corrupción'!C23</f>
        <v>Terceros</v>
      </c>
      <c r="D25" s="301" t="str">
        <f>'Eventos de Riesgo Corrupción'!D23</f>
        <v>Contratistas</v>
      </c>
      <c r="F25" s="211"/>
      <c r="G25" s="203"/>
      <c r="H25" s="203"/>
      <c r="I25" s="203"/>
      <c r="J25" s="203"/>
      <c r="K25" s="203"/>
      <c r="L25" s="201">
        <f>'Evaluación de controles'!AL35</f>
        <v>0.91666666666666663</v>
      </c>
      <c r="M25" s="203"/>
      <c r="N25" s="203"/>
      <c r="O25" s="203"/>
      <c r="P25" s="203"/>
      <c r="Q25" s="203"/>
      <c r="R25" s="201">
        <f>'Evaluación de controles'!AL64</f>
        <v>0.95833333333333337</v>
      </c>
      <c r="S25" s="203"/>
      <c r="T25" s="201">
        <f>'Evaluación de controles'!AL66</f>
        <v>0.75</v>
      </c>
      <c r="U25" s="201">
        <f>'Evaluación de controles'!AL68</f>
        <v>1</v>
      </c>
      <c r="V25" s="203"/>
      <c r="W25" s="203"/>
      <c r="X25" s="203"/>
      <c r="Y25" s="203"/>
      <c r="Z25" s="203"/>
      <c r="AA25" s="203"/>
      <c r="AB25" s="203"/>
      <c r="AC25" s="283">
        <f t="shared" si="0"/>
        <v>0.90625</v>
      </c>
      <c r="AD25" s="122" t="str">
        <f t="shared" si="1"/>
        <v>Fuerte</v>
      </c>
      <c r="AE25" s="704">
        <f>AVERAGE(AC25:AC29)</f>
        <v>0.90208333333333335</v>
      </c>
      <c r="AF25" s="691" t="str">
        <f t="shared" si="2"/>
        <v>Fuerte</v>
      </c>
    </row>
    <row r="26" spans="1:32" ht="35.1" customHeight="1" x14ac:dyDescent="0.25">
      <c r="A26" s="498"/>
      <c r="B26" s="499"/>
      <c r="C26" s="501"/>
      <c r="D26" s="301" t="str">
        <f>'Eventos de Riesgo Corrupción'!D24</f>
        <v>Clientes</v>
      </c>
      <c r="F26" s="211"/>
      <c r="G26" s="203"/>
      <c r="H26" s="203"/>
      <c r="I26" s="203"/>
      <c r="J26" s="203"/>
      <c r="K26" s="203"/>
      <c r="L26" s="201">
        <f>'Evaluación de controles'!AL35</f>
        <v>0.91666666666666663</v>
      </c>
      <c r="M26" s="203"/>
      <c r="N26" s="203"/>
      <c r="O26" s="203"/>
      <c r="P26" s="203"/>
      <c r="Q26" s="203"/>
      <c r="R26" s="203"/>
      <c r="S26" s="201">
        <f>'Evaluación de controles'!AL65</f>
        <v>0.95833333333333337</v>
      </c>
      <c r="T26" s="203"/>
      <c r="U26" s="203"/>
      <c r="V26" s="201">
        <f>'Evaluación de controles'!AL69</f>
        <v>1</v>
      </c>
      <c r="W26" s="203"/>
      <c r="X26" s="203"/>
      <c r="Y26" s="203"/>
      <c r="Z26" s="203"/>
      <c r="AA26" s="203"/>
      <c r="AB26" s="203"/>
      <c r="AC26" s="283">
        <f t="shared" si="0"/>
        <v>0.95833333333333337</v>
      </c>
      <c r="AD26" s="122" t="str">
        <f t="shared" si="1"/>
        <v>Fuerte</v>
      </c>
      <c r="AE26" s="704"/>
      <c r="AF26" s="692"/>
    </row>
    <row r="27" spans="1:32" ht="35.1" customHeight="1" x14ac:dyDescent="0.25">
      <c r="A27" s="498"/>
      <c r="B27" s="499"/>
      <c r="C27" s="501"/>
      <c r="D27" s="301" t="str">
        <f>'Eventos de Riesgo Corrupción'!D25</f>
        <v>Usuarios</v>
      </c>
      <c r="F27" s="211"/>
      <c r="G27" s="203"/>
      <c r="H27" s="203"/>
      <c r="I27" s="203"/>
      <c r="J27" s="203"/>
      <c r="K27" s="203"/>
      <c r="L27" s="201">
        <f>'Evaluación de controles'!AL35</f>
        <v>0.91666666666666663</v>
      </c>
      <c r="M27" s="203"/>
      <c r="N27" s="204"/>
      <c r="O27" s="203"/>
      <c r="P27" s="203"/>
      <c r="Q27" s="203"/>
      <c r="R27" s="203"/>
      <c r="S27" s="204"/>
      <c r="T27" s="203"/>
      <c r="U27" s="203"/>
      <c r="V27" s="204"/>
      <c r="W27" s="203"/>
      <c r="X27" s="203"/>
      <c r="Y27" s="203"/>
      <c r="Z27" s="203"/>
      <c r="AA27" s="201">
        <f>'Evaluación de controles'!AL83</f>
        <v>0.79166666666666663</v>
      </c>
      <c r="AB27" s="204"/>
      <c r="AC27" s="283">
        <f t="shared" si="0"/>
        <v>0.85416666666666663</v>
      </c>
      <c r="AD27" s="122" t="str">
        <f t="shared" si="1"/>
        <v>Moderado</v>
      </c>
      <c r="AE27" s="704"/>
      <c r="AF27" s="692"/>
    </row>
    <row r="28" spans="1:32" ht="35.1" customHeight="1" x14ac:dyDescent="0.25">
      <c r="A28" s="498"/>
      <c r="B28" s="499"/>
      <c r="C28" s="501"/>
      <c r="D28" s="301" t="str">
        <f>'Eventos de Riesgo Corrupción'!D26</f>
        <v>Empleados</v>
      </c>
      <c r="F28" s="211"/>
      <c r="G28" s="203"/>
      <c r="H28" s="203"/>
      <c r="I28" s="203"/>
      <c r="J28" s="203"/>
      <c r="K28" s="203"/>
      <c r="L28" s="201">
        <f>'Evaluación de controles'!AL35</f>
        <v>0.91666666666666663</v>
      </c>
      <c r="M28" s="203"/>
      <c r="N28" s="282">
        <f>'Evaluación de controles'!AL46</f>
        <v>0.79166666666666663</v>
      </c>
      <c r="O28" s="203"/>
      <c r="P28" s="203"/>
      <c r="Q28" s="203"/>
      <c r="R28" s="203"/>
      <c r="S28" s="203"/>
      <c r="T28" s="203"/>
      <c r="U28" s="203"/>
      <c r="V28" s="203"/>
      <c r="W28" s="203"/>
      <c r="X28" s="203"/>
      <c r="Y28" s="203"/>
      <c r="Z28" s="203"/>
      <c r="AA28" s="204"/>
      <c r="AB28" s="201">
        <f>'Evaluación de controles'!AL84</f>
        <v>0.79166666666666663</v>
      </c>
      <c r="AC28" s="283">
        <f t="shared" si="0"/>
        <v>0.83333333333333337</v>
      </c>
      <c r="AD28" s="122" t="str">
        <f t="shared" si="1"/>
        <v>Moderado</v>
      </c>
      <c r="AE28" s="704"/>
      <c r="AF28" s="692"/>
    </row>
    <row r="29" spans="1:32" ht="35.1" customHeight="1" x14ac:dyDescent="0.25">
      <c r="A29" s="484"/>
      <c r="B29" s="497"/>
      <c r="C29" s="502"/>
      <c r="D29" s="301" t="str">
        <f>'Eventos de Riesgo Corrupción'!D27</f>
        <v>Aliados</v>
      </c>
      <c r="F29" s="211"/>
      <c r="G29" s="203"/>
      <c r="H29" s="203"/>
      <c r="I29" s="203"/>
      <c r="J29" s="203"/>
      <c r="K29" s="203"/>
      <c r="L29" s="201">
        <f>'Evaluación de controles'!AL35</f>
        <v>0.91666666666666663</v>
      </c>
      <c r="M29" s="203"/>
      <c r="N29" s="203"/>
      <c r="O29" s="203"/>
      <c r="P29" s="203"/>
      <c r="Q29" s="203"/>
      <c r="R29" s="203"/>
      <c r="S29" s="201">
        <f>'Evaluación de controles'!AL65</f>
        <v>0.95833333333333337</v>
      </c>
      <c r="T29" s="203"/>
      <c r="U29" s="203"/>
      <c r="V29" s="201">
        <f>'Evaluación de controles'!AL69</f>
        <v>1</v>
      </c>
      <c r="W29" s="203"/>
      <c r="X29" s="203"/>
      <c r="Y29" s="203"/>
      <c r="Z29" s="203"/>
      <c r="AA29" s="203"/>
      <c r="AB29" s="203"/>
      <c r="AC29" s="283">
        <f t="shared" si="0"/>
        <v>0.95833333333333337</v>
      </c>
      <c r="AD29" s="122" t="str">
        <f t="shared" si="1"/>
        <v>Fuerte</v>
      </c>
      <c r="AE29" s="704"/>
      <c r="AF29" s="693"/>
    </row>
    <row r="30" spans="1:32" ht="35.1" customHeight="1" x14ac:dyDescent="0.25">
      <c r="A30" s="475" t="str">
        <f>'Eventos de Riesgo Corrupción'!A28</f>
        <v>R5</v>
      </c>
      <c r="B30" s="491" t="str">
        <f>'Eventos de Riesgo Corrupción'!B28</f>
        <v>Divulgar información confidencial y privilegiada por parte de un Empleado de CCF o un tercero, actuando en nombre de la Entidad</v>
      </c>
      <c r="C30" s="494" t="str">
        <f>'Eventos de Riesgo Corrupción'!C28</f>
        <v>Terceros</v>
      </c>
      <c r="D30" s="324" t="str">
        <f>'Eventos de Riesgo Corrupción'!D28</f>
        <v>Contratistas</v>
      </c>
      <c r="F30" s="211"/>
      <c r="G30" s="203"/>
      <c r="H30" s="203"/>
      <c r="I30" s="201">
        <f>'Evaluación de controles'!AL25</f>
        <v>0.95833333333333337</v>
      </c>
      <c r="J30" s="201">
        <f>'Evaluación de controles'!AL28</f>
        <v>0.75</v>
      </c>
      <c r="K30" s="203"/>
      <c r="L30" s="201">
        <f>'Evaluación de controles'!AL35</f>
        <v>0.91666666666666663</v>
      </c>
      <c r="M30" s="201">
        <f>'Evaluación de controles'!AL42</f>
        <v>0.79166666666666663</v>
      </c>
      <c r="N30" s="203"/>
      <c r="O30" s="201">
        <f>'Evaluación de controles'!AL53</f>
        <v>0.75</v>
      </c>
      <c r="P30" s="201">
        <f>'Evaluación de controles'!AL57</f>
        <v>0.75</v>
      </c>
      <c r="Q30" s="203"/>
      <c r="R30" s="203"/>
      <c r="S30" s="203"/>
      <c r="T30" s="203"/>
      <c r="U30" s="203"/>
      <c r="V30" s="203"/>
      <c r="W30" s="203"/>
      <c r="X30" s="203"/>
      <c r="Y30" s="203"/>
      <c r="Z30" s="201">
        <f>'Evaluación de controles'!AL79</f>
        <v>0.75</v>
      </c>
      <c r="AA30" s="204"/>
      <c r="AB30" s="203"/>
      <c r="AC30" s="206">
        <f t="shared" si="0"/>
        <v>0.80952380952380942</v>
      </c>
      <c r="AD30" s="122" t="str">
        <f t="shared" si="1"/>
        <v>Moderado</v>
      </c>
      <c r="AE30" s="690">
        <f t="shared" si="3"/>
        <v>0.83928571428571419</v>
      </c>
      <c r="AF30" s="691" t="str">
        <f t="shared" si="2"/>
        <v>Moderado</v>
      </c>
    </row>
    <row r="31" spans="1:32" ht="35.1" customHeight="1" x14ac:dyDescent="0.25">
      <c r="A31" s="476"/>
      <c r="B31" s="493"/>
      <c r="C31" s="495"/>
      <c r="D31" s="324" t="str">
        <f>'Eventos de Riesgo Corrupción'!D29</f>
        <v>Empleados</v>
      </c>
      <c r="F31" s="211"/>
      <c r="G31" s="203"/>
      <c r="H31" s="201">
        <f>'Evaluación de controles'!AL20</f>
        <v>0.95833333333333337</v>
      </c>
      <c r="I31" s="201">
        <f>'Evaluación de controles'!AL25</f>
        <v>0.95833333333333337</v>
      </c>
      <c r="J31" s="203"/>
      <c r="K31" s="201">
        <f>'Evaluación de controles'!AL31</f>
        <v>0.95833333333333337</v>
      </c>
      <c r="L31" s="201">
        <f>'Evaluación de controles'!AL35</f>
        <v>0.91666666666666663</v>
      </c>
      <c r="M31" s="203"/>
      <c r="N31" s="201">
        <f>'Evaluación de controles'!AL46</f>
        <v>0.79166666666666663</v>
      </c>
      <c r="O31" s="201">
        <f>'Evaluación de controles'!AL53</f>
        <v>0.75</v>
      </c>
      <c r="P31" s="201">
        <f>'Evaluación de controles'!AL57</f>
        <v>0.75</v>
      </c>
      <c r="Q31" s="203"/>
      <c r="R31" s="203"/>
      <c r="S31" s="203"/>
      <c r="T31" s="203"/>
      <c r="U31" s="203"/>
      <c r="V31" s="203"/>
      <c r="W31" s="203"/>
      <c r="X31" s="203"/>
      <c r="Y31" s="203"/>
      <c r="Z31" s="203"/>
      <c r="AA31" s="203"/>
      <c r="AB31" s="203"/>
      <c r="AC31" s="206">
        <f t="shared" si="0"/>
        <v>0.86904761904761896</v>
      </c>
      <c r="AD31" s="122" t="str">
        <f t="shared" si="1"/>
        <v>Moderado</v>
      </c>
      <c r="AE31" s="690"/>
      <c r="AF31" s="693"/>
    </row>
    <row r="32" spans="1:32" ht="35.1" customHeight="1" x14ac:dyDescent="0.25">
      <c r="A32" s="90" t="str">
        <f>'Eventos de Riesgo Corrupción'!A30</f>
        <v>R6</v>
      </c>
      <c r="B32" s="143" t="str">
        <f>'Eventos de Riesgo Corrupción'!B30</f>
        <v>Manipular cifras contables o administrativas con el fin de ocultar pagos indebidos o ventajas en favor propio o de terceros en un negocio nacional o internacional.</v>
      </c>
      <c r="C32" s="50" t="str">
        <f>'Eventos de Riesgo Corrupción'!C30</f>
        <v>Terceros</v>
      </c>
      <c r="D32" s="301" t="str">
        <f>'Eventos de Riesgo Corrupción'!D30</f>
        <v>Empleados</v>
      </c>
      <c r="F32" s="211"/>
      <c r="G32" s="201">
        <f>'Evaluación de controles'!AL18</f>
        <v>0.95833333333333337</v>
      </c>
      <c r="H32" s="201">
        <f>'Evaluación de controles'!AL20</f>
        <v>0.95833333333333337</v>
      </c>
      <c r="I32" s="203"/>
      <c r="J32" s="203"/>
      <c r="K32" s="201">
        <f>'Evaluación de controles'!AL31</f>
        <v>0.95833333333333337</v>
      </c>
      <c r="L32" s="201">
        <f>'Evaluación de controles'!AL35</f>
        <v>0.91666666666666663</v>
      </c>
      <c r="M32" s="203"/>
      <c r="N32" s="201">
        <f>'Evaluación de controles'!AL46</f>
        <v>0.79166666666666663</v>
      </c>
      <c r="O32" s="201">
        <f>'Evaluación de controles'!AL53</f>
        <v>0.75</v>
      </c>
      <c r="P32" s="201">
        <f>'Evaluación de controles'!AL57</f>
        <v>0.75</v>
      </c>
      <c r="Q32" s="201">
        <f>'Evaluación de controles'!AL61</f>
        <v>0.75</v>
      </c>
      <c r="R32" s="203"/>
      <c r="S32" s="203"/>
      <c r="T32" s="203"/>
      <c r="U32" s="203"/>
      <c r="V32" s="203"/>
      <c r="W32" s="201">
        <f>'Evaluación de controles'!AL70</f>
        <v>0.75</v>
      </c>
      <c r="X32" s="201">
        <f>'Evaluación de controles'!AL73</f>
        <v>0.70833333333333337</v>
      </c>
      <c r="Y32" s="201">
        <f>'Evaluación de controles'!AL77</f>
        <v>0.70833333333333337</v>
      </c>
      <c r="Z32" s="203"/>
      <c r="AA32" s="203"/>
      <c r="AB32" s="203"/>
      <c r="AC32" s="283">
        <f t="shared" si="0"/>
        <v>0.81818181818181823</v>
      </c>
      <c r="AD32" s="122" t="str">
        <f t="shared" si="1"/>
        <v>Moderado</v>
      </c>
      <c r="AE32" s="207">
        <f>AVERAGE(AC32:AC32)</f>
        <v>0.81818181818181823</v>
      </c>
      <c r="AF32" s="209" t="str">
        <f t="shared" si="2"/>
        <v>Moderado</v>
      </c>
    </row>
    <row r="33" spans="1:32" ht="35.1" customHeight="1" x14ac:dyDescent="0.25">
      <c r="A33" s="475" t="str">
        <f>'Eventos de Riesgo Corrupción'!A31</f>
        <v>R7</v>
      </c>
      <c r="B33" s="491" t="str">
        <f>'Eventos de Riesgo Corrupción'!B31</f>
        <v>Realizar negocios, operaciones o contratos en jurisdicciones nacionales o internacionales con percepción de corrupción alta</v>
      </c>
      <c r="C33" s="494" t="str">
        <f>'Eventos de Riesgo Corrupción'!C31</f>
        <v>Jurisdicciones</v>
      </c>
      <c r="D33" s="324" t="str">
        <f>'Eventos de Riesgo Corrupción'!D31</f>
        <v>Nacionales</v>
      </c>
      <c r="F33" s="716">
        <f>'Evaluación de controles'!AL15</f>
        <v>0.95833333333333337</v>
      </c>
      <c r="G33" s="705"/>
      <c r="H33" s="705"/>
      <c r="I33" s="705"/>
      <c r="J33" s="705"/>
      <c r="K33" s="705"/>
      <c r="L33" s="709">
        <f>'Evaluación de controles'!AL35</f>
        <v>0.91666666666666663</v>
      </c>
      <c r="M33" s="705"/>
      <c r="N33" s="709">
        <f>'Evaluación de controles'!AL46</f>
        <v>0.79166666666666663</v>
      </c>
      <c r="O33" s="705"/>
      <c r="P33" s="705"/>
      <c r="Q33" s="705"/>
      <c r="R33" s="705"/>
      <c r="S33" s="705"/>
      <c r="T33" s="705"/>
      <c r="U33" s="705"/>
      <c r="V33" s="705"/>
      <c r="W33" s="705"/>
      <c r="X33" s="709">
        <f>'Evaluación de controles'!AL73</f>
        <v>0.70833333333333337</v>
      </c>
      <c r="Y33" s="705"/>
      <c r="Z33" s="705"/>
      <c r="AA33" s="298"/>
      <c r="AB33" s="711"/>
      <c r="AC33" s="713">
        <f t="shared" si="0"/>
        <v>0.84375</v>
      </c>
      <c r="AD33" s="412" t="str">
        <f t="shared" si="1"/>
        <v>Moderado</v>
      </c>
      <c r="AE33" s="690">
        <f>AVERAGE(AC33:AC33)</f>
        <v>0.84375</v>
      </c>
      <c r="AF33" s="691" t="str">
        <f t="shared" si="2"/>
        <v>Moderado</v>
      </c>
    </row>
    <row r="34" spans="1:32" ht="35.1" customHeight="1" thickBot="1" x14ac:dyDescent="0.3">
      <c r="A34" s="506"/>
      <c r="B34" s="507"/>
      <c r="C34" s="508"/>
      <c r="D34" s="326" t="str">
        <f>'Eventos de Riesgo Corrupción'!D32</f>
        <v>Internacionales</v>
      </c>
      <c r="F34" s="717"/>
      <c r="G34" s="706"/>
      <c r="H34" s="706"/>
      <c r="I34" s="706"/>
      <c r="J34" s="706"/>
      <c r="K34" s="706"/>
      <c r="L34" s="710"/>
      <c r="M34" s="706"/>
      <c r="N34" s="710"/>
      <c r="O34" s="706"/>
      <c r="P34" s="706"/>
      <c r="Q34" s="706"/>
      <c r="R34" s="706"/>
      <c r="S34" s="706"/>
      <c r="T34" s="706"/>
      <c r="U34" s="706"/>
      <c r="V34" s="706"/>
      <c r="W34" s="706"/>
      <c r="X34" s="710"/>
      <c r="Y34" s="706"/>
      <c r="Z34" s="706"/>
      <c r="AA34" s="299"/>
      <c r="AB34" s="712"/>
      <c r="AC34" s="714"/>
      <c r="AD34" s="715"/>
      <c r="AE34" s="707"/>
      <c r="AF34" s="708"/>
    </row>
    <row r="42" spans="1:32" ht="45.75" customHeight="1" x14ac:dyDescent="0.25"/>
    <row r="43" spans="1:32" ht="45.75" customHeight="1" x14ac:dyDescent="0.25"/>
    <row r="44" spans="1:32" ht="45.75" customHeight="1" x14ac:dyDescent="0.25"/>
    <row r="45" spans="1:32" ht="45.75" customHeight="1" x14ac:dyDescent="0.25"/>
    <row r="49" ht="28.5" customHeight="1" x14ac:dyDescent="0.25"/>
  </sheetData>
  <mergeCells count="85">
    <mergeCell ref="A1:A3"/>
    <mergeCell ref="B1:C3"/>
    <mergeCell ref="AB33:AB34"/>
    <mergeCell ref="AC33:AC34"/>
    <mergeCell ref="AD33:AD34"/>
    <mergeCell ref="N33:N34"/>
    <mergeCell ref="A33:A34"/>
    <mergeCell ref="B33:B34"/>
    <mergeCell ref="C33:C34"/>
    <mergeCell ref="F33:F34"/>
    <mergeCell ref="G33:G34"/>
    <mergeCell ref="H33:H34"/>
    <mergeCell ref="I33:I34"/>
    <mergeCell ref="J33:J34"/>
    <mergeCell ref="K33:K34"/>
    <mergeCell ref="L33:L34"/>
    <mergeCell ref="AF33:AF34"/>
    <mergeCell ref="Z33:Z34"/>
    <mergeCell ref="O33:O34"/>
    <mergeCell ref="P33:P34"/>
    <mergeCell ref="Q33:Q34"/>
    <mergeCell ref="R33:R34"/>
    <mergeCell ref="S33:S34"/>
    <mergeCell ref="T33:T34"/>
    <mergeCell ref="U33:U34"/>
    <mergeCell ref="V33:V34"/>
    <mergeCell ref="W33:W34"/>
    <mergeCell ref="X33:X34"/>
    <mergeCell ref="Y33:Y34"/>
    <mergeCell ref="M33:M34"/>
    <mergeCell ref="A25:A29"/>
    <mergeCell ref="B25:B29"/>
    <mergeCell ref="C25:C29"/>
    <mergeCell ref="AE25:AE29"/>
    <mergeCell ref="AE33:AE34"/>
    <mergeCell ref="AF25:AF29"/>
    <mergeCell ref="A30:A31"/>
    <mergeCell ref="B30:B31"/>
    <mergeCell ref="C30:C31"/>
    <mergeCell ref="AE30:AE31"/>
    <mergeCell ref="AF30:AF31"/>
    <mergeCell ref="A21:A22"/>
    <mergeCell ref="B21:B22"/>
    <mergeCell ref="C21:C22"/>
    <mergeCell ref="AE21:AE22"/>
    <mergeCell ref="AF21:AF22"/>
    <mergeCell ref="A23:A24"/>
    <mergeCell ref="B23:B24"/>
    <mergeCell ref="C23:C24"/>
    <mergeCell ref="AE23:AE24"/>
    <mergeCell ref="AF23:AF24"/>
    <mergeCell ref="AC11:AC13"/>
    <mergeCell ref="AD11:AD13"/>
    <mergeCell ref="AE11:AF13"/>
    <mergeCell ref="C12:D12"/>
    <mergeCell ref="C13:D13"/>
    <mergeCell ref="W11:W13"/>
    <mergeCell ref="X11:X13"/>
    <mergeCell ref="Y11:Y13"/>
    <mergeCell ref="Z11:Z13"/>
    <mergeCell ref="AA11:AA13"/>
    <mergeCell ref="AB11:AB13"/>
    <mergeCell ref="Q11:Q13"/>
    <mergeCell ref="R11:R13"/>
    <mergeCell ref="S11:S13"/>
    <mergeCell ref="T11:T13"/>
    <mergeCell ref="U11:U13"/>
    <mergeCell ref="A14:A20"/>
    <mergeCell ref="B14:B20"/>
    <mergeCell ref="C14:C18"/>
    <mergeCell ref="AE14:AE20"/>
    <mergeCell ref="AF14:AF20"/>
    <mergeCell ref="V11:V13"/>
    <mergeCell ref="K11:K13"/>
    <mergeCell ref="L11:L13"/>
    <mergeCell ref="M11:M13"/>
    <mergeCell ref="N11:N13"/>
    <mergeCell ref="O11:O13"/>
    <mergeCell ref="P11:P13"/>
    <mergeCell ref="J11:J13"/>
    <mergeCell ref="A11:D11"/>
    <mergeCell ref="F11:F13"/>
    <mergeCell ref="G11:G13"/>
    <mergeCell ref="H11:H13"/>
    <mergeCell ref="I11:I13"/>
  </mergeCells>
  <conditionalFormatting sqref="AD14:AD33">
    <cfRule type="cellIs" dxfId="13" priority="4" operator="equal">
      <formula>"Fuerte"</formula>
    </cfRule>
    <cfRule type="cellIs" dxfId="12" priority="5" operator="equal">
      <formula>"Moderado"</formula>
    </cfRule>
    <cfRule type="cellIs" dxfId="11" priority="6" operator="equal">
      <formula>"Débil"</formula>
    </cfRule>
  </conditionalFormatting>
  <conditionalFormatting sqref="AF14 AF21 AF23 AF25 AF30 AF32:AF33">
    <cfRule type="cellIs" dxfId="10" priority="1" operator="equal">
      <formula>"Fuerte"</formula>
    </cfRule>
    <cfRule type="cellIs" dxfId="9" priority="2" operator="equal">
      <formula>"Moderado"</formula>
    </cfRule>
    <cfRule type="cellIs" dxfId="8" priority="3" operator="equal">
      <formula>"Débil"</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5F3A3-4D22-435F-94C0-B1613B2DC9E9}">
  <dimension ref="A1:AT49"/>
  <sheetViews>
    <sheetView showGridLines="0" workbookViewId="0">
      <selection activeCell="E6" sqref="E6"/>
    </sheetView>
  </sheetViews>
  <sheetFormatPr baseColWidth="10" defaultColWidth="11.42578125" defaultRowHeight="15" x14ac:dyDescent="0.25"/>
  <cols>
    <col min="1" max="1" width="22.85546875" style="21" customWidth="1"/>
    <col min="2" max="2" width="31.5703125" style="21" customWidth="1"/>
    <col min="3" max="3" width="39.7109375" style="21" customWidth="1"/>
    <col min="4" max="4" width="22.42578125" style="21" customWidth="1"/>
    <col min="5" max="5" width="21.28515625" style="21" customWidth="1"/>
    <col min="6" max="6" width="9" style="21" customWidth="1"/>
    <col min="7" max="7" width="2.5703125" style="21" customWidth="1"/>
    <col min="8" max="22" width="11.42578125" style="21"/>
    <col min="23" max="23" width="2.85546875" style="21" customWidth="1"/>
    <col min="24" max="24" width="11.42578125" style="21"/>
    <col min="25" max="25" width="25.42578125" style="21" customWidth="1"/>
    <col min="26" max="26" width="3" style="21" customWidth="1"/>
    <col min="27" max="27" width="11.85546875" style="21" customWidth="1"/>
    <col min="28" max="30" width="11.42578125" style="21"/>
    <col min="31" max="45" width="11.42578125" style="10"/>
    <col min="46" max="46" width="22.28515625" style="10" customWidth="1"/>
    <col min="47" max="16384" width="11.42578125" style="21"/>
  </cols>
  <sheetData>
    <row r="1" spans="1:46" x14ac:dyDescent="0.25">
      <c r="A1" s="393"/>
      <c r="B1" s="364" t="s">
        <v>1561</v>
      </c>
      <c r="C1" s="530"/>
      <c r="D1" s="348" t="s">
        <v>1558</v>
      </c>
      <c r="E1" s="12" t="s">
        <v>1562</v>
      </c>
    </row>
    <row r="2" spans="1:46" x14ac:dyDescent="0.25">
      <c r="A2" s="393"/>
      <c r="B2" s="366"/>
      <c r="C2" s="394"/>
      <c r="D2" s="348" t="s">
        <v>1559</v>
      </c>
      <c r="E2" s="12">
        <v>0</v>
      </c>
    </row>
    <row r="3" spans="1:46" x14ac:dyDescent="0.25">
      <c r="A3" s="393"/>
      <c r="B3" s="368"/>
      <c r="C3" s="395"/>
      <c r="D3" s="348" t="s">
        <v>1560</v>
      </c>
      <c r="E3" s="12" t="s">
        <v>1563</v>
      </c>
    </row>
    <row r="5" spans="1:46" ht="21" x14ac:dyDescent="0.35">
      <c r="A5" s="199" t="str">
        <f>'Contexto externo'!A4</f>
        <v>CÁMARA DE COMERCIO DE FACATATIVA</v>
      </c>
    </row>
    <row r="6" spans="1:46" ht="18.75" x14ac:dyDescent="0.25">
      <c r="A6" s="23" t="str">
        <f>'Contexto externo'!A5</f>
        <v>Identificación y Evaluación del Riesgo de Corrupción</v>
      </c>
    </row>
    <row r="7" spans="1:46" ht="18.75" x14ac:dyDescent="0.25">
      <c r="A7" s="63" t="str">
        <f>'Contexto externo'!A6</f>
        <v xml:space="preserve">Riesgo de Corrupción (C) </v>
      </c>
    </row>
    <row r="8" spans="1:46" ht="15.75" x14ac:dyDescent="0.25">
      <c r="A8" s="83" t="s">
        <v>987</v>
      </c>
    </row>
    <row r="9" spans="1:46" ht="15.75" thickBot="1" x14ac:dyDescent="0.3"/>
    <row r="10" spans="1:46" ht="21.75" thickBot="1" x14ac:dyDescent="0.3">
      <c r="H10" s="548" t="s">
        <v>833</v>
      </c>
      <c r="I10" s="549"/>
      <c r="J10" s="549"/>
      <c r="K10" s="549"/>
      <c r="L10" s="549"/>
      <c r="M10" s="549"/>
      <c r="N10" s="549"/>
      <c r="O10" s="549"/>
      <c r="P10" s="549"/>
      <c r="Q10" s="549"/>
      <c r="R10" s="549"/>
      <c r="S10" s="549"/>
      <c r="T10" s="549"/>
      <c r="U10" s="549"/>
      <c r="V10" s="549"/>
      <c r="W10" s="578"/>
      <c r="X10" s="549"/>
      <c r="Y10" s="550"/>
      <c r="AA10" s="548" t="s">
        <v>988</v>
      </c>
      <c r="AB10" s="549"/>
      <c r="AC10" s="549"/>
      <c r="AD10" s="549"/>
      <c r="AE10" s="549"/>
      <c r="AF10" s="549"/>
      <c r="AG10" s="549"/>
      <c r="AH10" s="549"/>
      <c r="AI10" s="549"/>
      <c r="AJ10" s="549"/>
      <c r="AK10" s="549"/>
      <c r="AL10" s="549"/>
      <c r="AM10" s="549"/>
      <c r="AN10" s="549"/>
      <c r="AO10" s="549"/>
      <c r="AP10" s="549"/>
      <c r="AQ10" s="549"/>
      <c r="AR10" s="549"/>
      <c r="AS10" s="549"/>
      <c r="AT10" s="550"/>
    </row>
    <row r="11" spans="1:46" ht="21" x14ac:dyDescent="0.25">
      <c r="A11" s="525" t="str">
        <f>'Eventos de Riesgo Corrupción'!A9</f>
        <v>EVENTOS DE RIESGO DE CORRUPCIÓN</v>
      </c>
      <c r="B11" s="526"/>
      <c r="C11" s="526"/>
      <c r="D11" s="526"/>
      <c r="E11" s="526"/>
      <c r="F11" s="526"/>
      <c r="H11" s="580" t="s">
        <v>834</v>
      </c>
      <c r="I11" s="581"/>
      <c r="J11" s="581"/>
      <c r="K11" s="581"/>
      <c r="L11" s="581" t="s">
        <v>835</v>
      </c>
      <c r="M11" s="581"/>
      <c r="N11" s="581"/>
      <c r="O11" s="581"/>
      <c r="P11" s="581"/>
      <c r="Q11" s="581"/>
      <c r="R11" s="581"/>
      <c r="S11" s="581"/>
      <c r="T11" s="582" t="s">
        <v>836</v>
      </c>
      <c r="U11" s="582" t="s">
        <v>837</v>
      </c>
      <c r="V11" s="586" t="s">
        <v>838</v>
      </c>
      <c r="W11" s="13"/>
      <c r="X11" s="587" t="s">
        <v>839</v>
      </c>
      <c r="Y11" s="579" t="s">
        <v>840</v>
      </c>
      <c r="AA11" s="212" t="str">
        <f>'Eventos de Riesgo Corrupción'!A10</f>
        <v xml:space="preserve">Código </v>
      </c>
      <c r="AB11" s="724" t="str">
        <f>I12</f>
        <v>Factor de riesgo</v>
      </c>
      <c r="AC11" s="725" t="s">
        <v>989</v>
      </c>
      <c r="AD11" s="725"/>
      <c r="AE11" s="718" t="s">
        <v>990</v>
      </c>
      <c r="AF11" s="718"/>
      <c r="AG11" s="722" t="s">
        <v>835</v>
      </c>
      <c r="AH11" s="722"/>
      <c r="AI11" s="722"/>
      <c r="AJ11" s="722"/>
      <c r="AK11" s="722"/>
      <c r="AL11" s="722"/>
      <c r="AM11" s="722"/>
      <c r="AN11" s="722"/>
      <c r="AO11" s="718" t="s">
        <v>991</v>
      </c>
      <c r="AP11" s="718"/>
      <c r="AQ11" s="718" t="s">
        <v>992</v>
      </c>
      <c r="AR11" s="718"/>
      <c r="AS11" s="718"/>
      <c r="AT11" s="719"/>
    </row>
    <row r="12" spans="1:46" x14ac:dyDescent="0.25">
      <c r="A12" s="162" t="str">
        <f>'Eventos de Riesgo Corrupción'!A10</f>
        <v xml:space="preserve">Código </v>
      </c>
      <c r="B12" s="50" t="str">
        <f>'Eventos de Riesgo Corrupción'!B10</f>
        <v xml:space="preserve">Evento de Riesgo </v>
      </c>
      <c r="C12" s="480" t="str">
        <f>'Eventos de Riesgo Corrupción'!C10</f>
        <v>Factor de Riesgo</v>
      </c>
      <c r="D12" s="482"/>
      <c r="E12" s="480" t="str">
        <f>'Eventos de Riesgo Corrupción'!E10</f>
        <v>Área /Cargo</v>
      </c>
      <c r="F12" s="481"/>
      <c r="H12" s="314" t="str">
        <f>'Eventos de Riesgo Corrupción'!A10</f>
        <v xml:space="preserve">Código </v>
      </c>
      <c r="I12" s="582" t="s">
        <v>836</v>
      </c>
      <c r="J12" s="582" t="s">
        <v>841</v>
      </c>
      <c r="K12" s="591" t="s">
        <v>844</v>
      </c>
      <c r="L12" s="585" t="s">
        <v>598</v>
      </c>
      <c r="M12" s="584" t="s">
        <v>845</v>
      </c>
      <c r="N12" s="585" t="s">
        <v>779</v>
      </c>
      <c r="O12" s="584" t="s">
        <v>846</v>
      </c>
      <c r="P12" s="585" t="s">
        <v>780</v>
      </c>
      <c r="Q12" s="584" t="s">
        <v>847</v>
      </c>
      <c r="R12" s="585" t="s">
        <v>781</v>
      </c>
      <c r="S12" s="584" t="s">
        <v>848</v>
      </c>
      <c r="T12" s="582"/>
      <c r="U12" s="582"/>
      <c r="V12" s="586"/>
      <c r="W12" s="13"/>
      <c r="X12" s="587"/>
      <c r="Y12" s="579"/>
      <c r="AA12" s="723" t="str">
        <f>'Eventos de Riesgo Corrupción'!A11</f>
        <v xml:space="preserve">Código de identificación del evento de riesgo </v>
      </c>
      <c r="AB12" s="724"/>
      <c r="AC12" s="213" t="s">
        <v>830</v>
      </c>
      <c r="AD12" s="213" t="s">
        <v>831</v>
      </c>
      <c r="AE12" s="718"/>
      <c r="AF12" s="718"/>
      <c r="AG12" s="720" t="s">
        <v>598</v>
      </c>
      <c r="AH12" s="721" t="s">
        <v>993</v>
      </c>
      <c r="AI12" s="720" t="s">
        <v>779</v>
      </c>
      <c r="AJ12" s="721" t="s">
        <v>994</v>
      </c>
      <c r="AK12" s="720" t="s">
        <v>780</v>
      </c>
      <c r="AL12" s="721" t="s">
        <v>995</v>
      </c>
      <c r="AM12" s="720" t="s">
        <v>781</v>
      </c>
      <c r="AN12" s="721" t="s">
        <v>996</v>
      </c>
      <c r="AO12" s="718"/>
      <c r="AP12" s="718"/>
      <c r="AQ12" s="718"/>
      <c r="AR12" s="718"/>
      <c r="AS12" s="718"/>
      <c r="AT12" s="719"/>
    </row>
    <row r="13" spans="1:46" ht="67.5" x14ac:dyDescent="0.25">
      <c r="A13" s="89" t="str">
        <f>'Eventos de Riesgo Corrupción'!A11</f>
        <v xml:space="preserve">Código de identificación del evento de riesgo </v>
      </c>
      <c r="B13" s="70" t="str">
        <f>'Eventos de Riesgo Corrupción'!B11</f>
        <v xml:space="preserve">Evento por el cual se puede generar el riesgo  ¿Qué puede suceder? </v>
      </c>
      <c r="C13" s="477" t="str">
        <f>'Eventos de Riesgo Corrupción'!C11</f>
        <v>Quién puede ocasionar el riesgo</v>
      </c>
      <c r="D13" s="479"/>
      <c r="E13" s="477" t="str">
        <f>'Eventos de Riesgo Corrupción'!E11</f>
        <v>Determine la División en donde se produce el riesgo y el responsable del área</v>
      </c>
      <c r="F13" s="478"/>
      <c r="H13" s="327" t="str">
        <f>'Eventos de Riesgo Corrupción'!A11</f>
        <v xml:space="preserve">Código de identificación del evento de riesgo </v>
      </c>
      <c r="I13" s="582"/>
      <c r="J13" s="582"/>
      <c r="K13" s="591"/>
      <c r="L13" s="585"/>
      <c r="M13" s="584"/>
      <c r="N13" s="585"/>
      <c r="O13" s="584"/>
      <c r="P13" s="585"/>
      <c r="Q13" s="584"/>
      <c r="R13" s="585"/>
      <c r="S13" s="584"/>
      <c r="T13" s="582"/>
      <c r="U13" s="582"/>
      <c r="V13" s="586"/>
      <c r="W13" s="13"/>
      <c r="X13" s="587"/>
      <c r="Y13" s="579"/>
      <c r="AA13" s="723"/>
      <c r="AB13" s="724"/>
      <c r="AC13" s="214" t="s">
        <v>997</v>
      </c>
      <c r="AD13" s="214" t="s">
        <v>997</v>
      </c>
      <c r="AE13" s="215" t="s">
        <v>998</v>
      </c>
      <c r="AF13" s="216" t="s">
        <v>999</v>
      </c>
      <c r="AG13" s="720"/>
      <c r="AH13" s="721"/>
      <c r="AI13" s="720"/>
      <c r="AJ13" s="721"/>
      <c r="AK13" s="720"/>
      <c r="AL13" s="721"/>
      <c r="AM13" s="720"/>
      <c r="AN13" s="721"/>
      <c r="AO13" s="215" t="s">
        <v>998</v>
      </c>
      <c r="AP13" s="216" t="s">
        <v>999</v>
      </c>
      <c r="AQ13" s="215" t="s">
        <v>830</v>
      </c>
      <c r="AR13" s="215" t="s">
        <v>831</v>
      </c>
      <c r="AS13" s="215" t="s">
        <v>1000</v>
      </c>
      <c r="AT13" s="217" t="s">
        <v>1001</v>
      </c>
    </row>
    <row r="14" spans="1:46" ht="63.75" customHeight="1" x14ac:dyDescent="0.25">
      <c r="A14" s="475" t="str">
        <f>'Eventos de Riesgo Corrupción'!A12</f>
        <v>R1</v>
      </c>
      <c r="B14" s="491" t="str">
        <f>'Eventos de Riesgo Corrupción'!B12</f>
        <v>Realizar pagos, promesas, ofrecimientos, concesiones u otorgar beneficio de tipo económico de forma indebida a un servidor público nacional o extranjero, con el fin de otorgar / obtener una ventaja o beneficio en nombre propio o de CCF.</v>
      </c>
      <c r="C14" s="494" t="str">
        <f>'Eventos de Riesgo Corrupción'!C12</f>
        <v>Terceros</v>
      </c>
      <c r="D14" s="153" t="str">
        <f>'Eventos de Riesgo Corrupción'!D12</f>
        <v>Contratistas</v>
      </c>
      <c r="E14" s="155" t="str">
        <f>'Eventos de Riesgo Corrupción'!E12</f>
        <v>Dirección de asuntos jurídicos</v>
      </c>
      <c r="F14" s="155" t="str">
        <f>'Eventos de Riesgo Corrupción'!F12</f>
        <v>Director de asuntos jurídicos
Técnico II de Compras</v>
      </c>
      <c r="H14" s="475" t="str">
        <f>'Eventos de Riesgo Corrupción'!A12</f>
        <v>R1</v>
      </c>
      <c r="I14" s="167" t="str">
        <f>'Eventos de Riesgo Corrupción'!D12</f>
        <v>Contratistas</v>
      </c>
      <c r="J14" s="164">
        <f>'Matriz de riesgo inherente C'!FC14</f>
        <v>2</v>
      </c>
      <c r="K14" s="588">
        <f>'Matriz de riesgo inherente C'!FF14</f>
        <v>2</v>
      </c>
      <c r="L14" s="164">
        <f>'Matriz de riesgo inherente C'!FG14</f>
        <v>4</v>
      </c>
      <c r="M14" s="601">
        <f>'Matriz de riesgo inherente C'!FJ14</f>
        <v>4</v>
      </c>
      <c r="N14" s="164">
        <f>'Matriz de riesgo inherente C'!FK14</f>
        <v>4</v>
      </c>
      <c r="O14" s="601">
        <f>'Matriz de riesgo inherente C'!FN14</f>
        <v>4</v>
      </c>
      <c r="P14" s="164">
        <f>'Matriz de riesgo inherente C'!FO14</f>
        <v>3</v>
      </c>
      <c r="Q14" s="601">
        <f>'Matriz de riesgo inherente C'!FR14</f>
        <v>3</v>
      </c>
      <c r="R14" s="164">
        <f>'Matriz de riesgo inherente C'!FS14</f>
        <v>3</v>
      </c>
      <c r="S14" s="601">
        <f>'Matriz de riesgo inherente C'!FV14</f>
        <v>3</v>
      </c>
      <c r="T14" s="167" t="str">
        <f>'Eventos de Riesgo Corrupción'!D12</f>
        <v>Contratistas</v>
      </c>
      <c r="U14" s="164">
        <f>'Matriz de riesgo inherente C'!FX14</f>
        <v>4</v>
      </c>
      <c r="V14" s="588">
        <f>'Matriz de riesgo inherente C'!FY14</f>
        <v>4</v>
      </c>
      <c r="W14" s="91"/>
      <c r="X14" s="604">
        <f>'Matriz de riesgo inherente C'!GA14</f>
        <v>8</v>
      </c>
      <c r="Y14" s="592" t="str">
        <f>IF(X14&gt;=20,"MUY ALTO",IF(X14&gt;=10,"ALTO",IF(X14&gt;=4,"MODERADO",IF(X14&lt;=3,"BAJO"))))</f>
        <v>MODERADO</v>
      </c>
      <c r="AA14" s="475" t="str">
        <f>'Eventos de Riesgo Corrupción'!A12</f>
        <v>R1</v>
      </c>
      <c r="AB14" s="167" t="str">
        <f>'Eventos de Riesgo Corrupción'!D12</f>
        <v>Contratistas</v>
      </c>
      <c r="AC14" s="218" t="str">
        <f>IF('Eventos vs Controles'!AC14&gt;=90%,"2",IF('Eventos vs Controles'!AC14&gt;=60%,"1",IF('Eventos vs Controles'!AC14&lt;=59%,"0")))</f>
        <v>1</v>
      </c>
      <c r="AD14" s="218" t="str">
        <f>IF('Eventos vs Controles'!AC14&gt;=90%,"2",IF('Eventos vs Controles'!AC14&gt;=60%,"1",IF('Eventos vs Controles'!AC14&lt;=59%,"0")))</f>
        <v>1</v>
      </c>
      <c r="AE14" s="220">
        <f>ROUND(IF((J14-AC14)&lt;1,"1",IF((J14-AC14)&gt;=1, J14-AC14)),0)</f>
        <v>1</v>
      </c>
      <c r="AF14" s="726">
        <f>ROUND(IF((AVERAGE(AE14,AE15,AE16,AE17,AE18,AE19,AE20))&lt;1,"1",IF(AVERAGE(AE14,AE15,AE16,AE17,AE18,AE19,AE20)&gt;=1,AVERAGE(AE14,AE15,AE16,AE17,AE18,AE19,AE20))),0)</f>
        <v>1</v>
      </c>
      <c r="AG14" s="221">
        <f>ROUND(IF((L14-AD14)&lt;1,"1",IF((L14-AD14)&gt;=1, L14-AD14)),0)</f>
        <v>3</v>
      </c>
      <c r="AH14" s="740">
        <f>ROUND(IF((AVERAGE(AG14,AG15,AG16,AG17,AG18,AG19,AG20))&lt;1,"1",IF(AVERAGE(AG14,AG15,AG16,AG17,AG18,AG19,AG20)&gt;=1,AVERAGE(AG14,AG15,AG16,AG17,AG18,AG19,AG20))),0)</f>
        <v>2</v>
      </c>
      <c r="AI14" s="221">
        <f>ROUND(IF((N14-AD14)&lt;1,"1",IF((N14-AD14)&gt;=1, N14-AD14)),0)</f>
        <v>3</v>
      </c>
      <c r="AJ14" s="740">
        <f>ROUND(IF((AVERAGE(AI14,AI15,AI16,AI17,AI18,AI19,AI20))&lt;1,"1",IF(AVERAGE(AI14,AI15,AI16,AI17,AI18,AI19,AI20)&gt;=1,AVERAGE(AI14,AI15,AI16,AI17,AI18,AI19,AI20))),0)</f>
        <v>2</v>
      </c>
      <c r="AK14" s="221">
        <f>ROUND(IF((P14-AD14)&lt;1,"1",IF((P14-AD14)&gt;=1, P14-AD14)),0)</f>
        <v>2</v>
      </c>
      <c r="AL14" s="740">
        <f>ROUND(IF((AVERAGE(AK14,AK15,AK16,AK17,AK18,AK19,AK20))&lt;1,"1",IF(AVERAGE(AK14,AK15,AK16,AK17,AK18,AK19,AK20)&gt;=1,AVERAGE(AK14,AK15,AK16,AK17,AK18,AK19,AK20))),0)</f>
        <v>1</v>
      </c>
      <c r="AM14" s="221">
        <f>ROUND(IF((R14-AD14)&lt;1,"1",IF((R14-AD14)&gt;=1, R14-AD14)),0)</f>
        <v>2</v>
      </c>
      <c r="AN14" s="740">
        <f>ROUND(IF((AVERAGE(AM14,AM15,AM16,AM17,AM18,AM19,AM20))&lt;1,"1",IF(AVERAGE(AM14,AM15,AM16,AM17,AM18,AM19,AM20)&gt;=1,AVERAGE(AM14,AM15,AM16,AM17,AM18,AM19,AM20))),0)</f>
        <v>1</v>
      </c>
      <c r="AO14" s="219">
        <f>ROUND(IF((AVERAGE(AG14,AI14,AK14,AM14))&lt;1,"1",IF(AVERAGE(AG14,AI14,AK14,AM14)&gt;=1,AVERAGE(AG14,AI14,AK14,AM14))),0)</f>
        <v>3</v>
      </c>
      <c r="AP14" s="726">
        <f>ROUND(IF((AVERAGE(AO14,AO15,AO16,AO17,AO18,AO19,AO20))&lt;1,"1",IF(AVERAGE(AO14,AO15,AO16,AO17,AO18,AO19,AO20)&gt;=1,AVERAGE(AO14,AO15,AO16,AO17,AO18,AO19,AO20))),0)</f>
        <v>2</v>
      </c>
      <c r="AQ14" s="729">
        <f>AF14</f>
        <v>1</v>
      </c>
      <c r="AR14" s="729">
        <f>AP14</f>
        <v>2</v>
      </c>
      <c r="AS14" s="732">
        <f>ROUND((AQ14*AR14),0)</f>
        <v>2</v>
      </c>
      <c r="AT14" s="735" t="str">
        <f>IF(AS14&gt;=20,"MUY ALTO",IF(AS14&gt;=10,"ALTO",IF(AS14&gt;=4,"MODERADO",IF(AS14&lt;=3,"BAJO"))))</f>
        <v>BAJO</v>
      </c>
    </row>
    <row r="15" spans="1:46" ht="50.25" customHeight="1" x14ac:dyDescent="0.25">
      <c r="A15" s="487"/>
      <c r="B15" s="492"/>
      <c r="C15" s="517"/>
      <c r="D15" s="153" t="str">
        <f>'Eventos de Riesgo Corrupción'!D13</f>
        <v>Clientes</v>
      </c>
      <c r="E15" s="155" t="str">
        <f>'Eventos de Riesgo Corrupción'!E13</f>
        <v>Dirección administrativa y financiera
Desarrollo empresarial
Dirección de asuntos jurídicos</v>
      </c>
      <c r="F15" s="155" t="str">
        <f>'Eventos de Riesgo Corrupción'!F13</f>
        <v>Director administrativo y financiero
Coordinador financiero
Director de desarrollo empresarial
Gestores de proyectos y competitividad
Director de asuntos jurídicos
Técnico II de Compras</v>
      </c>
      <c r="H15" s="487"/>
      <c r="I15" s="167" t="str">
        <f>'Eventos de Riesgo Corrupción'!D13</f>
        <v>Clientes</v>
      </c>
      <c r="J15" s="164">
        <f>'Matriz de riesgo inherente C'!FC15</f>
        <v>2</v>
      </c>
      <c r="K15" s="589"/>
      <c r="L15" s="164">
        <f>'Matriz de riesgo inherente C'!FG15</f>
        <v>4</v>
      </c>
      <c r="M15" s="602"/>
      <c r="N15" s="164">
        <f>'Matriz de riesgo inherente C'!FK15</f>
        <v>4</v>
      </c>
      <c r="O15" s="602"/>
      <c r="P15" s="164">
        <f>'Matriz de riesgo inherente C'!FO15</f>
        <v>3</v>
      </c>
      <c r="Q15" s="602"/>
      <c r="R15" s="164">
        <f>'Matriz de riesgo inherente C'!FS15</f>
        <v>3</v>
      </c>
      <c r="S15" s="602"/>
      <c r="T15" s="167" t="str">
        <f>'Eventos de Riesgo Corrupción'!D13</f>
        <v>Clientes</v>
      </c>
      <c r="U15" s="164">
        <f>'Matriz de riesgo inherente C'!FX15</f>
        <v>4</v>
      </c>
      <c r="V15" s="589"/>
      <c r="W15" s="91"/>
      <c r="X15" s="605"/>
      <c r="Y15" s="593"/>
      <c r="AA15" s="487"/>
      <c r="AB15" s="167" t="str">
        <f>'Eventos de Riesgo Corrupción'!D13</f>
        <v>Clientes</v>
      </c>
      <c r="AC15" s="218" t="str">
        <f>IF('Eventos vs Controles'!AC15&gt;=90%,"2",IF('Eventos vs Controles'!AC15&gt;=60%,"1",IF('Eventos vs Controles'!AC15&lt;=59%,"0")))</f>
        <v>2</v>
      </c>
      <c r="AD15" s="218" t="str">
        <f>IF('Eventos vs Controles'!AC15&gt;=90%,"2",IF('Eventos vs Controles'!AC15&gt;=60%,"1",IF('Eventos vs Controles'!AC15&lt;=59%,"0")))</f>
        <v>2</v>
      </c>
      <c r="AE15" s="220">
        <f t="shared" ref="AE15:AE33" si="0">ROUND(IF((J15-AC15)&lt;1,"1",IF((J15-AC15)&gt;=1, J15-AC15)),0)</f>
        <v>1</v>
      </c>
      <c r="AF15" s="727"/>
      <c r="AG15" s="221">
        <f t="shared" ref="AG15:AG33" si="1">ROUND(IF((L15-AD15)&lt;1,"1",IF((L15-AD15)&gt;=1, L15-AD15)),0)</f>
        <v>2</v>
      </c>
      <c r="AH15" s="741"/>
      <c r="AI15" s="221">
        <f t="shared" ref="AI15:AI33" si="2">ROUND(IF((N15-AD15)&lt;1,"1",IF((N15-AD15)&gt;=1, N15-AD15)),0)</f>
        <v>2</v>
      </c>
      <c r="AJ15" s="741"/>
      <c r="AK15" s="221">
        <f t="shared" ref="AK15:AK33" si="3">ROUND(IF((P15-AD15)&lt;1,"1",IF((P15-AD15)&gt;=1, P15-AD15)),0)</f>
        <v>1</v>
      </c>
      <c r="AL15" s="741"/>
      <c r="AM15" s="221">
        <f t="shared" ref="AM15:AM33" si="4">ROUND(IF((R15-AD15)&lt;1,"1",IF((R15-AD15)&gt;=1, R15-AD15)),0)</f>
        <v>1</v>
      </c>
      <c r="AN15" s="741"/>
      <c r="AO15" s="219">
        <f t="shared" ref="AO15:AO33" si="5">ROUND(IF((AVERAGE(AG15,AI15,AK15,AM15))&lt;1,"1",IF(AVERAGE(AG15,AI15,AK15,AM15)&gt;=1,AVERAGE(AG15,AI15,AK15,AM15))),0)</f>
        <v>2</v>
      </c>
      <c r="AP15" s="727"/>
      <c r="AQ15" s="730"/>
      <c r="AR15" s="730"/>
      <c r="AS15" s="733"/>
      <c r="AT15" s="736"/>
    </row>
    <row r="16" spans="1:46" ht="36.950000000000003" customHeight="1" x14ac:dyDescent="0.25">
      <c r="A16" s="487"/>
      <c r="B16" s="492"/>
      <c r="C16" s="517"/>
      <c r="D16" s="153" t="str">
        <f>'Eventos de Riesgo Corrupción'!D14</f>
        <v>Usuarios</v>
      </c>
      <c r="E16" s="155"/>
      <c r="F16" s="155"/>
      <c r="H16" s="487"/>
      <c r="I16" s="167" t="str">
        <f>'Eventos de Riesgo Corrupción'!D14</f>
        <v>Usuarios</v>
      </c>
      <c r="J16" s="164">
        <f>'Matriz de riesgo inherente C'!FC16</f>
        <v>2</v>
      </c>
      <c r="K16" s="589"/>
      <c r="L16" s="164">
        <f>'Matriz de riesgo inherente C'!FG16</f>
        <v>4</v>
      </c>
      <c r="M16" s="602"/>
      <c r="N16" s="164">
        <f>'Matriz de riesgo inherente C'!FK16</f>
        <v>4</v>
      </c>
      <c r="O16" s="602"/>
      <c r="P16" s="164">
        <f>'Matriz de riesgo inherente C'!FO16</f>
        <v>3</v>
      </c>
      <c r="Q16" s="602"/>
      <c r="R16" s="164">
        <f>'Matriz de riesgo inherente C'!FS16</f>
        <v>3</v>
      </c>
      <c r="S16" s="602"/>
      <c r="T16" s="167" t="str">
        <f>'Eventos de Riesgo Corrupción'!D14</f>
        <v>Usuarios</v>
      </c>
      <c r="U16" s="164">
        <f>'Matriz de riesgo inherente C'!FX16</f>
        <v>4</v>
      </c>
      <c r="V16" s="589"/>
      <c r="W16" s="91"/>
      <c r="X16" s="605"/>
      <c r="Y16" s="593"/>
      <c r="AA16" s="487"/>
      <c r="AB16" s="167" t="str">
        <f>'Eventos de Riesgo Corrupción'!D14</f>
        <v>Usuarios</v>
      </c>
      <c r="AC16" s="218" t="str">
        <f>IF('Eventos vs Controles'!AC16&gt;=90%,"2",IF('Eventos vs Controles'!AC16&gt;=60%,"1",IF('Eventos vs Controles'!AC16&lt;=59%,"0")))</f>
        <v>2</v>
      </c>
      <c r="AD16" s="218" t="str">
        <f>IF('Eventos vs Controles'!AC16&gt;=90%,"2",IF('Eventos vs Controles'!AC16&gt;=60%,"1",IF('Eventos vs Controles'!AC16&lt;=59%,"0")))</f>
        <v>2</v>
      </c>
      <c r="AE16" s="220">
        <f t="shared" si="0"/>
        <v>1</v>
      </c>
      <c r="AF16" s="727"/>
      <c r="AG16" s="221">
        <f t="shared" si="1"/>
        <v>2</v>
      </c>
      <c r="AH16" s="741"/>
      <c r="AI16" s="221">
        <f t="shared" si="2"/>
        <v>2</v>
      </c>
      <c r="AJ16" s="741"/>
      <c r="AK16" s="221">
        <f t="shared" si="3"/>
        <v>1</v>
      </c>
      <c r="AL16" s="741"/>
      <c r="AM16" s="221">
        <f t="shared" si="4"/>
        <v>1</v>
      </c>
      <c r="AN16" s="741"/>
      <c r="AO16" s="219">
        <f t="shared" si="5"/>
        <v>2</v>
      </c>
      <c r="AP16" s="727"/>
      <c r="AQ16" s="730"/>
      <c r="AR16" s="730"/>
      <c r="AS16" s="733"/>
      <c r="AT16" s="736"/>
    </row>
    <row r="17" spans="1:46" ht="36.950000000000003" customHeight="1" x14ac:dyDescent="0.25">
      <c r="A17" s="487"/>
      <c r="B17" s="492"/>
      <c r="C17" s="517"/>
      <c r="D17" s="153" t="str">
        <f>'Eventos de Riesgo Corrupción'!D15</f>
        <v>Empleados</v>
      </c>
      <c r="E17" s="155" t="str">
        <f>'Eventos de Riesgo Corrupción'!E14</f>
        <v>Dirección administrativa y financiera
Desarrollo empresarial
Dirección de asuntos jurídicos</v>
      </c>
      <c r="F17" s="155" t="str">
        <f>'Eventos de Riesgo Corrupción'!F14</f>
        <v>Director administrativo y financiero
Coordinador financiero
Director de desarrollo empresarial
Gestores de proyectos y competitividad
Director de asuntos jurídicos
Técnico II de Compras</v>
      </c>
      <c r="H17" s="487"/>
      <c r="I17" s="167" t="str">
        <f>'Eventos de Riesgo Corrupción'!D15</f>
        <v>Empleados</v>
      </c>
      <c r="J17" s="164">
        <f>'Matriz de riesgo inherente C'!FC17</f>
        <v>2</v>
      </c>
      <c r="K17" s="589"/>
      <c r="L17" s="164">
        <f>'Matriz de riesgo inherente C'!FG17</f>
        <v>4</v>
      </c>
      <c r="M17" s="602"/>
      <c r="N17" s="164">
        <f>'Matriz de riesgo inherente C'!FK17</f>
        <v>4</v>
      </c>
      <c r="O17" s="602"/>
      <c r="P17" s="164">
        <f>'Matriz de riesgo inherente C'!FO17</f>
        <v>3</v>
      </c>
      <c r="Q17" s="602"/>
      <c r="R17" s="164">
        <f>'Matriz de riesgo inherente C'!FS17</f>
        <v>3</v>
      </c>
      <c r="S17" s="602"/>
      <c r="T17" s="167" t="str">
        <f>'Eventos de Riesgo Corrupción'!D15</f>
        <v>Empleados</v>
      </c>
      <c r="U17" s="164">
        <f>'Matriz de riesgo inherente C'!FX17</f>
        <v>4</v>
      </c>
      <c r="V17" s="589"/>
      <c r="W17" s="91"/>
      <c r="X17" s="605"/>
      <c r="Y17" s="593"/>
      <c r="AA17" s="487"/>
      <c r="AB17" s="167" t="str">
        <f>'Eventos de Riesgo Corrupción'!D15</f>
        <v>Empleados</v>
      </c>
      <c r="AC17" s="218" t="str">
        <f>IF('Eventos vs Controles'!AC17&gt;=90%,"2",IF('Eventos vs Controles'!AC17&gt;=60%,"1",IF('Eventos vs Controles'!AC17&lt;=59%,"0")))</f>
        <v>1</v>
      </c>
      <c r="AD17" s="218" t="str">
        <f>IF('Eventos vs Controles'!AC17&gt;=90%,"2",IF('Eventos vs Controles'!AC17&gt;=60%,"1",IF('Eventos vs Controles'!AC17&lt;=59%,"0")))</f>
        <v>1</v>
      </c>
      <c r="AE17" s="220">
        <f t="shared" si="0"/>
        <v>1</v>
      </c>
      <c r="AF17" s="727"/>
      <c r="AG17" s="221">
        <f t="shared" si="1"/>
        <v>3</v>
      </c>
      <c r="AH17" s="741"/>
      <c r="AI17" s="221">
        <f t="shared" si="2"/>
        <v>3</v>
      </c>
      <c r="AJ17" s="741"/>
      <c r="AK17" s="221">
        <f t="shared" si="3"/>
        <v>2</v>
      </c>
      <c r="AL17" s="741"/>
      <c r="AM17" s="221">
        <f t="shared" si="4"/>
        <v>2</v>
      </c>
      <c r="AN17" s="741"/>
      <c r="AO17" s="219">
        <f t="shared" si="5"/>
        <v>3</v>
      </c>
      <c r="AP17" s="727"/>
      <c r="AQ17" s="730"/>
      <c r="AR17" s="730"/>
      <c r="AS17" s="733"/>
      <c r="AT17" s="736"/>
    </row>
    <row r="18" spans="1:46" ht="36.950000000000003" customHeight="1" x14ac:dyDescent="0.25">
      <c r="A18" s="487"/>
      <c r="B18" s="492"/>
      <c r="C18" s="495"/>
      <c r="D18" s="153" t="str">
        <f>'Eventos de Riesgo Corrupción'!D16</f>
        <v>Aliados</v>
      </c>
      <c r="E18" s="155" t="str">
        <f>'Eventos de Riesgo Corrupción'!E16</f>
        <v>Desarrollo empresarial</v>
      </c>
      <c r="F18" s="155" t="str">
        <f>'Eventos de Riesgo Corrupción'!F16</f>
        <v>Director de desarrollo empresarial</v>
      </c>
      <c r="H18" s="487"/>
      <c r="I18" s="167" t="str">
        <f>'Eventos de Riesgo Corrupción'!D16</f>
        <v>Aliados</v>
      </c>
      <c r="J18" s="164">
        <f>'Matriz de riesgo inherente C'!FC18</f>
        <v>2</v>
      </c>
      <c r="K18" s="589"/>
      <c r="L18" s="164">
        <f>'Matriz de riesgo inherente C'!FG18</f>
        <v>4</v>
      </c>
      <c r="M18" s="602"/>
      <c r="N18" s="164">
        <f>'Matriz de riesgo inherente C'!FK18</f>
        <v>4</v>
      </c>
      <c r="O18" s="602"/>
      <c r="P18" s="164">
        <f>'Matriz de riesgo inherente C'!FO18</f>
        <v>3</v>
      </c>
      <c r="Q18" s="602"/>
      <c r="R18" s="164">
        <f>'Matriz de riesgo inherente C'!FS18</f>
        <v>3</v>
      </c>
      <c r="S18" s="602"/>
      <c r="T18" s="167" t="str">
        <f>'Eventos de Riesgo Corrupción'!D16</f>
        <v>Aliados</v>
      </c>
      <c r="U18" s="164">
        <f>'Matriz de riesgo inherente C'!FX18</f>
        <v>4</v>
      </c>
      <c r="V18" s="589"/>
      <c r="W18" s="91"/>
      <c r="X18" s="605"/>
      <c r="Y18" s="593"/>
      <c r="AA18" s="487"/>
      <c r="AB18" s="167" t="str">
        <f>'Eventos de Riesgo Corrupción'!D16</f>
        <v>Aliados</v>
      </c>
      <c r="AC18" s="218" t="str">
        <f>IF('Eventos vs Controles'!AC18&gt;=90%,"2",IF('Eventos vs Controles'!AC18&gt;=60%,"1",IF('Eventos vs Controles'!AC18&lt;=59%,"0")))</f>
        <v>2</v>
      </c>
      <c r="AD18" s="218" t="str">
        <f>IF('Eventos vs Controles'!AC18&gt;=90%,"2",IF('Eventos vs Controles'!AC18&gt;=60%,"1",IF('Eventos vs Controles'!AC18&lt;=59%,"0")))</f>
        <v>2</v>
      </c>
      <c r="AE18" s="220">
        <f t="shared" si="0"/>
        <v>1</v>
      </c>
      <c r="AF18" s="727"/>
      <c r="AG18" s="221">
        <f t="shared" si="1"/>
        <v>2</v>
      </c>
      <c r="AH18" s="741"/>
      <c r="AI18" s="221">
        <f t="shared" si="2"/>
        <v>2</v>
      </c>
      <c r="AJ18" s="741"/>
      <c r="AK18" s="221">
        <f t="shared" si="3"/>
        <v>1</v>
      </c>
      <c r="AL18" s="741"/>
      <c r="AM18" s="221">
        <f t="shared" si="4"/>
        <v>1</v>
      </c>
      <c r="AN18" s="741"/>
      <c r="AO18" s="219">
        <f t="shared" si="5"/>
        <v>2</v>
      </c>
      <c r="AP18" s="727"/>
      <c r="AQ18" s="730"/>
      <c r="AR18" s="730"/>
      <c r="AS18" s="733"/>
      <c r="AT18" s="736"/>
    </row>
    <row r="19" spans="1:46" ht="36.950000000000003" customHeight="1" x14ac:dyDescent="0.25">
      <c r="A19" s="487"/>
      <c r="B19" s="492"/>
      <c r="C19" s="153" t="str">
        <f>'Eventos de Riesgo Corrupción'!C17</f>
        <v>Líneas de negocio</v>
      </c>
      <c r="D19" s="153" t="str">
        <f>'Eventos de Riesgo Corrupción'!D17</f>
        <v>Servicios</v>
      </c>
      <c r="E19" s="155" t="str">
        <f>'Eventos de Riesgo Corrupción'!E17</f>
        <v>Dirección administrativa y financiera
Desarrollo empresarial
Dirección de asuntos jurídicos</v>
      </c>
      <c r="F19" s="155" t="str">
        <f>'Eventos de Riesgo Corrupción'!F17</f>
        <v>Director administrativo y financiero
Coordinador financiero
Director de desarrollo empresarial
Gestores de proyectos y competitividad
Director de asuntos jurídicos
Técnico II de Compras</v>
      </c>
      <c r="H19" s="487"/>
      <c r="I19" s="167" t="str">
        <f>'Eventos de Riesgo Corrupción'!C17</f>
        <v>Líneas de negocio</v>
      </c>
      <c r="J19" s="164">
        <f>'Matriz de riesgo inherente C'!FC19</f>
        <v>2</v>
      </c>
      <c r="K19" s="589"/>
      <c r="L19" s="164">
        <f>'Matriz de riesgo inherente C'!FG19</f>
        <v>4</v>
      </c>
      <c r="M19" s="602"/>
      <c r="N19" s="164">
        <f>'Matriz de riesgo inherente C'!FK19</f>
        <v>4</v>
      </c>
      <c r="O19" s="602"/>
      <c r="P19" s="164">
        <f>'Matriz de riesgo inherente C'!FO19</f>
        <v>3</v>
      </c>
      <c r="Q19" s="602"/>
      <c r="R19" s="164">
        <f>'Matriz de riesgo inherente C'!FS19</f>
        <v>3</v>
      </c>
      <c r="S19" s="602"/>
      <c r="T19" s="167" t="str">
        <f>'Eventos de Riesgo Corrupción'!D17</f>
        <v>Servicios</v>
      </c>
      <c r="U19" s="164">
        <f>'Matriz de riesgo inherente C'!FX19</f>
        <v>4</v>
      </c>
      <c r="V19" s="589"/>
      <c r="W19" s="91"/>
      <c r="X19" s="605"/>
      <c r="Y19" s="593"/>
      <c r="AA19" s="487"/>
      <c r="AB19" s="167" t="str">
        <f>'Eventos de Riesgo Corrupción'!D17</f>
        <v>Servicios</v>
      </c>
      <c r="AC19" s="218" t="str">
        <f>IF('Eventos vs Controles'!AC19&gt;=90%,"2",IF('Eventos vs Controles'!AC19&gt;=60%,"1",IF('Eventos vs Controles'!AC19&lt;=59%,"0")))</f>
        <v>2</v>
      </c>
      <c r="AD19" s="218" t="str">
        <f>IF('Eventos vs Controles'!AC19&gt;=90%,"2",IF('Eventos vs Controles'!AC19&gt;=60%,"1",IF('Eventos vs Controles'!AC19&lt;=59%,"0")))</f>
        <v>2</v>
      </c>
      <c r="AE19" s="220">
        <f t="shared" si="0"/>
        <v>1</v>
      </c>
      <c r="AF19" s="727"/>
      <c r="AG19" s="221">
        <f t="shared" si="1"/>
        <v>2</v>
      </c>
      <c r="AH19" s="741"/>
      <c r="AI19" s="221">
        <f t="shared" si="2"/>
        <v>2</v>
      </c>
      <c r="AJ19" s="741"/>
      <c r="AK19" s="221">
        <f t="shared" si="3"/>
        <v>1</v>
      </c>
      <c r="AL19" s="741"/>
      <c r="AM19" s="221">
        <f t="shared" si="4"/>
        <v>1</v>
      </c>
      <c r="AN19" s="741"/>
      <c r="AO19" s="219">
        <f t="shared" si="5"/>
        <v>2</v>
      </c>
      <c r="AP19" s="727"/>
      <c r="AQ19" s="730"/>
      <c r="AR19" s="730"/>
      <c r="AS19" s="733"/>
      <c r="AT19" s="736"/>
    </row>
    <row r="20" spans="1:46" ht="36.950000000000003" customHeight="1" x14ac:dyDescent="0.25">
      <c r="A20" s="476"/>
      <c r="B20" s="493"/>
      <c r="C20" s="153" t="str">
        <f>'Eventos de Riesgo Corrupción'!C18</f>
        <v>Actividad económica</v>
      </c>
      <c r="D20" s="153" t="str">
        <f>'Eventos de Riesgo Corrupción'!D18</f>
        <v xml:space="preserve">Objeto Social </v>
      </c>
      <c r="E20" s="155" t="str">
        <f>'Eventos de Riesgo Corrupción'!E18</f>
        <v>Dirección de asuntos jurídicos</v>
      </c>
      <c r="F20" s="155" t="str">
        <f>'Eventos de Riesgo Corrupción'!F18</f>
        <v>Director de asuntos jurídicos
Técnico II de Compras</v>
      </c>
      <c r="H20" s="476"/>
      <c r="I20" s="167" t="str">
        <f>'Eventos de Riesgo Corrupción'!C18</f>
        <v>Actividad económica</v>
      </c>
      <c r="J20" s="164">
        <f>'Matriz de riesgo inherente C'!FC20</f>
        <v>2</v>
      </c>
      <c r="K20" s="590"/>
      <c r="L20" s="164">
        <f>'Matriz de riesgo inherente C'!FG20</f>
        <v>4</v>
      </c>
      <c r="M20" s="603"/>
      <c r="N20" s="164">
        <f>'Matriz de riesgo inherente C'!FK20</f>
        <v>4</v>
      </c>
      <c r="O20" s="603"/>
      <c r="P20" s="164">
        <f>'Matriz de riesgo inherente C'!FO20</f>
        <v>3</v>
      </c>
      <c r="Q20" s="603"/>
      <c r="R20" s="164">
        <f>'Matriz de riesgo inherente C'!FS20</f>
        <v>3</v>
      </c>
      <c r="S20" s="603"/>
      <c r="T20" s="167" t="str">
        <f>'Eventos de Riesgo Corrupción'!D18</f>
        <v xml:space="preserve">Objeto Social </v>
      </c>
      <c r="U20" s="164">
        <f>'Matriz de riesgo inherente C'!FX20</f>
        <v>4</v>
      </c>
      <c r="V20" s="590"/>
      <c r="W20" s="91"/>
      <c r="X20" s="606"/>
      <c r="Y20" s="594"/>
      <c r="AA20" s="476"/>
      <c r="AB20" s="167" t="str">
        <f>'Eventos de Riesgo Corrupción'!D18</f>
        <v xml:space="preserve">Objeto Social </v>
      </c>
      <c r="AC20" s="218" t="str">
        <f>IF('Eventos vs Controles'!AC20&gt;=90%,"2",IF('Eventos vs Controles'!AC20&gt;=60%,"1",IF('Eventos vs Controles'!AC20&lt;=59%,"0")))</f>
        <v>2</v>
      </c>
      <c r="AD20" s="218" t="str">
        <f>IF('Eventos vs Controles'!AC20&gt;=90%,"2",IF('Eventos vs Controles'!AC20&gt;=60%,"1",IF('Eventos vs Controles'!AC20&lt;=59%,"0")))</f>
        <v>2</v>
      </c>
      <c r="AE20" s="220">
        <f t="shared" si="0"/>
        <v>1</v>
      </c>
      <c r="AF20" s="728"/>
      <c r="AG20" s="221">
        <f t="shared" si="1"/>
        <v>2</v>
      </c>
      <c r="AH20" s="742"/>
      <c r="AI20" s="221">
        <f t="shared" si="2"/>
        <v>2</v>
      </c>
      <c r="AJ20" s="742"/>
      <c r="AK20" s="221">
        <f t="shared" si="3"/>
        <v>1</v>
      </c>
      <c r="AL20" s="742"/>
      <c r="AM20" s="221">
        <f t="shared" si="4"/>
        <v>1</v>
      </c>
      <c r="AN20" s="742"/>
      <c r="AO20" s="219">
        <f t="shared" si="5"/>
        <v>2</v>
      </c>
      <c r="AP20" s="728"/>
      <c r="AQ20" s="731"/>
      <c r="AR20" s="731"/>
      <c r="AS20" s="734"/>
      <c r="AT20" s="737"/>
    </row>
    <row r="21" spans="1:46" ht="36.950000000000003" customHeight="1" x14ac:dyDescent="0.25">
      <c r="A21" s="483" t="str">
        <f>'Eventos de Riesgo Corrupción'!A19</f>
        <v>R2</v>
      </c>
      <c r="B21" s="496" t="str">
        <f>'Eventos de Riesgo Corrupción'!B19</f>
        <v>Hacer uso indebido de la posición o cargo para obtener beneficios a nombre propio o de terceros en contratos estatales o en negocios internacionales.</v>
      </c>
      <c r="C21" s="500" t="str">
        <f>'Eventos de Riesgo Corrupción'!C19</f>
        <v>Terceros</v>
      </c>
      <c r="D21" s="50" t="str">
        <f>'Eventos de Riesgo Corrupción'!D19</f>
        <v>Contratistas</v>
      </c>
      <c r="E21" s="82" t="str">
        <f>'Eventos de Riesgo Corrupción'!E19</f>
        <v>Dirección de asuntos jurídicos</v>
      </c>
      <c r="F21" s="82" t="str">
        <f>'Eventos de Riesgo Corrupción'!F19</f>
        <v>Director de asuntos jurídicos
Técnico II de Compras</v>
      </c>
      <c r="H21" s="483" t="str">
        <f>'Eventos de Riesgo Corrupción'!A19</f>
        <v>R2</v>
      </c>
      <c r="I21" s="262" t="str">
        <f>'Eventos de Riesgo Corrupción'!D19</f>
        <v>Contratistas</v>
      </c>
      <c r="J21" s="244">
        <f>'Matriz de riesgo inherente C'!FC21</f>
        <v>2</v>
      </c>
      <c r="K21" s="738">
        <f>'Matriz de riesgo inherente C'!FF21</f>
        <v>2</v>
      </c>
      <c r="L21" s="244">
        <f>'Matriz de riesgo inherente C'!FG21</f>
        <v>4</v>
      </c>
      <c r="M21" s="747">
        <f>'Matriz de riesgo inherente C'!FJ21</f>
        <v>4</v>
      </c>
      <c r="N21" s="244">
        <f>'Matriz de riesgo inherente C'!FK21</f>
        <v>4</v>
      </c>
      <c r="O21" s="747">
        <f>'Matriz de riesgo inherente C'!FN21</f>
        <v>4</v>
      </c>
      <c r="P21" s="244">
        <f>'Matriz de riesgo inherente C'!FO21</f>
        <v>3</v>
      </c>
      <c r="Q21" s="747">
        <f>'Matriz de riesgo inherente C'!FR21</f>
        <v>3</v>
      </c>
      <c r="R21" s="244">
        <f>'Matriz de riesgo inherente C'!FS21</f>
        <v>3</v>
      </c>
      <c r="S21" s="747">
        <f>'Matriz de riesgo inherente C'!FV21</f>
        <v>3</v>
      </c>
      <c r="T21" s="262" t="str">
        <f>'Eventos de Riesgo Corrupción'!D19</f>
        <v>Contratistas</v>
      </c>
      <c r="U21" s="244">
        <f>'Matriz de riesgo inherente C'!FX21</f>
        <v>4</v>
      </c>
      <c r="V21" s="738">
        <f>'Matriz de riesgo inherente C'!FY21</f>
        <v>4</v>
      </c>
      <c r="W21" s="91"/>
      <c r="X21" s="749">
        <f>'Matriz de riesgo inherente C'!GA21</f>
        <v>8</v>
      </c>
      <c r="Y21" s="592" t="str">
        <f>IF(X21&gt;=20,"MUY ALTO",IF(X21&gt;=10,"ALTO",IF(X21&gt;=4,"MODERADO",IF(X21&lt;=3,"BAJO"))))</f>
        <v>MODERADO</v>
      </c>
      <c r="AA21" s="483" t="str">
        <f>'Eventos de Riesgo Corrupción'!A19</f>
        <v>R2</v>
      </c>
      <c r="AB21" s="284" t="str">
        <f>'Eventos de Riesgo Corrupción'!D19</f>
        <v>Contratistas</v>
      </c>
      <c r="AC21" s="304" t="str">
        <f>IF('Eventos vs Controles'!AC21&gt;=90%,"2",IF('Eventos vs Controles'!AC21&gt;=60%,"1",IF('Eventos vs Controles'!AC21&lt;=59%,"0")))</f>
        <v>1</v>
      </c>
      <c r="AD21" s="304" t="str">
        <f>IF('Eventos vs Controles'!AC21&gt;=90%,"2",IF('Eventos vs Controles'!AC21&gt;=60%,"1",IF('Eventos vs Controles'!AC21&lt;=59%,"0")))</f>
        <v>1</v>
      </c>
      <c r="AE21" s="223">
        <f t="shared" si="0"/>
        <v>1</v>
      </c>
      <c r="AF21" s="743">
        <f>ROUND(IF((AVERAGE(AE21,AE22))&lt;1,"1",IF(AVERAGE(AE21,AE22)&gt;=1,AVERAGE(AE21,AE22))),0)</f>
        <v>1</v>
      </c>
      <c r="AG21" s="12">
        <f t="shared" si="1"/>
        <v>3</v>
      </c>
      <c r="AH21" s="745">
        <f>ROUND(IF((AVERAGE(AG21,AG22))&lt;1,"1",IF(AVERAGE(AG21,AG22)&gt;=1,AVERAGE(AG21,AG22))),0)</f>
        <v>3</v>
      </c>
      <c r="AI21" s="12">
        <f t="shared" si="2"/>
        <v>3</v>
      </c>
      <c r="AJ21" s="745">
        <f>ROUND(IF((AVERAGE(AI21,AI22))&lt;1,"1",IF(AVERAGE(AI21,AI22)&gt;=1,AVERAGE(AI21,AI22))),0)</f>
        <v>3</v>
      </c>
      <c r="AK21" s="12">
        <f t="shared" si="3"/>
        <v>2</v>
      </c>
      <c r="AL21" s="745">
        <f>ROUND(IF((AVERAGE(AK21,AK22))&lt;1,"1",IF(AVERAGE(AK21,AK22)&gt;=1,AVERAGE(AK21,AK22))),0)</f>
        <v>2</v>
      </c>
      <c r="AM21" s="12">
        <f t="shared" si="4"/>
        <v>2</v>
      </c>
      <c r="AN21" s="745">
        <f>ROUND(IF((AVERAGE(AM21,AM22))&lt;1,"1",IF(AVERAGE(AM21,AM22)&gt;=1,AVERAGE(AM21,AM22))),0)</f>
        <v>2</v>
      </c>
      <c r="AO21" s="222">
        <f t="shared" si="5"/>
        <v>3</v>
      </c>
      <c r="AP21" s="743">
        <f>ROUND(IF((AVERAGE(AO21,AO22))&lt;1,"1",IF(AVERAGE(AO21,AO22)&gt;=1,AVERAGE(AO21,AO22))),0)</f>
        <v>3</v>
      </c>
      <c r="AQ21" s="751">
        <f t="shared" ref="AQ21:AQ33" si="6">AF21</f>
        <v>1</v>
      </c>
      <c r="AR21" s="751">
        <f t="shared" ref="AR21:AR33" si="7">AP21</f>
        <v>3</v>
      </c>
      <c r="AS21" s="753">
        <f t="shared" ref="AS21:AS33" si="8">ROUND((AQ21*AR21),0)</f>
        <v>3</v>
      </c>
      <c r="AT21" s="592" t="str">
        <f>IF(AS21&gt;=20,"MUY ALTO",IF(AS21&gt;=10,"ALTO",IF(AS21&gt;=4,"MODERADO",IF(AS21&lt;=3,"BAJO"))))</f>
        <v>BAJO</v>
      </c>
    </row>
    <row r="22" spans="1:46" ht="36.950000000000003" customHeight="1" x14ac:dyDescent="0.25">
      <c r="A22" s="484"/>
      <c r="B22" s="497"/>
      <c r="C22" s="502"/>
      <c r="D22" s="50" t="str">
        <f>'Eventos de Riesgo Corrupción'!D20</f>
        <v>Empleados</v>
      </c>
      <c r="E22" s="82" t="str">
        <f>'Eventos de Riesgo Corrupción'!E20</f>
        <v>Área de Talento Humano</v>
      </c>
      <c r="F22" s="82" t="str">
        <f>'Eventos de Riesgo Corrupción'!F20</f>
        <v>Profesional II de talento humano
Apoyo de talento humano</v>
      </c>
      <c r="H22" s="484"/>
      <c r="I22" s="262" t="str">
        <f>'Eventos de Riesgo Corrupción'!D20</f>
        <v>Empleados</v>
      </c>
      <c r="J22" s="244">
        <f>'Matriz de riesgo inherente C'!FC22</f>
        <v>2</v>
      </c>
      <c r="K22" s="739"/>
      <c r="L22" s="244">
        <f>'Matriz de riesgo inherente C'!FG22</f>
        <v>4</v>
      </c>
      <c r="M22" s="748"/>
      <c r="N22" s="244">
        <f>'Matriz de riesgo inherente C'!FK22</f>
        <v>4</v>
      </c>
      <c r="O22" s="748"/>
      <c r="P22" s="244">
        <f>'Matriz de riesgo inherente C'!FO22</f>
        <v>3</v>
      </c>
      <c r="Q22" s="748"/>
      <c r="R22" s="244">
        <f>'Matriz de riesgo inherente C'!FS22</f>
        <v>3</v>
      </c>
      <c r="S22" s="748"/>
      <c r="T22" s="262" t="str">
        <f>'Eventos de Riesgo Corrupción'!D20</f>
        <v>Empleados</v>
      </c>
      <c r="U22" s="244">
        <f>'Matriz de riesgo inherente C'!FX22</f>
        <v>4</v>
      </c>
      <c r="V22" s="739"/>
      <c r="W22" s="91"/>
      <c r="X22" s="750"/>
      <c r="Y22" s="594"/>
      <c r="AA22" s="484"/>
      <c r="AB22" s="284" t="str">
        <f>'Eventos de Riesgo Corrupción'!D20</f>
        <v>Empleados</v>
      </c>
      <c r="AC22" s="304" t="str">
        <f>IF('Eventos vs Controles'!AC22&gt;=90%,"2",IF('Eventos vs Controles'!AC22&gt;=60%,"1",IF('Eventos vs Controles'!AC22&lt;=59%,"0")))</f>
        <v>1</v>
      </c>
      <c r="AD22" s="304" t="str">
        <f>IF('Eventos vs Controles'!AC22&gt;=90%,"2",IF('Eventos vs Controles'!AC22&gt;=60%,"1",IF('Eventos vs Controles'!AC22&lt;=59%,"0")))</f>
        <v>1</v>
      </c>
      <c r="AE22" s="223">
        <f t="shared" si="0"/>
        <v>1</v>
      </c>
      <c r="AF22" s="744"/>
      <c r="AG22" s="12">
        <f t="shared" si="1"/>
        <v>3</v>
      </c>
      <c r="AH22" s="746"/>
      <c r="AI22" s="12">
        <f t="shared" si="2"/>
        <v>3</v>
      </c>
      <c r="AJ22" s="746"/>
      <c r="AK22" s="12">
        <f t="shared" si="3"/>
        <v>2</v>
      </c>
      <c r="AL22" s="746"/>
      <c r="AM22" s="12">
        <f t="shared" si="4"/>
        <v>2</v>
      </c>
      <c r="AN22" s="746"/>
      <c r="AO22" s="222">
        <f t="shared" si="5"/>
        <v>3</v>
      </c>
      <c r="AP22" s="744"/>
      <c r="AQ22" s="752"/>
      <c r="AR22" s="752"/>
      <c r="AS22" s="754"/>
      <c r="AT22" s="594"/>
    </row>
    <row r="23" spans="1:46" ht="36.950000000000003" customHeight="1" x14ac:dyDescent="0.25">
      <c r="A23" s="475" t="str">
        <f>'Eventos de Riesgo Corrupción'!A21</f>
        <v>R3</v>
      </c>
      <c r="B23" s="491" t="str">
        <f>'Eventos de Riesgo Corrupción'!B21</f>
        <v>Omitir, ocultar o utilizar indebidamente información relevante de manera intencional con el fin de cometer conductas asociadas a la Corrupción.</v>
      </c>
      <c r="C23" s="494" t="str">
        <f>'Eventos de Riesgo Corrupción'!C21</f>
        <v>Terceros</v>
      </c>
      <c r="D23" s="153" t="str">
        <f>'Eventos de Riesgo Corrupción'!D21</f>
        <v>Contratistas</v>
      </c>
      <c r="E23" s="155" t="str">
        <f>'Eventos de Riesgo Corrupción'!E21</f>
        <v>Dirección de asuntos jurídicos</v>
      </c>
      <c r="F23" s="155" t="str">
        <f>'Eventos de Riesgo Corrupción'!F21</f>
        <v>Director de asuntos jurídicos
Técnico II de Compras</v>
      </c>
      <c r="H23" s="475" t="str">
        <f>'Eventos de Riesgo Corrupción'!A21</f>
        <v>R3</v>
      </c>
      <c r="I23" s="167" t="str">
        <f>'Eventos de Riesgo Corrupción'!D21</f>
        <v>Contratistas</v>
      </c>
      <c r="J23" s="164">
        <f>'Matriz de riesgo inherente C'!FC23</f>
        <v>2</v>
      </c>
      <c r="K23" s="588">
        <f>'Matriz de riesgo inherente C'!FF23</f>
        <v>2</v>
      </c>
      <c r="L23" s="164">
        <f>'Matriz de riesgo inherente C'!FG23</f>
        <v>4</v>
      </c>
      <c r="M23" s="601">
        <f>'Matriz de riesgo inherente C'!FJ23</f>
        <v>4</v>
      </c>
      <c r="N23" s="164">
        <f>'Matriz de riesgo inherente C'!FK23</f>
        <v>4</v>
      </c>
      <c r="O23" s="601">
        <f>'Matriz de riesgo inherente C'!FN23</f>
        <v>4</v>
      </c>
      <c r="P23" s="164">
        <f>'Matriz de riesgo inherente C'!FO23</f>
        <v>3</v>
      </c>
      <c r="Q23" s="601">
        <f>'Matriz de riesgo inherente C'!FR23</f>
        <v>3</v>
      </c>
      <c r="R23" s="164">
        <f>'Matriz de riesgo inherente C'!FS23</f>
        <v>3</v>
      </c>
      <c r="S23" s="601">
        <f>'Matriz de riesgo inherente C'!FV23</f>
        <v>3</v>
      </c>
      <c r="T23" s="167" t="str">
        <f>'Eventos de Riesgo Corrupción'!D21</f>
        <v>Contratistas</v>
      </c>
      <c r="U23" s="164">
        <f>'Matriz de riesgo inherente C'!FX23</f>
        <v>4</v>
      </c>
      <c r="V23" s="588">
        <f>'Matriz de riesgo inherente C'!FY23</f>
        <v>4</v>
      </c>
      <c r="W23" s="91"/>
      <c r="X23" s="604">
        <f>'Matriz de riesgo inherente C'!GA23</f>
        <v>8</v>
      </c>
      <c r="Y23" s="592" t="str">
        <f>IF(X23&gt;=20,"MUY ALTO",IF(X23&gt;=10,"ALTO",IF(X23&gt;=4,"MODERADO",IF(X23&lt;=3,"BAJO"))))</f>
        <v>MODERADO</v>
      </c>
      <c r="AA23" s="756" t="str">
        <f>'Eventos de Riesgo Corrupción'!A21</f>
        <v>R3</v>
      </c>
      <c r="AB23" s="167" t="str">
        <f>'Eventos de Riesgo Corrupción'!D21</f>
        <v>Contratistas</v>
      </c>
      <c r="AC23" s="218" t="str">
        <f>IF('Eventos vs Controles'!AC23&gt;=90%,"2",IF('Eventos vs Controles'!AC23&gt;=60%,"1",IF('Eventos vs Controles'!AC23&lt;=59%,"0")))</f>
        <v>1</v>
      </c>
      <c r="AD23" s="218" t="str">
        <f>IF('Eventos vs Controles'!AC23&gt;=90%,"2",IF('Eventos vs Controles'!AC23&gt;=60%,"1",IF('Eventos vs Controles'!AC23&lt;=59%,"0")))</f>
        <v>1</v>
      </c>
      <c r="AE23" s="220">
        <f t="shared" si="0"/>
        <v>1</v>
      </c>
      <c r="AF23" s="726">
        <f>ROUND(IF((AVERAGE(AE23,AE24))&lt;1,"1",IF(AVERAGE(AE23,AE24)&gt;=1,AVERAGE(AE23,AE24))),0)</f>
        <v>1</v>
      </c>
      <c r="AG23" s="221">
        <f t="shared" si="1"/>
        <v>3</v>
      </c>
      <c r="AH23" s="740">
        <f>ROUND(IF((AVERAGE(AG23,AG24))&lt;1,"1",IF(AVERAGE(AG23,AG24)&gt;=1,AVERAGE(AG23,AG24))),0)</f>
        <v>3</v>
      </c>
      <c r="AI23" s="221">
        <f t="shared" si="2"/>
        <v>3</v>
      </c>
      <c r="AJ23" s="740">
        <f>ROUND(IF((AVERAGE(AI23,AI24))&lt;1,"1",IF(AVERAGE(AI23,AI24)&gt;=1,AVERAGE(AI23,AI24))),0)</f>
        <v>3</v>
      </c>
      <c r="AK23" s="221">
        <f t="shared" si="3"/>
        <v>2</v>
      </c>
      <c r="AL23" s="740">
        <f>ROUND(IF((AVERAGE(AK23,AK24))&lt;1,"1",IF(AVERAGE(AK23,AK24)&gt;=1,AVERAGE(AK23,AK24))),0)</f>
        <v>2</v>
      </c>
      <c r="AM23" s="221">
        <f t="shared" si="4"/>
        <v>2</v>
      </c>
      <c r="AN23" s="740">
        <f>ROUND(IF((AVERAGE(AM23,AM24))&lt;1,"1",IF(AVERAGE(AM23,AM24)&gt;=1,AVERAGE(AM23,AM24))),0)</f>
        <v>2</v>
      </c>
      <c r="AO23" s="219">
        <f t="shared" si="5"/>
        <v>3</v>
      </c>
      <c r="AP23" s="726">
        <f>ROUND(IF((AVERAGE(AO23,AO24))&lt;1,"1",IF(AVERAGE(AO23,AO24)&gt;=1,AVERAGE(AO23,AO24))),0)</f>
        <v>3</v>
      </c>
      <c r="AQ23" s="729">
        <f t="shared" si="6"/>
        <v>1</v>
      </c>
      <c r="AR23" s="729">
        <f t="shared" si="7"/>
        <v>3</v>
      </c>
      <c r="AS23" s="732">
        <f t="shared" si="8"/>
        <v>3</v>
      </c>
      <c r="AT23" s="592" t="str">
        <f>IF(AS23&gt;=20,"MUY ALTO",IF(AS23&gt;=10,"ALTO",IF(AS23&gt;=4,"MODERADO",IF(AS23&lt;=3,"BAJO"))))</f>
        <v>BAJO</v>
      </c>
    </row>
    <row r="24" spans="1:46" ht="36.950000000000003" customHeight="1" x14ac:dyDescent="0.25">
      <c r="A24" s="476"/>
      <c r="B24" s="493"/>
      <c r="C24" s="495"/>
      <c r="D24" s="153" t="str">
        <f>'Eventos de Riesgo Corrupción'!D22</f>
        <v>Empleados</v>
      </c>
      <c r="E24" s="155" t="str">
        <f>'Eventos de Riesgo Corrupción'!E22</f>
        <v>Área de Talento Humano</v>
      </c>
      <c r="F24" s="155" t="str">
        <f>'Eventos de Riesgo Corrupción'!F22</f>
        <v>Profesional II de talento humano
Apoyo de talento humano</v>
      </c>
      <c r="H24" s="476"/>
      <c r="I24" s="167" t="str">
        <f>'Eventos de Riesgo Corrupción'!D22</f>
        <v>Empleados</v>
      </c>
      <c r="J24" s="164">
        <f>'Matriz de riesgo inherente C'!FC24</f>
        <v>2</v>
      </c>
      <c r="K24" s="590"/>
      <c r="L24" s="164">
        <f>'Matriz de riesgo inherente C'!FG24</f>
        <v>4</v>
      </c>
      <c r="M24" s="603"/>
      <c r="N24" s="164">
        <f>'Matriz de riesgo inherente C'!FK24</f>
        <v>4</v>
      </c>
      <c r="O24" s="603"/>
      <c r="P24" s="164">
        <f>'Matriz de riesgo inherente C'!FO24</f>
        <v>3</v>
      </c>
      <c r="Q24" s="603"/>
      <c r="R24" s="164">
        <f>'Matriz de riesgo inherente C'!FS24</f>
        <v>3</v>
      </c>
      <c r="S24" s="603"/>
      <c r="T24" s="167" t="str">
        <f>'Eventos de Riesgo Corrupción'!D22</f>
        <v>Empleados</v>
      </c>
      <c r="U24" s="164">
        <f>'Matriz de riesgo inherente C'!FX24</f>
        <v>4</v>
      </c>
      <c r="V24" s="590"/>
      <c r="W24" s="91"/>
      <c r="X24" s="606"/>
      <c r="Y24" s="594"/>
      <c r="AA24" s="756"/>
      <c r="AB24" s="167" t="str">
        <f>'Eventos de Riesgo Corrupción'!D22</f>
        <v>Empleados</v>
      </c>
      <c r="AC24" s="218" t="str">
        <f>IF('Eventos vs Controles'!AC24&gt;=90%,"2",IF('Eventos vs Controles'!AC24&gt;=60%,"1",IF('Eventos vs Controles'!AC24&lt;=59%,"0")))</f>
        <v>1</v>
      </c>
      <c r="AD24" s="218" t="str">
        <f>IF('Eventos vs Controles'!AC24&gt;=90%,"2",IF('Eventos vs Controles'!AC24&gt;=60%,"1",IF('Eventos vs Controles'!AC24&lt;=59%,"0")))</f>
        <v>1</v>
      </c>
      <c r="AE24" s="220">
        <f t="shared" si="0"/>
        <v>1</v>
      </c>
      <c r="AF24" s="728"/>
      <c r="AG24" s="221">
        <f t="shared" si="1"/>
        <v>3</v>
      </c>
      <c r="AH24" s="742"/>
      <c r="AI24" s="221">
        <f t="shared" si="2"/>
        <v>3</v>
      </c>
      <c r="AJ24" s="742"/>
      <c r="AK24" s="221">
        <f t="shared" si="3"/>
        <v>2</v>
      </c>
      <c r="AL24" s="742"/>
      <c r="AM24" s="221">
        <f t="shared" si="4"/>
        <v>2</v>
      </c>
      <c r="AN24" s="742"/>
      <c r="AO24" s="219">
        <f t="shared" si="5"/>
        <v>3</v>
      </c>
      <c r="AP24" s="728"/>
      <c r="AQ24" s="731"/>
      <c r="AR24" s="731"/>
      <c r="AS24" s="734"/>
      <c r="AT24" s="594"/>
    </row>
    <row r="25" spans="1:46" ht="36.950000000000003" customHeight="1" x14ac:dyDescent="0.25">
      <c r="A25" s="483" t="str">
        <f>'Eventos de Riesgo Corrupción'!A23</f>
        <v>R4</v>
      </c>
      <c r="B25" s="496" t="str">
        <f>'Eventos de Riesgo Corrupción'!B23</f>
        <v>Tener vínculos con terceros que registran antecedentes comerciales, de reputación o que han sido condenados o sancionados administrativa, penal o disciplinariamente por Corrupción.</v>
      </c>
      <c r="C25" s="500" t="str">
        <f>'Eventos de Riesgo Corrupción'!C23</f>
        <v>Terceros</v>
      </c>
      <c r="D25" s="50" t="str">
        <f>'Eventos de Riesgo Corrupción'!D23</f>
        <v>Contratistas</v>
      </c>
      <c r="E25" s="82" t="str">
        <f>'Eventos de Riesgo Corrupción'!E23</f>
        <v>Dirección de asuntos jurídicos</v>
      </c>
      <c r="F25" s="82" t="str">
        <f>'Eventos de Riesgo Corrupción'!F23</f>
        <v>Director de asuntos jurídicos
Técnico II de Compras</v>
      </c>
      <c r="H25" s="483" t="str">
        <f>'Eventos de Riesgo Corrupción'!A23</f>
        <v>R4</v>
      </c>
      <c r="I25" s="262" t="str">
        <f>'Eventos de Riesgo Corrupción'!D23</f>
        <v>Contratistas</v>
      </c>
      <c r="J25" s="244">
        <f>'Matriz de riesgo inherente C'!FC25</f>
        <v>2</v>
      </c>
      <c r="K25" s="738">
        <f>'Matriz de riesgo inherente C'!FF25</f>
        <v>2</v>
      </c>
      <c r="L25" s="244">
        <f>'Matriz de riesgo inherente C'!FG25</f>
        <v>4</v>
      </c>
      <c r="M25" s="747">
        <f>'Matriz de riesgo inherente C'!FJ25</f>
        <v>4</v>
      </c>
      <c r="N25" s="244">
        <f>'Matriz de riesgo inherente C'!FK25</f>
        <v>4</v>
      </c>
      <c r="O25" s="747">
        <f>'Matriz de riesgo inherente C'!FN25</f>
        <v>4</v>
      </c>
      <c r="P25" s="244">
        <f>'Matriz de riesgo inherente C'!FO25</f>
        <v>3</v>
      </c>
      <c r="Q25" s="747">
        <f>'Matriz de riesgo inherente C'!FR25</f>
        <v>3</v>
      </c>
      <c r="R25" s="244">
        <f>'Matriz de riesgo inherente C'!FS25</f>
        <v>3</v>
      </c>
      <c r="S25" s="747">
        <f>'Matriz de riesgo inherente C'!FV25</f>
        <v>3</v>
      </c>
      <c r="T25" s="262" t="str">
        <f>'Eventos de Riesgo Corrupción'!D23</f>
        <v>Contratistas</v>
      </c>
      <c r="U25" s="244">
        <f>'Matriz de riesgo inherente C'!FX25</f>
        <v>4</v>
      </c>
      <c r="V25" s="738">
        <f>'Matriz de riesgo inherente C'!FY25</f>
        <v>4</v>
      </c>
      <c r="W25" s="91"/>
      <c r="X25" s="749">
        <f>'Matriz de riesgo inherente C'!GA25</f>
        <v>8</v>
      </c>
      <c r="Y25" s="592" t="str">
        <f>IF(X25&gt;=20,"MUY ALTO",IF(X25&gt;=10,"ALTO",IF(X25&gt;=4,"MODERADO",IF(X25&lt;=3,"BAJO"))))</f>
        <v>MODERADO</v>
      </c>
      <c r="AA25" s="757" t="str">
        <f>'Eventos de Riesgo Corrupción'!A23</f>
        <v>R4</v>
      </c>
      <c r="AB25" s="284" t="str">
        <f>'Eventos de Riesgo Corrupción'!D23</f>
        <v>Contratistas</v>
      </c>
      <c r="AC25" s="304" t="str">
        <f>IF('Eventos vs Controles'!AC25&gt;=90%,"2",IF('Eventos vs Controles'!AC25&gt;=60%,"1",IF('Eventos vs Controles'!AC25&lt;=59%,"0")))</f>
        <v>2</v>
      </c>
      <c r="AD25" s="304" t="str">
        <f>IF('Eventos vs Controles'!AC25&gt;=90%,"2",IF('Eventos vs Controles'!AC25&gt;=60%,"1",IF('Eventos vs Controles'!AC25&lt;=59%,"0")))</f>
        <v>2</v>
      </c>
      <c r="AE25" s="223">
        <f t="shared" si="0"/>
        <v>1</v>
      </c>
      <c r="AF25" s="758">
        <f>ROUND(IF((AVERAGE(AE25,AE26,AE27,AE28,AE29))&lt;1,"1",IF(AVERAGE(AE25,AE26,AE27,AE28,AE29)&gt;=1,AVERAGE(AE25,AE26,AE27,AE28,AE29))),0)</f>
        <v>1</v>
      </c>
      <c r="AG25" s="12">
        <f t="shared" si="1"/>
        <v>2</v>
      </c>
      <c r="AH25" s="759">
        <f>ROUND(IF((AVERAGE(AG25,AG26,AG27,AG28,AG29))&lt;1,"1",IF(AVERAGE(AG25,AG26,AG27,AG28,AG29)&gt;=1,AVERAGE(AG25,AG26,AG27,AG28,AG29))),0)</f>
        <v>2</v>
      </c>
      <c r="AI25" s="12">
        <f t="shared" si="2"/>
        <v>2</v>
      </c>
      <c r="AJ25" s="759">
        <f>ROUND(IF((AVERAGE(AI25,AI26,AI27,AI28,AI29))&lt;1,"1",IF(AVERAGE(AI25,AI26,AI27,AI28,AI29)&gt;=1,AVERAGE(AI25,AI26,AI27,AI28,AI29))),0)</f>
        <v>2</v>
      </c>
      <c r="AK25" s="12">
        <f t="shared" si="3"/>
        <v>1</v>
      </c>
      <c r="AL25" s="759">
        <f>ROUND(IF((AVERAGE(AK25,AK26,AK27,AK28,AK29))&lt;1,"1",IF(AVERAGE(AK25,AK26,AK27,AK28,AK29)&gt;=1,AVERAGE(AK25,AK26,AK27,AK28,AK29))),0)</f>
        <v>1</v>
      </c>
      <c r="AM25" s="12">
        <f t="shared" si="4"/>
        <v>1</v>
      </c>
      <c r="AN25" s="759">
        <f>ROUND(IF((AVERAGE(AM25,AM26,AM27,AM28,AM29))&lt;1,"1",IF(AVERAGE(AM25,AM26,AM27,AM28,AM29)&gt;=1,AVERAGE(AM25,AM26,AM27,AM28,AM29))),0)</f>
        <v>1</v>
      </c>
      <c r="AO25" s="222">
        <f t="shared" si="5"/>
        <v>2</v>
      </c>
      <c r="AP25" s="743">
        <f>ROUND(IF((AVERAGE(AO25,AO26,AO27,AO28,AO29))&lt;1,"1",IF(AVERAGE(AO25,AO26,AO27,AO28,AO29)&gt;=1,AVERAGE(AO25,AO26,AO27,AO28,AO29))),0)</f>
        <v>2</v>
      </c>
      <c r="AQ25" s="751">
        <f t="shared" si="6"/>
        <v>1</v>
      </c>
      <c r="AR25" s="751">
        <f t="shared" si="7"/>
        <v>2</v>
      </c>
      <c r="AS25" s="753">
        <f t="shared" si="8"/>
        <v>2</v>
      </c>
      <c r="AT25" s="592" t="str">
        <f>IF(AS25&gt;=20,"MUY ALTO",IF(AS25&gt;=10,"ALTO",IF(AS25&gt;=4,"MODERADO",IF(AS25&lt;=3,"BAJO"))))</f>
        <v>BAJO</v>
      </c>
    </row>
    <row r="26" spans="1:46" ht="36.950000000000003" customHeight="1" x14ac:dyDescent="0.25">
      <c r="A26" s="498"/>
      <c r="B26" s="499"/>
      <c r="C26" s="501"/>
      <c r="D26" s="50" t="str">
        <f>'Eventos de Riesgo Corrupción'!D24</f>
        <v>Clientes</v>
      </c>
      <c r="E26" s="82"/>
      <c r="F26" s="82"/>
      <c r="H26" s="498"/>
      <c r="I26" s="262" t="str">
        <f>'Eventos de Riesgo Corrupción'!D24</f>
        <v>Clientes</v>
      </c>
      <c r="J26" s="244">
        <f>'Matriz de riesgo inherente C'!FC26</f>
        <v>2</v>
      </c>
      <c r="K26" s="755"/>
      <c r="L26" s="244">
        <f>'Matriz de riesgo inherente C'!FG26</f>
        <v>4</v>
      </c>
      <c r="M26" s="763"/>
      <c r="N26" s="244">
        <f>'Matriz de riesgo inherente C'!FK26</f>
        <v>4</v>
      </c>
      <c r="O26" s="763"/>
      <c r="P26" s="244">
        <f>'Matriz de riesgo inherente C'!FO26</f>
        <v>3</v>
      </c>
      <c r="Q26" s="763"/>
      <c r="R26" s="244">
        <f>'Matriz de riesgo inherente C'!FS26</f>
        <v>3</v>
      </c>
      <c r="S26" s="763"/>
      <c r="T26" s="262" t="str">
        <f>'Eventos de Riesgo Corrupción'!D24</f>
        <v>Clientes</v>
      </c>
      <c r="U26" s="244">
        <f>'Matriz de riesgo inherente C'!FX26</f>
        <v>4</v>
      </c>
      <c r="V26" s="755"/>
      <c r="W26" s="91"/>
      <c r="X26" s="764"/>
      <c r="Y26" s="593"/>
      <c r="AA26" s="757"/>
      <c r="AB26" s="284" t="str">
        <f>'Eventos de Riesgo Corrupción'!D24</f>
        <v>Clientes</v>
      </c>
      <c r="AC26" s="304" t="str">
        <f>IF('Eventos vs Controles'!AC26&gt;=90%,"2",IF('Eventos vs Controles'!AC26&gt;=60%,"1",IF('Eventos vs Controles'!AC26&lt;=59%,"0")))</f>
        <v>2</v>
      </c>
      <c r="AD26" s="304" t="str">
        <f>IF('Eventos vs Controles'!AC26&gt;=90%,"2",IF('Eventos vs Controles'!AC26&gt;=60%,"1",IF('Eventos vs Controles'!AC26&lt;=59%,"0")))</f>
        <v>2</v>
      </c>
      <c r="AE26" s="223">
        <f t="shared" si="0"/>
        <v>1</v>
      </c>
      <c r="AF26" s="758"/>
      <c r="AG26" s="12">
        <f t="shared" si="1"/>
        <v>2</v>
      </c>
      <c r="AH26" s="759"/>
      <c r="AI26" s="12">
        <f t="shared" si="2"/>
        <v>2</v>
      </c>
      <c r="AJ26" s="759"/>
      <c r="AK26" s="12">
        <f t="shared" si="3"/>
        <v>1</v>
      </c>
      <c r="AL26" s="759"/>
      <c r="AM26" s="12">
        <f t="shared" si="4"/>
        <v>1</v>
      </c>
      <c r="AN26" s="759"/>
      <c r="AO26" s="222">
        <f t="shared" si="5"/>
        <v>2</v>
      </c>
      <c r="AP26" s="760"/>
      <c r="AQ26" s="761"/>
      <c r="AR26" s="761"/>
      <c r="AS26" s="762"/>
      <c r="AT26" s="593"/>
    </row>
    <row r="27" spans="1:46" ht="36.950000000000003" customHeight="1" x14ac:dyDescent="0.25">
      <c r="A27" s="498"/>
      <c r="B27" s="499"/>
      <c r="C27" s="501"/>
      <c r="D27" s="50" t="str">
        <f>'Eventos de Riesgo Corrupción'!D25</f>
        <v>Usuarios</v>
      </c>
      <c r="E27" s="82" t="str">
        <f>'Eventos de Riesgo Corrupción'!E24</f>
        <v>Dirección administrativa y financiera
Desarrollo empresarial
Dirección de asuntos jurídicos</v>
      </c>
      <c r="F27" s="82" t="str">
        <f>'Eventos de Riesgo Corrupción'!F24</f>
        <v>Director administrativo y financiero
Coordinador financiero
Director de desarrollo empresarial
Gestores de proyectos y competitividad
Director de asuntos jurídicos
Técnico II de Compras</v>
      </c>
      <c r="H27" s="498"/>
      <c r="I27" s="262" t="str">
        <f>'Eventos de Riesgo Corrupción'!D25</f>
        <v>Usuarios</v>
      </c>
      <c r="J27" s="244">
        <f>'Matriz de riesgo inherente C'!FC27</f>
        <v>2</v>
      </c>
      <c r="K27" s="755"/>
      <c r="L27" s="244">
        <f>'Matriz de riesgo inherente C'!FG27</f>
        <v>4</v>
      </c>
      <c r="M27" s="763"/>
      <c r="N27" s="244">
        <f>'Matriz de riesgo inherente C'!FK27</f>
        <v>4</v>
      </c>
      <c r="O27" s="763"/>
      <c r="P27" s="244">
        <f>'Matriz de riesgo inherente C'!FO27</f>
        <v>3</v>
      </c>
      <c r="Q27" s="763"/>
      <c r="R27" s="244">
        <f>'Matriz de riesgo inherente C'!FS27</f>
        <v>3</v>
      </c>
      <c r="S27" s="763"/>
      <c r="T27" s="262" t="str">
        <f>'Eventos de Riesgo Corrupción'!D25</f>
        <v>Usuarios</v>
      </c>
      <c r="U27" s="244">
        <f>'Matriz de riesgo inherente C'!FX27</f>
        <v>4</v>
      </c>
      <c r="V27" s="755"/>
      <c r="W27" s="91"/>
      <c r="X27" s="764"/>
      <c r="Y27" s="593"/>
      <c r="AA27" s="757"/>
      <c r="AB27" s="284" t="str">
        <f>'Eventos de Riesgo Corrupción'!D25</f>
        <v>Usuarios</v>
      </c>
      <c r="AC27" s="304" t="str">
        <f>IF('Eventos vs Controles'!AC27&gt;=90%,"2",IF('Eventos vs Controles'!AC27&gt;=60%,"1",IF('Eventos vs Controles'!AC27&lt;=59%,"0")))</f>
        <v>1</v>
      </c>
      <c r="AD27" s="304" t="str">
        <f>IF('Eventos vs Controles'!AC27&gt;=90%,"2",IF('Eventos vs Controles'!AC27&gt;=60%,"1",IF('Eventos vs Controles'!AC27&lt;=59%,"0")))</f>
        <v>1</v>
      </c>
      <c r="AE27" s="223">
        <f t="shared" si="0"/>
        <v>1</v>
      </c>
      <c r="AF27" s="758"/>
      <c r="AG27" s="12">
        <f t="shared" si="1"/>
        <v>3</v>
      </c>
      <c r="AH27" s="759"/>
      <c r="AI27" s="12">
        <f t="shared" si="2"/>
        <v>3</v>
      </c>
      <c r="AJ27" s="759"/>
      <c r="AK27" s="12">
        <f t="shared" si="3"/>
        <v>2</v>
      </c>
      <c r="AL27" s="759"/>
      <c r="AM27" s="12">
        <f t="shared" si="4"/>
        <v>2</v>
      </c>
      <c r="AN27" s="759"/>
      <c r="AO27" s="222">
        <f t="shared" si="5"/>
        <v>3</v>
      </c>
      <c r="AP27" s="760"/>
      <c r="AQ27" s="761"/>
      <c r="AR27" s="761"/>
      <c r="AS27" s="762"/>
      <c r="AT27" s="593"/>
    </row>
    <row r="28" spans="1:46" ht="36.950000000000003" customHeight="1" x14ac:dyDescent="0.25">
      <c r="A28" s="498"/>
      <c r="B28" s="499"/>
      <c r="C28" s="501"/>
      <c r="D28" s="50" t="str">
        <f>'Eventos de Riesgo Corrupción'!D26</f>
        <v>Empleados</v>
      </c>
      <c r="E28" s="82" t="str">
        <f>'Eventos de Riesgo Corrupción'!E25</f>
        <v>Dirección administrativa y financiera
Desarrollo empresarial
Dirección de asuntos jurídicos</v>
      </c>
      <c r="F28" s="82" t="str">
        <f>'Eventos de Riesgo Corrupción'!F25</f>
        <v>Director administrativo y financiero
Coordinador financiero
Director de desarrollo empresarial
Gestores de proyectos y competitividad
Director de asuntos jurídicos
Técnico II de Compras</v>
      </c>
      <c r="H28" s="498"/>
      <c r="I28" s="262" t="str">
        <f>'Eventos de Riesgo Corrupción'!D26</f>
        <v>Empleados</v>
      </c>
      <c r="J28" s="244">
        <f>'Matriz de riesgo inherente C'!FC28</f>
        <v>2</v>
      </c>
      <c r="K28" s="755"/>
      <c r="L28" s="244">
        <f>'Matriz de riesgo inherente C'!FG28</f>
        <v>4</v>
      </c>
      <c r="M28" s="763"/>
      <c r="N28" s="244">
        <f>'Matriz de riesgo inherente C'!FK28</f>
        <v>4</v>
      </c>
      <c r="O28" s="763"/>
      <c r="P28" s="244">
        <f>'Matriz de riesgo inherente C'!FO28</f>
        <v>3</v>
      </c>
      <c r="Q28" s="763"/>
      <c r="R28" s="244">
        <f>'Matriz de riesgo inherente C'!FS28</f>
        <v>3</v>
      </c>
      <c r="S28" s="763"/>
      <c r="T28" s="262" t="str">
        <f>'Eventos de Riesgo Corrupción'!D26</f>
        <v>Empleados</v>
      </c>
      <c r="U28" s="244">
        <f>'Matriz de riesgo inherente C'!FX28</f>
        <v>4</v>
      </c>
      <c r="V28" s="755"/>
      <c r="W28" s="91"/>
      <c r="X28" s="764"/>
      <c r="Y28" s="593"/>
      <c r="AA28" s="757"/>
      <c r="AB28" s="284" t="str">
        <f>'Eventos de Riesgo Corrupción'!D26</f>
        <v>Empleados</v>
      </c>
      <c r="AC28" s="304" t="str">
        <f>IF('Eventos vs Controles'!AC28&gt;=90%,"2",IF('Eventos vs Controles'!AC28&gt;=60%,"1",IF('Eventos vs Controles'!AC28&lt;=59%,"0")))</f>
        <v>1</v>
      </c>
      <c r="AD28" s="304" t="str">
        <f>IF('Eventos vs Controles'!AC28&gt;=90%,"2",IF('Eventos vs Controles'!AC28&gt;=60%,"1",IF('Eventos vs Controles'!AC28&lt;=59%,"0")))</f>
        <v>1</v>
      </c>
      <c r="AE28" s="223">
        <f t="shared" si="0"/>
        <v>1</v>
      </c>
      <c r="AF28" s="758"/>
      <c r="AG28" s="12">
        <f t="shared" si="1"/>
        <v>3</v>
      </c>
      <c r="AH28" s="759"/>
      <c r="AI28" s="12">
        <f t="shared" si="2"/>
        <v>3</v>
      </c>
      <c r="AJ28" s="759"/>
      <c r="AK28" s="12">
        <f t="shared" si="3"/>
        <v>2</v>
      </c>
      <c r="AL28" s="759"/>
      <c r="AM28" s="12">
        <f t="shared" si="4"/>
        <v>2</v>
      </c>
      <c r="AN28" s="759"/>
      <c r="AO28" s="222">
        <f t="shared" si="5"/>
        <v>3</v>
      </c>
      <c r="AP28" s="760"/>
      <c r="AQ28" s="761"/>
      <c r="AR28" s="761"/>
      <c r="AS28" s="762"/>
      <c r="AT28" s="593"/>
    </row>
    <row r="29" spans="1:46" ht="36.950000000000003" customHeight="1" x14ac:dyDescent="0.25">
      <c r="A29" s="484"/>
      <c r="B29" s="497"/>
      <c r="C29" s="502"/>
      <c r="D29" s="50" t="str">
        <f>'Eventos de Riesgo Corrupción'!D27</f>
        <v>Aliados</v>
      </c>
      <c r="E29" s="82" t="str">
        <f>'Eventos de Riesgo Corrupción'!E27</f>
        <v>Desarrollo empresarial</v>
      </c>
      <c r="F29" s="82" t="str">
        <f>'Eventos de Riesgo Corrupción'!F27</f>
        <v>Director de desarrollo empresarial</v>
      </c>
      <c r="H29" s="484"/>
      <c r="I29" s="262" t="str">
        <f>'Eventos de Riesgo Corrupción'!D27</f>
        <v>Aliados</v>
      </c>
      <c r="J29" s="244">
        <f>'Matriz de riesgo inherente C'!FC29</f>
        <v>2</v>
      </c>
      <c r="K29" s="739"/>
      <c r="L29" s="244">
        <f>'Matriz de riesgo inherente C'!FG29</f>
        <v>4</v>
      </c>
      <c r="M29" s="748"/>
      <c r="N29" s="244">
        <f>'Matriz de riesgo inherente C'!FK29</f>
        <v>4</v>
      </c>
      <c r="O29" s="748"/>
      <c r="P29" s="244">
        <f>'Matriz de riesgo inherente C'!FO29</f>
        <v>3</v>
      </c>
      <c r="Q29" s="748"/>
      <c r="R29" s="244">
        <f>'Matriz de riesgo inherente C'!FS29</f>
        <v>3</v>
      </c>
      <c r="S29" s="748"/>
      <c r="T29" s="262" t="str">
        <f>'Eventos de Riesgo Corrupción'!D27</f>
        <v>Aliados</v>
      </c>
      <c r="U29" s="244">
        <f>'Matriz de riesgo inherente C'!FX29</f>
        <v>4</v>
      </c>
      <c r="V29" s="739"/>
      <c r="W29" s="91"/>
      <c r="X29" s="750"/>
      <c r="Y29" s="594"/>
      <c r="AA29" s="757"/>
      <c r="AB29" s="284" t="str">
        <f>'Eventos de Riesgo Corrupción'!D27</f>
        <v>Aliados</v>
      </c>
      <c r="AC29" s="304" t="str">
        <f>IF('Eventos vs Controles'!AC29&gt;=90%,"2",IF('Eventos vs Controles'!AC29&gt;=60%,"1",IF('Eventos vs Controles'!AC29&lt;=59%,"0")))</f>
        <v>2</v>
      </c>
      <c r="AD29" s="304" t="str">
        <f>IF('Eventos vs Controles'!AC29&gt;=90%,"2",IF('Eventos vs Controles'!AC29&gt;=60%,"1",IF('Eventos vs Controles'!AC29&lt;=59%,"0")))</f>
        <v>2</v>
      </c>
      <c r="AE29" s="223">
        <f t="shared" si="0"/>
        <v>1</v>
      </c>
      <c r="AF29" s="758"/>
      <c r="AG29" s="12">
        <f t="shared" si="1"/>
        <v>2</v>
      </c>
      <c r="AH29" s="759"/>
      <c r="AI29" s="12">
        <f t="shared" si="2"/>
        <v>2</v>
      </c>
      <c r="AJ29" s="759"/>
      <c r="AK29" s="12">
        <f t="shared" si="3"/>
        <v>1</v>
      </c>
      <c r="AL29" s="759"/>
      <c r="AM29" s="12">
        <f t="shared" si="4"/>
        <v>1</v>
      </c>
      <c r="AN29" s="759"/>
      <c r="AO29" s="222">
        <f t="shared" si="5"/>
        <v>2</v>
      </c>
      <c r="AP29" s="744"/>
      <c r="AQ29" s="752"/>
      <c r="AR29" s="752"/>
      <c r="AS29" s="754"/>
      <c r="AT29" s="594"/>
    </row>
    <row r="30" spans="1:46" ht="36.950000000000003" customHeight="1" x14ac:dyDescent="0.25">
      <c r="A30" s="475" t="str">
        <f>'Eventos de Riesgo Corrupción'!A28</f>
        <v>R5</v>
      </c>
      <c r="B30" s="491" t="str">
        <f>'Eventos de Riesgo Corrupción'!B28</f>
        <v>Divulgar información confidencial y privilegiada por parte de un Empleado de CCF o un tercero, actuando en nombre de la Entidad</v>
      </c>
      <c r="C30" s="494" t="str">
        <f>'Eventos de Riesgo Corrupción'!C28</f>
        <v>Terceros</v>
      </c>
      <c r="D30" s="153" t="str">
        <f>'Eventos de Riesgo Corrupción'!D28</f>
        <v>Contratistas</v>
      </c>
      <c r="E30" s="155" t="str">
        <f>'Eventos de Riesgo Corrupción'!E28</f>
        <v>Dirección de asuntos jurídicos</v>
      </c>
      <c r="F30" s="155" t="str">
        <f>'Eventos de Riesgo Corrupción'!F28</f>
        <v>Director de asuntos jurídicos
Técnico II de Compras</v>
      </c>
      <c r="H30" s="475" t="str">
        <f>'Eventos de Riesgo Corrupción'!A28</f>
        <v>R5</v>
      </c>
      <c r="I30" s="167" t="str">
        <f>'Eventos de Riesgo Corrupción'!D28</f>
        <v>Contratistas</v>
      </c>
      <c r="J30" s="164">
        <f>'Matriz de riesgo inherente C'!FC30</f>
        <v>2</v>
      </c>
      <c r="K30" s="588">
        <f>'Matriz de riesgo inherente C'!FF30</f>
        <v>2</v>
      </c>
      <c r="L30" s="164">
        <f>'Matriz de riesgo inherente C'!FG30</f>
        <v>4</v>
      </c>
      <c r="M30" s="601">
        <f>'Matriz de riesgo inherente C'!FJ30</f>
        <v>4</v>
      </c>
      <c r="N30" s="164">
        <f>'Matriz de riesgo inherente C'!FK30</f>
        <v>4</v>
      </c>
      <c r="O30" s="601">
        <f>'Matriz de riesgo inherente C'!FN30</f>
        <v>4</v>
      </c>
      <c r="P30" s="164">
        <f>'Matriz de riesgo inherente C'!FO30</f>
        <v>4</v>
      </c>
      <c r="Q30" s="601">
        <f>'Matriz de riesgo inherente C'!FR30</f>
        <v>4</v>
      </c>
      <c r="R30" s="164">
        <f>'Matriz de riesgo inherente C'!FS30</f>
        <v>3</v>
      </c>
      <c r="S30" s="601">
        <f>'Matriz de riesgo inherente C'!FV30</f>
        <v>3</v>
      </c>
      <c r="T30" s="167" t="str">
        <f>'Eventos de Riesgo Corrupción'!D28</f>
        <v>Contratistas</v>
      </c>
      <c r="U30" s="164">
        <f>'Matriz de riesgo inherente C'!FX30</f>
        <v>4</v>
      </c>
      <c r="V30" s="588">
        <f>'Matriz de riesgo inherente C'!FY30</f>
        <v>4</v>
      </c>
      <c r="W30" s="91"/>
      <c r="X30" s="604">
        <f>'Matriz de riesgo inherente C'!GA30</f>
        <v>8</v>
      </c>
      <c r="Y30" s="592" t="str">
        <f>IF(X30&gt;=20,"MUY ALTO",IF(X30&gt;=10,"ALTO",IF(X30&gt;=4,"MODERADO",IF(X30&lt;=3,"BAJO"))))</f>
        <v>MODERADO</v>
      </c>
      <c r="AA30" s="756" t="str">
        <f>'Eventos de Riesgo Corrupción'!A28</f>
        <v>R5</v>
      </c>
      <c r="AB30" s="167" t="str">
        <f>'Eventos de Riesgo Corrupción'!D28</f>
        <v>Contratistas</v>
      </c>
      <c r="AC30" s="218" t="str">
        <f>IF('Eventos vs Controles'!AC30&gt;=90%,"2",IF('Eventos vs Controles'!AC30&gt;=60%,"1",IF('Eventos vs Controles'!AC30&lt;=59%,"0")))</f>
        <v>1</v>
      </c>
      <c r="AD30" s="218" t="str">
        <f>IF('Eventos vs Controles'!AC30&gt;=90%,"2",IF('Eventos vs Controles'!AC30&gt;=60%,"1",IF('Eventos vs Controles'!AC30&lt;=59%,"0")))</f>
        <v>1</v>
      </c>
      <c r="AE30" s="220">
        <f t="shared" si="0"/>
        <v>1</v>
      </c>
      <c r="AF30" s="726">
        <f>ROUND(IF((AVERAGE(AE30,AE31))&lt;1,"1",IF(AVERAGE(AE30,AE31)&gt;=1,AVERAGE(AE30,AE31))),0)</f>
        <v>1</v>
      </c>
      <c r="AG30" s="221">
        <f t="shared" si="1"/>
        <v>3</v>
      </c>
      <c r="AH30" s="740">
        <f>ROUND(IF((AVERAGE(AG30,AG31))&lt;1,"1",IF(AVERAGE(AG30,AG31)&gt;=1,AVERAGE(AG30,AG31))),0)</f>
        <v>3</v>
      </c>
      <c r="AI30" s="221">
        <f t="shared" si="2"/>
        <v>3</v>
      </c>
      <c r="AJ30" s="740">
        <f>ROUND(IF((AVERAGE(AI30,AI31))&lt;1,"1",IF(AVERAGE(AI30,AI31)&gt;=1,AVERAGE(AI30,AI31))),0)</f>
        <v>3</v>
      </c>
      <c r="AK30" s="221">
        <f t="shared" si="3"/>
        <v>3</v>
      </c>
      <c r="AL30" s="740">
        <f>ROUND(IF((AVERAGE(AK30,AK31))&lt;1,"1",IF(AVERAGE(AK30,AK31)&gt;=1,AVERAGE(AK30,AK31))),0)</f>
        <v>3</v>
      </c>
      <c r="AM30" s="221">
        <f t="shared" si="4"/>
        <v>2</v>
      </c>
      <c r="AN30" s="740">
        <f>ROUND(IF((AVERAGE(AM30,AM31))&lt;1,"1",IF(AVERAGE(AM30,AM31)&gt;=1,AVERAGE(AM30,AM31))),0)</f>
        <v>2</v>
      </c>
      <c r="AO30" s="219">
        <f t="shared" si="5"/>
        <v>3</v>
      </c>
      <c r="AP30" s="726">
        <f>ROUND(IF((AVERAGE(AO30,AO31))&lt;1,"1",IF(AVERAGE(AO30,AO31)&gt;=1,AVERAGE(AO30,AO31))),0)</f>
        <v>3</v>
      </c>
      <c r="AQ30" s="729">
        <f t="shared" si="6"/>
        <v>1</v>
      </c>
      <c r="AR30" s="729">
        <f t="shared" si="7"/>
        <v>3</v>
      </c>
      <c r="AS30" s="732">
        <f t="shared" si="8"/>
        <v>3</v>
      </c>
      <c r="AT30" s="592" t="str">
        <f>IF(AS30&gt;=20,"MUY ALTO",IF(AS30&gt;=10,"ALTO",IF(AS30&gt;=4,"MODERADO",IF(AS30&lt;=3,"BAJO"))))</f>
        <v>BAJO</v>
      </c>
    </row>
    <row r="31" spans="1:46" ht="36.950000000000003" customHeight="1" x14ac:dyDescent="0.25">
      <c r="A31" s="476"/>
      <c r="B31" s="493"/>
      <c r="C31" s="495"/>
      <c r="D31" s="153" t="str">
        <f>'Eventos de Riesgo Corrupción'!D29</f>
        <v>Empleados</v>
      </c>
      <c r="E31" s="155" t="str">
        <f>'Eventos de Riesgo Corrupción'!E29</f>
        <v>Área de Talento Humano</v>
      </c>
      <c r="F31" s="155" t="str">
        <f>'Eventos de Riesgo Corrupción'!F29</f>
        <v>Profesional II de talento humano
Apoyo de talento humano</v>
      </c>
      <c r="H31" s="476"/>
      <c r="I31" s="167" t="str">
        <f>'Eventos de Riesgo Corrupción'!D29</f>
        <v>Empleados</v>
      </c>
      <c r="J31" s="164">
        <f>'Matriz de riesgo inherente C'!FC31</f>
        <v>2</v>
      </c>
      <c r="K31" s="590"/>
      <c r="L31" s="164">
        <f>'Matriz de riesgo inherente C'!FG31</f>
        <v>4</v>
      </c>
      <c r="M31" s="603"/>
      <c r="N31" s="164">
        <f>'Matriz de riesgo inherente C'!FK31</f>
        <v>4</v>
      </c>
      <c r="O31" s="603"/>
      <c r="P31" s="164">
        <f>'Matriz de riesgo inherente C'!FO31</f>
        <v>4</v>
      </c>
      <c r="Q31" s="603"/>
      <c r="R31" s="164">
        <f>'Matriz de riesgo inherente C'!FS31</f>
        <v>3</v>
      </c>
      <c r="S31" s="603"/>
      <c r="T31" s="167" t="str">
        <f>'Eventos de Riesgo Corrupción'!D29</f>
        <v>Empleados</v>
      </c>
      <c r="U31" s="164">
        <f>'Matriz de riesgo inherente C'!FX31</f>
        <v>4</v>
      </c>
      <c r="V31" s="590"/>
      <c r="W31" s="91"/>
      <c r="X31" s="606"/>
      <c r="Y31" s="594"/>
      <c r="AA31" s="756"/>
      <c r="AB31" s="167" t="str">
        <f>'Eventos de Riesgo Corrupción'!D29</f>
        <v>Empleados</v>
      </c>
      <c r="AC31" s="218" t="str">
        <f>IF('Eventos vs Controles'!AC31&gt;=90%,"2",IF('Eventos vs Controles'!AC31&gt;=60%,"1",IF('Eventos vs Controles'!AC31&lt;=59%,"0")))</f>
        <v>1</v>
      </c>
      <c r="AD31" s="218" t="str">
        <f>IF('Eventos vs Controles'!AC31&gt;=90%,"2",IF('Eventos vs Controles'!AC31&gt;=60%,"1",IF('Eventos vs Controles'!AC31&lt;=59%,"0")))</f>
        <v>1</v>
      </c>
      <c r="AE31" s="220">
        <f t="shared" si="0"/>
        <v>1</v>
      </c>
      <c r="AF31" s="728"/>
      <c r="AG31" s="221">
        <f t="shared" si="1"/>
        <v>3</v>
      </c>
      <c r="AH31" s="742"/>
      <c r="AI31" s="221">
        <f t="shared" si="2"/>
        <v>3</v>
      </c>
      <c r="AJ31" s="742"/>
      <c r="AK31" s="221">
        <f t="shared" si="3"/>
        <v>3</v>
      </c>
      <c r="AL31" s="742"/>
      <c r="AM31" s="221">
        <f t="shared" si="4"/>
        <v>2</v>
      </c>
      <c r="AN31" s="742"/>
      <c r="AO31" s="219">
        <f t="shared" si="5"/>
        <v>3</v>
      </c>
      <c r="AP31" s="728"/>
      <c r="AQ31" s="731"/>
      <c r="AR31" s="731"/>
      <c r="AS31" s="734"/>
      <c r="AT31" s="594"/>
    </row>
    <row r="32" spans="1:46" ht="36.950000000000003" customHeight="1" x14ac:dyDescent="0.25">
      <c r="A32" s="90" t="str">
        <f>'Eventos de Riesgo Corrupción'!A30</f>
        <v>R6</v>
      </c>
      <c r="B32" s="143" t="str">
        <f>'Eventos de Riesgo Corrupción'!B30</f>
        <v>Manipular cifras contables o administrativas con el fin de ocultar pagos indebidos o ventajas en favor propio o de terceros en un negocio nacional o internacional.</v>
      </c>
      <c r="C32" s="50" t="str">
        <f>'Eventos de Riesgo Corrupción'!C30</f>
        <v>Terceros</v>
      </c>
      <c r="D32" s="50" t="str">
        <f>'Eventos de Riesgo Corrupción'!D30</f>
        <v>Empleados</v>
      </c>
      <c r="E32" s="82" t="str">
        <f>'Eventos de Riesgo Corrupción'!E30</f>
        <v>Área de Talento Humano</v>
      </c>
      <c r="F32" s="82" t="str">
        <f>'Eventos de Riesgo Corrupción'!F30</f>
        <v>Profesional II de talento humano
Apoyo de talento humano</v>
      </c>
      <c r="H32" s="90" t="str">
        <f>'Eventos de Riesgo Corrupción'!A30</f>
        <v>R6</v>
      </c>
      <c r="I32" s="262" t="str">
        <f>'Eventos de Riesgo Corrupción'!D30</f>
        <v>Empleados</v>
      </c>
      <c r="J32" s="244">
        <f>'Matriz de riesgo inherente C'!FC32</f>
        <v>2</v>
      </c>
      <c r="K32" s="263">
        <f>'Matriz de riesgo inherente C'!FF32</f>
        <v>2</v>
      </c>
      <c r="L32" s="244">
        <f>'Matriz de riesgo inherente C'!FG32</f>
        <v>4</v>
      </c>
      <c r="M32" s="264">
        <f>'Matriz de riesgo inherente C'!FJ32</f>
        <v>4</v>
      </c>
      <c r="N32" s="244">
        <f>'Matriz de riesgo inherente C'!FK32</f>
        <v>4</v>
      </c>
      <c r="O32" s="264">
        <f>'Matriz de riesgo inherente C'!FN32</f>
        <v>4</v>
      </c>
      <c r="P32" s="244">
        <f>'Matriz de riesgo inherente C'!FO32</f>
        <v>4</v>
      </c>
      <c r="Q32" s="264">
        <f>'Matriz de riesgo inherente C'!FR32</f>
        <v>4</v>
      </c>
      <c r="R32" s="244">
        <f>'Matriz de riesgo inherente C'!FS32</f>
        <v>3</v>
      </c>
      <c r="S32" s="264">
        <f>'Matriz de riesgo inherente C'!FV32</f>
        <v>3</v>
      </c>
      <c r="T32" s="262" t="str">
        <f>'Eventos de Riesgo Corrupción'!D30</f>
        <v>Empleados</v>
      </c>
      <c r="U32" s="244">
        <f>'Matriz de riesgo inherente C'!FX32</f>
        <v>4</v>
      </c>
      <c r="V32" s="263">
        <f>'Matriz de riesgo inherente C'!FY32</f>
        <v>4</v>
      </c>
      <c r="W32" s="91"/>
      <c r="X32" s="198">
        <f>'Matriz de riesgo inherente C'!GA32</f>
        <v>8</v>
      </c>
      <c r="Y32" s="196" t="str">
        <f>IF(X32&gt;=20,"MUY ALTO",IF(X32&gt;=10,"ALTO",IF(X32&gt;=4,"MODERADO",IF(X32&lt;=3,"BAJO"))))</f>
        <v>MODERADO</v>
      </c>
      <c r="AA32" s="90" t="str">
        <f>'Eventos de Riesgo Corrupción'!A30</f>
        <v>R6</v>
      </c>
      <c r="AB32" s="284" t="str">
        <f>'Eventos de Riesgo Corrupción'!D30</f>
        <v>Empleados</v>
      </c>
      <c r="AC32" s="304" t="str">
        <f>IF('Eventos vs Controles'!AC32&gt;=90%,"2",IF('Eventos vs Controles'!AC32&gt;=60%,"1",IF('Eventos vs Controles'!AC32&lt;=59%,"0")))</f>
        <v>1</v>
      </c>
      <c r="AD32" s="304" t="str">
        <f>IF('Eventos vs Controles'!AC32&gt;=90%,"2",IF('Eventos vs Controles'!AC32&gt;=60%,"1",IF('Eventos vs Controles'!AC32&lt;=59%,"0")))</f>
        <v>1</v>
      </c>
      <c r="AE32" s="223">
        <f t="shared" si="0"/>
        <v>1</v>
      </c>
      <c r="AF32" s="224">
        <f>ROUND(IF((AVERAGE(AE32))&lt;1,"1",IF(AVERAGE(AE32)&gt;=1,AVERAGE(AE32))),0)</f>
        <v>1</v>
      </c>
      <c r="AG32" s="12">
        <f t="shared" si="1"/>
        <v>3</v>
      </c>
      <c r="AH32" s="225">
        <f>ROUND(IF((AVERAGE(AG32))&lt;1,"1",IF(AVERAGE(AG32)&gt;=1,AVERAGE(AG32))),0)</f>
        <v>3</v>
      </c>
      <c r="AI32" s="12">
        <f t="shared" si="2"/>
        <v>3</v>
      </c>
      <c r="AJ32" s="225">
        <f>ROUND(IF((AVERAGE(AI32))&lt;1,"1",IF(AVERAGE(AI32)&gt;=1,AVERAGE(AI32))),0)</f>
        <v>3</v>
      </c>
      <c r="AK32" s="12">
        <f t="shared" si="3"/>
        <v>3</v>
      </c>
      <c r="AL32" s="225">
        <f>ROUND(IF((AVERAGE(AK32))&lt;1,"1",IF(AVERAGE(AK32)&gt;=1,AVERAGE(AK32))),0)</f>
        <v>3</v>
      </c>
      <c r="AM32" s="12">
        <f t="shared" si="4"/>
        <v>2</v>
      </c>
      <c r="AN32" s="225">
        <f>ROUND(IF((AVERAGE(AM32))&lt;1,"1",IF(AVERAGE(AM32)&gt;=1,AVERAGE(AM32))),0)</f>
        <v>2</v>
      </c>
      <c r="AO32" s="222">
        <f t="shared" si="5"/>
        <v>3</v>
      </c>
      <c r="AP32" s="224">
        <f>ROUND(IF((AVERAGE(AO32))&lt;1,"1",IF(AVERAGE(AO32)&gt;=1,AVERAGE(AO32))),0)</f>
        <v>3</v>
      </c>
      <c r="AQ32" s="226">
        <f t="shared" si="6"/>
        <v>1</v>
      </c>
      <c r="AR32" s="226">
        <f t="shared" si="7"/>
        <v>3</v>
      </c>
      <c r="AS32" s="227">
        <f t="shared" si="8"/>
        <v>3</v>
      </c>
      <c r="AT32" s="228" t="str">
        <f>IF(AS32&gt;=20,"MUY ALTO",IF(AS32&gt;=10,"ALTO",IF(AS32&gt;=4,"MODERADO",IF(AS32&lt;=3,"BAJO"))))</f>
        <v>BAJO</v>
      </c>
    </row>
    <row r="33" spans="1:46" ht="36.950000000000003" customHeight="1" x14ac:dyDescent="0.25">
      <c r="A33" s="475" t="str">
        <f>'Eventos de Riesgo Corrupción'!A31</f>
        <v>R7</v>
      </c>
      <c r="B33" s="491" t="str">
        <f>'Eventos de Riesgo Corrupción'!B31</f>
        <v>Realizar negocios, operaciones o contratos en jurisdicciones nacionales o internacionales con percepción de corrupción alta</v>
      </c>
      <c r="C33" s="494" t="str">
        <f>'Eventos de Riesgo Corrupción'!C31</f>
        <v>Jurisdicciones</v>
      </c>
      <c r="D33" s="153" t="str">
        <f>'Eventos de Riesgo Corrupción'!D31</f>
        <v>Nacionales</v>
      </c>
      <c r="E33" s="765" t="str">
        <f>'Eventos de Riesgo Corrupción'!E31</f>
        <v>Todos</v>
      </c>
      <c r="F33" s="765" t="str">
        <f>'Eventos de Riesgo Corrupción'!F31</f>
        <v>Todos</v>
      </c>
      <c r="H33" s="475" t="str">
        <f>'Eventos de Riesgo Corrupción'!A31</f>
        <v>R7</v>
      </c>
      <c r="I33" s="617" t="str">
        <f>'Eventos de Riesgo Corrupción'!C31</f>
        <v>Jurisdicciones</v>
      </c>
      <c r="J33" s="619">
        <f>'Matriz de riesgo inherente C'!FC33</f>
        <v>2</v>
      </c>
      <c r="K33" s="588">
        <f>'Matriz de riesgo inherente C'!FF33</f>
        <v>2</v>
      </c>
      <c r="L33" s="619">
        <f>'Matriz de riesgo inherente C'!FG33</f>
        <v>4</v>
      </c>
      <c r="M33" s="601">
        <f>'Matriz de riesgo inherente C'!FJ33</f>
        <v>4</v>
      </c>
      <c r="N33" s="619">
        <f>'Matriz de riesgo inherente C'!FK33</f>
        <v>4</v>
      </c>
      <c r="O33" s="601">
        <f>'Matriz de riesgo inherente C'!FN33</f>
        <v>4</v>
      </c>
      <c r="P33" s="619">
        <f>'Matriz de riesgo inherente C'!FO33</f>
        <v>3</v>
      </c>
      <c r="Q33" s="601">
        <f>'Matriz de riesgo inherente C'!FR33</f>
        <v>3</v>
      </c>
      <c r="R33" s="619">
        <f>'Matriz de riesgo inherente C'!FS33</f>
        <v>3</v>
      </c>
      <c r="S33" s="601">
        <f>'Matriz de riesgo inherente C'!FV33</f>
        <v>3</v>
      </c>
      <c r="T33" s="617" t="str">
        <f>'Eventos de Riesgo Corrupción'!C31</f>
        <v>Jurisdicciones</v>
      </c>
      <c r="U33" s="619">
        <f>'Matriz de riesgo inherente C'!FX33</f>
        <v>4</v>
      </c>
      <c r="V33" s="588">
        <f>'Matriz de riesgo inherente C'!FY33</f>
        <v>4</v>
      </c>
      <c r="W33" s="91"/>
      <c r="X33" s="604">
        <f>'Matriz de riesgo inherente C'!GA33</f>
        <v>8</v>
      </c>
      <c r="Y33" s="592" t="str">
        <f>IF(X33&gt;=20,"MUY ALTO",IF(X33&gt;=10,"ALTO",IF(X33&gt;=4,"MODERADO",IF(X33&lt;=3,"BAJO"))))</f>
        <v>MODERADO</v>
      </c>
      <c r="AA33" s="756" t="str">
        <f>'Eventos de Riesgo Corrupción'!A31</f>
        <v>R7</v>
      </c>
      <c r="AB33" s="617" t="str">
        <f>'Eventos de Riesgo Corrupción'!C31</f>
        <v>Jurisdicciones</v>
      </c>
      <c r="AC33" s="773" t="str">
        <f>IF('Eventos vs Controles'!AC33&gt;=90%,"2",IF('Eventos vs Controles'!AC33&gt;=60%,"1",IF('Eventos vs Controles'!AC33&lt;=59%,"0")))</f>
        <v>1</v>
      </c>
      <c r="AD33" s="773" t="str">
        <f>IF('Eventos vs Controles'!AC33&gt;=90%,"2",IF('Eventos vs Controles'!AC33&gt;=60%,"1",IF('Eventos vs Controles'!AC33&lt;=59%,"0")))</f>
        <v>1</v>
      </c>
      <c r="AE33" s="781">
        <f t="shared" si="0"/>
        <v>1</v>
      </c>
      <c r="AF33" s="775">
        <f>ROUND(IF((AVERAGE(AE33))&lt;1,"1",IF(AVERAGE(AE33)&gt;=1,AVERAGE(AE33))),0)</f>
        <v>1</v>
      </c>
      <c r="AG33" s="773">
        <f t="shared" si="1"/>
        <v>3</v>
      </c>
      <c r="AH33" s="771">
        <f>ROUND(IF((AVERAGE(AG33))&lt;1,"1",IF(AVERAGE(AG33)&gt;=1,AVERAGE(AG33))),0)</f>
        <v>3</v>
      </c>
      <c r="AI33" s="773">
        <f t="shared" si="2"/>
        <v>3</v>
      </c>
      <c r="AJ33" s="771">
        <f>ROUND(IF((AVERAGE(AI33))&lt;1,"1",IF(AVERAGE(AI33)&gt;=1,AVERAGE(AI33))),0)</f>
        <v>3</v>
      </c>
      <c r="AK33" s="773">
        <f t="shared" si="3"/>
        <v>2</v>
      </c>
      <c r="AL33" s="771">
        <f>ROUND(IF((AVERAGE(AK33))&lt;1,"1",IF(AVERAGE(AK33)&gt;=1,AVERAGE(AK33))),0)</f>
        <v>2</v>
      </c>
      <c r="AM33" s="773">
        <f t="shared" si="4"/>
        <v>2</v>
      </c>
      <c r="AN33" s="771">
        <f>ROUND(IF((AVERAGE(AM33))&lt;1,"1",IF(AVERAGE(AM33)&gt;=1,AVERAGE(AM33))),0)</f>
        <v>2</v>
      </c>
      <c r="AO33" s="773">
        <f t="shared" si="5"/>
        <v>3</v>
      </c>
      <c r="AP33" s="775">
        <f>ROUND(IF((AVERAGE(AO33))&lt;1,"1",IF(AVERAGE(AO33)&gt;=1,AVERAGE(AO33))),0)</f>
        <v>3</v>
      </c>
      <c r="AQ33" s="777">
        <f t="shared" si="6"/>
        <v>1</v>
      </c>
      <c r="AR33" s="777">
        <f t="shared" si="7"/>
        <v>3</v>
      </c>
      <c r="AS33" s="779">
        <f t="shared" si="8"/>
        <v>3</v>
      </c>
      <c r="AT33" s="769" t="str">
        <f>IF(AS33&gt;=20,"MUY ALTO",IF(AS33&gt;=10,"ALTO",IF(AS33&gt;=4,"MODERADO",IF(AS33&lt;=3,"BAJO"))))</f>
        <v>BAJO</v>
      </c>
    </row>
    <row r="34" spans="1:46" ht="36.950000000000003" customHeight="1" thickBot="1" x14ac:dyDescent="0.3">
      <c r="A34" s="506"/>
      <c r="B34" s="507"/>
      <c r="C34" s="508"/>
      <c r="D34" s="163" t="str">
        <f>'Eventos de Riesgo Corrupción'!D32</f>
        <v>Internacionales</v>
      </c>
      <c r="E34" s="766"/>
      <c r="F34" s="766"/>
      <c r="H34" s="506"/>
      <c r="I34" s="618"/>
      <c r="J34" s="620"/>
      <c r="K34" s="767"/>
      <c r="L34" s="620"/>
      <c r="M34" s="767"/>
      <c r="N34" s="620"/>
      <c r="O34" s="767"/>
      <c r="P34" s="620"/>
      <c r="Q34" s="767"/>
      <c r="R34" s="620"/>
      <c r="S34" s="767"/>
      <c r="T34" s="618"/>
      <c r="U34" s="620"/>
      <c r="V34" s="621"/>
      <c r="W34" s="123"/>
      <c r="X34" s="632"/>
      <c r="Y34" s="613"/>
      <c r="AA34" s="768"/>
      <c r="AB34" s="618"/>
      <c r="AC34" s="774"/>
      <c r="AD34" s="774"/>
      <c r="AE34" s="782"/>
      <c r="AF34" s="776"/>
      <c r="AG34" s="774"/>
      <c r="AH34" s="772"/>
      <c r="AI34" s="774"/>
      <c r="AJ34" s="772"/>
      <c r="AK34" s="774"/>
      <c r="AL34" s="772"/>
      <c r="AM34" s="774"/>
      <c r="AN34" s="772"/>
      <c r="AO34" s="774"/>
      <c r="AP34" s="776"/>
      <c r="AQ34" s="778"/>
      <c r="AR34" s="778"/>
      <c r="AS34" s="780"/>
      <c r="AT34" s="770"/>
    </row>
    <row r="42" spans="1:46" ht="45.75" customHeight="1" x14ac:dyDescent="0.25"/>
    <row r="43" spans="1:46" ht="45.75" customHeight="1" x14ac:dyDescent="0.25"/>
    <row r="44" spans="1:46" ht="45.75" customHeight="1" x14ac:dyDescent="0.25"/>
    <row r="45" spans="1:46" ht="45.75" customHeight="1" x14ac:dyDescent="0.25"/>
    <row r="49" ht="28.5" customHeight="1" x14ac:dyDescent="0.25"/>
  </sheetData>
  <mergeCells count="199">
    <mergeCell ref="A1:A3"/>
    <mergeCell ref="B1:C3"/>
    <mergeCell ref="AT33:AT34"/>
    <mergeCell ref="AN33:AN34"/>
    <mergeCell ref="AO33:AO34"/>
    <mergeCell ref="AP33:AP34"/>
    <mergeCell ref="AQ33:AQ34"/>
    <mergeCell ref="AR33:AR34"/>
    <mergeCell ref="AS33:AS34"/>
    <mergeCell ref="AH33:AH34"/>
    <mergeCell ref="AI33:AI34"/>
    <mergeCell ref="AJ33:AJ34"/>
    <mergeCell ref="AK33:AK34"/>
    <mergeCell ref="AL33:AL34"/>
    <mergeCell ref="AM33:AM34"/>
    <mergeCell ref="AC33:AC34"/>
    <mergeCell ref="AD33:AD34"/>
    <mergeCell ref="AE33:AE34"/>
    <mergeCell ref="AF33:AF34"/>
    <mergeCell ref="AG33:AG34"/>
    <mergeCell ref="T33:T34"/>
    <mergeCell ref="U33:U34"/>
    <mergeCell ref="V33:V34"/>
    <mergeCell ref="X33:X34"/>
    <mergeCell ref="Y33:Y34"/>
    <mergeCell ref="AA33:AA34"/>
    <mergeCell ref="R33:R34"/>
    <mergeCell ref="S33:S34"/>
    <mergeCell ref="H33:H34"/>
    <mergeCell ref="I33:I34"/>
    <mergeCell ref="J33:J34"/>
    <mergeCell ref="K33:K34"/>
    <mergeCell ref="L33:L34"/>
    <mergeCell ref="M33:M34"/>
    <mergeCell ref="Q33:Q34"/>
    <mergeCell ref="AB33:AB34"/>
    <mergeCell ref="AT30:AT31"/>
    <mergeCell ref="A33:A34"/>
    <mergeCell ref="B33:B34"/>
    <mergeCell ref="C33:C34"/>
    <mergeCell ref="E33:E34"/>
    <mergeCell ref="F33:F34"/>
    <mergeCell ref="AA30:AA31"/>
    <mergeCell ref="AF30:AF31"/>
    <mergeCell ref="AH30:AH31"/>
    <mergeCell ref="AJ30:AJ31"/>
    <mergeCell ref="AL30:AL31"/>
    <mergeCell ref="AN30:AN31"/>
    <mergeCell ref="O30:O31"/>
    <mergeCell ref="Q30:Q31"/>
    <mergeCell ref="S30:S31"/>
    <mergeCell ref="V30:V31"/>
    <mergeCell ref="X30:X31"/>
    <mergeCell ref="Y30:Y31"/>
    <mergeCell ref="A30:A31"/>
    <mergeCell ref="B30:B31"/>
    <mergeCell ref="N33:N34"/>
    <mergeCell ref="O33:O34"/>
    <mergeCell ref="P33:P34"/>
    <mergeCell ref="C30:C31"/>
    <mergeCell ref="H30:H31"/>
    <mergeCell ref="K30:K31"/>
    <mergeCell ref="M30:M31"/>
    <mergeCell ref="AN25:AN29"/>
    <mergeCell ref="AP25:AP29"/>
    <mergeCell ref="AQ25:AQ29"/>
    <mergeCell ref="AR25:AR29"/>
    <mergeCell ref="AS25:AS29"/>
    <mergeCell ref="AP30:AP31"/>
    <mergeCell ref="AQ30:AQ31"/>
    <mergeCell ref="AR30:AR31"/>
    <mergeCell ref="AS30:AS31"/>
    <mergeCell ref="AH25:AH29"/>
    <mergeCell ref="AJ25:AJ29"/>
    <mergeCell ref="AL25:AL29"/>
    <mergeCell ref="M25:M29"/>
    <mergeCell ref="O25:O29"/>
    <mergeCell ref="Q25:Q29"/>
    <mergeCell ref="S25:S29"/>
    <mergeCell ref="V25:V29"/>
    <mergeCell ref="X25:X29"/>
    <mergeCell ref="AT23:AT24"/>
    <mergeCell ref="A25:A29"/>
    <mergeCell ref="B25:B29"/>
    <mergeCell ref="C25:C29"/>
    <mergeCell ref="H25:H29"/>
    <mergeCell ref="K25:K29"/>
    <mergeCell ref="AA23:AA24"/>
    <mergeCell ref="AF23:AF24"/>
    <mergeCell ref="AH23:AH24"/>
    <mergeCell ref="AJ23:AJ24"/>
    <mergeCell ref="AL23:AL24"/>
    <mergeCell ref="AN23:AN24"/>
    <mergeCell ref="O23:O24"/>
    <mergeCell ref="Q23:Q24"/>
    <mergeCell ref="S23:S24"/>
    <mergeCell ref="V23:V24"/>
    <mergeCell ref="X23:X24"/>
    <mergeCell ref="Y23:Y24"/>
    <mergeCell ref="A23:A24"/>
    <mergeCell ref="B23:B24"/>
    <mergeCell ref="AT25:AT29"/>
    <mergeCell ref="Y25:Y29"/>
    <mergeCell ref="AA25:AA29"/>
    <mergeCell ref="AF25:AF29"/>
    <mergeCell ref="C23:C24"/>
    <mergeCell ref="H23:H24"/>
    <mergeCell ref="K23:K24"/>
    <mergeCell ref="M23:M24"/>
    <mergeCell ref="AN21:AN22"/>
    <mergeCell ref="AP21:AP22"/>
    <mergeCell ref="AQ21:AQ22"/>
    <mergeCell ref="AR21:AR22"/>
    <mergeCell ref="AS21:AS22"/>
    <mergeCell ref="AP23:AP24"/>
    <mergeCell ref="AQ23:AQ24"/>
    <mergeCell ref="AR23:AR24"/>
    <mergeCell ref="AS23:AS24"/>
    <mergeCell ref="AT21:AT22"/>
    <mergeCell ref="Y21:Y22"/>
    <mergeCell ref="AA21:AA22"/>
    <mergeCell ref="AF21:AF22"/>
    <mergeCell ref="AH21:AH22"/>
    <mergeCell ref="AJ21:AJ22"/>
    <mergeCell ref="AL21:AL22"/>
    <mergeCell ref="M21:M22"/>
    <mergeCell ref="O21:O22"/>
    <mergeCell ref="Q21:Q22"/>
    <mergeCell ref="S21:S22"/>
    <mergeCell ref="V21:V22"/>
    <mergeCell ref="X21:X22"/>
    <mergeCell ref="AP14:AP20"/>
    <mergeCell ref="AQ14:AQ20"/>
    <mergeCell ref="AR14:AR20"/>
    <mergeCell ref="AS14:AS20"/>
    <mergeCell ref="AT14:AT20"/>
    <mergeCell ref="A21:A22"/>
    <mergeCell ref="B21:B22"/>
    <mergeCell ref="C21:C22"/>
    <mergeCell ref="H21:H22"/>
    <mergeCell ref="K21:K22"/>
    <mergeCell ref="AA14:AA20"/>
    <mergeCell ref="AF14:AF20"/>
    <mergeCell ref="AH14:AH20"/>
    <mergeCell ref="AJ14:AJ20"/>
    <mergeCell ref="AL14:AL20"/>
    <mergeCell ref="AN14:AN20"/>
    <mergeCell ref="O14:O20"/>
    <mergeCell ref="Q14:Q20"/>
    <mergeCell ref="S14:S20"/>
    <mergeCell ref="V14:V20"/>
    <mergeCell ref="X14:X20"/>
    <mergeCell ref="Y14:Y20"/>
    <mergeCell ref="A14:A20"/>
    <mergeCell ref="B14:B20"/>
    <mergeCell ref="AE11:AF12"/>
    <mergeCell ref="AG11:AN11"/>
    <mergeCell ref="C14:C18"/>
    <mergeCell ref="H14:H20"/>
    <mergeCell ref="K14:K20"/>
    <mergeCell ref="M14:M20"/>
    <mergeCell ref="S12:S13"/>
    <mergeCell ref="AA12:AA13"/>
    <mergeCell ref="AG12:AG13"/>
    <mergeCell ref="AH12:AH13"/>
    <mergeCell ref="AI12:AI13"/>
    <mergeCell ref="E12:F12"/>
    <mergeCell ref="I12:I13"/>
    <mergeCell ref="J12:J13"/>
    <mergeCell ref="K12:K13"/>
    <mergeCell ref="L12:L13"/>
    <mergeCell ref="C13:D13"/>
    <mergeCell ref="E13:F13"/>
    <mergeCell ref="AB11:AB13"/>
    <mergeCell ref="AC11:AD11"/>
    <mergeCell ref="AO11:AP12"/>
    <mergeCell ref="AQ11:AT12"/>
    <mergeCell ref="AK12:AK13"/>
    <mergeCell ref="AL12:AL13"/>
    <mergeCell ref="AM12:AM13"/>
    <mergeCell ref="AN12:AN13"/>
    <mergeCell ref="H10:Y10"/>
    <mergeCell ref="AA10:AT10"/>
    <mergeCell ref="A11:F11"/>
    <mergeCell ref="H11:K11"/>
    <mergeCell ref="L11:S11"/>
    <mergeCell ref="T11:T13"/>
    <mergeCell ref="U11:U13"/>
    <mergeCell ref="V11:V13"/>
    <mergeCell ref="X11:X13"/>
    <mergeCell ref="Y11:Y13"/>
    <mergeCell ref="AJ12:AJ13"/>
    <mergeCell ref="M12:M13"/>
    <mergeCell ref="N12:N13"/>
    <mergeCell ref="O12:O13"/>
    <mergeCell ref="P12:P13"/>
    <mergeCell ref="Q12:Q13"/>
    <mergeCell ref="R12:R13"/>
    <mergeCell ref="C12:D12"/>
  </mergeCells>
  <conditionalFormatting sqref="Y14 Y21 Y23 Y25:Y26 Y30 Y32:Y33">
    <cfRule type="cellIs" dxfId="7" priority="5" operator="equal">
      <formula>"MUY ALTO"</formula>
    </cfRule>
    <cfRule type="cellIs" dxfId="6" priority="6" operator="equal">
      <formula>"ALTO"</formula>
    </cfRule>
    <cfRule type="cellIs" dxfId="5" priority="7" operator="equal">
      <formula>"MODERADO"</formula>
    </cfRule>
    <cfRule type="cellIs" dxfId="4" priority="8" operator="equal">
      <formula>"BAJO"</formula>
    </cfRule>
  </conditionalFormatting>
  <conditionalFormatting sqref="AT14 AT21 AT23 AT25:AT26 AT30 AT32:AT33">
    <cfRule type="cellIs" dxfId="3" priority="1" operator="equal">
      <formula>"MUY ALTO"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ignoredErrors>
    <ignoredError sqref="AG14:AO34" formula="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ED821-4DB4-4BE8-900B-624D1EB40DE8}">
  <dimension ref="A1:AM96"/>
  <sheetViews>
    <sheetView showGridLines="0" workbookViewId="0">
      <selection activeCell="E5" sqref="E5"/>
    </sheetView>
  </sheetViews>
  <sheetFormatPr baseColWidth="10" defaultColWidth="10.85546875" defaultRowHeight="15" x14ac:dyDescent="0.25"/>
  <cols>
    <col min="1" max="1" width="22.85546875" style="21" customWidth="1"/>
    <col min="2" max="2" width="10.85546875" style="21"/>
    <col min="3" max="3" width="65.140625" style="21" customWidth="1"/>
    <col min="4" max="4" width="10.85546875" style="21"/>
    <col min="5" max="5" width="26.85546875" style="21" customWidth="1"/>
    <col min="6" max="7" width="10.7109375" style="21" customWidth="1"/>
    <col min="8" max="8" width="10.85546875" style="21"/>
    <col min="9" max="9" width="10.7109375" style="21" customWidth="1"/>
    <col min="10" max="11" width="10.85546875" style="21"/>
    <col min="12" max="12" width="12.7109375" style="21" customWidth="1"/>
    <col min="13" max="13" width="10.85546875" style="21"/>
    <col min="14" max="14" width="23.85546875" style="21" customWidth="1"/>
    <col min="15" max="17" width="10.85546875" style="21"/>
    <col min="18" max="20" width="10.7109375" style="21" customWidth="1"/>
    <col min="21" max="21" width="11.5703125" style="21" customWidth="1"/>
    <col min="22" max="22" width="10.7109375" style="21" customWidth="1"/>
    <col min="23" max="31" width="10.85546875" style="21"/>
    <col min="32" max="36" width="10.7109375" style="10" customWidth="1"/>
    <col min="37" max="16384" width="10.85546875" style="21"/>
  </cols>
  <sheetData>
    <row r="1" spans="1:39" x14ac:dyDescent="0.25">
      <c r="A1" s="393"/>
      <c r="B1" s="364" t="s">
        <v>1561</v>
      </c>
      <c r="C1" s="530"/>
      <c r="D1" s="348" t="s">
        <v>1558</v>
      </c>
      <c r="E1" s="12" t="s">
        <v>1562</v>
      </c>
    </row>
    <row r="2" spans="1:39" x14ac:dyDescent="0.25">
      <c r="A2" s="393"/>
      <c r="B2" s="366"/>
      <c r="C2" s="394"/>
      <c r="D2" s="348" t="s">
        <v>1559</v>
      </c>
      <c r="E2" s="12">
        <v>0</v>
      </c>
    </row>
    <row r="3" spans="1:39" x14ac:dyDescent="0.25">
      <c r="A3" s="393"/>
      <c r="B3" s="368"/>
      <c r="C3" s="395"/>
      <c r="D3" s="348" t="s">
        <v>1560</v>
      </c>
      <c r="E3" s="12" t="s">
        <v>1563</v>
      </c>
    </row>
    <row r="5" spans="1:39" ht="21" x14ac:dyDescent="0.35">
      <c r="A5" s="199" t="str">
        <f>'Contexto externo'!A4</f>
        <v>CÁMARA DE COMERCIO DE FACATATIVA</v>
      </c>
    </row>
    <row r="6" spans="1:39" ht="18.75" x14ac:dyDescent="0.25">
      <c r="A6" s="23" t="str">
        <f>'Contexto externo'!A5</f>
        <v>Identificación y Evaluación del Riesgo de Corrupción</v>
      </c>
    </row>
    <row r="7" spans="1:39" ht="18.75" x14ac:dyDescent="0.25">
      <c r="A7" s="63" t="str">
        <f>'Contexto externo'!A6</f>
        <v xml:space="preserve">Riesgo de Corrupción (C) </v>
      </c>
    </row>
    <row r="8" spans="1:39" ht="15.75" x14ac:dyDescent="0.25">
      <c r="A8" s="83" t="s">
        <v>1002</v>
      </c>
    </row>
    <row r="9" spans="1:39" ht="15.75" x14ac:dyDescent="0.25">
      <c r="A9" s="83"/>
    </row>
    <row r="10" spans="1:39" ht="15.75" x14ac:dyDescent="0.25">
      <c r="A10" s="83"/>
    </row>
    <row r="11" spans="1:39" ht="15.75" thickBot="1" x14ac:dyDescent="0.3">
      <c r="E11" s="633" t="s">
        <v>1003</v>
      </c>
      <c r="F11" s="633"/>
      <c r="G11" s="633"/>
      <c r="H11" s="633"/>
      <c r="I11" s="633"/>
      <c r="R11" s="633" t="s">
        <v>1004</v>
      </c>
      <c r="S11" s="633"/>
      <c r="T11" s="633"/>
      <c r="U11" s="633"/>
      <c r="V11" s="633"/>
      <c r="AF11" s="633" t="s">
        <v>1005</v>
      </c>
      <c r="AG11" s="633"/>
      <c r="AH11" s="633"/>
      <c r="AI11" s="633"/>
      <c r="AJ11" s="633"/>
    </row>
    <row r="12" spans="1:39" ht="38.25" customHeight="1" x14ac:dyDescent="0.25">
      <c r="B12" s="634" t="s">
        <v>853</v>
      </c>
      <c r="C12" s="92" t="s">
        <v>740</v>
      </c>
      <c r="D12" s="93">
        <v>5</v>
      </c>
      <c r="E12" s="94" t="str">
        <f>CONCATENATE(IF(CONCATENATE('Matriz de riesgo residual C'!AF14,'Matriz de riesgo residual C'!AP14)=CONCATENATE(D12,E17),'Matriz de riesgo residual C'!A14,""),," ",IF(CONCATENATE('Matriz de riesgo residual C'!AF21,'Matriz de riesgo residual C'!AP21)=CONCATENATE(D12,E17),'Matriz de riesgo residual C'!A21,""),," ",IF(CONCATENATE('Matriz de riesgo residual C'!AF23,'Matriz de riesgo residual C'!AP23)=CONCATENATE(D12,E17),'Matriz de riesgo residual C'!A23,""),," ",IF(CONCATENATE('Matriz de riesgo residual C'!AF25,'Matriz de riesgo residual C'!AP25)=CONCATENATE(D12,E17),'Matriz de riesgo residual C'!A25,""),," ",IF(CONCATENATE('Matriz de riesgo residual C'!AF30,'Matriz de riesgo residual C'!AP30)=CONCATENATE(D12,E17),'Matriz de riesgo residual C'!A30,""),," ",IF(CONCATENATE('Matriz de riesgo residual C'!AF32,'Matriz de riesgo residual C'!AP32)=CONCATENATE(D12,E17),'Matriz de riesgo residual C'!A32,""),," ",IF(CONCATENATE('Matriz de riesgo residual C'!AF33,'Matriz de riesgo residual C'!AP33)=CONCATENATE(D12,E17),'Matriz de riesgo residual C'!A33,""))</f>
        <v xml:space="preserve">      </v>
      </c>
      <c r="F12" s="168" t="str">
        <f>CONCATENATE(IF(CONCATENATE('Matriz de riesgo residual C'!AF14,'Matriz de riesgo residual C'!AP14)=CONCATENATE(D12,F17),'Matriz de riesgo residual C'!A14,""),," ",IF(CONCATENATE('Matriz de riesgo residual C'!AF21,'Matriz de riesgo residual C'!AP21)=CONCATENATE(D12,F17),'Matriz de riesgo residual C'!A21,""),," ",IF(CONCATENATE('Matriz de riesgo residual C'!AF23,'Matriz de riesgo residual C'!AP23)=CONCATENATE(D12,F17),'Matriz de riesgo residual C'!A23,""),," ",IF(CONCATENATE('Matriz de riesgo residual C'!AF25,'Matriz de riesgo residual C'!AP25)=CONCATENATE(D12,F17),'Matriz de riesgo residual C'!A25,""),," ",IF(CONCATENATE('Matriz de riesgo residual C'!AF30,'Matriz de riesgo residual C'!AP30)=CONCATENATE(D12,F17),'Matriz de riesgo residual C'!A30,""),," ",IF(CONCATENATE('Matriz de riesgo residual C'!AF32,'Matriz de riesgo residual C'!AP32)=CONCATENATE(D12,F17),'Matriz de riesgo residual C'!A32,""),," ",IF(CONCATENATE('Matriz de riesgo residual C'!AF33,'Matriz de riesgo residual C'!AP33)=CONCATENATE(D12,F17),'Matriz de riesgo residual C'!A33,""))</f>
        <v xml:space="preserve">      </v>
      </c>
      <c r="G12" s="168" t="str">
        <f>CONCATENATE(IF(CONCATENATE('Matriz de riesgo residual C'!AF14,'Matriz de riesgo residual C'!AP14)=CONCATENATE(D12,G17),'Matriz de riesgo residual C'!A14,""),," ",IF(CONCATENATE('Matriz de riesgo residual C'!AF21,'Matriz de riesgo residual C'!AP21)=CONCATENATE(D12,G17),'Matriz de riesgo residual C'!A21,""),," ",IF(CONCATENATE('Matriz de riesgo residual C'!AF23,'Matriz de riesgo residual C'!AP23)=CONCATENATE(D12,G17),'Matriz de riesgo residual C'!A23,""),," ",IF(CONCATENATE('Matriz de riesgo residual C'!AF25,'Matriz de riesgo residual C'!AP25)=CONCATENATE(D12,G17),'Matriz de riesgo residual C'!A25,""),," ",IF(CONCATENATE('Matriz de riesgo residual C'!AF30,'Matriz de riesgo residual C'!AP30)=CONCATENATE(D12,G17),'Matriz de riesgo residual C'!A30,""),," ",IF(CONCATENATE('Matriz de riesgo residual C'!AF32,'Matriz de riesgo residual C'!AP32)=CONCATENATE(D12,G17),'Matriz de riesgo residual C'!A32,""),," ",IF(CONCATENATE('Matriz de riesgo residual C'!AF33,'Matriz de riesgo residual C'!AP33)=CONCATENATE(D12,G17),'Matriz de riesgo residual C'!A33,""))</f>
        <v xml:space="preserve">      </v>
      </c>
      <c r="H12" s="169" t="str">
        <f>CONCATENATE(IF(CONCATENATE('Matriz de riesgo residual C'!AF14,'Matriz de riesgo residual C'!AP14)=CONCATENATE(D12,H17),'Matriz de riesgo residual C'!A14,""),," ",IF(CONCATENATE('Matriz de riesgo residual C'!AF21,'Matriz de riesgo residual C'!AP21)=CONCATENATE(D12,H17),'Matriz de riesgo residual C'!A21,""),," ",IF(CONCATENATE('Matriz de riesgo residual C'!AF23,'Matriz de riesgo residual C'!AP23)=CONCATENATE(D12,H17),'Matriz de riesgo residual C'!A23,""),," ",IF(CONCATENATE('Matriz de riesgo residual C'!AF25,'Matriz de riesgo residual C'!AP25)=CONCATENATE(D12,H17),'Matriz de riesgo residual C'!A25,""),," ",IF(CONCATENATE('Matriz de riesgo residual C'!AF30,'Matriz de riesgo residual C'!AP30)=CONCATENATE(D12,H17),'Matriz de riesgo residual C'!A30,""),," ",IF(CONCATENATE('Matriz de riesgo residual C'!AF32,'Matriz de riesgo residual C'!AP32)=CONCATENATE(D12,H17),'Matriz de riesgo residual C'!A32,""),," ",IF(CONCATENATE('Matriz de riesgo residual C'!AF33,'Matriz de riesgo residual C'!AP33)=CONCATENATE(D12,H17),'Matriz de riesgo residual C'!A33,""))</f>
        <v xml:space="preserve">      </v>
      </c>
      <c r="I12" s="169" t="str">
        <f>CONCATENATE(IF(CONCATENATE('Matriz de riesgo residual C'!AF14,'Matriz de riesgo residual C'!AP14)=CONCATENATE(D12,I17),'Matriz de riesgo residual C'!A14,""),," ",IF(CONCATENATE('Matriz de riesgo residual C'!AF21,'Matriz de riesgo residual C'!AP21)=CONCATENATE(D12,I17),'Matriz de riesgo residual C'!A21,""),," ",IF(CONCATENATE('Matriz de riesgo residual C'!AF23,'Matriz de riesgo residual C'!AP23)=CONCATENATE(D12,I17),'Matriz de riesgo residual C'!A23,""),," ",IF(CONCATENATE('Matriz de riesgo residual C'!AF25,'Matriz de riesgo residual C'!AP25)=CONCATENATE(D12,I17),'Matriz de riesgo residual C'!A25,""),," ",IF(CONCATENATE('Matriz de riesgo residual C'!AF30,'Matriz de riesgo residual C'!AP30)=CONCATENATE(D12,I17),'Matriz de riesgo residual C'!A30,""),," ",IF(CONCATENATE('Matriz de riesgo residual C'!AF32,'Matriz de riesgo residual C'!AP32)=CONCATENATE(D12,I17),'Matriz de riesgo residual C'!A32,""),," ",IF(CONCATENATE('Matriz de riesgo residual C'!AF33,'Matriz de riesgo residual C'!AP33)=CONCATENATE(D12,I17),'Matriz de riesgo residual C'!A33,""))</f>
        <v xml:space="preserve">      </v>
      </c>
      <c r="K12" s="635" t="s">
        <v>854</v>
      </c>
      <c r="L12" s="170" t="s">
        <v>34</v>
      </c>
      <c r="O12" s="634" t="s">
        <v>853</v>
      </c>
      <c r="P12" s="92" t="s">
        <v>740</v>
      </c>
      <c r="Q12" s="93">
        <v>5</v>
      </c>
      <c r="R12" s="94" t="str">
        <f>CONCATENATE(IF(CONCATENATE('Matriz de riesgo residual C'!AE14,'Matriz de riesgo residual C'!AO14)=CONCATENATE(Q12,R17),'Matriz de riesgo residual C'!A14,""),," ",IF(CONCATENATE('Matriz de riesgo residual C'!AE21,'Matriz de riesgo residual C'!AO21)=CONCATENATE(Q12,R17),'Matriz de riesgo residual C'!A21,""),," ",IF(CONCATENATE('Matriz de riesgo residual C'!AE23,'Matriz de riesgo residual C'!AO23)=CONCATENATE(Q12,R17),'Matriz de riesgo residual C'!A23,""),," ",IF(CONCATENATE('Matriz de riesgo residual C'!AE25,'Matriz de riesgo residual C'!AO25)=CONCATENATE(Q12,R17),'Matriz de riesgo residual C'!A25,""),," ",IF(CONCATENATE('Matriz de riesgo residual C'!AE30,'Matriz de riesgo residual C'!AO30)=CONCATENATE(Q12,R17),'Matriz de riesgo residual C'!A30,""))</f>
        <v xml:space="preserve">    </v>
      </c>
      <c r="S12" s="168" t="str">
        <f>CONCATENATE(IF(CONCATENATE('Matriz de riesgo residual C'!AE14,'Matriz de riesgo residual C'!AO14)=CONCATENATE(Q12,S17),'Matriz de riesgo residual C'!A14,""),," ",IF(CONCATENATE('Matriz de riesgo residual C'!AE21,'Matriz de riesgo residual C'!AO21)=CONCATENATE(Q12,S17),'Matriz de riesgo residual C'!A21,""),," ",IF(CONCATENATE('Matriz de riesgo residual C'!AE23,'Matriz de riesgo residual C'!AO23)=CONCATENATE(Q12,S17),'Matriz de riesgo residual C'!A23,""),," ",IF(CONCATENATE('Matriz de riesgo residual C'!AE25,'Matriz de riesgo residual C'!AO25)=CONCATENATE(Q12,S17),'Matriz de riesgo residual C'!A25,""),," ",IF(CONCATENATE('Matriz de riesgo residual C'!AE30,'Matriz de riesgo residual C'!AO30)=CONCATENATE(Q12,S17),'Matriz de riesgo residual C'!A30,""))</f>
        <v xml:space="preserve">    </v>
      </c>
      <c r="T12" s="168" t="str">
        <f>CONCATENATE(IF(CONCATENATE('Matriz de riesgo residual C'!AE14,'Matriz de riesgo residual C'!AO14)=CONCATENATE(Q12,T17),'Matriz de riesgo residual C'!A14,""),," ",IF(CONCATENATE('Matriz de riesgo residual C'!AE21,'Matriz de riesgo residual C'!AO21)=CONCATENATE(Q12,T17),'Matriz de riesgo residual C'!A21,""),," ",IF(CONCATENATE('Matriz de riesgo residual C'!AE23,'Matriz de riesgo residual C'!AO23)=CONCATENATE(Q12,T17),'Matriz de riesgo residual C'!A23,""),," ",IF(CONCATENATE('Matriz de riesgo residual C'!AE25,'Matriz de riesgo residual C'!AO25)=CONCATENATE(Q12,T17),'Matriz de riesgo residual C'!A25,""),," ",IF(CONCATENATE('Matriz de riesgo residual C'!AE30,'Matriz de riesgo residual C'!AO30)=CONCATENATE(Q12,T17),'Matriz de riesgo residual C'!A30,""))</f>
        <v xml:space="preserve">    </v>
      </c>
      <c r="U12" s="169" t="str">
        <f>CONCATENATE(IF(CONCATENATE('Matriz de riesgo residual C'!AE14,'Matriz de riesgo residual C'!AO14)=CONCATENATE(Q12,U17),'Matriz de riesgo residual C'!A14,""),," ",IF(CONCATENATE('Matriz de riesgo residual C'!AE21,'Matriz de riesgo residual C'!AO21)=CONCATENATE(Q12,U17),'Matriz de riesgo residual C'!A21,""),," ",IF(CONCATENATE('Matriz de riesgo residual C'!AE23,'Matriz de riesgo residual C'!AO23)=CONCATENATE(Q12,U17),'Matriz de riesgo residual C'!A23,""),," ",IF(CONCATENATE('Matriz de riesgo residual C'!AE25,'Matriz de riesgo residual C'!AO25)=CONCATENATE(Q12,U17),'Matriz de riesgo residual C'!A25,""),," ",IF(CONCATENATE('Matriz de riesgo residual C'!AE30,'Matriz de riesgo residual C'!AO30)=CONCATENATE(Q12,U17),'Matriz de riesgo residual C'!A30,""))</f>
        <v xml:space="preserve">    </v>
      </c>
      <c r="V12" s="169" t="str">
        <f>CONCATENATE(IF(CONCATENATE('Matriz de riesgo residual C'!AE14,'Matriz de riesgo residual C'!AO14)=CONCATENATE(Q12,V17),'Matriz de riesgo residual C'!A14,""),," ",IF(CONCATENATE('Matriz de riesgo residual C'!AE21,'Matriz de riesgo residual C'!AO21)=CONCATENATE(Q12,V17),'Matriz de riesgo residual C'!A21,""),," ",IF(CONCATENATE('Matriz de riesgo residual C'!AE23,'Matriz de riesgo residual C'!AO23)=CONCATENATE(Q12,V17),'Matriz de riesgo residual C'!A23,""),," ",IF(CONCATENATE('Matriz de riesgo residual C'!AE25,'Matriz de riesgo residual C'!AO25)=CONCATENATE(Q12,V17),'Matriz de riesgo residual C'!A25,""),," ",IF(CONCATENATE('Matriz de riesgo residual C'!AE30,'Matriz de riesgo residual C'!AO30)=CONCATENATE(Q12,V17),'Matriz de riesgo residual C'!A30,""))</f>
        <v xml:space="preserve">    </v>
      </c>
      <c r="X12" s="635" t="s">
        <v>854</v>
      </c>
      <c r="Y12" s="170" t="s">
        <v>34</v>
      </c>
      <c r="AC12" s="634" t="s">
        <v>853</v>
      </c>
      <c r="AD12" s="92" t="s">
        <v>740</v>
      </c>
      <c r="AE12" s="93">
        <v>5</v>
      </c>
      <c r="AF12" s="94" t="str">
        <f>CONCATENATE(IF(CONCATENATE('Matriz de riesgo residual C'!AF14,'Matriz de riesgo residual C'!AH14)=CONCATENATE(AE12,AF17),'Matriz de riesgo residual C'!A14,""),," ",IF(CONCATENATE('Matriz de riesgo residual C'!AF21,'Matriz de riesgo residual C'!AH21)=CONCATENATE(AE12,AF17),'Matriz de riesgo residual C'!A21,""),," ",IF(CONCATENATE('Matriz de riesgo residual C'!AF23,'Matriz de riesgo residual C'!AH23)=CONCATENATE(AE12,AF17),'Matriz de riesgo residual C'!A23,""),," ",IF(CONCATENATE('Matriz de riesgo residual C'!AF25,'Matriz de riesgo residual C'!AH25)=CONCATENATE(AE12,AF17),'Matriz de riesgo residual C'!A25,""),," ",IF(CONCATENATE('Matriz de riesgo residual C'!AF30,'Matriz de riesgo residual C'!AH30)=CONCATENATE(AE12,AF17),'Matriz de riesgo residual C'!A30,""),," ",IF(CONCATENATE('Matriz de riesgo residual C'!AF32,'Matriz de riesgo residual C'!AH32)=CONCATENATE(AE12,AF17),'Matriz de riesgo residual C'!A32,""),," ",IF(CONCATENATE('Matriz de riesgo residual C'!AF33,'Matriz de riesgo residual C'!AH33)=CONCATENATE(AE12,AF17),'Matriz de riesgo residual C'!A33,""))</f>
        <v xml:space="preserve">      </v>
      </c>
      <c r="AG12" s="168" t="str">
        <f>CONCATENATE(IF(CONCATENATE('Matriz de riesgo residual C'!AF14,'Matriz de riesgo residual C'!AH14)=CONCATENATE(AE12,AG17),'Matriz de riesgo residual C'!A14,""),," ",IF(CONCATENATE('Matriz de riesgo residual C'!AF21,'Matriz de riesgo residual C'!AH21)=CONCATENATE(AE12,AG17),'Matriz de riesgo residual C'!A21,""),," ",IF(CONCATENATE('Matriz de riesgo residual C'!AF23,'Matriz de riesgo residual C'!AH23)=CONCATENATE(AE12,AG17),'Matriz de riesgo residual C'!A23,""),," ",IF(CONCATENATE('Matriz de riesgo residual C'!AF25,'Matriz de riesgo residual C'!AH25)=CONCATENATE(AE12,AG17),'Matriz de riesgo residual C'!A25,""),," ",IF(CONCATENATE('Matriz de riesgo residual C'!AF30,'Matriz de riesgo residual C'!AH30)=CONCATENATE(AE12,AG17),'Matriz de riesgo residual C'!A30,""),," ",IF(CONCATENATE('Matriz de riesgo residual C'!AF32,'Matriz de riesgo residual C'!AH32)=CONCATENATE(AE12,AG17),'Matriz de riesgo residual C'!A32,""),," ",IF(CONCATENATE('Matriz de riesgo residual C'!AF33,'Matriz de riesgo residual C'!AH33)=CONCATENATE(AE12,AG17),'Matriz de riesgo residual C'!A33,""))</f>
        <v xml:space="preserve">      </v>
      </c>
      <c r="AH12" s="168" t="str">
        <f>CONCATENATE(IF(CONCATENATE('Matriz de riesgo residual C'!AF14,'Matriz de riesgo residual C'!AH14)=CONCATENATE(AE12,AH17),'Matriz de riesgo residual C'!A14,""),," ",IF(CONCATENATE('Matriz de riesgo residual C'!AF21,'Matriz de riesgo residual C'!AH21)=CONCATENATE(AE12,AH17),'Matriz de riesgo residual C'!A21,""),," ",IF(CONCATENATE('Matriz de riesgo residual C'!AF23,'Matriz de riesgo residual C'!AH23)=CONCATENATE(AE12,AH17),'Matriz de riesgo residual C'!A23,""),," ",IF(CONCATENATE('Matriz de riesgo residual C'!AF25,'Matriz de riesgo residual C'!AH25)=CONCATENATE(AE12,AH17),'Matriz de riesgo residual C'!A25,""),," ",IF(CONCATENATE('Matriz de riesgo residual C'!AF30,'Matriz de riesgo residual C'!AH30)=CONCATENATE(AE12,AH17),'Matriz de riesgo residual C'!A30,""),," ",IF(CONCATENATE('Matriz de riesgo residual C'!AF32,'Matriz de riesgo residual C'!AH32)=CONCATENATE(AE12,AH17),'Matriz de riesgo residual C'!A32,""),," ",IF(CONCATENATE('Matriz de riesgo residual C'!AF33,'Matriz de riesgo residual C'!AH33)=CONCATENATE(AE12,AH17),'Matriz de riesgo residual C'!A33,""))</f>
        <v xml:space="preserve">      </v>
      </c>
      <c r="AI12" s="169" t="str">
        <f>CONCATENATE(IF(CONCATENATE('Matriz de riesgo residual C'!AF14,'Matriz de riesgo residual C'!AH14)=CONCATENATE(AE12,AI17),'Matriz de riesgo residual C'!A14,""),," ",IF(CONCATENATE('Matriz de riesgo residual C'!AF21,'Matriz de riesgo residual C'!AH21)=CONCATENATE(AE12,AI17),'Matriz de riesgo residual C'!A21,""),," ",IF(CONCATENATE('Matriz de riesgo residual C'!AF23,'Matriz de riesgo residual C'!AH23)=CONCATENATE(AE12,AI17),'Matriz de riesgo residual C'!A23,""),," ",IF(CONCATENATE('Matriz de riesgo residual C'!AF25,'Matriz de riesgo residual C'!AH25)=CONCATENATE(AE12,AI17),'Matriz de riesgo residual C'!A25,""),," ",IF(CONCATENATE('Matriz de riesgo residual C'!AF30,'Matriz de riesgo residual C'!AH30)=CONCATENATE(AE12,AI17),'Matriz de riesgo residual C'!A30,""),," ",IF(CONCATENATE('Matriz de riesgo residual C'!AF32,'Matriz de riesgo residual C'!AH32)=CONCATENATE(AE12,AI17),'Matriz de riesgo residual C'!A32,""),," ",IF(CONCATENATE('Matriz de riesgo residual C'!AF33,'Matriz de riesgo residual C'!AH33)=CONCATENATE(AE12,AI17),'Matriz de riesgo residual C'!A33,""))</f>
        <v xml:space="preserve">      </v>
      </c>
      <c r="AJ12" s="169" t="str">
        <f>CONCATENATE(IF(CONCATENATE('Matriz de riesgo residual C'!AF14,'Matriz de riesgo residual C'!AH14)=CONCATENATE(AE12,AJ17),'Matriz de riesgo residual C'!A14,""),," ",IF(CONCATENATE('Matriz de riesgo residual C'!AF21,'Matriz de riesgo residual C'!AH21)=CONCATENATE(AE12,AJ17),'Matriz de riesgo residual C'!A21,""),," ",IF(CONCATENATE('Matriz de riesgo residual C'!AF23,'Matriz de riesgo residual C'!AH23)=CONCATENATE(AE12,AJ17),'Matriz de riesgo residual C'!A23,""),," ",IF(CONCATENATE('Matriz de riesgo residual C'!AF25,'Matriz de riesgo residual C'!AH25)=CONCATENATE(AE12,AJ17),'Matriz de riesgo residual C'!A25,""),," ",IF(CONCATENATE('Matriz de riesgo residual C'!AF30,'Matriz de riesgo residual C'!AH30)=CONCATENATE(AE12,AJ17),'Matriz de riesgo residual C'!A30,""),," ",IF(CONCATENATE('Matriz de riesgo residual C'!AF32,'Matriz de riesgo residual C'!AH32)=CONCATENATE(AE12,AJ17),'Matriz de riesgo residual C'!A32,""),," ",IF(CONCATENATE('Matriz de riesgo residual C'!AF33,'Matriz de riesgo residual C'!AH33)=CONCATENATE(AE12,AJ17),'Matriz de riesgo residual C'!A33,""))</f>
        <v xml:space="preserve">      </v>
      </c>
      <c r="AL12" s="635" t="s">
        <v>854</v>
      </c>
      <c r="AM12" s="170" t="s">
        <v>34</v>
      </c>
    </row>
    <row r="13" spans="1:39" ht="38.25" customHeight="1" x14ac:dyDescent="0.25">
      <c r="B13" s="634"/>
      <c r="C13" s="92" t="s">
        <v>737</v>
      </c>
      <c r="D13" s="93">
        <v>4</v>
      </c>
      <c r="E13" s="94" t="str">
        <f>CONCATENATE(IF(CONCATENATE('Matriz de riesgo residual C'!AF14,'Matriz de riesgo residual C'!AP14)=CONCATENATE(D13,E17),'Matriz de riesgo residual C'!A14,""),," ",IF(CONCATENATE('Matriz de riesgo residual C'!AF21,'Matriz de riesgo residual C'!AP21)=CONCATENATE(D13,E17),'Matriz de riesgo residual C'!A21,""),," ",IF(CONCATENATE('Matriz de riesgo residual C'!AF23,'Matriz de riesgo residual C'!AP23)=CONCATENATE(D13,E17),'Matriz de riesgo residual C'!A23,""),," ",IF(CONCATENATE('Matriz de riesgo residual C'!AF25,'Matriz de riesgo residual C'!AP25)=CONCATENATE(D13,E17),'Matriz de riesgo residual C'!A25,""),," ",IF(CONCATENATE('Matriz de riesgo residual C'!AF30,'Matriz de riesgo residual C'!AP30)=CONCATENATE(D13,E17),'Matriz de riesgo residual C'!A30,""),," ",IF(CONCATENATE('Matriz de riesgo residual C'!AF32,'Matriz de riesgo residual C'!AP32)=CONCATENATE(D13,E17),'Matriz de riesgo residual C'!A32,""),," ",IF(CONCATENATE('Matriz de riesgo residual C'!AF33,'Matriz de riesgo residual C'!AP33)=CONCATENATE(D13,E17),'Matriz de riesgo residual C'!A33,""))</f>
        <v xml:space="preserve">      </v>
      </c>
      <c r="F13" s="94" t="str">
        <f>CONCATENATE(IF(CONCATENATE('Matriz de riesgo residual C'!AF14,'Matriz de riesgo residual C'!AP14)=CONCATENATE(D13,F17),'Matriz de riesgo residual C'!A14,""),," ",IF(CONCATENATE('Matriz de riesgo residual C'!AF21,'Matriz de riesgo residual C'!AP21)=CONCATENATE(D13,F17),'Matriz de riesgo residual C'!A21,""),," ",IF(CONCATENATE('Matriz de riesgo residual C'!AF23,'Matriz de riesgo residual C'!AP23)=CONCATENATE(D13,F17),'Matriz de riesgo residual C'!A23,""),," ",IF(CONCATENATE('Matriz de riesgo residual C'!AF25,'Matriz de riesgo residual C'!AP25)=CONCATENATE(D13,F17),'Matriz de riesgo residual C'!A25,""),," ",IF(CONCATENATE('Matriz de riesgo residual C'!AF30,'Matriz de riesgo residual C'!AP30)=CONCATENATE(D13,F17),'Matriz de riesgo residual C'!A30,""),," ",IF(CONCATENATE('Matriz de riesgo residual C'!AF32,'Matriz de riesgo residual C'!AP32)=CONCATENATE(D13,F17),'Matriz de riesgo residual C'!A32,""),," ",IF(CONCATENATE('Matriz de riesgo residual C'!AF33,'Matriz de riesgo residual C'!AP33)=CONCATENATE(D13,F17),'Matriz de riesgo residual C'!A33,""))</f>
        <v xml:space="preserve">      </v>
      </c>
      <c r="G13" s="168" t="str">
        <f>CONCATENATE(IF(CONCATENATE('Matriz de riesgo residual C'!AF14,'Matriz de riesgo residual C'!AP14)=CONCATENATE(D13,G17),'Matriz de riesgo residual C'!A14,""),," ",IF(CONCATENATE('Matriz de riesgo residual C'!AF21,'Matriz de riesgo residual C'!AP21)=CONCATENATE(D13,G17),'Matriz de riesgo residual C'!A21,""),," ",IF(CONCATENATE('Matriz de riesgo residual C'!AF23,'Matriz de riesgo residual C'!AP23)=CONCATENATE(D13,G17),'Matriz de riesgo residual C'!A23,""),," ",IF(CONCATENATE('Matriz de riesgo residual C'!AF25,'Matriz de riesgo residual C'!AP25)=CONCATENATE(D13,G17),'Matriz de riesgo residual C'!A25,""),," ",IF(CONCATENATE('Matriz de riesgo residual C'!AF30,'Matriz de riesgo residual C'!AP30)=CONCATENATE(D13,G17),'Matriz de riesgo residual C'!A30,""),," ",IF(CONCATENATE('Matriz de riesgo residual C'!AF32,'Matriz de riesgo residual C'!AP32)=CONCATENATE(D13,G17),'Matriz de riesgo residual C'!A32,""),," ",IF(CONCATENATE('Matriz de riesgo residual C'!AF33,'Matriz de riesgo residual C'!AP33)=CONCATENATE(D13,G17),'Matriz de riesgo residual C'!A33,""))</f>
        <v xml:space="preserve">      </v>
      </c>
      <c r="H13" s="168" t="str">
        <f>CONCATENATE(IF(CONCATENATE('Matriz de riesgo residual C'!AF14,'Matriz de riesgo residual C'!AP14)=CONCATENATE(D13,H17),'Matriz de riesgo residual C'!A14,""),," ",IF(CONCATENATE('Matriz de riesgo residual C'!AF21,'Matriz de riesgo residual C'!AP21)=CONCATENATE(D13,H17),'Matriz de riesgo residual C'!A21,""),," ",IF(CONCATENATE('Matriz de riesgo residual C'!AF23,'Matriz de riesgo residual C'!AP23)=CONCATENATE(D13,H17),'Matriz de riesgo residual C'!A23,""),," ",IF(CONCATENATE('Matriz de riesgo residual C'!AF25,'Matriz de riesgo residual C'!AP25)=CONCATENATE(D13,H17),'Matriz de riesgo residual C'!A25,""),," ",IF(CONCATENATE('Matriz de riesgo residual C'!AF30,'Matriz de riesgo residual C'!AP30)=CONCATENATE(D13,H17),'Matriz de riesgo residual C'!A30,""),," ",IF(CONCATENATE('Matriz de riesgo residual C'!AF32,'Matriz de riesgo residual C'!AP32)=CONCATENATE(D13,H17),'Matriz de riesgo residual C'!A32,""),," ",IF(CONCATENATE('Matriz de riesgo residual C'!AF33,'Matriz de riesgo residual C'!AP33)=CONCATENATE(D13,H17),'Matriz de riesgo residual C'!A33,""))</f>
        <v xml:space="preserve">      </v>
      </c>
      <c r="I13" s="169" t="str">
        <f>CONCATENATE(IF(CONCATENATE('Matriz de riesgo residual C'!AF14,'Matriz de riesgo residual C'!AP14)=CONCATENATE(D13,I17),'Matriz de riesgo residual C'!A14,""),," ",IF(CONCATENATE('Matriz de riesgo residual C'!AF21,'Matriz de riesgo residual C'!AP21)=CONCATENATE(D13,I17),'Matriz de riesgo residual C'!A21,""),," ",IF(CONCATENATE('Matriz de riesgo residual C'!AF23,'Matriz de riesgo residual C'!AP23)=CONCATENATE(D13,I17),'Matriz de riesgo residual C'!A23,""),," ",IF(CONCATENATE('Matriz de riesgo residual C'!AF25,'Matriz de riesgo residual C'!AP25)=CONCATENATE(D13,I17),'Matriz de riesgo residual C'!A25,""),," ",IF(CONCATENATE('Matriz de riesgo residual C'!AF30,'Matriz de riesgo residual C'!AP30)=CONCATENATE(D13,I17),'Matriz de riesgo residual C'!A30,""),," ",IF(CONCATENATE('Matriz de riesgo residual C'!AF32,'Matriz de riesgo residual C'!AP32)=CONCATENATE(D13,I17),'Matriz de riesgo residual C'!A32,""),," ",IF(CONCATENATE('Matriz de riesgo residual C'!AF33,'Matriz de riesgo residual C'!AP33)=CONCATENATE(D13,I17),'Matriz de riesgo residual C'!A33,""))</f>
        <v xml:space="preserve">      </v>
      </c>
      <c r="K13" s="636"/>
      <c r="L13" s="171" t="s">
        <v>1231</v>
      </c>
      <c r="O13" s="634"/>
      <c r="P13" s="92" t="s">
        <v>737</v>
      </c>
      <c r="Q13" s="93">
        <v>4</v>
      </c>
      <c r="R13" s="94" t="str">
        <f>CONCATENATE(IF(CONCATENATE('Matriz de riesgo residual C'!AE14,'Matriz de riesgo residual C'!AO14)=CONCATENATE(Q13,R17),'Matriz de riesgo residual C'!A14,""),," ",IF(CONCATENATE('Matriz de riesgo residual C'!AE21,'Matriz de riesgo residual C'!AO21)=CONCATENATE(Q13,R17),'Matriz de riesgo residual C'!A21,""),," ",IF(CONCATENATE('Matriz de riesgo residual C'!AE23,'Matriz de riesgo residual C'!AO23)=CONCATENATE(Q13,R17),'Matriz de riesgo residual C'!A23,""),," ",IF(CONCATENATE('Matriz de riesgo residual C'!AE25,'Matriz de riesgo residual C'!AO25)=CONCATENATE(Q13,R17),'Matriz de riesgo residual C'!A25,""),," ",IF(CONCATENATE('Matriz de riesgo residual C'!AE30,'Matriz de riesgo residual C'!AO30)=CONCATENATE(Q13,R17),'Matriz de riesgo residual C'!A30,""))</f>
        <v xml:space="preserve">    </v>
      </c>
      <c r="S13" s="94" t="str">
        <f>CONCATENATE(IF(CONCATENATE('Matriz de riesgo residual C'!AE14,'Matriz de riesgo residual C'!AO14)=CONCATENATE(Q13,S17),'Matriz de riesgo residual C'!A14,""),," ",IF(CONCATENATE('Matriz de riesgo residual C'!AE21,'Matriz de riesgo residual C'!AO21)=CONCATENATE(Q13,S17),'Matriz de riesgo residual C'!A21,""),," ",IF(CONCATENATE('Matriz de riesgo residual C'!AE23,'Matriz de riesgo residual C'!AO23)=CONCATENATE(Q13,S17),'Matriz de riesgo residual C'!A23,""),," ",IF(CONCATENATE('Matriz de riesgo residual C'!AE25,'Matriz de riesgo residual C'!AO25)=CONCATENATE(Q13,S17),'Matriz de riesgo residual C'!A25,""),," ",IF(CONCATENATE('Matriz de riesgo residual C'!AE30,'Matriz de riesgo residual C'!AO30)=CONCATENATE(Q13,S17),'Matriz de riesgo residual C'!A30,""))</f>
        <v xml:space="preserve">    </v>
      </c>
      <c r="T13" s="168" t="str">
        <f>CONCATENATE(IF(CONCATENATE('Matriz de riesgo residual C'!AE14,'Matriz de riesgo residual C'!AO14)=CONCATENATE(Q13,T17),'Matriz de riesgo residual C'!A14,""),," ",IF(CONCATENATE('Matriz de riesgo residual C'!AE21,'Matriz de riesgo residual C'!AO21)=CONCATENATE(Q13,T17),'Matriz de riesgo residual C'!A21,""),," ",IF(CONCATENATE('Matriz de riesgo residual C'!AE23,'Matriz de riesgo residual C'!AO23)=CONCATENATE(Q13,T17),'Matriz de riesgo residual C'!A23,""),," ",IF(CONCATENATE('Matriz de riesgo residual C'!AE25,'Matriz de riesgo residual C'!AO25)=CONCATENATE(Q13,T17),'Matriz de riesgo residual C'!A25,""),," ",IF(CONCATENATE('Matriz de riesgo residual C'!AE30,'Matriz de riesgo residual C'!AO30)=CONCATENATE(Q13,T17),'Matriz de riesgo residual C'!A30,""))</f>
        <v xml:space="preserve">    </v>
      </c>
      <c r="U13" s="168" t="str">
        <f>CONCATENATE(IF(CONCATENATE('Matriz de riesgo residual C'!AE14,'Matriz de riesgo residual C'!AO14)=CONCATENATE(Q13,U17),'Matriz de riesgo residual C'!A14,""),," ",IF(CONCATENATE('Matriz de riesgo residual C'!AE21,'Matriz de riesgo residual C'!AO21)=CONCATENATE(Q13,U17),'Matriz de riesgo residual C'!A21,""),," ",IF(CONCATENATE('Matriz de riesgo residual C'!AE23,'Matriz de riesgo residual C'!AO23)=CONCATENATE(Q13,U17),'Matriz de riesgo residual C'!A23,""),," ",IF(CONCATENATE('Matriz de riesgo residual C'!AE25,'Matriz de riesgo residual C'!AO25)=CONCATENATE(Q13,U17),'Matriz de riesgo residual C'!A25,""),," ",IF(CONCATENATE('Matriz de riesgo residual C'!AE30,'Matriz de riesgo residual C'!AO30)=CONCATENATE(Q13,U17),'Matriz de riesgo residual C'!A30,""))</f>
        <v xml:space="preserve">    </v>
      </c>
      <c r="V13" s="169" t="str">
        <f>CONCATENATE(IF(CONCATENATE('Matriz de riesgo residual C'!AE14,'Matriz de riesgo residual C'!AO14)=CONCATENATE(Q13,V17),'Matriz de riesgo residual C'!A14,""),," ",IF(CONCATENATE('Matriz de riesgo residual C'!AE21,'Matriz de riesgo residual C'!AO21)=CONCATENATE(Q13,V17),'Matriz de riesgo residual C'!A21,""),," ",IF(CONCATENATE('Matriz de riesgo residual C'!AE23,'Matriz de riesgo residual C'!AO23)=CONCATENATE(Q13,V17),'Matriz de riesgo residual C'!A23,""),," ",IF(CONCATENATE('Matriz de riesgo residual C'!AE25,'Matriz de riesgo residual C'!AO25)=CONCATENATE(Q13,V17),'Matriz de riesgo residual C'!A25,""),," ",IF(CONCATENATE('Matriz de riesgo residual C'!AE30,'Matriz de riesgo residual C'!AO30)=CONCATENATE(Q13,V17),'Matriz de riesgo residual C'!A30,""))</f>
        <v xml:space="preserve">    </v>
      </c>
      <c r="X13" s="636"/>
      <c r="Y13" s="171" t="s">
        <v>1231</v>
      </c>
      <c r="AC13" s="634"/>
      <c r="AD13" s="92" t="s">
        <v>737</v>
      </c>
      <c r="AE13" s="93">
        <v>4</v>
      </c>
      <c r="AF13" s="94" t="str">
        <f>CONCATENATE(IF(CONCATENATE('Matriz de riesgo residual C'!AF14,'Matriz de riesgo residual C'!AH14)=CONCATENATE(AE13,AF17),'Matriz de riesgo residual C'!A14,""),," ",IF(CONCATENATE('Matriz de riesgo residual C'!AF21,'Matriz de riesgo residual C'!AH21)=CONCATENATE(AE13,AF17),'Matriz de riesgo residual C'!A21,""),," ",IF(CONCATENATE('Matriz de riesgo residual C'!AF23,'Matriz de riesgo residual C'!AH23)=CONCATENATE(AE13,AF17),'Matriz de riesgo residual C'!A23,""),," ",IF(CONCATENATE('Matriz de riesgo residual C'!AF25,'Matriz de riesgo residual C'!AH25)=CONCATENATE(AE13,AF17),'Matriz de riesgo residual C'!A25,""),," ",IF(CONCATENATE('Matriz de riesgo residual C'!AF30,'Matriz de riesgo residual C'!AH30)=CONCATENATE(AE13,AF17),'Matriz de riesgo residual C'!A30,""),," ",IF(CONCATENATE('Matriz de riesgo residual C'!AF32,'Matriz de riesgo residual C'!AH32)=CONCATENATE(AE13,AF17),'Matriz de riesgo residual C'!A32,""),," ",IF(CONCATENATE('Matriz de riesgo residual C'!AF33,'Matriz de riesgo residual C'!AH33)=CONCATENATE(AE13,AF17),'Matriz de riesgo residual C'!A33,""))</f>
        <v xml:space="preserve">      </v>
      </c>
      <c r="AG13" s="94" t="str">
        <f>CONCATENATE(IF(CONCATENATE('Matriz de riesgo residual C'!AF14,'Matriz de riesgo residual C'!AH14)=CONCATENATE(AE13,AG17),'Matriz de riesgo residual C'!A14,""),," ",IF(CONCATENATE('Matriz de riesgo residual C'!AF21,'Matriz de riesgo residual C'!AH21)=CONCATENATE(AE13,AG17),'Matriz de riesgo residual C'!A21,""),," ",IF(CONCATENATE('Matriz de riesgo residual C'!AF23,'Matriz de riesgo residual C'!AH23)=CONCATENATE(AE13,AG17),'Matriz de riesgo residual C'!A23,""),," ",IF(CONCATENATE('Matriz de riesgo residual C'!AF25,'Matriz de riesgo residual C'!AH25)=CONCATENATE(AE13,AG17),'Matriz de riesgo residual C'!A25,""),," ",IF(CONCATENATE('Matriz de riesgo residual C'!AF30,'Matriz de riesgo residual C'!AH30)=CONCATENATE(AE13,AG17),'Matriz de riesgo residual C'!A30,""),," ",IF(CONCATENATE('Matriz de riesgo residual C'!AF32,'Matriz de riesgo residual C'!AH32)=CONCATENATE(AE13,AG17),'Matriz de riesgo residual C'!A32,""),," ",IF(CONCATENATE('Matriz de riesgo residual C'!AF33,'Matriz de riesgo residual C'!AH33)=CONCATENATE(AE13,AG17),'Matriz de riesgo residual C'!A33,""))</f>
        <v xml:space="preserve">      </v>
      </c>
      <c r="AH13" s="168" t="str">
        <f>CONCATENATE(IF(CONCATENATE('Matriz de riesgo residual C'!AF14,'Matriz de riesgo residual C'!AH14)=CONCATENATE(AE13,AH17),'Matriz de riesgo residual C'!A14,""),," ",IF(CONCATENATE('Matriz de riesgo residual C'!AF21,'Matriz de riesgo residual C'!AH21)=CONCATENATE(AE13,AH17),'Matriz de riesgo residual C'!A21,""),," ",IF(CONCATENATE('Matriz de riesgo residual C'!AF23,'Matriz de riesgo residual C'!AH23)=CONCATENATE(AE13,AH17),'Matriz de riesgo residual C'!A23,""),," ",IF(CONCATENATE('Matriz de riesgo residual C'!AF25,'Matriz de riesgo residual C'!AH25)=CONCATENATE(AE13,AH17),'Matriz de riesgo residual C'!A25,""),," ",IF(CONCATENATE('Matriz de riesgo residual C'!AF30,'Matriz de riesgo residual C'!AH30)=CONCATENATE(AE13,AH17),'Matriz de riesgo residual C'!A30,""),," ",IF(CONCATENATE('Matriz de riesgo residual C'!AF32,'Matriz de riesgo residual C'!AH32)=CONCATENATE(AE13,AH17),'Matriz de riesgo residual C'!A32,""),," ",IF(CONCATENATE('Matriz de riesgo residual C'!AF33,'Matriz de riesgo residual C'!AH33)=CONCATENATE(AE13,AH17),'Matriz de riesgo residual C'!A33,""))</f>
        <v xml:space="preserve">      </v>
      </c>
      <c r="AI13" s="168" t="str">
        <f>CONCATENATE(IF(CONCATENATE('Matriz de riesgo residual C'!AF14,'Matriz de riesgo residual C'!AH14)=CONCATENATE(AE13,AI17),'Matriz de riesgo residual C'!A14,""),," ",IF(CONCATENATE('Matriz de riesgo residual C'!AF21,'Matriz de riesgo residual C'!AH21)=CONCATENATE(AE13,AI17),'Matriz de riesgo residual C'!A21,""),," ",IF(CONCATENATE('Matriz de riesgo residual C'!AF23,'Matriz de riesgo residual C'!AH23)=CONCATENATE(AE13,AI17),'Matriz de riesgo residual C'!A23,""),," ",IF(CONCATENATE('Matriz de riesgo residual C'!AF25,'Matriz de riesgo residual C'!AH25)=CONCATENATE(AE13,AI17),'Matriz de riesgo residual C'!A25,""),," ",IF(CONCATENATE('Matriz de riesgo residual C'!AF30,'Matriz de riesgo residual C'!AH30)=CONCATENATE(AE13,AI17),'Matriz de riesgo residual C'!A30,""),," ",IF(CONCATENATE('Matriz de riesgo residual C'!AF32,'Matriz de riesgo residual C'!AH32)=CONCATENATE(AE13,AI17),'Matriz de riesgo residual C'!A32,""),," ",IF(CONCATENATE('Matriz de riesgo residual C'!AF33,'Matriz de riesgo residual C'!AH33)=CONCATENATE(AE13,AI17),'Matriz de riesgo residual C'!A33,""))</f>
        <v xml:space="preserve">      </v>
      </c>
      <c r="AJ13" s="169" t="str">
        <f>CONCATENATE(IF(CONCATENATE('Matriz de riesgo residual C'!AF14,'Matriz de riesgo residual C'!AH14)=CONCATENATE(AE13,AJ17),'Matriz de riesgo residual C'!A14,""),," ",IF(CONCATENATE('Matriz de riesgo residual C'!AF21,'Matriz de riesgo residual C'!AH21)=CONCATENATE(AE13,AJ17),'Matriz de riesgo residual C'!A21,""),," ",IF(CONCATENATE('Matriz de riesgo residual C'!AF23,'Matriz de riesgo residual C'!AH23)=CONCATENATE(AE13,AJ17),'Matriz de riesgo residual C'!A23,""),," ",IF(CONCATENATE('Matriz de riesgo residual C'!AF25,'Matriz de riesgo residual C'!AH25)=CONCATENATE(AE13,AJ17),'Matriz de riesgo residual C'!A25,""),," ",IF(CONCATENATE('Matriz de riesgo residual C'!AF30,'Matriz de riesgo residual C'!AH30)=CONCATENATE(AE13,AJ17),'Matriz de riesgo residual C'!A30,""),," ",IF(CONCATENATE('Matriz de riesgo residual C'!AF32,'Matriz de riesgo residual C'!AH32)=CONCATENATE(AE13,AJ17),'Matriz de riesgo residual C'!A32,""),," ",IF(CONCATENATE('Matriz de riesgo residual C'!AF33,'Matriz de riesgo residual C'!AH33)=CONCATENATE(AE13,AJ17),'Matriz de riesgo residual C'!A33,""))</f>
        <v xml:space="preserve">      </v>
      </c>
      <c r="AL13" s="636"/>
      <c r="AM13" s="171" t="s">
        <v>1231</v>
      </c>
    </row>
    <row r="14" spans="1:39" ht="38.25" customHeight="1" x14ac:dyDescent="0.25">
      <c r="B14" s="634"/>
      <c r="C14" s="95" t="s">
        <v>734</v>
      </c>
      <c r="D14" s="93">
        <v>3</v>
      </c>
      <c r="E14" s="140" t="str">
        <f>CONCATENATE(IF(CONCATENATE('Matriz de riesgo residual C'!AF14,'Matriz de riesgo residual C'!AP14)=CONCATENATE(D14,E17),'Matriz de riesgo residual C'!A14,""),," ",IF(CONCATENATE('Matriz de riesgo residual C'!AF21,'Matriz de riesgo residual C'!AP21)=CONCATENATE(D14,E17),'Matriz de riesgo residual C'!A21,""),," ",IF(CONCATENATE('Matriz de riesgo residual C'!AF23,'Matriz de riesgo residual C'!AP23)=CONCATENATE(D14,E17),'Matriz de riesgo residual C'!A23,""),," ",IF(CONCATENATE('Matriz de riesgo residual C'!AF25,'Matriz de riesgo residual C'!AP25)=CONCATENATE(D14,E17),'Matriz de riesgo residual C'!A25,""),," ",IF(CONCATENATE('Matriz de riesgo residual C'!AF30,'Matriz de riesgo residual C'!AP30)=CONCATENATE(D14,E17),'Matriz de riesgo residual C'!A30,""),," ",IF(CONCATENATE('Matriz de riesgo residual C'!AF32,'Matriz de riesgo residual C'!AP32)=CONCATENATE(D14,E17),'Matriz de riesgo residual C'!A32,""),," ",IF(CONCATENATE('Matriz de riesgo residual C'!AF33,'Matriz de riesgo residual C'!AP33)=CONCATENATE(D14,E17),'Matriz de riesgo residual C'!A33,""))</f>
        <v xml:space="preserve">      </v>
      </c>
      <c r="F14" s="94" t="str">
        <f>CONCATENATE(IF(CONCATENATE('Matriz de riesgo residual C'!AF14,'Matriz de riesgo residual C'!AP14)=CONCATENATE(D14,F17),'Matriz de riesgo residual C'!A14,""),," ",IF(CONCATENATE('Matriz de riesgo residual C'!AF21,'Matriz de riesgo residual C'!AP21)=CONCATENATE(D14,F17),'Matriz de riesgo residual C'!A21,""),," ",IF(CONCATENATE('Matriz de riesgo residual C'!AF23,'Matriz de riesgo residual C'!AP23)=CONCATENATE(D14,F17),'Matriz de riesgo residual C'!A23,""),," ",IF(CONCATENATE('Matriz de riesgo residual C'!AF25,'Matriz de riesgo residual C'!AP25)=CONCATENATE(D14,F17),'Matriz de riesgo residual C'!A25,""),," ",IF(CONCATENATE('Matriz de riesgo residual C'!AF30,'Matriz de riesgo residual C'!AP30)=CONCATENATE(D14,F17),'Matriz de riesgo residual C'!A30,""),," ",IF(CONCATENATE('Matriz de riesgo residual C'!AF32,'Matriz de riesgo residual C'!AP32)=CONCATENATE(D14,F17),'Matriz de riesgo residual C'!A32,""),," ",IF(CONCATENATE('Matriz de riesgo residual C'!AF33,'Matriz de riesgo residual C'!AP33)=CONCATENATE(D14,F17),'Matriz de riesgo residual C'!A33,""))</f>
        <v xml:space="preserve">      </v>
      </c>
      <c r="G14" s="94" t="str">
        <f>CONCATENATE(IF(CONCATENATE('Matriz de riesgo residual C'!AF14,'Matriz de riesgo residual C'!AP14)=CONCATENATE(D14,G17),'Matriz de riesgo residual C'!A14,""),," ",IF(CONCATENATE('Matriz de riesgo residual C'!AF21,'Matriz de riesgo residual C'!AP21)=CONCATENATE(D14,G17),'Matriz de riesgo residual C'!A21,""),," ",IF(CONCATENATE('Matriz de riesgo residual C'!AF23,'Matriz de riesgo residual C'!AP23)=CONCATENATE(D14,G17),'Matriz de riesgo residual C'!A23,""),," ",IF(CONCATENATE('Matriz de riesgo residual C'!AF25,'Matriz de riesgo residual C'!AP25)=CONCATENATE(D14,G17),'Matriz de riesgo residual C'!A25,""),," ",IF(CONCATENATE('Matriz de riesgo residual C'!AF30,'Matriz de riesgo residual C'!AP30)=CONCATENATE(D14,G17),'Matriz de riesgo residual C'!A30,""),," ",IF(CONCATENATE('Matriz de riesgo residual C'!AF32,'Matriz de riesgo residual C'!AP32)=CONCATENATE(D14,G17),'Matriz de riesgo residual C'!A32,""),," ",IF(CONCATENATE('Matriz de riesgo residual C'!AF33,'Matriz de riesgo residual C'!AP33)=CONCATENATE(D14,G17),'Matriz de riesgo residual C'!A33,""))</f>
        <v xml:space="preserve">      </v>
      </c>
      <c r="H14" s="168" t="str">
        <f>CONCATENATE(IF(CONCATENATE('Matriz de riesgo residual C'!AF14,'Matriz de riesgo residual C'!AP14)=CONCATENATE(D14,H17),'Matriz de riesgo residual C'!A14,""),," ",IF(CONCATENATE('Matriz de riesgo residual C'!AF21,'Matriz de riesgo residual C'!AP21)=CONCATENATE(D14,H17),'Matriz de riesgo residual C'!A21,""),," ",IF(CONCATENATE('Matriz de riesgo residual C'!AF23,'Matriz de riesgo residual C'!AP23)=CONCATENATE(D14,H17),'Matriz de riesgo residual C'!A23,""),," ",IF(CONCATENATE('Matriz de riesgo residual C'!AF25,'Matriz de riesgo residual C'!AP25)=CONCATENATE(D14,H17),'Matriz de riesgo residual C'!A25,""),," ",IF(CONCATENATE('Matriz de riesgo residual C'!AF30,'Matriz de riesgo residual C'!AP30)=CONCATENATE(D14,H17),'Matriz de riesgo residual C'!A30,""),," ",IF(CONCATENATE('Matriz de riesgo residual C'!AF32,'Matriz de riesgo residual C'!AP32)=CONCATENATE(D14,H17),'Matriz de riesgo residual C'!A32,""),," ",IF(CONCATENATE('Matriz de riesgo residual C'!AF33,'Matriz de riesgo residual C'!AP33)=CONCATENATE(D14,H17),'Matriz de riesgo residual C'!A33,""))</f>
        <v xml:space="preserve">      </v>
      </c>
      <c r="I14" s="168" t="str">
        <f>CONCATENATE(IF(CONCATENATE('Matriz de riesgo residual C'!AF14,'Matriz de riesgo residual C'!AP14)=CONCATENATE(D14,I17),'Matriz de riesgo residual C'!A14,""),," ",IF(CONCATENATE('Matriz de riesgo residual C'!AF21,'Matriz de riesgo residual C'!AP21)=CONCATENATE(D14,I17),'Matriz de riesgo residual C'!A21,""),," ",IF(CONCATENATE('Matriz de riesgo residual C'!AF23,'Matriz de riesgo residual C'!AP23)=CONCATENATE(D14,I17),'Matriz de riesgo residual C'!A23,""),," ",IF(CONCATENATE('Matriz de riesgo residual C'!AF25,'Matriz de riesgo residual C'!AP25)=CONCATENATE(D14,I17),'Matriz de riesgo residual C'!A25,""),," ",IF(CONCATENATE('Matriz de riesgo residual C'!AF30,'Matriz de riesgo residual C'!AP30)=CONCATENATE(D14,I17),'Matriz de riesgo residual C'!A30,""),," ",IF(CONCATENATE('Matriz de riesgo residual C'!AF32,'Matriz de riesgo residual C'!AP32)=CONCATENATE(D14,I17),'Matriz de riesgo residual C'!A32,""),," ",IF(CONCATENATE('Matriz de riesgo residual C'!AF33,'Matriz de riesgo residual C'!AP33)=CONCATENATE(D14,I17),'Matriz de riesgo residual C'!A33,""))</f>
        <v xml:space="preserve">      </v>
      </c>
      <c r="K14" s="636"/>
      <c r="L14" s="172" t="s">
        <v>33</v>
      </c>
      <c r="O14" s="634"/>
      <c r="P14" s="95" t="s">
        <v>734</v>
      </c>
      <c r="Q14" s="93">
        <v>3</v>
      </c>
      <c r="R14" s="140" t="str">
        <f>CONCATENATE(IF(CONCATENATE('Matriz de riesgo residual C'!AE14,'Matriz de riesgo residual C'!AO14)=CONCATENATE(Q14,R17),'Matriz de riesgo residual C'!A14,""),," ",IF(CONCATENATE('Matriz de riesgo residual C'!AE21,'Matriz de riesgo residual C'!AO21)=CONCATENATE(Q14,R17),'Matriz de riesgo residual C'!A21,""),," ",IF(CONCATENATE('Matriz de riesgo residual C'!AE23,'Matriz de riesgo residual C'!AO23)=CONCATENATE(Q14,R17),'Matriz de riesgo residual C'!A23,""),," ",IF(CONCATENATE('Matriz de riesgo residual C'!AE25,'Matriz de riesgo residual C'!AO25)=CONCATENATE(Q14,R17),'Matriz de riesgo residual C'!A25,""),," ",IF(CONCATENATE('Matriz de riesgo residual C'!AE30,'Matriz de riesgo residual C'!AO30)=CONCATENATE(Q14,R17),'Matriz de riesgo residual C'!A30,""))</f>
        <v xml:space="preserve">    </v>
      </c>
      <c r="S14" s="94" t="str">
        <f>CONCATENATE(IF(CONCATENATE('Matriz de riesgo residual C'!AE14,'Matriz de riesgo residual C'!AO14)=CONCATENATE(Q14,S17),'Matriz de riesgo residual C'!A14,""),," ",IF(CONCATENATE('Matriz de riesgo residual C'!AE21,'Matriz de riesgo residual C'!AO21)=CONCATENATE(Q14,S17),'Matriz de riesgo residual C'!A21,""),," ",IF(CONCATENATE('Matriz de riesgo residual C'!AE23,'Matriz de riesgo residual C'!AO23)=CONCATENATE(Q14,S17),'Matriz de riesgo residual C'!A23,""),," ",IF(CONCATENATE('Matriz de riesgo residual C'!AE25,'Matriz de riesgo residual C'!AO25)=CONCATENATE(Q14,S17),'Matriz de riesgo residual C'!A25,""),," ",IF(CONCATENATE('Matriz de riesgo residual C'!AE30,'Matriz de riesgo residual C'!AO30)=CONCATENATE(Q14,S17),'Matriz de riesgo residual C'!A30,""))</f>
        <v xml:space="preserve">    </v>
      </c>
      <c r="T14" s="94" t="str">
        <f>CONCATENATE(IF(CONCATENATE('Matriz de riesgo residual C'!AE14,'Matriz de riesgo residual C'!AO14)=CONCATENATE(Q14,T17),'Matriz de riesgo residual C'!A14,""),," ",IF(CONCATENATE('Matriz de riesgo residual C'!AE21,'Matriz de riesgo residual C'!AO21)=CONCATENATE(Q14,T17),'Matriz de riesgo residual C'!A21,""),," ",IF(CONCATENATE('Matriz de riesgo residual C'!AE23,'Matriz de riesgo residual C'!AO23)=CONCATENATE(Q14,T17),'Matriz de riesgo residual C'!A23,""),," ",IF(CONCATENATE('Matriz de riesgo residual C'!AE25,'Matriz de riesgo residual C'!AO25)=CONCATENATE(Q14,T17),'Matriz de riesgo residual C'!A25,""),," ",IF(CONCATENATE('Matriz de riesgo residual C'!AE30,'Matriz de riesgo residual C'!AO30)=CONCATENATE(Q14,T17),'Matriz de riesgo residual C'!A30,""))</f>
        <v xml:space="preserve">    </v>
      </c>
      <c r="U14" s="168" t="str">
        <f>CONCATENATE(IF(CONCATENATE('Matriz de riesgo residual C'!AE14,'Matriz de riesgo residual C'!AO14)=CONCATENATE(Q14,U17),'Matriz de riesgo residual C'!A14,""),," ",IF(CONCATENATE('Matriz de riesgo residual C'!AE21,'Matriz de riesgo residual C'!AO21)=CONCATENATE(Q14,U17),'Matriz de riesgo residual C'!A21,""),," ",IF(CONCATENATE('Matriz de riesgo residual C'!AE23,'Matriz de riesgo residual C'!AO23)=CONCATENATE(Q14,U17),'Matriz de riesgo residual C'!A23,""),," ",IF(CONCATENATE('Matriz de riesgo residual C'!AE25,'Matriz de riesgo residual C'!AO25)=CONCATENATE(Q14,U17),'Matriz de riesgo residual C'!A25,""),," ",IF(CONCATENATE('Matriz de riesgo residual C'!AE30,'Matriz de riesgo residual C'!AO30)=CONCATENATE(Q14,U17),'Matriz de riesgo residual C'!A30,""))</f>
        <v xml:space="preserve">    </v>
      </c>
      <c r="V14" s="168" t="str">
        <f>CONCATENATE(IF(CONCATENATE('Matriz de riesgo residual C'!AE14,'Matriz de riesgo residual C'!AO14)=CONCATENATE(Q14,V17),'Matriz de riesgo residual C'!A14,""),," ",IF(CONCATENATE('Matriz de riesgo residual C'!AE21,'Matriz de riesgo residual C'!AO21)=CONCATENATE(Q14,V17),'Matriz de riesgo residual C'!A21,""),," ",IF(CONCATENATE('Matriz de riesgo residual C'!AE23,'Matriz de riesgo residual C'!AO23)=CONCATENATE(Q14,V17),'Matriz de riesgo residual C'!A23,""),," ",IF(CONCATENATE('Matriz de riesgo residual C'!AE25,'Matriz de riesgo residual C'!AO25)=CONCATENATE(Q14,V17),'Matriz de riesgo residual C'!A25,""),," ",IF(CONCATENATE('Matriz de riesgo residual C'!AE30,'Matriz de riesgo residual C'!AO30)=CONCATENATE(Q14,V17),'Matriz de riesgo residual C'!A30,""))</f>
        <v xml:space="preserve">    </v>
      </c>
      <c r="X14" s="636"/>
      <c r="Y14" s="172" t="s">
        <v>33</v>
      </c>
      <c r="AC14" s="634"/>
      <c r="AD14" s="95" t="s">
        <v>734</v>
      </c>
      <c r="AE14" s="93">
        <v>3</v>
      </c>
      <c r="AF14" s="140" t="str">
        <f>CONCATENATE(IF(CONCATENATE('Matriz de riesgo residual C'!AF14,'Matriz de riesgo residual C'!AH14)=CONCATENATE(AE14,AF17),'Matriz de riesgo residual C'!A14,""),," ",IF(CONCATENATE('Matriz de riesgo residual C'!AF21,'Matriz de riesgo residual C'!AH21)=CONCATENATE(AE14,AF17),'Matriz de riesgo residual C'!A21,""),," ",IF(CONCATENATE('Matriz de riesgo residual C'!AF23,'Matriz de riesgo residual C'!AH23)=CONCATENATE(AE14,AF17),'Matriz de riesgo residual C'!A23,""),," ",IF(CONCATENATE('Matriz de riesgo residual C'!AF25,'Matriz de riesgo residual C'!AH25)=CONCATENATE(AE14,AF17),'Matriz de riesgo residual C'!A25,""),," ",IF(CONCATENATE('Matriz de riesgo residual C'!AF30,'Matriz de riesgo residual C'!AH30)=CONCATENATE(AE14,AF17),'Matriz de riesgo residual C'!A30,""),," ",IF(CONCATENATE('Matriz de riesgo residual C'!AF32,'Matriz de riesgo residual C'!AH32)=CONCATENATE(AE14,AF17),'Matriz de riesgo residual C'!A32,""),," ",IF(CONCATENATE('Matriz de riesgo residual C'!AF33,'Matriz de riesgo residual C'!AH33)=CONCATENATE(AE14,AF17),'Matriz de riesgo residual C'!A33,""))</f>
        <v xml:space="preserve">      </v>
      </c>
      <c r="AG14" s="94" t="str">
        <f>CONCATENATE(IF(CONCATENATE('Matriz de riesgo residual C'!AF14,'Matriz de riesgo residual C'!AH14)=CONCATENATE(AE14,AG17),'Matriz de riesgo residual C'!A14,""),," ",IF(CONCATENATE('Matriz de riesgo residual C'!AF21,'Matriz de riesgo residual C'!AH21)=CONCATENATE(AE14,AG17),'Matriz de riesgo residual C'!A21,""),," ",IF(CONCATENATE('Matriz de riesgo residual C'!AF23,'Matriz de riesgo residual C'!AH23)=CONCATENATE(AE14,AG17),'Matriz de riesgo residual C'!A23,""),," ",IF(CONCATENATE('Matriz de riesgo residual C'!AF25,'Matriz de riesgo residual C'!AH25)=CONCATENATE(AE14,AG17),'Matriz de riesgo residual C'!A25,""),," ",IF(CONCATENATE('Matriz de riesgo residual C'!AF30,'Matriz de riesgo residual C'!AH30)=CONCATENATE(AE14,AG17),'Matriz de riesgo residual C'!A30,""),," ",IF(CONCATENATE('Matriz de riesgo residual C'!AF32,'Matriz de riesgo residual C'!AH32)=CONCATENATE(AE14,AG17),'Matriz de riesgo residual C'!A32,""),," ",IF(CONCATENATE('Matriz de riesgo residual C'!AF33,'Matriz de riesgo residual C'!AH33)=CONCATENATE(AE14,AG17),'Matriz de riesgo residual C'!A33,""))</f>
        <v xml:space="preserve">      </v>
      </c>
      <c r="AH14" s="94" t="str">
        <f>CONCATENATE(IF(CONCATENATE('Matriz de riesgo residual C'!AF14,'Matriz de riesgo residual C'!AH14)=CONCATENATE(AE14,AH17),'Matriz de riesgo residual C'!A14,""),," ",IF(CONCATENATE('Matriz de riesgo residual C'!AF21,'Matriz de riesgo residual C'!AH21)=CONCATENATE(AE14,AH17),'Matriz de riesgo residual C'!A21,""),," ",IF(CONCATENATE('Matriz de riesgo residual C'!AF23,'Matriz de riesgo residual C'!AH23)=CONCATENATE(AE14,AH17),'Matriz de riesgo residual C'!A23,""),," ",IF(CONCATENATE('Matriz de riesgo residual C'!AF25,'Matriz de riesgo residual C'!AH25)=CONCATENATE(AE14,AH17),'Matriz de riesgo residual C'!A25,""),," ",IF(CONCATENATE('Matriz de riesgo residual C'!AF30,'Matriz de riesgo residual C'!AH30)=CONCATENATE(AE14,AH17),'Matriz de riesgo residual C'!A30,""),," ",IF(CONCATENATE('Matriz de riesgo residual C'!AF32,'Matriz de riesgo residual C'!AH32)=CONCATENATE(AE14,AH17),'Matriz de riesgo residual C'!A32,""),," ",IF(CONCATENATE('Matriz de riesgo residual C'!AF33,'Matriz de riesgo residual C'!AH33)=CONCATENATE(AE14,AH17),'Matriz de riesgo residual C'!A33,""))</f>
        <v xml:space="preserve">      </v>
      </c>
      <c r="AI14" s="168" t="str">
        <f>CONCATENATE(IF(CONCATENATE('Matriz de riesgo residual C'!AF14,'Matriz de riesgo residual C'!AH14)=CONCATENATE(AE14,AI17),'Matriz de riesgo residual C'!A14,""),," ",IF(CONCATENATE('Matriz de riesgo residual C'!AF21,'Matriz de riesgo residual C'!AH21)=CONCATENATE(AE14,AI17),'Matriz de riesgo residual C'!A21,""),," ",IF(CONCATENATE('Matriz de riesgo residual C'!AF23,'Matriz de riesgo residual C'!AH23)=CONCATENATE(AE14,AI17),'Matriz de riesgo residual C'!A23,""),," ",IF(CONCATENATE('Matriz de riesgo residual C'!AF25,'Matriz de riesgo residual C'!AH25)=CONCATENATE(AE14,AI17),'Matriz de riesgo residual C'!A25,""),," ",IF(CONCATENATE('Matriz de riesgo residual C'!AF30,'Matriz de riesgo residual C'!AH30)=CONCATENATE(AE14,AI17),'Matriz de riesgo residual C'!A30,""),," ",IF(CONCATENATE('Matriz de riesgo residual C'!AF32,'Matriz de riesgo residual C'!AH32)=CONCATENATE(AE14,AI17),'Matriz de riesgo residual C'!A32,""),," ",IF(CONCATENATE('Matriz de riesgo residual C'!AF33,'Matriz de riesgo residual C'!AH33)=CONCATENATE(AE14,AI17),'Matriz de riesgo residual C'!A33,""))</f>
        <v xml:space="preserve">      </v>
      </c>
      <c r="AJ14" s="168" t="str">
        <f>CONCATENATE(IF(CONCATENATE('Matriz de riesgo residual C'!AF14,'Matriz de riesgo residual C'!AH14)=CONCATENATE(AE14,AJ17),'Matriz de riesgo residual C'!A14,""),," ",IF(CONCATENATE('Matriz de riesgo residual C'!AF21,'Matriz de riesgo residual C'!AH21)=CONCATENATE(AE14,AJ17),'Matriz de riesgo residual C'!A21,""),," ",IF(CONCATENATE('Matriz de riesgo residual C'!AF23,'Matriz de riesgo residual C'!AH23)=CONCATENATE(AE14,AJ17),'Matriz de riesgo residual C'!A23,""),," ",IF(CONCATENATE('Matriz de riesgo residual C'!AF25,'Matriz de riesgo residual C'!AH25)=CONCATENATE(AE14,AJ17),'Matriz de riesgo residual C'!A25,""),," ",IF(CONCATENATE('Matriz de riesgo residual C'!AF30,'Matriz de riesgo residual C'!AH30)=CONCATENATE(AE14,AJ17),'Matriz de riesgo residual C'!A30,""),," ",IF(CONCATENATE('Matriz de riesgo residual C'!AF32,'Matriz de riesgo residual C'!AH32)=CONCATENATE(AE14,AJ17),'Matriz de riesgo residual C'!A32,""),," ",IF(CONCATENATE('Matriz de riesgo residual C'!AF33,'Matriz de riesgo residual C'!AH33)=CONCATENATE(AE14,AJ17),'Matriz de riesgo residual C'!A33,""))</f>
        <v xml:space="preserve">      </v>
      </c>
      <c r="AL14" s="636"/>
      <c r="AM14" s="172" t="s">
        <v>33</v>
      </c>
    </row>
    <row r="15" spans="1:39" ht="38.25" customHeight="1" thickBot="1" x14ac:dyDescent="0.3">
      <c r="B15" s="634"/>
      <c r="C15" s="92" t="s">
        <v>731</v>
      </c>
      <c r="D15" s="93">
        <v>2</v>
      </c>
      <c r="E15" s="140" t="str">
        <f>CONCATENATE(IF(CONCATENATE('Matriz de riesgo residual C'!AF14,'Matriz de riesgo residual C'!AP14)=CONCATENATE(D15,E17),'Matriz de riesgo residual C'!A14,""),," ",IF(CONCATENATE('Matriz de riesgo residual C'!AF21,'Matriz de riesgo residual C'!AP21)=CONCATENATE(D15,E17),'Matriz de riesgo residual C'!A21,""),," ",IF(CONCATENATE('Matriz de riesgo residual C'!AF23,'Matriz de riesgo residual C'!AP23)=CONCATENATE(D15,E17),'Matriz de riesgo residual C'!A23,""),," ",IF(CONCATENATE('Matriz de riesgo residual C'!AF25,'Matriz de riesgo residual C'!AP25)=CONCATENATE(D15,E17),'Matriz de riesgo residual C'!A25,""),," ",IF(CONCATENATE('Matriz de riesgo residual C'!AF30,'Matriz de riesgo residual C'!AP30)=CONCATENATE(D15,E17),'Matriz de riesgo residual C'!A30,""),," ",IF(CONCATENATE('Matriz de riesgo residual C'!AF32,'Matriz de riesgo residual C'!AP32)=CONCATENATE(D15,E17),'Matriz de riesgo residual C'!A32,""),," ",IF(CONCATENATE('Matriz de riesgo residual C'!AF33,'Matriz de riesgo residual C'!AP33)=CONCATENATE(D15,E17),'Matriz de riesgo residual C'!A33,""))</f>
        <v xml:space="preserve">      </v>
      </c>
      <c r="F15" s="94" t="str">
        <f>CONCATENATE(IF(CONCATENATE('Matriz de riesgo residual C'!AF14,'Matriz de riesgo residual C'!AP14)=CONCATENATE(D15,F17),'Matriz de riesgo residual C'!A14,""),," ",IF(CONCATENATE('Matriz de riesgo residual C'!AF21,'Matriz de riesgo residual C'!AP21)=CONCATENATE(D15,F17),'Matriz de riesgo residual C'!A21,""),," ",IF(CONCATENATE('Matriz de riesgo residual C'!AF23,'Matriz de riesgo residual C'!AP23)=CONCATENATE(D15,F17),'Matriz de riesgo residual C'!A23,""),," ",IF(CONCATENATE('Matriz de riesgo residual C'!AF25,'Matriz de riesgo residual C'!AP25)=CONCATENATE(D15,F17),'Matriz de riesgo residual C'!A25,""),," ",IF(CONCATENATE('Matriz de riesgo residual C'!AF30,'Matriz de riesgo residual C'!AP30)=CONCATENATE(D15,F17),'Matriz de riesgo residual C'!A30,""),," ",IF(CONCATENATE('Matriz de riesgo residual C'!AF32,'Matriz de riesgo residual C'!AP32)=CONCATENATE(D15,F17),'Matriz de riesgo residual C'!A32,""),," ",IF(CONCATENATE('Matriz de riesgo residual C'!AF33,'Matriz de riesgo residual C'!AP33)=CONCATENATE(D15,F17),'Matriz de riesgo residual C'!A33,""))</f>
        <v xml:space="preserve">      </v>
      </c>
      <c r="G15" s="94" t="str">
        <f>CONCATENATE(IF(CONCATENATE('Matriz de riesgo residual C'!AF14,'Matriz de riesgo residual C'!AP14)=CONCATENATE(D15,G17),'Matriz de riesgo residual C'!A14,""),," ",IF(CONCATENATE('Matriz de riesgo residual C'!AF21,'Matriz de riesgo residual C'!AP21)=CONCATENATE(D15,G17),'Matriz de riesgo residual C'!A21,""),," ",IF(CONCATENATE('Matriz de riesgo residual C'!AF23,'Matriz de riesgo residual C'!AP23)=CONCATENATE(D15,G17),'Matriz de riesgo residual C'!A23,""),," ",IF(CONCATENATE('Matriz de riesgo residual C'!AF25,'Matriz de riesgo residual C'!AP25)=CONCATENATE(D15,G17),'Matriz de riesgo residual C'!A25,""),," ",IF(CONCATENATE('Matriz de riesgo residual C'!AF30,'Matriz de riesgo residual C'!AP30)=CONCATENATE(D15,G17),'Matriz de riesgo residual C'!A30,""),," ",IF(CONCATENATE('Matriz de riesgo residual C'!AF32,'Matriz de riesgo residual C'!AP32)=CONCATENATE(D15,G17),'Matriz de riesgo residual C'!A32,""),," ",IF(CONCATENATE('Matriz de riesgo residual C'!AF33,'Matriz de riesgo residual C'!AP33)=CONCATENATE(D15,G17),'Matriz de riesgo residual C'!A33,""))</f>
        <v xml:space="preserve">      </v>
      </c>
      <c r="H15" s="94" t="str">
        <f>CONCATENATE(IF(CONCATENATE('Matriz de riesgo residual C'!AF14,'Matriz de riesgo residual C'!AP14)=CONCATENATE(D15,H17),'Matriz de riesgo residual C'!A14,""),," ",IF(CONCATENATE('Matriz de riesgo residual C'!AF21,'Matriz de riesgo residual C'!AP21)=CONCATENATE(D15,H17),'Matriz de riesgo residual C'!A21,""),," ",IF(CONCATENATE('Matriz de riesgo residual C'!AF23,'Matriz de riesgo residual C'!AP23)=CONCATENATE(D15,H17),'Matriz de riesgo residual C'!A23,""),," ",IF(CONCATENATE('Matriz de riesgo residual C'!AF25,'Matriz de riesgo residual C'!AP25)=CONCATENATE(D15,H17),'Matriz de riesgo residual C'!A25,""),," ",IF(CONCATENATE('Matriz de riesgo residual C'!AF30,'Matriz de riesgo residual C'!AP30)=CONCATENATE(D15,H17),'Matriz de riesgo residual C'!A30,""),," ",IF(CONCATENATE('Matriz de riesgo residual C'!AF32,'Matriz de riesgo residual C'!AP32)=CONCATENATE(D15,H17),'Matriz de riesgo residual C'!A32,""),," ",IF(CONCATENATE('Matriz de riesgo residual C'!AF33,'Matriz de riesgo residual C'!AP33)=CONCATENATE(D15,H17),'Matriz de riesgo residual C'!A33,""))</f>
        <v xml:space="preserve">      </v>
      </c>
      <c r="I15" s="168" t="str">
        <f>CONCATENATE(IF(CONCATENATE('Matriz de riesgo residual C'!AF14,'Matriz de riesgo residual C'!AP14)=CONCATENATE(D15,I17),'Matriz de riesgo residual C'!A14,""),," ",IF(CONCATENATE('Matriz de riesgo residual C'!AF21,'Matriz de riesgo residual C'!AP21)=CONCATENATE(D15,I17),'Matriz de riesgo residual C'!A21,""),," ",IF(CONCATENATE('Matriz de riesgo residual C'!AF23,'Matriz de riesgo residual C'!AP23)=CONCATENATE(D15,I17),'Matriz de riesgo residual C'!A23,""),," ",IF(CONCATENATE('Matriz de riesgo residual C'!AF25,'Matriz de riesgo residual C'!AP25)=CONCATENATE(D15,I17),'Matriz de riesgo residual C'!A25,""),," ",IF(CONCATENATE('Matriz de riesgo residual C'!AF30,'Matriz de riesgo residual C'!AP30)=CONCATENATE(D15,I17),'Matriz de riesgo residual C'!A30,""),," ",IF(CONCATENATE('Matriz de riesgo residual C'!AF32,'Matriz de riesgo residual C'!AP32)=CONCATENATE(D15,I17),'Matriz de riesgo residual C'!A32,""),," ",IF(CONCATENATE('Matriz de riesgo residual C'!AF33,'Matriz de riesgo residual C'!AP33)=CONCATENATE(D15,I17),'Matriz de riesgo residual C'!A33,""))</f>
        <v xml:space="preserve">      </v>
      </c>
      <c r="K15" s="637"/>
      <c r="L15" s="173" t="s">
        <v>39</v>
      </c>
      <c r="O15" s="634"/>
      <c r="P15" s="92" t="s">
        <v>731</v>
      </c>
      <c r="Q15" s="93">
        <v>2</v>
      </c>
      <c r="R15" s="140" t="str">
        <f>CONCATENATE(IF(CONCATENATE('Matriz de riesgo residual C'!AE14,'Matriz de riesgo residual C'!AO14)=CONCATENATE(Q15,R17),'Matriz de riesgo residual C'!A14,""),," ",IF(CONCATENATE('Matriz de riesgo residual C'!AE21,'Matriz de riesgo residual C'!AO21)=CONCATENATE(Q15,R17),'Matriz de riesgo residual C'!A21,""),," ",IF(CONCATENATE('Matriz de riesgo residual C'!AE23,'Matriz de riesgo residual C'!AO23)=CONCATENATE(Q15,R17),'Matriz de riesgo residual C'!A23,""),," ",IF(CONCATENATE('Matriz de riesgo residual C'!AE25,'Matriz de riesgo residual C'!AO25)=CONCATENATE(Q15,R17),'Matriz de riesgo residual C'!A25,""),," ",IF(CONCATENATE('Matriz de riesgo residual C'!AE30,'Matriz de riesgo residual C'!AO30)=CONCATENATE(Q15,R17),'Matriz de riesgo residual C'!A30,""))</f>
        <v xml:space="preserve">    </v>
      </c>
      <c r="S15" s="94" t="str">
        <f>CONCATENATE(IF(CONCATENATE('Matriz de riesgo residual C'!AE14,'Matriz de riesgo residual C'!AO14)=CONCATENATE(Q15,S17),'Matriz de riesgo residual C'!A14,""),," ",IF(CONCATENATE('Matriz de riesgo residual C'!AE21,'Matriz de riesgo residual C'!AO21)=CONCATENATE(Q15,S17),'Matriz de riesgo residual C'!A21,""),," ",IF(CONCATENATE('Matriz de riesgo residual C'!AE23,'Matriz de riesgo residual C'!AO23)=CONCATENATE(Q15,S17),'Matriz de riesgo residual C'!A23,""),," ",IF(CONCATENATE('Matriz de riesgo residual C'!AE25,'Matriz de riesgo residual C'!AO25)=CONCATENATE(Q15,S17),'Matriz de riesgo residual C'!A25,""),," ",IF(CONCATENATE('Matriz de riesgo residual C'!AE30,'Matriz de riesgo residual C'!AO30)=CONCATENATE(Q15,S17),'Matriz de riesgo residual C'!A30,""))</f>
        <v xml:space="preserve">    </v>
      </c>
      <c r="T15" s="94" t="str">
        <f>CONCATENATE(IF(CONCATENATE('Matriz de riesgo residual C'!AE14,'Matriz de riesgo residual C'!AO14)=CONCATENATE(Q15,T17),'Matriz de riesgo residual C'!A14,""),," ",IF(CONCATENATE('Matriz de riesgo residual C'!AE21,'Matriz de riesgo residual C'!AO21)=CONCATENATE(Q15,T17),'Matriz de riesgo residual C'!A21,""),," ",IF(CONCATENATE('Matriz de riesgo residual C'!AE23,'Matriz de riesgo residual C'!AO23)=CONCATENATE(Q15,T17),'Matriz de riesgo residual C'!A23,""),," ",IF(CONCATENATE('Matriz de riesgo residual C'!AE25,'Matriz de riesgo residual C'!AO25)=CONCATENATE(Q15,T17),'Matriz de riesgo residual C'!A25,""),," ",IF(CONCATENATE('Matriz de riesgo residual C'!AE30,'Matriz de riesgo residual C'!AO30)=CONCATENATE(Q15,T17),'Matriz de riesgo residual C'!A30,""))</f>
        <v xml:space="preserve">    </v>
      </c>
      <c r="U15" s="94" t="str">
        <f>CONCATENATE(IF(CONCATENATE('Matriz de riesgo residual C'!AE14,'Matriz de riesgo residual C'!AO14)=CONCATENATE(Q15,U17),'Matriz de riesgo residual C'!A14,""),," ",IF(CONCATENATE('Matriz de riesgo residual C'!AE21,'Matriz de riesgo residual C'!AO21)=CONCATENATE(Q15,U17),'Matriz de riesgo residual C'!A21,""),," ",IF(CONCATENATE('Matriz de riesgo residual C'!AE23,'Matriz de riesgo residual C'!AO23)=CONCATENATE(Q15,U17),'Matriz de riesgo residual C'!A23,""),," ",IF(CONCATENATE('Matriz de riesgo residual C'!AE25,'Matriz de riesgo residual C'!AO25)=CONCATENATE(Q15,U17),'Matriz de riesgo residual C'!A25,""),," ",IF(CONCATENATE('Matriz de riesgo residual C'!AE30,'Matriz de riesgo residual C'!AO30)=CONCATENATE(Q15,U17),'Matriz de riesgo residual C'!A30,""))</f>
        <v xml:space="preserve">    </v>
      </c>
      <c r="V15" s="168" t="str">
        <f>CONCATENATE(IF(CONCATENATE('Matriz de riesgo residual C'!AE14,'Matriz de riesgo residual C'!AO14)=CONCATENATE(Q15,V17),'Matriz de riesgo residual C'!A14,""),," ",IF(CONCATENATE('Matriz de riesgo residual C'!AE21,'Matriz de riesgo residual C'!AO21)=CONCATENATE(Q15,V17),'Matriz de riesgo residual C'!A21,""),," ",IF(CONCATENATE('Matriz de riesgo residual C'!AE23,'Matriz de riesgo residual C'!AO23)=CONCATENATE(Q15,V17),'Matriz de riesgo residual C'!A23,""),," ",IF(CONCATENATE('Matriz de riesgo residual C'!AE25,'Matriz de riesgo residual C'!AO25)=CONCATENATE(Q15,V17),'Matriz de riesgo residual C'!A25,""),," ",IF(CONCATENATE('Matriz de riesgo residual C'!AE30,'Matriz de riesgo residual C'!AO30)=CONCATENATE(Q15,V17),'Matriz de riesgo residual C'!A30,""))</f>
        <v xml:space="preserve">    </v>
      </c>
      <c r="X15" s="637"/>
      <c r="Y15" s="173" t="s">
        <v>39</v>
      </c>
      <c r="AC15" s="634"/>
      <c r="AD15" s="92" t="s">
        <v>731</v>
      </c>
      <c r="AE15" s="93">
        <v>2</v>
      </c>
      <c r="AF15" s="140" t="str">
        <f>CONCATENATE(IF(CONCATENATE('Matriz de riesgo residual C'!AF14,'Matriz de riesgo residual C'!AH14)=CONCATENATE(AE15,AF17),'Matriz de riesgo residual C'!A14,""),," ",IF(CONCATENATE('Matriz de riesgo residual C'!AF21,'Matriz de riesgo residual C'!AH21)=CONCATENATE(AE15,AF17),'Matriz de riesgo residual C'!A21,""),," ",IF(CONCATENATE('Matriz de riesgo residual C'!AF23,'Matriz de riesgo residual C'!AH23)=CONCATENATE(AE15,AF17),'Matriz de riesgo residual C'!A23,""),," ",IF(CONCATENATE('Matriz de riesgo residual C'!AF25,'Matriz de riesgo residual C'!AH25)=CONCATENATE(AE15,AF17),'Matriz de riesgo residual C'!A25,""),," ",IF(CONCATENATE('Matriz de riesgo residual C'!AF30,'Matriz de riesgo residual C'!AH30)=CONCATENATE(AE15,AF17),'Matriz de riesgo residual C'!A30,""),," ",IF(CONCATENATE('Matriz de riesgo residual C'!AF32,'Matriz de riesgo residual C'!AH32)=CONCATENATE(AE15,AF17),'Matriz de riesgo residual C'!A32,""),," ",IF(CONCATENATE('Matriz de riesgo residual C'!AF33,'Matriz de riesgo residual C'!AH33)=CONCATENATE(AE15,AF17),'Matriz de riesgo residual C'!A33,""))</f>
        <v xml:space="preserve">      </v>
      </c>
      <c r="AG15" s="94" t="str">
        <f>CONCATENATE(IF(CONCATENATE('Matriz de riesgo residual C'!AF14,'Matriz de riesgo residual C'!AH14)=CONCATENATE(AE15,AG17),'Matriz de riesgo residual C'!A14,""),," ",IF(CONCATENATE('Matriz de riesgo residual C'!AF21,'Matriz de riesgo residual C'!AH21)=CONCATENATE(AE15,AG17),'Matriz de riesgo residual C'!A21,""),," ",IF(CONCATENATE('Matriz de riesgo residual C'!AF23,'Matriz de riesgo residual C'!AH23)=CONCATENATE(AE15,AG17),'Matriz de riesgo residual C'!A23,""),," ",IF(CONCATENATE('Matriz de riesgo residual C'!AF25,'Matriz de riesgo residual C'!AH25)=CONCATENATE(AE15,AG17),'Matriz de riesgo residual C'!A25,""),," ",IF(CONCATENATE('Matriz de riesgo residual C'!AF30,'Matriz de riesgo residual C'!AH30)=CONCATENATE(AE15,AG17),'Matriz de riesgo residual C'!A30,""),," ",IF(CONCATENATE('Matriz de riesgo residual C'!AF32,'Matriz de riesgo residual C'!AH32)=CONCATENATE(AE15,AG17),'Matriz de riesgo residual C'!A32,""),," ",IF(CONCATENATE('Matriz de riesgo residual C'!AF33,'Matriz de riesgo residual C'!AH33)=CONCATENATE(AE15,AG17),'Matriz de riesgo residual C'!A33,""))</f>
        <v xml:space="preserve">      </v>
      </c>
      <c r="AH15" s="94" t="str">
        <f>CONCATENATE(IF(CONCATENATE('Matriz de riesgo residual C'!AF14,'Matriz de riesgo residual C'!AH14)=CONCATENATE(AE15,AH17),'Matriz de riesgo residual C'!A14,""),," ",IF(CONCATENATE('Matriz de riesgo residual C'!AF21,'Matriz de riesgo residual C'!AH21)=CONCATENATE(AE15,AH17),'Matriz de riesgo residual C'!A21,""),," ",IF(CONCATENATE('Matriz de riesgo residual C'!AF23,'Matriz de riesgo residual C'!AH23)=CONCATENATE(AE15,AH17),'Matriz de riesgo residual C'!A23,""),," ",IF(CONCATENATE('Matriz de riesgo residual C'!AF25,'Matriz de riesgo residual C'!AH25)=CONCATENATE(AE15,AH17),'Matriz de riesgo residual C'!A25,""),," ",IF(CONCATENATE('Matriz de riesgo residual C'!AF30,'Matriz de riesgo residual C'!AH30)=CONCATENATE(AE15,AH17),'Matriz de riesgo residual C'!A30,""),," ",IF(CONCATENATE('Matriz de riesgo residual C'!AF32,'Matriz de riesgo residual C'!AH32)=CONCATENATE(AE15,AH17),'Matriz de riesgo residual C'!A32,""),," ",IF(CONCATENATE('Matriz de riesgo residual C'!AF33,'Matriz de riesgo residual C'!AH33)=CONCATENATE(AE15,AH17),'Matriz de riesgo residual C'!A33,""))</f>
        <v xml:space="preserve">      </v>
      </c>
      <c r="AI15" s="94" t="str">
        <f>CONCATENATE(IF(CONCATENATE('Matriz de riesgo residual C'!AF14,'Matriz de riesgo residual C'!AH14)=CONCATENATE(AE15,AI17),'Matriz de riesgo residual C'!A14,""),," ",IF(CONCATENATE('Matriz de riesgo residual C'!AF21,'Matriz de riesgo residual C'!AH21)=CONCATENATE(AE15,AI17),'Matriz de riesgo residual C'!A21,""),," ",IF(CONCATENATE('Matriz de riesgo residual C'!AF23,'Matriz de riesgo residual C'!AH23)=CONCATENATE(AE15,AI17),'Matriz de riesgo residual C'!A23,""),," ",IF(CONCATENATE('Matriz de riesgo residual C'!AF25,'Matriz de riesgo residual C'!AH25)=CONCATENATE(AE15,AI17),'Matriz de riesgo residual C'!A25,""),," ",IF(CONCATENATE('Matriz de riesgo residual C'!AF30,'Matriz de riesgo residual C'!AH30)=CONCATENATE(AE15,AI17),'Matriz de riesgo residual C'!A30,""),," ",IF(CONCATENATE('Matriz de riesgo residual C'!AF32,'Matriz de riesgo residual C'!AH32)=CONCATENATE(AE15,AI17),'Matriz de riesgo residual C'!A32,""),," ",IF(CONCATENATE('Matriz de riesgo residual C'!AF33,'Matriz de riesgo residual C'!AH33)=CONCATENATE(AE15,AI17),'Matriz de riesgo residual C'!A33,""))</f>
        <v xml:space="preserve">      </v>
      </c>
      <c r="AJ15" s="168" t="str">
        <f>CONCATENATE(IF(CONCATENATE('Matriz de riesgo residual C'!AF14,'Matriz de riesgo residual C'!AH14)=CONCATENATE(AE15,AJ17),'Matriz de riesgo residual C'!A14,""),," ",IF(CONCATENATE('Matriz de riesgo residual C'!AF21,'Matriz de riesgo residual C'!AH21)=CONCATENATE(AE15,AJ17),'Matriz de riesgo residual C'!A21,""),," ",IF(CONCATENATE('Matriz de riesgo residual C'!AF23,'Matriz de riesgo residual C'!AH23)=CONCATENATE(AE15,AJ17),'Matriz de riesgo residual C'!A23,""),," ",IF(CONCATENATE('Matriz de riesgo residual C'!AF25,'Matriz de riesgo residual C'!AH25)=CONCATENATE(AE15,AJ17),'Matriz de riesgo residual C'!A25,""),," ",IF(CONCATENATE('Matriz de riesgo residual C'!AF30,'Matriz de riesgo residual C'!AH30)=CONCATENATE(AE15,AJ17),'Matriz de riesgo residual C'!A30,""),," ",IF(CONCATENATE('Matriz de riesgo residual C'!AF32,'Matriz de riesgo residual C'!AH32)=CONCATENATE(AE15,AJ17),'Matriz de riesgo residual C'!A32,""),," ",IF(CONCATENATE('Matriz de riesgo residual C'!AF33,'Matriz de riesgo residual C'!AH33)=CONCATENATE(AE15,AJ17),'Matriz de riesgo residual C'!A33,""))</f>
        <v xml:space="preserve">      </v>
      </c>
      <c r="AL15" s="637"/>
      <c r="AM15" s="173" t="s">
        <v>39</v>
      </c>
    </row>
    <row r="16" spans="1:39" ht="38.25" customHeight="1" x14ac:dyDescent="0.25">
      <c r="B16" s="634"/>
      <c r="C16" s="92" t="s">
        <v>728</v>
      </c>
      <c r="D16" s="93">
        <v>1</v>
      </c>
      <c r="E16" s="140" t="str">
        <f>CONCATENATE(IF(CONCATENATE('Matriz de riesgo residual C'!AF14,'Matriz de riesgo residual C'!AP14)=CONCATENATE(D16,E17),'Matriz de riesgo residual C'!A14,""),," ",IF(CONCATENATE('Matriz de riesgo residual C'!AF21,'Matriz de riesgo residual C'!AP21)=CONCATENATE(D16,E17),'Matriz de riesgo residual C'!A21,""),," ",IF(CONCATENATE('Matriz de riesgo residual C'!AF23,'Matriz de riesgo residual C'!AP23)=CONCATENATE(D16,E17),'Matriz de riesgo residual C'!A23,""),," ",IF(CONCATENATE('Matriz de riesgo residual C'!AF25,'Matriz de riesgo residual C'!AP25)=CONCATENATE(D16,E17),'Matriz de riesgo residual C'!A25,""),," ",IF(CONCATENATE('Matriz de riesgo residual C'!AF30,'Matriz de riesgo residual C'!AP30)=CONCATENATE(D16,E17),'Matriz de riesgo residual C'!A30,""),," ",IF(CONCATENATE('Matriz de riesgo residual C'!AF32,'Matriz de riesgo residual C'!AP32)=CONCATENATE(D16,E17),'Matriz de riesgo residual C'!A32,""),," ",IF(CONCATENATE('Matriz de riesgo residual C'!AF33,'Matriz de riesgo residual C'!AP33)=CONCATENATE(D16,E17),'Matriz de riesgo residual C'!A33,""))</f>
        <v xml:space="preserve">      </v>
      </c>
      <c r="F16" s="140" t="str">
        <f>CONCATENATE(IF(CONCATENATE('Matriz de riesgo residual C'!AF14,'Matriz de riesgo residual C'!AP14)=CONCATENATE(D16,F17),'Matriz de riesgo residual C'!A14,""),," ",IF(CONCATENATE('Matriz de riesgo residual C'!AF21,'Matriz de riesgo residual C'!AP21)=CONCATENATE(D16,F17),'Matriz de riesgo residual C'!A21,""),," ",IF(CONCATENATE('Matriz de riesgo residual C'!AF23,'Matriz de riesgo residual C'!AP23)=CONCATENATE(D16,F17),'Matriz de riesgo residual C'!A23,""),," ",IF(CONCATENATE('Matriz de riesgo residual C'!AF25,'Matriz de riesgo residual C'!AP25)=CONCATENATE(D16,F17),'Matriz de riesgo residual C'!A25,""),," ",IF(CONCATENATE('Matriz de riesgo residual C'!AF30,'Matriz de riesgo residual C'!AP30)=CONCATENATE(D16,F17),'Matriz de riesgo residual C'!A30,""),," ",IF(CONCATENATE('Matriz de riesgo residual C'!AF32,'Matriz de riesgo residual C'!AP32)=CONCATENATE(D16,F17),'Matriz de riesgo residual C'!A32,""),," ",IF(CONCATENATE('Matriz de riesgo residual C'!AF33,'Matriz de riesgo residual C'!AP33)=CONCATENATE(D16,F17),'Matriz de riesgo residual C'!A33,""))</f>
        <v xml:space="preserve">R1   R4   </v>
      </c>
      <c r="G16" s="140" t="str">
        <f>CONCATENATE(IF(CONCATENATE('Matriz de riesgo residual C'!AF14,'Matriz de riesgo residual C'!AP14)=CONCATENATE(D16,G17),'Matriz de riesgo residual C'!A14,""),," ",IF(CONCATENATE('Matriz de riesgo residual C'!AF21,'Matriz de riesgo residual C'!AP21)=CONCATENATE(D16,G17),'Matriz de riesgo residual C'!A21,""),," ",IF(CONCATENATE('Matriz de riesgo residual C'!AF23,'Matriz de riesgo residual C'!AP23)=CONCATENATE(D16,G17),'Matriz de riesgo residual C'!A23,""),," ",IF(CONCATENATE('Matriz de riesgo residual C'!AF25,'Matriz de riesgo residual C'!AP25)=CONCATENATE(D16,G17),'Matriz de riesgo residual C'!A25,""),," ",IF(CONCATENATE('Matriz de riesgo residual C'!AF30,'Matriz de riesgo residual C'!AP30)=CONCATENATE(D16,G17),'Matriz de riesgo residual C'!A30,""),," ",IF(CONCATENATE('Matriz de riesgo residual C'!AF32,'Matriz de riesgo residual C'!AP32)=CONCATENATE(D16,G17),'Matriz de riesgo residual C'!A32,""),," ",IF(CONCATENATE('Matriz de riesgo residual C'!AF33,'Matriz de riesgo residual C'!AP33)=CONCATENATE(D16,G17),'Matriz de riesgo residual C'!A33,""))</f>
        <v xml:space="preserve"> R2 R3  R5 R6 R7</v>
      </c>
      <c r="H16" s="94" t="str">
        <f>CONCATENATE(IF(CONCATENATE('Matriz de riesgo residual C'!AF14,'Matriz de riesgo residual C'!AP14)=CONCATENATE(D16,H17),'Matriz de riesgo residual C'!A14,""),," ",IF(CONCATENATE('Matriz de riesgo residual C'!AF21,'Matriz de riesgo residual C'!AP21)=CONCATENATE(D16,H17),'Matriz de riesgo residual C'!A21,""),," ",IF(CONCATENATE('Matriz de riesgo residual C'!AF23,'Matriz de riesgo residual C'!AP23)=CONCATENATE(D16,H17),'Matriz de riesgo residual C'!A23,""),," ",IF(CONCATENATE('Matriz de riesgo residual C'!AF25,'Matriz de riesgo residual C'!AP25)=CONCATENATE(D16,H17),'Matriz de riesgo residual C'!A25,""),," ",IF(CONCATENATE('Matriz de riesgo residual C'!AF30,'Matriz de riesgo residual C'!AP30)=CONCATENATE(D16,H17),'Matriz de riesgo residual C'!A30,""),," ",IF(CONCATENATE('Matriz de riesgo residual C'!AF32,'Matriz de riesgo residual C'!AP32)=CONCATENATE(D16,H17),'Matriz de riesgo residual C'!A32,""),," ",IF(CONCATENATE('Matriz de riesgo residual C'!AF33,'Matriz de riesgo residual C'!AP33)=CONCATENATE(D16,H17),'Matriz de riesgo residual C'!A33,""))</f>
        <v xml:space="preserve">      </v>
      </c>
      <c r="I16" s="94" t="str">
        <f>CONCATENATE(IF(CONCATENATE('Matriz de riesgo residual C'!AF14,'Matriz de riesgo residual C'!AP14)=CONCATENATE(D16,I17),'Matriz de riesgo residual C'!A14,""),," ",IF(CONCATENATE('Matriz de riesgo residual C'!AF21,'Matriz de riesgo residual C'!AP21)=CONCATENATE(D16,I17),'Matriz de riesgo residual C'!A21,""),," ",IF(CONCATENATE('Matriz de riesgo residual C'!AF23,'Matriz de riesgo residual C'!AP23)=CONCATENATE(D16,I17),'Matriz de riesgo residual C'!A23,""),," ",IF(CONCATENATE('Matriz de riesgo residual C'!AF25,'Matriz de riesgo residual C'!AP25)=CONCATENATE(D16,I17),'Matriz de riesgo residual C'!A25,""),," ",IF(CONCATENATE('Matriz de riesgo residual C'!AF30,'Matriz de riesgo residual C'!AP30)=CONCATENATE(D16,I17),'Matriz de riesgo residual C'!A30,""),," ",IF(CONCATENATE('Matriz de riesgo residual C'!AF32,'Matriz de riesgo residual C'!AP32)=CONCATENATE(D16,I17),'Matriz de riesgo residual C'!A32,""),," ",IF(CONCATENATE('Matriz de riesgo residual C'!AF33,'Matriz de riesgo residual C'!AP33)=CONCATENATE(D16,I17),'Matriz de riesgo residual C'!A33,""))</f>
        <v xml:space="preserve">      </v>
      </c>
      <c r="O16" s="634"/>
      <c r="P16" s="92" t="s">
        <v>728</v>
      </c>
      <c r="Q16" s="93">
        <v>1</v>
      </c>
      <c r="R16" s="140" t="str">
        <f>CONCATENATE(IF(CONCATENATE('Matriz de riesgo residual C'!AE14,'Matriz de riesgo residual C'!AO14)=CONCATENATE(Q16,R17),'Matriz de riesgo residual C'!A14,""),," ",IF(CONCATENATE('Matriz de riesgo residual C'!AE21,'Matriz de riesgo residual C'!AO21)=CONCATENATE(Q16,R17),'Matriz de riesgo residual C'!A21,""),," ",IF(CONCATENATE('Matriz de riesgo residual C'!AE23,'Matriz de riesgo residual C'!AO23)=CONCATENATE(Q16,R17),'Matriz de riesgo residual C'!A23,""),," ",IF(CONCATENATE('Matriz de riesgo residual C'!AE25,'Matriz de riesgo residual C'!AO25)=CONCATENATE(Q16,R17),'Matriz de riesgo residual C'!A25,""),," ",IF(CONCATENATE('Matriz de riesgo residual C'!AE30,'Matriz de riesgo residual C'!AO30)=CONCATENATE(Q16,R17),'Matriz de riesgo residual C'!A30,""))</f>
        <v xml:space="preserve">    </v>
      </c>
      <c r="S16" s="140" t="str">
        <f>CONCATENATE(IF(CONCATENATE('Matriz de riesgo residual C'!AE14,'Matriz de riesgo residual C'!AO14)=CONCATENATE(Q16,S17),'Matriz de riesgo residual C'!A14,""),," ",IF(CONCATENATE('Matriz de riesgo residual C'!AE21,'Matriz de riesgo residual C'!AO21)=CONCATENATE(Q16,S17),'Matriz de riesgo residual C'!A21,""),," ",IF(CONCATENATE('Matriz de riesgo residual C'!AE23,'Matriz de riesgo residual C'!AO23)=CONCATENATE(Q16,S17),'Matriz de riesgo residual C'!A23,""),," ",IF(CONCATENATE('Matriz de riesgo residual C'!AE25,'Matriz de riesgo residual C'!AO25)=CONCATENATE(Q16,S17),'Matriz de riesgo residual C'!A25,""),," ",IF(CONCATENATE('Matriz de riesgo residual C'!AE30,'Matriz de riesgo residual C'!AO30)=CONCATENATE(Q16,S17),'Matriz de riesgo residual C'!A30,""))</f>
        <v xml:space="preserve">   R4 </v>
      </c>
      <c r="T16" s="140" t="str">
        <f>CONCATENATE(IF(CONCATENATE('Matriz de riesgo residual C'!AE14,'Matriz de riesgo residual C'!AO14)=CONCATENATE(Q16,T17),'Matriz de riesgo residual C'!A14,""),," ",IF(CONCATENATE('Matriz de riesgo residual C'!AE21,'Matriz de riesgo residual C'!AO21)=CONCATENATE(Q16,T17),'Matriz de riesgo residual C'!A21,""),," ",IF(CONCATENATE('Matriz de riesgo residual C'!AE23,'Matriz de riesgo residual C'!AO23)=CONCATENATE(Q16,T17),'Matriz de riesgo residual C'!A23,""),," ",IF(CONCATENATE('Matriz de riesgo residual C'!AE25,'Matriz de riesgo residual C'!AO25)=CONCATENATE(Q16,T17),'Matriz de riesgo residual C'!A25,""),," ",IF(CONCATENATE('Matriz de riesgo residual C'!AE30,'Matriz de riesgo residual C'!AO30)=CONCATENATE(Q16,T17),'Matriz de riesgo residual C'!A30,""))</f>
        <v>R1 R2 R3  R5</v>
      </c>
      <c r="U16" s="94" t="str">
        <f>CONCATENATE(IF(CONCATENATE('Matriz de riesgo residual C'!AE14,'Matriz de riesgo residual C'!AO14)=CONCATENATE(Q16,U17),'Matriz de riesgo residual C'!A14,""),," ",IF(CONCATENATE('Matriz de riesgo residual C'!AE21,'Matriz de riesgo residual C'!AO21)=CONCATENATE(Q16,U17),'Matriz de riesgo residual C'!A21,""),," ",IF(CONCATENATE('Matriz de riesgo residual C'!AE23,'Matriz de riesgo residual C'!AO23)=CONCATENATE(Q16,U17),'Matriz de riesgo residual C'!A23,""),," ",IF(CONCATENATE('Matriz de riesgo residual C'!AE25,'Matriz de riesgo residual C'!AO25)=CONCATENATE(Q16,U17),'Matriz de riesgo residual C'!A25,""),," ",IF(CONCATENATE('Matriz de riesgo residual C'!AE30,'Matriz de riesgo residual C'!AO30)=CONCATENATE(Q16,U17),'Matriz de riesgo residual C'!A30,""))</f>
        <v xml:space="preserve">    </v>
      </c>
      <c r="V16" s="94" t="str">
        <f>CONCATENATE(IF(CONCATENATE('Matriz de riesgo residual C'!AE14,'Matriz de riesgo residual C'!AO14)=CONCATENATE(Q16,V17),'Matriz de riesgo residual C'!A14,""),," ",IF(CONCATENATE('Matriz de riesgo residual C'!AE21,'Matriz de riesgo residual C'!AO21)=CONCATENATE(Q16,V17),'Matriz de riesgo residual C'!A21,""),," ",IF(CONCATENATE('Matriz de riesgo residual C'!AE23,'Matriz de riesgo residual C'!AO23)=CONCATENATE(Q16,V17),'Matriz de riesgo residual C'!A23,""),," ",IF(CONCATENATE('Matriz de riesgo residual C'!AE25,'Matriz de riesgo residual C'!AO25)=CONCATENATE(Q16,V17),'Matriz de riesgo residual C'!A25,""),," ",IF(CONCATENATE('Matriz de riesgo residual C'!AE30,'Matriz de riesgo residual C'!AO30)=CONCATENATE(Q16,V17),'Matriz de riesgo residual C'!A30,""))</f>
        <v xml:space="preserve">    </v>
      </c>
      <c r="AC16" s="634"/>
      <c r="AD16" s="92" t="s">
        <v>728</v>
      </c>
      <c r="AE16" s="93">
        <v>1</v>
      </c>
      <c r="AF16" s="140" t="str">
        <f>CONCATENATE(IF(CONCATENATE('Matriz de riesgo residual C'!AF14,'Matriz de riesgo residual C'!AH14)=CONCATENATE(AE16,AF17),'Matriz de riesgo residual C'!A14,""),," ",IF(CONCATENATE('Matriz de riesgo residual C'!AF21,'Matriz de riesgo residual C'!AH21)=CONCATENATE(AE16,AF17),'Matriz de riesgo residual C'!A21,""),," ",IF(CONCATENATE('Matriz de riesgo residual C'!AF23,'Matriz de riesgo residual C'!AH23)=CONCATENATE(AE16,AF17),'Matriz de riesgo residual C'!A23,""),," ",IF(CONCATENATE('Matriz de riesgo residual C'!AF25,'Matriz de riesgo residual C'!AH25)=CONCATENATE(AE16,AF17),'Matriz de riesgo residual C'!A25,""),," ",IF(CONCATENATE('Matriz de riesgo residual C'!AF30,'Matriz de riesgo residual C'!AH30)=CONCATENATE(AE16,AF17),'Matriz de riesgo residual C'!A30,""),," ",IF(CONCATENATE('Matriz de riesgo residual C'!AF32,'Matriz de riesgo residual C'!AH32)=CONCATENATE(AE16,AF17),'Matriz de riesgo residual C'!A32,""),," ",IF(CONCATENATE('Matriz de riesgo residual C'!AF33,'Matriz de riesgo residual C'!AH33)=CONCATENATE(AE16,AF17),'Matriz de riesgo residual C'!A33,""))</f>
        <v xml:space="preserve">      </v>
      </c>
      <c r="AG16" s="140" t="str">
        <f>CONCATENATE(IF(CONCATENATE('Matriz de riesgo residual C'!AF14,'Matriz de riesgo residual C'!AH14)=CONCATENATE(AE16,AG17),'Matriz de riesgo residual C'!A14,""),," ",IF(CONCATENATE('Matriz de riesgo residual C'!AF21,'Matriz de riesgo residual C'!AH21)=CONCATENATE(AE16,AG17),'Matriz de riesgo residual C'!A21,""),," ",IF(CONCATENATE('Matriz de riesgo residual C'!AF23,'Matriz de riesgo residual C'!AH23)=CONCATENATE(AE16,AG17),'Matriz de riesgo residual C'!A23,""),," ",IF(CONCATENATE('Matriz de riesgo residual C'!AF25,'Matriz de riesgo residual C'!AH25)=CONCATENATE(AE16,AG17),'Matriz de riesgo residual C'!A25,""),," ",IF(CONCATENATE('Matriz de riesgo residual C'!AF30,'Matriz de riesgo residual C'!AH30)=CONCATENATE(AE16,AG17),'Matriz de riesgo residual C'!A30,""),," ",IF(CONCATENATE('Matriz de riesgo residual C'!AF32,'Matriz de riesgo residual C'!AH32)=CONCATENATE(AE16,AG17),'Matriz de riesgo residual C'!A32,""),," ",IF(CONCATENATE('Matriz de riesgo residual C'!AF33,'Matriz de riesgo residual C'!AH33)=CONCATENATE(AE16,AG17),'Matriz de riesgo residual C'!A33,""))</f>
        <v xml:space="preserve">R1   R4   </v>
      </c>
      <c r="AH16" s="140" t="str">
        <f>CONCATENATE(IF(CONCATENATE('Matriz de riesgo residual C'!AF14,'Matriz de riesgo residual C'!AH14)=CONCATENATE(AE16,AH17),'Matriz de riesgo residual C'!A14,""),," ",IF(CONCATENATE('Matriz de riesgo residual C'!AF21,'Matriz de riesgo residual C'!AH21)=CONCATENATE(AE16,AH17),'Matriz de riesgo residual C'!A21,""),," ",IF(CONCATENATE('Matriz de riesgo residual C'!AF23,'Matriz de riesgo residual C'!AH23)=CONCATENATE(AE16,AH17),'Matriz de riesgo residual C'!A23,""),," ",IF(CONCATENATE('Matriz de riesgo residual C'!AF25,'Matriz de riesgo residual C'!AH25)=CONCATENATE(AE16,AH17),'Matriz de riesgo residual C'!A25,""),," ",IF(CONCATENATE('Matriz de riesgo residual C'!AF30,'Matriz de riesgo residual C'!AH30)=CONCATENATE(AE16,AH17),'Matriz de riesgo residual C'!A30,""),," ",IF(CONCATENATE('Matriz de riesgo residual C'!AF32,'Matriz de riesgo residual C'!AH32)=CONCATENATE(AE16,AH17),'Matriz de riesgo residual C'!A32,""),," ",IF(CONCATENATE('Matriz de riesgo residual C'!AF33,'Matriz de riesgo residual C'!AH33)=CONCATENATE(AE16,AH17),'Matriz de riesgo residual C'!A33,""))</f>
        <v xml:space="preserve"> R2 R3  R5 R6 R7</v>
      </c>
      <c r="AI16" s="94" t="str">
        <f>CONCATENATE(IF(CONCATENATE('Matriz de riesgo residual C'!AF14,'Matriz de riesgo residual C'!AH14)=CONCATENATE(AE16,AI17),'Matriz de riesgo residual C'!A14,""),," ",IF(CONCATENATE('Matriz de riesgo residual C'!AF21,'Matriz de riesgo residual C'!AH21)=CONCATENATE(AE16,AI17),'Matriz de riesgo residual C'!A21,""),," ",IF(CONCATENATE('Matriz de riesgo residual C'!AF23,'Matriz de riesgo residual C'!AH23)=CONCATENATE(AE16,AI17),'Matriz de riesgo residual C'!A23,""),," ",IF(CONCATENATE('Matriz de riesgo residual C'!AF25,'Matriz de riesgo residual C'!AH25)=CONCATENATE(AE16,AI17),'Matriz de riesgo residual C'!A25,""),," ",IF(CONCATENATE('Matriz de riesgo residual C'!AF30,'Matriz de riesgo residual C'!AH30)=CONCATENATE(AE16,AI17),'Matriz de riesgo residual C'!A30,""),," ",IF(CONCATENATE('Matriz de riesgo residual C'!AF32,'Matriz de riesgo residual C'!AH32)=CONCATENATE(AE16,AI17),'Matriz de riesgo residual C'!A32,""),," ",IF(CONCATENATE('Matriz de riesgo residual C'!AF33,'Matriz de riesgo residual C'!AH33)=CONCATENATE(AE16,AI17),'Matriz de riesgo residual C'!A33,""))</f>
        <v xml:space="preserve">      </v>
      </c>
      <c r="AJ16" s="94" t="str">
        <f>CONCATENATE(IF(CONCATENATE('Matriz de riesgo residual C'!AF14,'Matriz de riesgo residual C'!AH14)=CONCATENATE(AE16,AJ17),'Matriz de riesgo residual C'!A14,""),," ",IF(CONCATENATE('Matriz de riesgo residual C'!AF21,'Matriz de riesgo residual C'!AH21)=CONCATENATE(AE16,AJ17),'Matriz de riesgo residual C'!A21,""),," ",IF(CONCATENATE('Matriz de riesgo residual C'!AF23,'Matriz de riesgo residual C'!AH23)=CONCATENATE(AE16,AJ17),'Matriz de riesgo residual C'!A23,""),," ",IF(CONCATENATE('Matriz de riesgo residual C'!AF25,'Matriz de riesgo residual C'!AH25)=CONCATENATE(AE16,AJ17),'Matriz de riesgo residual C'!A25,""),," ",IF(CONCATENATE('Matriz de riesgo residual C'!AF30,'Matriz de riesgo residual C'!AH30)=CONCATENATE(AE16,AJ17),'Matriz de riesgo residual C'!A30,""),," ",IF(CONCATENATE('Matriz de riesgo residual C'!AF32,'Matriz de riesgo residual C'!AH32)=CONCATENATE(AE16,AJ17),'Matriz de riesgo residual C'!A32,""),," ",IF(CONCATENATE('Matriz de riesgo residual C'!AF33,'Matriz de riesgo residual C'!AH33)=CONCATENATE(AE16,AJ17),'Matriz de riesgo residual C'!A33,""))</f>
        <v xml:space="preserve">      </v>
      </c>
    </row>
    <row r="17" spans="2:39" x14ac:dyDescent="0.25">
      <c r="E17" s="93">
        <v>1</v>
      </c>
      <c r="F17" s="93">
        <v>2</v>
      </c>
      <c r="G17" s="93">
        <v>3</v>
      </c>
      <c r="H17" s="93">
        <v>4</v>
      </c>
      <c r="I17" s="93">
        <v>5</v>
      </c>
      <c r="J17" s="21" t="s">
        <v>649</v>
      </c>
      <c r="R17" s="93">
        <v>1</v>
      </c>
      <c r="S17" s="93">
        <v>2</v>
      </c>
      <c r="T17" s="93">
        <v>3</v>
      </c>
      <c r="U17" s="93">
        <v>4</v>
      </c>
      <c r="V17" s="93">
        <v>5</v>
      </c>
      <c r="W17" s="21" t="s">
        <v>649</v>
      </c>
      <c r="AF17" s="93">
        <v>1</v>
      </c>
      <c r="AG17" s="93">
        <v>2</v>
      </c>
      <c r="AH17" s="93">
        <v>3</v>
      </c>
      <c r="AI17" s="93">
        <v>4</v>
      </c>
      <c r="AJ17" s="93">
        <v>5</v>
      </c>
      <c r="AK17" s="21" t="s">
        <v>649</v>
      </c>
    </row>
    <row r="18" spans="2:39" x14ac:dyDescent="0.25">
      <c r="E18" s="95" t="s">
        <v>750</v>
      </c>
      <c r="F18" s="95" t="s">
        <v>753</v>
      </c>
      <c r="G18" s="95" t="s">
        <v>757</v>
      </c>
      <c r="H18" s="95" t="s">
        <v>762</v>
      </c>
      <c r="I18" s="95" t="s">
        <v>765</v>
      </c>
      <c r="R18" s="95" t="s">
        <v>750</v>
      </c>
      <c r="S18" s="95" t="s">
        <v>753</v>
      </c>
      <c r="T18" s="95" t="s">
        <v>757</v>
      </c>
      <c r="U18" s="95" t="s">
        <v>762</v>
      </c>
      <c r="V18" s="95" t="s">
        <v>765</v>
      </c>
      <c r="AF18" s="95" t="s">
        <v>750</v>
      </c>
      <c r="AG18" s="95" t="s">
        <v>753</v>
      </c>
      <c r="AH18" s="95" t="s">
        <v>757</v>
      </c>
      <c r="AI18" s="95" t="s">
        <v>762</v>
      </c>
      <c r="AJ18" s="95" t="s">
        <v>765</v>
      </c>
    </row>
    <row r="19" spans="2:39" ht="15.75" x14ac:dyDescent="0.25">
      <c r="E19" s="367" t="s">
        <v>831</v>
      </c>
      <c r="F19" s="367"/>
      <c r="G19" s="367"/>
      <c r="H19" s="367"/>
      <c r="I19" s="367"/>
      <c r="R19" s="367" t="s">
        <v>831</v>
      </c>
      <c r="S19" s="367"/>
      <c r="T19" s="367"/>
      <c r="U19" s="367"/>
      <c r="V19" s="367"/>
      <c r="AF19" s="367" t="s">
        <v>831</v>
      </c>
      <c r="AG19" s="367"/>
      <c r="AH19" s="367"/>
      <c r="AI19" s="367"/>
      <c r="AJ19" s="367"/>
    </row>
    <row r="22" spans="2:39" ht="15.75" thickBot="1" x14ac:dyDescent="0.3">
      <c r="R22" s="633" t="s">
        <v>1006</v>
      </c>
      <c r="S22" s="633"/>
      <c r="T22" s="633"/>
      <c r="U22" s="633"/>
      <c r="V22" s="633"/>
      <c r="AF22" s="633" t="s">
        <v>1007</v>
      </c>
      <c r="AG22" s="633"/>
      <c r="AH22" s="633"/>
      <c r="AI22" s="633"/>
      <c r="AJ22" s="633"/>
    </row>
    <row r="23" spans="2:39" ht="38.25" customHeight="1" x14ac:dyDescent="0.25">
      <c r="O23" s="634" t="s">
        <v>853</v>
      </c>
      <c r="P23" s="92" t="s">
        <v>740</v>
      </c>
      <c r="Q23" s="93">
        <v>5</v>
      </c>
      <c r="R23" s="94" t="str">
        <f>CONCATENATE(IF(CONCATENATE('Matriz de riesgo residual C'!AE15,'Matriz de riesgo residual C'!AO15)=CONCATENATE(Q23,R28),'Matriz de riesgo residual C'!A14,""),," ",IF(CONCATENATE('Matriz de riesgo residual C'!AE26,'Matriz de riesgo residual C'!AO26)=CONCATENATE(Q23,R28),'Matriz de riesgo residual C'!A25,""))</f>
        <v xml:space="preserve"> </v>
      </c>
      <c r="S23" s="168" t="str">
        <f>CONCATENATE(IF(CONCATENATE('Matriz de riesgo residual C'!AE15,'Matriz de riesgo residual C'!AO15)=CONCATENATE(Q23,S28),'Matriz de riesgo residual C'!A14,""),," ",IF(CONCATENATE('Matriz de riesgo residual C'!AE26,'Matriz de riesgo residual C'!AO26)=CONCATENATE(Q23,S28),'Matriz de riesgo residual C'!A25,""))</f>
        <v xml:space="preserve"> </v>
      </c>
      <c r="T23" s="168" t="str">
        <f>CONCATENATE(IF(CONCATENATE('Matriz de riesgo residual C'!AE15,'Matriz de riesgo residual C'!AO15)=CONCATENATE(Q23,T28),'Matriz de riesgo residual C'!A14,""),," ",IF(CONCATENATE('Matriz de riesgo residual C'!AE26,'Matriz de riesgo residual C'!AO26)=CONCATENATE(Q23,T28),'Matriz de riesgo residual C'!A25,""))</f>
        <v xml:space="preserve"> </v>
      </c>
      <c r="U23" s="169" t="str">
        <f>CONCATENATE(IF(CONCATENATE('Matriz de riesgo residual C'!AE15,'Matriz de riesgo residual C'!AO15)=CONCATENATE(Q23,U28),'Matriz de riesgo residual C'!A14,""),," ",IF(CONCATENATE('Matriz de riesgo residual C'!AE26,'Matriz de riesgo residual C'!AO26)=CONCATENATE(Q23,U28),'Matriz de riesgo residual C'!A25,""))</f>
        <v xml:space="preserve"> </v>
      </c>
      <c r="V23" s="169" t="str">
        <f>CONCATENATE(IF(CONCATENATE('Matriz de riesgo residual C'!AE15,'Matriz de riesgo residual C'!AO15)=CONCATENATE(Q23,V28),'Matriz de riesgo residual C'!A14,""),," ",IF(CONCATENATE('Matriz de riesgo residual C'!AE26,'Matriz de riesgo residual C'!AO26)=CONCATENATE(Q23,V28),'Matriz de riesgo residual C'!A25,""))</f>
        <v xml:space="preserve"> </v>
      </c>
      <c r="X23" s="635" t="s">
        <v>854</v>
      </c>
      <c r="Y23" s="170" t="s">
        <v>34</v>
      </c>
      <c r="AC23" s="634" t="s">
        <v>853</v>
      </c>
      <c r="AD23" s="92" t="s">
        <v>740</v>
      </c>
      <c r="AE23" s="93">
        <v>5</v>
      </c>
      <c r="AF23" s="94" t="str">
        <f>CONCATENATE(IF(CONCATENATE('Matriz de riesgo residual C'!AF14,'Matriz de riesgo residual C'!AJ14)=CONCATENATE(AE23,AF28),'Matriz de riesgo residual C'!A14,""),," ",IF(CONCATENATE('Matriz de riesgo residual C'!AF21,'Matriz de riesgo residual C'!AJ21)=CONCATENATE(AE23,AF28),'Matriz de riesgo residual C'!A21,""),," ",IF(CONCATENATE('Matriz de riesgo residual C'!AF23,'Matriz de riesgo residual C'!AJ23)=CONCATENATE(AE23,AF28),'Matriz de riesgo residual C'!A23,""),," ",IF(CONCATENATE('Matriz de riesgo residual C'!AF25,'Matriz de riesgo residual C'!AJ25)=CONCATENATE(AE23,AF28),'Matriz de riesgo residual C'!A25,""),," ",IF(CONCATENATE('Matriz de riesgo residual C'!AF30,'Matriz de riesgo residual C'!AJ30)=CONCATENATE(AE23,AF28),'Matriz de riesgo residual C'!A30,""),," ",IF(CONCATENATE('Matriz de riesgo residual C'!AF32,'Matriz de riesgo residual C'!AJ32)=CONCATENATE(AE23,AF28),'Matriz de riesgo residual C'!A32,""),," ",IF(CONCATENATE('Matriz de riesgo residual C'!AF33,'Matriz de riesgo residual C'!AJ33)=CONCATENATE(AE23,AF28),'Matriz de riesgo residual C'!A33,""))</f>
        <v xml:space="preserve">      </v>
      </c>
      <c r="AG23" s="168" t="str">
        <f>CONCATENATE(IF(CONCATENATE('Matriz de riesgo residual C'!AF14,'Matriz de riesgo residual C'!AJ14)=CONCATENATE(AE23,AG28),'Matriz de riesgo residual C'!A14,""),," ",IF(CONCATENATE('Matriz de riesgo residual C'!AF21,'Matriz de riesgo residual C'!AJ21)=CONCATENATE(AE23,AG28),'Matriz de riesgo residual C'!A21,""),," ",IF(CONCATENATE('Matriz de riesgo residual C'!AF23,'Matriz de riesgo residual C'!AJ23)=CONCATENATE(AE23,AG28),'Matriz de riesgo residual C'!A23,""),," ",IF(CONCATENATE('Matriz de riesgo residual C'!AF25,'Matriz de riesgo residual C'!AJ25)=CONCATENATE(AE23,AG28),'Matriz de riesgo residual C'!A25,""),," ",IF(CONCATENATE('Matriz de riesgo residual C'!AF30,'Matriz de riesgo residual C'!AJ30)=CONCATENATE(AE23,AG28),'Matriz de riesgo residual C'!A30,""),," ",IF(CONCATENATE('Matriz de riesgo residual C'!AF32,'Matriz de riesgo residual C'!AJ32)=CONCATENATE(AE23,AG28),'Matriz de riesgo residual C'!A32,""),," ",IF(CONCATENATE('Matriz de riesgo residual C'!AF33,'Matriz de riesgo residual C'!AJ33)=CONCATENATE(AE23,AG28),'Matriz de riesgo residual C'!A33,""))</f>
        <v xml:space="preserve">      </v>
      </c>
      <c r="AH23" s="168" t="str">
        <f>CONCATENATE(IF(CONCATENATE('Matriz de riesgo residual C'!AF14,'Matriz de riesgo residual C'!AJ14)=CONCATENATE(AE23,AH28),'Matriz de riesgo residual C'!A14,""),," ",IF(CONCATENATE('Matriz de riesgo residual C'!AF21,'Matriz de riesgo residual C'!AJ21)=CONCATENATE(AE23,AH28),'Matriz de riesgo residual C'!A21,""),," ",IF(CONCATENATE('Matriz de riesgo residual C'!AF23,'Matriz de riesgo residual C'!AJ23)=CONCATENATE(AE23,AH28),'Matriz de riesgo residual C'!A23,""),," ",IF(CONCATENATE('Matriz de riesgo residual C'!AF25,'Matriz de riesgo residual C'!AJ25)=CONCATENATE(AE23,AH28),'Matriz de riesgo residual C'!A25,""),," ",IF(CONCATENATE('Matriz de riesgo residual C'!AF30,'Matriz de riesgo residual C'!AJ30)=CONCATENATE(AE23,AH28),'Matriz de riesgo residual C'!A30,""),," ",IF(CONCATENATE('Matriz de riesgo residual C'!AF32,'Matriz de riesgo residual C'!AJ32)=CONCATENATE(AE23,AH28),'Matriz de riesgo residual C'!A32,""),," ",IF(CONCATENATE('Matriz de riesgo residual C'!AF33,'Matriz de riesgo residual C'!AJ33)=CONCATENATE(AE23,AH28),'Matriz de riesgo residual C'!A33,""))</f>
        <v xml:space="preserve">      </v>
      </c>
      <c r="AI23" s="169" t="str">
        <f>CONCATENATE(IF(CONCATENATE('Matriz de riesgo residual C'!AF14,'Matriz de riesgo residual C'!AJ14)=CONCATENATE(AE23,AI28),'Matriz de riesgo residual C'!A14,""),," ",IF(CONCATENATE('Matriz de riesgo residual C'!AF21,'Matriz de riesgo residual C'!AJ21)=CONCATENATE(AE23,AI28),'Matriz de riesgo residual C'!A21,""),," ",IF(CONCATENATE('Matriz de riesgo residual C'!AF23,'Matriz de riesgo residual C'!AJ23)=CONCATENATE(AE23,AI28),'Matriz de riesgo residual C'!A23,""),," ",IF(CONCATENATE('Matriz de riesgo residual C'!AF25,'Matriz de riesgo residual C'!AJ25)=CONCATENATE(AE23,AI28),'Matriz de riesgo residual C'!A25,""),," ",IF(CONCATENATE('Matriz de riesgo residual C'!AF30,'Matriz de riesgo residual C'!AJ30)=CONCATENATE(AE23,AI28),'Matriz de riesgo residual C'!A30,""),," ",IF(CONCATENATE('Matriz de riesgo residual C'!AF32,'Matriz de riesgo residual C'!AJ32)=CONCATENATE(AE23,AI28),'Matriz de riesgo residual C'!A32,""),," ",IF(CONCATENATE('Matriz de riesgo residual C'!AF33,'Matriz de riesgo residual C'!AJ33)=CONCATENATE(AE23,AI28),'Matriz de riesgo residual C'!A33,""))</f>
        <v xml:space="preserve">      </v>
      </c>
      <c r="AJ23" s="169" t="str">
        <f>CONCATENATE(IF(CONCATENATE('Matriz de riesgo residual C'!AF14,'Matriz de riesgo residual C'!AJ14)=CONCATENATE(AE23,AJ28),'Matriz de riesgo residual C'!A14,""),," ",IF(CONCATENATE('Matriz de riesgo residual C'!AF21,'Matriz de riesgo residual C'!AJ21)=CONCATENATE(AE23,AJ28),'Matriz de riesgo residual C'!A21,""),," ",IF(CONCATENATE('Matriz de riesgo residual C'!AF23,'Matriz de riesgo residual C'!AJ23)=CONCATENATE(AE23,AJ28),'Matriz de riesgo residual C'!A23,""),," ",IF(CONCATENATE('Matriz de riesgo residual C'!AF25,'Matriz de riesgo residual C'!AJ25)=CONCATENATE(AE23,AJ28),'Matriz de riesgo residual C'!A25,""),," ",IF(CONCATENATE('Matriz de riesgo residual C'!AF30,'Matriz de riesgo residual C'!AJ30)=CONCATENATE(AE23,AJ28),'Matriz de riesgo residual C'!A30,""),," ",IF(CONCATENATE('Matriz de riesgo residual C'!AF32,'Matriz de riesgo residual C'!AJ32)=CONCATENATE(AE23,AJ28),'Matriz de riesgo residual C'!A32,""),," ",IF(CONCATENATE('Matriz de riesgo residual C'!AF33,'Matriz de riesgo residual C'!AJ33)=CONCATENATE(AE23,AJ28),'Matriz de riesgo residual C'!A33,""))</f>
        <v xml:space="preserve">      </v>
      </c>
      <c r="AL23" s="635" t="s">
        <v>854</v>
      </c>
      <c r="AM23" s="170" t="s">
        <v>34</v>
      </c>
    </row>
    <row r="24" spans="2:39" ht="38.25" customHeight="1" x14ac:dyDescent="0.25">
      <c r="O24" s="634"/>
      <c r="P24" s="92" t="s">
        <v>737</v>
      </c>
      <c r="Q24" s="93">
        <v>4</v>
      </c>
      <c r="R24" s="94" t="str">
        <f>CONCATENATE(IF(CONCATENATE('Matriz de riesgo residual C'!AE15,'Matriz de riesgo residual C'!AO15)=CONCATENATE(Q24,R28),'Matriz de riesgo residual C'!A14,""),," ",IF(CONCATENATE('Matriz de riesgo residual C'!AE26,'Matriz de riesgo residual C'!AO26)=CONCATENATE(Q24,R28),'Matriz de riesgo residual C'!A25,""))</f>
        <v xml:space="preserve"> </v>
      </c>
      <c r="S24" s="94" t="str">
        <f>CONCATENATE(IF(CONCATENATE('Matriz de riesgo residual C'!AE15,'Matriz de riesgo residual C'!AO15)=CONCATENATE(Q24,S28),'Matriz de riesgo residual C'!A14,""),," ",IF(CONCATENATE('Matriz de riesgo residual C'!AE26,'Matriz de riesgo residual C'!AO26)=CONCATENATE(Q24,S28),'Matriz de riesgo residual C'!A25,""))</f>
        <v xml:space="preserve"> </v>
      </c>
      <c r="T24" s="168" t="str">
        <f>CONCATENATE(IF(CONCATENATE('Matriz de riesgo residual C'!AE15,'Matriz de riesgo residual C'!AO15)=CONCATENATE(Q24,T28),'Matriz de riesgo residual C'!A14,""),," ",IF(CONCATENATE('Matriz de riesgo residual C'!AE26,'Matriz de riesgo residual C'!AO26)=CONCATENATE(Q24,T28),'Matriz de riesgo residual C'!A25,""))</f>
        <v xml:space="preserve"> </v>
      </c>
      <c r="U24" s="168" t="str">
        <f>CONCATENATE(IF(CONCATENATE('Matriz de riesgo residual C'!AE15,'Matriz de riesgo residual C'!AO15)=CONCATENATE(Q24,U28),'Matriz de riesgo residual C'!A14,""),," ",IF(CONCATENATE('Matriz de riesgo residual C'!AE26,'Matriz de riesgo residual C'!AO26)=CONCATENATE(Q24,U28),'Matriz de riesgo residual C'!A25,""))</f>
        <v xml:space="preserve"> </v>
      </c>
      <c r="V24" s="169" t="str">
        <f>CONCATENATE(IF(CONCATENATE('Matriz de riesgo residual C'!AE15,'Matriz de riesgo residual C'!AO15)=CONCATENATE(Q24,V28),'Matriz de riesgo residual C'!A14,""),," ",IF(CONCATENATE('Matriz de riesgo residual C'!AE26,'Matriz de riesgo residual C'!AO26)=CONCATENATE(Q24,V28),'Matriz de riesgo residual C'!A25,""))</f>
        <v xml:space="preserve"> </v>
      </c>
      <c r="X24" s="636"/>
      <c r="Y24" s="171" t="s">
        <v>1231</v>
      </c>
      <c r="AC24" s="634"/>
      <c r="AD24" s="92" t="s">
        <v>737</v>
      </c>
      <c r="AE24" s="93">
        <v>4</v>
      </c>
      <c r="AF24" s="94" t="str">
        <f>CONCATENATE(IF(CONCATENATE('Matriz de riesgo residual C'!AF14,'Matriz de riesgo residual C'!AJ14)=CONCATENATE(AE24,AF28),'Matriz de riesgo residual C'!A14,""),," ",IF(CONCATENATE('Matriz de riesgo residual C'!AF21,'Matriz de riesgo residual C'!AJ21)=CONCATENATE(AE24,AF28),'Matriz de riesgo residual C'!A21,""),," ",IF(CONCATENATE('Matriz de riesgo residual C'!AF23,'Matriz de riesgo residual C'!AJ23)=CONCATENATE(AE24,AF28),'Matriz de riesgo residual C'!A23,""),," ",IF(CONCATENATE('Matriz de riesgo residual C'!AF25,'Matriz de riesgo residual C'!AJ25)=CONCATENATE(AE24,AF28),'Matriz de riesgo residual C'!A25,""),," ",IF(CONCATENATE('Matriz de riesgo residual C'!AF30,'Matriz de riesgo residual C'!AJ30)=CONCATENATE(AE24,AF28),'Matriz de riesgo residual C'!A30,""),," ",IF(CONCATENATE('Matriz de riesgo residual C'!AF32,'Matriz de riesgo residual C'!AJ32)=CONCATENATE(AE24,AF28),'Matriz de riesgo residual C'!A32,""),," ",IF(CONCATENATE('Matriz de riesgo residual C'!AF33,'Matriz de riesgo residual C'!AJ33)=CONCATENATE(AE24,AF28),'Matriz de riesgo residual C'!A33,""))</f>
        <v xml:space="preserve">      </v>
      </c>
      <c r="AG24" s="94" t="str">
        <f>CONCATENATE(IF(CONCATENATE('Matriz de riesgo residual C'!AF14,'Matriz de riesgo residual C'!AJ14)=CONCATENATE(AE24,AG28),'Matriz de riesgo residual C'!A14,""),," ",IF(CONCATENATE('Matriz de riesgo residual C'!AF21,'Matriz de riesgo residual C'!AJ21)=CONCATENATE(AE24,AG28),'Matriz de riesgo residual C'!A21,""),," ",IF(CONCATENATE('Matriz de riesgo residual C'!AF23,'Matriz de riesgo residual C'!AJ23)=CONCATENATE(AE24,AG28),'Matriz de riesgo residual C'!A23,""),," ",IF(CONCATENATE('Matriz de riesgo residual C'!AF25,'Matriz de riesgo residual C'!AJ25)=CONCATENATE(AE24,AG28),'Matriz de riesgo residual C'!A25,""),," ",IF(CONCATENATE('Matriz de riesgo residual C'!AF30,'Matriz de riesgo residual C'!AJ30)=CONCATENATE(AE24,AG28),'Matriz de riesgo residual C'!A30,""),," ",IF(CONCATENATE('Matriz de riesgo residual C'!AF32,'Matriz de riesgo residual C'!AJ32)=CONCATENATE(AE24,AG28),'Matriz de riesgo residual C'!A32,""),," ",IF(CONCATENATE('Matriz de riesgo residual C'!AF33,'Matriz de riesgo residual C'!AJ33)=CONCATENATE(AE24,AG28),'Matriz de riesgo residual C'!A33,""))</f>
        <v xml:space="preserve">      </v>
      </c>
      <c r="AH24" s="168" t="str">
        <f>CONCATENATE(IF(CONCATENATE('Matriz de riesgo residual C'!AF14,'Matriz de riesgo residual C'!AJ14)=CONCATENATE(AE24,AH28),'Matriz de riesgo residual C'!A14,""),," ",IF(CONCATENATE('Matriz de riesgo residual C'!AF21,'Matriz de riesgo residual C'!AJ21)=CONCATENATE(AE24,AH28),'Matriz de riesgo residual C'!A21,""),," ",IF(CONCATENATE('Matriz de riesgo residual C'!AF23,'Matriz de riesgo residual C'!AJ23)=CONCATENATE(AE24,AH28),'Matriz de riesgo residual C'!A23,""),," ",IF(CONCATENATE('Matriz de riesgo residual C'!AF25,'Matriz de riesgo residual C'!AJ25)=CONCATENATE(AE24,AH28),'Matriz de riesgo residual C'!A25,""),," ",IF(CONCATENATE('Matriz de riesgo residual C'!AF30,'Matriz de riesgo residual C'!AJ30)=CONCATENATE(AE24,AH28),'Matriz de riesgo residual C'!A30,""),," ",IF(CONCATENATE('Matriz de riesgo residual C'!AF32,'Matriz de riesgo residual C'!AJ32)=CONCATENATE(AE24,AH28),'Matriz de riesgo residual C'!A32,""),," ",IF(CONCATENATE('Matriz de riesgo residual C'!AF33,'Matriz de riesgo residual C'!AJ33)=CONCATENATE(AE24,AH28),'Matriz de riesgo residual C'!A33,""))</f>
        <v xml:space="preserve">      </v>
      </c>
      <c r="AI24" s="168" t="str">
        <f>CONCATENATE(IF(CONCATENATE('Matriz de riesgo residual C'!AF14,'Matriz de riesgo residual C'!AJ14)=CONCATENATE(AE24,AI28),'Matriz de riesgo residual C'!A14,""),," ",IF(CONCATENATE('Matriz de riesgo residual C'!AF21,'Matriz de riesgo residual C'!AJ21)=CONCATENATE(AE24,AI28),'Matriz de riesgo residual C'!A21,""),," ",IF(CONCATENATE('Matriz de riesgo residual C'!AF23,'Matriz de riesgo residual C'!AJ23)=CONCATENATE(AE24,AI28),'Matriz de riesgo residual C'!A23,""),," ",IF(CONCATENATE('Matriz de riesgo residual C'!AF25,'Matriz de riesgo residual C'!AJ25)=CONCATENATE(AE24,AI28),'Matriz de riesgo residual C'!A25,""),," ",IF(CONCATENATE('Matriz de riesgo residual C'!AF30,'Matriz de riesgo residual C'!AJ30)=CONCATENATE(AE24,AI28),'Matriz de riesgo residual C'!A30,""),," ",IF(CONCATENATE('Matriz de riesgo residual C'!AF32,'Matriz de riesgo residual C'!AJ32)=CONCATENATE(AE24,AI28),'Matriz de riesgo residual C'!A32,""),," ",IF(CONCATENATE('Matriz de riesgo residual C'!AF33,'Matriz de riesgo residual C'!AJ33)=CONCATENATE(AE24,AI28),'Matriz de riesgo residual C'!A33,""))</f>
        <v xml:space="preserve">      </v>
      </c>
      <c r="AJ24" s="169" t="str">
        <f>CONCATENATE(IF(CONCATENATE('Matriz de riesgo residual C'!AF14,'Matriz de riesgo residual C'!AJ14)=CONCATENATE(AE24,AJ28),'Matriz de riesgo residual C'!A14,""),," ",IF(CONCATENATE('Matriz de riesgo residual C'!AF21,'Matriz de riesgo residual C'!AJ21)=CONCATENATE(AE24,AJ28),'Matriz de riesgo residual C'!A21,""),," ",IF(CONCATENATE('Matriz de riesgo residual C'!AF23,'Matriz de riesgo residual C'!AJ23)=CONCATENATE(AE24,AJ28),'Matriz de riesgo residual C'!A23,""),," ",IF(CONCATENATE('Matriz de riesgo residual C'!AF25,'Matriz de riesgo residual C'!AJ25)=CONCATENATE(AE24,AJ28),'Matriz de riesgo residual C'!A25,""),," ",IF(CONCATENATE('Matriz de riesgo residual C'!AF30,'Matriz de riesgo residual C'!AJ30)=CONCATENATE(AE24,AJ28),'Matriz de riesgo residual C'!A30,""),," ",IF(CONCATENATE('Matriz de riesgo residual C'!AF32,'Matriz de riesgo residual C'!AJ32)=CONCATENATE(AE24,AJ28),'Matriz de riesgo residual C'!A32,""),," ",IF(CONCATENATE('Matriz de riesgo residual C'!AF33,'Matriz de riesgo residual C'!AJ33)=CONCATENATE(AE24,AJ28),'Matriz de riesgo residual C'!A33,""))</f>
        <v xml:space="preserve">      </v>
      </c>
      <c r="AL24" s="636"/>
      <c r="AM24" s="171" t="s">
        <v>1231</v>
      </c>
    </row>
    <row r="25" spans="2:39" ht="38.25" customHeight="1" x14ac:dyDescent="0.25">
      <c r="O25" s="634"/>
      <c r="P25" s="95" t="s">
        <v>734</v>
      </c>
      <c r="Q25" s="93">
        <v>3</v>
      </c>
      <c r="R25" s="140" t="str">
        <f>CONCATENATE(IF(CONCATENATE('Matriz de riesgo residual C'!AE15,'Matriz de riesgo residual C'!AO15)=CONCATENATE(Q25,R28),'Matriz de riesgo residual C'!A14,""),," ",IF(CONCATENATE('Matriz de riesgo residual C'!AE26,'Matriz de riesgo residual C'!AO26)=CONCATENATE(Q25,R28),'Matriz de riesgo residual C'!A25,""))</f>
        <v xml:space="preserve"> </v>
      </c>
      <c r="S25" s="94" t="str">
        <f>CONCATENATE(IF(CONCATENATE('Matriz de riesgo residual C'!AE15,'Matriz de riesgo residual C'!AO15)=CONCATENATE(Q25,S28),'Matriz de riesgo residual C'!A14,""),," ",IF(CONCATENATE('Matriz de riesgo residual C'!AE26,'Matriz de riesgo residual C'!AO26)=CONCATENATE(Q25,S28),'Matriz de riesgo residual C'!A25,""))</f>
        <v xml:space="preserve"> </v>
      </c>
      <c r="T25" s="94" t="str">
        <f>CONCATENATE(IF(CONCATENATE('Matriz de riesgo residual C'!AE15,'Matriz de riesgo residual C'!AO15)=CONCATENATE(Q25,T28),'Matriz de riesgo residual C'!A14,""),," ",IF(CONCATENATE('Matriz de riesgo residual C'!AE26,'Matriz de riesgo residual C'!AO26)=CONCATENATE(Q25,T28),'Matriz de riesgo residual C'!A25,""))</f>
        <v xml:space="preserve"> </v>
      </c>
      <c r="U25" s="168" t="str">
        <f>CONCATENATE(IF(CONCATENATE('Matriz de riesgo residual C'!AE15,'Matriz de riesgo residual C'!AO15)=CONCATENATE(Q25,U28),'Matriz de riesgo residual C'!A14,""),," ",IF(CONCATENATE('Matriz de riesgo residual C'!AE26,'Matriz de riesgo residual C'!AO26)=CONCATENATE(Q25,U28),'Matriz de riesgo residual C'!A25,""))</f>
        <v xml:space="preserve"> </v>
      </c>
      <c r="V25" s="168" t="str">
        <f>CONCATENATE(IF(CONCATENATE('Matriz de riesgo residual C'!AE15,'Matriz de riesgo residual C'!AO15)=CONCATENATE(Q25,V28),'Matriz de riesgo residual C'!A14,""),," ",IF(CONCATENATE('Matriz de riesgo residual C'!AE26,'Matriz de riesgo residual C'!AO26)=CONCATENATE(Q25,V28),'Matriz de riesgo residual C'!A25,""))</f>
        <v xml:space="preserve"> </v>
      </c>
      <c r="X25" s="636"/>
      <c r="Y25" s="172" t="s">
        <v>33</v>
      </c>
      <c r="AC25" s="634"/>
      <c r="AD25" s="95" t="s">
        <v>734</v>
      </c>
      <c r="AE25" s="93">
        <v>3</v>
      </c>
      <c r="AF25" s="140" t="str">
        <f>CONCATENATE(IF(CONCATENATE('Matriz de riesgo residual C'!AF14,'Matriz de riesgo residual C'!AJ14)=CONCATENATE(AE25,AF28),'Matriz de riesgo residual C'!A14,""),," ",IF(CONCATENATE('Matriz de riesgo residual C'!AF21,'Matriz de riesgo residual C'!AJ21)=CONCATENATE(AE25,AF28),'Matriz de riesgo residual C'!A21,""),," ",IF(CONCATENATE('Matriz de riesgo residual C'!AF23,'Matriz de riesgo residual C'!AJ23)=CONCATENATE(AE25,AF28),'Matriz de riesgo residual C'!A23,""),," ",IF(CONCATENATE('Matriz de riesgo residual C'!AF25,'Matriz de riesgo residual C'!AJ25)=CONCATENATE(AE25,AF28),'Matriz de riesgo residual C'!A25,""),," ",IF(CONCATENATE('Matriz de riesgo residual C'!AF30,'Matriz de riesgo residual C'!AJ30)=CONCATENATE(AE25,AF28),'Matriz de riesgo residual C'!A30,""),," ",IF(CONCATENATE('Matriz de riesgo residual C'!AF32,'Matriz de riesgo residual C'!AJ32)=CONCATENATE(AE25,AF28),'Matriz de riesgo residual C'!A32,""),," ",IF(CONCATENATE('Matriz de riesgo residual C'!AF33,'Matriz de riesgo residual C'!AJ33)=CONCATENATE(AE25,AF28),'Matriz de riesgo residual C'!A33,""))</f>
        <v xml:space="preserve">      </v>
      </c>
      <c r="AG25" s="94" t="str">
        <f>CONCATENATE(IF(CONCATENATE('Matriz de riesgo residual C'!AF14,'Matriz de riesgo residual C'!AJ14)=CONCATENATE(AE25,AG28),'Matriz de riesgo residual C'!A14,""),," ",IF(CONCATENATE('Matriz de riesgo residual C'!AF21,'Matriz de riesgo residual C'!AJ21)=CONCATENATE(AE25,AG28),'Matriz de riesgo residual C'!A21,""),," ",IF(CONCATENATE('Matriz de riesgo residual C'!AF23,'Matriz de riesgo residual C'!AJ23)=CONCATENATE(AE25,AG28),'Matriz de riesgo residual C'!A23,""),," ",IF(CONCATENATE('Matriz de riesgo residual C'!AF25,'Matriz de riesgo residual C'!AJ25)=CONCATENATE(AE25,AG28),'Matriz de riesgo residual C'!A25,""),," ",IF(CONCATENATE('Matriz de riesgo residual C'!AF30,'Matriz de riesgo residual C'!AJ30)=CONCATENATE(AE25,AG28),'Matriz de riesgo residual C'!A30,""),," ",IF(CONCATENATE('Matriz de riesgo residual C'!AF32,'Matriz de riesgo residual C'!AJ32)=CONCATENATE(AE25,AG28),'Matriz de riesgo residual C'!A32,""),," ",IF(CONCATENATE('Matriz de riesgo residual C'!AF33,'Matriz de riesgo residual C'!AJ33)=CONCATENATE(AE25,AG28),'Matriz de riesgo residual C'!A33,""))</f>
        <v xml:space="preserve">      </v>
      </c>
      <c r="AH25" s="94" t="str">
        <f>CONCATENATE(IF(CONCATENATE('Matriz de riesgo residual C'!AF14,'Matriz de riesgo residual C'!AJ14)=CONCATENATE(AE25,AH28),'Matriz de riesgo residual C'!A14,""),," ",IF(CONCATENATE('Matriz de riesgo residual C'!AF21,'Matriz de riesgo residual C'!AJ21)=CONCATENATE(AE25,AH28),'Matriz de riesgo residual C'!A21,""),," ",IF(CONCATENATE('Matriz de riesgo residual C'!AF23,'Matriz de riesgo residual C'!AJ23)=CONCATENATE(AE25,AH28),'Matriz de riesgo residual C'!A23,""),," ",IF(CONCATENATE('Matriz de riesgo residual C'!AF25,'Matriz de riesgo residual C'!AJ25)=CONCATENATE(AE25,AH28),'Matriz de riesgo residual C'!A25,""),," ",IF(CONCATENATE('Matriz de riesgo residual C'!AF30,'Matriz de riesgo residual C'!AJ30)=CONCATENATE(AE25,AH28),'Matriz de riesgo residual C'!A30,""),," ",IF(CONCATENATE('Matriz de riesgo residual C'!AF32,'Matriz de riesgo residual C'!AJ32)=CONCATENATE(AE25,AH28),'Matriz de riesgo residual C'!A32,""),," ",IF(CONCATENATE('Matriz de riesgo residual C'!AF33,'Matriz de riesgo residual C'!AJ33)=CONCATENATE(AE25,AH28),'Matriz de riesgo residual C'!A33,""))</f>
        <v xml:space="preserve">      </v>
      </c>
      <c r="AI25" s="168" t="str">
        <f>CONCATENATE(IF(CONCATENATE('Matriz de riesgo residual C'!AF14,'Matriz de riesgo residual C'!AJ14)=CONCATENATE(AE25,AI28),'Matriz de riesgo residual C'!A14,""),," ",IF(CONCATENATE('Matriz de riesgo residual C'!AF21,'Matriz de riesgo residual C'!AJ21)=CONCATENATE(AE25,AI28),'Matriz de riesgo residual C'!A21,""),," ",IF(CONCATENATE('Matriz de riesgo residual C'!AF23,'Matriz de riesgo residual C'!AJ23)=CONCATENATE(AE25,AI28),'Matriz de riesgo residual C'!A23,""),," ",IF(CONCATENATE('Matriz de riesgo residual C'!AF25,'Matriz de riesgo residual C'!AJ25)=CONCATENATE(AE25,AI28),'Matriz de riesgo residual C'!A25,""),," ",IF(CONCATENATE('Matriz de riesgo residual C'!AF30,'Matriz de riesgo residual C'!AJ30)=CONCATENATE(AE25,AI28),'Matriz de riesgo residual C'!A30,""),," ",IF(CONCATENATE('Matriz de riesgo residual C'!AF32,'Matriz de riesgo residual C'!AJ32)=CONCATENATE(AE25,AI28),'Matriz de riesgo residual C'!A32,""),," ",IF(CONCATENATE('Matriz de riesgo residual C'!AF33,'Matriz de riesgo residual C'!AJ33)=CONCATENATE(AE25,AI28),'Matriz de riesgo residual C'!A33,""))</f>
        <v xml:space="preserve">      </v>
      </c>
      <c r="AJ25" s="168" t="str">
        <f>CONCATENATE(IF(CONCATENATE('Matriz de riesgo residual C'!AF14,'Matriz de riesgo residual C'!AJ14)=CONCATENATE(AE25,AJ28),'Matriz de riesgo residual C'!A14,""),," ",IF(CONCATENATE('Matriz de riesgo residual C'!AF21,'Matriz de riesgo residual C'!AJ21)=CONCATENATE(AE25,AJ28),'Matriz de riesgo residual C'!A21,""),," ",IF(CONCATENATE('Matriz de riesgo residual C'!AF23,'Matriz de riesgo residual C'!AJ23)=CONCATENATE(AE25,AJ28),'Matriz de riesgo residual C'!A23,""),," ",IF(CONCATENATE('Matriz de riesgo residual C'!AF25,'Matriz de riesgo residual C'!AJ25)=CONCATENATE(AE25,AJ28),'Matriz de riesgo residual C'!A25,""),," ",IF(CONCATENATE('Matriz de riesgo residual C'!AF30,'Matriz de riesgo residual C'!AJ30)=CONCATENATE(AE25,AJ28),'Matriz de riesgo residual C'!A30,""),," ",IF(CONCATENATE('Matriz de riesgo residual C'!AF32,'Matriz de riesgo residual C'!AJ32)=CONCATENATE(AE25,AJ28),'Matriz de riesgo residual C'!A32,""),," ",IF(CONCATENATE('Matriz de riesgo residual C'!AF33,'Matriz de riesgo residual C'!AJ33)=CONCATENATE(AE25,AJ28),'Matriz de riesgo residual C'!A33,""))</f>
        <v xml:space="preserve">      </v>
      </c>
      <c r="AL25" s="636"/>
      <c r="AM25" s="172" t="s">
        <v>33</v>
      </c>
    </row>
    <row r="26" spans="2:39" ht="38.25" customHeight="1" thickBot="1" x14ac:dyDescent="0.3">
      <c r="O26" s="634"/>
      <c r="P26" s="92" t="s">
        <v>731</v>
      </c>
      <c r="Q26" s="93">
        <v>2</v>
      </c>
      <c r="R26" s="140" t="str">
        <f>CONCATENATE(IF(CONCATENATE('Matriz de riesgo residual C'!AE15,'Matriz de riesgo residual C'!AO15)=CONCATENATE(Q26,R28),'Matriz de riesgo residual C'!A14,""),," ",IF(CONCATENATE('Matriz de riesgo residual C'!AE26,'Matriz de riesgo residual C'!AO26)=CONCATENATE(Q26,R28),'Matriz de riesgo residual C'!A25,""))</f>
        <v xml:space="preserve"> </v>
      </c>
      <c r="S26" s="94" t="str">
        <f>CONCATENATE(IF(CONCATENATE('Matriz de riesgo residual C'!AE15,'Matriz de riesgo residual C'!AO15)=CONCATENATE(Q26,S28),'Matriz de riesgo residual C'!A14,""),," ",IF(CONCATENATE('Matriz de riesgo residual C'!AE26,'Matriz de riesgo residual C'!AO26)=CONCATENATE(Q26,S28),'Matriz de riesgo residual C'!A25,""))</f>
        <v xml:space="preserve"> </v>
      </c>
      <c r="T26" s="94" t="str">
        <f>CONCATENATE(IF(CONCATENATE('Matriz de riesgo residual C'!AE15,'Matriz de riesgo residual C'!AO15)=CONCATENATE(Q26,T28),'Matriz de riesgo residual C'!A14,""),," ",IF(CONCATENATE('Matriz de riesgo residual C'!AE26,'Matriz de riesgo residual C'!AO26)=CONCATENATE(Q26,T28),'Matriz de riesgo residual C'!A25,""))</f>
        <v xml:space="preserve"> </v>
      </c>
      <c r="U26" s="94" t="str">
        <f>CONCATENATE(IF(CONCATENATE('Matriz de riesgo residual C'!AE15,'Matriz de riesgo residual C'!AO15)=CONCATENATE(Q26,U28),'Matriz de riesgo residual C'!A14,""),," ",IF(CONCATENATE('Matriz de riesgo residual C'!AE26,'Matriz de riesgo residual C'!AO26)=CONCATENATE(Q26,U28),'Matriz de riesgo residual C'!A25,""))</f>
        <v xml:space="preserve"> </v>
      </c>
      <c r="V26" s="168" t="str">
        <f>CONCATENATE(IF(CONCATENATE('Matriz de riesgo residual C'!AE15,'Matriz de riesgo residual C'!AO15)=CONCATENATE(Q26,V28),'Matriz de riesgo residual C'!A14,""),," ",IF(CONCATENATE('Matriz de riesgo residual C'!AE26,'Matriz de riesgo residual C'!AO26)=CONCATENATE(Q26,V28),'Matriz de riesgo residual C'!A25,""))</f>
        <v xml:space="preserve"> </v>
      </c>
      <c r="X26" s="637"/>
      <c r="Y26" s="173" t="s">
        <v>39</v>
      </c>
      <c r="AC26" s="634"/>
      <c r="AD26" s="92" t="s">
        <v>731</v>
      </c>
      <c r="AE26" s="93">
        <v>2</v>
      </c>
      <c r="AF26" s="140" t="str">
        <f>CONCATENATE(IF(CONCATENATE('Matriz de riesgo residual C'!AF14,'Matriz de riesgo residual C'!AJ14)=CONCATENATE(AE26,AF28),'Matriz de riesgo residual C'!A14,""),," ",IF(CONCATENATE('Matriz de riesgo residual C'!AF21,'Matriz de riesgo residual C'!AJ21)=CONCATENATE(AE26,AF28),'Matriz de riesgo residual C'!A21,""),," ",IF(CONCATENATE('Matriz de riesgo residual C'!AF23,'Matriz de riesgo residual C'!AJ23)=CONCATENATE(AE26,AF28),'Matriz de riesgo residual C'!A23,""),," ",IF(CONCATENATE('Matriz de riesgo residual C'!AF25,'Matriz de riesgo residual C'!AJ25)=CONCATENATE(AE26,AF28),'Matriz de riesgo residual C'!A25,""),," ",IF(CONCATENATE('Matriz de riesgo residual C'!AF30,'Matriz de riesgo residual C'!AJ30)=CONCATENATE(AE26,AF28),'Matriz de riesgo residual C'!A30,""),," ",IF(CONCATENATE('Matriz de riesgo residual C'!AF32,'Matriz de riesgo residual C'!AJ32)=CONCATENATE(AE26,AF28),'Matriz de riesgo residual C'!A32,""),," ",IF(CONCATENATE('Matriz de riesgo residual C'!AF33,'Matriz de riesgo residual C'!AJ33)=CONCATENATE(AE26,AF28),'Matriz de riesgo residual C'!A33,""))</f>
        <v xml:space="preserve">      </v>
      </c>
      <c r="AG26" s="94" t="str">
        <f>CONCATENATE(IF(CONCATENATE('Matriz de riesgo residual C'!AF14,'Matriz de riesgo residual C'!AJ14)=CONCATENATE(AE26,AG28),'Matriz de riesgo residual C'!A14,""),," ",IF(CONCATENATE('Matriz de riesgo residual C'!AF21,'Matriz de riesgo residual C'!AJ21)=CONCATENATE(AE26,AG28),'Matriz de riesgo residual C'!A21,""),," ",IF(CONCATENATE('Matriz de riesgo residual C'!AF23,'Matriz de riesgo residual C'!AJ23)=CONCATENATE(AE26,AG28),'Matriz de riesgo residual C'!A23,""),," ",IF(CONCATENATE('Matriz de riesgo residual C'!AF25,'Matriz de riesgo residual C'!AJ25)=CONCATENATE(AE26,AG28),'Matriz de riesgo residual C'!A25,""),," ",IF(CONCATENATE('Matriz de riesgo residual C'!AF30,'Matriz de riesgo residual C'!AJ30)=CONCATENATE(AE26,AG28),'Matriz de riesgo residual C'!A30,""),," ",IF(CONCATENATE('Matriz de riesgo residual C'!AF32,'Matriz de riesgo residual C'!AJ32)=CONCATENATE(AE26,AG28),'Matriz de riesgo residual C'!A32,""),," ",IF(CONCATENATE('Matriz de riesgo residual C'!AF33,'Matriz de riesgo residual C'!AJ33)=CONCATENATE(AE26,AG28),'Matriz de riesgo residual C'!A33,""))</f>
        <v xml:space="preserve">      </v>
      </c>
      <c r="AH26" s="94" t="str">
        <f>CONCATENATE(IF(CONCATENATE('Matriz de riesgo residual C'!AF14,'Matriz de riesgo residual C'!AJ14)=CONCATENATE(AE26,AH28),'Matriz de riesgo residual C'!A14,""),," ",IF(CONCATENATE('Matriz de riesgo residual C'!AF21,'Matriz de riesgo residual C'!AJ21)=CONCATENATE(AE26,AH28),'Matriz de riesgo residual C'!A21,""),," ",IF(CONCATENATE('Matriz de riesgo residual C'!AF23,'Matriz de riesgo residual C'!AJ23)=CONCATENATE(AE26,AH28),'Matriz de riesgo residual C'!A23,""),," ",IF(CONCATENATE('Matriz de riesgo residual C'!AF25,'Matriz de riesgo residual C'!AJ25)=CONCATENATE(AE26,AH28),'Matriz de riesgo residual C'!A25,""),," ",IF(CONCATENATE('Matriz de riesgo residual C'!AF30,'Matriz de riesgo residual C'!AJ30)=CONCATENATE(AE26,AH28),'Matriz de riesgo residual C'!A30,""),," ",IF(CONCATENATE('Matriz de riesgo residual C'!AF32,'Matriz de riesgo residual C'!AJ32)=CONCATENATE(AE26,AH28),'Matriz de riesgo residual C'!A32,""),," ",IF(CONCATENATE('Matriz de riesgo residual C'!AF33,'Matriz de riesgo residual C'!AJ33)=CONCATENATE(AE26,AH28),'Matriz de riesgo residual C'!A33,""))</f>
        <v xml:space="preserve">      </v>
      </c>
      <c r="AI26" s="94" t="str">
        <f>CONCATENATE(IF(CONCATENATE('Matriz de riesgo residual C'!AF14,'Matriz de riesgo residual C'!AJ14)=CONCATENATE(AE26,AI28),'Matriz de riesgo residual C'!A14,""),," ",IF(CONCATENATE('Matriz de riesgo residual C'!AF21,'Matriz de riesgo residual C'!AJ21)=CONCATENATE(AE26,AI28),'Matriz de riesgo residual C'!A21,""),," ",IF(CONCATENATE('Matriz de riesgo residual C'!AF23,'Matriz de riesgo residual C'!AJ23)=CONCATENATE(AE26,AI28),'Matriz de riesgo residual C'!A23,""),," ",IF(CONCATENATE('Matriz de riesgo residual C'!AF25,'Matriz de riesgo residual C'!AJ25)=CONCATENATE(AE26,AI28),'Matriz de riesgo residual C'!A25,""),," ",IF(CONCATENATE('Matriz de riesgo residual C'!AF30,'Matriz de riesgo residual C'!AJ30)=CONCATENATE(AE26,AI28),'Matriz de riesgo residual C'!A30,""),," ",IF(CONCATENATE('Matriz de riesgo residual C'!AF32,'Matriz de riesgo residual C'!AJ32)=CONCATENATE(AE26,AI28),'Matriz de riesgo residual C'!A32,""),," ",IF(CONCATENATE('Matriz de riesgo residual C'!AF33,'Matriz de riesgo residual C'!AJ33)=CONCATENATE(AE26,AI28),'Matriz de riesgo residual C'!A33,""))</f>
        <v xml:space="preserve">      </v>
      </c>
      <c r="AJ26" s="168" t="str">
        <f>CONCATENATE(IF(CONCATENATE('Matriz de riesgo residual C'!AF14,'Matriz de riesgo residual C'!AJ14)=CONCATENATE(AE26,AJ28),'Matriz de riesgo residual C'!A14,""),," ",IF(CONCATENATE('Matriz de riesgo residual C'!AF21,'Matriz de riesgo residual C'!AJ21)=CONCATENATE(AE26,AJ28),'Matriz de riesgo residual C'!A21,""),," ",IF(CONCATENATE('Matriz de riesgo residual C'!AF23,'Matriz de riesgo residual C'!AJ23)=CONCATENATE(AE26,AJ28),'Matriz de riesgo residual C'!A23,""),," ",IF(CONCATENATE('Matriz de riesgo residual C'!AF25,'Matriz de riesgo residual C'!AJ25)=CONCATENATE(AE26,AJ28),'Matriz de riesgo residual C'!A25,""),," ",IF(CONCATENATE('Matriz de riesgo residual C'!AF30,'Matriz de riesgo residual C'!AJ30)=CONCATENATE(AE26,AJ28),'Matriz de riesgo residual C'!A30,""),," ",IF(CONCATENATE('Matriz de riesgo residual C'!AF32,'Matriz de riesgo residual C'!AJ32)=CONCATENATE(AE26,AJ28),'Matriz de riesgo residual C'!A32,""),," ",IF(CONCATENATE('Matriz de riesgo residual C'!AF33,'Matriz de riesgo residual C'!AJ33)=CONCATENATE(AE26,AJ28),'Matriz de riesgo residual C'!A33,""))</f>
        <v xml:space="preserve">      </v>
      </c>
      <c r="AL26" s="637"/>
      <c r="AM26" s="173" t="s">
        <v>39</v>
      </c>
    </row>
    <row r="27" spans="2:39" ht="38.25" customHeight="1" x14ac:dyDescent="0.25">
      <c r="O27" s="634"/>
      <c r="P27" s="92" t="s">
        <v>728</v>
      </c>
      <c r="Q27" s="93">
        <v>1</v>
      </c>
      <c r="R27" s="140" t="str">
        <f>CONCATENATE(IF(CONCATENATE('Matriz de riesgo residual C'!AE15,'Matriz de riesgo residual C'!AO15)=CONCATENATE(Q27,R28),'Matriz de riesgo residual C'!A14,""),," ",IF(CONCATENATE('Matriz de riesgo residual C'!AE26,'Matriz de riesgo residual C'!AO26)=CONCATENATE(Q27,R28),'Matriz de riesgo residual C'!A25,""))</f>
        <v xml:space="preserve"> </v>
      </c>
      <c r="S27" s="140" t="str">
        <f>CONCATENATE(IF(CONCATENATE('Matriz de riesgo residual C'!AE15,'Matriz de riesgo residual C'!AO15)=CONCATENATE(Q27,S28),'Matriz de riesgo residual C'!A14,""),," ",IF(CONCATENATE('Matriz de riesgo residual C'!AE26,'Matriz de riesgo residual C'!AO26)=CONCATENATE(Q27,S28),'Matriz de riesgo residual C'!A25,""))</f>
        <v>R1 R4</v>
      </c>
      <c r="T27" s="140" t="str">
        <f>CONCATENATE(IF(CONCATENATE('Matriz de riesgo residual C'!AE15,'Matriz de riesgo residual C'!AO15)=CONCATENATE(Q27,T28),'Matriz de riesgo residual C'!A14,""),," ",IF(CONCATENATE('Matriz de riesgo residual C'!AE26,'Matriz de riesgo residual C'!AO26)=CONCATENATE(Q27,T28),'Matriz de riesgo residual C'!A25,""))</f>
        <v xml:space="preserve"> </v>
      </c>
      <c r="U27" s="94" t="str">
        <f>CONCATENATE(IF(CONCATENATE('Matriz de riesgo residual C'!AE15,'Matriz de riesgo residual C'!AO15)=CONCATENATE(Q27,U28),'Matriz de riesgo residual C'!A14,""),," ",IF(CONCATENATE('Matriz de riesgo residual C'!AE26,'Matriz de riesgo residual C'!AO26)=CONCATENATE(Q27,U28),'Matriz de riesgo residual C'!A25,""))</f>
        <v xml:space="preserve"> </v>
      </c>
      <c r="V27" s="94" t="str">
        <f>CONCATENATE(IF(CONCATENATE('Matriz de riesgo residual C'!AE15,'Matriz de riesgo residual C'!AO15)=CONCATENATE(Q27,V28),'Matriz de riesgo residual C'!A14,""),," ",IF(CONCATENATE('Matriz de riesgo residual C'!AE26,'Matriz de riesgo residual C'!AO26)=CONCATENATE(Q27,V28),'Matriz de riesgo residual C'!A25,""))</f>
        <v xml:space="preserve"> </v>
      </c>
      <c r="AC27" s="634"/>
      <c r="AD27" s="92" t="s">
        <v>728</v>
      </c>
      <c r="AE27" s="93">
        <v>1</v>
      </c>
      <c r="AF27" s="140" t="str">
        <f>CONCATENATE(IF(CONCATENATE('Matriz de riesgo residual C'!AF14,'Matriz de riesgo residual C'!AJ14)=CONCATENATE(AE27,AF28),'Matriz de riesgo residual C'!A14,""),," ",IF(CONCATENATE('Matriz de riesgo residual C'!AF21,'Matriz de riesgo residual C'!AJ21)=CONCATENATE(AE27,AF28),'Matriz de riesgo residual C'!A21,""),," ",IF(CONCATENATE('Matriz de riesgo residual C'!AF23,'Matriz de riesgo residual C'!AJ23)=CONCATENATE(AE27,AF28),'Matriz de riesgo residual C'!A23,""),," ",IF(CONCATENATE('Matriz de riesgo residual C'!AF25,'Matriz de riesgo residual C'!AJ25)=CONCATENATE(AE27,AF28),'Matriz de riesgo residual C'!A25,""),," ",IF(CONCATENATE('Matriz de riesgo residual C'!AF30,'Matriz de riesgo residual C'!AJ30)=CONCATENATE(AE27,AF28),'Matriz de riesgo residual C'!A30,""),," ",IF(CONCATENATE('Matriz de riesgo residual C'!AF32,'Matriz de riesgo residual C'!AJ32)=CONCATENATE(AE27,AF28),'Matriz de riesgo residual C'!A32,""),," ",IF(CONCATENATE('Matriz de riesgo residual C'!AF33,'Matriz de riesgo residual C'!AJ33)=CONCATENATE(AE27,AF28),'Matriz de riesgo residual C'!A33,""))</f>
        <v xml:space="preserve">      </v>
      </c>
      <c r="AG27" s="140" t="str">
        <f>CONCATENATE(IF(CONCATENATE('Matriz de riesgo residual C'!AF14,'Matriz de riesgo residual C'!AJ14)=CONCATENATE(AE27,AG28),'Matriz de riesgo residual C'!A14,""),," ",IF(CONCATENATE('Matriz de riesgo residual C'!AF21,'Matriz de riesgo residual C'!AJ21)=CONCATENATE(AE27,AG28),'Matriz de riesgo residual C'!A21,""),," ",IF(CONCATENATE('Matriz de riesgo residual C'!AF23,'Matriz de riesgo residual C'!AJ23)=CONCATENATE(AE27,AG28),'Matriz de riesgo residual C'!A23,""),," ",IF(CONCATENATE('Matriz de riesgo residual C'!AF25,'Matriz de riesgo residual C'!AJ25)=CONCATENATE(AE27,AG28),'Matriz de riesgo residual C'!A25,""),," ",IF(CONCATENATE('Matriz de riesgo residual C'!AF30,'Matriz de riesgo residual C'!AJ30)=CONCATENATE(AE27,AG28),'Matriz de riesgo residual C'!A30,""),," ",IF(CONCATENATE('Matriz de riesgo residual C'!AF32,'Matriz de riesgo residual C'!AJ32)=CONCATENATE(AE27,AG28),'Matriz de riesgo residual C'!A32,""),," ",IF(CONCATENATE('Matriz de riesgo residual C'!AF33,'Matriz de riesgo residual C'!AJ33)=CONCATENATE(AE27,AG28),'Matriz de riesgo residual C'!A33,""))</f>
        <v xml:space="preserve">R1   R4   </v>
      </c>
      <c r="AH27" s="140" t="str">
        <f>CONCATENATE(IF(CONCATENATE('Matriz de riesgo residual C'!AF14,'Matriz de riesgo residual C'!AJ14)=CONCATENATE(AE27,AH28),'Matriz de riesgo residual C'!A14,""),," ",IF(CONCATENATE('Matriz de riesgo residual C'!AF21,'Matriz de riesgo residual C'!AJ21)=CONCATENATE(AE27,AH28),'Matriz de riesgo residual C'!A21,""),," ",IF(CONCATENATE('Matriz de riesgo residual C'!AF23,'Matriz de riesgo residual C'!AJ23)=CONCATENATE(AE27,AH28),'Matriz de riesgo residual C'!A23,""),," ",IF(CONCATENATE('Matriz de riesgo residual C'!AF25,'Matriz de riesgo residual C'!AJ25)=CONCATENATE(AE27,AH28),'Matriz de riesgo residual C'!A25,""),," ",IF(CONCATENATE('Matriz de riesgo residual C'!AF30,'Matriz de riesgo residual C'!AJ30)=CONCATENATE(AE27,AH28),'Matriz de riesgo residual C'!A30,""),," ",IF(CONCATENATE('Matriz de riesgo residual C'!AF32,'Matriz de riesgo residual C'!AJ32)=CONCATENATE(AE27,AH28),'Matriz de riesgo residual C'!A32,""),," ",IF(CONCATENATE('Matriz de riesgo residual C'!AF33,'Matriz de riesgo residual C'!AJ33)=CONCATENATE(AE27,AH28),'Matriz de riesgo residual C'!A33,""))</f>
        <v xml:space="preserve"> R2 R3  R5 R6 R7</v>
      </c>
      <c r="AI27" s="94" t="str">
        <f>CONCATENATE(IF(CONCATENATE('Matriz de riesgo residual C'!AF14,'Matriz de riesgo residual C'!AJ14)=CONCATENATE(AE27,AI28),'Matriz de riesgo residual C'!A14,""),," ",IF(CONCATENATE('Matriz de riesgo residual C'!AF21,'Matriz de riesgo residual C'!AJ21)=CONCATENATE(AE27,AI28),'Matriz de riesgo residual C'!A21,""),," ",IF(CONCATENATE('Matriz de riesgo residual C'!AF23,'Matriz de riesgo residual C'!AJ23)=CONCATENATE(AE27,AI28),'Matriz de riesgo residual C'!A23,""),," ",IF(CONCATENATE('Matriz de riesgo residual C'!AF25,'Matriz de riesgo residual C'!AJ25)=CONCATENATE(AE27,AI28),'Matriz de riesgo residual C'!A25,""),," ",IF(CONCATENATE('Matriz de riesgo residual C'!AF30,'Matriz de riesgo residual C'!AJ30)=CONCATENATE(AE27,AI28),'Matriz de riesgo residual C'!A30,""),," ",IF(CONCATENATE('Matriz de riesgo residual C'!AF32,'Matriz de riesgo residual C'!AJ32)=CONCATENATE(AE27,AI28),'Matriz de riesgo residual C'!A32,""),," ",IF(CONCATENATE('Matriz de riesgo residual C'!AF33,'Matriz de riesgo residual C'!AJ33)=CONCATENATE(AE27,AI28),'Matriz de riesgo residual C'!A33,""))</f>
        <v xml:space="preserve">      </v>
      </c>
      <c r="AJ27" s="94" t="str">
        <f>CONCATENATE(IF(CONCATENATE('Matriz de riesgo residual C'!AF14,'Matriz de riesgo residual C'!AJ14)=CONCATENATE(AE27,AJ28),'Matriz de riesgo residual C'!A14,""),," ",IF(CONCATENATE('Matriz de riesgo residual C'!AF21,'Matriz de riesgo residual C'!AJ21)=CONCATENATE(AE27,AJ28),'Matriz de riesgo residual C'!A21,""),," ",IF(CONCATENATE('Matriz de riesgo residual C'!AF23,'Matriz de riesgo residual C'!AJ23)=CONCATENATE(AE27,AJ28),'Matriz de riesgo residual C'!A23,""),," ",IF(CONCATENATE('Matriz de riesgo residual C'!AF25,'Matriz de riesgo residual C'!AJ25)=CONCATENATE(AE27,AJ28),'Matriz de riesgo residual C'!A25,""),," ",IF(CONCATENATE('Matriz de riesgo residual C'!AF30,'Matriz de riesgo residual C'!AJ30)=CONCATENATE(AE27,AJ28),'Matriz de riesgo residual C'!A30,""),," ",IF(CONCATENATE('Matriz de riesgo residual C'!AF32,'Matriz de riesgo residual C'!AJ32)=CONCATENATE(AE27,AJ28),'Matriz de riesgo residual C'!A32,""),," ",IF(CONCATENATE('Matriz de riesgo residual C'!AF33,'Matriz de riesgo residual C'!AJ33)=CONCATENATE(AE27,AJ28),'Matriz de riesgo residual C'!A33,""))</f>
        <v xml:space="preserve">      </v>
      </c>
    </row>
    <row r="28" spans="2:39" ht="18" customHeight="1" x14ac:dyDescent="0.25">
      <c r="R28" s="93">
        <v>1</v>
      </c>
      <c r="S28" s="93">
        <v>2</v>
      </c>
      <c r="T28" s="93">
        <v>3</v>
      </c>
      <c r="U28" s="93">
        <v>4</v>
      </c>
      <c r="V28" s="93">
        <v>5</v>
      </c>
      <c r="W28" s="21" t="s">
        <v>649</v>
      </c>
      <c r="AF28" s="93">
        <v>1</v>
      </c>
      <c r="AG28" s="93">
        <v>2</v>
      </c>
      <c r="AH28" s="93">
        <v>3</v>
      </c>
      <c r="AI28" s="93">
        <v>4</v>
      </c>
      <c r="AJ28" s="93">
        <v>5</v>
      </c>
      <c r="AK28" s="21" t="s">
        <v>649</v>
      </c>
    </row>
    <row r="29" spans="2:39" ht="27" customHeight="1" x14ac:dyDescent="0.25">
      <c r="R29" s="95" t="s">
        <v>750</v>
      </c>
      <c r="S29" s="95" t="s">
        <v>753</v>
      </c>
      <c r="T29" s="95" t="s">
        <v>757</v>
      </c>
      <c r="U29" s="95" t="s">
        <v>762</v>
      </c>
      <c r="V29" s="95" t="s">
        <v>765</v>
      </c>
      <c r="AF29" s="95" t="s">
        <v>750</v>
      </c>
      <c r="AG29" s="95" t="s">
        <v>753</v>
      </c>
      <c r="AH29" s="95" t="s">
        <v>757</v>
      </c>
      <c r="AI29" s="95" t="s">
        <v>762</v>
      </c>
      <c r="AJ29" s="95" t="s">
        <v>765</v>
      </c>
    </row>
    <row r="30" spans="2:39" ht="15.75" x14ac:dyDescent="0.25">
      <c r="R30" s="367" t="s">
        <v>831</v>
      </c>
      <c r="S30" s="367"/>
      <c r="T30" s="367"/>
      <c r="U30" s="367"/>
      <c r="V30" s="367"/>
      <c r="AF30" s="367" t="s">
        <v>831</v>
      </c>
      <c r="AG30" s="367"/>
      <c r="AH30" s="367"/>
      <c r="AI30" s="367"/>
      <c r="AJ30" s="367"/>
    </row>
    <row r="32" spans="2:39" x14ac:dyDescent="0.25">
      <c r="B32" s="10"/>
    </row>
    <row r="33" spans="2:39" ht="15.75" thickBot="1" x14ac:dyDescent="0.3">
      <c r="B33" s="10"/>
      <c r="R33" s="633" t="s">
        <v>1008</v>
      </c>
      <c r="S33" s="633"/>
      <c r="T33" s="633"/>
      <c r="U33" s="633"/>
      <c r="V33" s="633"/>
      <c r="AF33" s="633" t="s">
        <v>1009</v>
      </c>
      <c r="AG33" s="633"/>
      <c r="AH33" s="633"/>
      <c r="AI33" s="633"/>
      <c r="AJ33" s="633"/>
    </row>
    <row r="34" spans="2:39" ht="38.25" customHeight="1" x14ac:dyDescent="0.25">
      <c r="O34" s="634" t="s">
        <v>853</v>
      </c>
      <c r="P34" s="92" t="s">
        <v>740</v>
      </c>
      <c r="Q34" s="93">
        <v>5</v>
      </c>
      <c r="R34" s="94" t="str">
        <f>CONCATENATE(IF(CONCATENATE('Matriz de riesgo residual C'!AE16,'Matriz de riesgo residual C'!AO16)=CONCATENATE(Q34,R39),'Matriz de riesgo residual C'!A14,""),," ",IF(CONCATENATE('Matriz de riesgo residual C'!AE22,'Matriz de riesgo residual C'!AO22)=CONCATENATE(Q34,R39),'Matriz de riesgo residual C'!A21,""),," ",IF(CONCATENATE('Matriz de riesgo residual C'!AE24,'Matriz de riesgo residual C'!AO24)=CONCATENATE(Q34,R39),'Matriz de riesgo residual C'!A23,""),," ",IF(CONCATENATE('Matriz de riesgo residual C'!AE27,'Matriz de riesgo residual C'!AO27)=CONCATENATE(Q34,R39),'Matriz de riesgo residual C'!A25,""),," ",IF(CONCATENATE('Matriz de riesgo residual C'!AE31,'Matriz de riesgo residual C'!AO31)=CONCATENATE(Q34,R39),'Matriz de riesgo residual C'!A30,""),," ",IF(CONCATENATE('Matriz de riesgo residual C'!AE32,'Matriz de riesgo residual C'!AO32)=CONCATENATE(Q34,R39),'Matriz de riesgo residual C'!A32,""))</f>
        <v xml:space="preserve">     </v>
      </c>
      <c r="S34" s="168" t="str">
        <f>CONCATENATE(IF(CONCATENATE('Matriz de riesgo residual C'!AE16,'Matriz de riesgo residual C'!AO16)=CONCATENATE(Q34,S39),'Matriz de riesgo residual C'!A14,""),," ",IF(CONCATENATE('Matriz de riesgo residual C'!AE22,'Matriz de riesgo residual C'!AO22)=CONCATENATE(Q34,S39),'Matriz de riesgo residual C'!A21,""),," ",IF(CONCATENATE('Matriz de riesgo residual C'!AE24,'Matriz de riesgo residual C'!AO24)=CONCATENATE(Q34,S39),'Matriz de riesgo residual C'!A23,""),," ",IF(CONCATENATE('Matriz de riesgo residual C'!AE27,'Matriz de riesgo residual C'!AO27)=CONCATENATE(Q34,S39),'Matriz de riesgo residual C'!A25,""),," ",IF(CONCATENATE('Matriz de riesgo residual C'!AE31,'Matriz de riesgo residual C'!AO31)=CONCATENATE(Q34,S39),'Matriz de riesgo residual C'!A30,""),," ",IF(CONCATENATE('Matriz de riesgo residual C'!AE32,'Matriz de riesgo residual C'!AO32)=CONCATENATE(Q34,S39),'Matriz de riesgo residual C'!A32,""))</f>
        <v xml:space="preserve">     </v>
      </c>
      <c r="T34" s="168" t="str">
        <f>CONCATENATE(IF(CONCATENATE('Matriz de riesgo residual C'!AE16,'Matriz de riesgo residual C'!AO16)=CONCATENATE(Q34,T39),'Matriz de riesgo residual C'!A14,""),," ",IF(CONCATENATE('Matriz de riesgo residual C'!AE22,'Matriz de riesgo residual C'!AO22)=CONCATENATE(Q34,T39),'Matriz de riesgo residual C'!A21,""),," ",IF(CONCATENATE('Matriz de riesgo residual C'!AE24,'Matriz de riesgo residual C'!AO24)=CONCATENATE(Q34,T39),'Matriz de riesgo residual C'!A23,""),," ",IF(CONCATENATE('Matriz de riesgo residual C'!AE27,'Matriz de riesgo residual C'!AO27)=CONCATENATE(Q34,T39),'Matriz de riesgo residual C'!A25,""),," ",IF(CONCATENATE('Matriz de riesgo residual C'!AE31,'Matriz de riesgo residual C'!AO31)=CONCATENATE(Q34,T39),'Matriz de riesgo residual C'!A30,""),," ",IF(CONCATENATE('Matriz de riesgo residual C'!AE32,'Matriz de riesgo residual C'!AO32)=CONCATENATE(Q34,T39),'Matriz de riesgo residual C'!A32,""))</f>
        <v xml:space="preserve">     </v>
      </c>
      <c r="U34" s="169" t="str">
        <f>CONCATENATE(IF(CONCATENATE('Matriz de riesgo residual C'!AE16,'Matriz de riesgo residual C'!AO16)=CONCATENATE(Q34,U39),'Matriz de riesgo residual C'!A14,""),," ",IF(CONCATENATE('Matriz de riesgo residual C'!AE22,'Matriz de riesgo residual C'!AO22)=CONCATENATE(Q34,U39),'Matriz de riesgo residual C'!A21,""),," ",IF(CONCATENATE('Matriz de riesgo residual C'!AE24,'Matriz de riesgo residual C'!AO24)=CONCATENATE(Q34,U39),'Matriz de riesgo residual C'!A23,""),," ",IF(CONCATENATE('Matriz de riesgo residual C'!AE27,'Matriz de riesgo residual C'!AO27)=CONCATENATE(Q34,U39),'Matriz de riesgo residual C'!A25,""),," ",IF(CONCATENATE('Matriz de riesgo residual C'!AE31,'Matriz de riesgo residual C'!AO31)=CONCATENATE(Q34,U39),'Matriz de riesgo residual C'!A30,""),," ",IF(CONCATENATE('Matriz de riesgo residual C'!AE32,'Matriz de riesgo residual C'!AO32)=CONCATENATE(Q34,U39),'Matriz de riesgo residual C'!A32,""))</f>
        <v xml:space="preserve">     </v>
      </c>
      <c r="V34" s="169" t="str">
        <f>CONCATENATE(IF(CONCATENATE('Matriz de riesgo residual C'!AE16,'Matriz de riesgo residual C'!AO16)=CONCATENATE(Q34,V39),'Matriz de riesgo residual C'!A14,""),," ",IF(CONCATENATE('Matriz de riesgo residual C'!AE22,'Matriz de riesgo residual C'!AO22)=CONCATENATE(Q34,V39),'Matriz de riesgo residual C'!A21,""),," ",IF(CONCATENATE('Matriz de riesgo residual C'!AE24,'Matriz de riesgo residual C'!AO24)=CONCATENATE(Q34,V39),'Matriz de riesgo residual C'!A23,""),," ",IF(CONCATENATE('Matriz de riesgo residual C'!AE27,'Matriz de riesgo residual C'!AO27)=CONCATENATE(Q34,V39),'Matriz de riesgo residual C'!A25,""),," ",IF(CONCATENATE('Matriz de riesgo residual C'!AE31,'Matriz de riesgo residual C'!AO31)=CONCATENATE(Q34,V39),'Matriz de riesgo residual C'!A30,""),," ",IF(CONCATENATE('Matriz de riesgo residual C'!AE32,'Matriz de riesgo residual C'!AO32)=CONCATENATE(Q34,V39),'Matriz de riesgo residual C'!A32,""))</f>
        <v xml:space="preserve">     </v>
      </c>
      <c r="X34" s="635" t="s">
        <v>854</v>
      </c>
      <c r="Y34" s="170" t="s">
        <v>34</v>
      </c>
      <c r="AC34" s="634" t="s">
        <v>853</v>
      </c>
      <c r="AD34" s="92" t="s">
        <v>740</v>
      </c>
      <c r="AE34" s="93">
        <v>5</v>
      </c>
      <c r="AF34" s="94" t="str">
        <f>CONCATENATE(IF(CONCATENATE('Matriz de riesgo residual C'!AF14,'Matriz de riesgo residual C'!AL14)=CONCATENATE(AE34,AF39),'Matriz de riesgo residual C'!A14,""),," ",IF(CONCATENATE('Matriz de riesgo residual C'!AF21,'Matriz de riesgo residual C'!AL21)=CONCATENATE(AE34,AF39),'Matriz de riesgo residual C'!A21,""),," ",IF(CONCATENATE('Matriz de riesgo residual C'!AF23,'Matriz de riesgo residual C'!AL23)=CONCATENATE(AE34,AF39),'Matriz de riesgo residual C'!A23,""),," ",IF(CONCATENATE('Matriz de riesgo residual C'!AF25,'Matriz de riesgo residual C'!AL25)=CONCATENATE(AE34,AF39),'Matriz de riesgo residual C'!A25,""),," ",IF(CONCATENATE('Matriz de riesgo residual C'!AF30,'Matriz de riesgo residual C'!AL30)=CONCATENATE(AE34,AF39),'Matriz de riesgo residual C'!A30,""),," ",IF(CONCATENATE('Matriz de riesgo residual C'!AF32,'Matriz de riesgo residual C'!AL32)=CONCATENATE(AE34,AF39),'Matriz de riesgo residual C'!A32,""),," ",IF(CONCATENATE('Matriz de riesgo residual C'!AF33,'Matriz de riesgo residual C'!AL33)=CONCATENATE(AE34,AF39),'Matriz de riesgo residual C'!A33,""))</f>
        <v xml:space="preserve">      </v>
      </c>
      <c r="AG34" s="168" t="str">
        <f>CONCATENATE(IF(CONCATENATE('Matriz de riesgo residual C'!AF14,'Matriz de riesgo residual C'!AL14)=CONCATENATE(AE34,AG39),'Matriz de riesgo residual C'!A14,""),," ",IF(CONCATENATE('Matriz de riesgo residual C'!AF21,'Matriz de riesgo residual C'!AL21)=CONCATENATE(AE34,AG39),'Matriz de riesgo residual C'!A21,""),," ",IF(CONCATENATE('Matriz de riesgo residual C'!AF23,'Matriz de riesgo residual C'!AL23)=CONCATENATE(AE34,AG39),'Matriz de riesgo residual C'!A23,""),," ",IF(CONCATENATE('Matriz de riesgo residual C'!AF25,'Matriz de riesgo residual C'!AL25)=CONCATENATE(AE34,AG39),'Matriz de riesgo residual C'!A25,""),," ",IF(CONCATENATE('Matriz de riesgo residual C'!AF30,'Matriz de riesgo residual C'!AL30)=CONCATENATE(AE34,AG39),'Matriz de riesgo residual C'!A30,""),," ",IF(CONCATENATE('Matriz de riesgo residual C'!AF32,'Matriz de riesgo residual C'!AL32)=CONCATENATE(AE34,AG39),'Matriz de riesgo residual C'!A32,""),," ",IF(CONCATENATE('Matriz de riesgo residual C'!AF33,'Matriz de riesgo residual C'!AL33)=CONCATENATE(AE34,AG39),'Matriz de riesgo residual C'!A33,""))</f>
        <v xml:space="preserve">      </v>
      </c>
      <c r="AH34" s="168" t="str">
        <f>CONCATENATE(IF(CONCATENATE('Matriz de riesgo residual C'!AF14,'Matriz de riesgo residual C'!AL14)=CONCATENATE(AE34,AH39),'Matriz de riesgo residual C'!A14,""),," ",IF(CONCATENATE('Matriz de riesgo residual C'!AF21,'Matriz de riesgo residual C'!AL21)=CONCATENATE(AE34,AH39),'Matriz de riesgo residual C'!A21,""),," ",IF(CONCATENATE('Matriz de riesgo residual C'!AF23,'Matriz de riesgo residual C'!AL23)=CONCATENATE(AE34,AH39),'Matriz de riesgo residual C'!A23,""),," ",IF(CONCATENATE('Matriz de riesgo residual C'!AF25,'Matriz de riesgo residual C'!AL25)=CONCATENATE(AE34,AH39),'Matriz de riesgo residual C'!A25,""),," ",IF(CONCATENATE('Matriz de riesgo residual C'!AF30,'Matriz de riesgo residual C'!AL30)=CONCATENATE(AE34,AH39),'Matriz de riesgo residual C'!A30,""),," ",IF(CONCATENATE('Matriz de riesgo residual C'!AF32,'Matriz de riesgo residual C'!AL32)=CONCATENATE(AE34,AH39),'Matriz de riesgo residual C'!A32,""),," ",IF(CONCATENATE('Matriz de riesgo residual C'!AF33,'Matriz de riesgo residual C'!AL33)=CONCATENATE(AE34,AH39),'Matriz de riesgo residual C'!A33,""))</f>
        <v xml:space="preserve">      </v>
      </c>
      <c r="AI34" s="169" t="str">
        <f>CONCATENATE(IF(CONCATENATE('Matriz de riesgo residual C'!AF14,'Matriz de riesgo residual C'!AL14)=CONCATENATE(AE34,AI39),'Matriz de riesgo residual C'!A14,""),," ",IF(CONCATENATE('Matriz de riesgo residual C'!AF21,'Matriz de riesgo residual C'!AL21)=CONCATENATE(AE34,AI39),'Matriz de riesgo residual C'!A21,""),," ",IF(CONCATENATE('Matriz de riesgo residual C'!AF23,'Matriz de riesgo residual C'!AL23)=CONCATENATE(AE34,AI39),'Matriz de riesgo residual C'!A23,""),," ",IF(CONCATENATE('Matriz de riesgo residual C'!AF25,'Matriz de riesgo residual C'!AL25)=CONCATENATE(AE34,AI39),'Matriz de riesgo residual C'!A25,""),," ",IF(CONCATENATE('Matriz de riesgo residual C'!AF30,'Matriz de riesgo residual C'!AL30)=CONCATENATE(AE34,AI39),'Matriz de riesgo residual C'!A30,""),," ",IF(CONCATENATE('Matriz de riesgo residual C'!AF32,'Matriz de riesgo residual C'!AL32)=CONCATENATE(AE34,AI39),'Matriz de riesgo residual C'!A32,""),," ",IF(CONCATENATE('Matriz de riesgo residual C'!AF33,'Matriz de riesgo residual C'!AL33)=CONCATENATE(AE34,AI39),'Matriz de riesgo residual C'!A33,""))</f>
        <v xml:space="preserve">      </v>
      </c>
      <c r="AJ34" s="169" t="str">
        <f>CONCATENATE(IF(CONCATENATE('Matriz de riesgo residual C'!AF14,'Matriz de riesgo residual C'!AL14)=CONCATENATE(AE34,AJ39),'Matriz de riesgo residual C'!A14,""),," ",IF(CONCATENATE('Matriz de riesgo residual C'!AF21,'Matriz de riesgo residual C'!AL21)=CONCATENATE(AE34,AJ39),'Matriz de riesgo residual C'!A21,""),," ",IF(CONCATENATE('Matriz de riesgo residual C'!AF23,'Matriz de riesgo residual C'!AL23)=CONCATENATE(AE34,AJ39),'Matriz de riesgo residual C'!A23,""),," ",IF(CONCATENATE('Matriz de riesgo residual C'!AF25,'Matriz de riesgo residual C'!AL25)=CONCATENATE(AE34,AJ39),'Matriz de riesgo residual C'!A25,""),," ",IF(CONCATENATE('Matriz de riesgo residual C'!AF30,'Matriz de riesgo residual C'!AL30)=CONCATENATE(AE34,AJ39),'Matriz de riesgo residual C'!A30,""),," ",IF(CONCATENATE('Matriz de riesgo residual C'!AF32,'Matriz de riesgo residual C'!AL32)=CONCATENATE(AE34,AJ39),'Matriz de riesgo residual C'!A32,""),," ",IF(CONCATENATE('Matriz de riesgo residual C'!AF33,'Matriz de riesgo residual C'!AL33)=CONCATENATE(AE34,AJ39),'Matriz de riesgo residual C'!A33,""))</f>
        <v xml:space="preserve">      </v>
      </c>
      <c r="AL34" s="635" t="s">
        <v>854</v>
      </c>
      <c r="AM34" s="170" t="s">
        <v>34</v>
      </c>
    </row>
    <row r="35" spans="2:39" ht="38.25" customHeight="1" x14ac:dyDescent="0.25">
      <c r="O35" s="634"/>
      <c r="P35" s="92" t="s">
        <v>737</v>
      </c>
      <c r="Q35" s="93">
        <v>4</v>
      </c>
      <c r="R35" s="94" t="str">
        <f>CONCATENATE(IF(CONCATENATE('Matriz de riesgo residual C'!AE16,'Matriz de riesgo residual C'!AO16)=CONCATENATE(Q35,R39),'Matriz de riesgo residual C'!A14,""),," ",IF(CONCATENATE('Matriz de riesgo residual C'!AE22,'Matriz de riesgo residual C'!AO22)=CONCATENATE(Q35,R39),'Matriz de riesgo residual C'!A21,""),," ",IF(CONCATENATE('Matriz de riesgo residual C'!AE24,'Matriz de riesgo residual C'!AO24)=CONCATENATE(Q35,R39),'Matriz de riesgo residual C'!A23,""),," ",IF(CONCATENATE('Matriz de riesgo residual C'!AE27,'Matriz de riesgo residual C'!AO27)=CONCATENATE(Q35,R39),'Matriz de riesgo residual C'!A25,""),," ",IF(CONCATENATE('Matriz de riesgo residual C'!AE31,'Matriz de riesgo residual C'!AO31)=CONCATENATE(Q35,R39),'Matriz de riesgo residual C'!A30,""),," ",IF(CONCATENATE('Matriz de riesgo residual C'!AE32,'Matriz de riesgo residual C'!AO32)=CONCATENATE(Q35,R39),'Matriz de riesgo residual C'!A32,""))</f>
        <v xml:space="preserve">     </v>
      </c>
      <c r="S35" s="94" t="str">
        <f>CONCATENATE(IF(CONCATENATE('Matriz de riesgo residual C'!AE16,'Matriz de riesgo residual C'!AO16)=CONCATENATE(Q35,S39),'Matriz de riesgo residual C'!A14,""),," ",IF(CONCATENATE('Matriz de riesgo residual C'!AE22,'Matriz de riesgo residual C'!AO22)=CONCATENATE(Q35,S39),'Matriz de riesgo residual C'!A21,""),," ",IF(CONCATENATE('Matriz de riesgo residual C'!AE24,'Matriz de riesgo residual C'!AO24)=CONCATENATE(Q35,S39),'Matriz de riesgo residual C'!A23,""),," ",IF(CONCATENATE('Matriz de riesgo residual C'!AE27,'Matriz de riesgo residual C'!AO27)=CONCATENATE(Q35,S39),'Matriz de riesgo residual C'!A25,""),," ",IF(CONCATENATE('Matriz de riesgo residual C'!AE31,'Matriz de riesgo residual C'!AO31)=CONCATENATE(Q35,S39),'Matriz de riesgo residual C'!A30,""),," ",IF(CONCATENATE('Matriz de riesgo residual C'!AE32,'Matriz de riesgo residual C'!AO32)=CONCATENATE(Q35,S39),'Matriz de riesgo residual C'!A32,""))</f>
        <v xml:space="preserve">     </v>
      </c>
      <c r="T35" s="168" t="str">
        <f>CONCATENATE(IF(CONCATENATE('Matriz de riesgo residual C'!AE16,'Matriz de riesgo residual C'!AO16)=CONCATENATE(Q35,T39),'Matriz de riesgo residual C'!A14,""),," ",IF(CONCATENATE('Matriz de riesgo residual C'!AE22,'Matriz de riesgo residual C'!AO22)=CONCATENATE(Q35,T39),'Matriz de riesgo residual C'!A21,""),," ",IF(CONCATENATE('Matriz de riesgo residual C'!AE24,'Matriz de riesgo residual C'!AO24)=CONCATENATE(Q35,T39),'Matriz de riesgo residual C'!A23,""),," ",IF(CONCATENATE('Matriz de riesgo residual C'!AE27,'Matriz de riesgo residual C'!AO27)=CONCATENATE(Q35,T39),'Matriz de riesgo residual C'!A25,""),," ",IF(CONCATENATE('Matriz de riesgo residual C'!AE31,'Matriz de riesgo residual C'!AO31)=CONCATENATE(Q35,T39),'Matriz de riesgo residual C'!A30,""),," ",IF(CONCATENATE('Matriz de riesgo residual C'!AE32,'Matriz de riesgo residual C'!AO32)=CONCATENATE(Q35,T39),'Matriz de riesgo residual C'!A32,""))</f>
        <v xml:space="preserve">     </v>
      </c>
      <c r="U35" s="168" t="str">
        <f>CONCATENATE(IF(CONCATENATE('Matriz de riesgo residual C'!AE16,'Matriz de riesgo residual C'!AO16)=CONCATENATE(Q35,U39),'Matriz de riesgo residual C'!A14,""),," ",IF(CONCATENATE('Matriz de riesgo residual C'!AE22,'Matriz de riesgo residual C'!AO22)=CONCATENATE(Q35,U39),'Matriz de riesgo residual C'!A21,""),," ",IF(CONCATENATE('Matriz de riesgo residual C'!AE24,'Matriz de riesgo residual C'!AO24)=CONCATENATE(Q35,U39),'Matriz de riesgo residual C'!A23,""),," ",IF(CONCATENATE('Matriz de riesgo residual C'!AE27,'Matriz de riesgo residual C'!AO27)=CONCATENATE(Q35,U39),'Matriz de riesgo residual C'!A25,""),," ",IF(CONCATENATE('Matriz de riesgo residual C'!AE31,'Matriz de riesgo residual C'!AO31)=CONCATENATE(Q35,U39),'Matriz de riesgo residual C'!A30,""),," ",IF(CONCATENATE('Matriz de riesgo residual C'!AE32,'Matriz de riesgo residual C'!AO32)=CONCATENATE(Q35,U39),'Matriz de riesgo residual C'!A32,""))</f>
        <v xml:space="preserve">     </v>
      </c>
      <c r="V35" s="169" t="str">
        <f>CONCATENATE(IF(CONCATENATE('Matriz de riesgo residual C'!AE16,'Matriz de riesgo residual C'!AO16)=CONCATENATE(Q35,V39),'Matriz de riesgo residual C'!A14,""),," ",IF(CONCATENATE('Matriz de riesgo residual C'!AE22,'Matriz de riesgo residual C'!AO22)=CONCATENATE(Q35,V39),'Matriz de riesgo residual C'!A21,""),," ",IF(CONCATENATE('Matriz de riesgo residual C'!AE24,'Matriz de riesgo residual C'!AO24)=CONCATENATE(Q35,V39),'Matriz de riesgo residual C'!A23,""),," ",IF(CONCATENATE('Matriz de riesgo residual C'!AE27,'Matriz de riesgo residual C'!AO27)=CONCATENATE(Q35,V39),'Matriz de riesgo residual C'!A25,""),," ",IF(CONCATENATE('Matriz de riesgo residual C'!AE31,'Matriz de riesgo residual C'!AO31)=CONCATENATE(Q35,V39),'Matriz de riesgo residual C'!A30,""),," ",IF(CONCATENATE('Matriz de riesgo residual C'!AE32,'Matriz de riesgo residual C'!AO32)=CONCATENATE(Q35,V39),'Matriz de riesgo residual C'!A32,""))</f>
        <v xml:space="preserve">     </v>
      </c>
      <c r="X35" s="636"/>
      <c r="Y35" s="171" t="s">
        <v>1231</v>
      </c>
      <c r="AC35" s="634"/>
      <c r="AD35" s="92" t="s">
        <v>737</v>
      </c>
      <c r="AE35" s="93">
        <v>4</v>
      </c>
      <c r="AF35" s="94" t="str">
        <f>CONCATENATE(IF(CONCATENATE('Matriz de riesgo residual C'!AF14,'Matriz de riesgo residual C'!AL14)=CONCATENATE(AE35,AF39),'Matriz de riesgo residual C'!A14,""),," ",IF(CONCATENATE('Matriz de riesgo residual C'!AF21,'Matriz de riesgo residual C'!AL21)=CONCATENATE(AE35,AF39),'Matriz de riesgo residual C'!A21,""),," ",IF(CONCATENATE('Matriz de riesgo residual C'!AF23,'Matriz de riesgo residual C'!AL23)=CONCATENATE(AE35,AF39),'Matriz de riesgo residual C'!A23,""),," ",IF(CONCATENATE('Matriz de riesgo residual C'!AF25,'Matriz de riesgo residual C'!AL25)=CONCATENATE(AE35,AF39),'Matriz de riesgo residual C'!A25,""),," ",IF(CONCATENATE('Matriz de riesgo residual C'!AF30,'Matriz de riesgo residual C'!AL30)=CONCATENATE(AE35,AF39),'Matriz de riesgo residual C'!A30,""),," ",IF(CONCATENATE('Matriz de riesgo residual C'!AF32,'Matriz de riesgo residual C'!AL32)=CONCATENATE(AE35,AF39),'Matriz de riesgo residual C'!A32,""),," ",IF(CONCATENATE('Matriz de riesgo residual C'!AF33,'Matriz de riesgo residual C'!AL33)=CONCATENATE(AE35,AF39),'Matriz de riesgo residual C'!A33,""))</f>
        <v xml:space="preserve">      </v>
      </c>
      <c r="AG35" s="94" t="str">
        <f>CONCATENATE(IF(CONCATENATE('Matriz de riesgo residual C'!AF14,'Matriz de riesgo residual C'!AL14)=CONCATENATE(AE35,AG39),'Matriz de riesgo residual C'!A14,""),," ",IF(CONCATENATE('Matriz de riesgo residual C'!AF21,'Matriz de riesgo residual C'!AL21)=CONCATENATE(AE35,AG39),'Matriz de riesgo residual C'!A21,""),," ",IF(CONCATENATE('Matriz de riesgo residual C'!AF23,'Matriz de riesgo residual C'!AL23)=CONCATENATE(AE35,AG39),'Matriz de riesgo residual C'!A23,""),," ",IF(CONCATENATE('Matriz de riesgo residual C'!AF25,'Matriz de riesgo residual C'!AL25)=CONCATENATE(AE35,AG39),'Matriz de riesgo residual C'!A25,""),," ",IF(CONCATENATE('Matriz de riesgo residual C'!AF30,'Matriz de riesgo residual C'!AL30)=CONCATENATE(AE35,AG39),'Matriz de riesgo residual C'!A30,""),," ",IF(CONCATENATE('Matriz de riesgo residual C'!AF32,'Matriz de riesgo residual C'!AL32)=CONCATENATE(AE35,AG39),'Matriz de riesgo residual C'!A32,""),," ",IF(CONCATENATE('Matriz de riesgo residual C'!AF33,'Matriz de riesgo residual C'!AL33)=CONCATENATE(AE35,AG39),'Matriz de riesgo residual C'!A33,""))</f>
        <v xml:space="preserve">      </v>
      </c>
      <c r="AH35" s="168" t="str">
        <f>CONCATENATE(IF(CONCATENATE('Matriz de riesgo residual C'!AF14,'Matriz de riesgo residual C'!AL14)=CONCATENATE(AE35,AH39),'Matriz de riesgo residual C'!A14,""),," ",IF(CONCATENATE('Matriz de riesgo residual C'!AF21,'Matriz de riesgo residual C'!AL21)=CONCATENATE(AE35,AH39),'Matriz de riesgo residual C'!A21,""),," ",IF(CONCATENATE('Matriz de riesgo residual C'!AF23,'Matriz de riesgo residual C'!AL23)=CONCATENATE(AE35,AH39),'Matriz de riesgo residual C'!A23,""),," ",IF(CONCATENATE('Matriz de riesgo residual C'!AF25,'Matriz de riesgo residual C'!AL25)=CONCATENATE(AE35,AH39),'Matriz de riesgo residual C'!A25,""),," ",IF(CONCATENATE('Matriz de riesgo residual C'!AF30,'Matriz de riesgo residual C'!AL30)=CONCATENATE(AE35,AH39),'Matriz de riesgo residual C'!A30,""),," ",IF(CONCATENATE('Matriz de riesgo residual C'!AF32,'Matriz de riesgo residual C'!AL32)=CONCATENATE(AE35,AH39),'Matriz de riesgo residual C'!A32,""),," ",IF(CONCATENATE('Matriz de riesgo residual C'!AF33,'Matriz de riesgo residual C'!AL33)=CONCATENATE(AE35,AH39),'Matriz de riesgo residual C'!A33,""))</f>
        <v xml:space="preserve">      </v>
      </c>
      <c r="AI35" s="168" t="str">
        <f>CONCATENATE(IF(CONCATENATE('Matriz de riesgo residual C'!AF14,'Matriz de riesgo residual C'!AL14)=CONCATENATE(AE35,AI39),'Matriz de riesgo residual C'!A14,""),," ",IF(CONCATENATE('Matriz de riesgo residual C'!AF21,'Matriz de riesgo residual C'!AL21)=CONCATENATE(AE35,AI39),'Matriz de riesgo residual C'!A21,""),," ",IF(CONCATENATE('Matriz de riesgo residual C'!AF23,'Matriz de riesgo residual C'!AL23)=CONCATENATE(AE35,AI39),'Matriz de riesgo residual C'!A23,""),," ",IF(CONCATENATE('Matriz de riesgo residual C'!AF25,'Matriz de riesgo residual C'!AL25)=CONCATENATE(AE35,AI39),'Matriz de riesgo residual C'!A25,""),," ",IF(CONCATENATE('Matriz de riesgo residual C'!AF30,'Matriz de riesgo residual C'!AL30)=CONCATENATE(AE35,AI39),'Matriz de riesgo residual C'!A30,""),," ",IF(CONCATENATE('Matriz de riesgo residual C'!AF32,'Matriz de riesgo residual C'!AL32)=CONCATENATE(AE35,AI39),'Matriz de riesgo residual C'!A32,""),," ",IF(CONCATENATE('Matriz de riesgo residual C'!AF33,'Matriz de riesgo residual C'!AL33)=CONCATENATE(AE35,AI39),'Matriz de riesgo residual C'!A33,""))</f>
        <v xml:space="preserve">      </v>
      </c>
      <c r="AJ35" s="169" t="str">
        <f>CONCATENATE(IF(CONCATENATE('Matriz de riesgo residual C'!AF14,'Matriz de riesgo residual C'!AL14)=CONCATENATE(AE35,AJ39),'Matriz de riesgo residual C'!A14,""),," ",IF(CONCATENATE('Matriz de riesgo residual C'!AF21,'Matriz de riesgo residual C'!AL21)=CONCATENATE(AE35,AJ39),'Matriz de riesgo residual C'!A21,""),," ",IF(CONCATENATE('Matriz de riesgo residual C'!AF23,'Matriz de riesgo residual C'!AL23)=CONCATENATE(AE35,AJ39),'Matriz de riesgo residual C'!A23,""),," ",IF(CONCATENATE('Matriz de riesgo residual C'!AF25,'Matriz de riesgo residual C'!AL25)=CONCATENATE(AE35,AJ39),'Matriz de riesgo residual C'!A25,""),," ",IF(CONCATENATE('Matriz de riesgo residual C'!AF30,'Matriz de riesgo residual C'!AL30)=CONCATENATE(AE35,AJ39),'Matriz de riesgo residual C'!A30,""),," ",IF(CONCATENATE('Matriz de riesgo residual C'!AF32,'Matriz de riesgo residual C'!AL32)=CONCATENATE(AE35,AJ39),'Matriz de riesgo residual C'!A32,""),," ",IF(CONCATENATE('Matriz de riesgo residual C'!AF33,'Matriz de riesgo residual C'!AL33)=CONCATENATE(AE35,AJ39),'Matriz de riesgo residual C'!A33,""))</f>
        <v xml:space="preserve">      </v>
      </c>
      <c r="AL35" s="636"/>
      <c r="AM35" s="171" t="s">
        <v>1231</v>
      </c>
    </row>
    <row r="36" spans="2:39" ht="38.25" customHeight="1" x14ac:dyDescent="0.25">
      <c r="O36" s="634"/>
      <c r="P36" s="95" t="s">
        <v>734</v>
      </c>
      <c r="Q36" s="93">
        <v>3</v>
      </c>
      <c r="R36" s="140" t="str">
        <f>CONCATENATE(IF(CONCATENATE('Matriz de riesgo residual C'!AE16,'Matriz de riesgo residual C'!AO16)=CONCATENATE(Q36,R39),'Matriz de riesgo residual C'!A14,""),," ",IF(CONCATENATE('Matriz de riesgo residual C'!AE22,'Matriz de riesgo residual C'!AO22)=CONCATENATE(Q36,R39),'Matriz de riesgo residual C'!A21,""),," ",IF(CONCATENATE('Matriz de riesgo residual C'!AE24,'Matriz de riesgo residual C'!AO24)=CONCATENATE(Q36,R39),'Matriz de riesgo residual C'!A23,""),," ",IF(CONCATENATE('Matriz de riesgo residual C'!AE27,'Matriz de riesgo residual C'!AO27)=CONCATENATE(Q36,R39),'Matriz de riesgo residual C'!A25,""),," ",IF(CONCATENATE('Matriz de riesgo residual C'!AE31,'Matriz de riesgo residual C'!AO31)=CONCATENATE(Q36,R39),'Matriz de riesgo residual C'!A30,""),," ",IF(CONCATENATE('Matriz de riesgo residual C'!AE32,'Matriz de riesgo residual C'!AO32)=CONCATENATE(Q36,R39),'Matriz de riesgo residual C'!A32,""))</f>
        <v xml:space="preserve">     </v>
      </c>
      <c r="S36" s="94" t="str">
        <f>CONCATENATE(IF(CONCATENATE('Matriz de riesgo residual C'!AE16,'Matriz de riesgo residual C'!AO16)=CONCATENATE(Q36,S39),'Matriz de riesgo residual C'!A14,""),," ",IF(CONCATENATE('Matriz de riesgo residual C'!AE22,'Matriz de riesgo residual C'!AO22)=CONCATENATE(Q36,S39),'Matriz de riesgo residual C'!A21,""),," ",IF(CONCATENATE('Matriz de riesgo residual C'!AE24,'Matriz de riesgo residual C'!AO24)=CONCATENATE(Q36,S39),'Matriz de riesgo residual C'!A23,""),," ",IF(CONCATENATE('Matriz de riesgo residual C'!AE27,'Matriz de riesgo residual C'!AO27)=CONCATENATE(Q36,S39),'Matriz de riesgo residual C'!A25,""),," ",IF(CONCATENATE('Matriz de riesgo residual C'!AE31,'Matriz de riesgo residual C'!AO31)=CONCATENATE(Q36,S39),'Matriz de riesgo residual C'!A30,""),," ",IF(CONCATENATE('Matriz de riesgo residual C'!AE32,'Matriz de riesgo residual C'!AO32)=CONCATENATE(Q36,S39),'Matriz de riesgo residual C'!A32,""))</f>
        <v xml:space="preserve">     </v>
      </c>
      <c r="T36" s="94" t="str">
        <f>CONCATENATE(IF(CONCATENATE('Matriz de riesgo residual C'!AE16,'Matriz de riesgo residual C'!AO16)=CONCATENATE(Q36,T39),'Matriz de riesgo residual C'!A14,""),," ",IF(CONCATENATE('Matriz de riesgo residual C'!AE22,'Matriz de riesgo residual C'!AO22)=CONCATENATE(Q36,T39),'Matriz de riesgo residual C'!A21,""),," ",IF(CONCATENATE('Matriz de riesgo residual C'!AE24,'Matriz de riesgo residual C'!AO24)=CONCATENATE(Q36,T39),'Matriz de riesgo residual C'!A23,""),," ",IF(CONCATENATE('Matriz de riesgo residual C'!AE27,'Matriz de riesgo residual C'!AO27)=CONCATENATE(Q36,T39),'Matriz de riesgo residual C'!A25,""),," ",IF(CONCATENATE('Matriz de riesgo residual C'!AE31,'Matriz de riesgo residual C'!AO31)=CONCATENATE(Q36,T39),'Matriz de riesgo residual C'!A30,""),," ",IF(CONCATENATE('Matriz de riesgo residual C'!AE32,'Matriz de riesgo residual C'!AO32)=CONCATENATE(Q36,T39),'Matriz de riesgo residual C'!A32,""))</f>
        <v xml:space="preserve">     </v>
      </c>
      <c r="U36" s="168" t="str">
        <f>CONCATENATE(IF(CONCATENATE('Matriz de riesgo residual C'!AE16,'Matriz de riesgo residual C'!AO16)=CONCATENATE(Q36,U39),'Matriz de riesgo residual C'!A14,""),," ",IF(CONCATENATE('Matriz de riesgo residual C'!AE22,'Matriz de riesgo residual C'!AO22)=CONCATENATE(Q36,U39),'Matriz de riesgo residual C'!A21,""),," ",IF(CONCATENATE('Matriz de riesgo residual C'!AE24,'Matriz de riesgo residual C'!AO24)=CONCATENATE(Q36,U39),'Matriz de riesgo residual C'!A23,""),," ",IF(CONCATENATE('Matriz de riesgo residual C'!AE27,'Matriz de riesgo residual C'!AO27)=CONCATENATE(Q36,U39),'Matriz de riesgo residual C'!A25,""),," ",IF(CONCATENATE('Matriz de riesgo residual C'!AE31,'Matriz de riesgo residual C'!AO31)=CONCATENATE(Q36,U39),'Matriz de riesgo residual C'!A30,""),," ",IF(CONCATENATE('Matriz de riesgo residual C'!AE32,'Matriz de riesgo residual C'!AO32)=CONCATENATE(Q36,U39),'Matriz de riesgo residual C'!A32,""))</f>
        <v xml:space="preserve">     </v>
      </c>
      <c r="V36" s="168" t="str">
        <f>CONCATENATE(IF(CONCATENATE('Matriz de riesgo residual C'!AE16,'Matriz de riesgo residual C'!AO16)=CONCATENATE(Q36,V39),'Matriz de riesgo residual C'!A14,""),," ",IF(CONCATENATE('Matriz de riesgo residual C'!AE22,'Matriz de riesgo residual C'!AO22)=CONCATENATE(Q36,V39),'Matriz de riesgo residual C'!A21,""),," ",IF(CONCATENATE('Matriz de riesgo residual C'!AE24,'Matriz de riesgo residual C'!AO24)=CONCATENATE(Q36,V39),'Matriz de riesgo residual C'!A23,""),," ",IF(CONCATENATE('Matriz de riesgo residual C'!AE27,'Matriz de riesgo residual C'!AO27)=CONCATENATE(Q36,V39),'Matriz de riesgo residual C'!A25,""),," ",IF(CONCATENATE('Matriz de riesgo residual C'!AE31,'Matriz de riesgo residual C'!AO31)=CONCATENATE(Q36,V39),'Matriz de riesgo residual C'!A30,""),," ",IF(CONCATENATE('Matriz de riesgo residual C'!AE32,'Matriz de riesgo residual C'!AO32)=CONCATENATE(Q36,V39),'Matriz de riesgo residual C'!A32,""))</f>
        <v xml:space="preserve">     </v>
      </c>
      <c r="X36" s="636"/>
      <c r="Y36" s="172" t="s">
        <v>33</v>
      </c>
      <c r="AC36" s="634"/>
      <c r="AD36" s="95" t="s">
        <v>734</v>
      </c>
      <c r="AE36" s="93">
        <v>3</v>
      </c>
      <c r="AF36" s="140" t="str">
        <f>CONCATENATE(IF(CONCATENATE('Matriz de riesgo residual C'!AF14,'Matriz de riesgo residual C'!AL14)=CONCATENATE(AE36,AF39),'Matriz de riesgo residual C'!A14,""),," ",IF(CONCATENATE('Matriz de riesgo residual C'!AF21,'Matriz de riesgo residual C'!AL21)=CONCATENATE(AE36,AF39),'Matriz de riesgo residual C'!A21,""),," ",IF(CONCATENATE('Matriz de riesgo residual C'!AF23,'Matriz de riesgo residual C'!AL23)=CONCATENATE(AE36,AF39),'Matriz de riesgo residual C'!A23,""),," ",IF(CONCATENATE('Matriz de riesgo residual C'!AF25,'Matriz de riesgo residual C'!AL25)=CONCATENATE(AE36,AF39),'Matriz de riesgo residual C'!A25,""),," ",IF(CONCATENATE('Matriz de riesgo residual C'!AF30,'Matriz de riesgo residual C'!AL30)=CONCATENATE(AE36,AF39),'Matriz de riesgo residual C'!A30,""),," ",IF(CONCATENATE('Matriz de riesgo residual C'!AF32,'Matriz de riesgo residual C'!AL32)=CONCATENATE(AE36,AF39),'Matriz de riesgo residual C'!A32,""),," ",IF(CONCATENATE('Matriz de riesgo residual C'!AF33,'Matriz de riesgo residual C'!AL33)=CONCATENATE(AE36,AF39),'Matriz de riesgo residual C'!A33,""))</f>
        <v xml:space="preserve">      </v>
      </c>
      <c r="AG36" s="94" t="str">
        <f>CONCATENATE(IF(CONCATENATE('Matriz de riesgo residual C'!AF14,'Matriz de riesgo residual C'!AL14)=CONCATENATE(AE36,AG39),'Matriz de riesgo residual C'!A14,""),," ",IF(CONCATENATE('Matriz de riesgo residual C'!AF21,'Matriz de riesgo residual C'!AL21)=CONCATENATE(AE36,AG39),'Matriz de riesgo residual C'!A21,""),," ",IF(CONCATENATE('Matriz de riesgo residual C'!AF23,'Matriz de riesgo residual C'!AL23)=CONCATENATE(AE36,AG39),'Matriz de riesgo residual C'!A23,""),," ",IF(CONCATENATE('Matriz de riesgo residual C'!AF25,'Matriz de riesgo residual C'!AL25)=CONCATENATE(AE36,AG39),'Matriz de riesgo residual C'!A25,""),," ",IF(CONCATENATE('Matriz de riesgo residual C'!AF30,'Matriz de riesgo residual C'!AL30)=CONCATENATE(AE36,AG39),'Matriz de riesgo residual C'!A30,""),," ",IF(CONCATENATE('Matriz de riesgo residual C'!AF32,'Matriz de riesgo residual C'!AL32)=CONCATENATE(AE36,AG39),'Matriz de riesgo residual C'!A32,""),," ",IF(CONCATENATE('Matriz de riesgo residual C'!AF33,'Matriz de riesgo residual C'!AL33)=CONCATENATE(AE36,AG39),'Matriz de riesgo residual C'!A33,""))</f>
        <v xml:space="preserve">      </v>
      </c>
      <c r="AH36" s="94" t="str">
        <f>CONCATENATE(IF(CONCATENATE('Matriz de riesgo residual C'!AF14,'Matriz de riesgo residual C'!AL14)=CONCATENATE(AE36,AH39),'Matriz de riesgo residual C'!A14,""),," ",IF(CONCATENATE('Matriz de riesgo residual C'!AF21,'Matriz de riesgo residual C'!AL21)=CONCATENATE(AE36,AH39),'Matriz de riesgo residual C'!A21,""),," ",IF(CONCATENATE('Matriz de riesgo residual C'!AF23,'Matriz de riesgo residual C'!AL23)=CONCATENATE(AE36,AH39),'Matriz de riesgo residual C'!A23,""),," ",IF(CONCATENATE('Matriz de riesgo residual C'!AF25,'Matriz de riesgo residual C'!AL25)=CONCATENATE(AE36,AH39),'Matriz de riesgo residual C'!A25,""),," ",IF(CONCATENATE('Matriz de riesgo residual C'!AF30,'Matriz de riesgo residual C'!AL30)=CONCATENATE(AE36,AH39),'Matriz de riesgo residual C'!A30,""),," ",IF(CONCATENATE('Matriz de riesgo residual C'!AF32,'Matriz de riesgo residual C'!AL32)=CONCATENATE(AE36,AH39),'Matriz de riesgo residual C'!A32,""),," ",IF(CONCATENATE('Matriz de riesgo residual C'!AF33,'Matriz de riesgo residual C'!AL33)=CONCATENATE(AE36,AH39),'Matriz de riesgo residual C'!A33,""))</f>
        <v xml:space="preserve">      </v>
      </c>
      <c r="AI36" s="168" t="str">
        <f>CONCATENATE(IF(CONCATENATE('Matriz de riesgo residual C'!AF14,'Matriz de riesgo residual C'!AL14)=CONCATENATE(AE36,AI39),'Matriz de riesgo residual C'!A14,""),," ",IF(CONCATENATE('Matriz de riesgo residual C'!AF21,'Matriz de riesgo residual C'!AL21)=CONCATENATE(AE36,AI39),'Matriz de riesgo residual C'!A21,""),," ",IF(CONCATENATE('Matriz de riesgo residual C'!AF23,'Matriz de riesgo residual C'!AL23)=CONCATENATE(AE36,AI39),'Matriz de riesgo residual C'!A23,""),," ",IF(CONCATENATE('Matriz de riesgo residual C'!AF25,'Matriz de riesgo residual C'!AL25)=CONCATENATE(AE36,AI39),'Matriz de riesgo residual C'!A25,""),," ",IF(CONCATENATE('Matriz de riesgo residual C'!AF30,'Matriz de riesgo residual C'!AL30)=CONCATENATE(AE36,AI39),'Matriz de riesgo residual C'!A30,""),," ",IF(CONCATENATE('Matriz de riesgo residual C'!AF32,'Matriz de riesgo residual C'!AL32)=CONCATENATE(AE36,AI39),'Matriz de riesgo residual C'!A32,""),," ",IF(CONCATENATE('Matriz de riesgo residual C'!AF33,'Matriz de riesgo residual C'!AL33)=CONCATENATE(AE36,AI39),'Matriz de riesgo residual C'!A33,""))</f>
        <v xml:space="preserve">      </v>
      </c>
      <c r="AJ36" s="168" t="str">
        <f>CONCATENATE(IF(CONCATENATE('Matriz de riesgo residual C'!AF14,'Matriz de riesgo residual C'!AL14)=CONCATENATE(AE36,AJ39),'Matriz de riesgo residual C'!A14,""),," ",IF(CONCATENATE('Matriz de riesgo residual C'!AF21,'Matriz de riesgo residual C'!AL21)=CONCATENATE(AE36,AJ39),'Matriz de riesgo residual C'!A21,""),," ",IF(CONCATENATE('Matriz de riesgo residual C'!AF23,'Matriz de riesgo residual C'!AL23)=CONCATENATE(AE36,AJ39),'Matriz de riesgo residual C'!A23,""),," ",IF(CONCATENATE('Matriz de riesgo residual C'!AF25,'Matriz de riesgo residual C'!AL25)=CONCATENATE(AE36,AJ39),'Matriz de riesgo residual C'!A25,""),," ",IF(CONCATENATE('Matriz de riesgo residual C'!AF30,'Matriz de riesgo residual C'!AL30)=CONCATENATE(AE36,AJ39),'Matriz de riesgo residual C'!A30,""),," ",IF(CONCATENATE('Matriz de riesgo residual C'!AF32,'Matriz de riesgo residual C'!AL32)=CONCATENATE(AE36,AJ39),'Matriz de riesgo residual C'!A32,""),," ",IF(CONCATENATE('Matriz de riesgo residual C'!AF33,'Matriz de riesgo residual C'!AL33)=CONCATENATE(AE36,AJ39),'Matriz de riesgo residual C'!A33,""))</f>
        <v xml:space="preserve">      </v>
      </c>
      <c r="AL36" s="636"/>
      <c r="AM36" s="172" t="s">
        <v>33</v>
      </c>
    </row>
    <row r="37" spans="2:39" ht="38.25" customHeight="1" thickBot="1" x14ac:dyDescent="0.3">
      <c r="O37" s="634"/>
      <c r="P37" s="92" t="s">
        <v>731</v>
      </c>
      <c r="Q37" s="93">
        <v>2</v>
      </c>
      <c r="R37" s="140" t="str">
        <f>CONCATENATE(IF(CONCATENATE('Matriz de riesgo residual C'!AE16,'Matriz de riesgo residual C'!AO16)=CONCATENATE(Q37,R39),'Matriz de riesgo residual C'!A14,""),," ",IF(CONCATENATE('Matriz de riesgo residual C'!AE22,'Matriz de riesgo residual C'!AO22)=CONCATENATE(Q37,R39),'Matriz de riesgo residual C'!A21,""),," ",IF(CONCATENATE('Matriz de riesgo residual C'!AE24,'Matriz de riesgo residual C'!AO24)=CONCATENATE(Q37,R39),'Matriz de riesgo residual C'!A23,""),," ",IF(CONCATENATE('Matriz de riesgo residual C'!AE27,'Matriz de riesgo residual C'!AO27)=CONCATENATE(Q37,R39),'Matriz de riesgo residual C'!A25,""),," ",IF(CONCATENATE('Matriz de riesgo residual C'!AE31,'Matriz de riesgo residual C'!AO31)=CONCATENATE(Q37,R39),'Matriz de riesgo residual C'!A30,""),," ",IF(CONCATENATE('Matriz de riesgo residual C'!AE32,'Matriz de riesgo residual C'!AO32)=CONCATENATE(Q37,R39),'Matriz de riesgo residual C'!A32,""))</f>
        <v xml:space="preserve">     </v>
      </c>
      <c r="S37" s="94" t="str">
        <f>CONCATENATE(IF(CONCATENATE('Matriz de riesgo residual C'!AE16,'Matriz de riesgo residual C'!AO16)=CONCATENATE(Q37,S39),'Matriz de riesgo residual C'!A14,""),," ",IF(CONCATENATE('Matriz de riesgo residual C'!AE22,'Matriz de riesgo residual C'!AO22)=CONCATENATE(Q37,S39),'Matriz de riesgo residual C'!A21,""),," ",IF(CONCATENATE('Matriz de riesgo residual C'!AE24,'Matriz de riesgo residual C'!AO24)=CONCATENATE(Q37,S39),'Matriz de riesgo residual C'!A23,""),," ",IF(CONCATENATE('Matriz de riesgo residual C'!AE27,'Matriz de riesgo residual C'!AO27)=CONCATENATE(Q37,S39),'Matriz de riesgo residual C'!A25,""),," ",IF(CONCATENATE('Matriz de riesgo residual C'!AE31,'Matriz de riesgo residual C'!AO31)=CONCATENATE(Q37,S39),'Matriz de riesgo residual C'!A30,""),," ",IF(CONCATENATE('Matriz de riesgo residual C'!AE32,'Matriz de riesgo residual C'!AO32)=CONCATENATE(Q37,S39),'Matriz de riesgo residual C'!A32,""))</f>
        <v xml:space="preserve">     </v>
      </c>
      <c r="T37" s="94" t="str">
        <f>CONCATENATE(IF(CONCATENATE('Matriz de riesgo residual C'!AE16,'Matriz de riesgo residual C'!AO16)=CONCATENATE(Q37,T39),'Matriz de riesgo residual C'!A14,""),," ",IF(CONCATENATE('Matriz de riesgo residual C'!AE22,'Matriz de riesgo residual C'!AO22)=CONCATENATE(Q37,T39),'Matriz de riesgo residual C'!A21,""),," ",IF(CONCATENATE('Matriz de riesgo residual C'!AE24,'Matriz de riesgo residual C'!AO24)=CONCATENATE(Q37,T39),'Matriz de riesgo residual C'!A23,""),," ",IF(CONCATENATE('Matriz de riesgo residual C'!AE27,'Matriz de riesgo residual C'!AO27)=CONCATENATE(Q37,T39),'Matriz de riesgo residual C'!A25,""),," ",IF(CONCATENATE('Matriz de riesgo residual C'!AE31,'Matriz de riesgo residual C'!AO31)=CONCATENATE(Q37,T39),'Matriz de riesgo residual C'!A30,""),," ",IF(CONCATENATE('Matriz de riesgo residual C'!AE32,'Matriz de riesgo residual C'!AO32)=CONCATENATE(Q37,T39),'Matriz de riesgo residual C'!A32,""))</f>
        <v xml:space="preserve">     </v>
      </c>
      <c r="U37" s="94" t="str">
        <f>CONCATENATE(IF(CONCATENATE('Matriz de riesgo residual C'!AE16,'Matriz de riesgo residual C'!AO16)=CONCATENATE(Q37,U39),'Matriz de riesgo residual C'!A14,""),," ",IF(CONCATENATE('Matriz de riesgo residual C'!AE22,'Matriz de riesgo residual C'!AO22)=CONCATENATE(Q37,U39),'Matriz de riesgo residual C'!A21,""),," ",IF(CONCATENATE('Matriz de riesgo residual C'!AE24,'Matriz de riesgo residual C'!AO24)=CONCATENATE(Q37,U39),'Matriz de riesgo residual C'!A23,""),," ",IF(CONCATENATE('Matriz de riesgo residual C'!AE27,'Matriz de riesgo residual C'!AO27)=CONCATENATE(Q37,U39),'Matriz de riesgo residual C'!A25,""),," ",IF(CONCATENATE('Matriz de riesgo residual C'!AE31,'Matriz de riesgo residual C'!AO31)=CONCATENATE(Q37,U39),'Matriz de riesgo residual C'!A30,""),," ",IF(CONCATENATE('Matriz de riesgo residual C'!AE32,'Matriz de riesgo residual C'!AO32)=CONCATENATE(Q37,U39),'Matriz de riesgo residual C'!A32,""))</f>
        <v xml:space="preserve">     </v>
      </c>
      <c r="V37" s="168" t="str">
        <f>CONCATENATE(IF(CONCATENATE('Matriz de riesgo residual C'!AE16,'Matriz de riesgo residual C'!AO16)=CONCATENATE(Q37,V39),'Matriz de riesgo residual C'!A14,""),," ",IF(CONCATENATE('Matriz de riesgo residual C'!AE22,'Matriz de riesgo residual C'!AO22)=CONCATENATE(Q37,V39),'Matriz de riesgo residual C'!A21,""),," ",IF(CONCATENATE('Matriz de riesgo residual C'!AE24,'Matriz de riesgo residual C'!AO24)=CONCATENATE(Q37,V39),'Matriz de riesgo residual C'!A23,""),," ",IF(CONCATENATE('Matriz de riesgo residual C'!AE27,'Matriz de riesgo residual C'!AO27)=CONCATENATE(Q37,V39),'Matriz de riesgo residual C'!A25,""),," ",IF(CONCATENATE('Matriz de riesgo residual C'!AE31,'Matriz de riesgo residual C'!AO31)=CONCATENATE(Q37,V39),'Matriz de riesgo residual C'!A30,""),," ",IF(CONCATENATE('Matriz de riesgo residual C'!AE32,'Matriz de riesgo residual C'!AO32)=CONCATENATE(Q37,V39),'Matriz de riesgo residual C'!A32,""))</f>
        <v xml:space="preserve">     </v>
      </c>
      <c r="X37" s="637"/>
      <c r="Y37" s="173" t="s">
        <v>39</v>
      </c>
      <c r="AC37" s="634"/>
      <c r="AD37" s="92" t="s">
        <v>731</v>
      </c>
      <c r="AE37" s="93">
        <v>2</v>
      </c>
      <c r="AF37" s="140" t="str">
        <f>CONCATENATE(IF(CONCATENATE('Matriz de riesgo residual C'!AF14,'Matriz de riesgo residual C'!AL14)=CONCATENATE(AE37,AF39),'Matriz de riesgo residual C'!A14,""),," ",IF(CONCATENATE('Matriz de riesgo residual C'!AF21,'Matriz de riesgo residual C'!AL21)=CONCATENATE(AE37,AF39),'Matriz de riesgo residual C'!A21,""),," ",IF(CONCATENATE('Matriz de riesgo residual C'!AF23,'Matriz de riesgo residual C'!AL23)=CONCATENATE(AE37,AF39),'Matriz de riesgo residual C'!A23,""),," ",IF(CONCATENATE('Matriz de riesgo residual C'!AF25,'Matriz de riesgo residual C'!AL25)=CONCATENATE(AE37,AF39),'Matriz de riesgo residual C'!A25,""),," ",IF(CONCATENATE('Matriz de riesgo residual C'!AF30,'Matriz de riesgo residual C'!AL30)=CONCATENATE(AE37,AF39),'Matriz de riesgo residual C'!A30,""),," ",IF(CONCATENATE('Matriz de riesgo residual C'!AF32,'Matriz de riesgo residual C'!AL32)=CONCATENATE(AE37,AF39),'Matriz de riesgo residual C'!A32,""),," ",IF(CONCATENATE('Matriz de riesgo residual C'!AF33,'Matriz de riesgo residual C'!AL33)=CONCATENATE(AE37,AF39),'Matriz de riesgo residual C'!A33,""))</f>
        <v xml:space="preserve">      </v>
      </c>
      <c r="AG37" s="94" t="str">
        <f>CONCATENATE(IF(CONCATENATE('Matriz de riesgo residual C'!AF14,'Matriz de riesgo residual C'!AL14)=CONCATENATE(AE37,AG39),'Matriz de riesgo residual C'!A14,""),," ",IF(CONCATENATE('Matriz de riesgo residual C'!AF21,'Matriz de riesgo residual C'!AL21)=CONCATENATE(AE37,AG39),'Matriz de riesgo residual C'!A21,""),," ",IF(CONCATENATE('Matriz de riesgo residual C'!AF23,'Matriz de riesgo residual C'!AL23)=CONCATENATE(AE37,AG39),'Matriz de riesgo residual C'!A23,""),," ",IF(CONCATENATE('Matriz de riesgo residual C'!AF25,'Matriz de riesgo residual C'!AL25)=CONCATENATE(AE37,AG39),'Matriz de riesgo residual C'!A25,""),," ",IF(CONCATENATE('Matriz de riesgo residual C'!AF30,'Matriz de riesgo residual C'!AL30)=CONCATENATE(AE37,AG39),'Matriz de riesgo residual C'!A30,""),," ",IF(CONCATENATE('Matriz de riesgo residual C'!AF32,'Matriz de riesgo residual C'!AL32)=CONCATENATE(AE37,AG39),'Matriz de riesgo residual C'!A32,""),," ",IF(CONCATENATE('Matriz de riesgo residual C'!AF33,'Matriz de riesgo residual C'!AL33)=CONCATENATE(AE37,AG39),'Matriz de riesgo residual C'!A33,""))</f>
        <v xml:space="preserve">      </v>
      </c>
      <c r="AH37" s="94" t="str">
        <f>CONCATENATE(IF(CONCATENATE('Matriz de riesgo residual C'!AF14,'Matriz de riesgo residual C'!AL14)=CONCATENATE(AE37,AH39),'Matriz de riesgo residual C'!A14,""),," ",IF(CONCATENATE('Matriz de riesgo residual C'!AF21,'Matriz de riesgo residual C'!AL21)=CONCATENATE(AE37,AH39),'Matriz de riesgo residual C'!A21,""),," ",IF(CONCATENATE('Matriz de riesgo residual C'!AF23,'Matriz de riesgo residual C'!AL23)=CONCATENATE(AE37,AH39),'Matriz de riesgo residual C'!A23,""),," ",IF(CONCATENATE('Matriz de riesgo residual C'!AF25,'Matriz de riesgo residual C'!AL25)=CONCATENATE(AE37,AH39),'Matriz de riesgo residual C'!A25,""),," ",IF(CONCATENATE('Matriz de riesgo residual C'!AF30,'Matriz de riesgo residual C'!AL30)=CONCATENATE(AE37,AH39),'Matriz de riesgo residual C'!A30,""),," ",IF(CONCATENATE('Matriz de riesgo residual C'!AF32,'Matriz de riesgo residual C'!AL32)=CONCATENATE(AE37,AH39),'Matriz de riesgo residual C'!A32,""),," ",IF(CONCATENATE('Matriz de riesgo residual C'!AF33,'Matriz de riesgo residual C'!AL33)=CONCATENATE(AE37,AH39),'Matriz de riesgo residual C'!A33,""))</f>
        <v xml:space="preserve">      </v>
      </c>
      <c r="AI37" s="94" t="str">
        <f>CONCATENATE(IF(CONCATENATE('Matriz de riesgo residual C'!AF14,'Matriz de riesgo residual C'!AL14)=CONCATENATE(AE37,AI39),'Matriz de riesgo residual C'!A14,""),," ",IF(CONCATENATE('Matriz de riesgo residual C'!AF21,'Matriz de riesgo residual C'!AL21)=CONCATENATE(AE37,AI39),'Matriz de riesgo residual C'!A21,""),," ",IF(CONCATENATE('Matriz de riesgo residual C'!AF23,'Matriz de riesgo residual C'!AL23)=CONCATENATE(AE37,AI39),'Matriz de riesgo residual C'!A23,""),," ",IF(CONCATENATE('Matriz de riesgo residual C'!AF25,'Matriz de riesgo residual C'!AL25)=CONCATENATE(AE37,AI39),'Matriz de riesgo residual C'!A25,""),," ",IF(CONCATENATE('Matriz de riesgo residual C'!AF30,'Matriz de riesgo residual C'!AL30)=CONCATENATE(AE37,AI39),'Matriz de riesgo residual C'!A30,""),," ",IF(CONCATENATE('Matriz de riesgo residual C'!AF32,'Matriz de riesgo residual C'!AL32)=CONCATENATE(AE37,AI39),'Matriz de riesgo residual C'!A32,""),," ",IF(CONCATENATE('Matriz de riesgo residual C'!AF33,'Matriz de riesgo residual C'!AL33)=CONCATENATE(AE37,AI39),'Matriz de riesgo residual C'!A33,""))</f>
        <v xml:space="preserve">      </v>
      </c>
      <c r="AJ37" s="168" t="str">
        <f>CONCATENATE(IF(CONCATENATE('Matriz de riesgo residual C'!AF14,'Matriz de riesgo residual C'!AL14)=CONCATENATE(AE37,AJ39),'Matriz de riesgo residual C'!A14,""),," ",IF(CONCATENATE('Matriz de riesgo residual C'!AF21,'Matriz de riesgo residual C'!AL21)=CONCATENATE(AE37,AJ39),'Matriz de riesgo residual C'!A21,""),," ",IF(CONCATENATE('Matriz de riesgo residual C'!AF23,'Matriz de riesgo residual C'!AL23)=CONCATENATE(AE37,AJ39),'Matriz de riesgo residual C'!A23,""),," ",IF(CONCATENATE('Matriz de riesgo residual C'!AF25,'Matriz de riesgo residual C'!AL25)=CONCATENATE(AE37,AJ39),'Matriz de riesgo residual C'!A25,""),," ",IF(CONCATENATE('Matriz de riesgo residual C'!AF30,'Matriz de riesgo residual C'!AL30)=CONCATENATE(AE37,AJ39),'Matriz de riesgo residual C'!A30,""),," ",IF(CONCATENATE('Matriz de riesgo residual C'!AF32,'Matriz de riesgo residual C'!AL32)=CONCATENATE(AE37,AJ39),'Matriz de riesgo residual C'!A32,""),," ",IF(CONCATENATE('Matriz de riesgo residual C'!AF33,'Matriz de riesgo residual C'!AL33)=CONCATENATE(AE37,AJ39),'Matriz de riesgo residual C'!A33,""))</f>
        <v xml:space="preserve">      </v>
      </c>
      <c r="AL37" s="637"/>
      <c r="AM37" s="173" t="s">
        <v>39</v>
      </c>
    </row>
    <row r="38" spans="2:39" ht="38.25" customHeight="1" x14ac:dyDescent="0.25">
      <c r="O38" s="634"/>
      <c r="P38" s="92" t="s">
        <v>728</v>
      </c>
      <c r="Q38" s="93">
        <v>1</v>
      </c>
      <c r="R38" s="140" t="str">
        <f>CONCATENATE(IF(CONCATENATE('Matriz de riesgo residual C'!AE16,'Matriz de riesgo residual C'!AO16)=CONCATENATE(Q38,R39),'Matriz de riesgo residual C'!A14,""),," ",IF(CONCATENATE('Matriz de riesgo residual C'!AE22,'Matriz de riesgo residual C'!AO22)=CONCATENATE(Q38,R39),'Matriz de riesgo residual C'!A21,""),," ",IF(CONCATENATE('Matriz de riesgo residual C'!AE24,'Matriz de riesgo residual C'!AO24)=CONCATENATE(Q38,R39),'Matriz de riesgo residual C'!A23,""),," ",IF(CONCATENATE('Matriz de riesgo residual C'!AE27,'Matriz de riesgo residual C'!AO27)=CONCATENATE(Q38,R39),'Matriz de riesgo residual C'!A25,""),," ",IF(CONCATENATE('Matriz de riesgo residual C'!AE31,'Matriz de riesgo residual C'!AO31)=CONCATENATE(Q38,R39),'Matriz de riesgo residual C'!A30,""),," ",IF(CONCATENATE('Matriz de riesgo residual C'!AE32,'Matriz de riesgo residual C'!AO32)=CONCATENATE(Q38,R39),'Matriz de riesgo residual C'!A32,""))</f>
        <v xml:space="preserve">     </v>
      </c>
      <c r="S38" s="140" t="str">
        <f>CONCATENATE(IF(CONCATENATE('Matriz de riesgo residual C'!AE16,'Matriz de riesgo residual C'!AO16)=CONCATENATE(Q38,S39),'Matriz de riesgo residual C'!A14,""),," ",IF(CONCATENATE('Matriz de riesgo residual C'!AE22,'Matriz de riesgo residual C'!AO22)=CONCATENATE(Q38,S39),'Matriz de riesgo residual C'!A21,""),," ",IF(CONCATENATE('Matriz de riesgo residual C'!AE24,'Matriz de riesgo residual C'!AO24)=CONCATENATE(Q38,S39),'Matriz de riesgo residual C'!A23,""),," ",IF(CONCATENATE('Matriz de riesgo residual C'!AE27,'Matriz de riesgo residual C'!AO27)=CONCATENATE(Q38,S39),'Matriz de riesgo residual C'!A25,""),," ",IF(CONCATENATE('Matriz de riesgo residual C'!AE31,'Matriz de riesgo residual C'!AO31)=CONCATENATE(Q38,S39),'Matriz de riesgo residual C'!A30,""),," ",IF(CONCATENATE('Matriz de riesgo residual C'!AE32,'Matriz de riesgo residual C'!AO32)=CONCATENATE(Q38,S39),'Matriz de riesgo residual C'!A32,""))</f>
        <v xml:space="preserve">R1     </v>
      </c>
      <c r="T38" s="140" t="str">
        <f>CONCATENATE(IF(CONCATENATE('Matriz de riesgo residual C'!AE16,'Matriz de riesgo residual C'!AO16)=CONCATENATE(Q38,T39),'Matriz de riesgo residual C'!A14,""),," ",IF(CONCATENATE('Matriz de riesgo residual C'!AE22,'Matriz de riesgo residual C'!AO22)=CONCATENATE(Q38,T39),'Matriz de riesgo residual C'!A21,""),," ",IF(CONCATENATE('Matriz de riesgo residual C'!AE24,'Matriz de riesgo residual C'!AO24)=CONCATENATE(Q38,T39),'Matriz de riesgo residual C'!A23,""),," ",IF(CONCATENATE('Matriz de riesgo residual C'!AE27,'Matriz de riesgo residual C'!AO27)=CONCATENATE(Q38,T39),'Matriz de riesgo residual C'!A25,""),," ",IF(CONCATENATE('Matriz de riesgo residual C'!AE31,'Matriz de riesgo residual C'!AO31)=CONCATENATE(Q38,T39),'Matriz de riesgo residual C'!A30,""),," ",IF(CONCATENATE('Matriz de riesgo residual C'!AE32,'Matriz de riesgo residual C'!AO32)=CONCATENATE(Q38,T39),'Matriz de riesgo residual C'!A32,""))</f>
        <v xml:space="preserve"> R2 R3 R4 R5 R6</v>
      </c>
      <c r="U38" s="94" t="str">
        <f>CONCATENATE(IF(CONCATENATE('Matriz de riesgo residual C'!AE16,'Matriz de riesgo residual C'!AO16)=CONCATENATE(Q38,U39),'Matriz de riesgo residual C'!A14,""),," ",IF(CONCATENATE('Matriz de riesgo residual C'!AE22,'Matriz de riesgo residual C'!AO22)=CONCATENATE(Q38,U39),'Matriz de riesgo residual C'!A21,""),," ",IF(CONCATENATE('Matriz de riesgo residual C'!AE24,'Matriz de riesgo residual C'!AO24)=CONCATENATE(Q38,U39),'Matriz de riesgo residual C'!A23,""),," ",IF(CONCATENATE('Matriz de riesgo residual C'!AE27,'Matriz de riesgo residual C'!AO27)=CONCATENATE(Q38,U39),'Matriz de riesgo residual C'!A25,""),," ",IF(CONCATENATE('Matriz de riesgo residual C'!AE31,'Matriz de riesgo residual C'!AO31)=CONCATENATE(Q38,U39),'Matriz de riesgo residual C'!A30,""),," ",IF(CONCATENATE('Matriz de riesgo residual C'!AE32,'Matriz de riesgo residual C'!AO32)=CONCATENATE(Q38,U39),'Matriz de riesgo residual C'!A32,""))</f>
        <v xml:space="preserve">     </v>
      </c>
      <c r="V38" s="94" t="str">
        <f>CONCATENATE(IF(CONCATENATE('Matriz de riesgo residual C'!AE16,'Matriz de riesgo residual C'!AO16)=CONCATENATE(Q38,V39),'Matriz de riesgo residual C'!A14,""),," ",IF(CONCATENATE('Matriz de riesgo residual C'!AE22,'Matriz de riesgo residual C'!AO22)=CONCATENATE(Q38,V39),'Matriz de riesgo residual C'!A21,""),," ",IF(CONCATENATE('Matriz de riesgo residual C'!AE24,'Matriz de riesgo residual C'!AO24)=CONCATENATE(Q38,V39),'Matriz de riesgo residual C'!A23,""),," ",IF(CONCATENATE('Matriz de riesgo residual C'!AE27,'Matriz de riesgo residual C'!AO27)=CONCATENATE(Q38,V39),'Matriz de riesgo residual C'!A25,""),," ",IF(CONCATENATE('Matriz de riesgo residual C'!AE31,'Matriz de riesgo residual C'!AO31)=CONCATENATE(Q38,V39),'Matriz de riesgo residual C'!A30,""),," ",IF(CONCATENATE('Matriz de riesgo residual C'!AE32,'Matriz de riesgo residual C'!AO32)=CONCATENATE(Q38,V39),'Matriz de riesgo residual C'!A32,""))</f>
        <v xml:space="preserve">     </v>
      </c>
      <c r="AC38" s="634"/>
      <c r="AD38" s="92" t="s">
        <v>728</v>
      </c>
      <c r="AE38" s="93">
        <v>1</v>
      </c>
      <c r="AF38" s="140" t="str">
        <f>CONCATENATE(IF(CONCATENATE('Matriz de riesgo residual C'!AF14,'Matriz de riesgo residual C'!AL14)=CONCATENATE(AE38,AF39),'Matriz de riesgo residual C'!A14,""),," ",IF(CONCATENATE('Matriz de riesgo residual C'!AF21,'Matriz de riesgo residual C'!AL21)=CONCATENATE(AE38,AF39),'Matriz de riesgo residual C'!A21,""),," ",IF(CONCATENATE('Matriz de riesgo residual C'!AF23,'Matriz de riesgo residual C'!AL23)=CONCATENATE(AE38,AF39),'Matriz de riesgo residual C'!A23,""),," ",IF(CONCATENATE('Matriz de riesgo residual C'!AF25,'Matriz de riesgo residual C'!AL25)=CONCATENATE(AE38,AF39),'Matriz de riesgo residual C'!A25,""),," ",IF(CONCATENATE('Matriz de riesgo residual C'!AF30,'Matriz de riesgo residual C'!AL30)=CONCATENATE(AE38,AF39),'Matriz de riesgo residual C'!A30,""),," ",IF(CONCATENATE('Matriz de riesgo residual C'!AF32,'Matriz de riesgo residual C'!AL32)=CONCATENATE(AE38,AF39),'Matriz de riesgo residual C'!A32,""),," ",IF(CONCATENATE('Matriz de riesgo residual C'!AF33,'Matriz de riesgo residual C'!AL33)=CONCATENATE(AE38,AF39),'Matriz de riesgo residual C'!A33,""))</f>
        <v xml:space="preserve">R1   R4   </v>
      </c>
      <c r="AG38" s="140" t="str">
        <f>CONCATENATE(IF(CONCATENATE('Matriz de riesgo residual C'!AF14,'Matriz de riesgo residual C'!AL14)=CONCATENATE(AE38,AG39),'Matriz de riesgo residual C'!A14,""),," ",IF(CONCATENATE('Matriz de riesgo residual C'!AF21,'Matriz de riesgo residual C'!AL21)=CONCATENATE(AE38,AG39),'Matriz de riesgo residual C'!A21,""),," ",IF(CONCATENATE('Matriz de riesgo residual C'!AF23,'Matriz de riesgo residual C'!AL23)=CONCATENATE(AE38,AG39),'Matriz de riesgo residual C'!A23,""),," ",IF(CONCATENATE('Matriz de riesgo residual C'!AF25,'Matriz de riesgo residual C'!AL25)=CONCATENATE(AE38,AG39),'Matriz de riesgo residual C'!A25,""),," ",IF(CONCATENATE('Matriz de riesgo residual C'!AF30,'Matriz de riesgo residual C'!AL30)=CONCATENATE(AE38,AG39),'Matriz de riesgo residual C'!A30,""),," ",IF(CONCATENATE('Matriz de riesgo residual C'!AF32,'Matriz de riesgo residual C'!AL32)=CONCATENATE(AE38,AG39),'Matriz de riesgo residual C'!A32,""),," ",IF(CONCATENATE('Matriz de riesgo residual C'!AF33,'Matriz de riesgo residual C'!AL33)=CONCATENATE(AE38,AG39),'Matriz de riesgo residual C'!A33,""))</f>
        <v xml:space="preserve"> R2 R3    R7</v>
      </c>
      <c r="AH38" s="140" t="str">
        <f>CONCATENATE(IF(CONCATENATE('Matriz de riesgo residual C'!AF14,'Matriz de riesgo residual C'!AL14)=CONCATENATE(AE38,AH39),'Matriz de riesgo residual C'!A14,""),," ",IF(CONCATENATE('Matriz de riesgo residual C'!AF21,'Matriz de riesgo residual C'!AL21)=CONCATENATE(AE38,AH39),'Matriz de riesgo residual C'!A21,""),," ",IF(CONCATENATE('Matriz de riesgo residual C'!AF23,'Matriz de riesgo residual C'!AL23)=CONCATENATE(AE38,AH39),'Matriz de riesgo residual C'!A23,""),," ",IF(CONCATENATE('Matriz de riesgo residual C'!AF25,'Matriz de riesgo residual C'!AL25)=CONCATENATE(AE38,AH39),'Matriz de riesgo residual C'!A25,""),," ",IF(CONCATENATE('Matriz de riesgo residual C'!AF30,'Matriz de riesgo residual C'!AL30)=CONCATENATE(AE38,AH39),'Matriz de riesgo residual C'!A30,""),," ",IF(CONCATENATE('Matriz de riesgo residual C'!AF32,'Matriz de riesgo residual C'!AL32)=CONCATENATE(AE38,AH39),'Matriz de riesgo residual C'!A32,""),," ",IF(CONCATENATE('Matriz de riesgo residual C'!AF33,'Matriz de riesgo residual C'!AL33)=CONCATENATE(AE38,AH39),'Matriz de riesgo residual C'!A33,""))</f>
        <v xml:space="preserve">    R5 R6 </v>
      </c>
      <c r="AI38" s="94" t="str">
        <f>CONCATENATE(IF(CONCATENATE('Matriz de riesgo residual C'!AF14,'Matriz de riesgo residual C'!AL14)=CONCATENATE(AE38,AI39),'Matriz de riesgo residual C'!A14,""),," ",IF(CONCATENATE('Matriz de riesgo residual C'!AF21,'Matriz de riesgo residual C'!AL21)=CONCATENATE(AE38,AI39),'Matriz de riesgo residual C'!A21,""),," ",IF(CONCATENATE('Matriz de riesgo residual C'!AF23,'Matriz de riesgo residual C'!AL23)=CONCATENATE(AE38,AI39),'Matriz de riesgo residual C'!A23,""),," ",IF(CONCATENATE('Matriz de riesgo residual C'!AF25,'Matriz de riesgo residual C'!AL25)=CONCATENATE(AE38,AI39),'Matriz de riesgo residual C'!A25,""),," ",IF(CONCATENATE('Matriz de riesgo residual C'!AF30,'Matriz de riesgo residual C'!AL30)=CONCATENATE(AE38,AI39),'Matriz de riesgo residual C'!A30,""),," ",IF(CONCATENATE('Matriz de riesgo residual C'!AF32,'Matriz de riesgo residual C'!AL32)=CONCATENATE(AE38,AI39),'Matriz de riesgo residual C'!A32,""),," ",IF(CONCATENATE('Matriz de riesgo residual C'!AF33,'Matriz de riesgo residual C'!AL33)=CONCATENATE(AE38,AI39),'Matriz de riesgo residual C'!A33,""))</f>
        <v xml:space="preserve">      </v>
      </c>
      <c r="AJ38" s="94" t="str">
        <f>CONCATENATE(IF(CONCATENATE('Matriz de riesgo residual C'!AF14,'Matriz de riesgo residual C'!AL14)=CONCATENATE(AE38,AJ39),'Matriz de riesgo residual C'!A14,""),," ",IF(CONCATENATE('Matriz de riesgo residual C'!AF21,'Matriz de riesgo residual C'!AL21)=CONCATENATE(AE38,AJ39),'Matriz de riesgo residual C'!A21,""),," ",IF(CONCATENATE('Matriz de riesgo residual C'!AF23,'Matriz de riesgo residual C'!AL23)=CONCATENATE(AE38,AJ39),'Matriz de riesgo residual C'!A23,""),," ",IF(CONCATENATE('Matriz de riesgo residual C'!AF25,'Matriz de riesgo residual C'!AL25)=CONCATENATE(AE38,AJ39),'Matriz de riesgo residual C'!A25,""),," ",IF(CONCATENATE('Matriz de riesgo residual C'!AF30,'Matriz de riesgo residual C'!AL30)=CONCATENATE(AE38,AJ39),'Matriz de riesgo residual C'!A30,""),," ",IF(CONCATENATE('Matriz de riesgo residual C'!AF32,'Matriz de riesgo residual C'!AL32)=CONCATENATE(AE38,AJ39),'Matriz de riesgo residual C'!A32,""),," ",IF(CONCATENATE('Matriz de riesgo residual C'!AF33,'Matriz de riesgo residual C'!AL33)=CONCATENATE(AE38,AJ39),'Matriz de riesgo residual C'!A33,""))</f>
        <v xml:space="preserve">      </v>
      </c>
    </row>
    <row r="39" spans="2:39" x14ac:dyDescent="0.25">
      <c r="R39" s="93">
        <v>1</v>
      </c>
      <c r="S39" s="93">
        <v>2</v>
      </c>
      <c r="T39" s="93">
        <v>3</v>
      </c>
      <c r="U39" s="93">
        <v>4</v>
      </c>
      <c r="V39" s="93">
        <v>5</v>
      </c>
      <c r="W39" s="21" t="s">
        <v>649</v>
      </c>
      <c r="AF39" s="93">
        <v>1</v>
      </c>
      <c r="AG39" s="93">
        <v>2</v>
      </c>
      <c r="AH39" s="93">
        <v>3</v>
      </c>
      <c r="AI39" s="93">
        <v>4</v>
      </c>
      <c r="AJ39" s="93">
        <v>5</v>
      </c>
      <c r="AK39" s="21" t="s">
        <v>649</v>
      </c>
    </row>
    <row r="40" spans="2:39" x14ac:dyDescent="0.25">
      <c r="R40" s="95" t="s">
        <v>750</v>
      </c>
      <c r="S40" s="95" t="s">
        <v>753</v>
      </c>
      <c r="T40" s="95" t="s">
        <v>757</v>
      </c>
      <c r="U40" s="95" t="s">
        <v>762</v>
      </c>
      <c r="V40" s="95" t="s">
        <v>765</v>
      </c>
      <c r="AF40" s="95" t="s">
        <v>750</v>
      </c>
      <c r="AG40" s="95" t="s">
        <v>753</v>
      </c>
      <c r="AH40" s="95" t="s">
        <v>757</v>
      </c>
      <c r="AI40" s="95" t="s">
        <v>762</v>
      </c>
      <c r="AJ40" s="95" t="s">
        <v>765</v>
      </c>
    </row>
    <row r="41" spans="2:39" ht="15.75" x14ac:dyDescent="0.25">
      <c r="R41" s="367" t="s">
        <v>831</v>
      </c>
      <c r="S41" s="367"/>
      <c r="T41" s="367"/>
      <c r="U41" s="367"/>
      <c r="V41" s="367"/>
      <c r="AF41" s="367" t="s">
        <v>831</v>
      </c>
      <c r="AG41" s="367"/>
      <c r="AH41" s="367"/>
      <c r="AI41" s="367"/>
      <c r="AJ41" s="367"/>
    </row>
    <row r="43" spans="2:39" x14ac:dyDescent="0.25">
      <c r="AF43" s="21"/>
      <c r="AG43" s="21"/>
      <c r="AH43" s="21"/>
      <c r="AI43" s="21"/>
      <c r="AJ43" s="21"/>
    </row>
    <row r="44" spans="2:39" ht="15.75" thickBot="1" x14ac:dyDescent="0.3">
      <c r="R44" s="633" t="s">
        <v>1263</v>
      </c>
      <c r="S44" s="633"/>
      <c r="T44" s="633"/>
      <c r="U44" s="633"/>
      <c r="V44" s="633"/>
      <c r="AF44" s="633" t="s">
        <v>1011</v>
      </c>
      <c r="AG44" s="633"/>
      <c r="AH44" s="633"/>
      <c r="AI44" s="633"/>
      <c r="AJ44" s="633"/>
    </row>
    <row r="45" spans="2:39" ht="38.25" customHeight="1" x14ac:dyDescent="0.25">
      <c r="O45" s="634" t="s">
        <v>853</v>
      </c>
      <c r="P45" s="92" t="s">
        <v>740</v>
      </c>
      <c r="Q45" s="93">
        <v>5</v>
      </c>
      <c r="R45" s="94" t="str">
        <f>CONCATENATE(IF(CONCATENATE('Matriz de riesgo residual C'!AE17,'Matriz de riesgo residual C'!AO17)=CONCATENATE(Q45,R50),'Matriz de riesgo residual C'!A14,""),," ",IF(CONCATENATE('Matriz de riesgo residual C'!AE28,'Matriz de riesgo residual C'!AO28)=CONCATENATE(Q45,R50),'Matriz de riesgo residual C'!A25,""))</f>
        <v xml:space="preserve"> </v>
      </c>
      <c r="S45" s="168" t="str">
        <f>CONCATENATE(IF(CONCATENATE('Matriz de riesgo residual C'!AE17,'Matriz de riesgo residual C'!AO17)=CONCATENATE(Q45,S50),'Matriz de riesgo residual C'!A14,""),," ",IF(CONCATENATE('Matriz de riesgo residual C'!AE28,'Matriz de riesgo residual C'!AO28)=CONCATENATE(Q45,S50),'Matriz de riesgo residual C'!A25,""))</f>
        <v xml:space="preserve"> </v>
      </c>
      <c r="T45" s="168" t="str">
        <f>CONCATENATE(IF(CONCATENATE('Matriz de riesgo residual C'!AE17,'Matriz de riesgo residual C'!AO17)=CONCATENATE(Q45,T50),'Matriz de riesgo residual C'!A14,""),," ",IF(CONCATENATE('Matriz de riesgo residual C'!AE28,'Matriz de riesgo residual C'!AO28)=CONCATENATE(Q45,T50),'Matriz de riesgo residual C'!A25,""))</f>
        <v xml:space="preserve"> </v>
      </c>
      <c r="U45" s="169" t="str">
        <f>CONCATENATE(IF(CONCATENATE('Matriz de riesgo residual C'!AE17,'Matriz de riesgo residual C'!AO17)=CONCATENATE(Q45,U50),'Matriz de riesgo residual C'!A14,""),," ",IF(CONCATENATE('Matriz de riesgo residual C'!AE28,'Matriz de riesgo residual C'!AO28)=CONCATENATE(Q45,U50),'Matriz de riesgo residual C'!A25,""))</f>
        <v xml:space="preserve"> </v>
      </c>
      <c r="V45" s="169" t="str">
        <f>CONCATENATE(IF(CONCATENATE('Matriz de riesgo residual C'!AE17,'Matriz de riesgo residual C'!AO17)=CONCATENATE(Q45,V50),'Matriz de riesgo residual C'!A14,""),," ",IF(CONCATENATE('Matriz de riesgo residual C'!AE28,'Matriz de riesgo residual C'!AO28)=CONCATENATE(Q45,V50),'Matriz de riesgo residual C'!A25,""))</f>
        <v xml:space="preserve"> </v>
      </c>
      <c r="X45" s="635" t="s">
        <v>854</v>
      </c>
      <c r="Y45" s="170" t="s">
        <v>34</v>
      </c>
      <c r="AC45" s="634" t="s">
        <v>853</v>
      </c>
      <c r="AD45" s="92" t="s">
        <v>740</v>
      </c>
      <c r="AE45" s="93">
        <v>5</v>
      </c>
      <c r="AF45" s="94" t="str">
        <f>CONCATENATE(IF(CONCATENATE('Matriz de riesgo residual C'!AF14,'Matriz de riesgo residual C'!AN14)=CONCATENATE(AE45,AF50),'Matriz de riesgo residual C'!A14,""),," ",IF(CONCATENATE('Matriz de riesgo residual C'!AF21,'Matriz de riesgo residual C'!AN21)=CONCATENATE(AE45,AF50),'Matriz de riesgo residual C'!A21,""),," ",IF(CONCATENATE('Matriz de riesgo residual C'!AF23,'Matriz de riesgo residual C'!AN23)=CONCATENATE(AE45,AF50),'Matriz de riesgo residual C'!A23,""),," ",IF(CONCATENATE('Matriz de riesgo residual C'!AF25,'Matriz de riesgo residual C'!AN25)=CONCATENATE(AE45,AF50),'Matriz de riesgo residual C'!A25,""),," ",IF(CONCATENATE('Matriz de riesgo residual C'!AF30,'Matriz de riesgo residual C'!AN30)=CONCATENATE(AE45,AF50),'Matriz de riesgo residual C'!A30,""),," ",IF(CONCATENATE('Matriz de riesgo residual C'!AF32,'Matriz de riesgo residual C'!AN32)=CONCATENATE(AE45,AF50),'Matriz de riesgo residual C'!A32,""),," ",IF(CONCATENATE('Matriz de riesgo residual C'!AF33,'Matriz de riesgo residual C'!AN33)=CONCATENATE(AE45,AF50),'Matriz de riesgo residual C'!A33,""))</f>
        <v xml:space="preserve">      </v>
      </c>
      <c r="AG45" s="168" t="str">
        <f>CONCATENATE(IF(CONCATENATE('Matriz de riesgo residual C'!AF14,'Matriz de riesgo residual C'!AN14)=CONCATENATE(AE45,AG50),'Matriz de riesgo residual C'!A14,""),," ",IF(CONCATENATE('Matriz de riesgo residual C'!AF21,'Matriz de riesgo residual C'!AN21)=CONCATENATE(AE45,AG50),'Matriz de riesgo residual C'!A21,""),," ",IF(CONCATENATE('Matriz de riesgo residual C'!AF23,'Matriz de riesgo residual C'!AN23)=CONCATENATE(AE45,AG50),'Matriz de riesgo residual C'!A23,""),," ",IF(CONCATENATE('Matriz de riesgo residual C'!AF25,'Matriz de riesgo residual C'!AN25)=CONCATENATE(AE45,AG50),'Matriz de riesgo residual C'!A25,""),," ",IF(CONCATENATE('Matriz de riesgo residual C'!AF30,'Matriz de riesgo residual C'!AN30)=CONCATENATE(AE45,AG50),'Matriz de riesgo residual C'!A30,""),," ",IF(CONCATENATE('Matriz de riesgo residual C'!AF32,'Matriz de riesgo residual C'!AN32)=CONCATENATE(AE45,AG50),'Matriz de riesgo residual C'!A32,""),," ",IF(CONCATENATE('Matriz de riesgo residual C'!AF33,'Matriz de riesgo residual C'!AN33)=CONCATENATE(AE45,AG50),'Matriz de riesgo residual C'!A33,""))</f>
        <v xml:space="preserve">      </v>
      </c>
      <c r="AH45" s="168" t="str">
        <f>CONCATENATE(IF(CONCATENATE('Matriz de riesgo residual C'!AF14,'Matriz de riesgo residual C'!AN14)=CONCATENATE(AE45,AH50),'Matriz de riesgo residual C'!A14,""),," ",IF(CONCATENATE('Matriz de riesgo residual C'!AF21,'Matriz de riesgo residual C'!AN21)=CONCATENATE(AE45,AH50),'Matriz de riesgo residual C'!A21,""),," ",IF(CONCATENATE('Matriz de riesgo residual C'!AF23,'Matriz de riesgo residual C'!AN23)=CONCATENATE(AE45,AH50),'Matriz de riesgo residual C'!A23,""),," ",IF(CONCATENATE('Matriz de riesgo residual C'!AF25,'Matriz de riesgo residual C'!AN25)=CONCATENATE(AE45,AH50),'Matriz de riesgo residual C'!A25,""),," ",IF(CONCATENATE('Matriz de riesgo residual C'!AF30,'Matriz de riesgo residual C'!AN30)=CONCATENATE(AE45,AH50),'Matriz de riesgo residual C'!A30,""),," ",IF(CONCATENATE('Matriz de riesgo residual C'!AF32,'Matriz de riesgo residual C'!AN32)=CONCATENATE(AE45,AH50),'Matriz de riesgo residual C'!A32,""),," ",IF(CONCATENATE('Matriz de riesgo residual C'!AF33,'Matriz de riesgo residual C'!AN33)=CONCATENATE(AE45,AH50),'Matriz de riesgo residual C'!A33,""))</f>
        <v xml:space="preserve">      </v>
      </c>
      <c r="AI45" s="169" t="str">
        <f>CONCATENATE(IF(CONCATENATE('Matriz de riesgo residual C'!AF14,'Matriz de riesgo residual C'!AN14)=CONCATENATE(AE45,AI50),'Matriz de riesgo residual C'!A14,""),," ",IF(CONCATENATE('Matriz de riesgo residual C'!AF21,'Matriz de riesgo residual C'!AN21)=CONCATENATE(AE45,AI50),'Matriz de riesgo residual C'!A21,""),," ",IF(CONCATENATE('Matriz de riesgo residual C'!AF23,'Matriz de riesgo residual C'!AN23)=CONCATENATE(AE45,AI50),'Matriz de riesgo residual C'!A23,""),," ",IF(CONCATENATE('Matriz de riesgo residual C'!AF25,'Matriz de riesgo residual C'!AN25)=CONCATENATE(AE45,AI50),'Matriz de riesgo residual C'!A25,""),," ",IF(CONCATENATE('Matriz de riesgo residual C'!AF30,'Matriz de riesgo residual C'!AN30)=CONCATENATE(AE45,AI50),'Matriz de riesgo residual C'!A30,""),," ",IF(CONCATENATE('Matriz de riesgo residual C'!AF32,'Matriz de riesgo residual C'!AN32)=CONCATENATE(AE45,AI50),'Matriz de riesgo residual C'!A32,""),," ",IF(CONCATENATE('Matriz de riesgo residual C'!AF33,'Matriz de riesgo residual C'!AN33)=CONCATENATE(AE45,AI50),'Matriz de riesgo residual C'!A33,""))</f>
        <v xml:space="preserve">      </v>
      </c>
      <c r="AJ45" s="169" t="str">
        <f>CONCATENATE(IF(CONCATENATE('Matriz de riesgo residual C'!AF14,'Matriz de riesgo residual C'!AN14)=CONCATENATE(AE45,AJ50),'Matriz de riesgo residual C'!A14,""),," ",IF(CONCATENATE('Matriz de riesgo residual C'!AF21,'Matriz de riesgo residual C'!AN21)=CONCATENATE(AE45,AJ50),'Matriz de riesgo residual C'!A21,""),," ",IF(CONCATENATE('Matriz de riesgo residual C'!AF23,'Matriz de riesgo residual C'!AN23)=CONCATENATE(AE45,AJ50),'Matriz de riesgo residual C'!A23,""),," ",IF(CONCATENATE('Matriz de riesgo residual C'!AF25,'Matriz de riesgo residual C'!AN25)=CONCATENATE(AE45,AJ50),'Matriz de riesgo residual C'!A25,""),," ",IF(CONCATENATE('Matriz de riesgo residual C'!AF30,'Matriz de riesgo residual C'!AN30)=CONCATENATE(AE45,AJ50),'Matriz de riesgo residual C'!A30,""),," ",IF(CONCATENATE('Matriz de riesgo residual C'!AF32,'Matriz de riesgo residual C'!AN32)=CONCATENATE(AE45,AJ50),'Matriz de riesgo residual C'!A32,""),," ",IF(CONCATENATE('Matriz de riesgo residual C'!AF33,'Matriz de riesgo residual C'!AN33)=CONCATENATE(AE45,AJ50),'Matriz de riesgo residual C'!A33,""))</f>
        <v xml:space="preserve">      </v>
      </c>
      <c r="AL45" s="635" t="s">
        <v>854</v>
      </c>
      <c r="AM45" s="170" t="s">
        <v>34</v>
      </c>
    </row>
    <row r="46" spans="2:39" ht="38.25" customHeight="1" x14ac:dyDescent="0.25">
      <c r="O46" s="634"/>
      <c r="P46" s="92" t="s">
        <v>737</v>
      </c>
      <c r="Q46" s="93">
        <v>4</v>
      </c>
      <c r="R46" s="94" t="str">
        <f>CONCATENATE(IF(CONCATENATE('Matriz de riesgo residual C'!AE17,'Matriz de riesgo residual C'!AO17)=CONCATENATE(Q46,R50),'Matriz de riesgo residual C'!A14,""),," ",IF(CONCATENATE('Matriz de riesgo residual C'!AE28,'Matriz de riesgo residual C'!AO28)=CONCATENATE(Q46,R50),'Matriz de riesgo residual C'!A25,""))</f>
        <v xml:space="preserve"> </v>
      </c>
      <c r="S46" s="94" t="str">
        <f>CONCATENATE(IF(CONCATENATE('Matriz de riesgo residual C'!AE17,'Matriz de riesgo residual C'!AO17)=CONCATENATE(Q46,S50),'Matriz de riesgo residual C'!A14,""),," ",IF(CONCATENATE('Matriz de riesgo residual C'!AE28,'Matriz de riesgo residual C'!AO28)=CONCATENATE(Q46,S50),'Matriz de riesgo residual C'!A25,""))</f>
        <v xml:space="preserve"> </v>
      </c>
      <c r="T46" s="168" t="str">
        <f>CONCATENATE(IF(CONCATENATE('Matriz de riesgo residual C'!AE17,'Matriz de riesgo residual C'!AO17)=CONCATENATE(Q46,T50),'Matriz de riesgo residual C'!A14,""),," ",IF(CONCATENATE('Matriz de riesgo residual C'!AE28,'Matriz de riesgo residual C'!AO28)=CONCATENATE(Q46,T50),'Matriz de riesgo residual C'!A25,""))</f>
        <v xml:space="preserve"> </v>
      </c>
      <c r="U46" s="168" t="str">
        <f>CONCATENATE(IF(CONCATENATE('Matriz de riesgo residual C'!AE17,'Matriz de riesgo residual C'!AO17)=CONCATENATE(Q46,U50),'Matriz de riesgo residual C'!A14,""),," ",IF(CONCATENATE('Matriz de riesgo residual C'!AE28,'Matriz de riesgo residual C'!AO28)=CONCATENATE(Q46,U50),'Matriz de riesgo residual C'!A25,""))</f>
        <v xml:space="preserve"> </v>
      </c>
      <c r="V46" s="169" t="str">
        <f>CONCATENATE(IF(CONCATENATE('Matriz de riesgo residual C'!AE17,'Matriz de riesgo residual C'!AO17)=CONCATENATE(Q46,V50),'Matriz de riesgo residual C'!A14,""),," ",IF(CONCATENATE('Matriz de riesgo residual C'!AE28,'Matriz de riesgo residual C'!AO28)=CONCATENATE(Q46,V50),'Matriz de riesgo residual C'!A25,""))</f>
        <v xml:space="preserve"> </v>
      </c>
      <c r="X46" s="636"/>
      <c r="Y46" s="171" t="s">
        <v>1231</v>
      </c>
      <c r="AC46" s="634"/>
      <c r="AD46" s="92" t="s">
        <v>737</v>
      </c>
      <c r="AE46" s="93">
        <v>4</v>
      </c>
      <c r="AF46" s="94" t="str">
        <f>CONCATENATE(IF(CONCATENATE('Matriz de riesgo residual C'!AF14,'Matriz de riesgo residual C'!AN14)=CONCATENATE(AE46,AF50),'Matriz de riesgo residual C'!A14,""),," ",IF(CONCATENATE('Matriz de riesgo residual C'!AF21,'Matriz de riesgo residual C'!AN21)=CONCATENATE(AE46,AF50),'Matriz de riesgo residual C'!A21,""),," ",IF(CONCATENATE('Matriz de riesgo residual C'!AF23,'Matriz de riesgo residual C'!AN23)=CONCATENATE(AE46,AF50),'Matriz de riesgo residual C'!A23,""),," ",IF(CONCATENATE('Matriz de riesgo residual C'!AF25,'Matriz de riesgo residual C'!AN25)=CONCATENATE(AE46,AF50),'Matriz de riesgo residual C'!A25,""),," ",IF(CONCATENATE('Matriz de riesgo residual C'!AF30,'Matriz de riesgo residual C'!AN30)=CONCATENATE(AE46,AF50),'Matriz de riesgo residual C'!A30,""),," ",IF(CONCATENATE('Matriz de riesgo residual C'!AF32,'Matriz de riesgo residual C'!AN32)=CONCATENATE(AE46,AF50),'Matriz de riesgo residual C'!A32,""),," ",IF(CONCATENATE('Matriz de riesgo residual C'!AF33,'Matriz de riesgo residual C'!AN33)=CONCATENATE(AE46,AF50),'Matriz de riesgo residual C'!A33,""))</f>
        <v xml:space="preserve">      </v>
      </c>
      <c r="AG46" s="94" t="str">
        <f>CONCATENATE(IF(CONCATENATE('Matriz de riesgo residual C'!AF14,'Matriz de riesgo residual C'!AN14)=CONCATENATE(AE46,AG50),'Matriz de riesgo residual C'!A14,""),," ",IF(CONCATENATE('Matriz de riesgo residual C'!AF21,'Matriz de riesgo residual C'!AN21)=CONCATENATE(AE46,AG50),'Matriz de riesgo residual C'!A21,""),," ",IF(CONCATENATE('Matriz de riesgo residual C'!AF23,'Matriz de riesgo residual C'!AN23)=CONCATENATE(AE46,AG50),'Matriz de riesgo residual C'!A23,""),," ",IF(CONCATENATE('Matriz de riesgo residual C'!AF25,'Matriz de riesgo residual C'!AN25)=CONCATENATE(AE46,AG50),'Matriz de riesgo residual C'!A25,""),," ",IF(CONCATENATE('Matriz de riesgo residual C'!AF30,'Matriz de riesgo residual C'!AN30)=CONCATENATE(AE46,AG50),'Matriz de riesgo residual C'!A30,""),," ",IF(CONCATENATE('Matriz de riesgo residual C'!AF32,'Matriz de riesgo residual C'!AN32)=CONCATENATE(AE46,AG50),'Matriz de riesgo residual C'!A32,""),," ",IF(CONCATENATE('Matriz de riesgo residual C'!AF33,'Matriz de riesgo residual C'!AN33)=CONCATENATE(AE46,AG50),'Matriz de riesgo residual C'!A33,""))</f>
        <v xml:space="preserve">      </v>
      </c>
      <c r="AH46" s="168" t="str">
        <f>CONCATENATE(IF(CONCATENATE('Matriz de riesgo residual C'!AF14,'Matriz de riesgo residual C'!AN14)=CONCATENATE(AE46,AH50),'Matriz de riesgo residual C'!A14,""),," ",IF(CONCATENATE('Matriz de riesgo residual C'!AF21,'Matriz de riesgo residual C'!AN21)=CONCATENATE(AE46,AH50),'Matriz de riesgo residual C'!A21,""),," ",IF(CONCATENATE('Matriz de riesgo residual C'!AF23,'Matriz de riesgo residual C'!AN23)=CONCATENATE(AE46,AH50),'Matriz de riesgo residual C'!A23,""),," ",IF(CONCATENATE('Matriz de riesgo residual C'!AF25,'Matriz de riesgo residual C'!AN25)=CONCATENATE(AE46,AH50),'Matriz de riesgo residual C'!A25,""),," ",IF(CONCATENATE('Matriz de riesgo residual C'!AF30,'Matriz de riesgo residual C'!AN30)=CONCATENATE(AE46,AH50),'Matriz de riesgo residual C'!A30,""),," ",IF(CONCATENATE('Matriz de riesgo residual C'!AF32,'Matriz de riesgo residual C'!AN32)=CONCATENATE(AE46,AH50),'Matriz de riesgo residual C'!A32,""),," ",IF(CONCATENATE('Matriz de riesgo residual C'!AF33,'Matriz de riesgo residual C'!AN33)=CONCATENATE(AE46,AH50),'Matriz de riesgo residual C'!A33,""))</f>
        <v xml:space="preserve">      </v>
      </c>
      <c r="AI46" s="168" t="str">
        <f>CONCATENATE(IF(CONCATENATE('Matriz de riesgo residual C'!AF14,'Matriz de riesgo residual C'!AN14)=CONCATENATE(AE46,AI50),'Matriz de riesgo residual C'!A14,""),," ",IF(CONCATENATE('Matriz de riesgo residual C'!AF21,'Matriz de riesgo residual C'!AN21)=CONCATENATE(AE46,AI50),'Matriz de riesgo residual C'!A21,""),," ",IF(CONCATENATE('Matriz de riesgo residual C'!AF23,'Matriz de riesgo residual C'!AN23)=CONCATENATE(AE46,AI50),'Matriz de riesgo residual C'!A23,""),," ",IF(CONCATENATE('Matriz de riesgo residual C'!AF25,'Matriz de riesgo residual C'!AN25)=CONCATENATE(AE46,AI50),'Matriz de riesgo residual C'!A25,""),," ",IF(CONCATENATE('Matriz de riesgo residual C'!AF30,'Matriz de riesgo residual C'!AN30)=CONCATENATE(AE46,AI50),'Matriz de riesgo residual C'!A30,""),," ",IF(CONCATENATE('Matriz de riesgo residual C'!AF32,'Matriz de riesgo residual C'!AN32)=CONCATENATE(AE46,AI50),'Matriz de riesgo residual C'!A32,""),," ",IF(CONCATENATE('Matriz de riesgo residual C'!AF33,'Matriz de riesgo residual C'!AN33)=CONCATENATE(AE46,AI50),'Matriz de riesgo residual C'!A33,""))</f>
        <v xml:space="preserve">      </v>
      </c>
      <c r="AJ46" s="169" t="str">
        <f>CONCATENATE(IF(CONCATENATE('Matriz de riesgo residual C'!AF14,'Matriz de riesgo residual C'!AN14)=CONCATENATE(AE46,AJ50),'Matriz de riesgo residual C'!A14,""),," ",IF(CONCATENATE('Matriz de riesgo residual C'!AF21,'Matriz de riesgo residual C'!AN21)=CONCATENATE(AE46,AJ50),'Matriz de riesgo residual C'!A21,""),," ",IF(CONCATENATE('Matriz de riesgo residual C'!AF23,'Matriz de riesgo residual C'!AN23)=CONCATENATE(AE46,AJ50),'Matriz de riesgo residual C'!A23,""),," ",IF(CONCATENATE('Matriz de riesgo residual C'!AF25,'Matriz de riesgo residual C'!AN25)=CONCATENATE(AE46,AJ50),'Matriz de riesgo residual C'!A25,""),," ",IF(CONCATENATE('Matriz de riesgo residual C'!AF30,'Matriz de riesgo residual C'!AN30)=CONCATENATE(AE46,AJ50),'Matriz de riesgo residual C'!A30,""),," ",IF(CONCATENATE('Matriz de riesgo residual C'!AF32,'Matriz de riesgo residual C'!AN32)=CONCATENATE(AE46,AJ50),'Matriz de riesgo residual C'!A32,""),," ",IF(CONCATENATE('Matriz de riesgo residual C'!AF33,'Matriz de riesgo residual C'!AN33)=CONCATENATE(AE46,AJ50),'Matriz de riesgo residual C'!A33,""))</f>
        <v xml:space="preserve">      </v>
      </c>
      <c r="AL46" s="636"/>
      <c r="AM46" s="171" t="s">
        <v>1231</v>
      </c>
    </row>
    <row r="47" spans="2:39" ht="38.25" customHeight="1" x14ac:dyDescent="0.25">
      <c r="O47" s="634"/>
      <c r="P47" s="95" t="s">
        <v>734</v>
      </c>
      <c r="Q47" s="93">
        <v>3</v>
      </c>
      <c r="R47" s="140" t="str">
        <f>CONCATENATE(IF(CONCATENATE('Matriz de riesgo residual C'!AE17,'Matriz de riesgo residual C'!AO17)=CONCATENATE(Q47,R50),'Matriz de riesgo residual C'!A14,""),," ",IF(CONCATENATE('Matriz de riesgo residual C'!AE28,'Matriz de riesgo residual C'!AO28)=CONCATENATE(Q47,R50),'Matriz de riesgo residual C'!A25,""))</f>
        <v xml:space="preserve"> </v>
      </c>
      <c r="S47" s="94" t="str">
        <f>CONCATENATE(IF(CONCATENATE('Matriz de riesgo residual C'!AE17,'Matriz de riesgo residual C'!AO17)=CONCATENATE(Q47,S50),'Matriz de riesgo residual C'!A14,""),," ",IF(CONCATENATE('Matriz de riesgo residual C'!AE28,'Matriz de riesgo residual C'!AO28)=CONCATENATE(Q47,S50),'Matriz de riesgo residual C'!A25,""))</f>
        <v xml:space="preserve"> </v>
      </c>
      <c r="T47" s="94" t="str">
        <f>CONCATENATE(IF(CONCATENATE('Matriz de riesgo residual C'!AE17,'Matriz de riesgo residual C'!AO17)=CONCATENATE(Q47,T50),'Matriz de riesgo residual C'!A14,""),," ",IF(CONCATENATE('Matriz de riesgo residual C'!AE28,'Matriz de riesgo residual C'!AO28)=CONCATENATE(Q47,T50),'Matriz de riesgo residual C'!A25,""))</f>
        <v xml:space="preserve"> </v>
      </c>
      <c r="U47" s="168" t="str">
        <f>CONCATENATE(IF(CONCATENATE('Matriz de riesgo residual C'!AE17,'Matriz de riesgo residual C'!AO17)=CONCATENATE(Q47,U50),'Matriz de riesgo residual C'!A14,""),," ",IF(CONCATENATE('Matriz de riesgo residual C'!AE28,'Matriz de riesgo residual C'!AO28)=CONCATENATE(Q47,U50),'Matriz de riesgo residual C'!A25,""))</f>
        <v xml:space="preserve"> </v>
      </c>
      <c r="V47" s="168" t="str">
        <f>CONCATENATE(IF(CONCATENATE('Matriz de riesgo residual C'!AE17,'Matriz de riesgo residual C'!AO17)=CONCATENATE(Q47,V50),'Matriz de riesgo residual C'!A14,""),," ",IF(CONCATENATE('Matriz de riesgo residual C'!AE28,'Matriz de riesgo residual C'!AO28)=CONCATENATE(Q47,V50),'Matriz de riesgo residual C'!A25,""))</f>
        <v xml:space="preserve"> </v>
      </c>
      <c r="X47" s="636"/>
      <c r="Y47" s="172" t="s">
        <v>33</v>
      </c>
      <c r="AC47" s="634"/>
      <c r="AD47" s="95" t="s">
        <v>734</v>
      </c>
      <c r="AE47" s="93">
        <v>3</v>
      </c>
      <c r="AF47" s="140" t="str">
        <f>CONCATENATE(IF(CONCATENATE('Matriz de riesgo residual C'!AF14,'Matriz de riesgo residual C'!AN14)=CONCATENATE(AE47,AF50),'Matriz de riesgo residual C'!A14,""),," ",IF(CONCATENATE('Matriz de riesgo residual C'!AF21,'Matriz de riesgo residual C'!AN21)=CONCATENATE(AE47,AF50),'Matriz de riesgo residual C'!A21,""),," ",IF(CONCATENATE('Matriz de riesgo residual C'!AF23,'Matriz de riesgo residual C'!AN23)=CONCATENATE(AE47,AF50),'Matriz de riesgo residual C'!A23,""),," ",IF(CONCATENATE('Matriz de riesgo residual C'!AF25,'Matriz de riesgo residual C'!AN25)=CONCATENATE(AE47,AF50),'Matriz de riesgo residual C'!A25,""),," ",IF(CONCATENATE('Matriz de riesgo residual C'!AF30,'Matriz de riesgo residual C'!AN30)=CONCATENATE(AE47,AF50),'Matriz de riesgo residual C'!A30,""),," ",IF(CONCATENATE('Matriz de riesgo residual C'!AF32,'Matriz de riesgo residual C'!AN32)=CONCATENATE(AE47,AF50),'Matriz de riesgo residual C'!A32,""),," ",IF(CONCATENATE('Matriz de riesgo residual C'!AF33,'Matriz de riesgo residual C'!AN33)=CONCATENATE(AE47,AF50),'Matriz de riesgo residual C'!A33,""))</f>
        <v xml:space="preserve">      </v>
      </c>
      <c r="AG47" s="94" t="str">
        <f>CONCATENATE(IF(CONCATENATE('Matriz de riesgo residual C'!AF14,'Matriz de riesgo residual C'!AN14)=CONCATENATE(AE47,AG50),'Matriz de riesgo residual C'!A14,""),," ",IF(CONCATENATE('Matriz de riesgo residual C'!AF21,'Matriz de riesgo residual C'!AN21)=CONCATENATE(AE47,AG50),'Matriz de riesgo residual C'!A21,""),," ",IF(CONCATENATE('Matriz de riesgo residual C'!AF23,'Matriz de riesgo residual C'!AN23)=CONCATENATE(AE47,AG50),'Matriz de riesgo residual C'!A23,""),," ",IF(CONCATENATE('Matriz de riesgo residual C'!AF25,'Matriz de riesgo residual C'!AN25)=CONCATENATE(AE47,AG50),'Matriz de riesgo residual C'!A25,""),," ",IF(CONCATENATE('Matriz de riesgo residual C'!AF30,'Matriz de riesgo residual C'!AN30)=CONCATENATE(AE47,AG50),'Matriz de riesgo residual C'!A30,""),," ",IF(CONCATENATE('Matriz de riesgo residual C'!AF32,'Matriz de riesgo residual C'!AN32)=CONCATENATE(AE47,AG50),'Matriz de riesgo residual C'!A32,""),," ",IF(CONCATENATE('Matriz de riesgo residual C'!AF33,'Matriz de riesgo residual C'!AN33)=CONCATENATE(AE47,AG50),'Matriz de riesgo residual C'!A33,""))</f>
        <v xml:space="preserve">      </v>
      </c>
      <c r="AH47" s="94" t="str">
        <f>CONCATENATE(IF(CONCATENATE('Matriz de riesgo residual C'!AF14,'Matriz de riesgo residual C'!AN14)=CONCATENATE(AE47,AH50),'Matriz de riesgo residual C'!A14,""),," ",IF(CONCATENATE('Matriz de riesgo residual C'!AF21,'Matriz de riesgo residual C'!AN21)=CONCATENATE(AE47,AH50),'Matriz de riesgo residual C'!A21,""),," ",IF(CONCATENATE('Matriz de riesgo residual C'!AF23,'Matriz de riesgo residual C'!AN23)=CONCATENATE(AE47,AH50),'Matriz de riesgo residual C'!A23,""),," ",IF(CONCATENATE('Matriz de riesgo residual C'!AF25,'Matriz de riesgo residual C'!AN25)=CONCATENATE(AE47,AH50),'Matriz de riesgo residual C'!A25,""),," ",IF(CONCATENATE('Matriz de riesgo residual C'!AF30,'Matriz de riesgo residual C'!AN30)=CONCATENATE(AE47,AH50),'Matriz de riesgo residual C'!A30,""),," ",IF(CONCATENATE('Matriz de riesgo residual C'!AF32,'Matriz de riesgo residual C'!AN32)=CONCATENATE(AE47,AH50),'Matriz de riesgo residual C'!A32,""),," ",IF(CONCATENATE('Matriz de riesgo residual C'!AF33,'Matriz de riesgo residual C'!AN33)=CONCATENATE(AE47,AH50),'Matriz de riesgo residual C'!A33,""))</f>
        <v xml:space="preserve">      </v>
      </c>
      <c r="AI47" s="168" t="str">
        <f>CONCATENATE(IF(CONCATENATE('Matriz de riesgo residual C'!AF14,'Matriz de riesgo residual C'!AN14)=CONCATENATE(AE47,AI50),'Matriz de riesgo residual C'!A14,""),," ",IF(CONCATENATE('Matriz de riesgo residual C'!AF21,'Matriz de riesgo residual C'!AN21)=CONCATENATE(AE47,AI50),'Matriz de riesgo residual C'!A21,""),," ",IF(CONCATENATE('Matriz de riesgo residual C'!AF23,'Matriz de riesgo residual C'!AN23)=CONCATENATE(AE47,AI50),'Matriz de riesgo residual C'!A23,""),," ",IF(CONCATENATE('Matriz de riesgo residual C'!AF25,'Matriz de riesgo residual C'!AN25)=CONCATENATE(AE47,AI50),'Matriz de riesgo residual C'!A25,""),," ",IF(CONCATENATE('Matriz de riesgo residual C'!AF30,'Matriz de riesgo residual C'!AN30)=CONCATENATE(AE47,AI50),'Matriz de riesgo residual C'!A30,""),," ",IF(CONCATENATE('Matriz de riesgo residual C'!AF32,'Matriz de riesgo residual C'!AN32)=CONCATENATE(AE47,AI50),'Matriz de riesgo residual C'!A32,""),," ",IF(CONCATENATE('Matriz de riesgo residual C'!AF33,'Matriz de riesgo residual C'!AN33)=CONCATENATE(AE47,AI50),'Matriz de riesgo residual C'!A33,""))</f>
        <v xml:space="preserve">      </v>
      </c>
      <c r="AJ47" s="168" t="str">
        <f>CONCATENATE(IF(CONCATENATE('Matriz de riesgo residual C'!AF14,'Matriz de riesgo residual C'!AN14)=CONCATENATE(AE47,AJ50),'Matriz de riesgo residual C'!A14,""),," ",IF(CONCATENATE('Matriz de riesgo residual C'!AF21,'Matriz de riesgo residual C'!AN21)=CONCATENATE(AE47,AJ50),'Matriz de riesgo residual C'!A21,""),," ",IF(CONCATENATE('Matriz de riesgo residual C'!AF23,'Matriz de riesgo residual C'!AN23)=CONCATENATE(AE47,AJ50),'Matriz de riesgo residual C'!A23,""),," ",IF(CONCATENATE('Matriz de riesgo residual C'!AF25,'Matriz de riesgo residual C'!AN25)=CONCATENATE(AE47,AJ50),'Matriz de riesgo residual C'!A25,""),," ",IF(CONCATENATE('Matriz de riesgo residual C'!AF30,'Matriz de riesgo residual C'!AN30)=CONCATENATE(AE47,AJ50),'Matriz de riesgo residual C'!A30,""),," ",IF(CONCATENATE('Matriz de riesgo residual C'!AF32,'Matriz de riesgo residual C'!AN32)=CONCATENATE(AE47,AJ50),'Matriz de riesgo residual C'!A32,""),," ",IF(CONCATENATE('Matriz de riesgo residual C'!AF33,'Matriz de riesgo residual C'!AN33)=CONCATENATE(AE47,AJ50),'Matriz de riesgo residual C'!A33,""))</f>
        <v xml:space="preserve">      </v>
      </c>
      <c r="AL47" s="636"/>
      <c r="AM47" s="172" t="s">
        <v>33</v>
      </c>
    </row>
    <row r="48" spans="2:39" ht="38.25" customHeight="1" thickBot="1" x14ac:dyDescent="0.3">
      <c r="O48" s="634"/>
      <c r="P48" s="92" t="s">
        <v>731</v>
      </c>
      <c r="Q48" s="93">
        <v>2</v>
      </c>
      <c r="R48" s="140" t="str">
        <f>CONCATENATE(IF(CONCATENATE('Matriz de riesgo residual C'!AE17,'Matriz de riesgo residual C'!AO17)=CONCATENATE(Q48,R50),'Matriz de riesgo residual C'!A14,""),," ",IF(CONCATENATE('Matriz de riesgo residual C'!AE28,'Matriz de riesgo residual C'!AO28)=CONCATENATE(Q48,R50),'Matriz de riesgo residual C'!A25,""))</f>
        <v xml:space="preserve"> </v>
      </c>
      <c r="S48" s="94" t="str">
        <f>CONCATENATE(IF(CONCATENATE('Matriz de riesgo residual C'!AE17,'Matriz de riesgo residual C'!AO17)=CONCATENATE(Q48,S50),'Matriz de riesgo residual C'!A14,""),," ",IF(CONCATENATE('Matriz de riesgo residual C'!AE28,'Matriz de riesgo residual C'!AO28)=CONCATENATE(Q48,S50),'Matriz de riesgo residual C'!A25,""))</f>
        <v xml:space="preserve"> </v>
      </c>
      <c r="T48" s="94" t="str">
        <f>CONCATENATE(IF(CONCATENATE('Matriz de riesgo residual C'!AE17,'Matriz de riesgo residual C'!AO17)=CONCATENATE(Q48,T50),'Matriz de riesgo residual C'!A14,""),," ",IF(CONCATENATE('Matriz de riesgo residual C'!AE28,'Matriz de riesgo residual C'!AO28)=CONCATENATE(Q48,T50),'Matriz de riesgo residual C'!A25,""))</f>
        <v xml:space="preserve"> </v>
      </c>
      <c r="U48" s="94" t="str">
        <f>CONCATENATE(IF(CONCATENATE('Matriz de riesgo residual C'!AE17,'Matriz de riesgo residual C'!AO17)=CONCATENATE(Q48,U50),'Matriz de riesgo residual C'!A14,""),," ",IF(CONCATENATE('Matriz de riesgo residual C'!AE28,'Matriz de riesgo residual C'!AO28)=CONCATENATE(Q48,U50),'Matriz de riesgo residual C'!A25,""))</f>
        <v xml:space="preserve"> </v>
      </c>
      <c r="V48" s="168" t="str">
        <f>CONCATENATE(IF(CONCATENATE('Matriz de riesgo residual C'!AE17,'Matriz de riesgo residual C'!AO17)=CONCATENATE(Q48,V50),'Matriz de riesgo residual C'!A14,""),," ",IF(CONCATENATE('Matriz de riesgo residual C'!AE28,'Matriz de riesgo residual C'!AO28)=CONCATENATE(Q48,V50),'Matriz de riesgo residual C'!A25,""))</f>
        <v xml:space="preserve"> </v>
      </c>
      <c r="X48" s="637"/>
      <c r="Y48" s="173" t="s">
        <v>39</v>
      </c>
      <c r="AC48" s="634"/>
      <c r="AD48" s="92" t="s">
        <v>731</v>
      </c>
      <c r="AE48" s="93">
        <v>2</v>
      </c>
      <c r="AF48" s="140" t="str">
        <f>CONCATENATE(IF(CONCATENATE('Matriz de riesgo residual C'!AF14,'Matriz de riesgo residual C'!AN14)=CONCATENATE(AE48,AF50),'Matriz de riesgo residual C'!A14,""),," ",IF(CONCATENATE('Matriz de riesgo residual C'!AF21,'Matriz de riesgo residual C'!AN21)=CONCATENATE(AE48,AF50),'Matriz de riesgo residual C'!A21,""),," ",IF(CONCATENATE('Matriz de riesgo residual C'!AF23,'Matriz de riesgo residual C'!AN23)=CONCATENATE(AE48,AF50),'Matriz de riesgo residual C'!A23,""),," ",IF(CONCATENATE('Matriz de riesgo residual C'!AF25,'Matriz de riesgo residual C'!AN25)=CONCATENATE(AE48,AF50),'Matriz de riesgo residual C'!A25,""),," ",IF(CONCATENATE('Matriz de riesgo residual C'!AF30,'Matriz de riesgo residual C'!AN30)=CONCATENATE(AE48,AF50),'Matriz de riesgo residual C'!A30,""),," ",IF(CONCATENATE('Matriz de riesgo residual C'!AF32,'Matriz de riesgo residual C'!AN32)=CONCATENATE(AE48,AF50),'Matriz de riesgo residual C'!A32,""),," ",IF(CONCATENATE('Matriz de riesgo residual C'!AF33,'Matriz de riesgo residual C'!AN33)=CONCATENATE(AE48,AF50),'Matriz de riesgo residual C'!A33,""))</f>
        <v xml:space="preserve">      </v>
      </c>
      <c r="AG48" s="94" t="str">
        <f>CONCATENATE(IF(CONCATENATE('Matriz de riesgo residual C'!AF14,'Matriz de riesgo residual C'!AN14)=CONCATENATE(AE48,AG50),'Matriz de riesgo residual C'!A14,""),," ",IF(CONCATENATE('Matriz de riesgo residual C'!AF21,'Matriz de riesgo residual C'!AN21)=CONCATENATE(AE48,AG50),'Matriz de riesgo residual C'!A21,""),," ",IF(CONCATENATE('Matriz de riesgo residual C'!AF23,'Matriz de riesgo residual C'!AN23)=CONCATENATE(AE48,AG50),'Matriz de riesgo residual C'!A23,""),," ",IF(CONCATENATE('Matriz de riesgo residual C'!AF25,'Matriz de riesgo residual C'!AN25)=CONCATENATE(AE48,AG50),'Matriz de riesgo residual C'!A25,""),," ",IF(CONCATENATE('Matriz de riesgo residual C'!AF30,'Matriz de riesgo residual C'!AN30)=CONCATENATE(AE48,AG50),'Matriz de riesgo residual C'!A30,""),," ",IF(CONCATENATE('Matriz de riesgo residual C'!AF32,'Matriz de riesgo residual C'!AN32)=CONCATENATE(AE48,AG50),'Matriz de riesgo residual C'!A32,""),," ",IF(CONCATENATE('Matriz de riesgo residual C'!AF33,'Matriz de riesgo residual C'!AN33)=CONCATENATE(AE48,AG50),'Matriz de riesgo residual C'!A33,""))</f>
        <v xml:space="preserve">      </v>
      </c>
      <c r="AH48" s="94" t="str">
        <f>CONCATENATE(IF(CONCATENATE('Matriz de riesgo residual C'!AF14,'Matriz de riesgo residual C'!AN14)=CONCATENATE(AE48,AH50),'Matriz de riesgo residual C'!A14,""),," ",IF(CONCATENATE('Matriz de riesgo residual C'!AF21,'Matriz de riesgo residual C'!AN21)=CONCATENATE(AE48,AH50),'Matriz de riesgo residual C'!A21,""),," ",IF(CONCATENATE('Matriz de riesgo residual C'!AF23,'Matriz de riesgo residual C'!AN23)=CONCATENATE(AE48,AH50),'Matriz de riesgo residual C'!A23,""),," ",IF(CONCATENATE('Matriz de riesgo residual C'!AF25,'Matriz de riesgo residual C'!AN25)=CONCATENATE(AE48,AH50),'Matriz de riesgo residual C'!A25,""),," ",IF(CONCATENATE('Matriz de riesgo residual C'!AF30,'Matriz de riesgo residual C'!AN30)=CONCATENATE(AE48,AH50),'Matriz de riesgo residual C'!A30,""),," ",IF(CONCATENATE('Matriz de riesgo residual C'!AF32,'Matriz de riesgo residual C'!AN32)=CONCATENATE(AE48,AH50),'Matriz de riesgo residual C'!A32,""),," ",IF(CONCATENATE('Matriz de riesgo residual C'!AF33,'Matriz de riesgo residual C'!AN33)=CONCATENATE(AE48,AH50),'Matriz de riesgo residual C'!A33,""))</f>
        <v xml:space="preserve">      </v>
      </c>
      <c r="AI48" s="94" t="str">
        <f>CONCATENATE(IF(CONCATENATE('Matriz de riesgo residual C'!AF14,'Matriz de riesgo residual C'!AN14)=CONCATENATE(AE48,AI50),'Matriz de riesgo residual C'!A14,""),," ",IF(CONCATENATE('Matriz de riesgo residual C'!AF21,'Matriz de riesgo residual C'!AN21)=CONCATENATE(AE48,AI50),'Matriz de riesgo residual C'!A21,""),," ",IF(CONCATENATE('Matriz de riesgo residual C'!AF23,'Matriz de riesgo residual C'!AN23)=CONCATENATE(AE48,AI50),'Matriz de riesgo residual C'!A23,""),," ",IF(CONCATENATE('Matriz de riesgo residual C'!AF25,'Matriz de riesgo residual C'!AN25)=CONCATENATE(AE48,AI50),'Matriz de riesgo residual C'!A25,""),," ",IF(CONCATENATE('Matriz de riesgo residual C'!AF30,'Matriz de riesgo residual C'!AN30)=CONCATENATE(AE48,AI50),'Matriz de riesgo residual C'!A30,""),," ",IF(CONCATENATE('Matriz de riesgo residual C'!AF32,'Matriz de riesgo residual C'!AN32)=CONCATENATE(AE48,AI50),'Matriz de riesgo residual C'!A32,""),," ",IF(CONCATENATE('Matriz de riesgo residual C'!AF33,'Matriz de riesgo residual C'!AN33)=CONCATENATE(AE48,AI50),'Matriz de riesgo residual C'!A33,""))</f>
        <v xml:space="preserve">      </v>
      </c>
      <c r="AJ48" s="168" t="str">
        <f>CONCATENATE(IF(CONCATENATE('Matriz de riesgo residual C'!AF14,'Matriz de riesgo residual C'!AN14)=CONCATENATE(AE48,AJ50),'Matriz de riesgo residual C'!A14,""),," ",IF(CONCATENATE('Matriz de riesgo residual C'!AF21,'Matriz de riesgo residual C'!AN21)=CONCATENATE(AE48,AJ50),'Matriz de riesgo residual C'!A21,""),," ",IF(CONCATENATE('Matriz de riesgo residual C'!AF23,'Matriz de riesgo residual C'!AN23)=CONCATENATE(AE48,AJ50),'Matriz de riesgo residual C'!A23,""),," ",IF(CONCATENATE('Matriz de riesgo residual C'!AF25,'Matriz de riesgo residual C'!AN25)=CONCATENATE(AE48,AJ50),'Matriz de riesgo residual C'!A25,""),," ",IF(CONCATENATE('Matriz de riesgo residual C'!AF30,'Matriz de riesgo residual C'!AN30)=CONCATENATE(AE48,AJ50),'Matriz de riesgo residual C'!A30,""),," ",IF(CONCATENATE('Matriz de riesgo residual C'!AF32,'Matriz de riesgo residual C'!AN32)=CONCATENATE(AE48,AJ50),'Matriz de riesgo residual C'!A32,""),," ",IF(CONCATENATE('Matriz de riesgo residual C'!AF33,'Matriz de riesgo residual C'!AN33)=CONCATENATE(AE48,AJ50),'Matriz de riesgo residual C'!A33,""))</f>
        <v xml:space="preserve">      </v>
      </c>
      <c r="AL48" s="637"/>
      <c r="AM48" s="173" t="s">
        <v>39</v>
      </c>
    </row>
    <row r="49" spans="15:37" ht="38.25" customHeight="1" x14ac:dyDescent="0.25">
      <c r="O49" s="634"/>
      <c r="P49" s="92" t="s">
        <v>728</v>
      </c>
      <c r="Q49" s="93">
        <v>1</v>
      </c>
      <c r="R49" s="140" t="str">
        <f>CONCATENATE(IF(CONCATENATE('Matriz de riesgo residual C'!AE17,'Matriz de riesgo residual C'!AO17)=CONCATENATE(Q49,R50),'Matriz de riesgo residual C'!A14,""),," ",IF(CONCATENATE('Matriz de riesgo residual C'!AE28,'Matriz de riesgo residual C'!AO28)=CONCATENATE(Q49,R50),'Matriz de riesgo residual C'!A25,""))</f>
        <v xml:space="preserve"> </v>
      </c>
      <c r="S49" s="140" t="str">
        <f>CONCATENATE(IF(CONCATENATE('Matriz de riesgo residual C'!AE17,'Matriz de riesgo residual C'!AO17)=CONCATENATE(Q49,S50),'Matriz de riesgo residual C'!A14,""),," ",IF(CONCATENATE('Matriz de riesgo residual C'!AE28,'Matriz de riesgo residual C'!AO28)=CONCATENATE(Q49,S50),'Matriz de riesgo residual C'!A25,""))</f>
        <v xml:space="preserve"> </v>
      </c>
      <c r="T49" s="140" t="str">
        <f>CONCATENATE(IF(CONCATENATE('Matriz de riesgo residual C'!AE17,'Matriz de riesgo residual C'!AO17)=CONCATENATE(Q49,T50),'Matriz de riesgo residual C'!A14,""),," ",IF(CONCATENATE('Matriz de riesgo residual C'!AE28,'Matriz de riesgo residual C'!AO28)=CONCATENATE(Q49,T50),'Matriz de riesgo residual C'!A25,""))</f>
        <v>R1 R4</v>
      </c>
      <c r="U49" s="94" t="str">
        <f>CONCATENATE(IF(CONCATENATE('Matriz de riesgo residual C'!AE17,'Matriz de riesgo residual C'!AO17)=CONCATENATE(Q49,U50),'Matriz de riesgo residual C'!A14,""),," ",IF(CONCATENATE('Matriz de riesgo residual C'!AE28,'Matriz de riesgo residual C'!AO28)=CONCATENATE(Q49,U50),'Matriz de riesgo residual C'!A25,""))</f>
        <v xml:space="preserve"> </v>
      </c>
      <c r="V49" s="94" t="str">
        <f>CONCATENATE(IF(CONCATENATE('Matriz de riesgo residual C'!AE17,'Matriz de riesgo residual C'!AO17)=CONCATENATE(Q49,V50),'Matriz de riesgo residual C'!A14,""),," ",IF(CONCATENATE('Matriz de riesgo residual C'!AE28,'Matriz de riesgo residual C'!AO28)=CONCATENATE(Q49,V50),'Matriz de riesgo residual C'!A25,""))</f>
        <v xml:space="preserve"> </v>
      </c>
      <c r="AC49" s="634"/>
      <c r="AD49" s="92" t="s">
        <v>728</v>
      </c>
      <c r="AE49" s="93">
        <v>1</v>
      </c>
      <c r="AF49" s="140" t="str">
        <f>CONCATENATE(IF(CONCATENATE('Matriz de riesgo residual C'!AF14,'Matriz de riesgo residual C'!AN14)=CONCATENATE(AE49,AF50),'Matriz de riesgo residual C'!A14,""),," ",IF(CONCATENATE('Matriz de riesgo residual C'!AF21,'Matriz de riesgo residual C'!AN21)=CONCATENATE(AE49,AF50),'Matriz de riesgo residual C'!A21,""),," ",IF(CONCATENATE('Matriz de riesgo residual C'!AF23,'Matriz de riesgo residual C'!AN23)=CONCATENATE(AE49,AF50),'Matriz de riesgo residual C'!A23,""),," ",IF(CONCATENATE('Matriz de riesgo residual C'!AF25,'Matriz de riesgo residual C'!AN25)=CONCATENATE(AE49,AF50),'Matriz de riesgo residual C'!A25,""),," ",IF(CONCATENATE('Matriz de riesgo residual C'!AF30,'Matriz de riesgo residual C'!AN30)=CONCATENATE(AE49,AF50),'Matriz de riesgo residual C'!A30,""),," ",IF(CONCATENATE('Matriz de riesgo residual C'!AF32,'Matriz de riesgo residual C'!AN32)=CONCATENATE(AE49,AF50),'Matriz de riesgo residual C'!A32,""),," ",IF(CONCATENATE('Matriz de riesgo residual C'!AF33,'Matriz de riesgo residual C'!AN33)=CONCATENATE(AE49,AF50),'Matriz de riesgo residual C'!A33,""))</f>
        <v xml:space="preserve">R1   R4   </v>
      </c>
      <c r="AG49" s="140" t="str">
        <f>CONCATENATE(IF(CONCATENATE('Matriz de riesgo residual C'!AF14,'Matriz de riesgo residual C'!AN14)=CONCATENATE(AE49,AG50),'Matriz de riesgo residual C'!A14,""),," ",IF(CONCATENATE('Matriz de riesgo residual C'!AF21,'Matriz de riesgo residual C'!AN21)=CONCATENATE(AE49,AG50),'Matriz de riesgo residual C'!A21,""),," ",IF(CONCATENATE('Matriz de riesgo residual C'!AF23,'Matriz de riesgo residual C'!AN23)=CONCATENATE(AE49,AG50),'Matriz de riesgo residual C'!A23,""),," ",IF(CONCATENATE('Matriz de riesgo residual C'!AF25,'Matriz de riesgo residual C'!AN25)=CONCATENATE(AE49,AG50),'Matriz de riesgo residual C'!A25,""),," ",IF(CONCATENATE('Matriz de riesgo residual C'!AF30,'Matriz de riesgo residual C'!AN30)=CONCATENATE(AE49,AG50),'Matriz de riesgo residual C'!A30,""),," ",IF(CONCATENATE('Matriz de riesgo residual C'!AF32,'Matriz de riesgo residual C'!AN32)=CONCATENATE(AE49,AG50),'Matriz de riesgo residual C'!A32,""),," ",IF(CONCATENATE('Matriz de riesgo residual C'!AF33,'Matriz de riesgo residual C'!AN33)=CONCATENATE(AE49,AG50),'Matriz de riesgo residual C'!A33,""))</f>
        <v xml:space="preserve"> R2 R3  R5 R6 R7</v>
      </c>
      <c r="AH49" s="140" t="str">
        <f>CONCATENATE(IF(CONCATENATE('Matriz de riesgo residual C'!AF14,'Matriz de riesgo residual C'!AN14)=CONCATENATE(AE49,AH50),'Matriz de riesgo residual C'!A14,""),," ",IF(CONCATENATE('Matriz de riesgo residual C'!AF21,'Matriz de riesgo residual C'!AN21)=CONCATENATE(AE49,AH50),'Matriz de riesgo residual C'!A21,""),," ",IF(CONCATENATE('Matriz de riesgo residual C'!AF23,'Matriz de riesgo residual C'!AN23)=CONCATENATE(AE49,AH50),'Matriz de riesgo residual C'!A23,""),," ",IF(CONCATENATE('Matriz de riesgo residual C'!AF25,'Matriz de riesgo residual C'!AN25)=CONCATENATE(AE49,AH50),'Matriz de riesgo residual C'!A25,""),," ",IF(CONCATENATE('Matriz de riesgo residual C'!AF30,'Matriz de riesgo residual C'!AN30)=CONCATENATE(AE49,AH50),'Matriz de riesgo residual C'!A30,""),," ",IF(CONCATENATE('Matriz de riesgo residual C'!AF32,'Matriz de riesgo residual C'!AN32)=CONCATENATE(AE49,AH50),'Matriz de riesgo residual C'!A32,""),," ",IF(CONCATENATE('Matriz de riesgo residual C'!AF33,'Matriz de riesgo residual C'!AN33)=CONCATENATE(AE49,AH50),'Matriz de riesgo residual C'!A33,""))</f>
        <v xml:space="preserve">      </v>
      </c>
      <c r="AI49" s="94" t="str">
        <f>CONCATENATE(IF(CONCATENATE('Matriz de riesgo residual C'!AF14,'Matriz de riesgo residual C'!AN14)=CONCATENATE(AE49,AI50),'Matriz de riesgo residual C'!A14,""),," ",IF(CONCATENATE('Matriz de riesgo residual C'!AF21,'Matriz de riesgo residual C'!AN21)=CONCATENATE(AE49,AI50),'Matriz de riesgo residual C'!A21,""),," ",IF(CONCATENATE('Matriz de riesgo residual C'!AF23,'Matriz de riesgo residual C'!AN23)=CONCATENATE(AE49,AI50),'Matriz de riesgo residual C'!A23,""),," ",IF(CONCATENATE('Matriz de riesgo residual C'!AF25,'Matriz de riesgo residual C'!AN25)=CONCATENATE(AE49,AI50),'Matriz de riesgo residual C'!A25,""),," ",IF(CONCATENATE('Matriz de riesgo residual C'!AF30,'Matriz de riesgo residual C'!AN30)=CONCATENATE(AE49,AI50),'Matriz de riesgo residual C'!A30,""),," ",IF(CONCATENATE('Matriz de riesgo residual C'!AF32,'Matriz de riesgo residual C'!AN32)=CONCATENATE(AE49,AI50),'Matriz de riesgo residual C'!A32,""),," ",IF(CONCATENATE('Matriz de riesgo residual C'!AF33,'Matriz de riesgo residual C'!AN33)=CONCATENATE(AE49,AI50),'Matriz de riesgo residual C'!A33,""))</f>
        <v xml:space="preserve">      </v>
      </c>
      <c r="AJ49" s="94" t="str">
        <f>CONCATENATE(IF(CONCATENATE('Matriz de riesgo residual C'!AF14,'Matriz de riesgo residual C'!AN14)=CONCATENATE(AE49,AJ50),'Matriz de riesgo residual C'!A14,""),," ",IF(CONCATENATE('Matriz de riesgo residual C'!AF21,'Matriz de riesgo residual C'!AN21)=CONCATENATE(AE49,AJ50),'Matriz de riesgo residual C'!A21,""),," ",IF(CONCATENATE('Matriz de riesgo residual C'!AF23,'Matriz de riesgo residual C'!AN23)=CONCATENATE(AE49,AJ50),'Matriz de riesgo residual C'!A23,""),," ",IF(CONCATENATE('Matriz de riesgo residual C'!AF25,'Matriz de riesgo residual C'!AN25)=CONCATENATE(AE49,AJ50),'Matriz de riesgo residual C'!A25,""),," ",IF(CONCATENATE('Matriz de riesgo residual C'!AF30,'Matriz de riesgo residual C'!AN30)=CONCATENATE(AE49,AJ50),'Matriz de riesgo residual C'!A30,""),," ",IF(CONCATENATE('Matriz de riesgo residual C'!AF32,'Matriz de riesgo residual C'!AN32)=CONCATENATE(AE49,AJ50),'Matriz de riesgo residual C'!A32,""),," ",IF(CONCATENATE('Matriz de riesgo residual C'!AF33,'Matriz de riesgo residual C'!AN33)=CONCATENATE(AE49,AJ50),'Matriz de riesgo residual C'!A33,""))</f>
        <v xml:space="preserve">      </v>
      </c>
    </row>
    <row r="50" spans="15:37" x14ac:dyDescent="0.25">
      <c r="R50" s="93">
        <v>1</v>
      </c>
      <c r="S50" s="93">
        <v>2</v>
      </c>
      <c r="T50" s="93">
        <v>3</v>
      </c>
      <c r="U50" s="93">
        <v>4</v>
      </c>
      <c r="V50" s="93">
        <v>5</v>
      </c>
      <c r="W50" s="21" t="s">
        <v>649</v>
      </c>
      <c r="AF50" s="93">
        <v>1</v>
      </c>
      <c r="AG50" s="93">
        <v>2</v>
      </c>
      <c r="AH50" s="93">
        <v>3</v>
      </c>
      <c r="AI50" s="93">
        <v>4</v>
      </c>
      <c r="AJ50" s="93">
        <v>5</v>
      </c>
      <c r="AK50" s="21" t="s">
        <v>649</v>
      </c>
    </row>
    <row r="51" spans="15:37" x14ac:dyDescent="0.25">
      <c r="R51" s="95" t="s">
        <v>750</v>
      </c>
      <c r="S51" s="95" t="s">
        <v>753</v>
      </c>
      <c r="T51" s="95" t="s">
        <v>757</v>
      </c>
      <c r="U51" s="95" t="s">
        <v>762</v>
      </c>
      <c r="V51" s="95" t="s">
        <v>765</v>
      </c>
      <c r="AF51" s="95" t="s">
        <v>750</v>
      </c>
      <c r="AG51" s="95" t="s">
        <v>753</v>
      </c>
      <c r="AH51" s="95" t="s">
        <v>757</v>
      </c>
      <c r="AI51" s="95" t="s">
        <v>762</v>
      </c>
      <c r="AJ51" s="95" t="s">
        <v>765</v>
      </c>
    </row>
    <row r="52" spans="15:37" ht="15.75" x14ac:dyDescent="0.25">
      <c r="R52" s="367" t="s">
        <v>831</v>
      </c>
      <c r="S52" s="367"/>
      <c r="T52" s="367"/>
      <c r="U52" s="367"/>
      <c r="V52" s="367"/>
      <c r="AF52" s="367" t="s">
        <v>831</v>
      </c>
      <c r="AG52" s="367"/>
      <c r="AH52" s="367"/>
      <c r="AI52" s="367"/>
      <c r="AJ52" s="367"/>
    </row>
    <row r="53" spans="15:37" x14ac:dyDescent="0.25">
      <c r="AF53" s="21"/>
      <c r="AG53" s="21"/>
      <c r="AH53" s="21"/>
      <c r="AI53" s="21"/>
      <c r="AJ53" s="21"/>
    </row>
    <row r="54" spans="15:37" x14ac:dyDescent="0.25">
      <c r="AF54" s="21"/>
      <c r="AG54" s="21"/>
      <c r="AH54" s="21"/>
      <c r="AI54" s="21"/>
      <c r="AJ54" s="21"/>
    </row>
    <row r="55" spans="15:37" ht="15.75" thickBot="1" x14ac:dyDescent="0.3">
      <c r="R55" s="633" t="s">
        <v>1010</v>
      </c>
      <c r="S55" s="633"/>
      <c r="T55" s="633"/>
      <c r="U55" s="633"/>
      <c r="V55" s="633"/>
      <c r="AF55" s="21"/>
      <c r="AG55" s="21"/>
      <c r="AH55" s="21"/>
      <c r="AI55" s="21"/>
      <c r="AJ55" s="21"/>
    </row>
    <row r="56" spans="15:37" ht="35.1" customHeight="1" x14ac:dyDescent="0.25">
      <c r="O56" s="634" t="s">
        <v>853</v>
      </c>
      <c r="P56" s="92" t="s">
        <v>740</v>
      </c>
      <c r="Q56" s="93">
        <v>5</v>
      </c>
      <c r="R56" s="94" t="str">
        <f>CONCATENATE(IF(CONCATENATE('Matriz de riesgo residual C'!AE18,'Matriz de riesgo residual C'!AO18)=CONCATENATE(Q56,R61),'Matriz de riesgo residual C'!A14,""),," ",IF(CONCATENATE('Matriz de riesgo residual C'!AE29,'Matriz de riesgo residual C'!AO29)=CONCATENATE(Q56,R61),'Matriz de riesgo residual C'!A25,""))</f>
        <v xml:space="preserve"> </v>
      </c>
      <c r="S56" s="168" t="str">
        <f>CONCATENATE(IF(CONCATENATE('Matriz de riesgo residual C'!AE18,'Matriz de riesgo residual C'!AO18)=CONCATENATE(Q56,S61),'Matriz de riesgo residual C'!A14,""),," ",IF(CONCATENATE('Matriz de riesgo residual C'!AE29,'Matriz de riesgo residual C'!AO29)=CONCATENATE(Q56,S61),'Matriz de riesgo residual C'!A25,""))</f>
        <v xml:space="preserve"> </v>
      </c>
      <c r="T56" s="168" t="str">
        <f>CONCATENATE(IF(CONCATENATE('Matriz de riesgo residual C'!AE18,'Matriz de riesgo residual C'!AO18)=CONCATENATE(Q56,T61),'Matriz de riesgo residual C'!A14,""),," ",IF(CONCATENATE('Matriz de riesgo residual C'!AE29,'Matriz de riesgo residual C'!AO29)=CONCATENATE(Q56,T61),'Matriz de riesgo residual C'!A25,""))</f>
        <v xml:space="preserve"> </v>
      </c>
      <c r="U56" s="169" t="str">
        <f>CONCATENATE(IF(CONCATENATE('Matriz de riesgo residual C'!AE18,'Matriz de riesgo residual C'!AO18)=CONCATENATE(Q56,U61),'Matriz de riesgo residual C'!A14,""),," ",IF(CONCATENATE('Matriz de riesgo residual C'!AE29,'Matriz de riesgo residual C'!AO29)=CONCATENATE(Q56,U61),'Matriz de riesgo residual C'!A25,""))</f>
        <v xml:space="preserve"> </v>
      </c>
      <c r="V56" s="169" t="str">
        <f>CONCATENATE(IF(CONCATENATE('Matriz de riesgo residual C'!AE18,'Matriz de riesgo residual C'!AO18)=CONCATENATE(Q56,V61),'Matriz de riesgo residual C'!A14,""),," ",IF(CONCATENATE('Matriz de riesgo residual C'!AE29,'Matriz de riesgo residual C'!AO29)=CONCATENATE(Q56,V61),'Matriz de riesgo residual C'!A25,""))</f>
        <v xml:space="preserve"> </v>
      </c>
      <c r="X56" s="635" t="s">
        <v>854</v>
      </c>
      <c r="Y56" s="170" t="s">
        <v>34</v>
      </c>
      <c r="AF56" s="21"/>
      <c r="AG56" s="21"/>
      <c r="AH56" s="21"/>
      <c r="AI56" s="21"/>
      <c r="AJ56" s="21"/>
    </row>
    <row r="57" spans="15:37" ht="35.1" customHeight="1" x14ac:dyDescent="0.25">
      <c r="O57" s="634"/>
      <c r="P57" s="92" t="s">
        <v>737</v>
      </c>
      <c r="Q57" s="93">
        <v>4</v>
      </c>
      <c r="R57" s="94" t="str">
        <f>CONCATENATE(IF(CONCATENATE('Matriz de riesgo residual C'!AE18,'Matriz de riesgo residual C'!AO18)=CONCATENATE(Q57,R61),'Matriz de riesgo residual C'!A14,""),," ",IF(CONCATENATE('Matriz de riesgo residual C'!AE29,'Matriz de riesgo residual C'!AO29)=CONCATENATE(Q57,R61),'Matriz de riesgo residual C'!A25,""))</f>
        <v xml:space="preserve"> </v>
      </c>
      <c r="S57" s="94" t="str">
        <f>CONCATENATE(IF(CONCATENATE('Matriz de riesgo residual C'!AE18,'Matriz de riesgo residual C'!AO18)=CONCATENATE(Q57,S61),'Matriz de riesgo residual C'!A14,""),," ",IF(CONCATENATE('Matriz de riesgo residual C'!AE29,'Matriz de riesgo residual C'!AO29)=CONCATENATE(Q57,S61),'Matriz de riesgo residual C'!A25,""))</f>
        <v xml:space="preserve"> </v>
      </c>
      <c r="T57" s="168" t="str">
        <f>CONCATENATE(IF(CONCATENATE('Matriz de riesgo residual C'!AE18,'Matriz de riesgo residual C'!AO18)=CONCATENATE(Q57,T61),'Matriz de riesgo residual C'!A14,""),," ",IF(CONCATENATE('Matriz de riesgo residual C'!AE29,'Matriz de riesgo residual C'!AO29)=CONCATENATE(Q57,T61),'Matriz de riesgo residual C'!A25,""))</f>
        <v xml:space="preserve"> </v>
      </c>
      <c r="U57" s="168" t="str">
        <f>CONCATENATE(IF(CONCATENATE('Matriz de riesgo residual C'!AE18,'Matriz de riesgo residual C'!AO18)=CONCATENATE(Q57,U61),'Matriz de riesgo residual C'!A14,""),," ",IF(CONCATENATE('Matriz de riesgo residual C'!AE29,'Matriz de riesgo residual C'!AO29)=CONCATENATE(Q57,U61),'Matriz de riesgo residual C'!A25,""))</f>
        <v xml:space="preserve"> </v>
      </c>
      <c r="V57" s="169" t="str">
        <f>CONCATENATE(IF(CONCATENATE('Matriz de riesgo residual C'!AE18,'Matriz de riesgo residual C'!AO18)=CONCATENATE(Q57,V61),'Matriz de riesgo residual C'!A14,""),," ",IF(CONCATENATE('Matriz de riesgo residual C'!AE29,'Matriz de riesgo residual C'!AO29)=CONCATENATE(Q57,V61),'Matriz de riesgo residual C'!A25,""))</f>
        <v xml:space="preserve"> </v>
      </c>
      <c r="X57" s="636"/>
      <c r="Y57" s="171" t="s">
        <v>1231</v>
      </c>
      <c r="AF57" s="21"/>
      <c r="AG57" s="21"/>
      <c r="AH57" s="21"/>
      <c r="AI57" s="21"/>
      <c r="AJ57" s="21"/>
    </row>
    <row r="58" spans="15:37" ht="35.1" customHeight="1" x14ac:dyDescent="0.25">
      <c r="O58" s="634"/>
      <c r="P58" s="95" t="s">
        <v>734</v>
      </c>
      <c r="Q58" s="93">
        <v>3</v>
      </c>
      <c r="R58" s="140" t="str">
        <f>CONCATENATE(IF(CONCATENATE('Matriz de riesgo residual C'!AE18,'Matriz de riesgo residual C'!AO18)=CONCATENATE(Q58,R61),'Matriz de riesgo residual C'!A14,""),," ",IF(CONCATENATE('Matriz de riesgo residual C'!AE29,'Matriz de riesgo residual C'!AO29)=CONCATENATE(Q58,R61),'Matriz de riesgo residual C'!A25,""))</f>
        <v xml:space="preserve"> </v>
      </c>
      <c r="S58" s="94" t="str">
        <f>CONCATENATE(IF(CONCATENATE('Matriz de riesgo residual C'!AE18,'Matriz de riesgo residual C'!AO18)=CONCATENATE(Q58,S61),'Matriz de riesgo residual C'!A14,""),," ",IF(CONCATENATE('Matriz de riesgo residual C'!AE29,'Matriz de riesgo residual C'!AO29)=CONCATENATE(Q58,S61),'Matriz de riesgo residual C'!A25,""))</f>
        <v xml:space="preserve"> </v>
      </c>
      <c r="T58" s="94" t="str">
        <f>CONCATENATE(IF(CONCATENATE('Matriz de riesgo residual C'!AE18,'Matriz de riesgo residual C'!AO18)=CONCATENATE(Q58,T61),'Matriz de riesgo residual C'!A14,""),," ",IF(CONCATENATE('Matriz de riesgo residual C'!AE29,'Matriz de riesgo residual C'!AO29)=CONCATENATE(Q58,T61),'Matriz de riesgo residual C'!A25,""))</f>
        <v xml:space="preserve"> </v>
      </c>
      <c r="U58" s="168" t="str">
        <f>CONCATENATE(IF(CONCATENATE('Matriz de riesgo residual C'!AE18,'Matriz de riesgo residual C'!AO18)=CONCATENATE(Q58,U61),'Matriz de riesgo residual C'!A14,""),," ",IF(CONCATENATE('Matriz de riesgo residual C'!AE29,'Matriz de riesgo residual C'!AO29)=CONCATENATE(Q58,U61),'Matriz de riesgo residual C'!A25,""))</f>
        <v xml:space="preserve"> </v>
      </c>
      <c r="V58" s="168" t="str">
        <f>CONCATENATE(IF(CONCATENATE('Matriz de riesgo residual C'!AE18,'Matriz de riesgo residual C'!AO18)=CONCATENATE(Q58,V61),'Matriz de riesgo residual C'!A14,""),," ",IF(CONCATENATE('Matriz de riesgo residual C'!AE29,'Matriz de riesgo residual C'!AO29)=CONCATENATE(Q58,V61),'Matriz de riesgo residual C'!A25,""))</f>
        <v xml:space="preserve"> </v>
      </c>
      <c r="X58" s="636"/>
      <c r="Y58" s="172" t="s">
        <v>33</v>
      </c>
      <c r="AF58" s="21"/>
      <c r="AG58" s="21"/>
      <c r="AH58" s="21"/>
      <c r="AI58" s="21"/>
      <c r="AJ58" s="21"/>
    </row>
    <row r="59" spans="15:37" ht="35.1" customHeight="1" thickBot="1" x14ac:dyDescent="0.3">
      <c r="O59" s="634"/>
      <c r="P59" s="92" t="s">
        <v>731</v>
      </c>
      <c r="Q59" s="93">
        <v>2</v>
      </c>
      <c r="R59" s="140" t="str">
        <f>CONCATENATE(IF(CONCATENATE('Matriz de riesgo residual C'!AE18,'Matriz de riesgo residual C'!AO18)=CONCATENATE(Q59,R61),'Matriz de riesgo residual C'!A14,""),," ",IF(CONCATENATE('Matriz de riesgo residual C'!AE29,'Matriz de riesgo residual C'!AO29)=CONCATENATE(Q59,R61),'Matriz de riesgo residual C'!A25,""))</f>
        <v xml:space="preserve"> </v>
      </c>
      <c r="S59" s="94" t="str">
        <f>CONCATENATE(IF(CONCATENATE('Matriz de riesgo residual C'!AE18,'Matriz de riesgo residual C'!AO18)=CONCATENATE(Q59,S61),'Matriz de riesgo residual C'!A14,""),," ",IF(CONCATENATE('Matriz de riesgo residual C'!AE29,'Matriz de riesgo residual C'!AO29)=CONCATENATE(Q59,S61),'Matriz de riesgo residual C'!A25,""))</f>
        <v xml:space="preserve"> </v>
      </c>
      <c r="T59" s="94" t="str">
        <f>CONCATENATE(IF(CONCATENATE('Matriz de riesgo residual C'!AE18,'Matriz de riesgo residual C'!AO18)=CONCATENATE(Q59,T61),'Matriz de riesgo residual C'!A14,""),," ",IF(CONCATENATE('Matriz de riesgo residual C'!AE29,'Matriz de riesgo residual C'!AO29)=CONCATENATE(Q59,T61),'Matriz de riesgo residual C'!A25,""))</f>
        <v xml:space="preserve"> </v>
      </c>
      <c r="U59" s="94" t="str">
        <f>CONCATENATE(IF(CONCATENATE('Matriz de riesgo residual C'!AE18,'Matriz de riesgo residual C'!AO18)=CONCATENATE(Q59,U61),'Matriz de riesgo residual C'!A14,""),," ",IF(CONCATENATE('Matriz de riesgo residual C'!AE29,'Matriz de riesgo residual C'!AO29)=CONCATENATE(Q59,U61),'Matriz de riesgo residual C'!A25,""))</f>
        <v xml:space="preserve"> </v>
      </c>
      <c r="V59" s="168" t="str">
        <f>CONCATENATE(IF(CONCATENATE('Matriz de riesgo residual C'!AE18,'Matriz de riesgo residual C'!AO18)=CONCATENATE(Q59,V61),'Matriz de riesgo residual C'!A14,""),," ",IF(CONCATENATE('Matriz de riesgo residual C'!AE29,'Matriz de riesgo residual C'!AO29)=CONCATENATE(Q59,V61),'Matriz de riesgo residual C'!A25,""))</f>
        <v xml:space="preserve"> </v>
      </c>
      <c r="X59" s="637"/>
      <c r="Y59" s="173" t="s">
        <v>39</v>
      </c>
      <c r="AF59" s="21"/>
      <c r="AG59" s="21"/>
      <c r="AH59" s="21"/>
      <c r="AI59" s="21"/>
      <c r="AJ59" s="21"/>
    </row>
    <row r="60" spans="15:37" ht="35.1" customHeight="1" x14ac:dyDescent="0.25">
      <c r="O60" s="634"/>
      <c r="P60" s="92" t="s">
        <v>728</v>
      </c>
      <c r="Q60" s="93">
        <v>1</v>
      </c>
      <c r="R60" s="140" t="str">
        <f>CONCATENATE(IF(CONCATENATE('Matriz de riesgo residual C'!AE18,'Matriz de riesgo residual C'!AO18)=CONCATENATE(Q60,R61),'Matriz de riesgo residual C'!A14,""),," ",IF(CONCATENATE('Matriz de riesgo residual C'!AE29,'Matriz de riesgo residual C'!AO29)=CONCATENATE(Q60,R61),'Matriz de riesgo residual C'!A25,""))</f>
        <v xml:space="preserve"> </v>
      </c>
      <c r="S60" s="140" t="str">
        <f>CONCATENATE(IF(CONCATENATE('Matriz de riesgo residual C'!AE18,'Matriz de riesgo residual C'!AO18)=CONCATENATE(Q60,S61),'Matriz de riesgo residual C'!A14,""),," ",IF(CONCATENATE('Matriz de riesgo residual C'!AE29,'Matriz de riesgo residual C'!AO29)=CONCATENATE(Q60,S61),'Matriz de riesgo residual C'!A25,""))</f>
        <v>R1 R4</v>
      </c>
      <c r="T60" s="140" t="str">
        <f>CONCATENATE(IF(CONCATENATE('Matriz de riesgo residual C'!AE18,'Matriz de riesgo residual C'!AO18)=CONCATENATE(Q60,T61),'Matriz de riesgo residual C'!A14,""),," ",IF(CONCATENATE('Matriz de riesgo residual C'!AE29,'Matriz de riesgo residual C'!AO29)=CONCATENATE(Q60,T61),'Matriz de riesgo residual C'!A25,""))</f>
        <v xml:space="preserve"> </v>
      </c>
      <c r="U60" s="94" t="str">
        <f>CONCATENATE(IF(CONCATENATE('Matriz de riesgo residual C'!AE18,'Matriz de riesgo residual C'!AO18)=CONCATENATE(Q60,U61),'Matriz de riesgo residual C'!A14,""),," ",IF(CONCATENATE('Matriz de riesgo residual C'!AE29,'Matriz de riesgo residual C'!AO29)=CONCATENATE(Q60,U61),'Matriz de riesgo residual C'!A25,""))</f>
        <v xml:space="preserve"> </v>
      </c>
      <c r="V60" s="94" t="str">
        <f>CONCATENATE(IF(CONCATENATE('Matriz de riesgo residual C'!AE18,'Matriz de riesgo residual C'!AO18)=CONCATENATE(Q60,V61),'Matriz de riesgo residual C'!A14,""),," ",IF(CONCATENATE('Matriz de riesgo residual C'!AE29,'Matriz de riesgo residual C'!AO29)=CONCATENATE(Q60,V61),'Matriz de riesgo residual C'!A25,""))</f>
        <v xml:space="preserve"> </v>
      </c>
      <c r="AF60" s="21"/>
      <c r="AG60" s="21"/>
      <c r="AH60" s="21"/>
      <c r="AI60" s="21"/>
      <c r="AJ60" s="21"/>
    </row>
    <row r="61" spans="15:37" x14ac:dyDescent="0.25">
      <c r="R61" s="93">
        <v>1</v>
      </c>
      <c r="S61" s="93">
        <v>2</v>
      </c>
      <c r="T61" s="93">
        <v>3</v>
      </c>
      <c r="U61" s="93">
        <v>4</v>
      </c>
      <c r="V61" s="93">
        <v>5</v>
      </c>
      <c r="W61" s="21" t="s">
        <v>649</v>
      </c>
      <c r="AF61" s="21"/>
      <c r="AG61" s="21"/>
      <c r="AH61" s="21"/>
      <c r="AI61" s="21"/>
      <c r="AJ61" s="21"/>
    </row>
    <row r="62" spans="15:37" x14ac:dyDescent="0.25">
      <c r="R62" s="95" t="s">
        <v>750</v>
      </c>
      <c r="S62" s="95" t="s">
        <v>753</v>
      </c>
      <c r="T62" s="95" t="s">
        <v>757</v>
      </c>
      <c r="U62" s="95" t="s">
        <v>762</v>
      </c>
      <c r="V62" s="95" t="s">
        <v>765</v>
      </c>
      <c r="AF62" s="21"/>
      <c r="AG62" s="21"/>
      <c r="AH62" s="21"/>
      <c r="AI62" s="21"/>
      <c r="AJ62" s="21"/>
    </row>
    <row r="63" spans="15:37" ht="15.75" x14ac:dyDescent="0.25">
      <c r="R63" s="367" t="s">
        <v>831</v>
      </c>
      <c r="S63" s="367"/>
      <c r="T63" s="367"/>
      <c r="U63" s="367"/>
      <c r="V63" s="367"/>
      <c r="AF63" s="21"/>
      <c r="AG63" s="21"/>
      <c r="AH63" s="21"/>
      <c r="AI63" s="21"/>
      <c r="AJ63" s="21"/>
    </row>
    <row r="66" spans="15:25" ht="15.75" thickBot="1" x14ac:dyDescent="0.3">
      <c r="R66" s="633" t="s">
        <v>1012</v>
      </c>
      <c r="S66" s="633"/>
      <c r="T66" s="633"/>
      <c r="U66" s="633"/>
      <c r="V66" s="633"/>
    </row>
    <row r="67" spans="15:25" ht="35.1" customHeight="1" x14ac:dyDescent="0.25">
      <c r="O67" s="634" t="s">
        <v>853</v>
      </c>
      <c r="P67" s="92" t="s">
        <v>740</v>
      </c>
      <c r="Q67" s="93">
        <v>5</v>
      </c>
      <c r="R67" s="94" t="str">
        <f>CONCATENATE(IF(CONCATENATE('Matriz de riesgo residual C'!AE19,'Matriz de riesgo residual C'!AO19)=CONCATENATE(Q67,R72),'Matriz de riesgo residual C'!A14,""))</f>
        <v/>
      </c>
      <c r="S67" s="168" t="str">
        <f>CONCATENATE(IF(CONCATENATE('Matriz de riesgo residual C'!AE19,'Matriz de riesgo residual C'!AO19)=CONCATENATE(Q67,S72),'Matriz de riesgo residual C'!A14,""))</f>
        <v/>
      </c>
      <c r="T67" s="168" t="str">
        <f>CONCATENATE(IF(CONCATENATE('Matriz de riesgo residual C'!AE19,'Matriz de riesgo residual C'!AO19)=CONCATENATE(Q67,T72),'Matriz de riesgo residual C'!A14,""))</f>
        <v/>
      </c>
      <c r="U67" s="169" t="str">
        <f>CONCATENATE(IF(CONCATENATE('Matriz de riesgo residual C'!AE19,'Matriz de riesgo residual C'!AO19)=CONCATENATE(Q67,U72),'Matriz de riesgo residual C'!A14,""))</f>
        <v/>
      </c>
      <c r="V67" s="169" t="str">
        <f>CONCATENATE(IF(CONCATENATE('Matriz de riesgo residual C'!AE19,'Matriz de riesgo residual C'!AO19)=CONCATENATE(Q67,V72),'Matriz de riesgo residual C'!A14,""))</f>
        <v/>
      </c>
      <c r="X67" s="295" t="s">
        <v>854</v>
      </c>
      <c r="Y67" s="170" t="s">
        <v>34</v>
      </c>
    </row>
    <row r="68" spans="15:25" ht="35.1" customHeight="1" x14ac:dyDescent="0.25">
      <c r="O68" s="634"/>
      <c r="P68" s="92" t="s">
        <v>737</v>
      </c>
      <c r="Q68" s="93">
        <v>4</v>
      </c>
      <c r="R68" s="94" t="str">
        <f>CONCATENATE(IF(CONCATENATE('Matriz de riesgo residual C'!AE19,'Matriz de riesgo residual C'!AO19)=CONCATENATE(Q68,R72),'Matriz de riesgo residual C'!A14,""))</f>
        <v/>
      </c>
      <c r="S68" s="94" t="str">
        <f>CONCATENATE(IF(CONCATENATE('Matriz de riesgo residual C'!AE19,'Matriz de riesgo residual C'!AO19)=CONCATENATE(Q68,S72),'Matriz de riesgo residual C'!A14,""))</f>
        <v/>
      </c>
      <c r="T68" s="168" t="str">
        <f>CONCATENATE(IF(CONCATENATE('Matriz de riesgo residual C'!AE19,'Matriz de riesgo residual C'!AO19)=CONCATENATE(Q68,T72),'Matriz de riesgo residual C'!A14,""))</f>
        <v/>
      </c>
      <c r="U68" s="168" t="str">
        <f>CONCATENATE(IF(CONCATENATE('Matriz de riesgo residual C'!AE19,'Matriz de riesgo residual C'!AO19)=CONCATENATE(Q68,U72),'Matriz de riesgo residual C'!A14,""))</f>
        <v/>
      </c>
      <c r="V68" s="169" t="str">
        <f>CONCATENATE(IF(CONCATENATE('Matriz de riesgo residual C'!AE19,'Matriz de riesgo residual C'!AO19)=CONCATENATE(Q68,V72),'Matriz de riesgo residual C'!A14,""))</f>
        <v/>
      </c>
      <c r="X68" s="296"/>
      <c r="Y68" s="171" t="s">
        <v>1231</v>
      </c>
    </row>
    <row r="69" spans="15:25" ht="35.1" customHeight="1" x14ac:dyDescent="0.25">
      <c r="O69" s="634"/>
      <c r="P69" s="95" t="s">
        <v>734</v>
      </c>
      <c r="Q69" s="93">
        <v>3</v>
      </c>
      <c r="R69" s="140" t="str">
        <f>CONCATENATE(IF(CONCATENATE('Matriz de riesgo residual C'!AE19,'Matriz de riesgo residual C'!AO19)=CONCATENATE(Q69,R72),'Matriz de riesgo residual C'!A14,""))</f>
        <v/>
      </c>
      <c r="S69" s="94" t="str">
        <f>CONCATENATE(IF(CONCATENATE('Matriz de riesgo residual C'!AE19,'Matriz de riesgo residual C'!AO19)=CONCATENATE(Q69,S72),'Matriz de riesgo residual C'!A14,""))</f>
        <v/>
      </c>
      <c r="T69" s="94" t="str">
        <f>CONCATENATE(IF(CONCATENATE('Matriz de riesgo residual C'!AE19,'Matriz de riesgo residual C'!AO19)=CONCATENATE(Q69,T72),'Matriz de riesgo residual C'!A14,""))</f>
        <v/>
      </c>
      <c r="U69" s="168" t="str">
        <f>CONCATENATE(IF(CONCATENATE('Matriz de riesgo residual C'!AE19,'Matriz de riesgo residual C'!AO19)=CONCATENATE(Q69,U72),'Matriz de riesgo residual C'!A14,""))</f>
        <v/>
      </c>
      <c r="V69" s="168" t="str">
        <f>CONCATENATE(IF(CONCATENATE('Matriz de riesgo residual C'!AE19,'Matriz de riesgo residual C'!AO19)=CONCATENATE(Q69,V72),'Matriz de riesgo residual C'!A14,""))</f>
        <v/>
      </c>
      <c r="X69" s="296"/>
      <c r="Y69" s="172" t="s">
        <v>33</v>
      </c>
    </row>
    <row r="70" spans="15:25" ht="35.1" customHeight="1" thickBot="1" x14ac:dyDescent="0.3">
      <c r="O70" s="634"/>
      <c r="P70" s="92" t="s">
        <v>731</v>
      </c>
      <c r="Q70" s="93">
        <v>2</v>
      </c>
      <c r="R70" s="140" t="str">
        <f>CONCATENATE(IF(CONCATENATE('Matriz de riesgo residual C'!AE19,'Matriz de riesgo residual C'!AO19)=CONCATENATE(Q70,R72),'Matriz de riesgo residual C'!A14,""))</f>
        <v/>
      </c>
      <c r="S70" s="94" t="str">
        <f>CONCATENATE(IF(CONCATENATE('Matriz de riesgo residual C'!AE19,'Matriz de riesgo residual C'!AO19)=CONCATENATE(Q70,S72),'Matriz de riesgo residual C'!A14,""))</f>
        <v/>
      </c>
      <c r="T70" s="94" t="str">
        <f>CONCATENATE(IF(CONCATENATE('Matriz de riesgo residual C'!AE19,'Matriz de riesgo residual C'!AO19)=CONCATENATE(Q70,T72),'Matriz de riesgo residual C'!A14,""))</f>
        <v/>
      </c>
      <c r="U70" s="94" t="str">
        <f>CONCATENATE(IF(CONCATENATE('Matriz de riesgo residual C'!AE19,'Matriz de riesgo residual C'!AO19)=CONCATENATE(Q70,U72),'Matriz de riesgo residual C'!A14,""))</f>
        <v/>
      </c>
      <c r="V70" s="168" t="str">
        <f>CONCATENATE(IF(CONCATENATE('Matriz de riesgo residual C'!AE19,'Matriz de riesgo residual C'!AO19)=CONCATENATE(Q70,V72),'Matriz de riesgo residual C'!A14,""))</f>
        <v/>
      </c>
      <c r="X70" s="297"/>
      <c r="Y70" s="173" t="s">
        <v>39</v>
      </c>
    </row>
    <row r="71" spans="15:25" ht="35.1" customHeight="1" x14ac:dyDescent="0.25">
      <c r="O71" s="634"/>
      <c r="P71" s="92" t="s">
        <v>728</v>
      </c>
      <c r="Q71" s="93">
        <v>1</v>
      </c>
      <c r="R71" s="140" t="str">
        <f>CONCATENATE(IF(CONCATENATE('Matriz de riesgo residual C'!AE19,'Matriz de riesgo residual C'!AO19)=CONCATENATE(Q71,R72),'Matriz de riesgo residual C'!A14,""))</f>
        <v/>
      </c>
      <c r="S71" s="140" t="str">
        <f>CONCATENATE(IF(CONCATENATE('Matriz de riesgo residual C'!AE19,'Matriz de riesgo residual C'!AO19)=CONCATENATE(Q71,S72),'Matriz de riesgo residual C'!A14,""))</f>
        <v>R1</v>
      </c>
      <c r="T71" s="140" t="str">
        <f>CONCATENATE(IF(CONCATENATE('Matriz de riesgo residual C'!AE19,'Matriz de riesgo residual C'!AO19)=CONCATENATE(Q71,T72),'Matriz de riesgo residual C'!A14,""))</f>
        <v/>
      </c>
      <c r="U71" s="94" t="str">
        <f>CONCATENATE(IF(CONCATENATE('Matriz de riesgo residual C'!AE19,'Matriz de riesgo residual C'!AO19)=CONCATENATE(Q71,U72),'Matriz de riesgo residual C'!A14,""))</f>
        <v/>
      </c>
      <c r="V71" s="94" t="str">
        <f>CONCATENATE(IF(CONCATENATE('Matriz de riesgo residual C'!AE19,'Matriz de riesgo residual C'!AO19)=CONCATENATE(Q71,V72),'Matriz de riesgo residual C'!A14,""))</f>
        <v/>
      </c>
    </row>
    <row r="72" spans="15:25" x14ac:dyDescent="0.25">
      <c r="R72" s="93">
        <v>1</v>
      </c>
      <c r="S72" s="93">
        <v>2</v>
      </c>
      <c r="T72" s="93">
        <v>3</v>
      </c>
      <c r="U72" s="93">
        <v>4</v>
      </c>
      <c r="V72" s="93">
        <v>5</v>
      </c>
      <c r="W72" s="21" t="s">
        <v>649</v>
      </c>
    </row>
    <row r="73" spans="15:25" x14ac:dyDescent="0.25">
      <c r="R73" s="95" t="s">
        <v>750</v>
      </c>
      <c r="S73" s="95" t="s">
        <v>753</v>
      </c>
      <c r="T73" s="95" t="s">
        <v>757</v>
      </c>
      <c r="U73" s="95" t="s">
        <v>762</v>
      </c>
      <c r="V73" s="95" t="s">
        <v>765</v>
      </c>
    </row>
    <row r="74" spans="15:25" ht="15.75" x14ac:dyDescent="0.25">
      <c r="R74" s="367" t="s">
        <v>831</v>
      </c>
      <c r="S74" s="367"/>
      <c r="T74" s="367"/>
      <c r="U74" s="367"/>
      <c r="V74" s="367"/>
    </row>
    <row r="77" spans="15:25" ht="15.75" thickBot="1" x14ac:dyDescent="0.3">
      <c r="R77" s="633" t="s">
        <v>1013</v>
      </c>
      <c r="S77" s="633"/>
      <c r="T77" s="633"/>
      <c r="U77" s="633"/>
      <c r="V77" s="633"/>
    </row>
    <row r="78" spans="15:25" ht="35.1" customHeight="1" x14ac:dyDescent="0.25">
      <c r="O78" s="634" t="s">
        <v>853</v>
      </c>
      <c r="P78" s="92" t="s">
        <v>740</v>
      </c>
      <c r="Q78" s="93">
        <v>5</v>
      </c>
      <c r="R78" s="94" t="str">
        <f>CONCATENATE(IF(CONCATENATE('Matriz de riesgo residual C'!AE20,'Matriz de riesgo residual C'!AO20)=CONCATENATE(Q78,R83),'Matriz de riesgo residual C'!A14,""))</f>
        <v/>
      </c>
      <c r="S78" s="168" t="str">
        <f>CONCATENATE(IF(CONCATENATE('Matriz de riesgo residual C'!AE20,'Matriz de riesgo residual C'!AO20)=CONCATENATE(Q78,S83),'Matriz de riesgo residual C'!A14,""))</f>
        <v/>
      </c>
      <c r="T78" s="168" t="str">
        <f>CONCATENATE(IF(CONCATENATE('Matriz de riesgo residual C'!AE20,'Matriz de riesgo residual C'!AO20)=CONCATENATE(Q78,T83),'Matriz de riesgo residual C'!A14,""))</f>
        <v/>
      </c>
      <c r="U78" s="169" t="str">
        <f>CONCATENATE(IF(CONCATENATE('Matriz de riesgo residual C'!AE20,'Matriz de riesgo residual C'!AO20)=CONCATENATE(Q78,U83),'Matriz de riesgo residual C'!A14,""))</f>
        <v/>
      </c>
      <c r="V78" s="169" t="str">
        <f>CONCATENATE(IF(CONCATENATE('Matriz de riesgo residual C'!AE20,'Matriz de riesgo residual C'!AO20)=CONCATENATE(Q78,V83),'Matriz de riesgo residual C'!A14,""))</f>
        <v/>
      </c>
      <c r="X78" s="295" t="s">
        <v>854</v>
      </c>
      <c r="Y78" s="170" t="s">
        <v>34</v>
      </c>
    </row>
    <row r="79" spans="15:25" ht="35.1" customHeight="1" x14ac:dyDescent="0.25">
      <c r="O79" s="634"/>
      <c r="P79" s="92" t="s">
        <v>737</v>
      </c>
      <c r="Q79" s="93">
        <v>4</v>
      </c>
      <c r="R79" s="94" t="str">
        <f>CONCATENATE(IF(CONCATENATE('Matriz de riesgo residual C'!AE20,'Matriz de riesgo residual C'!AO20)=CONCATENATE(Q79,R83),'Matriz de riesgo residual C'!A14,""))</f>
        <v/>
      </c>
      <c r="S79" s="94" t="str">
        <f>CONCATENATE(IF(CONCATENATE('Matriz de riesgo residual C'!AE20,'Matriz de riesgo residual C'!AO20)=CONCATENATE(Q79,S83),'Matriz de riesgo residual C'!A14,""))</f>
        <v/>
      </c>
      <c r="T79" s="168" t="str">
        <f>CONCATENATE(IF(CONCATENATE('Matriz de riesgo residual C'!AE20,'Matriz de riesgo residual C'!AO20)=CONCATENATE(Q79,T83),'Matriz de riesgo residual C'!A14,""))</f>
        <v/>
      </c>
      <c r="U79" s="168" t="str">
        <f>CONCATENATE(IF(CONCATENATE('Matriz de riesgo residual C'!AE20,'Matriz de riesgo residual C'!AO20)=CONCATENATE(Q79,U83),'Matriz de riesgo residual C'!A14,""))</f>
        <v/>
      </c>
      <c r="V79" s="169" t="str">
        <f>CONCATENATE(IF(CONCATENATE('Matriz de riesgo residual C'!AE20,'Matriz de riesgo residual C'!AO20)=CONCATENATE(Q79,V83),'Matriz de riesgo residual C'!A14,""))</f>
        <v/>
      </c>
      <c r="X79" s="296"/>
      <c r="Y79" s="171" t="s">
        <v>1231</v>
      </c>
    </row>
    <row r="80" spans="15:25" ht="35.1" customHeight="1" x14ac:dyDescent="0.25">
      <c r="O80" s="634"/>
      <c r="P80" s="95" t="s">
        <v>734</v>
      </c>
      <c r="Q80" s="93">
        <v>3</v>
      </c>
      <c r="R80" s="140" t="str">
        <f>CONCATENATE(IF(CONCATENATE('Matriz de riesgo residual C'!AE20,'Matriz de riesgo residual C'!AO20)=CONCATENATE(Q80,R83),'Matriz de riesgo residual C'!A14,""))</f>
        <v/>
      </c>
      <c r="S80" s="94" t="str">
        <f>CONCATENATE(IF(CONCATENATE('Matriz de riesgo residual C'!AE20,'Matriz de riesgo residual C'!AO20)=CONCATENATE(Q80,S83),'Matriz de riesgo residual C'!A14,""))</f>
        <v/>
      </c>
      <c r="T80" s="94" t="str">
        <f>CONCATENATE(IF(CONCATENATE('Matriz de riesgo residual C'!AE20,'Matriz de riesgo residual C'!AO20)=CONCATENATE(Q80,T83),'Matriz de riesgo residual C'!A14,""))</f>
        <v/>
      </c>
      <c r="U80" s="168" t="str">
        <f>CONCATENATE(IF(CONCATENATE('Matriz de riesgo residual C'!AE20,'Matriz de riesgo residual C'!AO20)=CONCATENATE(Q80,U83),'Matriz de riesgo residual C'!A14,""))</f>
        <v/>
      </c>
      <c r="V80" s="168" t="str">
        <f>CONCATENATE(IF(CONCATENATE('Matriz de riesgo residual C'!AE20,'Matriz de riesgo residual C'!AO20)=CONCATENATE(Q80,V83),'Matriz de riesgo residual C'!A14,""))</f>
        <v/>
      </c>
      <c r="X80" s="296"/>
      <c r="Y80" s="172" t="s">
        <v>33</v>
      </c>
    </row>
    <row r="81" spans="15:25" ht="35.1" customHeight="1" thickBot="1" x14ac:dyDescent="0.3">
      <c r="O81" s="634"/>
      <c r="P81" s="92" t="s">
        <v>731</v>
      </c>
      <c r="Q81" s="93">
        <v>2</v>
      </c>
      <c r="R81" s="140" t="str">
        <f>CONCATENATE(IF(CONCATENATE('Matriz de riesgo residual C'!AE20,'Matriz de riesgo residual C'!AO20)=CONCATENATE(Q81,R83),'Matriz de riesgo residual C'!A14,""))</f>
        <v/>
      </c>
      <c r="S81" s="94" t="str">
        <f>CONCATENATE(IF(CONCATENATE('Matriz de riesgo residual C'!AE20,'Matriz de riesgo residual C'!AO20)=CONCATENATE(Q81,S83),'Matriz de riesgo residual C'!A14,""))</f>
        <v/>
      </c>
      <c r="T81" s="94" t="str">
        <f>CONCATENATE(IF(CONCATENATE('Matriz de riesgo residual C'!AE20,'Matriz de riesgo residual C'!AO20)=CONCATENATE(Q81,T83),'Matriz de riesgo residual C'!A14,""))</f>
        <v/>
      </c>
      <c r="U81" s="94" t="str">
        <f>CONCATENATE(IF(CONCATENATE('Matriz de riesgo residual C'!AE20,'Matriz de riesgo residual C'!AO20)=CONCATENATE(Q81,U83),'Matriz de riesgo residual C'!A14,""))</f>
        <v/>
      </c>
      <c r="V81" s="168" t="str">
        <f>CONCATENATE(IF(CONCATENATE('Matriz de riesgo residual C'!AE20,'Matriz de riesgo residual C'!AO20)=CONCATENATE(Q81,V83),'Matriz de riesgo residual C'!A14,""))</f>
        <v/>
      </c>
      <c r="X81" s="297"/>
      <c r="Y81" s="173" t="s">
        <v>39</v>
      </c>
    </row>
    <row r="82" spans="15:25" ht="33.950000000000003" customHeight="1" x14ac:dyDescent="0.25">
      <c r="O82" s="634"/>
      <c r="P82" s="92" t="s">
        <v>728</v>
      </c>
      <c r="Q82" s="93">
        <v>1</v>
      </c>
      <c r="R82" s="140" t="str">
        <f>CONCATENATE(IF(CONCATENATE('Matriz de riesgo residual C'!AE20,'Matriz de riesgo residual C'!AO20)=CONCATENATE(Q82,R83),'Matriz de riesgo residual C'!A14,""))</f>
        <v/>
      </c>
      <c r="S82" s="140" t="str">
        <f>CONCATENATE(IF(CONCATENATE('Matriz de riesgo residual C'!AE20,'Matriz de riesgo residual C'!AO20)=CONCATENATE(Q82,S83),'Matriz de riesgo residual C'!A14,""))</f>
        <v>R1</v>
      </c>
      <c r="T82" s="140" t="str">
        <f>CONCATENATE(IF(CONCATENATE('Matriz de riesgo residual C'!AE20,'Matriz de riesgo residual C'!AO20)=CONCATENATE(Q82,T83),'Matriz de riesgo residual C'!A14,""))</f>
        <v/>
      </c>
      <c r="U82" s="94" t="str">
        <f>CONCATENATE(IF(CONCATENATE('Matriz de riesgo residual C'!AE20,'Matriz de riesgo residual C'!AO20)=CONCATENATE(Q82,U83),'Matriz de riesgo residual C'!A14,""))</f>
        <v/>
      </c>
      <c r="V82" s="94" t="str">
        <f>CONCATENATE(IF(CONCATENATE('Matriz de riesgo residual C'!AE20,'Matriz de riesgo residual C'!AO20)=CONCATENATE(Q82,V83),'Matriz de riesgo residual C'!A14,""))</f>
        <v/>
      </c>
    </row>
    <row r="83" spans="15:25" x14ac:dyDescent="0.25">
      <c r="R83" s="93">
        <v>1</v>
      </c>
      <c r="S83" s="93">
        <v>2</v>
      </c>
      <c r="T83" s="93">
        <v>3</v>
      </c>
      <c r="U83" s="93">
        <v>4</v>
      </c>
      <c r="V83" s="93">
        <v>5</v>
      </c>
      <c r="W83" s="21" t="s">
        <v>649</v>
      </c>
    </row>
    <row r="84" spans="15:25" x14ac:dyDescent="0.25">
      <c r="R84" s="95" t="s">
        <v>750</v>
      </c>
      <c r="S84" s="95" t="s">
        <v>753</v>
      </c>
      <c r="T84" s="95" t="s">
        <v>757</v>
      </c>
      <c r="U84" s="95" t="s">
        <v>762</v>
      </c>
      <c r="V84" s="95" t="s">
        <v>765</v>
      </c>
    </row>
    <row r="85" spans="15:25" ht="15.75" x14ac:dyDescent="0.25">
      <c r="R85" s="367" t="s">
        <v>831</v>
      </c>
      <c r="S85" s="367"/>
      <c r="T85" s="367"/>
      <c r="U85" s="367"/>
      <c r="V85" s="367"/>
    </row>
    <row r="88" spans="15:25" ht="15.75" thickBot="1" x14ac:dyDescent="0.3">
      <c r="R88" s="633" t="s">
        <v>1014</v>
      </c>
      <c r="S88" s="633"/>
      <c r="T88" s="633"/>
      <c r="U88" s="633"/>
      <c r="V88" s="633"/>
    </row>
    <row r="89" spans="15:25" ht="33.950000000000003" customHeight="1" x14ac:dyDescent="0.25">
      <c r="O89" s="634" t="s">
        <v>853</v>
      </c>
      <c r="P89" s="92" t="s">
        <v>740</v>
      </c>
      <c r="Q89" s="93">
        <v>5</v>
      </c>
      <c r="R89" s="94" t="str">
        <f>CONCATENATE(IF(CONCATENATE('Matriz de riesgo residual C'!AE33,'Matriz de riesgo residual C'!AO33)=CONCATENATE(Q89,R94),'Matriz de riesgo residual C'!A33,""))</f>
        <v/>
      </c>
      <c r="S89" s="168" t="str">
        <f>CONCATENATE(IF(CONCATENATE('Matriz de riesgo residual C'!AE33,'Matriz de riesgo residual C'!AO33)=CONCATENATE(Q89,S94),'Matriz de riesgo residual C'!A33,""))</f>
        <v/>
      </c>
      <c r="T89" s="168" t="str">
        <f>CONCATENATE(IF(CONCATENATE('Matriz de riesgo residual C'!AE33,'Matriz de riesgo residual C'!AO33)=CONCATENATE(Q89,T94),'Matriz de riesgo residual C'!A33,""))</f>
        <v/>
      </c>
      <c r="U89" s="169" t="str">
        <f>CONCATENATE(IF(CONCATENATE('Matriz de riesgo residual C'!AE33,'Matriz de riesgo residual C'!AO33)=CONCATENATE(Q89,U94),'Matriz de riesgo residual C'!A33,""))</f>
        <v/>
      </c>
      <c r="V89" s="169" t="str">
        <f>CONCATENATE(IF(CONCATENATE('Matriz de riesgo residual C'!AE33,'Matriz de riesgo residual C'!AO33)=CONCATENATE(Q89,V94),'Matriz de riesgo residual C'!A33,""))</f>
        <v/>
      </c>
      <c r="X89" s="295" t="s">
        <v>854</v>
      </c>
      <c r="Y89" s="170" t="s">
        <v>34</v>
      </c>
    </row>
    <row r="90" spans="15:25" ht="33.950000000000003" customHeight="1" x14ac:dyDescent="0.25">
      <c r="O90" s="634"/>
      <c r="P90" s="92" t="s">
        <v>737</v>
      </c>
      <c r="Q90" s="93">
        <v>4</v>
      </c>
      <c r="R90" s="94" t="str">
        <f>CONCATENATE(IF(CONCATENATE('Matriz de riesgo residual C'!AE33,'Matriz de riesgo residual C'!AO33)=CONCATENATE(Q90,R94),'Matriz de riesgo residual C'!A33,""))</f>
        <v/>
      </c>
      <c r="S90" s="94" t="str">
        <f>CONCATENATE(IF(CONCATENATE('Matriz de riesgo residual C'!AE33,'Matriz de riesgo residual C'!AO33)=CONCATENATE(Q90,S94),'Matriz de riesgo residual C'!A33,""))</f>
        <v/>
      </c>
      <c r="T90" s="168" t="str">
        <f>CONCATENATE(IF(CONCATENATE('Matriz de riesgo residual C'!AE33,'Matriz de riesgo residual C'!AO33)=CONCATENATE(Q90,T94),'Matriz de riesgo residual C'!A33,""))</f>
        <v/>
      </c>
      <c r="U90" s="168" t="str">
        <f>CONCATENATE(IF(CONCATENATE('Matriz de riesgo residual C'!AE33,'Matriz de riesgo residual C'!AO33)=CONCATENATE(Q90,U94),'Matriz de riesgo residual C'!A33,""))</f>
        <v/>
      </c>
      <c r="V90" s="169" t="str">
        <f>CONCATENATE(IF(CONCATENATE('Matriz de riesgo residual C'!AE33,'Matriz de riesgo residual C'!AO33)=CONCATENATE(Q90,V94),'Matriz de riesgo residual C'!A33,""))</f>
        <v/>
      </c>
      <c r="X90" s="296"/>
      <c r="Y90" s="171" t="s">
        <v>1231</v>
      </c>
    </row>
    <row r="91" spans="15:25" ht="33.950000000000003" customHeight="1" x14ac:dyDescent="0.25">
      <c r="O91" s="634"/>
      <c r="P91" s="95" t="s">
        <v>734</v>
      </c>
      <c r="Q91" s="93">
        <v>3</v>
      </c>
      <c r="R91" s="140" t="str">
        <f>CONCATENATE(IF(CONCATENATE('Matriz de riesgo residual C'!AE33,'Matriz de riesgo residual C'!AO33)=CONCATENATE(Q91,R94),'Matriz de riesgo residual C'!A33,""))</f>
        <v/>
      </c>
      <c r="S91" s="94" t="str">
        <f>CONCATENATE(IF(CONCATENATE('Matriz de riesgo residual C'!AE33,'Matriz de riesgo residual C'!AO33)=CONCATENATE(Q91,S94),'Matriz de riesgo residual C'!A33,""))</f>
        <v/>
      </c>
      <c r="T91" s="94" t="str">
        <f>CONCATENATE(IF(CONCATENATE('Matriz de riesgo residual C'!AE33,'Matriz de riesgo residual C'!AO33)=CONCATENATE(Q91,T94),'Matriz de riesgo residual C'!A33,""))</f>
        <v/>
      </c>
      <c r="U91" s="168" t="str">
        <f>CONCATENATE(IF(CONCATENATE('Matriz de riesgo residual C'!AE33,'Matriz de riesgo residual C'!AO33)=CONCATENATE(Q91,U94),'Matriz de riesgo residual C'!A33,""))</f>
        <v/>
      </c>
      <c r="V91" s="168" t="str">
        <f>CONCATENATE(IF(CONCATENATE('Matriz de riesgo residual C'!AE33,'Matriz de riesgo residual C'!AO33)=CONCATENATE(Q91,V94),'Matriz de riesgo residual C'!A33,""))</f>
        <v/>
      </c>
      <c r="X91" s="296"/>
      <c r="Y91" s="172" t="s">
        <v>33</v>
      </c>
    </row>
    <row r="92" spans="15:25" ht="33.950000000000003" customHeight="1" thickBot="1" x14ac:dyDescent="0.3">
      <c r="O92" s="634"/>
      <c r="P92" s="92" t="s">
        <v>731</v>
      </c>
      <c r="Q92" s="93">
        <v>2</v>
      </c>
      <c r="R92" s="140" t="str">
        <f>CONCATENATE(IF(CONCATENATE('Matriz de riesgo residual C'!AE33,'Matriz de riesgo residual C'!AO33)=CONCATENATE(Q92,R94),'Matriz de riesgo residual C'!A33,""))</f>
        <v/>
      </c>
      <c r="S92" s="94" t="str">
        <f>CONCATENATE(IF(CONCATENATE('Matriz de riesgo residual C'!AE33,'Matriz de riesgo residual C'!AO33)=CONCATENATE(Q92,S94),'Matriz de riesgo residual C'!A33,""))</f>
        <v/>
      </c>
      <c r="T92" s="94" t="str">
        <f>CONCATENATE(IF(CONCATENATE('Matriz de riesgo residual C'!AE33,'Matriz de riesgo residual C'!AO33)=CONCATENATE(Q92,T94),'Matriz de riesgo residual C'!A33,""))</f>
        <v/>
      </c>
      <c r="U92" s="94" t="str">
        <f>CONCATENATE(IF(CONCATENATE('Matriz de riesgo residual C'!AE33,'Matriz de riesgo residual C'!AO33)=CONCATENATE(Q92,U94),'Matriz de riesgo residual C'!A33,""))</f>
        <v/>
      </c>
      <c r="V92" s="168" t="str">
        <f>CONCATENATE(IF(CONCATENATE('Matriz de riesgo residual C'!AE33,'Matriz de riesgo residual C'!AO33)=CONCATENATE(Q92,V94),'Matriz de riesgo residual C'!A33,""))</f>
        <v/>
      </c>
      <c r="X92" s="297"/>
      <c r="Y92" s="173" t="s">
        <v>39</v>
      </c>
    </row>
    <row r="93" spans="15:25" ht="33.950000000000003" customHeight="1" x14ac:dyDescent="0.25">
      <c r="O93" s="634"/>
      <c r="P93" s="92" t="s">
        <v>728</v>
      </c>
      <c r="Q93" s="93">
        <v>1</v>
      </c>
      <c r="R93" s="140" t="str">
        <f>CONCATENATE(IF(CONCATENATE('Matriz de riesgo residual C'!AE33,'Matriz de riesgo residual C'!AO33)=CONCATENATE(Q93,R94),'Matriz de riesgo residual C'!A33,""))</f>
        <v/>
      </c>
      <c r="S93" s="140" t="str">
        <f>CONCATENATE(IF(CONCATENATE('Matriz de riesgo residual C'!AE33,'Matriz de riesgo residual C'!AO33)=CONCATENATE(Q93,S94),'Matriz de riesgo residual C'!A33,""))</f>
        <v/>
      </c>
      <c r="T93" s="140" t="str">
        <f>CONCATENATE(IF(CONCATENATE('Matriz de riesgo residual C'!AE33,'Matriz de riesgo residual C'!AO33)=CONCATENATE(Q93,T94),'Matriz de riesgo residual C'!A33,""))</f>
        <v>R7</v>
      </c>
      <c r="U93" s="94" t="str">
        <f>CONCATENATE(IF(CONCATENATE('Matriz de riesgo residual C'!AE33,'Matriz de riesgo residual C'!AO33)=CONCATENATE(Q93,U94),'Matriz de riesgo residual C'!A33,""))</f>
        <v/>
      </c>
      <c r="V93" s="94" t="str">
        <f>CONCATENATE(IF(CONCATENATE('Matriz de riesgo residual C'!AE33,'Matriz de riesgo residual C'!AO33)=CONCATENATE(Q93,V94),'Matriz de riesgo residual C'!A33,""))</f>
        <v/>
      </c>
    </row>
    <row r="94" spans="15:25" x14ac:dyDescent="0.25">
      <c r="R94" s="93">
        <v>1</v>
      </c>
      <c r="S94" s="93">
        <v>2</v>
      </c>
      <c r="T94" s="93">
        <v>3</v>
      </c>
      <c r="U94" s="93">
        <v>4</v>
      </c>
      <c r="V94" s="93">
        <v>5</v>
      </c>
      <c r="W94" s="21" t="s">
        <v>649</v>
      </c>
    </row>
    <row r="95" spans="15:25" x14ac:dyDescent="0.25">
      <c r="R95" s="95" t="s">
        <v>750</v>
      </c>
      <c r="S95" s="95" t="s">
        <v>753</v>
      </c>
      <c r="T95" s="95" t="s">
        <v>757</v>
      </c>
      <c r="U95" s="95" t="s">
        <v>762</v>
      </c>
      <c r="V95" s="95" t="s">
        <v>765</v>
      </c>
    </row>
    <row r="96" spans="15:25" ht="15.75" x14ac:dyDescent="0.25">
      <c r="R96" s="367" t="s">
        <v>831</v>
      </c>
      <c r="S96" s="367"/>
      <c r="T96" s="367"/>
      <c r="U96" s="367"/>
      <c r="V96" s="367"/>
    </row>
  </sheetData>
  <mergeCells count="51">
    <mergeCell ref="A1:A3"/>
    <mergeCell ref="B1:C3"/>
    <mergeCell ref="AL45:AL48"/>
    <mergeCell ref="R52:V52"/>
    <mergeCell ref="AF52:AJ52"/>
    <mergeCell ref="AL34:AL37"/>
    <mergeCell ref="O23:O27"/>
    <mergeCell ref="X23:X26"/>
    <mergeCell ref="AC23:AC27"/>
    <mergeCell ref="AL23:AL26"/>
    <mergeCell ref="R30:V30"/>
    <mergeCell ref="AF30:AJ30"/>
    <mergeCell ref="R33:V33"/>
    <mergeCell ref="AF33:AJ33"/>
    <mergeCell ref="O34:O38"/>
    <mergeCell ref="X34:X37"/>
    <mergeCell ref="X56:X59"/>
    <mergeCell ref="AF41:AJ41"/>
    <mergeCell ref="R44:V44"/>
    <mergeCell ref="AF44:AJ44"/>
    <mergeCell ref="X45:X48"/>
    <mergeCell ref="AC45:AC49"/>
    <mergeCell ref="AC34:AC38"/>
    <mergeCell ref="AL12:AL15"/>
    <mergeCell ref="E19:I19"/>
    <mergeCell ref="R19:V19"/>
    <mergeCell ref="AF19:AJ19"/>
    <mergeCell ref="R22:V22"/>
    <mergeCell ref="AF22:AJ22"/>
    <mergeCell ref="AF11:AJ11"/>
    <mergeCell ref="B12:B16"/>
    <mergeCell ref="K12:K15"/>
    <mergeCell ref="O12:O16"/>
    <mergeCell ref="X12:X15"/>
    <mergeCell ref="AC12:AC16"/>
    <mergeCell ref="O67:O71"/>
    <mergeCell ref="O78:O82"/>
    <mergeCell ref="O89:O93"/>
    <mergeCell ref="R96:V96"/>
    <mergeCell ref="E11:I11"/>
    <mergeCell ref="R11:V11"/>
    <mergeCell ref="O56:O60"/>
    <mergeCell ref="O45:O49"/>
    <mergeCell ref="R63:V63"/>
    <mergeCell ref="R66:V66"/>
    <mergeCell ref="R77:V77"/>
    <mergeCell ref="R88:V88"/>
    <mergeCell ref="R85:V85"/>
    <mergeCell ref="R41:V41"/>
    <mergeCell ref="R55:V55"/>
    <mergeCell ref="R74:V7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C30"/>
  <sheetViews>
    <sheetView showGridLines="0" tabSelected="1" topLeftCell="D1" workbookViewId="0">
      <selection activeCell="F13" sqref="F13"/>
    </sheetView>
  </sheetViews>
  <sheetFormatPr baseColWidth="10" defaultColWidth="11.42578125" defaultRowHeight="15" x14ac:dyDescent="0.25"/>
  <cols>
    <col min="1" max="1" width="24.140625" customWidth="1"/>
    <col min="2" max="2" width="17.140625" bestFit="1" customWidth="1"/>
    <col min="3" max="3" width="57.42578125" customWidth="1"/>
    <col min="4" max="4" width="21.5703125" customWidth="1"/>
    <col min="5" max="5" width="46.85546875" customWidth="1"/>
    <col min="6" max="6" width="34.140625" style="229" customWidth="1"/>
    <col min="7" max="7" width="64.7109375" customWidth="1"/>
    <col min="8" max="8" width="20.85546875" customWidth="1"/>
    <col min="9" max="9" width="12.7109375" customWidth="1"/>
    <col min="10" max="10" width="27.5703125" customWidth="1"/>
    <col min="11" max="11" width="69.5703125" customWidth="1"/>
    <col min="12" max="12" width="20.85546875" customWidth="1"/>
  </cols>
  <sheetData>
    <row r="1" spans="1:29" x14ac:dyDescent="0.25">
      <c r="A1" s="393"/>
      <c r="B1" s="364" t="s">
        <v>1561</v>
      </c>
      <c r="C1" s="530"/>
      <c r="D1" s="348" t="s">
        <v>1558</v>
      </c>
      <c r="E1" s="12" t="s">
        <v>1562</v>
      </c>
    </row>
    <row r="2" spans="1:29" x14ac:dyDescent="0.25">
      <c r="A2" s="393"/>
      <c r="B2" s="366"/>
      <c r="C2" s="394"/>
      <c r="D2" s="348" t="s">
        <v>1559</v>
      </c>
      <c r="E2" s="12">
        <v>0</v>
      </c>
    </row>
    <row r="3" spans="1:29" x14ac:dyDescent="0.25">
      <c r="A3" s="393"/>
      <c r="B3" s="368"/>
      <c r="C3" s="395"/>
      <c r="D3" s="348" t="s">
        <v>1560</v>
      </c>
      <c r="E3" s="12" t="s">
        <v>1563</v>
      </c>
    </row>
    <row r="5" spans="1:29" ht="21" x14ac:dyDescent="0.35">
      <c r="A5" s="199" t="str">
        <f>'Contexto externo'!A4</f>
        <v>CÁMARA DE COMERCIO DE FACATATIVA</v>
      </c>
      <c r="H5" s="21"/>
      <c r="I5" s="21"/>
      <c r="J5" s="21"/>
      <c r="K5" s="21"/>
      <c r="L5" s="21"/>
      <c r="M5" s="21"/>
      <c r="N5" s="21"/>
      <c r="O5" s="21"/>
      <c r="Y5" s="10"/>
      <c r="Z5" s="10"/>
      <c r="AA5" s="10"/>
      <c r="AB5" s="10"/>
      <c r="AC5" s="10"/>
    </row>
    <row r="6" spans="1:29" ht="18.75" x14ac:dyDescent="0.25">
      <c r="A6" s="23" t="str">
        <f>'Contexto externo'!A5</f>
        <v>Identificación y Evaluación del Riesgo de Corrupción</v>
      </c>
      <c r="H6" s="21"/>
      <c r="I6" s="21"/>
      <c r="J6" s="21"/>
      <c r="K6" s="21"/>
      <c r="L6" s="21"/>
      <c r="M6" s="21"/>
      <c r="N6" s="21"/>
      <c r="O6" s="21"/>
      <c r="Y6" s="10"/>
      <c r="Z6" s="10"/>
      <c r="AA6" s="10"/>
      <c r="AB6" s="10"/>
      <c r="AC6" s="10"/>
    </row>
    <row r="7" spans="1:29" ht="18.75" x14ac:dyDescent="0.25">
      <c r="A7" s="63" t="str">
        <f>'Contexto externo'!A6</f>
        <v xml:space="preserve">Riesgo de Corrupción (C) </v>
      </c>
      <c r="H7" s="21"/>
      <c r="I7" s="21"/>
      <c r="J7" s="21"/>
      <c r="K7" s="21"/>
      <c r="L7" s="21"/>
      <c r="M7" s="21"/>
      <c r="N7" s="21"/>
      <c r="O7" s="21"/>
      <c r="Y7" s="10"/>
      <c r="Z7" s="10"/>
      <c r="AA7" s="10"/>
      <c r="AB7" s="10"/>
      <c r="AC7" s="10"/>
    </row>
    <row r="8" spans="1:29" ht="15.75" x14ac:dyDescent="0.25">
      <c r="A8" s="83"/>
      <c r="H8" s="21"/>
      <c r="I8" s="21"/>
      <c r="J8" s="21"/>
      <c r="K8" s="21"/>
      <c r="L8" s="21"/>
      <c r="M8" s="21"/>
      <c r="N8" s="21"/>
      <c r="O8" s="21"/>
      <c r="Y8" s="10"/>
      <c r="Z8" s="10"/>
      <c r="AA8" s="10"/>
      <c r="AB8" s="10"/>
      <c r="AC8" s="10"/>
    </row>
    <row r="9" spans="1:29" x14ac:dyDescent="0.25">
      <c r="A9" s="2" t="s">
        <v>1015</v>
      </c>
    </row>
    <row r="11" spans="1:29" ht="30" x14ac:dyDescent="0.25">
      <c r="A11" s="230" t="s">
        <v>1016</v>
      </c>
      <c r="B11" s="230" t="s">
        <v>1017</v>
      </c>
      <c r="C11" s="230" t="s">
        <v>1018</v>
      </c>
      <c r="D11" s="230" t="s">
        <v>1019</v>
      </c>
      <c r="E11" s="230" t="s">
        <v>907</v>
      </c>
      <c r="F11" s="230" t="s">
        <v>1020</v>
      </c>
      <c r="G11" s="230" t="s">
        <v>1021</v>
      </c>
      <c r="H11" s="230" t="s">
        <v>1022</v>
      </c>
      <c r="I11" s="230" t="s">
        <v>1023</v>
      </c>
      <c r="J11" s="230" t="s">
        <v>1024</v>
      </c>
      <c r="K11" s="230" t="s">
        <v>1025</v>
      </c>
    </row>
    <row r="12" spans="1:29" ht="31.5" x14ac:dyDescent="0.25">
      <c r="A12" s="231">
        <v>1</v>
      </c>
      <c r="B12" s="231" t="s">
        <v>1026</v>
      </c>
      <c r="C12" s="232" t="s">
        <v>1027</v>
      </c>
      <c r="D12" s="232" t="s">
        <v>1027</v>
      </c>
      <c r="E12" s="233" t="s">
        <v>1028</v>
      </c>
      <c r="F12" s="232" t="s">
        <v>1029</v>
      </c>
      <c r="G12" s="232" t="s">
        <v>1030</v>
      </c>
      <c r="H12" s="232" t="s">
        <v>1031</v>
      </c>
      <c r="I12" s="232" t="s">
        <v>1031</v>
      </c>
      <c r="J12" s="234" t="s">
        <v>732</v>
      </c>
      <c r="K12" s="235" t="s">
        <v>1533</v>
      </c>
    </row>
    <row r="13" spans="1:29" ht="31.5" x14ac:dyDescent="0.25">
      <c r="A13" s="231">
        <v>2</v>
      </c>
      <c r="B13" s="231" t="s">
        <v>1026</v>
      </c>
      <c r="C13" s="232" t="s">
        <v>1032</v>
      </c>
      <c r="D13" s="232" t="s">
        <v>1032</v>
      </c>
      <c r="E13" s="233" t="s">
        <v>1033</v>
      </c>
      <c r="F13" s="232" t="s">
        <v>1034</v>
      </c>
      <c r="G13" s="232" t="s">
        <v>1035</v>
      </c>
      <c r="H13" s="236">
        <v>1</v>
      </c>
      <c r="I13" s="232" t="s">
        <v>1031</v>
      </c>
      <c r="J13" s="234" t="s">
        <v>959</v>
      </c>
      <c r="K13" s="235" t="s">
        <v>1036</v>
      </c>
    </row>
    <row r="14" spans="1:29" ht="31.5" x14ac:dyDescent="0.25">
      <c r="A14" s="231">
        <v>3</v>
      </c>
      <c r="B14" s="231" t="s">
        <v>1026</v>
      </c>
      <c r="C14" s="232" t="s">
        <v>1037</v>
      </c>
      <c r="D14" s="237" t="s">
        <v>1037</v>
      </c>
      <c r="E14" s="233" t="s">
        <v>1038</v>
      </c>
      <c r="F14" s="232" t="s">
        <v>1034</v>
      </c>
      <c r="G14" s="232" t="s">
        <v>1039</v>
      </c>
      <c r="H14" s="236">
        <v>1</v>
      </c>
      <c r="I14" s="232" t="s">
        <v>1031</v>
      </c>
      <c r="J14" s="234" t="s">
        <v>732</v>
      </c>
      <c r="K14" s="235" t="s">
        <v>1040</v>
      </c>
    </row>
    <row r="15" spans="1:29" ht="31.5" x14ac:dyDescent="0.25">
      <c r="A15" s="231">
        <v>4</v>
      </c>
      <c r="B15" s="231" t="s">
        <v>1026</v>
      </c>
      <c r="C15" s="232" t="s">
        <v>1037</v>
      </c>
      <c r="D15" s="237" t="s">
        <v>1037</v>
      </c>
      <c r="E15" s="233" t="s">
        <v>1041</v>
      </c>
      <c r="F15" s="232" t="s">
        <v>1042</v>
      </c>
      <c r="G15" s="232" t="s">
        <v>1043</v>
      </c>
      <c r="H15" s="236">
        <v>1</v>
      </c>
      <c r="I15" s="232" t="s">
        <v>1044</v>
      </c>
      <c r="J15" s="234" t="s">
        <v>732</v>
      </c>
      <c r="K15" s="235" t="s">
        <v>1045</v>
      </c>
    </row>
    <row r="16" spans="1:29" ht="15.75" x14ac:dyDescent="0.25">
      <c r="A16" s="52" t="s">
        <v>1046</v>
      </c>
      <c r="B16" s="232"/>
      <c r="C16" s="232"/>
      <c r="D16" s="237"/>
      <c r="E16" s="233"/>
      <c r="F16" s="232"/>
      <c r="G16" s="232"/>
      <c r="H16" s="232"/>
      <c r="I16" s="232"/>
      <c r="J16" s="234"/>
      <c r="K16" s="235"/>
    </row>
    <row r="17" spans="1:12" ht="110.25" x14ac:dyDescent="0.25">
      <c r="A17" s="231">
        <v>5</v>
      </c>
      <c r="B17" s="231" t="s">
        <v>1026</v>
      </c>
      <c r="C17" s="232" t="s">
        <v>1047</v>
      </c>
      <c r="D17" s="237" t="s">
        <v>1047</v>
      </c>
      <c r="E17" s="233" t="s">
        <v>1048</v>
      </c>
      <c r="F17" s="232" t="s">
        <v>1138</v>
      </c>
      <c r="G17" s="232" t="s">
        <v>1049</v>
      </c>
      <c r="H17" s="232" t="s">
        <v>1031</v>
      </c>
      <c r="I17" s="232" t="s">
        <v>1031</v>
      </c>
      <c r="J17" s="237" t="s">
        <v>732</v>
      </c>
      <c r="K17" s="235" t="s">
        <v>1050</v>
      </c>
    </row>
    <row r="18" spans="1:12" ht="78.75" x14ac:dyDescent="0.25">
      <c r="A18" s="231">
        <v>6</v>
      </c>
      <c r="B18" s="231" t="s">
        <v>1026</v>
      </c>
      <c r="C18" s="232" t="s">
        <v>1047</v>
      </c>
      <c r="D18" s="237" t="s">
        <v>1047</v>
      </c>
      <c r="E18" s="233" t="s">
        <v>1051</v>
      </c>
      <c r="F18" s="232" t="s">
        <v>1139</v>
      </c>
      <c r="G18" s="232" t="s">
        <v>1052</v>
      </c>
      <c r="H18" s="232" t="s">
        <v>1031</v>
      </c>
      <c r="I18" s="232" t="s">
        <v>1031</v>
      </c>
      <c r="J18" s="237" t="s">
        <v>732</v>
      </c>
      <c r="K18" s="235" t="s">
        <v>1053</v>
      </c>
    </row>
    <row r="19" spans="1:12" ht="15.75" x14ac:dyDescent="0.25">
      <c r="L19" s="238"/>
    </row>
    <row r="20" spans="1:12" ht="15.75" x14ac:dyDescent="0.25">
      <c r="L20" s="238"/>
    </row>
    <row r="21" spans="1:12" ht="15.75" x14ac:dyDescent="0.25">
      <c r="A21" s="2" t="s">
        <v>1054</v>
      </c>
      <c r="L21" s="238"/>
    </row>
    <row r="22" spans="1:12" ht="15.75" x14ac:dyDescent="0.25">
      <c r="L22" s="238"/>
    </row>
    <row r="23" spans="1:12" ht="30" x14ac:dyDescent="0.25">
      <c r="A23" s="230" t="s">
        <v>1016</v>
      </c>
      <c r="B23" s="230" t="s">
        <v>1017</v>
      </c>
      <c r="C23" s="230" t="s">
        <v>1018</v>
      </c>
      <c r="D23" s="230" t="s">
        <v>1019</v>
      </c>
      <c r="E23" s="230" t="s">
        <v>907</v>
      </c>
      <c r="F23" s="230" t="s">
        <v>1020</v>
      </c>
      <c r="G23" s="230" t="s">
        <v>1021</v>
      </c>
      <c r="H23" s="230" t="s">
        <v>1022</v>
      </c>
      <c r="I23" s="230" t="s">
        <v>1023</v>
      </c>
      <c r="J23" s="230" t="s">
        <v>1024</v>
      </c>
      <c r="K23" s="230" t="s">
        <v>1025</v>
      </c>
    </row>
    <row r="24" spans="1:12" ht="31.5" x14ac:dyDescent="0.25">
      <c r="A24" s="231">
        <v>7</v>
      </c>
      <c r="B24" s="231" t="s">
        <v>1055</v>
      </c>
      <c r="C24" s="231" t="s">
        <v>677</v>
      </c>
      <c r="D24" s="231" t="s">
        <v>677</v>
      </c>
      <c r="E24" s="239" t="s">
        <v>1193</v>
      </c>
      <c r="F24" s="231" t="s">
        <v>1056</v>
      </c>
      <c r="G24" s="231" t="s">
        <v>1057</v>
      </c>
      <c r="H24" s="240">
        <v>1</v>
      </c>
      <c r="I24" s="240" t="s">
        <v>1058</v>
      </c>
      <c r="J24" s="231" t="s">
        <v>732</v>
      </c>
      <c r="K24" s="241" t="s">
        <v>1534</v>
      </c>
      <c r="L24" s="238"/>
    </row>
    <row r="25" spans="1:12" ht="63" x14ac:dyDescent="0.25">
      <c r="A25" s="231">
        <v>8</v>
      </c>
      <c r="B25" s="231" t="s">
        <v>1055</v>
      </c>
      <c r="C25" s="231" t="s">
        <v>1194</v>
      </c>
      <c r="D25" s="231" t="s">
        <v>1059</v>
      </c>
      <c r="E25" s="242" t="s">
        <v>1195</v>
      </c>
      <c r="F25" s="232" t="s">
        <v>1196</v>
      </c>
      <c r="G25" s="232" t="s">
        <v>1060</v>
      </c>
      <c r="H25" s="236">
        <v>1</v>
      </c>
      <c r="I25" s="232" t="s">
        <v>1061</v>
      </c>
      <c r="J25" s="232" t="s">
        <v>959</v>
      </c>
      <c r="K25" s="242" t="s">
        <v>1197</v>
      </c>
      <c r="L25" s="238"/>
    </row>
    <row r="26" spans="1:12" ht="47.25" x14ac:dyDescent="0.25">
      <c r="A26" s="231">
        <v>9</v>
      </c>
      <c r="B26" s="231" t="s">
        <v>1055</v>
      </c>
      <c r="C26" s="231" t="s">
        <v>1062</v>
      </c>
      <c r="D26" s="231" t="s">
        <v>1063</v>
      </c>
      <c r="E26" s="243" t="s">
        <v>1064</v>
      </c>
      <c r="F26" s="232" t="s">
        <v>1065</v>
      </c>
      <c r="G26" s="232" t="s">
        <v>1066</v>
      </c>
      <c r="H26" s="236">
        <v>1</v>
      </c>
      <c r="I26" s="236" t="s">
        <v>1067</v>
      </c>
      <c r="J26" s="232" t="s">
        <v>741</v>
      </c>
      <c r="K26" s="235" t="s">
        <v>1068</v>
      </c>
    </row>
    <row r="27" spans="1:12" ht="63" x14ac:dyDescent="0.25">
      <c r="A27" s="231">
        <v>10</v>
      </c>
      <c r="B27" s="231" t="s">
        <v>1055</v>
      </c>
      <c r="C27" s="231" t="s">
        <v>1069</v>
      </c>
      <c r="D27" s="231" t="s">
        <v>1070</v>
      </c>
      <c r="E27" s="239" t="s">
        <v>1071</v>
      </c>
      <c r="F27" s="232" t="s">
        <v>1072</v>
      </c>
      <c r="G27" s="232" t="s">
        <v>1073</v>
      </c>
      <c r="H27" s="236">
        <v>1</v>
      </c>
      <c r="I27" s="236">
        <v>1</v>
      </c>
      <c r="J27" s="192" t="s">
        <v>741</v>
      </c>
      <c r="K27" s="241" t="s">
        <v>1074</v>
      </c>
    </row>
    <row r="28" spans="1:12" ht="63" x14ac:dyDescent="0.25">
      <c r="A28" s="231">
        <v>11</v>
      </c>
      <c r="B28" s="231" t="s">
        <v>1055</v>
      </c>
      <c r="C28" s="231" t="s">
        <v>1062</v>
      </c>
      <c r="D28" s="231" t="s">
        <v>1063</v>
      </c>
      <c r="E28" s="243" t="s">
        <v>1535</v>
      </c>
      <c r="F28" s="232" t="s">
        <v>1065</v>
      </c>
      <c r="G28" s="232" t="s">
        <v>1075</v>
      </c>
      <c r="H28" s="236">
        <v>1</v>
      </c>
      <c r="I28" s="236" t="s">
        <v>1067</v>
      </c>
      <c r="J28" s="232" t="s">
        <v>741</v>
      </c>
      <c r="K28" s="235" t="s">
        <v>1076</v>
      </c>
    </row>
    <row r="29" spans="1:12" ht="47.25" x14ac:dyDescent="0.25">
      <c r="A29" s="231">
        <v>12</v>
      </c>
      <c r="B29" s="231" t="s">
        <v>1055</v>
      </c>
      <c r="C29" s="231" t="s">
        <v>1062</v>
      </c>
      <c r="D29" s="231" t="s">
        <v>1198</v>
      </c>
      <c r="E29" s="243" t="s">
        <v>1536</v>
      </c>
      <c r="F29" s="232" t="s">
        <v>1065</v>
      </c>
      <c r="G29" s="232" t="s">
        <v>1077</v>
      </c>
      <c r="H29" s="236">
        <v>1</v>
      </c>
      <c r="I29" s="236" t="s">
        <v>1067</v>
      </c>
      <c r="J29" s="232" t="s">
        <v>741</v>
      </c>
      <c r="K29" s="235" t="s">
        <v>1078</v>
      </c>
    </row>
    <row r="30" spans="1:12" ht="31.5" x14ac:dyDescent="0.25">
      <c r="A30" s="231">
        <v>13</v>
      </c>
      <c r="B30" s="231" t="s">
        <v>1055</v>
      </c>
      <c r="C30" s="231" t="s">
        <v>1079</v>
      </c>
      <c r="D30" s="231" t="s">
        <v>1080</v>
      </c>
      <c r="E30" s="242" t="s">
        <v>1081</v>
      </c>
      <c r="F30" s="232" t="s">
        <v>1082</v>
      </c>
      <c r="G30" s="232" t="s">
        <v>1083</v>
      </c>
      <c r="H30" s="236">
        <v>1</v>
      </c>
      <c r="I30" s="236">
        <v>1</v>
      </c>
      <c r="J30" s="232" t="s">
        <v>741</v>
      </c>
      <c r="K30" s="241" t="s">
        <v>1084</v>
      </c>
    </row>
  </sheetData>
  <mergeCells count="2">
    <mergeCell ref="A1:A3"/>
    <mergeCell ref="B1:C3"/>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showGridLines="0" zoomScale="90" zoomScaleNormal="90" workbookViewId="0">
      <selection activeCell="N12" sqref="N12"/>
    </sheetView>
  </sheetViews>
  <sheetFormatPr baseColWidth="10" defaultColWidth="11.42578125" defaultRowHeight="15" x14ac:dyDescent="0.25"/>
  <cols>
    <col min="1" max="1" width="11.5703125" customWidth="1"/>
    <col min="2" max="2" width="15.42578125" customWidth="1"/>
    <col min="6" max="6" width="33.28515625" customWidth="1"/>
    <col min="8" max="8" width="21.28515625" customWidth="1"/>
  </cols>
  <sheetData>
    <row r="1" spans="1:8" ht="15" customHeight="1" x14ac:dyDescent="0.25">
      <c r="A1" s="349"/>
      <c r="B1" s="350"/>
      <c r="C1" s="364" t="s">
        <v>1561</v>
      </c>
      <c r="D1" s="365"/>
      <c r="E1" s="365"/>
      <c r="F1" s="365"/>
      <c r="G1" s="348" t="s">
        <v>1558</v>
      </c>
      <c r="H1" s="12" t="s">
        <v>1562</v>
      </c>
    </row>
    <row r="2" spans="1:8" ht="15" customHeight="1" x14ac:dyDescent="0.25">
      <c r="A2" s="351"/>
      <c r="B2" s="352"/>
      <c r="C2" s="366"/>
      <c r="D2" s="367"/>
      <c r="E2" s="367"/>
      <c r="F2" s="367"/>
      <c r="G2" s="348" t="s">
        <v>1559</v>
      </c>
      <c r="H2" s="12">
        <v>0</v>
      </c>
    </row>
    <row r="3" spans="1:8" ht="15" customHeight="1" x14ac:dyDescent="0.25">
      <c r="A3" s="353"/>
      <c r="B3" s="354"/>
      <c r="C3" s="368"/>
      <c r="D3" s="369"/>
      <c r="E3" s="369"/>
      <c r="F3" s="369"/>
      <c r="G3" s="348" t="s">
        <v>1560</v>
      </c>
      <c r="H3" s="12" t="s">
        <v>1563</v>
      </c>
    </row>
    <row r="5" spans="1:8" ht="21" x14ac:dyDescent="0.25">
      <c r="A5" s="20" t="str">
        <f>'Contexto externo'!A4</f>
        <v>CÁMARA DE COMERCIO DE FACATATIVA</v>
      </c>
    </row>
    <row r="6" spans="1:8" ht="18.75" x14ac:dyDescent="0.25">
      <c r="A6" s="23" t="str">
        <f>'Contexto externo'!A5</f>
        <v>Identificación y Evaluación del Riesgo de Corrupción</v>
      </c>
    </row>
    <row r="7" spans="1:8" ht="15.75" x14ac:dyDescent="0.25">
      <c r="A7" s="188" t="s">
        <v>5</v>
      </c>
    </row>
    <row r="9" spans="1:8" x14ac:dyDescent="0.25">
      <c r="A9" s="372"/>
      <c r="B9" s="373"/>
      <c r="C9" s="373"/>
      <c r="D9" s="373"/>
      <c r="E9" s="373"/>
      <c r="F9" s="373"/>
      <c r="G9" s="373"/>
      <c r="H9" s="373"/>
    </row>
    <row r="10" spans="1:8" x14ac:dyDescent="0.25">
      <c r="A10" s="372"/>
      <c r="B10" s="373"/>
      <c r="C10" s="373"/>
      <c r="D10" s="373"/>
      <c r="E10" s="373"/>
      <c r="F10" s="373"/>
      <c r="G10" s="373"/>
      <c r="H10" s="373"/>
    </row>
    <row r="11" spans="1:8" x14ac:dyDescent="0.25">
      <c r="A11" s="372"/>
      <c r="B11" s="373"/>
      <c r="C11" s="373"/>
      <c r="D11" s="373"/>
      <c r="E11" s="373"/>
      <c r="F11" s="373"/>
      <c r="G11" s="373"/>
      <c r="H11" s="373"/>
    </row>
    <row r="12" spans="1:8" x14ac:dyDescent="0.25">
      <c r="A12" s="372"/>
      <c r="B12" s="373"/>
      <c r="C12" s="373"/>
      <c r="D12" s="373"/>
      <c r="E12" s="373"/>
      <c r="F12" s="373"/>
      <c r="G12" s="373"/>
      <c r="H12" s="373"/>
    </row>
  </sheetData>
  <mergeCells count="6">
    <mergeCell ref="A10:H10"/>
    <mergeCell ref="A9:H9"/>
    <mergeCell ref="A11:H11"/>
    <mergeCell ref="A12:H12"/>
    <mergeCell ref="A1:B3"/>
    <mergeCell ref="C1:F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255"/>
  <sheetViews>
    <sheetView showGridLines="0" workbookViewId="0">
      <selection activeCell="I8" sqref="I8"/>
    </sheetView>
  </sheetViews>
  <sheetFormatPr baseColWidth="10" defaultColWidth="11.42578125" defaultRowHeight="15.75" x14ac:dyDescent="0.25"/>
  <cols>
    <col min="1" max="1" width="29.28515625" style="127" bestFit="1" customWidth="1"/>
    <col min="2" max="2" width="19.85546875" style="124" customWidth="1"/>
    <col min="3" max="3" width="7.85546875" style="125" bestFit="1" customWidth="1"/>
    <col min="4" max="4" width="14.42578125" style="125" bestFit="1" customWidth="1"/>
    <col min="5" max="5" width="15.5703125" style="125" bestFit="1" customWidth="1"/>
    <col min="6" max="6" width="34.42578125" style="125" customWidth="1"/>
    <col min="7" max="7" width="13.140625" style="125" bestFit="1" customWidth="1"/>
    <col min="8" max="8" width="21.85546875" style="126" customWidth="1"/>
    <col min="10" max="10" width="14.28515625" customWidth="1"/>
    <col min="11" max="11" width="7.140625" customWidth="1"/>
    <col min="12" max="12" width="18.85546875" bestFit="1" customWidth="1"/>
    <col min="13" max="13" width="11.42578125" style="22"/>
    <col min="14" max="14" width="22.5703125" customWidth="1"/>
    <col min="15" max="15" width="13.140625" customWidth="1"/>
    <col min="16" max="16" width="18.42578125" customWidth="1"/>
    <col min="17" max="17" width="24.5703125" customWidth="1"/>
    <col min="18" max="18" width="21.28515625" bestFit="1" customWidth="1"/>
    <col min="20" max="20" width="10.85546875" customWidth="1"/>
    <col min="21" max="21" width="17.140625" bestFit="1" customWidth="1"/>
    <col min="22" max="22" width="17.140625" customWidth="1"/>
    <col min="30" max="30" width="22.5703125" customWidth="1"/>
  </cols>
  <sheetData>
    <row r="1" spans="1:31" ht="15" customHeight="1" x14ac:dyDescent="0.25">
      <c r="A1" s="393"/>
      <c r="B1" s="366" t="s">
        <v>1561</v>
      </c>
      <c r="C1" s="367"/>
      <c r="D1" s="367"/>
      <c r="E1" s="367"/>
      <c r="F1" s="394"/>
      <c r="G1" s="348" t="s">
        <v>1558</v>
      </c>
      <c r="H1" s="12" t="s">
        <v>1562</v>
      </c>
      <c r="M1"/>
    </row>
    <row r="2" spans="1:31" ht="15" customHeight="1" x14ac:dyDescent="0.25">
      <c r="A2" s="393"/>
      <c r="B2" s="366"/>
      <c r="C2" s="367"/>
      <c r="D2" s="367"/>
      <c r="E2" s="367"/>
      <c r="F2" s="394"/>
      <c r="G2" s="348" t="s">
        <v>1559</v>
      </c>
      <c r="H2" s="12">
        <v>0</v>
      </c>
      <c r="M2"/>
    </row>
    <row r="3" spans="1:31" ht="15" customHeight="1" x14ac:dyDescent="0.25">
      <c r="A3" s="393"/>
      <c r="B3" s="368"/>
      <c r="C3" s="369"/>
      <c r="D3" s="369"/>
      <c r="E3" s="369"/>
      <c r="F3" s="395"/>
      <c r="G3" s="348" t="s">
        <v>1560</v>
      </c>
      <c r="H3" s="12" t="s">
        <v>1563</v>
      </c>
      <c r="M3"/>
    </row>
    <row r="4" spans="1:31" ht="15" x14ac:dyDescent="0.25">
      <c r="A4"/>
      <c r="B4"/>
      <c r="C4"/>
      <c r="D4"/>
      <c r="E4"/>
      <c r="F4"/>
      <c r="G4"/>
      <c r="H4"/>
      <c r="M4"/>
    </row>
    <row r="5" spans="1:31" ht="21" x14ac:dyDescent="0.35">
      <c r="A5" s="20" t="str">
        <f>'Contexto int y ext'!A4</f>
        <v>CÁMARA DE COMERCIO DE FACATATIVA</v>
      </c>
      <c r="N5" s="4"/>
    </row>
    <row r="6" spans="1:31" ht="18.75" x14ac:dyDescent="0.3">
      <c r="A6" s="141" t="str">
        <f>'Contexto int y ext'!A5</f>
        <v>Identificación y Evaluación del Riesgo de Corrupción</v>
      </c>
      <c r="N6" s="3"/>
    </row>
    <row r="7" spans="1:31" ht="18.75" x14ac:dyDescent="0.25">
      <c r="A7" s="63" t="s">
        <v>1112</v>
      </c>
      <c r="N7" s="63"/>
    </row>
    <row r="8" spans="1:31" x14ac:dyDescent="0.25">
      <c r="A8" s="64" t="s">
        <v>6</v>
      </c>
    </row>
    <row r="10" spans="1:31" s="21" customFormat="1" ht="15" x14ac:dyDescent="0.25">
      <c r="A10" s="21" t="s">
        <v>7</v>
      </c>
      <c r="P10" s="21" t="s">
        <v>8</v>
      </c>
    </row>
    <row r="11" spans="1:31" s="21" customFormat="1" ht="15" x14ac:dyDescent="0.25"/>
    <row r="12" spans="1:31" s="21" customFormat="1" ht="15" x14ac:dyDescent="0.25">
      <c r="A12" s="399" t="s">
        <v>9</v>
      </c>
      <c r="B12" s="402" t="s">
        <v>10</v>
      </c>
      <c r="C12" s="403"/>
      <c r="D12" s="404"/>
      <c r="E12" s="405" t="s">
        <v>11</v>
      </c>
      <c r="F12" s="406"/>
      <c r="G12" s="407"/>
      <c r="H12" s="396" t="s">
        <v>12</v>
      </c>
      <c r="I12" s="378" t="s">
        <v>13</v>
      </c>
      <c r="P12" s="387" t="s">
        <v>14</v>
      </c>
      <c r="Q12" s="132" t="s">
        <v>15</v>
      </c>
      <c r="R12" s="133" t="s">
        <v>16</v>
      </c>
      <c r="S12" s="388" t="s">
        <v>17</v>
      </c>
      <c r="T12" s="389"/>
      <c r="U12" s="390"/>
      <c r="V12" s="134" t="s">
        <v>18</v>
      </c>
      <c r="W12" s="375" t="s">
        <v>19</v>
      </c>
      <c r="X12" s="376"/>
      <c r="Y12" s="377"/>
      <c r="AA12" s="378" t="s">
        <v>12</v>
      </c>
      <c r="AB12" s="378" t="s">
        <v>13</v>
      </c>
    </row>
    <row r="13" spans="1:31" s="21" customFormat="1" ht="39.6" customHeight="1" x14ac:dyDescent="0.25">
      <c r="A13" s="400"/>
      <c r="B13" s="379" t="s">
        <v>1163</v>
      </c>
      <c r="C13" s="379" t="s">
        <v>20</v>
      </c>
      <c r="D13" s="379" t="s">
        <v>1164</v>
      </c>
      <c r="E13" s="381" t="s">
        <v>21</v>
      </c>
      <c r="F13" s="383" t="s">
        <v>22</v>
      </c>
      <c r="G13" s="408" t="s">
        <v>1165</v>
      </c>
      <c r="H13" s="397"/>
      <c r="I13" s="378"/>
      <c r="P13" s="387"/>
      <c r="Q13" s="391" t="s">
        <v>23</v>
      </c>
      <c r="R13" s="392" t="s">
        <v>24</v>
      </c>
      <c r="S13" s="385" t="s">
        <v>25</v>
      </c>
      <c r="T13" s="385" t="s">
        <v>26</v>
      </c>
      <c r="U13" s="385" t="s">
        <v>1166</v>
      </c>
      <c r="V13" s="386" t="s">
        <v>27</v>
      </c>
      <c r="W13" s="374" t="s">
        <v>28</v>
      </c>
      <c r="X13" s="374" t="s">
        <v>29</v>
      </c>
      <c r="Y13" s="374" t="s">
        <v>1167</v>
      </c>
      <c r="AA13" s="378"/>
      <c r="AB13" s="378"/>
    </row>
    <row r="14" spans="1:31" s="21" customFormat="1" ht="39.6" customHeight="1" x14ac:dyDescent="0.25">
      <c r="A14" s="401"/>
      <c r="B14" s="380"/>
      <c r="C14" s="380"/>
      <c r="D14" s="380"/>
      <c r="E14" s="382"/>
      <c r="F14" s="384"/>
      <c r="G14" s="409"/>
      <c r="H14" s="398"/>
      <c r="I14" s="378"/>
      <c r="L14" s="266" t="s">
        <v>30</v>
      </c>
      <c r="M14" s="135" t="s">
        <v>31</v>
      </c>
      <c r="P14" s="387"/>
      <c r="Q14" s="391"/>
      <c r="R14" s="392"/>
      <c r="S14" s="385"/>
      <c r="T14" s="385"/>
      <c r="U14" s="385"/>
      <c r="V14" s="386"/>
      <c r="W14" s="374"/>
      <c r="X14" s="374"/>
      <c r="Y14" s="374"/>
      <c r="AA14" s="378"/>
      <c r="AB14" s="378"/>
      <c r="AD14" s="266" t="s">
        <v>30</v>
      </c>
      <c r="AE14" s="135" t="s">
        <v>31</v>
      </c>
    </row>
    <row r="15" spans="1:31" s="21" customFormat="1" ht="15" x14ac:dyDescent="0.25">
      <c r="A15" s="136" t="s">
        <v>32</v>
      </c>
      <c r="B15" s="136">
        <v>51</v>
      </c>
      <c r="C15" s="136">
        <v>2</v>
      </c>
      <c r="D15" s="136">
        <v>1</v>
      </c>
      <c r="E15" s="137">
        <v>47.243769999999998</v>
      </c>
      <c r="F15" s="68">
        <v>33</v>
      </c>
      <c r="G15" s="138">
        <v>4</v>
      </c>
      <c r="H15" s="139">
        <v>3</v>
      </c>
      <c r="I15" s="67" t="s">
        <v>33</v>
      </c>
      <c r="L15" s="139">
        <v>1</v>
      </c>
      <c r="M15" s="68" t="s">
        <v>34</v>
      </c>
      <c r="P15" s="25" t="s">
        <v>35</v>
      </c>
      <c r="Q15" s="8"/>
      <c r="R15" s="143"/>
      <c r="S15" s="12"/>
      <c r="T15" s="12"/>
      <c r="U15" s="12"/>
      <c r="V15" s="12"/>
      <c r="W15" s="12"/>
      <c r="X15" s="12"/>
      <c r="Y15" s="12"/>
      <c r="AA15" s="128">
        <v>1</v>
      </c>
      <c r="AB15" s="68" t="s">
        <v>34</v>
      </c>
      <c r="AD15" s="139">
        <v>1</v>
      </c>
      <c r="AE15" s="68" t="s">
        <v>34</v>
      </c>
    </row>
    <row r="16" spans="1:31" s="21" customFormat="1" ht="15" x14ac:dyDescent="0.25">
      <c r="A16" s="136" t="s">
        <v>36</v>
      </c>
      <c r="B16" s="136">
        <v>7928</v>
      </c>
      <c r="C16" s="136">
        <v>32</v>
      </c>
      <c r="D16" s="136">
        <v>4</v>
      </c>
      <c r="E16" s="137">
        <v>18.585080000000008</v>
      </c>
      <c r="F16" s="68">
        <v>5</v>
      </c>
      <c r="G16" s="138">
        <v>1</v>
      </c>
      <c r="H16" s="139">
        <v>3</v>
      </c>
      <c r="I16" s="67" t="s">
        <v>33</v>
      </c>
      <c r="L16" s="139">
        <v>2</v>
      </c>
      <c r="M16" s="68" t="s">
        <v>37</v>
      </c>
      <c r="P16" s="25" t="s">
        <v>38</v>
      </c>
      <c r="Q16" s="8"/>
      <c r="R16" s="143"/>
      <c r="S16" s="12">
        <v>83</v>
      </c>
      <c r="T16" s="12">
        <v>165</v>
      </c>
      <c r="U16" s="12">
        <v>4</v>
      </c>
      <c r="V16" s="12"/>
      <c r="W16" s="12">
        <v>78</v>
      </c>
      <c r="X16" s="12">
        <v>185</v>
      </c>
      <c r="Y16" s="12">
        <v>4</v>
      </c>
      <c r="AA16" s="128">
        <v>4</v>
      </c>
      <c r="AB16" s="68" t="s">
        <v>39</v>
      </c>
      <c r="AD16" s="139">
        <v>2</v>
      </c>
      <c r="AE16" s="68" t="s">
        <v>37</v>
      </c>
    </row>
    <row r="17" spans="1:31" s="21" customFormat="1" ht="15" x14ac:dyDescent="0.25">
      <c r="A17" s="136" t="s">
        <v>40</v>
      </c>
      <c r="B17" s="136">
        <v>267</v>
      </c>
      <c r="C17" s="136">
        <v>7</v>
      </c>
      <c r="D17" s="136">
        <v>1</v>
      </c>
      <c r="E17" s="137">
        <v>39.528980000000004</v>
      </c>
      <c r="F17" s="68">
        <v>27</v>
      </c>
      <c r="G17" s="138">
        <v>4</v>
      </c>
      <c r="H17" s="139">
        <v>3</v>
      </c>
      <c r="I17" s="67" t="s">
        <v>33</v>
      </c>
      <c r="L17" s="139">
        <v>3</v>
      </c>
      <c r="M17" s="68" t="s">
        <v>33</v>
      </c>
      <c r="P17" s="25" t="s">
        <v>1168</v>
      </c>
      <c r="Q17" s="8"/>
      <c r="R17" s="143"/>
      <c r="S17" s="12"/>
      <c r="T17" s="12"/>
      <c r="U17" s="12"/>
      <c r="V17" s="12"/>
      <c r="W17" s="12"/>
      <c r="X17" s="12"/>
      <c r="Y17" s="12"/>
      <c r="AA17" s="128">
        <v>1</v>
      </c>
      <c r="AB17" s="68" t="s">
        <v>34</v>
      </c>
      <c r="AD17" s="139">
        <v>3</v>
      </c>
      <c r="AE17" s="68" t="s">
        <v>33</v>
      </c>
    </row>
    <row r="18" spans="1:31" s="21" customFormat="1" ht="15" x14ac:dyDescent="0.25">
      <c r="A18" s="136" t="s">
        <v>42</v>
      </c>
      <c r="B18" s="136">
        <v>2301</v>
      </c>
      <c r="C18" s="136">
        <v>27</v>
      </c>
      <c r="D18" s="136">
        <v>4</v>
      </c>
      <c r="E18" s="137">
        <v>18.987120000000001</v>
      </c>
      <c r="F18" s="68">
        <v>7</v>
      </c>
      <c r="G18" s="138">
        <v>1</v>
      </c>
      <c r="H18" s="139">
        <v>3</v>
      </c>
      <c r="I18" s="67" t="s">
        <v>33</v>
      </c>
      <c r="L18" s="139">
        <v>4</v>
      </c>
      <c r="M18" s="68" t="s">
        <v>39</v>
      </c>
      <c r="P18" s="25" t="s">
        <v>41</v>
      </c>
      <c r="Q18" s="8"/>
      <c r="R18" s="143"/>
      <c r="S18" s="12">
        <v>58</v>
      </c>
      <c r="T18" s="12">
        <v>80</v>
      </c>
      <c r="U18" s="12">
        <v>2</v>
      </c>
      <c r="V18" s="12"/>
      <c r="W18" s="12">
        <v>47</v>
      </c>
      <c r="X18" s="12">
        <v>83</v>
      </c>
      <c r="Y18" s="12">
        <v>2</v>
      </c>
      <c r="AA18" s="128">
        <v>2</v>
      </c>
      <c r="AB18" s="68" t="s">
        <v>37</v>
      </c>
      <c r="AD18" s="139">
        <v>4</v>
      </c>
      <c r="AE18" s="68" t="s">
        <v>39</v>
      </c>
    </row>
    <row r="19" spans="1:31" s="21" customFormat="1" ht="15" x14ac:dyDescent="0.25">
      <c r="A19" s="136" t="s">
        <v>44</v>
      </c>
      <c r="B19" s="136">
        <v>2295</v>
      </c>
      <c r="C19" s="136">
        <v>26</v>
      </c>
      <c r="D19" s="136">
        <v>4</v>
      </c>
      <c r="E19" s="137">
        <v>27.023360000000007</v>
      </c>
      <c r="F19" s="68">
        <v>19</v>
      </c>
      <c r="G19" s="138">
        <v>3</v>
      </c>
      <c r="H19" s="139">
        <v>4</v>
      </c>
      <c r="I19" s="67" t="s">
        <v>39</v>
      </c>
      <c r="P19" s="25" t="s">
        <v>43</v>
      </c>
      <c r="Q19" s="8"/>
      <c r="R19" s="143"/>
      <c r="S19" s="12">
        <v>25</v>
      </c>
      <c r="T19" s="12">
        <v>15</v>
      </c>
      <c r="U19" s="12">
        <v>1</v>
      </c>
      <c r="V19" s="12"/>
      <c r="W19" s="12">
        <v>18</v>
      </c>
      <c r="X19" s="12">
        <v>12</v>
      </c>
      <c r="Y19" s="12">
        <v>1</v>
      </c>
      <c r="AA19" s="128">
        <v>1</v>
      </c>
      <c r="AB19" s="68" t="s">
        <v>34</v>
      </c>
    </row>
    <row r="20" spans="1:31" s="21" customFormat="1" ht="15" x14ac:dyDescent="0.25">
      <c r="A20" s="136" t="s">
        <v>46</v>
      </c>
      <c r="B20" s="136">
        <v>1541</v>
      </c>
      <c r="C20" s="136">
        <v>22</v>
      </c>
      <c r="D20" s="136">
        <v>3</v>
      </c>
      <c r="E20" s="137">
        <v>16.77704</v>
      </c>
      <c r="F20" s="68">
        <v>4</v>
      </c>
      <c r="G20" s="138">
        <v>1</v>
      </c>
      <c r="H20" s="139">
        <v>2</v>
      </c>
      <c r="I20" s="67" t="s">
        <v>37</v>
      </c>
      <c r="P20" s="25" t="s">
        <v>45</v>
      </c>
      <c r="Q20" s="8"/>
      <c r="R20" s="143"/>
      <c r="S20" s="12"/>
      <c r="T20" s="12"/>
      <c r="U20" s="12"/>
      <c r="V20" s="12"/>
      <c r="W20" s="12">
        <v>40</v>
      </c>
      <c r="X20" s="12">
        <v>59</v>
      </c>
      <c r="Y20" s="12">
        <v>2</v>
      </c>
      <c r="AA20" s="128">
        <v>2</v>
      </c>
      <c r="AB20" s="68" t="s">
        <v>37</v>
      </c>
    </row>
    <row r="21" spans="1:31" s="21" customFormat="1" ht="15" x14ac:dyDescent="0.25">
      <c r="A21" s="136" t="s">
        <v>48</v>
      </c>
      <c r="B21" s="136">
        <v>1337</v>
      </c>
      <c r="C21" s="136">
        <v>19</v>
      </c>
      <c r="D21" s="136">
        <v>3</v>
      </c>
      <c r="E21" s="137">
        <v>18.632289999999998</v>
      </c>
      <c r="F21" s="68">
        <v>6</v>
      </c>
      <c r="G21" s="138">
        <v>1</v>
      </c>
      <c r="H21" s="139">
        <v>2</v>
      </c>
      <c r="I21" s="67" t="s">
        <v>37</v>
      </c>
      <c r="P21" s="25" t="s">
        <v>47</v>
      </c>
      <c r="Q21" s="8">
        <f>VLOOKUP(P21,[14]GAFI!$A$8:$C$43,3,0)</f>
        <v>3</v>
      </c>
      <c r="R21" s="143"/>
      <c r="S21" s="12">
        <v>68</v>
      </c>
      <c r="T21" s="12">
        <v>121</v>
      </c>
      <c r="U21" s="12">
        <v>3</v>
      </c>
      <c r="V21" s="12"/>
      <c r="W21" s="12">
        <v>68</v>
      </c>
      <c r="X21" s="12">
        <v>165</v>
      </c>
      <c r="Y21" s="12">
        <v>4</v>
      </c>
      <c r="AA21" s="128">
        <v>3</v>
      </c>
      <c r="AB21" s="68" t="s">
        <v>33</v>
      </c>
    </row>
    <row r="22" spans="1:31" s="21" customFormat="1" ht="15" x14ac:dyDescent="0.25">
      <c r="A22" s="136" t="s">
        <v>49</v>
      </c>
      <c r="B22" s="136">
        <v>666</v>
      </c>
      <c r="C22" s="136">
        <v>13</v>
      </c>
      <c r="D22" s="136">
        <v>2</v>
      </c>
      <c r="E22" s="137">
        <v>33.22777</v>
      </c>
      <c r="F22" s="68">
        <v>21</v>
      </c>
      <c r="G22" s="138">
        <v>3</v>
      </c>
      <c r="H22" s="139">
        <v>3</v>
      </c>
      <c r="I22" s="67" t="s">
        <v>33</v>
      </c>
      <c r="P22" s="25" t="s">
        <v>1169</v>
      </c>
      <c r="Q22" s="8"/>
      <c r="R22" s="143"/>
      <c r="S22" s="12"/>
      <c r="T22" s="12"/>
      <c r="U22" s="12"/>
      <c r="V22" s="12">
        <v>3.5</v>
      </c>
      <c r="W22" s="12"/>
      <c r="X22" s="12"/>
      <c r="Y22" s="12"/>
      <c r="AA22" s="128">
        <v>4</v>
      </c>
      <c r="AB22" s="68" t="s">
        <v>39</v>
      </c>
    </row>
    <row r="23" spans="1:31" s="21" customFormat="1" ht="15" x14ac:dyDescent="0.25">
      <c r="A23" s="136" t="s">
        <v>51</v>
      </c>
      <c r="B23" s="136">
        <v>568</v>
      </c>
      <c r="C23" s="136">
        <v>10</v>
      </c>
      <c r="D23" s="136">
        <v>2</v>
      </c>
      <c r="E23" s="137">
        <v>19.382930000000009</v>
      </c>
      <c r="F23" s="68">
        <v>8</v>
      </c>
      <c r="G23" s="138">
        <v>1</v>
      </c>
      <c r="H23" s="139">
        <v>2</v>
      </c>
      <c r="I23" s="67" t="s">
        <v>37</v>
      </c>
      <c r="P23" s="25" t="s">
        <v>50</v>
      </c>
      <c r="Q23" s="8"/>
      <c r="R23" s="143">
        <v>3.5</v>
      </c>
      <c r="S23" s="12"/>
      <c r="T23" s="12"/>
      <c r="U23" s="12"/>
      <c r="V23" s="12">
        <v>3</v>
      </c>
      <c r="W23" s="12">
        <v>39</v>
      </c>
      <c r="X23" s="12">
        <v>53</v>
      </c>
      <c r="Y23" s="12">
        <v>2</v>
      </c>
      <c r="AA23" s="128">
        <v>3</v>
      </c>
      <c r="AB23" s="68" t="s">
        <v>33</v>
      </c>
    </row>
    <row r="24" spans="1:31" s="21" customFormat="1" ht="15" x14ac:dyDescent="0.25">
      <c r="A24" s="136" t="s">
        <v>53</v>
      </c>
      <c r="B24" s="136">
        <v>1627</v>
      </c>
      <c r="C24" s="136">
        <v>23</v>
      </c>
      <c r="D24" s="136">
        <v>3</v>
      </c>
      <c r="E24" s="137">
        <v>35.160159999999998</v>
      </c>
      <c r="F24" s="68">
        <v>25</v>
      </c>
      <c r="G24" s="138">
        <v>4</v>
      </c>
      <c r="H24" s="139">
        <v>4</v>
      </c>
      <c r="I24" s="67" t="s">
        <v>39</v>
      </c>
      <c r="P24" s="25" t="s">
        <v>52</v>
      </c>
      <c r="Q24" s="8"/>
      <c r="R24" s="143"/>
      <c r="S24" s="12">
        <v>41</v>
      </c>
      <c r="T24" s="12">
        <v>38</v>
      </c>
      <c r="U24" s="12">
        <v>1</v>
      </c>
      <c r="V24" s="12"/>
      <c r="W24" s="12">
        <v>57</v>
      </c>
      <c r="X24" s="12">
        <v>131</v>
      </c>
      <c r="Y24" s="12">
        <v>3</v>
      </c>
      <c r="AA24" s="128">
        <v>2</v>
      </c>
      <c r="AB24" s="68" t="s">
        <v>37</v>
      </c>
    </row>
    <row r="25" spans="1:31" s="21" customFormat="1" ht="15" x14ac:dyDescent="0.25">
      <c r="A25" s="136" t="s">
        <v>54</v>
      </c>
      <c r="B25" s="136">
        <v>830</v>
      </c>
      <c r="C25" s="136">
        <v>15</v>
      </c>
      <c r="D25" s="136">
        <v>2</v>
      </c>
      <c r="E25" s="137">
        <v>22.727070000000005</v>
      </c>
      <c r="F25" s="68">
        <v>12</v>
      </c>
      <c r="G25" s="138">
        <v>2</v>
      </c>
      <c r="H25" s="139">
        <v>2</v>
      </c>
      <c r="I25" s="67" t="s">
        <v>37</v>
      </c>
      <c r="P25" s="25" t="s">
        <v>55</v>
      </c>
      <c r="Q25" s="8">
        <f>VLOOKUP(P25,[14]GAFI!$A$8:$C$43,3,0)</f>
        <v>3</v>
      </c>
      <c r="R25" s="143"/>
      <c r="S25" s="12">
        <v>66</v>
      </c>
      <c r="T25" s="12">
        <v>107</v>
      </c>
      <c r="U25" s="12">
        <v>3</v>
      </c>
      <c r="V25" s="12"/>
      <c r="W25" s="12">
        <v>67</v>
      </c>
      <c r="X25" s="12">
        <v>162</v>
      </c>
      <c r="Y25" s="12">
        <v>4</v>
      </c>
      <c r="AA25" s="128">
        <v>3</v>
      </c>
      <c r="AB25" s="68" t="s">
        <v>33</v>
      </c>
    </row>
    <row r="26" spans="1:31" s="21" customFormat="1" ht="15" x14ac:dyDescent="0.25">
      <c r="A26" s="136" t="s">
        <v>56</v>
      </c>
      <c r="B26" s="136">
        <v>302</v>
      </c>
      <c r="C26" s="136">
        <v>8</v>
      </c>
      <c r="D26" s="136">
        <v>1</v>
      </c>
      <c r="E26" s="137">
        <v>34.61777</v>
      </c>
      <c r="F26" s="68">
        <v>24</v>
      </c>
      <c r="G26" s="138">
        <v>3</v>
      </c>
      <c r="H26" s="139">
        <v>2</v>
      </c>
      <c r="I26" s="67" t="s">
        <v>37</v>
      </c>
      <c r="P26" s="25" t="s">
        <v>57</v>
      </c>
      <c r="Q26" s="8"/>
      <c r="R26" s="143"/>
      <c r="S26" s="12">
        <v>63</v>
      </c>
      <c r="T26" s="12">
        <v>99</v>
      </c>
      <c r="U26" s="12">
        <v>3</v>
      </c>
      <c r="V26" s="12"/>
      <c r="W26" s="12">
        <v>46</v>
      </c>
      <c r="X26" s="12">
        <v>82</v>
      </c>
      <c r="Y26" s="12">
        <v>2</v>
      </c>
      <c r="AA26" s="128">
        <v>3</v>
      </c>
      <c r="AB26" s="68" t="s">
        <v>33</v>
      </c>
    </row>
    <row r="27" spans="1:31" s="21" customFormat="1" ht="15" x14ac:dyDescent="0.25">
      <c r="A27" s="136" t="s">
        <v>58</v>
      </c>
      <c r="B27" s="136">
        <v>878</v>
      </c>
      <c r="C27" s="136">
        <v>16</v>
      </c>
      <c r="D27" s="136">
        <v>2</v>
      </c>
      <c r="E27" s="137">
        <v>33.823810000000002</v>
      </c>
      <c r="F27" s="68">
        <v>22</v>
      </c>
      <c r="G27" s="138">
        <v>3</v>
      </c>
      <c r="H27" s="139">
        <v>3</v>
      </c>
      <c r="I27" s="67" t="s">
        <v>33</v>
      </c>
      <c r="P27" s="25" t="s">
        <v>59</v>
      </c>
      <c r="Q27" s="8"/>
      <c r="R27" s="143"/>
      <c r="S27" s="12">
        <v>53</v>
      </c>
      <c r="T27" s="12">
        <v>63</v>
      </c>
      <c r="U27" s="12">
        <v>2</v>
      </c>
      <c r="V27" s="12"/>
      <c r="W27" s="12">
        <v>39</v>
      </c>
      <c r="X27" s="12">
        <v>53</v>
      </c>
      <c r="Y27" s="12">
        <v>2</v>
      </c>
      <c r="AA27" s="128">
        <v>2</v>
      </c>
      <c r="AB27" s="68" t="s">
        <v>37</v>
      </c>
    </row>
    <row r="28" spans="1:31" s="21" customFormat="1" ht="15" x14ac:dyDescent="0.25">
      <c r="A28" s="136" t="s">
        <v>60</v>
      </c>
      <c r="B28" s="136">
        <v>2387</v>
      </c>
      <c r="C28" s="136">
        <v>28</v>
      </c>
      <c r="D28" s="136">
        <v>4</v>
      </c>
      <c r="E28" s="137">
        <v>11.771060000000011</v>
      </c>
      <c r="F28" s="68">
        <v>1</v>
      </c>
      <c r="G28" s="138">
        <v>1</v>
      </c>
      <c r="H28" s="139">
        <v>3</v>
      </c>
      <c r="I28" s="67" t="s">
        <v>33</v>
      </c>
      <c r="P28" s="25" t="s">
        <v>1170</v>
      </c>
      <c r="Q28" s="8"/>
      <c r="R28" s="143"/>
      <c r="S28" s="12"/>
      <c r="T28" s="12"/>
      <c r="U28" s="12"/>
      <c r="V28" s="12"/>
      <c r="W28" s="12"/>
      <c r="X28" s="12"/>
      <c r="Y28" s="12"/>
      <c r="AA28" s="128">
        <v>1</v>
      </c>
      <c r="AB28" s="68" t="s">
        <v>34</v>
      </c>
    </row>
    <row r="29" spans="1:31" s="21" customFormat="1" ht="15" x14ac:dyDescent="0.25">
      <c r="A29" s="136" t="s">
        <v>62</v>
      </c>
      <c r="B29" s="136">
        <v>69</v>
      </c>
      <c r="C29" s="136">
        <v>5</v>
      </c>
      <c r="D29" s="136">
        <v>1</v>
      </c>
      <c r="E29" s="137">
        <v>39.545200000000015</v>
      </c>
      <c r="F29" s="68">
        <v>28</v>
      </c>
      <c r="G29" s="138">
        <v>4</v>
      </c>
      <c r="H29" s="139">
        <v>3</v>
      </c>
      <c r="I29" s="67" t="s">
        <v>33</v>
      </c>
      <c r="P29" s="25" t="s">
        <v>61</v>
      </c>
      <c r="Q29" s="8"/>
      <c r="R29" s="143"/>
      <c r="S29" s="12"/>
      <c r="T29" s="12"/>
      <c r="U29" s="12"/>
      <c r="V29" s="12"/>
      <c r="W29" s="12"/>
      <c r="X29" s="12"/>
      <c r="Y29" s="12"/>
      <c r="AA29" s="128">
        <v>1</v>
      </c>
      <c r="AB29" s="68" t="s">
        <v>34</v>
      </c>
    </row>
    <row r="30" spans="1:31" s="21" customFormat="1" ht="15" x14ac:dyDescent="0.25">
      <c r="A30" s="136" t="s">
        <v>64</v>
      </c>
      <c r="B30" s="136">
        <v>595</v>
      </c>
      <c r="C30" s="136">
        <v>12</v>
      </c>
      <c r="D30" s="136">
        <v>2</v>
      </c>
      <c r="E30" s="137">
        <v>24.772900000000007</v>
      </c>
      <c r="F30" s="68">
        <v>17</v>
      </c>
      <c r="G30" s="138">
        <v>3</v>
      </c>
      <c r="H30" s="139">
        <v>3</v>
      </c>
      <c r="I30" s="67" t="s">
        <v>33</v>
      </c>
      <c r="P30" s="25" t="s">
        <v>63</v>
      </c>
      <c r="Q30" s="8"/>
      <c r="R30" s="27"/>
      <c r="S30" s="12">
        <v>23</v>
      </c>
      <c r="T30" s="12">
        <v>10</v>
      </c>
      <c r="U30" s="12">
        <v>1</v>
      </c>
      <c r="V30" s="12"/>
      <c r="W30" s="12">
        <v>13</v>
      </c>
      <c r="X30" s="12">
        <v>5</v>
      </c>
      <c r="Y30" s="12">
        <v>1</v>
      </c>
      <c r="AA30" s="128">
        <v>1</v>
      </c>
      <c r="AB30" s="68" t="s">
        <v>34</v>
      </c>
    </row>
    <row r="31" spans="1:31" s="21" customFormat="1" ht="15" x14ac:dyDescent="0.25">
      <c r="A31" s="136" t="s">
        <v>66</v>
      </c>
      <c r="B31" s="136">
        <v>99</v>
      </c>
      <c r="C31" s="136">
        <v>6</v>
      </c>
      <c r="D31" s="136">
        <v>1</v>
      </c>
      <c r="E31" s="137">
        <v>38.693439999999988</v>
      </c>
      <c r="F31" s="68">
        <v>26</v>
      </c>
      <c r="G31" s="138">
        <v>4</v>
      </c>
      <c r="H31" s="139">
        <v>3</v>
      </c>
      <c r="I31" s="67" t="s">
        <v>33</v>
      </c>
      <c r="P31" s="25" t="s">
        <v>65</v>
      </c>
      <c r="Q31" s="8"/>
      <c r="R31" s="27"/>
      <c r="S31" s="12">
        <v>33</v>
      </c>
      <c r="T31" s="12">
        <v>25</v>
      </c>
      <c r="U31" s="12">
        <v>1</v>
      </c>
      <c r="V31" s="12"/>
      <c r="W31" s="12">
        <v>26</v>
      </c>
      <c r="X31" s="12">
        <v>24</v>
      </c>
      <c r="Y31" s="12">
        <v>1</v>
      </c>
      <c r="AA31" s="128">
        <v>1</v>
      </c>
      <c r="AB31" s="68" t="s">
        <v>34</v>
      </c>
    </row>
    <row r="32" spans="1:31" s="21" customFormat="1" ht="15" x14ac:dyDescent="0.25">
      <c r="A32" s="136" t="s">
        <v>68</v>
      </c>
      <c r="B32" s="136">
        <v>1039</v>
      </c>
      <c r="C32" s="136">
        <v>18</v>
      </c>
      <c r="D32" s="136">
        <v>3</v>
      </c>
      <c r="E32" s="137">
        <v>23.191289999999999</v>
      </c>
      <c r="F32" s="68">
        <v>13</v>
      </c>
      <c r="G32" s="138">
        <v>2</v>
      </c>
      <c r="H32" s="139">
        <v>3</v>
      </c>
      <c r="I32" s="67" t="s">
        <v>33</v>
      </c>
      <c r="P32" s="25" t="s">
        <v>67</v>
      </c>
      <c r="Q32" s="8"/>
      <c r="R32" s="27"/>
      <c r="S32" s="12">
        <v>78</v>
      </c>
      <c r="T32" s="12">
        <v>154</v>
      </c>
      <c r="U32" s="12">
        <v>4</v>
      </c>
      <c r="V32" s="12"/>
      <c r="W32" s="12">
        <v>64</v>
      </c>
      <c r="X32" s="12">
        <v>154</v>
      </c>
      <c r="Y32" s="12">
        <v>4</v>
      </c>
      <c r="AA32" s="128">
        <v>4</v>
      </c>
      <c r="AB32" s="68" t="s">
        <v>39</v>
      </c>
    </row>
    <row r="33" spans="1:28" s="21" customFormat="1" ht="15" x14ac:dyDescent="0.25">
      <c r="A33" s="136" t="s">
        <v>70</v>
      </c>
      <c r="B33" s="136">
        <v>1507</v>
      </c>
      <c r="C33" s="136">
        <v>21</v>
      </c>
      <c r="D33" s="136">
        <v>3</v>
      </c>
      <c r="E33" s="137">
        <v>21.391090000000013</v>
      </c>
      <c r="F33" s="68">
        <v>10</v>
      </c>
      <c r="G33" s="138">
        <v>2</v>
      </c>
      <c r="H33" s="139">
        <v>3</v>
      </c>
      <c r="I33" s="67" t="s">
        <v>33</v>
      </c>
      <c r="P33" s="25" t="s">
        <v>69</v>
      </c>
      <c r="Q33" s="8"/>
      <c r="R33" s="27">
        <v>3.5</v>
      </c>
      <c r="S33" s="12">
        <v>35</v>
      </c>
      <c r="T33" s="12">
        <v>28</v>
      </c>
      <c r="U33" s="12">
        <v>1</v>
      </c>
      <c r="V33" s="12"/>
      <c r="W33" s="12">
        <v>42</v>
      </c>
      <c r="X33" s="12">
        <v>64</v>
      </c>
      <c r="Y33" s="12">
        <v>2</v>
      </c>
      <c r="AA33" s="128">
        <v>2</v>
      </c>
      <c r="AB33" s="68" t="s">
        <v>37</v>
      </c>
    </row>
    <row r="34" spans="1:28" s="21" customFormat="1" ht="15" x14ac:dyDescent="0.25">
      <c r="A34" s="136" t="s">
        <v>72</v>
      </c>
      <c r="B34" s="136">
        <v>1644</v>
      </c>
      <c r="C34" s="136">
        <v>24</v>
      </c>
      <c r="D34" s="136">
        <v>3</v>
      </c>
      <c r="E34" s="137">
        <v>30.83323</v>
      </c>
      <c r="F34" s="68">
        <v>20</v>
      </c>
      <c r="G34" s="138">
        <v>3</v>
      </c>
      <c r="H34" s="139">
        <v>3</v>
      </c>
      <c r="I34" s="67" t="s">
        <v>33</v>
      </c>
      <c r="P34" s="25" t="s">
        <v>1171</v>
      </c>
      <c r="Q34" s="8"/>
      <c r="R34" s="27"/>
      <c r="S34" s="12"/>
      <c r="T34" s="12"/>
      <c r="U34" s="12"/>
      <c r="V34" s="12"/>
      <c r="W34" s="12"/>
      <c r="X34" s="12"/>
      <c r="Y34" s="12"/>
      <c r="AA34" s="128">
        <v>1</v>
      </c>
      <c r="AB34" s="68" t="s">
        <v>34</v>
      </c>
    </row>
    <row r="35" spans="1:28" s="21" customFormat="1" ht="15" x14ac:dyDescent="0.25">
      <c r="A35" s="136" t="s">
        <v>74</v>
      </c>
      <c r="B35" s="136">
        <v>2470</v>
      </c>
      <c r="C35" s="136">
        <v>29</v>
      </c>
      <c r="D35" s="136">
        <v>4</v>
      </c>
      <c r="E35" s="137">
        <v>23.625990000000009</v>
      </c>
      <c r="F35" s="68">
        <v>14</v>
      </c>
      <c r="G35" s="138">
        <v>2</v>
      </c>
      <c r="H35" s="139">
        <v>3</v>
      </c>
      <c r="I35" s="67" t="s">
        <v>33</v>
      </c>
      <c r="P35" s="25" t="s">
        <v>1172</v>
      </c>
      <c r="Q35" s="8"/>
      <c r="R35" s="27"/>
      <c r="S35" s="12"/>
      <c r="T35" s="12"/>
      <c r="U35" s="12"/>
      <c r="V35" s="12"/>
      <c r="W35" s="12"/>
      <c r="X35" s="12"/>
      <c r="Y35" s="12"/>
      <c r="AA35" s="128">
        <v>1</v>
      </c>
      <c r="AB35" s="68" t="s">
        <v>34</v>
      </c>
    </row>
    <row r="36" spans="1:28" s="21" customFormat="1" ht="15" x14ac:dyDescent="0.25">
      <c r="A36" s="136" t="s">
        <v>76</v>
      </c>
      <c r="B36" s="136">
        <v>1453</v>
      </c>
      <c r="C36" s="136">
        <v>20</v>
      </c>
      <c r="D36" s="136">
        <v>3</v>
      </c>
      <c r="E36" s="137">
        <v>25.530589999999997</v>
      </c>
      <c r="F36" s="68">
        <v>18</v>
      </c>
      <c r="G36" s="138">
        <v>3</v>
      </c>
      <c r="H36" s="139">
        <v>3</v>
      </c>
      <c r="I36" s="67" t="s">
        <v>33</v>
      </c>
      <c r="P36" s="25" t="s">
        <v>71</v>
      </c>
      <c r="Q36" s="8"/>
      <c r="R36" s="27"/>
      <c r="S36" s="12">
        <v>77</v>
      </c>
      <c r="T36" s="12">
        <v>151</v>
      </c>
      <c r="U36" s="12">
        <v>4</v>
      </c>
      <c r="V36" s="12"/>
      <c r="W36" s="12">
        <v>61</v>
      </c>
      <c r="X36" s="12">
        <v>146</v>
      </c>
      <c r="Y36" s="12">
        <v>4</v>
      </c>
      <c r="AA36" s="128">
        <v>4</v>
      </c>
      <c r="AB36" s="68" t="s">
        <v>39</v>
      </c>
    </row>
    <row r="37" spans="1:28" s="21" customFormat="1" ht="15" x14ac:dyDescent="0.25">
      <c r="A37" s="136" t="s">
        <v>78</v>
      </c>
      <c r="B37" s="136">
        <v>304</v>
      </c>
      <c r="C37" s="136">
        <v>9</v>
      </c>
      <c r="D37" s="136">
        <v>2</v>
      </c>
      <c r="E37" s="137">
        <v>45.083990000000007</v>
      </c>
      <c r="F37" s="68">
        <v>31</v>
      </c>
      <c r="G37" s="138">
        <v>4</v>
      </c>
      <c r="H37" s="139">
        <v>3</v>
      </c>
      <c r="I37" s="67" t="s">
        <v>33</v>
      </c>
      <c r="P37" s="25" t="s">
        <v>73</v>
      </c>
      <c r="Q37" s="8"/>
      <c r="R37" s="27"/>
      <c r="S37" s="12">
        <v>32</v>
      </c>
      <c r="T37" s="12">
        <v>23</v>
      </c>
      <c r="U37" s="12">
        <v>1</v>
      </c>
      <c r="V37" s="12"/>
      <c r="W37" s="12">
        <v>34</v>
      </c>
      <c r="X37" s="12">
        <v>35</v>
      </c>
      <c r="Y37" s="12">
        <v>1</v>
      </c>
      <c r="AA37" s="128">
        <v>1</v>
      </c>
      <c r="AB37" s="68" t="s">
        <v>34</v>
      </c>
    </row>
    <row r="38" spans="1:28" s="21" customFormat="1" ht="15" x14ac:dyDescent="0.25">
      <c r="A38" s="136" t="s">
        <v>80</v>
      </c>
      <c r="B38" s="136">
        <v>588</v>
      </c>
      <c r="C38" s="136">
        <v>11</v>
      </c>
      <c r="D38" s="136">
        <v>2</v>
      </c>
      <c r="E38" s="137">
        <v>24.683670000000003</v>
      </c>
      <c r="F38" s="68">
        <v>16</v>
      </c>
      <c r="G38" s="138">
        <v>2</v>
      </c>
      <c r="H38" s="139">
        <v>2</v>
      </c>
      <c r="I38" s="67" t="s">
        <v>37</v>
      </c>
      <c r="P38" s="25" t="s">
        <v>75</v>
      </c>
      <c r="Q38" s="8"/>
      <c r="R38" s="27">
        <v>3.5</v>
      </c>
      <c r="S38" s="12">
        <v>47</v>
      </c>
      <c r="T38" s="12">
        <v>53</v>
      </c>
      <c r="U38" s="12">
        <v>2</v>
      </c>
      <c r="V38" s="12"/>
      <c r="W38" s="12">
        <v>63</v>
      </c>
      <c r="X38" s="12">
        <v>152</v>
      </c>
      <c r="Y38" s="12">
        <v>4</v>
      </c>
      <c r="AA38" s="128">
        <v>3</v>
      </c>
      <c r="AB38" s="68" t="s">
        <v>33</v>
      </c>
    </row>
    <row r="39" spans="1:28" s="21" customFormat="1" ht="15" x14ac:dyDescent="0.25">
      <c r="A39" s="136" t="s">
        <v>82</v>
      </c>
      <c r="B39" s="136">
        <v>914</v>
      </c>
      <c r="C39" s="136">
        <v>17</v>
      </c>
      <c r="D39" s="136">
        <v>3</v>
      </c>
      <c r="E39" s="137">
        <v>20.410150000000005</v>
      </c>
      <c r="F39" s="68">
        <v>9</v>
      </c>
      <c r="G39" s="138">
        <v>2</v>
      </c>
      <c r="H39" s="139">
        <v>3</v>
      </c>
      <c r="I39" s="67" t="s">
        <v>33</v>
      </c>
      <c r="P39" s="25" t="s">
        <v>77</v>
      </c>
      <c r="Q39" s="8"/>
      <c r="R39" s="27"/>
      <c r="S39" s="12">
        <v>31</v>
      </c>
      <c r="T39" s="12">
        <v>22</v>
      </c>
      <c r="U39" s="12">
        <v>1</v>
      </c>
      <c r="V39" s="12"/>
      <c r="W39" s="12">
        <v>23</v>
      </c>
      <c r="X39" s="12">
        <v>19</v>
      </c>
      <c r="Y39" s="12">
        <v>1</v>
      </c>
      <c r="AA39" s="128">
        <v>1</v>
      </c>
      <c r="AB39" s="68" t="s">
        <v>34</v>
      </c>
    </row>
    <row r="40" spans="1:28" s="21" customFormat="1" ht="15" x14ac:dyDescent="0.25">
      <c r="A40" s="136" t="s">
        <v>84</v>
      </c>
      <c r="B40" s="136">
        <v>65</v>
      </c>
      <c r="C40" s="136">
        <v>4</v>
      </c>
      <c r="D40" s="136">
        <v>1</v>
      </c>
      <c r="E40" s="137">
        <v>39.751250000000013</v>
      </c>
      <c r="F40" s="68">
        <v>29</v>
      </c>
      <c r="G40" s="138">
        <v>4</v>
      </c>
      <c r="H40" s="139">
        <v>3</v>
      </c>
      <c r="I40" s="67" t="s">
        <v>33</v>
      </c>
      <c r="P40" s="25" t="s">
        <v>79</v>
      </c>
      <c r="Q40" s="8"/>
      <c r="R40" s="27"/>
      <c r="S40" s="12"/>
      <c r="T40" s="12"/>
      <c r="U40" s="12"/>
      <c r="V40" s="12">
        <v>3</v>
      </c>
      <c r="W40" s="12">
        <v>48</v>
      </c>
      <c r="X40" s="12">
        <v>90</v>
      </c>
      <c r="Y40" s="12">
        <v>2</v>
      </c>
      <c r="AA40" s="128">
        <v>3</v>
      </c>
      <c r="AB40" s="68" t="s">
        <v>33</v>
      </c>
    </row>
    <row r="41" spans="1:28" s="21" customFormat="1" ht="15" x14ac:dyDescent="0.25">
      <c r="A41" s="136" t="s">
        <v>85</v>
      </c>
      <c r="B41" s="265">
        <v>7874</v>
      </c>
      <c r="C41" s="265">
        <v>31</v>
      </c>
      <c r="D41" s="265">
        <v>4</v>
      </c>
      <c r="E41" s="267">
        <v>16.267383153968851</v>
      </c>
      <c r="F41" s="268">
        <v>3</v>
      </c>
      <c r="G41" s="269">
        <v>1</v>
      </c>
      <c r="H41" s="139">
        <v>3</v>
      </c>
      <c r="I41" s="67" t="s">
        <v>33</v>
      </c>
      <c r="P41" s="25" t="s">
        <v>81</v>
      </c>
      <c r="Q41" s="8"/>
      <c r="R41" s="27"/>
      <c r="S41" s="12">
        <v>55</v>
      </c>
      <c r="T41" s="12">
        <v>69</v>
      </c>
      <c r="U41" s="12">
        <v>2</v>
      </c>
      <c r="V41" s="12"/>
      <c r="W41" s="12">
        <v>52</v>
      </c>
      <c r="X41" s="12">
        <v>108</v>
      </c>
      <c r="Y41" s="12">
        <v>3</v>
      </c>
      <c r="AA41" s="128">
        <v>3</v>
      </c>
      <c r="AB41" s="68" t="s">
        <v>33</v>
      </c>
    </row>
    <row r="42" spans="1:28" s="21" customFormat="1" ht="15" x14ac:dyDescent="0.25">
      <c r="A42" s="136" t="s">
        <v>87</v>
      </c>
      <c r="B42" s="136">
        <v>705</v>
      </c>
      <c r="C42" s="136">
        <v>14</v>
      </c>
      <c r="D42" s="136">
        <v>2</v>
      </c>
      <c r="E42" s="137">
        <v>34.254699999999993</v>
      </c>
      <c r="F42" s="68">
        <v>23</v>
      </c>
      <c r="G42" s="138">
        <v>3</v>
      </c>
      <c r="H42" s="139">
        <v>3</v>
      </c>
      <c r="I42" s="67" t="s">
        <v>33</v>
      </c>
      <c r="P42" s="25" t="s">
        <v>83</v>
      </c>
      <c r="Q42" s="8"/>
      <c r="R42" s="27"/>
      <c r="S42" s="12"/>
      <c r="T42" s="12"/>
      <c r="U42" s="12"/>
      <c r="V42" s="12"/>
      <c r="W42" s="12"/>
      <c r="X42" s="12"/>
      <c r="Y42" s="12"/>
      <c r="AA42" s="128">
        <v>1</v>
      </c>
      <c r="AB42" s="68" t="s">
        <v>34</v>
      </c>
    </row>
    <row r="43" spans="1:28" s="21" customFormat="1" ht="15" x14ac:dyDescent="0.25">
      <c r="A43" s="136" t="s">
        <v>89</v>
      </c>
      <c r="B43" s="136">
        <v>1822</v>
      </c>
      <c r="C43" s="136">
        <v>25</v>
      </c>
      <c r="D43" s="136">
        <v>4</v>
      </c>
      <c r="E43" s="137">
        <v>24.344819999999999</v>
      </c>
      <c r="F43" s="68">
        <v>15</v>
      </c>
      <c r="G43" s="138">
        <v>2</v>
      </c>
      <c r="H43" s="139">
        <v>3</v>
      </c>
      <c r="I43" s="67" t="s">
        <v>33</v>
      </c>
      <c r="P43" s="25" t="s">
        <v>1173</v>
      </c>
      <c r="Q43" s="8"/>
      <c r="R43" s="27"/>
      <c r="S43" s="12">
        <v>67</v>
      </c>
      <c r="T43" s="12">
        <v>114</v>
      </c>
      <c r="U43" s="12">
        <v>3</v>
      </c>
      <c r="V43" s="12"/>
      <c r="W43" s="12">
        <v>71</v>
      </c>
      <c r="X43" s="12">
        <v>172</v>
      </c>
      <c r="Y43" s="12">
        <v>4</v>
      </c>
      <c r="AA43" s="128">
        <v>4</v>
      </c>
      <c r="AB43" s="68" t="s">
        <v>39</v>
      </c>
    </row>
    <row r="44" spans="1:28" s="21" customFormat="1" ht="15" x14ac:dyDescent="0.25">
      <c r="A44" s="136" t="s">
        <v>91</v>
      </c>
      <c r="B44" s="136">
        <v>4589</v>
      </c>
      <c r="C44" s="136">
        <v>30</v>
      </c>
      <c r="D44" s="136">
        <v>4</v>
      </c>
      <c r="E44" s="137">
        <v>22.713379999999994</v>
      </c>
      <c r="F44" s="68">
        <v>11</v>
      </c>
      <c r="G44" s="138">
        <v>2</v>
      </c>
      <c r="H44" s="139">
        <v>3</v>
      </c>
      <c r="I44" s="67" t="s">
        <v>33</v>
      </c>
      <c r="P44" s="25" t="s">
        <v>86</v>
      </c>
      <c r="Q44" s="8">
        <f>VLOOKUP(P44,[14]GAFI!$A$8:$C$43,3,0)</f>
        <v>4</v>
      </c>
      <c r="R44" s="27"/>
      <c r="S44" s="12">
        <v>84</v>
      </c>
      <c r="T44" s="12">
        <v>168</v>
      </c>
      <c r="U44" s="12">
        <v>4</v>
      </c>
      <c r="V44" s="12"/>
      <c r="W44" s="12">
        <v>67</v>
      </c>
      <c r="X44" s="12">
        <v>162</v>
      </c>
      <c r="Y44" s="12">
        <v>4</v>
      </c>
      <c r="AA44" s="128">
        <v>4</v>
      </c>
      <c r="AB44" s="68" t="s">
        <v>39</v>
      </c>
    </row>
    <row r="45" spans="1:28" s="21" customFormat="1" ht="15" x14ac:dyDescent="0.25">
      <c r="A45" s="136" t="s">
        <v>93</v>
      </c>
      <c r="B45" s="136">
        <v>43</v>
      </c>
      <c r="C45" s="136">
        <v>1</v>
      </c>
      <c r="D45" s="136">
        <v>1</v>
      </c>
      <c r="E45" s="137">
        <v>42.788700000000013</v>
      </c>
      <c r="F45" s="68">
        <v>30</v>
      </c>
      <c r="G45" s="138">
        <v>4</v>
      </c>
      <c r="H45" s="139">
        <v>3</v>
      </c>
      <c r="I45" s="67" t="s">
        <v>33</v>
      </c>
      <c r="P45" s="25" t="s">
        <v>88</v>
      </c>
      <c r="Q45" s="8">
        <f>VLOOKUP(P45,[14]GAFI!$A$8:$C$43,3,0)</f>
        <v>3</v>
      </c>
      <c r="R45" s="27"/>
      <c r="S45" s="12">
        <v>72</v>
      </c>
      <c r="T45" s="12">
        <v>133</v>
      </c>
      <c r="U45" s="12">
        <v>3</v>
      </c>
      <c r="V45" s="12"/>
      <c r="W45" s="12">
        <v>60</v>
      </c>
      <c r="X45" s="12">
        <v>143</v>
      </c>
      <c r="Y45" s="12">
        <v>3</v>
      </c>
      <c r="AA45" s="128">
        <v>3</v>
      </c>
      <c r="AB45" s="68" t="s">
        <v>33</v>
      </c>
    </row>
    <row r="46" spans="1:28" s="21" customFormat="1" ht="15" x14ac:dyDescent="0.25">
      <c r="A46" s="136" t="s">
        <v>95</v>
      </c>
      <c r="B46" s="136">
        <v>53</v>
      </c>
      <c r="C46" s="136">
        <v>3</v>
      </c>
      <c r="D46" s="136">
        <v>1</v>
      </c>
      <c r="E46" s="137">
        <v>45.26688</v>
      </c>
      <c r="F46" s="68">
        <v>32</v>
      </c>
      <c r="G46" s="138">
        <v>4</v>
      </c>
      <c r="H46" s="139">
        <v>3</v>
      </c>
      <c r="I46" s="67" t="s">
        <v>33</v>
      </c>
      <c r="P46" s="25" t="s">
        <v>90</v>
      </c>
      <c r="Q46" s="8"/>
      <c r="R46" s="27"/>
      <c r="S46" s="12">
        <v>67</v>
      </c>
      <c r="T46" s="12">
        <v>114</v>
      </c>
      <c r="U46" s="12">
        <v>3</v>
      </c>
      <c r="V46" s="12"/>
      <c r="W46" s="12">
        <v>48</v>
      </c>
      <c r="X46" s="12">
        <v>90</v>
      </c>
      <c r="Y46" s="12">
        <v>2</v>
      </c>
      <c r="AA46" s="128">
        <v>3</v>
      </c>
      <c r="AB46" s="68" t="s">
        <v>33</v>
      </c>
    </row>
    <row r="47" spans="1:28" s="21" customFormat="1" ht="15" x14ac:dyDescent="0.25">
      <c r="A47" s="136" t="s">
        <v>97</v>
      </c>
      <c r="B47" s="136">
        <v>8748</v>
      </c>
      <c r="C47" s="136">
        <v>33</v>
      </c>
      <c r="D47" s="136">
        <v>4</v>
      </c>
      <c r="E47" s="137">
        <v>11.771060000000011</v>
      </c>
      <c r="F47" s="68">
        <v>1</v>
      </c>
      <c r="G47" s="138">
        <v>1</v>
      </c>
      <c r="H47" s="139">
        <v>3</v>
      </c>
      <c r="I47" s="67" t="s">
        <v>33</v>
      </c>
      <c r="P47" s="25" t="s">
        <v>92</v>
      </c>
      <c r="Q47" s="8"/>
      <c r="R47" s="27"/>
      <c r="S47" s="12">
        <v>43</v>
      </c>
      <c r="T47" s="12">
        <v>43</v>
      </c>
      <c r="U47" s="12">
        <v>1</v>
      </c>
      <c r="V47" s="12"/>
      <c r="W47" s="12">
        <v>40</v>
      </c>
      <c r="X47" s="12">
        <v>59</v>
      </c>
      <c r="Y47" s="12">
        <v>2</v>
      </c>
      <c r="AA47" s="128">
        <v>2</v>
      </c>
      <c r="AB47" s="68" t="s">
        <v>37</v>
      </c>
    </row>
    <row r="48" spans="1:28" s="21" customFormat="1" ht="15" x14ac:dyDescent="0.25">
      <c r="P48" s="25" t="s">
        <v>94</v>
      </c>
      <c r="Q48" s="8"/>
      <c r="R48" s="27"/>
      <c r="S48" s="12">
        <v>66</v>
      </c>
      <c r="T48" s="12">
        <v>107</v>
      </c>
      <c r="U48" s="12">
        <v>3</v>
      </c>
      <c r="V48" s="12"/>
      <c r="W48" s="12">
        <v>51</v>
      </c>
      <c r="X48" s="12">
        <v>103</v>
      </c>
      <c r="Y48" s="12">
        <v>3</v>
      </c>
      <c r="AA48" s="128">
        <v>3</v>
      </c>
      <c r="AB48" s="68" t="s">
        <v>33</v>
      </c>
    </row>
    <row r="49" spans="16:28" s="21" customFormat="1" ht="15" x14ac:dyDescent="0.25">
      <c r="P49" s="25" t="s">
        <v>96</v>
      </c>
      <c r="Q49" s="8"/>
      <c r="R49" s="27">
        <v>3.5</v>
      </c>
      <c r="S49" s="12"/>
      <c r="T49" s="12"/>
      <c r="U49" s="12"/>
      <c r="V49" s="12">
        <v>3</v>
      </c>
      <c r="W49" s="12">
        <v>53</v>
      </c>
      <c r="X49" s="12">
        <v>115</v>
      </c>
      <c r="Y49" s="12">
        <v>3</v>
      </c>
      <c r="AA49" s="128">
        <v>3</v>
      </c>
      <c r="AB49" s="68" t="s">
        <v>33</v>
      </c>
    </row>
    <row r="50" spans="16:28" s="21" customFormat="1" ht="15" x14ac:dyDescent="0.25">
      <c r="P50" s="25" t="s">
        <v>98</v>
      </c>
      <c r="Q50" s="8">
        <f>VLOOKUP(P50,[14]GAFI!$A$8:$C$43,3,0)</f>
        <v>3</v>
      </c>
      <c r="R50" s="27"/>
      <c r="S50" s="12">
        <v>57</v>
      </c>
      <c r="T50" s="12">
        <v>76</v>
      </c>
      <c r="U50" s="12">
        <v>2</v>
      </c>
      <c r="V50" s="12"/>
      <c r="W50" s="12">
        <v>38</v>
      </c>
      <c r="X50" s="12">
        <v>50</v>
      </c>
      <c r="Y50" s="12">
        <v>2</v>
      </c>
      <c r="AA50" s="128">
        <v>2</v>
      </c>
      <c r="AB50" s="68" t="s">
        <v>37</v>
      </c>
    </row>
    <row r="51" spans="16:28" s="21" customFormat="1" ht="15" x14ac:dyDescent="0.25">
      <c r="P51" s="25" t="s">
        <v>99</v>
      </c>
      <c r="Q51" s="8">
        <f>VLOOKUP(P51,[14]GAFI!$A$8:$C$43,3,0)</f>
        <v>3</v>
      </c>
      <c r="R51" s="27"/>
      <c r="S51" s="12">
        <v>59</v>
      </c>
      <c r="T51" s="12">
        <v>82</v>
      </c>
      <c r="U51" s="12">
        <v>2</v>
      </c>
      <c r="V51" s="12"/>
      <c r="W51" s="12">
        <v>55</v>
      </c>
      <c r="X51" s="12">
        <v>122</v>
      </c>
      <c r="Y51" s="12">
        <v>3</v>
      </c>
      <c r="AA51" s="128">
        <v>3</v>
      </c>
      <c r="AB51" s="68" t="s">
        <v>33</v>
      </c>
    </row>
    <row r="52" spans="16:28" s="21" customFormat="1" ht="15" x14ac:dyDescent="0.25">
      <c r="P52" s="25" t="s">
        <v>100</v>
      </c>
      <c r="Q52" s="8"/>
      <c r="R52" s="27"/>
      <c r="S52" s="12">
        <v>83</v>
      </c>
      <c r="T52" s="12">
        <v>165</v>
      </c>
      <c r="U52" s="12">
        <v>4</v>
      </c>
      <c r="V52" s="12"/>
      <c r="W52" s="12">
        <v>71</v>
      </c>
      <c r="X52" s="12">
        <v>172</v>
      </c>
      <c r="Y52" s="12">
        <v>4</v>
      </c>
      <c r="AA52" s="128">
        <v>4</v>
      </c>
      <c r="AB52" s="68" t="s">
        <v>39</v>
      </c>
    </row>
    <row r="53" spans="16:28" s="21" customFormat="1" ht="15" x14ac:dyDescent="0.25">
      <c r="P53" s="25" t="s">
        <v>101</v>
      </c>
      <c r="Q53" s="8"/>
      <c r="R53" s="27"/>
      <c r="S53" s="12">
        <v>28</v>
      </c>
      <c r="T53" s="12">
        <v>18</v>
      </c>
      <c r="U53" s="12">
        <v>1</v>
      </c>
      <c r="V53" s="12"/>
      <c r="W53" s="12">
        <v>39</v>
      </c>
      <c r="X53" s="12">
        <v>53</v>
      </c>
      <c r="Y53" s="12">
        <v>2</v>
      </c>
      <c r="AA53" s="128">
        <v>2</v>
      </c>
      <c r="AB53" s="68" t="s">
        <v>37</v>
      </c>
    </row>
    <row r="54" spans="16:28" s="21" customFormat="1" ht="15" x14ac:dyDescent="0.25">
      <c r="P54" s="25" t="s">
        <v>102</v>
      </c>
      <c r="Q54" s="8"/>
      <c r="R54" s="27">
        <v>3.5</v>
      </c>
      <c r="S54" s="12">
        <v>38</v>
      </c>
      <c r="T54" s="12">
        <v>35</v>
      </c>
      <c r="U54" s="12">
        <v>1</v>
      </c>
      <c r="V54" s="12"/>
      <c r="W54" s="12">
        <v>41</v>
      </c>
      <c r="X54" s="12">
        <v>62</v>
      </c>
      <c r="Y54" s="12">
        <v>2</v>
      </c>
      <c r="AA54" s="128">
        <v>2</v>
      </c>
      <c r="AB54" s="68" t="s">
        <v>37</v>
      </c>
    </row>
    <row r="55" spans="16:28" s="21" customFormat="1" ht="15" x14ac:dyDescent="0.25">
      <c r="P55" s="25" t="s">
        <v>103</v>
      </c>
      <c r="Q55" s="8"/>
      <c r="R55" s="27"/>
      <c r="S55" s="12">
        <v>79</v>
      </c>
      <c r="T55" s="12">
        <v>158</v>
      </c>
      <c r="U55" s="12">
        <v>4</v>
      </c>
      <c r="V55" s="12"/>
      <c r="W55" s="12">
        <v>70</v>
      </c>
      <c r="X55" s="12">
        <v>168</v>
      </c>
      <c r="Y55" s="12">
        <v>4</v>
      </c>
      <c r="AA55" s="128">
        <v>4</v>
      </c>
      <c r="AB55" s="68" t="s">
        <v>39</v>
      </c>
    </row>
    <row r="56" spans="16:28" s="21" customFormat="1" ht="15" x14ac:dyDescent="0.25">
      <c r="P56" s="25" t="s">
        <v>104</v>
      </c>
      <c r="Q56" s="8">
        <f>VLOOKUP(P56,[14]GAFI!$A$8:$C$43,3,0)</f>
        <v>3</v>
      </c>
      <c r="R56" s="27"/>
      <c r="S56" s="12">
        <v>74</v>
      </c>
      <c r="T56" s="12">
        <v>140</v>
      </c>
      <c r="U56" s="12">
        <v>4</v>
      </c>
      <c r="V56" s="12"/>
      <c r="W56" s="12">
        <v>70</v>
      </c>
      <c r="X56" s="12">
        <v>168</v>
      </c>
      <c r="Y56" s="12">
        <v>4</v>
      </c>
      <c r="AA56" s="128">
        <v>4</v>
      </c>
      <c r="AB56" s="68" t="s">
        <v>39</v>
      </c>
    </row>
    <row r="57" spans="16:28" s="21" customFormat="1" ht="15" x14ac:dyDescent="0.25">
      <c r="P57" s="25" t="s">
        <v>105</v>
      </c>
      <c r="Q57" s="8"/>
      <c r="R57" s="27"/>
      <c r="S57" s="12">
        <v>25</v>
      </c>
      <c r="T57" s="12">
        <v>15</v>
      </c>
      <c r="U57" s="12">
        <v>1</v>
      </c>
      <c r="V57" s="12"/>
      <c r="W57" s="12">
        <v>14</v>
      </c>
      <c r="X57" s="12">
        <v>7</v>
      </c>
      <c r="Y57" s="12">
        <v>1</v>
      </c>
      <c r="AA57" s="128">
        <v>1</v>
      </c>
      <c r="AB57" s="68" t="s">
        <v>34</v>
      </c>
    </row>
    <row r="58" spans="16:28" s="21" customFormat="1" ht="15" x14ac:dyDescent="0.25">
      <c r="P58" s="25" t="s">
        <v>106</v>
      </c>
      <c r="Q58" s="8"/>
      <c r="R58" s="27">
        <v>3.5</v>
      </c>
      <c r="S58" s="12">
        <v>41</v>
      </c>
      <c r="T58" s="12">
        <v>38</v>
      </c>
      <c r="U58" s="12">
        <v>1</v>
      </c>
      <c r="V58" s="12"/>
      <c r="W58" s="12">
        <v>61</v>
      </c>
      <c r="X58" s="12">
        <v>146</v>
      </c>
      <c r="Y58" s="12">
        <v>4</v>
      </c>
      <c r="AA58" s="128">
        <v>3</v>
      </c>
      <c r="AB58" s="68" t="s">
        <v>33</v>
      </c>
    </row>
    <row r="59" spans="16:28" s="21" customFormat="1" ht="15" x14ac:dyDescent="0.25">
      <c r="P59" s="25" t="s">
        <v>107</v>
      </c>
      <c r="Q59" s="8"/>
      <c r="R59" s="27"/>
      <c r="S59" s="12">
        <v>79</v>
      </c>
      <c r="T59" s="12">
        <v>158</v>
      </c>
      <c r="U59" s="12">
        <v>4</v>
      </c>
      <c r="V59" s="12"/>
      <c r="W59" s="12">
        <v>72</v>
      </c>
      <c r="X59" s="12">
        <v>176</v>
      </c>
      <c r="Y59" s="12">
        <v>4</v>
      </c>
      <c r="AA59" s="128">
        <v>4</v>
      </c>
      <c r="AB59" s="68" t="s">
        <v>39</v>
      </c>
    </row>
    <row r="60" spans="16:28" s="21" customFormat="1" ht="15" x14ac:dyDescent="0.25">
      <c r="P60" s="25" t="s">
        <v>108</v>
      </c>
      <c r="Q60" s="8"/>
      <c r="R60" s="27"/>
      <c r="S60" s="12">
        <v>37</v>
      </c>
      <c r="T60" s="12">
        <v>32</v>
      </c>
      <c r="U60" s="12">
        <v>1</v>
      </c>
      <c r="V60" s="12"/>
      <c r="W60" s="12">
        <v>34</v>
      </c>
      <c r="X60" s="12">
        <v>35</v>
      </c>
      <c r="Y60" s="12">
        <v>1</v>
      </c>
      <c r="AA60" s="128">
        <v>1</v>
      </c>
      <c r="AB60" s="68" t="s">
        <v>34</v>
      </c>
    </row>
    <row r="61" spans="16:28" s="21" customFormat="1" ht="15" x14ac:dyDescent="0.25">
      <c r="P61" s="25" t="s">
        <v>109</v>
      </c>
      <c r="Q61" s="8"/>
      <c r="R61" s="27"/>
      <c r="S61" s="12">
        <v>57</v>
      </c>
      <c r="T61" s="12">
        <v>76</v>
      </c>
      <c r="U61" s="12">
        <v>2</v>
      </c>
      <c r="V61" s="12"/>
      <c r="W61" s="12">
        <v>59</v>
      </c>
      <c r="X61" s="12">
        <v>138</v>
      </c>
      <c r="Y61" s="12">
        <v>3</v>
      </c>
      <c r="AA61" s="128">
        <v>3</v>
      </c>
      <c r="AB61" s="68" t="s">
        <v>33</v>
      </c>
    </row>
    <row r="62" spans="16:28" s="21" customFormat="1" ht="15" x14ac:dyDescent="0.25">
      <c r="P62" s="25" t="s">
        <v>110</v>
      </c>
      <c r="Q62" s="8"/>
      <c r="R62" s="27"/>
      <c r="S62" s="12">
        <v>44</v>
      </c>
      <c r="T62" s="12">
        <v>46</v>
      </c>
      <c r="U62" s="12">
        <v>2</v>
      </c>
      <c r="V62" s="12"/>
      <c r="W62" s="12">
        <v>36</v>
      </c>
      <c r="X62" s="12">
        <v>40</v>
      </c>
      <c r="Y62" s="12">
        <v>1</v>
      </c>
      <c r="AA62" s="128">
        <v>2</v>
      </c>
      <c r="AB62" s="68" t="s">
        <v>37</v>
      </c>
    </row>
    <row r="63" spans="16:28" s="21" customFormat="1" ht="15" x14ac:dyDescent="0.25">
      <c r="P63" s="25" t="s">
        <v>111</v>
      </c>
      <c r="Q63" s="8"/>
      <c r="R63" s="27"/>
      <c r="S63" s="12"/>
      <c r="T63" s="12"/>
      <c r="U63" s="12"/>
      <c r="V63" s="12"/>
      <c r="W63" s="12"/>
      <c r="X63" s="12"/>
      <c r="Y63" s="12"/>
      <c r="AA63" s="128">
        <v>1</v>
      </c>
      <c r="AB63" s="68" t="s">
        <v>34</v>
      </c>
    </row>
    <row r="64" spans="16:28" s="21" customFormat="1" ht="15" x14ac:dyDescent="0.25">
      <c r="P64" s="25" t="s">
        <v>112</v>
      </c>
      <c r="Q64" s="8"/>
      <c r="R64" s="27"/>
      <c r="S64" s="12"/>
      <c r="T64" s="12"/>
      <c r="U64" s="12"/>
      <c r="V64" s="12"/>
      <c r="W64" s="12"/>
      <c r="X64" s="12"/>
      <c r="Y64" s="12"/>
      <c r="AA64" s="128">
        <v>1</v>
      </c>
      <c r="AB64" s="68" t="s">
        <v>34</v>
      </c>
    </row>
    <row r="65" spans="16:28" s="21" customFormat="1" ht="15" x14ac:dyDescent="0.25">
      <c r="P65" s="25" t="s">
        <v>113</v>
      </c>
      <c r="Q65" s="8"/>
      <c r="R65" s="27"/>
      <c r="S65" s="12">
        <v>61</v>
      </c>
      <c r="T65" s="12">
        <v>92</v>
      </c>
      <c r="U65" s="12">
        <v>3</v>
      </c>
      <c r="V65" s="12"/>
      <c r="W65" s="12">
        <v>48</v>
      </c>
      <c r="X65" s="12">
        <v>90</v>
      </c>
      <c r="Y65" s="12">
        <v>2</v>
      </c>
      <c r="AA65" s="128">
        <v>3</v>
      </c>
      <c r="AB65" s="68" t="s">
        <v>33</v>
      </c>
    </row>
    <row r="66" spans="16:28" s="21" customFormat="1" ht="15" x14ac:dyDescent="0.25">
      <c r="P66" s="25" t="s">
        <v>114</v>
      </c>
      <c r="Q66" s="8"/>
      <c r="R66" s="27"/>
      <c r="S66" s="12">
        <v>79</v>
      </c>
      <c r="T66" s="12">
        <v>158</v>
      </c>
      <c r="U66" s="12">
        <v>4</v>
      </c>
      <c r="V66" s="12"/>
      <c r="W66" s="12">
        <v>72</v>
      </c>
      <c r="X66" s="12">
        <v>176</v>
      </c>
      <c r="Y66" s="12">
        <v>4</v>
      </c>
      <c r="AA66" s="128">
        <v>4</v>
      </c>
      <c r="AB66" s="68" t="s">
        <v>39</v>
      </c>
    </row>
    <row r="67" spans="16:28" s="21" customFormat="1" ht="15" x14ac:dyDescent="0.25">
      <c r="P67" s="25" t="s">
        <v>115</v>
      </c>
      <c r="Q67" s="8">
        <f>VLOOKUP(P67,[14]GAFI!$A$8:$C$43,3,0)</f>
        <v>4</v>
      </c>
      <c r="R67" s="27"/>
      <c r="S67" s="12">
        <v>85</v>
      </c>
      <c r="T67" s="12">
        <v>170</v>
      </c>
      <c r="U67" s="12">
        <v>4</v>
      </c>
      <c r="V67" s="12"/>
      <c r="W67" s="12">
        <v>92</v>
      </c>
      <c r="X67" s="12">
        <v>194</v>
      </c>
      <c r="Y67" s="12">
        <v>4</v>
      </c>
      <c r="AA67" s="128">
        <v>4</v>
      </c>
      <c r="AB67" s="68" t="s">
        <v>39</v>
      </c>
    </row>
    <row r="68" spans="16:28" s="21" customFormat="1" ht="15" x14ac:dyDescent="0.25">
      <c r="P68" s="25" t="s">
        <v>116</v>
      </c>
      <c r="Q68" s="8"/>
      <c r="R68" s="27"/>
      <c r="S68" s="12">
        <v>36</v>
      </c>
      <c r="T68" s="12">
        <v>30</v>
      </c>
      <c r="U68" s="12">
        <v>1</v>
      </c>
      <c r="V68" s="12"/>
      <c r="W68" s="12">
        <v>24</v>
      </c>
      <c r="X68" s="12">
        <v>21</v>
      </c>
      <c r="Y68" s="12">
        <v>1</v>
      </c>
      <c r="AA68" s="128">
        <v>1</v>
      </c>
      <c r="AB68" s="68" t="s">
        <v>34</v>
      </c>
    </row>
    <row r="69" spans="16:28" s="21" customFormat="1" ht="15" x14ac:dyDescent="0.25">
      <c r="P69" s="25" t="s">
        <v>117</v>
      </c>
      <c r="Q69" s="8">
        <f>VLOOKUP(P69,[14]GAFI!$A$8:$C$43,3,0)</f>
        <v>3</v>
      </c>
      <c r="R69" s="27"/>
      <c r="S69" s="12">
        <v>55</v>
      </c>
      <c r="T69" s="12">
        <v>69</v>
      </c>
      <c r="U69" s="12">
        <v>2</v>
      </c>
      <c r="V69" s="12"/>
      <c r="W69" s="12">
        <v>59</v>
      </c>
      <c r="X69" s="12">
        <v>138</v>
      </c>
      <c r="Y69" s="12">
        <v>3</v>
      </c>
      <c r="AA69" s="128">
        <v>3</v>
      </c>
      <c r="AB69" s="68" t="s">
        <v>33</v>
      </c>
    </row>
    <row r="70" spans="16:28" s="21" customFormat="1" ht="15" x14ac:dyDescent="0.25">
      <c r="P70" s="25" t="s">
        <v>118</v>
      </c>
      <c r="Q70" s="8"/>
      <c r="R70" s="27"/>
      <c r="S70" s="12">
        <v>42</v>
      </c>
      <c r="T70" s="12">
        <v>42</v>
      </c>
      <c r="U70" s="12">
        <v>1</v>
      </c>
      <c r="V70" s="12"/>
      <c r="W70" s="12">
        <v>31</v>
      </c>
      <c r="X70" s="12">
        <v>31</v>
      </c>
      <c r="Y70" s="12">
        <v>1</v>
      </c>
      <c r="AA70" s="128">
        <v>1</v>
      </c>
      <c r="AB70" s="68" t="s">
        <v>34</v>
      </c>
    </row>
    <row r="71" spans="16:28" s="21" customFormat="1" ht="15" x14ac:dyDescent="0.25">
      <c r="P71" s="25" t="s">
        <v>119</v>
      </c>
      <c r="Q71" s="8"/>
      <c r="R71" s="27"/>
      <c r="S71" s="12">
        <v>53</v>
      </c>
      <c r="T71" s="12">
        <v>63</v>
      </c>
      <c r="U71" s="12">
        <v>2</v>
      </c>
      <c r="V71" s="12"/>
      <c r="W71" s="12">
        <v>37</v>
      </c>
      <c r="X71" s="12">
        <v>46</v>
      </c>
      <c r="Y71" s="12">
        <v>1</v>
      </c>
      <c r="AA71" s="128">
        <v>2</v>
      </c>
      <c r="AB71" s="68" t="s">
        <v>37</v>
      </c>
    </row>
    <row r="72" spans="16:28" s="21" customFormat="1" ht="15" x14ac:dyDescent="0.2">
      <c r="P72" s="25" t="s">
        <v>120</v>
      </c>
      <c r="Q72" s="8"/>
      <c r="R72" s="189"/>
      <c r="S72" s="12">
        <v>59</v>
      </c>
      <c r="T72" s="12">
        <v>82</v>
      </c>
      <c r="U72" s="12">
        <v>2</v>
      </c>
      <c r="V72" s="12"/>
      <c r="W72" s="12">
        <v>75</v>
      </c>
      <c r="X72" s="12">
        <v>181</v>
      </c>
      <c r="Y72" s="12">
        <v>4</v>
      </c>
      <c r="AA72" s="128">
        <v>3</v>
      </c>
      <c r="AB72" s="68" t="s">
        <v>33</v>
      </c>
    </row>
    <row r="73" spans="16:28" s="21" customFormat="1" ht="15" x14ac:dyDescent="0.2">
      <c r="P73" s="25" t="s">
        <v>121</v>
      </c>
      <c r="Q73" s="8"/>
      <c r="R73" s="189"/>
      <c r="S73" s="12"/>
      <c r="T73" s="12"/>
      <c r="U73" s="12"/>
      <c r="V73" s="12"/>
      <c r="W73" s="12"/>
      <c r="X73" s="12"/>
      <c r="Y73" s="12"/>
      <c r="AA73" s="128">
        <v>1</v>
      </c>
      <c r="AB73" s="68" t="s">
        <v>34</v>
      </c>
    </row>
    <row r="74" spans="16:28" s="21" customFormat="1" ht="15" x14ac:dyDescent="0.2">
      <c r="P74" s="25" t="s">
        <v>122</v>
      </c>
      <c r="Q74" s="8"/>
      <c r="R74" s="189"/>
      <c r="S74" s="12">
        <v>10</v>
      </c>
      <c r="T74" s="12">
        <v>1</v>
      </c>
      <c r="U74" s="12">
        <v>1</v>
      </c>
      <c r="V74" s="12"/>
      <c r="W74" s="12">
        <v>12</v>
      </c>
      <c r="X74" s="12">
        <v>4</v>
      </c>
      <c r="Y74" s="12">
        <v>1</v>
      </c>
      <c r="AA74" s="128">
        <v>1</v>
      </c>
      <c r="AB74" s="68" t="s">
        <v>34</v>
      </c>
    </row>
    <row r="75" spans="16:28" s="21" customFormat="1" ht="15" x14ac:dyDescent="0.2">
      <c r="P75" s="25" t="s">
        <v>123</v>
      </c>
      <c r="Q75" s="8"/>
      <c r="R75" s="189">
        <v>3.5</v>
      </c>
      <c r="S75" s="12">
        <v>40</v>
      </c>
      <c r="T75" s="12">
        <v>36</v>
      </c>
      <c r="U75" s="12">
        <v>1</v>
      </c>
      <c r="V75" s="12"/>
      <c r="W75" s="12">
        <v>35</v>
      </c>
      <c r="X75" s="12">
        <v>39</v>
      </c>
      <c r="Y75" s="12">
        <v>1</v>
      </c>
      <c r="AA75" s="128">
        <v>2</v>
      </c>
      <c r="AB75" s="68" t="s">
        <v>37</v>
      </c>
    </row>
    <row r="76" spans="16:28" s="21" customFormat="1" ht="15" x14ac:dyDescent="0.2">
      <c r="P76" s="25" t="s">
        <v>124</v>
      </c>
      <c r="Q76" s="8"/>
      <c r="R76" s="189"/>
      <c r="S76" s="12">
        <v>68</v>
      </c>
      <c r="T76" s="12">
        <v>121</v>
      </c>
      <c r="U76" s="12">
        <v>3</v>
      </c>
      <c r="V76" s="12"/>
      <c r="W76" s="12">
        <v>54</v>
      </c>
      <c r="X76" s="12">
        <v>118</v>
      </c>
      <c r="Y76" s="12">
        <v>3</v>
      </c>
      <c r="AA76" s="128">
        <v>3</v>
      </c>
      <c r="AB76" s="68" t="s">
        <v>33</v>
      </c>
    </row>
    <row r="77" spans="16:28" s="21" customFormat="1" ht="15" x14ac:dyDescent="0.2">
      <c r="P77" s="25" t="s">
        <v>125</v>
      </c>
      <c r="Q77" s="8"/>
      <c r="R77" s="189"/>
      <c r="S77" s="12">
        <v>70</v>
      </c>
      <c r="T77" s="12">
        <v>130</v>
      </c>
      <c r="U77" s="12">
        <v>3</v>
      </c>
      <c r="V77" s="12"/>
      <c r="W77" s="12">
        <v>65</v>
      </c>
      <c r="X77" s="12">
        <v>159</v>
      </c>
      <c r="Y77" s="12">
        <v>4</v>
      </c>
      <c r="AA77" s="128">
        <v>4</v>
      </c>
      <c r="AB77" s="68" t="s">
        <v>39</v>
      </c>
    </row>
    <row r="78" spans="16:28" s="21" customFormat="1" ht="15" x14ac:dyDescent="0.2">
      <c r="P78" s="25" t="s">
        <v>126</v>
      </c>
      <c r="Q78" s="8"/>
      <c r="R78" s="189"/>
      <c r="S78" s="12">
        <v>70</v>
      </c>
      <c r="T78" s="12">
        <v>130</v>
      </c>
      <c r="U78" s="12">
        <v>3</v>
      </c>
      <c r="V78" s="12"/>
      <c r="W78" s="12">
        <v>58</v>
      </c>
      <c r="X78" s="12">
        <v>135</v>
      </c>
      <c r="Y78" s="12">
        <v>3</v>
      </c>
      <c r="AA78" s="128">
        <v>3</v>
      </c>
      <c r="AB78" s="68" t="s">
        <v>33</v>
      </c>
    </row>
    <row r="79" spans="16:28" s="21" customFormat="1" ht="15" x14ac:dyDescent="0.2">
      <c r="P79" s="25" t="s">
        <v>127</v>
      </c>
      <c r="Q79" s="8"/>
      <c r="R79" s="189"/>
      <c r="S79" s="12">
        <v>32</v>
      </c>
      <c r="T79" s="12">
        <v>23</v>
      </c>
      <c r="U79" s="12">
        <v>1</v>
      </c>
      <c r="V79" s="12"/>
      <c r="W79" s="12">
        <v>45</v>
      </c>
      <c r="X79" s="12">
        <v>75</v>
      </c>
      <c r="Y79" s="12">
        <v>2</v>
      </c>
      <c r="AA79" s="128">
        <v>2</v>
      </c>
      <c r="AB79" s="68" t="s">
        <v>37</v>
      </c>
    </row>
    <row r="80" spans="16:28" s="21" customFormat="1" ht="15" x14ac:dyDescent="0.2">
      <c r="P80" s="25" t="s">
        <v>128</v>
      </c>
      <c r="Q80" s="8"/>
      <c r="R80" s="189"/>
      <c r="S80" s="12">
        <v>87</v>
      </c>
      <c r="T80" s="12">
        <v>173</v>
      </c>
      <c r="U80" s="12">
        <v>4</v>
      </c>
      <c r="V80" s="12"/>
      <c r="W80" s="12">
        <v>76</v>
      </c>
      <c r="X80" s="12">
        <v>183</v>
      </c>
      <c r="Y80" s="12">
        <v>4</v>
      </c>
      <c r="AA80" s="128">
        <v>4</v>
      </c>
      <c r="AB80" s="68" t="s">
        <v>39</v>
      </c>
    </row>
    <row r="81" spans="16:28" s="21" customFormat="1" ht="15" x14ac:dyDescent="0.2">
      <c r="P81" s="25" t="s">
        <v>129</v>
      </c>
      <c r="Q81" s="8"/>
      <c r="R81" s="189"/>
      <c r="S81" s="12"/>
      <c r="T81" s="12"/>
      <c r="U81" s="12"/>
      <c r="V81" s="12"/>
      <c r="W81" s="12"/>
      <c r="X81" s="12"/>
      <c r="Y81" s="12"/>
      <c r="AA81" s="128">
        <v>1</v>
      </c>
      <c r="AB81" s="68" t="s">
        <v>34</v>
      </c>
    </row>
    <row r="82" spans="16:28" s="21" customFormat="1" ht="15" x14ac:dyDescent="0.2">
      <c r="P82" s="25" t="s">
        <v>130</v>
      </c>
      <c r="Q82" s="8"/>
      <c r="R82" s="189"/>
      <c r="S82" s="12">
        <v>51</v>
      </c>
      <c r="T82" s="12">
        <v>59</v>
      </c>
      <c r="U82" s="12">
        <v>2</v>
      </c>
      <c r="V82" s="12"/>
      <c r="W82" s="12">
        <v>33</v>
      </c>
      <c r="X82" s="12">
        <v>33</v>
      </c>
      <c r="Y82" s="12">
        <v>1</v>
      </c>
      <c r="AA82" s="128">
        <v>2</v>
      </c>
      <c r="AB82" s="68" t="s">
        <v>37</v>
      </c>
    </row>
    <row r="83" spans="16:28" s="21" customFormat="1" ht="15" x14ac:dyDescent="0.2">
      <c r="P83" s="25" t="s">
        <v>131</v>
      </c>
      <c r="Q83" s="8"/>
      <c r="R83" s="189"/>
      <c r="S83" s="12">
        <v>40</v>
      </c>
      <c r="T83" s="12">
        <v>36</v>
      </c>
      <c r="U83" s="12">
        <v>1</v>
      </c>
      <c r="V83" s="12"/>
      <c r="W83" s="12">
        <v>28</v>
      </c>
      <c r="X83" s="12">
        <v>25</v>
      </c>
      <c r="Y83" s="12">
        <v>1</v>
      </c>
      <c r="AA83" s="128">
        <v>1</v>
      </c>
      <c r="AB83" s="68" t="s">
        <v>34</v>
      </c>
    </row>
    <row r="84" spans="16:28" s="21" customFormat="1" ht="15" x14ac:dyDescent="0.2">
      <c r="P84" s="25" t="s">
        <v>132</v>
      </c>
      <c r="Q84" s="8"/>
      <c r="R84" s="189"/>
      <c r="S84" s="12">
        <v>44</v>
      </c>
      <c r="T84" s="12">
        <v>46</v>
      </c>
      <c r="U84" s="12">
        <v>2</v>
      </c>
      <c r="V84" s="12"/>
      <c r="W84" s="12">
        <v>30</v>
      </c>
      <c r="X84" s="12">
        <v>28</v>
      </c>
      <c r="Y84" s="12">
        <v>1</v>
      </c>
      <c r="AA84" s="128">
        <v>2</v>
      </c>
      <c r="AB84" s="68" t="s">
        <v>37</v>
      </c>
    </row>
    <row r="85" spans="16:28" s="21" customFormat="1" ht="15" x14ac:dyDescent="0.2">
      <c r="P85" s="25" t="s">
        <v>134</v>
      </c>
      <c r="Q85" s="8"/>
      <c r="R85" s="189"/>
      <c r="S85" s="12">
        <v>35</v>
      </c>
      <c r="T85" s="12">
        <v>28</v>
      </c>
      <c r="U85" s="12">
        <v>1</v>
      </c>
      <c r="V85" s="12"/>
      <c r="W85" s="12">
        <v>16</v>
      </c>
      <c r="X85" s="12">
        <v>11</v>
      </c>
      <c r="Y85" s="12">
        <v>1</v>
      </c>
      <c r="AA85" s="128">
        <v>1</v>
      </c>
      <c r="AB85" s="68" t="s">
        <v>34</v>
      </c>
    </row>
    <row r="86" spans="16:28" s="21" customFormat="1" ht="15" x14ac:dyDescent="0.2">
      <c r="P86" s="25" t="s">
        <v>135</v>
      </c>
      <c r="Q86" s="8"/>
      <c r="R86" s="189"/>
      <c r="S86" s="12">
        <v>24</v>
      </c>
      <c r="T86" s="12">
        <v>13</v>
      </c>
      <c r="U86" s="12">
        <v>1</v>
      </c>
      <c r="V86" s="12"/>
      <c r="W86" s="12">
        <v>14</v>
      </c>
      <c r="X86" s="12">
        <v>7</v>
      </c>
      <c r="Y86" s="12">
        <v>1</v>
      </c>
      <c r="AA86" s="128">
        <v>1</v>
      </c>
      <c r="AB86" s="68" t="s">
        <v>34</v>
      </c>
    </row>
    <row r="87" spans="16:28" s="21" customFormat="1" ht="15" x14ac:dyDescent="0.2">
      <c r="P87" s="25" t="s">
        <v>136</v>
      </c>
      <c r="Q87" s="8"/>
      <c r="R87" s="189"/>
      <c r="S87" s="12">
        <v>63</v>
      </c>
      <c r="T87" s="12">
        <v>99</v>
      </c>
      <c r="U87" s="12">
        <v>3</v>
      </c>
      <c r="V87" s="12"/>
      <c r="W87" s="12">
        <v>64</v>
      </c>
      <c r="X87" s="12">
        <v>154</v>
      </c>
      <c r="Y87" s="12">
        <v>4</v>
      </c>
      <c r="AA87" s="128">
        <v>4</v>
      </c>
      <c r="AB87" s="68" t="s">
        <v>39</v>
      </c>
    </row>
    <row r="88" spans="16:28" s="21" customFormat="1" ht="15" x14ac:dyDescent="0.2">
      <c r="P88" s="25" t="s">
        <v>137</v>
      </c>
      <c r="Q88" s="8"/>
      <c r="R88" s="189"/>
      <c r="S88" s="12">
        <v>67</v>
      </c>
      <c r="T88" s="12">
        <v>114</v>
      </c>
      <c r="U88" s="12">
        <v>3</v>
      </c>
      <c r="V88" s="12"/>
      <c r="W88" s="12">
        <v>52</v>
      </c>
      <c r="X88" s="12">
        <v>108</v>
      </c>
      <c r="Y88" s="12">
        <v>3</v>
      </c>
      <c r="AA88" s="128">
        <v>3</v>
      </c>
      <c r="AB88" s="68" t="s">
        <v>33</v>
      </c>
    </row>
    <row r="89" spans="16:28" s="21" customFormat="1" ht="15" x14ac:dyDescent="0.2">
      <c r="P89" s="25" t="s">
        <v>138</v>
      </c>
      <c r="Q89" s="8"/>
      <c r="R89" s="189"/>
      <c r="S89" s="12">
        <v>12</v>
      </c>
      <c r="T89" s="12">
        <v>2</v>
      </c>
      <c r="U89" s="12">
        <v>1</v>
      </c>
      <c r="V89" s="12"/>
      <c r="W89" s="12">
        <v>14</v>
      </c>
      <c r="X89" s="12">
        <v>7</v>
      </c>
      <c r="Y89" s="12">
        <v>1</v>
      </c>
      <c r="AA89" s="128">
        <v>1</v>
      </c>
      <c r="AB89" s="68" t="s">
        <v>34</v>
      </c>
    </row>
    <row r="90" spans="16:28" s="21" customFormat="1" ht="15" x14ac:dyDescent="0.2">
      <c r="P90" s="25" t="s">
        <v>139</v>
      </c>
      <c r="Q90" s="8"/>
      <c r="R90" s="189"/>
      <c r="S90" s="12">
        <v>45</v>
      </c>
      <c r="T90" s="12">
        <v>50</v>
      </c>
      <c r="U90" s="12">
        <v>2</v>
      </c>
      <c r="V90" s="12">
        <v>3.5</v>
      </c>
      <c r="W90" s="12">
        <v>47</v>
      </c>
      <c r="X90" s="12">
        <v>83</v>
      </c>
      <c r="Y90" s="12">
        <v>2</v>
      </c>
      <c r="AA90" s="128">
        <v>3</v>
      </c>
      <c r="AB90" s="68" t="s">
        <v>33</v>
      </c>
    </row>
    <row r="91" spans="16:28" s="21" customFormat="1" ht="15" x14ac:dyDescent="0.2">
      <c r="P91" s="25" t="s">
        <v>140</v>
      </c>
      <c r="Q91" s="8"/>
      <c r="R91" s="189"/>
      <c r="S91" s="12">
        <v>33</v>
      </c>
      <c r="T91" s="12">
        <v>25</v>
      </c>
      <c r="U91" s="12">
        <v>1</v>
      </c>
      <c r="V91" s="12"/>
      <c r="W91" s="12">
        <v>29</v>
      </c>
      <c r="X91" s="12">
        <v>27</v>
      </c>
      <c r="Y91" s="12">
        <v>1</v>
      </c>
      <c r="AA91" s="128">
        <v>1</v>
      </c>
      <c r="AB91" s="68" t="s">
        <v>34</v>
      </c>
    </row>
    <row r="92" spans="16:28" s="21" customFormat="1" ht="15" x14ac:dyDescent="0.2">
      <c r="P92" s="25" t="s">
        <v>141</v>
      </c>
      <c r="Q92" s="8"/>
      <c r="R92" s="189"/>
      <c r="S92" s="12">
        <v>73</v>
      </c>
      <c r="T92" s="12">
        <v>135</v>
      </c>
      <c r="U92" s="12">
        <v>3</v>
      </c>
      <c r="V92" s="12"/>
      <c r="W92" s="12">
        <v>70</v>
      </c>
      <c r="X92" s="12">
        <v>168</v>
      </c>
      <c r="Y92" s="12">
        <v>4</v>
      </c>
      <c r="AA92" s="128">
        <v>4</v>
      </c>
      <c r="AB92" s="68" t="s">
        <v>39</v>
      </c>
    </row>
    <row r="93" spans="16:28" s="21" customFormat="1" ht="15" x14ac:dyDescent="0.2">
      <c r="P93" s="25" t="s">
        <v>142</v>
      </c>
      <c r="Q93" s="8"/>
      <c r="R93" s="189"/>
      <c r="S93" s="12"/>
      <c r="T93" s="12"/>
      <c r="U93" s="12"/>
      <c r="V93" s="12"/>
      <c r="W93" s="12"/>
      <c r="X93" s="12"/>
      <c r="Y93" s="12"/>
      <c r="AA93" s="128">
        <v>1</v>
      </c>
      <c r="AB93" s="68" t="s">
        <v>34</v>
      </c>
    </row>
    <row r="94" spans="16:28" s="21" customFormat="1" ht="15" x14ac:dyDescent="0.2">
      <c r="P94" s="25" t="s">
        <v>143</v>
      </c>
      <c r="Q94" s="8"/>
      <c r="R94" s="189"/>
      <c r="S94" s="12">
        <v>62</v>
      </c>
      <c r="T94" s="12">
        <v>96</v>
      </c>
      <c r="U94" s="12">
        <v>3</v>
      </c>
      <c r="V94" s="12"/>
      <c r="W94" s="12">
        <v>50</v>
      </c>
      <c r="X94" s="12">
        <v>98</v>
      </c>
      <c r="Y94" s="12">
        <v>3</v>
      </c>
      <c r="AA94" s="128">
        <v>3</v>
      </c>
      <c r="AB94" s="68" t="s">
        <v>33</v>
      </c>
    </row>
    <row r="95" spans="16:28" s="21" customFormat="1" ht="15" x14ac:dyDescent="0.2">
      <c r="P95" s="25" t="s">
        <v>144</v>
      </c>
      <c r="Q95" s="8"/>
      <c r="R95" s="189"/>
      <c r="S95" s="12">
        <v>47</v>
      </c>
      <c r="T95" s="12">
        <v>53</v>
      </c>
      <c r="U95" s="12">
        <v>2</v>
      </c>
      <c r="V95" s="12"/>
      <c r="W95" s="12">
        <v>36</v>
      </c>
      <c r="X95" s="12">
        <v>40</v>
      </c>
      <c r="Y95" s="12">
        <v>1</v>
      </c>
      <c r="AA95" s="128">
        <v>2</v>
      </c>
      <c r="AB95" s="68" t="s">
        <v>37</v>
      </c>
    </row>
    <row r="96" spans="16:28" s="21" customFormat="1" ht="15" x14ac:dyDescent="0.25">
      <c r="P96" s="25" t="s">
        <v>145</v>
      </c>
      <c r="Q96" s="8"/>
      <c r="R96" s="17"/>
      <c r="S96" s="12">
        <v>58</v>
      </c>
      <c r="T96" s="12">
        <v>80</v>
      </c>
      <c r="U96" s="12">
        <v>2</v>
      </c>
      <c r="V96" s="12"/>
      <c r="W96" s="12">
        <v>45</v>
      </c>
      <c r="X96" s="12">
        <v>75</v>
      </c>
      <c r="Y96" s="12">
        <v>2</v>
      </c>
      <c r="AA96" s="128">
        <v>2</v>
      </c>
      <c r="AB96" s="68" t="s">
        <v>37</v>
      </c>
    </row>
    <row r="97" spans="16:28" s="21" customFormat="1" ht="15" x14ac:dyDescent="0.25">
      <c r="P97" s="25" t="s">
        <v>146</v>
      </c>
      <c r="Q97" s="8"/>
      <c r="R97" s="17"/>
      <c r="S97" s="12"/>
      <c r="T97" s="12"/>
      <c r="U97" s="12"/>
      <c r="V97" s="12"/>
      <c r="W97" s="12"/>
      <c r="X97" s="12"/>
      <c r="Y97" s="12"/>
      <c r="AA97" s="128">
        <v>1</v>
      </c>
      <c r="AB97" s="68" t="s">
        <v>34</v>
      </c>
    </row>
    <row r="98" spans="16:28" s="21" customFormat="1" ht="15" x14ac:dyDescent="0.25">
      <c r="P98" s="25" t="s">
        <v>147</v>
      </c>
      <c r="Q98" s="8"/>
      <c r="R98" s="17">
        <v>3.5</v>
      </c>
      <c r="S98" s="12">
        <v>44</v>
      </c>
      <c r="T98" s="12">
        <v>46</v>
      </c>
      <c r="U98" s="12">
        <v>2</v>
      </c>
      <c r="V98" s="12"/>
      <c r="W98" s="12">
        <v>42</v>
      </c>
      <c r="X98" s="12">
        <v>64</v>
      </c>
      <c r="Y98" s="12">
        <v>2</v>
      </c>
      <c r="AA98" s="128">
        <v>3</v>
      </c>
      <c r="AB98" s="68" t="s">
        <v>33</v>
      </c>
    </row>
    <row r="99" spans="16:28" s="21" customFormat="1" ht="15" x14ac:dyDescent="0.25">
      <c r="P99" s="25" t="s">
        <v>148</v>
      </c>
      <c r="Q99" s="8"/>
      <c r="R99" s="17"/>
      <c r="S99" s="12">
        <v>51</v>
      </c>
      <c r="T99" s="12">
        <v>59</v>
      </c>
      <c r="U99" s="12">
        <v>2</v>
      </c>
      <c r="V99" s="12"/>
      <c r="W99" s="12">
        <v>38</v>
      </c>
      <c r="X99" s="12">
        <v>50</v>
      </c>
      <c r="Y99" s="12">
        <v>2</v>
      </c>
      <c r="AA99" s="128">
        <v>2</v>
      </c>
      <c r="AB99" s="68" t="s">
        <v>37</v>
      </c>
    </row>
    <row r="100" spans="16:28" s="21" customFormat="1" ht="15" x14ac:dyDescent="0.25">
      <c r="P100" s="25" t="s">
        <v>149</v>
      </c>
      <c r="Q100" s="8"/>
      <c r="R100" s="17"/>
      <c r="S100" s="12"/>
      <c r="T100" s="12"/>
      <c r="U100" s="12"/>
      <c r="V100" s="12"/>
      <c r="W100" s="12"/>
      <c r="X100" s="12"/>
      <c r="Y100" s="12"/>
      <c r="AA100" s="128">
        <v>1</v>
      </c>
      <c r="AB100" s="68" t="s">
        <v>34</v>
      </c>
    </row>
    <row r="101" spans="16:28" s="21" customFormat="1" ht="15" x14ac:dyDescent="0.25">
      <c r="P101" s="25" t="s">
        <v>150</v>
      </c>
      <c r="Q101" s="8"/>
      <c r="R101" s="17"/>
      <c r="S101" s="12"/>
      <c r="T101" s="12"/>
      <c r="U101" s="12"/>
      <c r="V101" s="12">
        <v>3.5</v>
      </c>
      <c r="W101" s="12"/>
      <c r="X101" s="12"/>
      <c r="Y101" s="12"/>
      <c r="AA101" s="128">
        <v>4</v>
      </c>
      <c r="AB101" s="68" t="s">
        <v>39</v>
      </c>
    </row>
    <row r="102" spans="16:28" s="21" customFormat="1" ht="15" x14ac:dyDescent="0.25">
      <c r="P102" s="25" t="s">
        <v>151</v>
      </c>
      <c r="Q102" s="8"/>
      <c r="R102" s="17"/>
      <c r="S102" s="12">
        <v>75</v>
      </c>
      <c r="T102" s="12">
        <v>146</v>
      </c>
      <c r="U102" s="12">
        <v>4</v>
      </c>
      <c r="V102" s="12"/>
      <c r="W102" s="12">
        <v>59</v>
      </c>
      <c r="X102" s="12">
        <v>138</v>
      </c>
      <c r="Y102" s="12">
        <v>3</v>
      </c>
      <c r="AA102" s="128">
        <v>4</v>
      </c>
      <c r="AB102" s="68" t="s">
        <v>39</v>
      </c>
    </row>
    <row r="103" spans="16:28" s="21" customFormat="1" ht="15" x14ac:dyDescent="0.25">
      <c r="P103" s="25" t="s">
        <v>152</v>
      </c>
      <c r="Q103" s="8"/>
      <c r="R103" s="17"/>
      <c r="S103" s="12"/>
      <c r="T103" s="12"/>
      <c r="U103" s="12"/>
      <c r="V103" s="12"/>
      <c r="W103" s="12"/>
      <c r="X103" s="12"/>
      <c r="Y103" s="12"/>
      <c r="AA103" s="128">
        <v>1</v>
      </c>
      <c r="AB103" s="68" t="s">
        <v>34</v>
      </c>
    </row>
    <row r="104" spans="16:28" s="21" customFormat="1" ht="15" x14ac:dyDescent="0.25">
      <c r="P104" s="25" t="s">
        <v>153</v>
      </c>
      <c r="Q104" s="8"/>
      <c r="R104" s="17"/>
      <c r="S104" s="12">
        <v>72</v>
      </c>
      <c r="T104" s="12">
        <v>133</v>
      </c>
      <c r="U104" s="12">
        <v>3</v>
      </c>
      <c r="V104" s="12"/>
      <c r="W104" s="12">
        <v>60</v>
      </c>
      <c r="X104" s="12">
        <v>143</v>
      </c>
      <c r="Y104" s="12">
        <v>3</v>
      </c>
      <c r="AA104" s="128">
        <v>3</v>
      </c>
      <c r="AB104" s="68" t="s">
        <v>33</v>
      </c>
    </row>
    <row r="105" spans="16:28" s="21" customFormat="1" ht="15" x14ac:dyDescent="0.25">
      <c r="P105" s="25" t="s">
        <v>155</v>
      </c>
      <c r="Q105" s="8"/>
      <c r="R105" s="17"/>
      <c r="S105" s="12">
        <v>79</v>
      </c>
      <c r="T105" s="12">
        <v>158</v>
      </c>
      <c r="U105" s="12">
        <v>4</v>
      </c>
      <c r="V105" s="12"/>
      <c r="W105" s="12">
        <v>64</v>
      </c>
      <c r="X105" s="12">
        <v>154</v>
      </c>
      <c r="Y105" s="12">
        <v>4</v>
      </c>
      <c r="AA105" s="128">
        <v>4</v>
      </c>
      <c r="AB105" s="68" t="s">
        <v>39</v>
      </c>
    </row>
    <row r="106" spans="16:28" s="21" customFormat="1" ht="15" x14ac:dyDescent="0.25">
      <c r="P106" s="25" t="s">
        <v>154</v>
      </c>
      <c r="Q106" s="8"/>
      <c r="R106" s="17"/>
      <c r="S106" s="12">
        <v>87</v>
      </c>
      <c r="T106" s="12">
        <v>173</v>
      </c>
      <c r="U106" s="12">
        <v>4</v>
      </c>
      <c r="V106" s="12"/>
      <c r="W106" s="12">
        <v>84</v>
      </c>
      <c r="X106" s="12">
        <v>190</v>
      </c>
      <c r="Y106" s="12">
        <v>4</v>
      </c>
      <c r="AA106" s="128">
        <v>4</v>
      </c>
      <c r="AB106" s="68" t="s">
        <v>39</v>
      </c>
    </row>
    <row r="107" spans="16:28" s="21" customFormat="1" ht="15" x14ac:dyDescent="0.25">
      <c r="P107" s="25" t="s">
        <v>156</v>
      </c>
      <c r="Q107" s="8"/>
      <c r="R107" s="17"/>
      <c r="S107" s="12">
        <v>61</v>
      </c>
      <c r="T107" s="12">
        <v>92</v>
      </c>
      <c r="U107" s="12">
        <v>3</v>
      </c>
      <c r="V107" s="12"/>
      <c r="W107" s="12">
        <v>55</v>
      </c>
      <c r="X107" s="12">
        <v>122</v>
      </c>
      <c r="Y107" s="12">
        <v>3</v>
      </c>
      <c r="AA107" s="128">
        <v>3</v>
      </c>
      <c r="AB107" s="68" t="s">
        <v>33</v>
      </c>
    </row>
    <row r="108" spans="16:28" s="21" customFormat="1" ht="15" x14ac:dyDescent="0.25">
      <c r="P108" s="25" t="s">
        <v>157</v>
      </c>
      <c r="Q108" s="8">
        <f>VLOOKUP(P108,[14]GAFI!$A$8:$C$43,3,0)</f>
        <v>3</v>
      </c>
      <c r="R108" s="17"/>
      <c r="S108" s="12">
        <v>84</v>
      </c>
      <c r="T108" s="12">
        <v>168</v>
      </c>
      <c r="U108" s="12">
        <v>4</v>
      </c>
      <c r="V108" s="12"/>
      <c r="W108" s="12">
        <v>72</v>
      </c>
      <c r="X108" s="12">
        <v>176</v>
      </c>
      <c r="Y108" s="12">
        <v>4</v>
      </c>
      <c r="AA108" s="128">
        <v>4</v>
      </c>
      <c r="AB108" s="68" t="s">
        <v>39</v>
      </c>
    </row>
    <row r="109" spans="16:28" s="21" customFormat="1" ht="15" x14ac:dyDescent="0.25">
      <c r="P109" s="25" t="s">
        <v>158</v>
      </c>
      <c r="Q109" s="8"/>
      <c r="R109" s="17"/>
      <c r="S109" s="12">
        <v>78</v>
      </c>
      <c r="T109" s="12">
        <v>154</v>
      </c>
      <c r="U109" s="12">
        <v>4</v>
      </c>
      <c r="V109" s="12"/>
      <c r="W109" s="12">
        <v>57</v>
      </c>
      <c r="X109" s="12">
        <v>131</v>
      </c>
      <c r="Y109" s="12">
        <v>3</v>
      </c>
      <c r="AA109" s="128">
        <v>4</v>
      </c>
      <c r="AB109" s="68" t="s">
        <v>39</v>
      </c>
    </row>
    <row r="110" spans="16:28" s="21" customFormat="1" ht="15" x14ac:dyDescent="0.25">
      <c r="P110" s="25" t="s">
        <v>159</v>
      </c>
      <c r="Q110" s="8"/>
      <c r="R110" s="17">
        <v>3.5</v>
      </c>
      <c r="S110" s="12">
        <v>26</v>
      </c>
      <c r="T110" s="12">
        <v>17</v>
      </c>
      <c r="U110" s="12">
        <v>1</v>
      </c>
      <c r="V110" s="12"/>
      <c r="W110" s="12">
        <v>34</v>
      </c>
      <c r="X110" s="12">
        <v>35</v>
      </c>
      <c r="Y110" s="12">
        <v>1</v>
      </c>
      <c r="AA110" s="128">
        <v>2</v>
      </c>
      <c r="AB110" s="68" t="s">
        <v>37</v>
      </c>
    </row>
    <row r="111" spans="16:28" s="21" customFormat="1" ht="15" x14ac:dyDescent="0.25">
      <c r="P111" s="25" t="s">
        <v>160</v>
      </c>
      <c r="Q111" s="8"/>
      <c r="R111" s="17"/>
      <c r="S111" s="12">
        <v>59</v>
      </c>
      <c r="T111" s="12">
        <v>82</v>
      </c>
      <c r="U111" s="12">
        <v>2</v>
      </c>
      <c r="V111" s="12"/>
      <c r="W111" s="12">
        <v>52</v>
      </c>
      <c r="X111" s="12">
        <v>108</v>
      </c>
      <c r="Y111" s="12">
        <v>3</v>
      </c>
      <c r="AA111" s="128">
        <v>3</v>
      </c>
      <c r="AB111" s="68" t="s">
        <v>33</v>
      </c>
    </row>
    <row r="112" spans="16:28" s="21" customFormat="1" ht="15" x14ac:dyDescent="0.25">
      <c r="P112" s="25" t="s">
        <v>161</v>
      </c>
      <c r="Q112" s="8"/>
      <c r="R112" s="17"/>
      <c r="S112" s="12">
        <v>62</v>
      </c>
      <c r="T112" s="12">
        <v>96</v>
      </c>
      <c r="U112" s="12">
        <v>3</v>
      </c>
      <c r="V112" s="12"/>
      <c r="W112" s="12">
        <v>56</v>
      </c>
      <c r="X112" s="12">
        <v>125</v>
      </c>
      <c r="Y112" s="12">
        <v>3</v>
      </c>
      <c r="AA112" s="128">
        <v>3</v>
      </c>
      <c r="AB112" s="68" t="s">
        <v>33</v>
      </c>
    </row>
    <row r="113" spans="16:28" s="21" customFormat="1" ht="15" x14ac:dyDescent="0.25">
      <c r="P113" s="25" t="s">
        <v>162</v>
      </c>
      <c r="Q113" s="8"/>
      <c r="R113" s="17"/>
      <c r="S113" s="12">
        <v>63</v>
      </c>
      <c r="T113" s="12">
        <v>99</v>
      </c>
      <c r="U113" s="12">
        <v>3</v>
      </c>
      <c r="V113" s="12"/>
      <c r="W113" s="12">
        <v>42</v>
      </c>
      <c r="X113" s="12">
        <v>64</v>
      </c>
      <c r="Y113" s="12">
        <v>2</v>
      </c>
      <c r="AA113" s="128">
        <v>3</v>
      </c>
      <c r="AB113" s="68" t="s">
        <v>33</v>
      </c>
    </row>
    <row r="114" spans="16:28" s="21" customFormat="1" ht="15" x14ac:dyDescent="0.25">
      <c r="P114" s="25" t="s">
        <v>163</v>
      </c>
      <c r="Q114" s="8"/>
      <c r="R114" s="17"/>
      <c r="S114" s="12"/>
      <c r="T114" s="12"/>
      <c r="U114" s="12"/>
      <c r="V114" s="12"/>
      <c r="W114" s="12"/>
      <c r="X114" s="12"/>
      <c r="Y114" s="12"/>
      <c r="AA114" s="128">
        <v>1</v>
      </c>
      <c r="AB114" s="68" t="s">
        <v>34</v>
      </c>
    </row>
    <row r="115" spans="16:28" s="21" customFormat="1" ht="15" x14ac:dyDescent="0.25">
      <c r="P115" s="25" t="s">
        <v>164</v>
      </c>
      <c r="Q115" s="8"/>
      <c r="R115" s="17"/>
      <c r="S115" s="12">
        <v>74</v>
      </c>
      <c r="T115" s="12">
        <v>140</v>
      </c>
      <c r="U115" s="12">
        <v>4</v>
      </c>
      <c r="V115" s="12"/>
      <c r="W115" s="12">
        <v>66</v>
      </c>
      <c r="X115" s="12">
        <v>160</v>
      </c>
      <c r="Y115" s="12">
        <v>4</v>
      </c>
      <c r="AA115" s="128">
        <v>4</v>
      </c>
      <c r="AB115" s="68" t="s">
        <v>39</v>
      </c>
    </row>
    <row r="116" spans="16:28" s="21" customFormat="1" ht="15" x14ac:dyDescent="0.25">
      <c r="P116" s="25" t="s">
        <v>165</v>
      </c>
      <c r="Q116" s="8">
        <f>VLOOKUP(P116,[14]GAFI!$A$8:$C$43,3,0)</f>
        <v>4</v>
      </c>
      <c r="R116" s="17"/>
      <c r="S116" s="12">
        <v>77</v>
      </c>
      <c r="T116" s="12">
        <v>151</v>
      </c>
      <c r="U116" s="12">
        <v>4</v>
      </c>
      <c r="V116" s="12"/>
      <c r="W116" s="12">
        <v>78</v>
      </c>
      <c r="X116" s="12">
        <v>185</v>
      </c>
      <c r="Y116" s="12">
        <v>4</v>
      </c>
      <c r="AA116" s="128">
        <v>4</v>
      </c>
      <c r="AB116" s="68" t="s">
        <v>39</v>
      </c>
    </row>
    <row r="117" spans="16:28" s="21" customFormat="1" ht="15" x14ac:dyDescent="0.25">
      <c r="P117" s="25" t="s">
        <v>166</v>
      </c>
      <c r="Q117" s="8"/>
      <c r="R117" s="17"/>
      <c r="S117" s="12">
        <v>23</v>
      </c>
      <c r="T117" s="12">
        <v>10</v>
      </c>
      <c r="U117" s="12">
        <v>1</v>
      </c>
      <c r="V117" s="12"/>
      <c r="W117" s="12">
        <v>19</v>
      </c>
      <c r="X117" s="12">
        <v>14</v>
      </c>
      <c r="Y117" s="12">
        <v>1</v>
      </c>
      <c r="AA117" s="128">
        <v>1</v>
      </c>
      <c r="AB117" s="68" t="s">
        <v>34</v>
      </c>
    </row>
    <row r="118" spans="16:28" s="21" customFormat="1" ht="15" x14ac:dyDescent="0.25">
      <c r="P118" s="25" t="s">
        <v>167</v>
      </c>
      <c r="Q118" s="8"/>
      <c r="R118" s="17"/>
      <c r="S118" s="12"/>
      <c r="T118" s="12"/>
      <c r="U118" s="12"/>
      <c r="V118" s="12"/>
      <c r="W118" s="12"/>
      <c r="X118" s="12"/>
      <c r="Y118" s="12"/>
      <c r="AA118" s="128">
        <v>1</v>
      </c>
      <c r="AB118" s="68" t="s">
        <v>34</v>
      </c>
    </row>
    <row r="119" spans="16:28" s="21" customFormat="1" ht="15" x14ac:dyDescent="0.25">
      <c r="P119" s="25" t="s">
        <v>168</v>
      </c>
      <c r="Q119" s="8"/>
      <c r="R119" s="17"/>
      <c r="S119" s="12"/>
      <c r="T119" s="12"/>
      <c r="U119" s="12"/>
      <c r="V119" s="12"/>
      <c r="W119" s="12"/>
      <c r="X119" s="12"/>
      <c r="Y119" s="12"/>
      <c r="AA119" s="128">
        <v>1</v>
      </c>
      <c r="AB119" s="68" t="s">
        <v>34</v>
      </c>
    </row>
    <row r="120" spans="16:28" s="21" customFormat="1" ht="15" x14ac:dyDescent="0.25">
      <c r="P120" s="25" t="s">
        <v>169</v>
      </c>
      <c r="Q120" s="8"/>
      <c r="R120" s="17"/>
      <c r="S120" s="12">
        <v>23</v>
      </c>
      <c r="T120" s="12">
        <v>10</v>
      </c>
      <c r="U120" s="12">
        <v>1</v>
      </c>
      <c r="V120" s="12"/>
      <c r="W120" s="12">
        <v>18</v>
      </c>
      <c r="X120" s="12">
        <v>12</v>
      </c>
      <c r="Y120" s="12">
        <v>1</v>
      </c>
      <c r="AA120" s="128">
        <v>1</v>
      </c>
      <c r="AB120" s="68" t="s">
        <v>34</v>
      </c>
    </row>
    <row r="121" spans="16:28" s="21" customFormat="1" ht="15" x14ac:dyDescent="0.25">
      <c r="P121" s="25" t="s">
        <v>170</v>
      </c>
      <c r="Q121" s="8"/>
      <c r="R121" s="17"/>
      <c r="S121" s="12"/>
      <c r="T121" s="12"/>
      <c r="U121" s="12"/>
      <c r="V121" s="12"/>
      <c r="W121" s="12"/>
      <c r="X121" s="12"/>
      <c r="Y121" s="12"/>
      <c r="AA121" s="128">
        <v>1</v>
      </c>
      <c r="AB121" s="68" t="s">
        <v>34</v>
      </c>
    </row>
    <row r="122" spans="16:28" s="21" customFormat="1" ht="15" x14ac:dyDescent="0.25">
      <c r="P122" s="25" t="s">
        <v>171</v>
      </c>
      <c r="Q122" s="8"/>
      <c r="R122" s="17">
        <v>3.5</v>
      </c>
      <c r="S122" s="12"/>
      <c r="T122" s="12"/>
      <c r="U122" s="12"/>
      <c r="V122" s="12"/>
      <c r="W122" s="12"/>
      <c r="X122" s="12"/>
      <c r="Y122" s="12"/>
      <c r="AA122" s="128">
        <v>4</v>
      </c>
      <c r="AB122" s="68" t="s">
        <v>39</v>
      </c>
    </row>
    <row r="123" spans="16:28" s="21" customFormat="1" ht="15" x14ac:dyDescent="0.25">
      <c r="P123" s="25" t="s">
        <v>172</v>
      </c>
      <c r="Q123" s="8"/>
      <c r="R123" s="17"/>
      <c r="S123" s="12"/>
      <c r="T123" s="12"/>
      <c r="U123" s="12"/>
      <c r="V123" s="12"/>
      <c r="W123" s="12"/>
      <c r="X123" s="12"/>
      <c r="Y123" s="12"/>
      <c r="AA123" s="128">
        <v>1</v>
      </c>
      <c r="AB123" s="68" t="s">
        <v>34</v>
      </c>
    </row>
    <row r="124" spans="16:28" s="21" customFormat="1" ht="15" x14ac:dyDescent="0.25">
      <c r="P124" s="25" t="s">
        <v>173</v>
      </c>
      <c r="Q124" s="8"/>
      <c r="R124" s="17"/>
      <c r="S124" s="12"/>
      <c r="T124" s="12"/>
      <c r="U124" s="12"/>
      <c r="V124" s="12"/>
      <c r="W124" s="12"/>
      <c r="X124" s="12"/>
      <c r="Y124" s="12"/>
      <c r="AA124" s="128">
        <v>1</v>
      </c>
      <c r="AB124" s="68" t="s">
        <v>34</v>
      </c>
    </row>
    <row r="125" spans="16:28" s="21" customFormat="1" ht="15" x14ac:dyDescent="0.25">
      <c r="P125" s="25" t="s">
        <v>174</v>
      </c>
      <c r="Q125" s="8"/>
      <c r="R125" s="17"/>
      <c r="S125" s="12"/>
      <c r="T125" s="12"/>
      <c r="U125" s="12"/>
      <c r="V125" s="12"/>
      <c r="W125" s="12"/>
      <c r="X125" s="12"/>
      <c r="Y125" s="12"/>
      <c r="AA125" s="128">
        <v>1</v>
      </c>
      <c r="AB125" s="68" t="s">
        <v>34</v>
      </c>
    </row>
    <row r="126" spans="16:28" s="21" customFormat="1" ht="15" x14ac:dyDescent="0.25">
      <c r="P126" s="25" t="s">
        <v>175</v>
      </c>
      <c r="Q126" s="8"/>
      <c r="R126" s="17">
        <v>3.5</v>
      </c>
      <c r="S126" s="12"/>
      <c r="T126" s="12"/>
      <c r="U126" s="12"/>
      <c r="V126" s="12"/>
      <c r="W126" s="12">
        <v>49</v>
      </c>
      <c r="X126" s="12">
        <v>93</v>
      </c>
      <c r="Y126" s="12">
        <v>2</v>
      </c>
      <c r="AA126" s="128">
        <v>3</v>
      </c>
      <c r="AB126" s="68" t="s">
        <v>33</v>
      </c>
    </row>
    <row r="127" spans="16:28" s="21" customFormat="1" ht="15" x14ac:dyDescent="0.25">
      <c r="P127" s="25" t="s">
        <v>176</v>
      </c>
      <c r="Q127" s="8"/>
      <c r="R127" s="17"/>
      <c r="S127" s="12"/>
      <c r="T127" s="12"/>
      <c r="U127" s="12"/>
      <c r="V127" s="12"/>
      <c r="W127" s="12"/>
      <c r="X127" s="12"/>
      <c r="Y127" s="12"/>
      <c r="AA127" s="128">
        <v>1</v>
      </c>
      <c r="AB127" s="68" t="s">
        <v>34</v>
      </c>
    </row>
    <row r="128" spans="16:28" s="21" customFormat="1" ht="15" x14ac:dyDescent="0.25">
      <c r="P128" s="25" t="s">
        <v>177</v>
      </c>
      <c r="Q128" s="8"/>
      <c r="R128" s="17"/>
      <c r="S128" s="12">
        <v>57</v>
      </c>
      <c r="T128" s="12">
        <v>76</v>
      </c>
      <c r="U128" s="12">
        <v>2</v>
      </c>
      <c r="V128" s="12"/>
      <c r="W128" s="12">
        <v>52</v>
      </c>
      <c r="X128" s="12">
        <v>108</v>
      </c>
      <c r="Y128" s="12">
        <v>3</v>
      </c>
      <c r="AA128" s="128">
        <v>3</v>
      </c>
      <c r="AB128" s="68" t="s">
        <v>33</v>
      </c>
    </row>
    <row r="129" spans="16:28" s="21" customFormat="1" ht="15" x14ac:dyDescent="0.25">
      <c r="P129" s="25" t="s">
        <v>178</v>
      </c>
      <c r="Q129" s="8"/>
      <c r="R129" s="17"/>
      <c r="S129" s="12"/>
      <c r="T129" s="12"/>
      <c r="U129" s="12"/>
      <c r="V129" s="12"/>
      <c r="W129" s="12"/>
      <c r="X129" s="12"/>
      <c r="Y129" s="12"/>
      <c r="AA129" s="128">
        <v>1</v>
      </c>
      <c r="AB129" s="68" t="s">
        <v>34</v>
      </c>
    </row>
    <row r="130" spans="16:28" s="21" customFormat="1" ht="15" x14ac:dyDescent="0.25">
      <c r="P130" s="25" t="s">
        <v>179</v>
      </c>
      <c r="Q130" s="8">
        <f>VLOOKUP(P130,[14]GAFI!$A$8:$C$43,3,0)</f>
        <v>3</v>
      </c>
      <c r="R130" s="17"/>
      <c r="S130" s="12"/>
      <c r="T130" s="12"/>
      <c r="U130" s="12"/>
      <c r="V130" s="12">
        <v>3</v>
      </c>
      <c r="W130" s="12"/>
      <c r="X130" s="12"/>
      <c r="Y130" s="12"/>
      <c r="AA130" s="128">
        <v>3</v>
      </c>
      <c r="AB130" s="68" t="s">
        <v>33</v>
      </c>
    </row>
    <row r="131" spans="16:28" s="21" customFormat="1" ht="15" x14ac:dyDescent="0.25">
      <c r="P131" s="25" t="s">
        <v>180</v>
      </c>
      <c r="Q131" s="8"/>
      <c r="R131" s="17"/>
      <c r="S131" s="12"/>
      <c r="T131" s="12"/>
      <c r="U131" s="12"/>
      <c r="V131" s="12">
        <v>3.5</v>
      </c>
      <c r="W131" s="12"/>
      <c r="X131" s="12"/>
      <c r="Y131" s="12"/>
      <c r="AA131" s="128">
        <v>4</v>
      </c>
      <c r="AB131" s="68" t="s">
        <v>39</v>
      </c>
    </row>
    <row r="132" spans="16:28" s="21" customFormat="1" ht="15" x14ac:dyDescent="0.25">
      <c r="P132" s="25" t="s">
        <v>181</v>
      </c>
      <c r="Q132" s="8"/>
      <c r="R132" s="17"/>
      <c r="S132" s="12">
        <v>36</v>
      </c>
      <c r="T132" s="12">
        <v>30</v>
      </c>
      <c r="U132" s="12">
        <v>1</v>
      </c>
      <c r="V132" s="12"/>
      <c r="W132" s="12">
        <v>36</v>
      </c>
      <c r="X132" s="12">
        <v>40</v>
      </c>
      <c r="Y132" s="12">
        <v>1</v>
      </c>
      <c r="AA132" s="128">
        <v>1</v>
      </c>
      <c r="AB132" s="68" t="s">
        <v>34</v>
      </c>
    </row>
    <row r="133" spans="16:28" s="21" customFormat="1" ht="15" x14ac:dyDescent="0.25">
      <c r="P133" s="25" t="s">
        <v>182</v>
      </c>
      <c r="Q133" s="8"/>
      <c r="R133" s="17"/>
      <c r="S133" s="12">
        <v>46</v>
      </c>
      <c r="T133" s="12">
        <v>52</v>
      </c>
      <c r="U133" s="12">
        <v>2</v>
      </c>
      <c r="V133" s="12"/>
      <c r="W133" s="12">
        <v>33</v>
      </c>
      <c r="X133" s="12">
        <v>33</v>
      </c>
      <c r="Y133" s="12">
        <v>1</v>
      </c>
      <c r="AA133" s="128">
        <v>2</v>
      </c>
      <c r="AB133" s="68" t="s">
        <v>37</v>
      </c>
    </row>
    <row r="134" spans="16:28" s="21" customFormat="1" ht="15" x14ac:dyDescent="0.25">
      <c r="P134" s="25" t="s">
        <v>183</v>
      </c>
      <c r="Q134" s="8"/>
      <c r="R134" s="17"/>
      <c r="S134" s="12">
        <v>56</v>
      </c>
      <c r="T134" s="12">
        <v>73</v>
      </c>
      <c r="U134" s="12">
        <v>2</v>
      </c>
      <c r="V134" s="12"/>
      <c r="W134" s="12">
        <v>37</v>
      </c>
      <c r="X134" s="12">
        <v>46</v>
      </c>
      <c r="Y134" s="12">
        <v>1</v>
      </c>
      <c r="AA134" s="128">
        <v>2</v>
      </c>
      <c r="AB134" s="68" t="s">
        <v>37</v>
      </c>
    </row>
    <row r="135" spans="16:28" s="21" customFormat="1" ht="15" x14ac:dyDescent="0.25">
      <c r="P135" s="25" t="s">
        <v>184</v>
      </c>
      <c r="Q135" s="8"/>
      <c r="R135" s="17"/>
      <c r="S135" s="12">
        <v>29</v>
      </c>
      <c r="T135" s="12">
        <v>20</v>
      </c>
      <c r="U135" s="12">
        <v>1</v>
      </c>
      <c r="V135" s="12"/>
      <c r="W135" s="12">
        <v>15</v>
      </c>
      <c r="X135" s="12">
        <v>10</v>
      </c>
      <c r="Y135" s="12">
        <v>1</v>
      </c>
      <c r="AA135" s="128">
        <v>1</v>
      </c>
      <c r="AB135" s="68" t="s">
        <v>34</v>
      </c>
    </row>
    <row r="136" spans="16:28" s="21" customFormat="1" ht="15" x14ac:dyDescent="0.25">
      <c r="P136" s="25" t="s">
        <v>185</v>
      </c>
      <c r="Q136" s="8"/>
      <c r="R136" s="17">
        <v>3.5</v>
      </c>
      <c r="S136" s="12">
        <v>51</v>
      </c>
      <c r="T136" s="12">
        <v>59</v>
      </c>
      <c r="U136" s="12">
        <v>2</v>
      </c>
      <c r="V136" s="12"/>
      <c r="W136" s="12">
        <v>43</v>
      </c>
      <c r="X136" s="12">
        <v>68</v>
      </c>
      <c r="Y136" s="12">
        <v>2</v>
      </c>
      <c r="AA136" s="128">
        <v>3</v>
      </c>
      <c r="AB136" s="68" t="s">
        <v>33</v>
      </c>
    </row>
    <row r="137" spans="16:28" s="21" customFormat="1" ht="15" x14ac:dyDescent="0.25">
      <c r="P137" s="25" t="s">
        <v>186</v>
      </c>
      <c r="Q137" s="8"/>
      <c r="R137" s="17"/>
      <c r="S137" s="12">
        <v>60</v>
      </c>
      <c r="T137" s="12">
        <v>88</v>
      </c>
      <c r="U137" s="12">
        <v>2</v>
      </c>
      <c r="V137" s="12"/>
      <c r="W137" s="12">
        <v>53</v>
      </c>
      <c r="X137" s="12">
        <v>115</v>
      </c>
      <c r="Y137" s="12">
        <v>3</v>
      </c>
      <c r="AA137" s="128">
        <v>3</v>
      </c>
      <c r="AB137" s="68" t="s">
        <v>33</v>
      </c>
    </row>
    <row r="138" spans="16:28" s="21" customFormat="1" ht="15" x14ac:dyDescent="0.25">
      <c r="P138" s="25" t="s">
        <v>187</v>
      </c>
      <c r="Q138" s="8">
        <f>VLOOKUP(P138,[14]GAFI!$A$8:$C$43,3,0)</f>
        <v>3</v>
      </c>
      <c r="R138" s="17"/>
      <c r="S138" s="12">
        <v>68</v>
      </c>
      <c r="T138" s="12">
        <v>121</v>
      </c>
      <c r="U138" s="12">
        <v>3</v>
      </c>
      <c r="V138" s="12"/>
      <c r="W138" s="12">
        <v>54</v>
      </c>
      <c r="X138" s="12">
        <v>118</v>
      </c>
      <c r="Y138" s="12">
        <v>3</v>
      </c>
      <c r="AA138" s="128">
        <v>3</v>
      </c>
      <c r="AB138" s="68" t="s">
        <v>33</v>
      </c>
    </row>
    <row r="139" spans="16:28" s="21" customFormat="1" ht="15" x14ac:dyDescent="0.25">
      <c r="P139" s="25" t="s">
        <v>188</v>
      </c>
      <c r="Q139" s="8"/>
      <c r="R139" s="17"/>
      <c r="S139" s="12">
        <v>75</v>
      </c>
      <c r="T139" s="12">
        <v>146</v>
      </c>
      <c r="U139" s="12">
        <v>4</v>
      </c>
      <c r="V139" s="12"/>
      <c r="W139" s="12">
        <v>60</v>
      </c>
      <c r="X139" s="12">
        <v>143</v>
      </c>
      <c r="Y139" s="12">
        <v>3</v>
      </c>
      <c r="AA139" s="128">
        <v>4</v>
      </c>
      <c r="AB139" s="68" t="s">
        <v>39</v>
      </c>
    </row>
    <row r="140" spans="16:28" s="21" customFormat="1" ht="15" x14ac:dyDescent="0.25">
      <c r="P140" s="25" t="s">
        <v>189</v>
      </c>
      <c r="Q140" s="8"/>
      <c r="R140" s="17"/>
      <c r="S140" s="12"/>
      <c r="T140" s="12"/>
      <c r="U140" s="12"/>
      <c r="V140" s="12"/>
      <c r="W140" s="12">
        <v>50</v>
      </c>
      <c r="X140" s="12">
        <v>98</v>
      </c>
      <c r="Y140" s="12">
        <v>3</v>
      </c>
      <c r="AA140" s="128">
        <v>3</v>
      </c>
      <c r="AB140" s="68" t="s">
        <v>33</v>
      </c>
    </row>
    <row r="141" spans="16:28" s="21" customFormat="1" ht="15" x14ac:dyDescent="0.25">
      <c r="P141" s="25" t="s">
        <v>190</v>
      </c>
      <c r="Q141" s="8"/>
      <c r="R141" s="17"/>
      <c r="S141" s="12">
        <v>56</v>
      </c>
      <c r="T141" s="12">
        <v>73</v>
      </c>
      <c r="U141" s="12">
        <v>2</v>
      </c>
      <c r="V141" s="12"/>
      <c r="W141" s="12">
        <v>45</v>
      </c>
      <c r="X141" s="12">
        <v>75</v>
      </c>
      <c r="Y141" s="12">
        <v>2</v>
      </c>
      <c r="AA141" s="128">
        <v>2</v>
      </c>
      <c r="AB141" s="68" t="s">
        <v>37</v>
      </c>
    </row>
    <row r="142" spans="16:28" s="21" customFormat="1" ht="15" x14ac:dyDescent="0.25">
      <c r="P142" s="25" t="s">
        <v>191</v>
      </c>
      <c r="Q142" s="8"/>
      <c r="R142" s="17">
        <v>3.5</v>
      </c>
      <c r="S142" s="12">
        <v>54</v>
      </c>
      <c r="T142" s="12">
        <v>65</v>
      </c>
      <c r="U142" s="12">
        <v>2</v>
      </c>
      <c r="V142" s="12"/>
      <c r="W142" s="12">
        <v>49</v>
      </c>
      <c r="X142" s="12">
        <v>93</v>
      </c>
      <c r="Y142" s="12">
        <v>2</v>
      </c>
      <c r="AA142" s="128">
        <v>3</v>
      </c>
      <c r="AB142" s="68" t="s">
        <v>33</v>
      </c>
    </row>
    <row r="143" spans="16:28" s="21" customFormat="1" ht="15" x14ac:dyDescent="0.25">
      <c r="P143" s="25" t="s">
        <v>192</v>
      </c>
      <c r="Q143" s="8">
        <f>VLOOKUP(P143,[14]GAFI!$A$8:$C$43,3,0)</f>
        <v>3</v>
      </c>
      <c r="R143" s="17"/>
      <c r="S143" s="12">
        <v>67</v>
      </c>
      <c r="T143" s="12">
        <v>114</v>
      </c>
      <c r="U143" s="12">
        <v>3</v>
      </c>
      <c r="V143" s="12"/>
      <c r="W143" s="12">
        <v>68</v>
      </c>
      <c r="X143" s="12">
        <v>165</v>
      </c>
      <c r="Y143" s="12">
        <v>4</v>
      </c>
      <c r="AA143" s="128">
        <v>3</v>
      </c>
      <c r="AB143" s="68" t="s">
        <v>33</v>
      </c>
    </row>
    <row r="144" spans="16:28" s="21" customFormat="1" ht="15" x14ac:dyDescent="0.25">
      <c r="P144" s="25" t="s">
        <v>193</v>
      </c>
      <c r="Q144" s="8"/>
      <c r="R144" s="17"/>
      <c r="S144" s="12">
        <v>63</v>
      </c>
      <c r="T144" s="12">
        <v>99</v>
      </c>
      <c r="U144" s="12">
        <v>3</v>
      </c>
      <c r="V144" s="12"/>
      <c r="W144" s="12">
        <v>51</v>
      </c>
      <c r="X144" s="12">
        <v>103</v>
      </c>
      <c r="Y144" s="12">
        <v>3</v>
      </c>
      <c r="AA144" s="128">
        <v>3</v>
      </c>
      <c r="AB144" s="68" t="s">
        <v>33</v>
      </c>
    </row>
    <row r="145" spans="16:28" s="21" customFormat="1" ht="15" x14ac:dyDescent="0.25">
      <c r="P145" s="25" t="s">
        <v>194</v>
      </c>
      <c r="Q145" s="8"/>
      <c r="R145" s="17"/>
      <c r="S145" s="12">
        <v>41</v>
      </c>
      <c r="T145" s="12">
        <v>38</v>
      </c>
      <c r="U145" s="12">
        <v>1</v>
      </c>
      <c r="V145" s="12"/>
      <c r="W145" s="12">
        <v>25</v>
      </c>
      <c r="X145" s="12">
        <v>22</v>
      </c>
      <c r="Y145" s="12">
        <v>1</v>
      </c>
      <c r="AA145" s="128">
        <v>1</v>
      </c>
      <c r="AB145" s="68" t="s">
        <v>34</v>
      </c>
    </row>
    <row r="146" spans="16:28" s="21" customFormat="1" ht="15" x14ac:dyDescent="0.25">
      <c r="P146" s="25" t="s">
        <v>195</v>
      </c>
      <c r="Q146" s="8">
        <f>VLOOKUP(P146,[14]GAFI!$A$8:$C$43,3,0)</f>
        <v>3</v>
      </c>
      <c r="R146" s="17">
        <v>3.5</v>
      </c>
      <c r="S146" s="12">
        <v>78</v>
      </c>
      <c r="T146" s="12">
        <v>154</v>
      </c>
      <c r="U146" s="12">
        <v>4</v>
      </c>
      <c r="V146" s="12"/>
      <c r="W146" s="12">
        <v>57</v>
      </c>
      <c r="X146" s="12">
        <v>131</v>
      </c>
      <c r="Y146" s="12">
        <v>3</v>
      </c>
      <c r="AA146" s="128">
        <v>3</v>
      </c>
      <c r="AB146" s="68" t="s">
        <v>33</v>
      </c>
    </row>
    <row r="147" spans="16:28" s="21" customFormat="1" ht="15" x14ac:dyDescent="0.25">
      <c r="P147" s="25" t="s">
        <v>196</v>
      </c>
      <c r="Q147" s="8"/>
      <c r="R147" s="17">
        <v>3.5</v>
      </c>
      <c r="S147" s="12">
        <v>73</v>
      </c>
      <c r="T147" s="12">
        <v>135</v>
      </c>
      <c r="U147" s="12">
        <v>3</v>
      </c>
      <c r="V147" s="12"/>
      <c r="W147" s="12">
        <v>61</v>
      </c>
      <c r="X147" s="12">
        <v>146</v>
      </c>
      <c r="Y147" s="12">
        <v>4</v>
      </c>
      <c r="AA147" s="128">
        <v>4</v>
      </c>
      <c r="AB147" s="68" t="s">
        <v>39</v>
      </c>
    </row>
    <row r="148" spans="16:28" s="21" customFormat="1" ht="15" x14ac:dyDescent="0.25">
      <c r="P148" s="25" t="s">
        <v>197</v>
      </c>
      <c r="Q148" s="8"/>
      <c r="R148" s="17"/>
      <c r="S148" s="12">
        <v>87</v>
      </c>
      <c r="T148" s="12">
        <v>173</v>
      </c>
      <c r="U148" s="12">
        <v>4</v>
      </c>
      <c r="V148" s="12"/>
      <c r="W148" s="12">
        <v>75</v>
      </c>
      <c r="X148" s="12">
        <v>181</v>
      </c>
      <c r="Y148" s="12">
        <v>4</v>
      </c>
      <c r="AA148" s="128">
        <v>4</v>
      </c>
      <c r="AB148" s="68" t="s">
        <v>39</v>
      </c>
    </row>
    <row r="149" spans="16:28" s="21" customFormat="1" ht="15" x14ac:dyDescent="0.25">
      <c r="P149" s="25" t="s">
        <v>198</v>
      </c>
      <c r="Q149" s="8"/>
      <c r="R149" s="17"/>
      <c r="S149" s="12"/>
      <c r="T149" s="12"/>
      <c r="U149" s="12"/>
      <c r="V149" s="12"/>
      <c r="W149" s="12">
        <v>23</v>
      </c>
      <c r="X149" s="12">
        <v>19</v>
      </c>
      <c r="Y149" s="12">
        <v>1</v>
      </c>
      <c r="AA149" s="128">
        <v>1</v>
      </c>
      <c r="AB149" s="68" t="s">
        <v>34</v>
      </c>
    </row>
    <row r="150" spans="16:28" s="21" customFormat="1" ht="15" x14ac:dyDescent="0.25">
      <c r="P150" s="25" t="s">
        <v>199</v>
      </c>
      <c r="Q150" s="8"/>
      <c r="R150" s="17"/>
      <c r="S150" s="12">
        <v>37</v>
      </c>
      <c r="T150" s="12">
        <v>32</v>
      </c>
      <c r="U150" s="12">
        <v>1</v>
      </c>
      <c r="V150" s="12"/>
      <c r="W150" s="12">
        <v>22</v>
      </c>
      <c r="X150" s="12">
        <v>18</v>
      </c>
      <c r="Y150" s="12">
        <v>1</v>
      </c>
      <c r="AA150" s="128">
        <v>1</v>
      </c>
      <c r="AB150" s="68" t="s">
        <v>34</v>
      </c>
    </row>
    <row r="151" spans="16:28" s="21" customFormat="1" ht="15" x14ac:dyDescent="0.25">
      <c r="P151" s="25" t="s">
        <v>200</v>
      </c>
      <c r="Q151" s="8"/>
      <c r="R151" s="17"/>
      <c r="S151" s="12">
        <v>19</v>
      </c>
      <c r="T151" s="12">
        <v>5</v>
      </c>
      <c r="U151" s="12">
        <v>1</v>
      </c>
      <c r="V151" s="12"/>
      <c r="W151" s="12">
        <v>20</v>
      </c>
      <c r="X151" s="12">
        <v>17</v>
      </c>
      <c r="Y151" s="12">
        <v>1</v>
      </c>
      <c r="AA151" s="128">
        <v>1</v>
      </c>
      <c r="AB151" s="68" t="s">
        <v>34</v>
      </c>
    </row>
    <row r="152" spans="16:28" s="21" customFormat="1" ht="15" x14ac:dyDescent="0.25">
      <c r="P152" s="25" t="s">
        <v>201</v>
      </c>
      <c r="Q152" s="8"/>
      <c r="R152" s="17">
        <v>3.5</v>
      </c>
      <c r="S152" s="12"/>
      <c r="T152" s="12"/>
      <c r="U152" s="12"/>
      <c r="V152" s="12"/>
      <c r="W152" s="12"/>
      <c r="X152" s="12"/>
      <c r="Y152" s="12"/>
      <c r="AA152" s="128">
        <v>4</v>
      </c>
      <c r="AB152" s="68" t="s">
        <v>39</v>
      </c>
    </row>
    <row r="153" spans="16:28" s="21" customFormat="1" ht="15" x14ac:dyDescent="0.25">
      <c r="P153" s="25" t="s">
        <v>202</v>
      </c>
      <c r="Q153" s="8"/>
      <c r="R153" s="17"/>
      <c r="S153" s="12">
        <v>60</v>
      </c>
      <c r="T153" s="12">
        <v>88</v>
      </c>
      <c r="U153" s="12">
        <v>2</v>
      </c>
      <c r="V153" s="12"/>
      <c r="W153" s="12">
        <v>44</v>
      </c>
      <c r="X153" s="12">
        <v>72</v>
      </c>
      <c r="Y153" s="12">
        <v>2</v>
      </c>
      <c r="AA153" s="128">
        <v>2</v>
      </c>
      <c r="AB153" s="68" t="s">
        <v>37</v>
      </c>
    </row>
    <row r="154" spans="16:28" s="21" customFormat="1" ht="15" x14ac:dyDescent="0.25">
      <c r="P154" s="25" t="s">
        <v>203</v>
      </c>
      <c r="Q154" s="8"/>
      <c r="R154" s="17"/>
      <c r="S154" s="12">
        <v>74</v>
      </c>
      <c r="T154" s="12">
        <v>140</v>
      </c>
      <c r="U154" s="12">
        <v>4</v>
      </c>
      <c r="V154" s="12"/>
      <c r="W154" s="12">
        <v>58</v>
      </c>
      <c r="X154" s="12">
        <v>135</v>
      </c>
      <c r="Y154" s="12">
        <v>3</v>
      </c>
      <c r="AA154" s="128">
        <v>4</v>
      </c>
      <c r="AB154" s="68" t="s">
        <v>39</v>
      </c>
    </row>
    <row r="155" spans="16:28" s="21" customFormat="1" ht="15" x14ac:dyDescent="0.25">
      <c r="P155" s="25" t="s">
        <v>204</v>
      </c>
      <c r="Q155" s="8"/>
      <c r="R155" s="17"/>
      <c r="S155" s="12">
        <v>50</v>
      </c>
      <c r="T155" s="12">
        <v>57</v>
      </c>
      <c r="U155" s="12">
        <v>2</v>
      </c>
      <c r="V155" s="12"/>
      <c r="W155" s="12">
        <v>45</v>
      </c>
      <c r="X155" s="12">
        <v>75</v>
      </c>
      <c r="Y155" s="12">
        <v>2</v>
      </c>
      <c r="AA155" s="128">
        <v>2</v>
      </c>
      <c r="AB155" s="68" t="s">
        <v>37</v>
      </c>
    </row>
    <row r="156" spans="16:28" s="21" customFormat="1" ht="15" x14ac:dyDescent="0.25">
      <c r="P156" s="25" t="s">
        <v>205</v>
      </c>
      <c r="Q156" s="8"/>
      <c r="R156" s="17"/>
      <c r="S156" s="12">
        <v>66</v>
      </c>
      <c r="T156" s="12">
        <v>107</v>
      </c>
      <c r="U156" s="12">
        <v>3</v>
      </c>
      <c r="V156" s="12"/>
      <c r="W156" s="12">
        <v>53</v>
      </c>
      <c r="X156" s="12">
        <v>115</v>
      </c>
      <c r="Y156" s="12">
        <v>3</v>
      </c>
      <c r="AA156" s="128">
        <v>3</v>
      </c>
      <c r="AB156" s="68" t="s">
        <v>33</v>
      </c>
    </row>
    <row r="157" spans="16:28" s="21" customFormat="1" ht="15" x14ac:dyDescent="0.25">
      <c r="P157" s="25" t="s">
        <v>206</v>
      </c>
      <c r="Q157" s="8"/>
      <c r="R157" s="17">
        <v>3.5</v>
      </c>
      <c r="S157" s="12">
        <v>62</v>
      </c>
      <c r="T157" s="12">
        <v>96</v>
      </c>
      <c r="U157" s="12">
        <v>3</v>
      </c>
      <c r="V157" s="12"/>
      <c r="W157" s="12">
        <v>47</v>
      </c>
      <c r="X157" s="12">
        <v>83</v>
      </c>
      <c r="Y157" s="12">
        <v>2</v>
      </c>
      <c r="AA157" s="128">
        <v>3</v>
      </c>
      <c r="AB157" s="68" t="s">
        <v>33</v>
      </c>
    </row>
    <row r="158" spans="16:28" s="21" customFormat="1" ht="15" x14ac:dyDescent="0.25">
      <c r="P158" s="25" t="s">
        <v>207</v>
      </c>
      <c r="Q158" s="8"/>
      <c r="R158" s="17"/>
      <c r="S158" s="12">
        <v>73</v>
      </c>
      <c r="T158" s="12">
        <v>135</v>
      </c>
      <c r="U158" s="12">
        <v>3</v>
      </c>
      <c r="V158" s="12"/>
      <c r="W158" s="12">
        <v>71</v>
      </c>
      <c r="X158" s="12">
        <v>172</v>
      </c>
      <c r="Y158" s="12">
        <v>4</v>
      </c>
      <c r="AA158" s="128">
        <v>4</v>
      </c>
      <c r="AB158" s="68" t="s">
        <v>39</v>
      </c>
    </row>
    <row r="159" spans="16:28" s="21" customFormat="1" ht="15" x14ac:dyDescent="0.25">
      <c r="P159" s="25" t="s">
        <v>208</v>
      </c>
      <c r="Q159" s="8"/>
      <c r="R159" s="17"/>
      <c r="S159" s="12">
        <v>54</v>
      </c>
      <c r="T159" s="12">
        <v>65</v>
      </c>
      <c r="U159" s="12">
        <v>2</v>
      </c>
      <c r="V159" s="12"/>
      <c r="W159" s="12">
        <v>36</v>
      </c>
      <c r="X159" s="12">
        <v>40</v>
      </c>
      <c r="Y159" s="12">
        <v>1</v>
      </c>
      <c r="AA159" s="128">
        <v>2</v>
      </c>
      <c r="AB159" s="68" t="s">
        <v>37</v>
      </c>
    </row>
    <row r="160" spans="16:28" s="21" customFormat="1" ht="15" x14ac:dyDescent="0.25">
      <c r="P160" s="25" t="s">
        <v>209</v>
      </c>
      <c r="Q160" s="8"/>
      <c r="R160" s="17"/>
      <c r="S160" s="12">
        <v>63</v>
      </c>
      <c r="T160" s="12">
        <v>99</v>
      </c>
      <c r="U160" s="12">
        <v>3</v>
      </c>
      <c r="V160" s="12"/>
      <c r="W160" s="12">
        <v>56</v>
      </c>
      <c r="X160" s="12">
        <v>125</v>
      </c>
      <c r="Y160" s="12">
        <v>3</v>
      </c>
      <c r="AA160" s="128">
        <v>3</v>
      </c>
      <c r="AB160" s="68" t="s">
        <v>33</v>
      </c>
    </row>
    <row r="161" spans="16:28" s="21" customFormat="1" ht="15" x14ac:dyDescent="0.25">
      <c r="P161" s="25" t="s">
        <v>210</v>
      </c>
      <c r="Q161" s="8"/>
      <c r="R161" s="17">
        <v>3.5</v>
      </c>
      <c r="S161" s="12">
        <v>49</v>
      </c>
      <c r="T161" s="12">
        <v>56</v>
      </c>
      <c r="U161" s="12">
        <v>2</v>
      </c>
      <c r="V161" s="12"/>
      <c r="W161" s="12">
        <v>44</v>
      </c>
      <c r="X161" s="12">
        <v>72</v>
      </c>
      <c r="Y161" s="12">
        <v>2</v>
      </c>
      <c r="AA161" s="128">
        <v>3</v>
      </c>
      <c r="AB161" s="68" t="s">
        <v>33</v>
      </c>
    </row>
    <row r="162" spans="16:28" s="21" customFormat="1" ht="15" x14ac:dyDescent="0.25">
      <c r="P162" s="25" t="s">
        <v>211</v>
      </c>
      <c r="Q162" s="8"/>
      <c r="R162" s="17"/>
      <c r="S162" s="12">
        <v>70</v>
      </c>
      <c r="T162" s="12">
        <v>130</v>
      </c>
      <c r="U162" s="12">
        <v>3</v>
      </c>
      <c r="V162" s="12"/>
      <c r="W162" s="12">
        <v>72</v>
      </c>
      <c r="X162" s="12">
        <v>176</v>
      </c>
      <c r="Y162" s="12">
        <v>4</v>
      </c>
      <c r="AA162" s="128">
        <v>4</v>
      </c>
      <c r="AB162" s="68" t="s">
        <v>39</v>
      </c>
    </row>
    <row r="163" spans="16:28" s="21" customFormat="1" ht="15" x14ac:dyDescent="0.25">
      <c r="P163" s="25" t="s">
        <v>212</v>
      </c>
      <c r="Q163" s="8"/>
      <c r="R163" s="17"/>
      <c r="S163" s="12">
        <v>74</v>
      </c>
      <c r="T163" s="12">
        <v>140</v>
      </c>
      <c r="U163" s="12">
        <v>4</v>
      </c>
      <c r="V163" s="12"/>
      <c r="W163" s="12">
        <v>54</v>
      </c>
      <c r="X163" s="12">
        <v>118</v>
      </c>
      <c r="Y163" s="12">
        <v>3</v>
      </c>
      <c r="AA163" s="128">
        <v>4</v>
      </c>
      <c r="AB163" s="68" t="s">
        <v>39</v>
      </c>
    </row>
    <row r="164" spans="16:28" s="21" customFormat="1" ht="15" x14ac:dyDescent="0.25">
      <c r="P164" s="25" t="s">
        <v>213</v>
      </c>
      <c r="Q164" s="8"/>
      <c r="R164" s="17"/>
      <c r="S164" s="12"/>
      <c r="T164" s="12"/>
      <c r="U164" s="12"/>
      <c r="V164" s="12"/>
      <c r="W164" s="12">
        <v>43</v>
      </c>
      <c r="X164" s="12">
        <v>68</v>
      </c>
      <c r="Y164" s="12">
        <v>2</v>
      </c>
      <c r="AA164" s="128">
        <v>2</v>
      </c>
      <c r="AB164" s="68" t="s">
        <v>37</v>
      </c>
    </row>
    <row r="165" spans="16:28" s="21" customFormat="1" ht="15" x14ac:dyDescent="0.25">
      <c r="P165" s="25" t="s">
        <v>214</v>
      </c>
      <c r="Q165" s="8"/>
      <c r="R165" s="17"/>
      <c r="S165" s="12">
        <v>57</v>
      </c>
      <c r="T165" s="12">
        <v>76</v>
      </c>
      <c r="U165" s="12">
        <v>2</v>
      </c>
      <c r="V165" s="12"/>
      <c r="W165" s="12">
        <v>44</v>
      </c>
      <c r="X165" s="12">
        <v>72</v>
      </c>
      <c r="Y165" s="12">
        <v>2</v>
      </c>
      <c r="AA165" s="128">
        <v>2</v>
      </c>
      <c r="AB165" s="68" t="s">
        <v>37</v>
      </c>
    </row>
    <row r="166" spans="16:28" s="21" customFormat="1" ht="15" x14ac:dyDescent="0.25">
      <c r="P166" s="25" t="s">
        <v>215</v>
      </c>
      <c r="Q166" s="8">
        <f>VLOOKUP(P166,[14]GAFI!$A$8:$C$43,3,0)</f>
        <v>3</v>
      </c>
      <c r="R166" s="17"/>
      <c r="S166" s="12"/>
      <c r="T166" s="12"/>
      <c r="U166" s="12"/>
      <c r="V166" s="12"/>
      <c r="W166" s="12"/>
      <c r="X166" s="12"/>
      <c r="Y166" s="12"/>
      <c r="AA166" s="128">
        <v>3</v>
      </c>
      <c r="AB166" s="68" t="s">
        <v>33</v>
      </c>
    </row>
    <row r="167" spans="16:28" s="21" customFormat="1" ht="15" x14ac:dyDescent="0.25">
      <c r="P167" s="25" t="s">
        <v>216</v>
      </c>
      <c r="Q167" s="8"/>
      <c r="R167" s="17"/>
      <c r="S167" s="12">
        <v>67</v>
      </c>
      <c r="T167" s="12">
        <v>114</v>
      </c>
      <c r="U167" s="12">
        <v>3</v>
      </c>
      <c r="V167" s="12"/>
      <c r="W167" s="12">
        <v>50</v>
      </c>
      <c r="X167" s="12">
        <v>98</v>
      </c>
      <c r="Y167" s="12">
        <v>3</v>
      </c>
      <c r="AA167" s="128">
        <v>3</v>
      </c>
      <c r="AB167" s="68" t="s">
        <v>33</v>
      </c>
    </row>
    <row r="168" spans="16:28" s="21" customFormat="1" ht="15" x14ac:dyDescent="0.25">
      <c r="P168" s="25" t="s">
        <v>1174</v>
      </c>
      <c r="Q168" s="8"/>
      <c r="R168" s="17"/>
      <c r="S168" s="12"/>
      <c r="T168" s="12"/>
      <c r="U168" s="12"/>
      <c r="V168" s="12"/>
      <c r="W168" s="12"/>
      <c r="X168" s="12"/>
      <c r="Y168" s="12"/>
      <c r="AA168" s="128">
        <v>1</v>
      </c>
      <c r="AB168" s="68" t="s">
        <v>34</v>
      </c>
    </row>
    <row r="169" spans="16:28" s="21" customFormat="1" ht="15" x14ac:dyDescent="0.25">
      <c r="P169" s="25" t="s">
        <v>217</v>
      </c>
      <c r="Q169" s="8"/>
      <c r="R169" s="17"/>
      <c r="S169" s="12">
        <v>54</v>
      </c>
      <c r="T169" s="12">
        <v>65</v>
      </c>
      <c r="U169" s="12">
        <v>2</v>
      </c>
      <c r="V169" s="12"/>
      <c r="W169" s="12">
        <v>39</v>
      </c>
      <c r="X169" s="12">
        <v>53</v>
      </c>
      <c r="Y169" s="12">
        <v>2</v>
      </c>
      <c r="AA169" s="128">
        <v>2</v>
      </c>
      <c r="AB169" s="68" t="s">
        <v>37</v>
      </c>
    </row>
    <row r="170" spans="16:28" s="21" customFormat="1" ht="15" x14ac:dyDescent="0.25">
      <c r="P170" s="25" t="s">
        <v>218</v>
      </c>
      <c r="Q170" s="8">
        <f>VLOOKUP(P170,[14]GAFI!$A$8:$C$43,3,0)</f>
        <v>3</v>
      </c>
      <c r="R170" s="17"/>
      <c r="S170" s="12">
        <v>75</v>
      </c>
      <c r="T170" s="12">
        <v>146</v>
      </c>
      <c r="U170" s="12">
        <v>4</v>
      </c>
      <c r="V170" s="12"/>
      <c r="W170" s="12">
        <v>63</v>
      </c>
      <c r="X170" s="12">
        <v>152</v>
      </c>
      <c r="Y170" s="12">
        <v>4</v>
      </c>
      <c r="AA170" s="128">
        <v>4</v>
      </c>
      <c r="AB170" s="68" t="s">
        <v>39</v>
      </c>
    </row>
    <row r="171" spans="16:28" s="21" customFormat="1" ht="15" x14ac:dyDescent="0.25">
      <c r="P171" s="25" t="s">
        <v>219</v>
      </c>
      <c r="Q171" s="8">
        <f>VLOOKUP(P171,[14]GAFI!$A$8:$C$43,3,0)</f>
        <v>3</v>
      </c>
      <c r="R171" s="17"/>
      <c r="S171" s="12">
        <v>51</v>
      </c>
      <c r="T171" s="12">
        <v>59</v>
      </c>
      <c r="U171" s="12">
        <v>2</v>
      </c>
      <c r="V171" s="12"/>
      <c r="W171" s="12">
        <v>43</v>
      </c>
      <c r="X171" s="12">
        <v>68</v>
      </c>
      <c r="Y171" s="12">
        <v>2</v>
      </c>
      <c r="AA171" s="128">
        <v>2</v>
      </c>
      <c r="AB171" s="68" t="s">
        <v>37</v>
      </c>
    </row>
    <row r="172" spans="16:28" s="21" customFormat="1" ht="15" x14ac:dyDescent="0.25">
      <c r="P172" s="25" t="s">
        <v>220</v>
      </c>
      <c r="Q172" s="8"/>
      <c r="R172" s="17">
        <v>3.5</v>
      </c>
      <c r="S172" s="12"/>
      <c r="T172" s="12"/>
      <c r="U172" s="12"/>
      <c r="V172" s="12"/>
      <c r="W172" s="12"/>
      <c r="X172" s="12"/>
      <c r="Y172" s="12"/>
      <c r="AA172" s="128">
        <v>4</v>
      </c>
      <c r="AB172" s="68" t="s">
        <v>39</v>
      </c>
    </row>
    <row r="173" spans="16:28" s="21" customFormat="1" ht="15" x14ac:dyDescent="0.25">
      <c r="P173" s="25" t="s">
        <v>221</v>
      </c>
      <c r="Q173" s="8">
        <f>VLOOKUP(P173,[14]GAFI!$A$8:$C$43,3,0)</f>
        <v>3</v>
      </c>
      <c r="R173" s="17"/>
      <c r="S173" s="12">
        <v>66</v>
      </c>
      <c r="T173" s="12">
        <v>107</v>
      </c>
      <c r="U173" s="12">
        <v>3</v>
      </c>
      <c r="V173" s="12"/>
      <c r="W173" s="12">
        <v>43</v>
      </c>
      <c r="X173" s="12">
        <v>68</v>
      </c>
      <c r="Y173" s="12">
        <v>2</v>
      </c>
      <c r="AA173" s="128">
        <v>3</v>
      </c>
      <c r="AB173" s="68" t="s">
        <v>33</v>
      </c>
    </row>
    <row r="174" spans="16:28" s="21" customFormat="1" ht="15" x14ac:dyDescent="0.25">
      <c r="P174" s="25" t="s">
        <v>222</v>
      </c>
      <c r="Q174" s="8"/>
      <c r="R174" s="17"/>
      <c r="S174" s="12">
        <v>86</v>
      </c>
      <c r="T174" s="12">
        <v>172</v>
      </c>
      <c r="U174" s="12">
        <v>4</v>
      </c>
      <c r="V174" s="12"/>
      <c r="W174" s="12">
        <v>74</v>
      </c>
      <c r="X174" s="12">
        <v>180</v>
      </c>
      <c r="Y174" s="12">
        <v>4</v>
      </c>
      <c r="AA174" s="128">
        <v>4</v>
      </c>
      <c r="AB174" s="68" t="s">
        <v>39</v>
      </c>
    </row>
    <row r="175" spans="16:28" s="21" customFormat="1" ht="15" x14ac:dyDescent="0.25">
      <c r="P175" s="25" t="s">
        <v>223</v>
      </c>
      <c r="Q175" s="8"/>
      <c r="R175" s="17"/>
      <c r="S175" s="12">
        <v>66</v>
      </c>
      <c r="T175" s="12">
        <v>107</v>
      </c>
      <c r="U175" s="12">
        <v>3</v>
      </c>
      <c r="V175" s="12"/>
      <c r="W175" s="12">
        <v>58</v>
      </c>
      <c r="X175" s="12">
        <v>135</v>
      </c>
      <c r="Y175" s="12">
        <v>3</v>
      </c>
      <c r="AA175" s="128">
        <v>3</v>
      </c>
      <c r="AB175" s="68" t="s">
        <v>33</v>
      </c>
    </row>
    <row r="176" spans="16:28" s="21" customFormat="1" ht="15" x14ac:dyDescent="0.25">
      <c r="P176" s="25" t="s">
        <v>224</v>
      </c>
      <c r="Q176" s="8">
        <f>VLOOKUP(P176,[14]GAFI!$A$8:$C$43,3,0)</f>
        <v>3</v>
      </c>
      <c r="R176" s="17"/>
      <c r="S176" s="12">
        <v>74</v>
      </c>
      <c r="T176" s="12">
        <v>140</v>
      </c>
      <c r="U176" s="12">
        <v>4</v>
      </c>
      <c r="V176" s="12"/>
      <c r="W176" s="12">
        <v>64</v>
      </c>
      <c r="X176" s="12">
        <v>154</v>
      </c>
      <c r="Y176" s="12">
        <v>4</v>
      </c>
      <c r="AA176" s="128">
        <v>4</v>
      </c>
      <c r="AB176" s="68" t="s">
        <v>39</v>
      </c>
    </row>
    <row r="177" spans="16:28" s="21" customFormat="1" ht="15" x14ac:dyDescent="0.25">
      <c r="P177" s="25" t="s">
        <v>225</v>
      </c>
      <c r="Q177" s="8"/>
      <c r="R177" s="17"/>
      <c r="S177" s="12"/>
      <c r="T177" s="12"/>
      <c r="U177" s="12"/>
      <c r="V177" s="12"/>
      <c r="W177" s="12"/>
      <c r="X177" s="12"/>
      <c r="Y177" s="12"/>
      <c r="AA177" s="128">
        <v>1</v>
      </c>
      <c r="AB177" s="68" t="s">
        <v>34</v>
      </c>
    </row>
    <row r="178" spans="16:28" s="21" customFormat="1" ht="15" x14ac:dyDescent="0.25">
      <c r="P178" s="25" t="s">
        <v>226</v>
      </c>
      <c r="Q178" s="8"/>
      <c r="R178" s="17"/>
      <c r="S178" s="12">
        <v>19</v>
      </c>
      <c r="T178" s="12">
        <v>5</v>
      </c>
      <c r="U178" s="12">
        <v>1</v>
      </c>
      <c r="V178" s="12"/>
      <c r="W178" s="12">
        <v>7</v>
      </c>
      <c r="X178" s="12">
        <v>1</v>
      </c>
      <c r="Y178" s="12">
        <v>1</v>
      </c>
      <c r="AA178" s="128">
        <v>1</v>
      </c>
      <c r="AB178" s="68" t="s">
        <v>34</v>
      </c>
    </row>
    <row r="179" spans="16:28" s="21" customFormat="1" ht="15" x14ac:dyDescent="0.25">
      <c r="P179" s="25" t="s">
        <v>1175</v>
      </c>
      <c r="Q179" s="8"/>
      <c r="R179" s="17"/>
      <c r="S179" s="12"/>
      <c r="T179" s="12"/>
      <c r="U179" s="12"/>
      <c r="V179" s="12"/>
      <c r="W179" s="12"/>
      <c r="X179" s="12"/>
      <c r="Y179" s="12"/>
      <c r="AA179" s="128">
        <v>1</v>
      </c>
      <c r="AB179" s="68" t="s">
        <v>34</v>
      </c>
    </row>
    <row r="180" spans="16:28" s="21" customFormat="1" ht="15" x14ac:dyDescent="0.25">
      <c r="P180" s="25" t="s">
        <v>227</v>
      </c>
      <c r="Q180" s="8"/>
      <c r="R180" s="17"/>
      <c r="S180" s="12">
        <v>17</v>
      </c>
      <c r="T180" s="12">
        <v>4</v>
      </c>
      <c r="U180" s="12">
        <v>1</v>
      </c>
      <c r="V180" s="12"/>
      <c r="W180" s="12">
        <v>19</v>
      </c>
      <c r="X180" s="12">
        <v>14</v>
      </c>
      <c r="Y180" s="12">
        <v>1</v>
      </c>
      <c r="AA180" s="128">
        <v>1</v>
      </c>
      <c r="AB180" s="68" t="s">
        <v>34</v>
      </c>
    </row>
    <row r="181" spans="16:28" s="21" customFormat="1" ht="15" x14ac:dyDescent="0.25">
      <c r="P181" s="25" t="s">
        <v>228</v>
      </c>
      <c r="Q181" s="8"/>
      <c r="R181" s="17">
        <v>3.5</v>
      </c>
      <c r="S181" s="12">
        <v>45</v>
      </c>
      <c r="T181" s="12">
        <v>50</v>
      </c>
      <c r="U181" s="12">
        <v>2</v>
      </c>
      <c r="V181" s="12"/>
      <c r="W181" s="12">
        <v>56</v>
      </c>
      <c r="X181" s="12">
        <v>125</v>
      </c>
      <c r="Y181" s="12">
        <v>3</v>
      </c>
      <c r="AA181" s="128">
        <v>3</v>
      </c>
      <c r="AB181" s="68" t="s">
        <v>33</v>
      </c>
    </row>
    <row r="182" spans="16:28" s="21" customFormat="1" ht="15" x14ac:dyDescent="0.25">
      <c r="P182" s="25" t="s">
        <v>1176</v>
      </c>
      <c r="Q182" s="8"/>
      <c r="R182" s="17"/>
      <c r="S182" s="12"/>
      <c r="T182" s="12"/>
      <c r="U182" s="12"/>
      <c r="V182" s="12"/>
      <c r="W182" s="12"/>
      <c r="X182" s="12"/>
      <c r="Y182" s="12"/>
      <c r="AA182" s="128">
        <v>1</v>
      </c>
      <c r="AB182" s="68" t="s">
        <v>34</v>
      </c>
    </row>
    <row r="183" spans="16:28" s="21" customFormat="1" ht="15" x14ac:dyDescent="0.25">
      <c r="P183" s="25" t="s">
        <v>229</v>
      </c>
      <c r="Q183" s="8"/>
      <c r="R183" s="17"/>
      <c r="S183" s="12">
        <v>22</v>
      </c>
      <c r="T183" s="12">
        <v>9</v>
      </c>
      <c r="U183" s="12">
        <v>1</v>
      </c>
      <c r="V183" s="12"/>
      <c r="W183" s="12">
        <v>19</v>
      </c>
      <c r="X183" s="12">
        <v>14</v>
      </c>
      <c r="Y183" s="12">
        <v>1</v>
      </c>
      <c r="AA183" s="128">
        <v>1</v>
      </c>
      <c r="AB183" s="68" t="s">
        <v>34</v>
      </c>
    </row>
    <row r="184" spans="16:28" s="21" customFormat="1" ht="15" x14ac:dyDescent="0.25">
      <c r="P184" s="25" t="s">
        <v>230</v>
      </c>
      <c r="Q184" s="8"/>
      <c r="R184" s="17"/>
      <c r="S184" s="12">
        <v>73</v>
      </c>
      <c r="T184" s="12">
        <v>135</v>
      </c>
      <c r="U184" s="12">
        <v>3</v>
      </c>
      <c r="V184" s="12"/>
      <c r="W184" s="12">
        <v>59</v>
      </c>
      <c r="X184" s="12">
        <v>138</v>
      </c>
      <c r="Y184" s="12">
        <v>3</v>
      </c>
      <c r="AA184" s="128">
        <v>3</v>
      </c>
      <c r="AB184" s="68" t="s">
        <v>33</v>
      </c>
    </row>
    <row r="185" spans="16:28" s="21" customFormat="1" ht="15" x14ac:dyDescent="0.25">
      <c r="P185" s="25" t="s">
        <v>231</v>
      </c>
      <c r="Q185" s="8"/>
      <c r="R185" s="17"/>
      <c r="S185" s="12"/>
      <c r="T185" s="12"/>
      <c r="U185" s="12"/>
      <c r="V185" s="12">
        <v>3.5</v>
      </c>
      <c r="W185" s="12">
        <v>52</v>
      </c>
      <c r="X185" s="12">
        <v>108</v>
      </c>
      <c r="Y185" s="12">
        <v>3</v>
      </c>
      <c r="AA185" s="128">
        <v>3</v>
      </c>
      <c r="AB185" s="68" t="s">
        <v>33</v>
      </c>
    </row>
    <row r="186" spans="16:28" s="21" customFormat="1" ht="15" x14ac:dyDescent="0.25">
      <c r="P186" s="25" t="s">
        <v>232</v>
      </c>
      <c r="Q186" s="8"/>
      <c r="R186" s="17"/>
      <c r="S186" s="12"/>
      <c r="T186" s="12"/>
      <c r="U186" s="12"/>
      <c r="V186" s="12"/>
      <c r="W186" s="12"/>
      <c r="X186" s="12"/>
      <c r="Y186" s="12"/>
      <c r="AA186" s="128">
        <v>1</v>
      </c>
      <c r="AB186" s="68" t="s">
        <v>34</v>
      </c>
    </row>
    <row r="187" spans="16:28" s="21" customFormat="1" ht="15" x14ac:dyDescent="0.25">
      <c r="P187" s="25" t="s">
        <v>233</v>
      </c>
      <c r="Q187" s="8"/>
      <c r="R187" s="17"/>
      <c r="S187" s="12">
        <v>67</v>
      </c>
      <c r="T187" s="12">
        <v>114</v>
      </c>
      <c r="U187" s="12">
        <v>3</v>
      </c>
      <c r="V187" s="12">
        <v>3.5</v>
      </c>
      <c r="W187" s="12">
        <v>47</v>
      </c>
      <c r="X187" s="12">
        <v>83</v>
      </c>
      <c r="Y187" s="12">
        <v>2</v>
      </c>
      <c r="AA187" s="128">
        <v>3</v>
      </c>
      <c r="AB187" s="68" t="s">
        <v>33</v>
      </c>
    </row>
    <row r="188" spans="16:28" s="21" customFormat="1" ht="15" x14ac:dyDescent="0.25">
      <c r="P188" s="25" t="s">
        <v>234</v>
      </c>
      <c r="Q188" s="8"/>
      <c r="R188" s="17"/>
      <c r="S188" s="12">
        <v>69</v>
      </c>
      <c r="T188" s="12">
        <v>127</v>
      </c>
      <c r="U188" s="12">
        <v>3</v>
      </c>
      <c r="V188" s="12"/>
      <c r="W188" s="12">
        <v>61</v>
      </c>
      <c r="X188" s="12">
        <v>146</v>
      </c>
      <c r="Y188" s="12">
        <v>4</v>
      </c>
      <c r="AA188" s="128">
        <v>4</v>
      </c>
      <c r="AB188" s="68" t="s">
        <v>39</v>
      </c>
    </row>
    <row r="189" spans="16:28" s="21" customFormat="1" ht="15" x14ac:dyDescent="0.25">
      <c r="P189" s="25" t="s">
        <v>235</v>
      </c>
      <c r="Q189" s="8"/>
      <c r="R189" s="17"/>
      <c r="S189" s="12">
        <v>76</v>
      </c>
      <c r="T189" s="12">
        <v>149</v>
      </c>
      <c r="U189" s="12">
        <v>4</v>
      </c>
      <c r="V189" s="12"/>
      <c r="W189" s="12">
        <v>54</v>
      </c>
      <c r="X189" s="12">
        <v>118</v>
      </c>
      <c r="Y189" s="12">
        <v>3</v>
      </c>
      <c r="AA189" s="128">
        <v>4</v>
      </c>
      <c r="AB189" s="68" t="s">
        <v>39</v>
      </c>
    </row>
    <row r="190" spans="16:28" s="21" customFormat="1" ht="15" x14ac:dyDescent="0.25">
      <c r="P190" s="25" t="s">
        <v>236</v>
      </c>
      <c r="Q190" s="8"/>
      <c r="R190" s="17"/>
      <c r="S190" s="12">
        <v>69</v>
      </c>
      <c r="T190" s="12">
        <v>127</v>
      </c>
      <c r="U190" s="12">
        <v>3</v>
      </c>
      <c r="V190" s="12"/>
      <c r="W190" s="12">
        <v>49</v>
      </c>
      <c r="X190" s="12">
        <v>93</v>
      </c>
      <c r="Y190" s="12">
        <v>2</v>
      </c>
      <c r="AA190" s="128">
        <v>3</v>
      </c>
      <c r="AB190" s="68" t="s">
        <v>33</v>
      </c>
    </row>
    <row r="191" spans="16:28" s="21" customFormat="1" ht="15" x14ac:dyDescent="0.25">
      <c r="P191" s="25" t="s">
        <v>1177</v>
      </c>
      <c r="Q191" s="8"/>
      <c r="R191" s="17"/>
      <c r="S191" s="12"/>
      <c r="T191" s="12"/>
      <c r="U191" s="12"/>
      <c r="V191" s="12"/>
      <c r="W191" s="12"/>
      <c r="X191" s="12"/>
      <c r="Y191" s="12"/>
      <c r="AA191" s="128">
        <v>1</v>
      </c>
      <c r="AB191" s="68" t="s">
        <v>34</v>
      </c>
    </row>
    <row r="192" spans="16:28" s="21" customFormat="1" ht="15" x14ac:dyDescent="0.25">
      <c r="P192" s="25" t="s">
        <v>237</v>
      </c>
      <c r="Q192" s="8"/>
      <c r="R192" s="17"/>
      <c r="S192" s="12">
        <v>47</v>
      </c>
      <c r="T192" s="12">
        <v>53</v>
      </c>
      <c r="U192" s="12">
        <v>2</v>
      </c>
      <c r="V192" s="12"/>
      <c r="W192" s="12">
        <v>36</v>
      </c>
      <c r="X192" s="12">
        <v>40</v>
      </c>
      <c r="Y192" s="12">
        <v>1</v>
      </c>
      <c r="AA192" s="128">
        <v>2</v>
      </c>
      <c r="AB192" s="68" t="s">
        <v>37</v>
      </c>
    </row>
    <row r="193" spans="16:28" s="21" customFormat="1" ht="15" x14ac:dyDescent="0.25">
      <c r="P193" s="25" t="s">
        <v>238</v>
      </c>
      <c r="Q193" s="8"/>
      <c r="R193" s="17"/>
      <c r="S193" s="12">
        <v>43</v>
      </c>
      <c r="T193" s="12">
        <v>43</v>
      </c>
      <c r="U193" s="12">
        <v>1</v>
      </c>
      <c r="V193" s="12"/>
      <c r="W193" s="12">
        <v>34</v>
      </c>
      <c r="X193" s="12">
        <v>35</v>
      </c>
      <c r="Y193" s="12">
        <v>1</v>
      </c>
      <c r="AA193" s="128">
        <v>1</v>
      </c>
      <c r="AB193" s="68" t="s">
        <v>34</v>
      </c>
    </row>
    <row r="194" spans="16:28" s="21" customFormat="1" ht="15" x14ac:dyDescent="0.25">
      <c r="P194" s="25" t="s">
        <v>239</v>
      </c>
      <c r="Q194" s="8"/>
      <c r="R194" s="17"/>
      <c r="S194" s="12"/>
      <c r="T194" s="12"/>
      <c r="U194" s="12"/>
      <c r="V194" s="12"/>
      <c r="W194" s="12">
        <v>30</v>
      </c>
      <c r="X194" s="12">
        <v>28</v>
      </c>
      <c r="Y194" s="12">
        <v>1</v>
      </c>
      <c r="AA194" s="128">
        <v>1</v>
      </c>
      <c r="AB194" s="68" t="s">
        <v>34</v>
      </c>
    </row>
    <row r="195" spans="16:28" s="21" customFormat="1" ht="15" x14ac:dyDescent="0.25">
      <c r="P195" s="25" t="s">
        <v>240</v>
      </c>
      <c r="Q195" s="8"/>
      <c r="R195" s="17"/>
      <c r="S195" s="12">
        <v>29</v>
      </c>
      <c r="T195" s="12">
        <v>20</v>
      </c>
      <c r="U195" s="12">
        <v>1</v>
      </c>
      <c r="V195" s="12"/>
      <c r="W195" s="12">
        <v>13</v>
      </c>
      <c r="X195" s="12">
        <v>5</v>
      </c>
      <c r="Y195" s="12">
        <v>1</v>
      </c>
      <c r="AA195" s="128">
        <v>1</v>
      </c>
      <c r="AB195" s="68" t="s">
        <v>34</v>
      </c>
    </row>
    <row r="196" spans="16:28" s="21" customFormat="1" ht="15" x14ac:dyDescent="0.25">
      <c r="P196" s="25" t="s">
        <v>241</v>
      </c>
      <c r="Q196" s="8"/>
      <c r="R196" s="17"/>
      <c r="S196" s="12">
        <v>76</v>
      </c>
      <c r="T196" s="12">
        <v>149</v>
      </c>
      <c r="U196" s="12">
        <v>4</v>
      </c>
      <c r="V196" s="12"/>
      <c r="W196" s="12">
        <v>67</v>
      </c>
      <c r="X196" s="12">
        <v>162</v>
      </c>
      <c r="Y196" s="12">
        <v>4</v>
      </c>
      <c r="AA196" s="128">
        <v>4</v>
      </c>
      <c r="AB196" s="68" t="s">
        <v>39</v>
      </c>
    </row>
    <row r="197" spans="16:28" s="21" customFormat="1" ht="15" x14ac:dyDescent="0.25">
      <c r="P197" s="25" t="s">
        <v>242</v>
      </c>
      <c r="Q197" s="8"/>
      <c r="R197" s="17"/>
      <c r="S197" s="12">
        <v>44</v>
      </c>
      <c r="T197" s="12">
        <v>46</v>
      </c>
      <c r="U197" s="12">
        <v>2</v>
      </c>
      <c r="V197" s="12"/>
      <c r="W197" s="12">
        <v>31</v>
      </c>
      <c r="X197" s="12">
        <v>31</v>
      </c>
      <c r="Y197" s="12">
        <v>1</v>
      </c>
      <c r="AA197" s="128">
        <v>2</v>
      </c>
      <c r="AB197" s="68" t="s">
        <v>37</v>
      </c>
    </row>
    <row r="198" spans="16:28" s="21" customFormat="1" ht="15" x14ac:dyDescent="0.25">
      <c r="P198" s="25" t="s">
        <v>243</v>
      </c>
      <c r="Q198" s="8"/>
      <c r="R198" s="17"/>
      <c r="S198" s="12">
        <v>77</v>
      </c>
      <c r="T198" s="12">
        <v>151</v>
      </c>
      <c r="U198" s="12">
        <v>4</v>
      </c>
      <c r="V198" s="12"/>
      <c r="W198" s="12">
        <v>79</v>
      </c>
      <c r="X198" s="12">
        <v>187</v>
      </c>
      <c r="Y198" s="12">
        <v>4</v>
      </c>
      <c r="AA198" s="128">
        <v>4</v>
      </c>
      <c r="AB198" s="68" t="s">
        <v>39</v>
      </c>
    </row>
    <row r="199" spans="16:28" s="21" customFormat="1" ht="15" x14ac:dyDescent="0.25">
      <c r="P199" s="25" t="s">
        <v>244</v>
      </c>
      <c r="Q199" s="8">
        <f>VLOOKUP(P199,[14]GAFI!$A$8:$C$43,3,0)</f>
        <v>3</v>
      </c>
      <c r="R199" s="17"/>
      <c r="S199" s="12">
        <v>80</v>
      </c>
      <c r="T199" s="12">
        <v>163</v>
      </c>
      <c r="U199" s="12">
        <v>4</v>
      </c>
      <c r="V199" s="12"/>
      <c r="W199" s="12">
        <v>77</v>
      </c>
      <c r="X199" s="12">
        <v>184</v>
      </c>
      <c r="Y199" s="12">
        <v>4</v>
      </c>
      <c r="AA199" s="128">
        <v>4</v>
      </c>
      <c r="AB199" s="68" t="s">
        <v>39</v>
      </c>
    </row>
    <row r="200" spans="16:28" s="21" customFormat="1" ht="15" x14ac:dyDescent="0.2">
      <c r="P200" s="25" t="s">
        <v>245</v>
      </c>
      <c r="Q200" s="8"/>
      <c r="R200" s="189"/>
      <c r="S200" s="12">
        <v>64</v>
      </c>
      <c r="T200" s="12">
        <v>104</v>
      </c>
      <c r="U200" s="12">
        <v>3</v>
      </c>
      <c r="V200" s="12"/>
      <c r="W200" s="12">
        <v>47</v>
      </c>
      <c r="X200" s="12">
        <v>83</v>
      </c>
      <c r="Y200" s="12">
        <v>2</v>
      </c>
      <c r="AA200" s="128">
        <v>3</v>
      </c>
      <c r="AB200" s="68" t="s">
        <v>33</v>
      </c>
    </row>
    <row r="201" spans="16:28" s="21" customFormat="1" ht="15" x14ac:dyDescent="0.2">
      <c r="P201" s="25" t="s">
        <v>246</v>
      </c>
      <c r="Q201" s="8"/>
      <c r="R201" s="189"/>
      <c r="S201" s="12">
        <v>43</v>
      </c>
      <c r="T201" s="12">
        <v>43</v>
      </c>
      <c r="U201" s="12">
        <v>1</v>
      </c>
      <c r="V201" s="12"/>
      <c r="W201" s="12">
        <v>56</v>
      </c>
      <c r="X201" s="12">
        <v>125</v>
      </c>
      <c r="Y201" s="12">
        <v>3</v>
      </c>
      <c r="AA201" s="128">
        <v>2</v>
      </c>
      <c r="AB201" s="68" t="s">
        <v>37</v>
      </c>
    </row>
    <row r="202" spans="16:28" s="21" customFormat="1" ht="15" x14ac:dyDescent="0.2">
      <c r="P202" s="25" t="s">
        <v>247</v>
      </c>
      <c r="Q202" s="8"/>
      <c r="R202" s="189"/>
      <c r="S202" s="12">
        <v>54</v>
      </c>
      <c r="T202" s="12">
        <v>65</v>
      </c>
      <c r="U202" s="12">
        <v>2</v>
      </c>
      <c r="V202" s="12"/>
      <c r="W202" s="12">
        <v>41</v>
      </c>
      <c r="X202" s="12">
        <v>62</v>
      </c>
      <c r="Y202" s="12">
        <v>2</v>
      </c>
      <c r="AA202" s="128">
        <v>2</v>
      </c>
      <c r="AB202" s="68" t="s">
        <v>37</v>
      </c>
    </row>
    <row r="203" spans="16:28" s="21" customFormat="1" ht="15" x14ac:dyDescent="0.2">
      <c r="P203" s="25" t="s">
        <v>248</v>
      </c>
      <c r="Q203" s="8"/>
      <c r="R203" s="189"/>
      <c r="S203" s="12">
        <v>78</v>
      </c>
      <c r="T203" s="12">
        <v>154</v>
      </c>
      <c r="U203" s="12">
        <v>4</v>
      </c>
      <c r="V203" s="12">
        <v>3.5</v>
      </c>
      <c r="W203" s="12">
        <v>66</v>
      </c>
      <c r="X203" s="12">
        <v>160</v>
      </c>
      <c r="Y203" s="12">
        <v>4</v>
      </c>
      <c r="AA203" s="128">
        <v>4</v>
      </c>
      <c r="AB203" s="68" t="s">
        <v>39</v>
      </c>
    </row>
    <row r="204" spans="16:28" s="21" customFormat="1" ht="15" x14ac:dyDescent="0.2">
      <c r="P204" s="25" t="s">
        <v>249</v>
      </c>
      <c r="Q204" s="8"/>
      <c r="R204" s="189"/>
      <c r="S204" s="12"/>
      <c r="T204" s="12"/>
      <c r="U204" s="12"/>
      <c r="V204" s="12"/>
      <c r="W204" s="12"/>
      <c r="X204" s="12"/>
      <c r="Y204" s="12"/>
      <c r="AA204" s="128">
        <v>1</v>
      </c>
      <c r="AB204" s="68" t="s">
        <v>34</v>
      </c>
    </row>
    <row r="205" spans="16:28" s="21" customFormat="1" ht="15" x14ac:dyDescent="0.2">
      <c r="P205" s="25" t="s">
        <v>133</v>
      </c>
      <c r="Q205" s="8"/>
      <c r="R205" s="189">
        <v>3.5</v>
      </c>
      <c r="S205" s="12"/>
      <c r="T205" s="12"/>
      <c r="U205" s="12"/>
      <c r="V205" s="12">
        <v>3.5</v>
      </c>
      <c r="W205" s="12">
        <v>37</v>
      </c>
      <c r="X205" s="12">
        <v>46</v>
      </c>
      <c r="Y205" s="12">
        <v>1</v>
      </c>
      <c r="AA205" s="128">
        <v>3</v>
      </c>
      <c r="AB205" s="68" t="s">
        <v>33</v>
      </c>
    </row>
    <row r="206" spans="16:28" s="21" customFormat="1" ht="15" x14ac:dyDescent="0.2">
      <c r="P206" s="25" t="s">
        <v>250</v>
      </c>
      <c r="Q206" s="8"/>
      <c r="R206" s="189"/>
      <c r="S206" s="12"/>
      <c r="T206" s="12"/>
      <c r="U206" s="12"/>
      <c r="V206" s="12">
        <v>3.5</v>
      </c>
      <c r="W206" s="12"/>
      <c r="X206" s="12"/>
      <c r="Y206" s="12"/>
      <c r="AA206" s="128">
        <v>4</v>
      </c>
      <c r="AB206" s="68" t="s">
        <v>39</v>
      </c>
    </row>
    <row r="207" spans="16:28" s="21" customFormat="1" ht="15" x14ac:dyDescent="0.2">
      <c r="P207" s="25" t="s">
        <v>251</v>
      </c>
      <c r="Q207" s="8"/>
      <c r="R207" s="189">
        <v>3.5</v>
      </c>
      <c r="S207" s="12"/>
      <c r="T207" s="12"/>
      <c r="U207" s="12"/>
      <c r="V207" s="12"/>
      <c r="W207" s="12">
        <v>38</v>
      </c>
      <c r="X207" s="12">
        <v>50</v>
      </c>
      <c r="Y207" s="12">
        <v>2</v>
      </c>
      <c r="AA207" s="128">
        <v>3</v>
      </c>
      <c r="AB207" s="68" t="s">
        <v>33</v>
      </c>
    </row>
    <row r="208" spans="16:28" s="21" customFormat="1" ht="15" x14ac:dyDescent="0.2">
      <c r="P208" s="25" t="s">
        <v>252</v>
      </c>
      <c r="Q208" s="8"/>
      <c r="R208" s="189"/>
      <c r="S208" s="12"/>
      <c r="T208" s="12"/>
      <c r="U208" s="12"/>
      <c r="V208" s="12"/>
      <c r="W208" s="12">
        <v>45</v>
      </c>
      <c r="X208" s="12">
        <v>75</v>
      </c>
      <c r="Y208" s="12">
        <v>2</v>
      </c>
      <c r="AA208" s="128">
        <v>2</v>
      </c>
      <c r="AB208" s="68" t="s">
        <v>37</v>
      </c>
    </row>
    <row r="209" spans="16:28" s="21" customFormat="1" ht="15" x14ac:dyDescent="0.2">
      <c r="P209" s="25" t="s">
        <v>253</v>
      </c>
      <c r="Q209" s="8"/>
      <c r="R209" s="189"/>
      <c r="S209" s="12"/>
      <c r="T209" s="12"/>
      <c r="U209" s="12"/>
      <c r="V209" s="12"/>
      <c r="W209" s="12"/>
      <c r="X209" s="12"/>
      <c r="Y209" s="12"/>
      <c r="AA209" s="128">
        <v>1</v>
      </c>
      <c r="AB209" s="68" t="s">
        <v>34</v>
      </c>
    </row>
    <row r="210" spans="16:28" s="21" customFormat="1" ht="15" x14ac:dyDescent="0.2">
      <c r="P210" s="25" t="s">
        <v>254</v>
      </c>
      <c r="Q210" s="8"/>
      <c r="R210" s="189">
        <v>3.5</v>
      </c>
      <c r="S210" s="12">
        <v>37</v>
      </c>
      <c r="T210" s="12">
        <v>32</v>
      </c>
      <c r="U210" s="12">
        <v>1</v>
      </c>
      <c r="V210" s="12"/>
      <c r="W210" s="12">
        <v>39</v>
      </c>
      <c r="X210" s="12">
        <v>53</v>
      </c>
      <c r="Y210" s="12">
        <v>2</v>
      </c>
      <c r="AA210" s="128">
        <v>2</v>
      </c>
      <c r="AB210" s="68" t="s">
        <v>37</v>
      </c>
    </row>
    <row r="211" spans="16:28" s="21" customFormat="1" ht="15" x14ac:dyDescent="0.2">
      <c r="P211" s="25" t="s">
        <v>1178</v>
      </c>
      <c r="Q211" s="8"/>
      <c r="R211" s="189"/>
      <c r="S211" s="12"/>
      <c r="T211" s="12"/>
      <c r="U211" s="12"/>
      <c r="V211" s="12"/>
      <c r="W211" s="12"/>
      <c r="X211" s="12"/>
      <c r="Y211" s="12"/>
      <c r="AA211" s="128">
        <v>1</v>
      </c>
      <c r="AB211" s="68" t="s">
        <v>34</v>
      </c>
    </row>
    <row r="212" spans="16:28" s="21" customFormat="1" ht="15" x14ac:dyDescent="0.2">
      <c r="P212" s="25" t="s">
        <v>255</v>
      </c>
      <c r="Q212" s="8"/>
      <c r="R212" s="189">
        <v>3.5</v>
      </c>
      <c r="S212" s="12">
        <v>41</v>
      </c>
      <c r="T212" s="12">
        <v>38</v>
      </c>
      <c r="U212" s="12">
        <v>1</v>
      </c>
      <c r="V212" s="12"/>
      <c r="W212" s="12">
        <v>37</v>
      </c>
      <c r="X212" s="12">
        <v>46</v>
      </c>
      <c r="Y212" s="12">
        <v>1</v>
      </c>
      <c r="AA212" s="128">
        <v>2</v>
      </c>
      <c r="AB212" s="68" t="s">
        <v>37</v>
      </c>
    </row>
    <row r="213" spans="16:28" s="21" customFormat="1" ht="15" x14ac:dyDescent="0.2">
      <c r="P213" s="25" t="s">
        <v>256</v>
      </c>
      <c r="Q213" s="8"/>
      <c r="R213" s="189"/>
      <c r="S213" s="12">
        <v>55</v>
      </c>
      <c r="T213" s="12">
        <v>69</v>
      </c>
      <c r="U213" s="12">
        <v>2</v>
      </c>
      <c r="V213" s="12"/>
      <c r="W213" s="12">
        <v>49</v>
      </c>
      <c r="X213" s="12">
        <v>93</v>
      </c>
      <c r="Y213" s="12">
        <v>2</v>
      </c>
      <c r="AA213" s="128">
        <v>2</v>
      </c>
      <c r="AB213" s="68" t="s">
        <v>37</v>
      </c>
    </row>
    <row r="214" spans="16:28" s="21" customFormat="1" ht="15" x14ac:dyDescent="0.2">
      <c r="P214" s="25" t="s">
        <v>257</v>
      </c>
      <c r="Q214" s="8"/>
      <c r="R214" s="189"/>
      <c r="S214" s="12">
        <v>55</v>
      </c>
      <c r="T214" s="12">
        <v>69</v>
      </c>
      <c r="U214" s="12">
        <v>2</v>
      </c>
      <c r="V214" s="12"/>
      <c r="W214" s="12">
        <v>47</v>
      </c>
      <c r="X214" s="12">
        <v>83</v>
      </c>
      <c r="Y214" s="12">
        <v>2</v>
      </c>
      <c r="AA214" s="128">
        <v>2</v>
      </c>
      <c r="AB214" s="68" t="s">
        <v>37</v>
      </c>
    </row>
    <row r="215" spans="16:28" s="21" customFormat="1" ht="15" x14ac:dyDescent="0.2">
      <c r="P215" s="25" t="s">
        <v>258</v>
      </c>
      <c r="Q215" s="8"/>
      <c r="R215" s="189"/>
      <c r="S215" s="12">
        <v>65</v>
      </c>
      <c r="T215" s="12">
        <v>105</v>
      </c>
      <c r="U215" s="12">
        <v>3</v>
      </c>
      <c r="V215" s="12"/>
      <c r="W215" s="12">
        <v>51</v>
      </c>
      <c r="X215" s="12">
        <v>103</v>
      </c>
      <c r="Y215" s="12">
        <v>3</v>
      </c>
      <c r="AA215" s="128">
        <v>3</v>
      </c>
      <c r="AB215" s="68" t="s">
        <v>33</v>
      </c>
    </row>
    <row r="216" spans="16:28" s="21" customFormat="1" ht="15" x14ac:dyDescent="0.2">
      <c r="P216" s="25" t="s">
        <v>259</v>
      </c>
      <c r="Q216" s="8"/>
      <c r="R216" s="189">
        <v>3.5</v>
      </c>
      <c r="S216" s="12">
        <v>28</v>
      </c>
      <c r="T216" s="12">
        <v>18</v>
      </c>
      <c r="U216" s="12">
        <v>1</v>
      </c>
      <c r="V216" s="12">
        <v>3</v>
      </c>
      <c r="W216" s="12">
        <v>36</v>
      </c>
      <c r="X216" s="12">
        <v>40</v>
      </c>
      <c r="Y216" s="12">
        <v>1</v>
      </c>
      <c r="AA216" s="128">
        <v>2</v>
      </c>
      <c r="AB216" s="68" t="s">
        <v>37</v>
      </c>
    </row>
    <row r="217" spans="16:28" s="21" customFormat="1" ht="15" x14ac:dyDescent="0.2">
      <c r="P217" s="25" t="s">
        <v>260</v>
      </c>
      <c r="Q217" s="8"/>
      <c r="R217" s="189"/>
      <c r="S217" s="12">
        <v>67</v>
      </c>
      <c r="T217" s="12">
        <v>114</v>
      </c>
      <c r="U217" s="12">
        <v>3</v>
      </c>
      <c r="V217" s="12"/>
      <c r="W217" s="12">
        <v>51</v>
      </c>
      <c r="X217" s="12">
        <v>103</v>
      </c>
      <c r="Y217" s="12">
        <v>3</v>
      </c>
      <c r="AA217" s="128">
        <v>3</v>
      </c>
      <c r="AB217" s="68" t="s">
        <v>33</v>
      </c>
    </row>
    <row r="218" spans="16:28" s="21" customFormat="1" ht="15" x14ac:dyDescent="0.2">
      <c r="P218" s="25" t="s">
        <v>261</v>
      </c>
      <c r="Q218" s="8"/>
      <c r="R218" s="189"/>
      <c r="S218" s="12">
        <v>16</v>
      </c>
      <c r="T218" s="12">
        <v>3</v>
      </c>
      <c r="U218" s="12">
        <v>1</v>
      </c>
      <c r="V218" s="12"/>
      <c r="W218" s="12">
        <v>28</v>
      </c>
      <c r="X218" s="12">
        <v>25</v>
      </c>
      <c r="Y218" s="12">
        <v>1</v>
      </c>
      <c r="AA218" s="128">
        <v>1</v>
      </c>
      <c r="AB218" s="68" t="s">
        <v>34</v>
      </c>
    </row>
    <row r="219" spans="16:28" s="21" customFormat="1" ht="15" x14ac:dyDescent="0.2">
      <c r="P219" s="25" t="s">
        <v>262</v>
      </c>
      <c r="Q219" s="8">
        <f>VLOOKUP(P219,[14]GAFI!$A$8:$C$43,3,0)</f>
        <v>3</v>
      </c>
      <c r="R219" s="189"/>
      <c r="S219" s="12">
        <v>88</v>
      </c>
      <c r="T219" s="12">
        <v>177</v>
      </c>
      <c r="U219" s="12">
        <v>4</v>
      </c>
      <c r="V219" s="12"/>
      <c r="W219" s="12">
        <v>86</v>
      </c>
      <c r="X219" s="12">
        <v>192</v>
      </c>
      <c r="Y219" s="12">
        <v>4</v>
      </c>
      <c r="AA219" s="128">
        <v>4</v>
      </c>
      <c r="AB219" s="68" t="s">
        <v>39</v>
      </c>
    </row>
    <row r="220" spans="16:28" s="21" customFormat="1" ht="15" x14ac:dyDescent="0.2">
      <c r="P220" s="25" t="s">
        <v>263</v>
      </c>
      <c r="Q220" s="8"/>
      <c r="R220" s="189"/>
      <c r="S220" s="12">
        <v>91</v>
      </c>
      <c r="T220" s="12">
        <v>179</v>
      </c>
      <c r="U220" s="12">
        <v>4</v>
      </c>
      <c r="V220" s="12"/>
      <c r="W220" s="12">
        <v>71</v>
      </c>
      <c r="X220" s="12">
        <v>172</v>
      </c>
      <c r="Y220" s="12">
        <v>4</v>
      </c>
      <c r="AA220" s="128">
        <v>4</v>
      </c>
      <c r="AB220" s="68" t="s">
        <v>39</v>
      </c>
    </row>
    <row r="221" spans="16:28" s="21" customFormat="1" ht="15" x14ac:dyDescent="0.2">
      <c r="P221" s="25" t="s">
        <v>264</v>
      </c>
      <c r="Q221" s="8"/>
      <c r="R221" s="189"/>
      <c r="S221" s="12"/>
      <c r="T221" s="12"/>
      <c r="U221" s="12"/>
      <c r="V221" s="12"/>
      <c r="W221" s="12"/>
      <c r="X221" s="12"/>
      <c r="Y221" s="12"/>
      <c r="AA221" s="128">
        <v>1</v>
      </c>
      <c r="AB221" s="68" t="s">
        <v>34</v>
      </c>
    </row>
    <row r="222" spans="16:28" s="21" customFormat="1" ht="15" x14ac:dyDescent="0.2">
      <c r="P222" s="25" t="s">
        <v>265</v>
      </c>
      <c r="Q222" s="8"/>
      <c r="R222" s="189"/>
      <c r="S222" s="12">
        <v>68</v>
      </c>
      <c r="T222" s="12">
        <v>121</v>
      </c>
      <c r="U222" s="12">
        <v>3</v>
      </c>
      <c r="V222" s="12"/>
      <c r="W222" s="12">
        <v>50</v>
      </c>
      <c r="X222" s="12">
        <v>98</v>
      </c>
      <c r="Y222" s="12">
        <v>3</v>
      </c>
      <c r="AA222" s="128">
        <v>3</v>
      </c>
      <c r="AB222" s="68" t="s">
        <v>33</v>
      </c>
    </row>
    <row r="223" spans="16:28" s="21" customFormat="1" ht="15" x14ac:dyDescent="0.2">
      <c r="P223" s="25" t="s">
        <v>266</v>
      </c>
      <c r="Q223" s="8"/>
      <c r="R223" s="189"/>
      <c r="S223" s="12">
        <v>73</v>
      </c>
      <c r="T223" s="12">
        <v>135</v>
      </c>
      <c r="U223" s="12">
        <v>3</v>
      </c>
      <c r="V223" s="12">
        <v>3</v>
      </c>
      <c r="W223" s="12">
        <v>59</v>
      </c>
      <c r="X223" s="12">
        <v>138</v>
      </c>
      <c r="Y223" s="12">
        <v>3</v>
      </c>
      <c r="AA223" s="128">
        <v>3</v>
      </c>
      <c r="AB223" s="68" t="s">
        <v>33</v>
      </c>
    </row>
    <row r="224" spans="16:28" s="21" customFormat="1" ht="15" x14ac:dyDescent="0.2">
      <c r="P224" s="25" t="s">
        <v>267</v>
      </c>
      <c r="Q224" s="8">
        <f>VLOOKUP(P224,[14]GAFI!$A$8:$C$43,3,0)</f>
        <v>3</v>
      </c>
      <c r="R224" s="189"/>
      <c r="S224" s="12">
        <v>59</v>
      </c>
      <c r="T224" s="12">
        <v>82</v>
      </c>
      <c r="U224" s="12">
        <v>2</v>
      </c>
      <c r="V224" s="12"/>
      <c r="W224" s="12">
        <v>39</v>
      </c>
      <c r="X224" s="12">
        <v>53</v>
      </c>
      <c r="Y224" s="12">
        <v>2</v>
      </c>
      <c r="AA224" s="128">
        <v>2</v>
      </c>
      <c r="AB224" s="68" t="s">
        <v>37</v>
      </c>
    </row>
    <row r="225" spans="16:28" s="21" customFormat="1" ht="15" x14ac:dyDescent="0.2">
      <c r="P225" s="25" t="s">
        <v>268</v>
      </c>
      <c r="Q225" s="8"/>
      <c r="R225" s="189"/>
      <c r="S225" s="12">
        <v>85</v>
      </c>
      <c r="T225" s="12">
        <v>170</v>
      </c>
      <c r="U225" s="12">
        <v>4</v>
      </c>
      <c r="V225" s="12"/>
      <c r="W225" s="12">
        <v>70</v>
      </c>
      <c r="X225" s="12">
        <v>168</v>
      </c>
      <c r="Y225" s="12">
        <v>4</v>
      </c>
      <c r="AA225" s="128">
        <v>4</v>
      </c>
      <c r="AB225" s="68" t="s">
        <v>39</v>
      </c>
    </row>
    <row r="226" spans="16:28" s="21" customFormat="1" ht="15" x14ac:dyDescent="0.2">
      <c r="P226" s="25" t="s">
        <v>269</v>
      </c>
      <c r="Q226" s="8">
        <f>VLOOKUP(P226,[14]GAFI!$A$8:$C$43,3,0)</f>
        <v>3</v>
      </c>
      <c r="R226" s="189"/>
      <c r="S226" s="12">
        <v>92</v>
      </c>
      <c r="T226" s="12">
        <v>180</v>
      </c>
      <c r="U226" s="12">
        <v>4</v>
      </c>
      <c r="V226" s="12"/>
      <c r="W226" s="12">
        <v>81</v>
      </c>
      <c r="X226" s="12">
        <v>189</v>
      </c>
      <c r="Y226" s="12">
        <v>4</v>
      </c>
      <c r="AA226" s="128">
        <v>4</v>
      </c>
      <c r="AB226" s="68" t="s">
        <v>39</v>
      </c>
    </row>
    <row r="227" spans="16:28" s="21" customFormat="1" ht="15" x14ac:dyDescent="0.2">
      <c r="P227" s="25" t="s">
        <v>270</v>
      </c>
      <c r="Q227" s="8"/>
      <c r="R227" s="189"/>
      <c r="S227" s="12">
        <v>20</v>
      </c>
      <c r="T227" s="12">
        <v>8</v>
      </c>
      <c r="U227" s="12">
        <v>1</v>
      </c>
      <c r="V227" s="12"/>
      <c r="W227" s="12">
        <v>11</v>
      </c>
      <c r="X227" s="12">
        <v>3</v>
      </c>
      <c r="Y227" s="12">
        <v>1</v>
      </c>
      <c r="AA227" s="128">
        <v>1</v>
      </c>
      <c r="AB227" s="68" t="s">
        <v>34</v>
      </c>
    </row>
    <row r="228" spans="16:28" s="21" customFormat="1" ht="15" x14ac:dyDescent="0.2">
      <c r="P228" s="25" t="s">
        <v>271</v>
      </c>
      <c r="Q228" s="8"/>
      <c r="R228" s="189"/>
      <c r="S228" s="12">
        <v>19</v>
      </c>
      <c r="T228" s="12">
        <v>5</v>
      </c>
      <c r="U228" s="12">
        <v>1</v>
      </c>
      <c r="V228" s="12"/>
      <c r="W228" s="12">
        <v>10</v>
      </c>
      <c r="X228" s="12">
        <v>2</v>
      </c>
      <c r="Y228" s="12">
        <v>1</v>
      </c>
      <c r="AA228" s="128">
        <v>1</v>
      </c>
      <c r="AB228" s="68" t="s">
        <v>34</v>
      </c>
    </row>
    <row r="229" spans="16:28" s="21" customFormat="1" ht="15" x14ac:dyDescent="0.2">
      <c r="P229" s="25" t="s">
        <v>272</v>
      </c>
      <c r="Q229" s="8"/>
      <c r="R229" s="189"/>
      <c r="S229" s="12">
        <v>60</v>
      </c>
      <c r="T229" s="12">
        <v>88</v>
      </c>
      <c r="U229" s="12">
        <v>2</v>
      </c>
      <c r="V229" s="12"/>
      <c r="W229" s="12">
        <v>50</v>
      </c>
      <c r="X229" s="12">
        <v>98</v>
      </c>
      <c r="Y229" s="12">
        <v>3</v>
      </c>
      <c r="AA229" s="128">
        <v>3</v>
      </c>
      <c r="AB229" s="68" t="s">
        <v>33</v>
      </c>
    </row>
    <row r="230" spans="16:28" s="21" customFormat="1" ht="15" x14ac:dyDescent="0.2">
      <c r="P230" s="25" t="s">
        <v>273</v>
      </c>
      <c r="Q230" s="8"/>
      <c r="R230" s="189"/>
      <c r="S230" s="12">
        <v>66</v>
      </c>
      <c r="T230" s="12">
        <v>107</v>
      </c>
      <c r="U230" s="12">
        <v>3</v>
      </c>
      <c r="V230" s="12"/>
      <c r="W230" s="12">
        <v>47</v>
      </c>
      <c r="X230" s="12">
        <v>83</v>
      </c>
      <c r="Y230" s="12">
        <v>2</v>
      </c>
      <c r="AA230" s="128">
        <v>3</v>
      </c>
      <c r="AB230" s="68" t="s">
        <v>33</v>
      </c>
    </row>
    <row r="231" spans="16:28" s="21" customFormat="1" ht="15" x14ac:dyDescent="0.2">
      <c r="P231" s="25" t="s">
        <v>274</v>
      </c>
      <c r="Q231" s="8"/>
      <c r="R231" s="189"/>
      <c r="S231" s="12">
        <v>33</v>
      </c>
      <c r="T231" s="12">
        <v>25</v>
      </c>
      <c r="U231" s="12">
        <v>1</v>
      </c>
      <c r="V231" s="12"/>
      <c r="W231" s="12">
        <v>25</v>
      </c>
      <c r="X231" s="12">
        <v>22</v>
      </c>
      <c r="Y231" s="12">
        <v>1</v>
      </c>
      <c r="AA231" s="128">
        <v>1</v>
      </c>
      <c r="AB231" s="68" t="s">
        <v>34</v>
      </c>
    </row>
    <row r="232" spans="16:28" s="21" customFormat="1" ht="15" x14ac:dyDescent="0.2">
      <c r="P232" s="25" t="s">
        <v>275</v>
      </c>
      <c r="Q232" s="8"/>
      <c r="R232" s="189"/>
      <c r="S232" s="12">
        <v>59</v>
      </c>
      <c r="T232" s="12">
        <v>82</v>
      </c>
      <c r="U232" s="12">
        <v>2</v>
      </c>
      <c r="V232" s="12"/>
      <c r="W232" s="12">
        <v>51</v>
      </c>
      <c r="X232" s="12">
        <v>103</v>
      </c>
      <c r="Y232" s="12">
        <v>3</v>
      </c>
      <c r="AA232" s="128">
        <v>3</v>
      </c>
      <c r="AB232" s="68" t="s">
        <v>33</v>
      </c>
    </row>
    <row r="233" spans="16:28" s="21" customFormat="1" ht="15" x14ac:dyDescent="0.2">
      <c r="P233" s="25" t="s">
        <v>276</v>
      </c>
      <c r="Q233" s="8"/>
      <c r="R233" s="189"/>
      <c r="S233" s="12">
        <v>81</v>
      </c>
      <c r="T233" s="12">
        <v>164</v>
      </c>
      <c r="U233" s="12">
        <v>4</v>
      </c>
      <c r="V233" s="12"/>
      <c r="W233" s="12">
        <v>69</v>
      </c>
      <c r="X233" s="12">
        <v>167</v>
      </c>
      <c r="Y233" s="12">
        <v>4</v>
      </c>
      <c r="AA233" s="128">
        <v>4</v>
      </c>
      <c r="AB233" s="68" t="s">
        <v>39</v>
      </c>
    </row>
    <row r="234" spans="16:28" s="21" customFormat="1" ht="15" x14ac:dyDescent="0.2">
      <c r="P234" s="25" t="s">
        <v>277</v>
      </c>
      <c r="Q234" s="8"/>
      <c r="R234" s="189"/>
      <c r="S234" s="12">
        <v>56</v>
      </c>
      <c r="T234" s="12">
        <v>73</v>
      </c>
      <c r="U234" s="12">
        <v>2</v>
      </c>
      <c r="V234" s="12"/>
      <c r="W234" s="12">
        <v>45</v>
      </c>
      <c r="X234" s="12">
        <v>75</v>
      </c>
      <c r="Y234" s="12">
        <v>2</v>
      </c>
      <c r="AA234" s="128">
        <v>2</v>
      </c>
      <c r="AB234" s="68" t="s">
        <v>37</v>
      </c>
    </row>
    <row r="235" spans="16:28" s="21" customFormat="1" ht="15" x14ac:dyDescent="0.2">
      <c r="P235" s="25" t="s">
        <v>1179</v>
      </c>
      <c r="Q235" s="8"/>
      <c r="R235" s="189"/>
      <c r="S235" s="12"/>
      <c r="T235" s="12"/>
      <c r="U235" s="12"/>
      <c r="V235" s="12"/>
      <c r="W235" s="12"/>
      <c r="X235" s="12"/>
      <c r="Y235" s="12"/>
      <c r="AA235" s="128">
        <v>1</v>
      </c>
      <c r="AB235" s="68" t="s">
        <v>34</v>
      </c>
    </row>
    <row r="236" spans="16:28" s="21" customFormat="1" ht="15" x14ac:dyDescent="0.2">
      <c r="P236" s="25" t="s">
        <v>278</v>
      </c>
      <c r="Q236" s="8"/>
      <c r="R236" s="189"/>
      <c r="S236" s="12">
        <v>68</v>
      </c>
      <c r="T236" s="12">
        <v>121</v>
      </c>
      <c r="U236" s="12">
        <v>3</v>
      </c>
      <c r="V236" s="12"/>
      <c r="W236" s="12">
        <v>56</v>
      </c>
      <c r="X236" s="12">
        <v>125</v>
      </c>
      <c r="Y236" s="12">
        <v>3</v>
      </c>
      <c r="AA236" s="128">
        <v>3</v>
      </c>
      <c r="AB236" s="68" t="s">
        <v>33</v>
      </c>
    </row>
    <row r="237" spans="16:28" s="21" customFormat="1" ht="15" x14ac:dyDescent="0.2">
      <c r="P237" s="25" t="s">
        <v>279</v>
      </c>
      <c r="Q237" s="8"/>
      <c r="R237" s="189"/>
      <c r="S237" s="12"/>
      <c r="T237" s="12"/>
      <c r="U237" s="12"/>
      <c r="V237" s="12"/>
      <c r="W237" s="12">
        <v>42</v>
      </c>
      <c r="X237" s="12">
        <v>64</v>
      </c>
      <c r="Y237" s="12">
        <v>2</v>
      </c>
      <c r="AA237" s="128">
        <v>2</v>
      </c>
      <c r="AB237" s="68" t="s">
        <v>37</v>
      </c>
    </row>
    <row r="238" spans="16:28" s="21" customFormat="1" ht="15" x14ac:dyDescent="0.2">
      <c r="P238" s="25" t="s">
        <v>280</v>
      </c>
      <c r="Q238" s="8"/>
      <c r="R238" s="189"/>
      <c r="S238" s="12"/>
      <c r="T238" s="12"/>
      <c r="U238" s="12"/>
      <c r="V238" s="12"/>
      <c r="W238" s="12"/>
      <c r="X238" s="12"/>
      <c r="Y238" s="12"/>
      <c r="AA238" s="128">
        <v>1</v>
      </c>
      <c r="AB238" s="68" t="s">
        <v>34</v>
      </c>
    </row>
    <row r="239" spans="16:28" s="21" customFormat="1" ht="15" x14ac:dyDescent="0.2">
      <c r="P239" s="25" t="s">
        <v>281</v>
      </c>
      <c r="Q239" s="8"/>
      <c r="R239" s="189"/>
      <c r="S239" s="12">
        <v>59</v>
      </c>
      <c r="T239" s="12">
        <v>82</v>
      </c>
      <c r="U239" s="12">
        <v>2</v>
      </c>
      <c r="V239" s="12">
        <v>3.5</v>
      </c>
      <c r="W239" s="12">
        <v>40</v>
      </c>
      <c r="X239" s="12">
        <v>59</v>
      </c>
      <c r="Y239" s="12">
        <v>2</v>
      </c>
      <c r="AA239" s="128">
        <v>3</v>
      </c>
      <c r="AB239" s="68" t="s">
        <v>33</v>
      </c>
    </row>
    <row r="240" spans="16:28" s="21" customFormat="1" ht="15" x14ac:dyDescent="0.2">
      <c r="P240" s="25" t="s">
        <v>282</v>
      </c>
      <c r="Q240" s="8"/>
      <c r="R240" s="189"/>
      <c r="S240" s="12">
        <v>61</v>
      </c>
      <c r="T240" s="12">
        <v>92</v>
      </c>
      <c r="U240" s="12">
        <v>3</v>
      </c>
      <c r="V240" s="12"/>
      <c r="W240" s="12">
        <v>49</v>
      </c>
      <c r="X240" s="12">
        <v>93</v>
      </c>
      <c r="Y240" s="12">
        <v>2</v>
      </c>
      <c r="AA240" s="128">
        <v>3</v>
      </c>
      <c r="AB240" s="68" t="s">
        <v>33</v>
      </c>
    </row>
    <row r="241" spans="16:28" s="21" customFormat="1" ht="15" x14ac:dyDescent="0.2">
      <c r="P241" s="25" t="s">
        <v>283</v>
      </c>
      <c r="Q241" s="8"/>
      <c r="R241" s="189"/>
      <c r="S241" s="12">
        <v>83</v>
      </c>
      <c r="T241" s="12">
        <v>165</v>
      </c>
      <c r="U241" s="12">
        <v>4</v>
      </c>
      <c r="V241" s="12"/>
      <c r="W241" s="12">
        <v>88</v>
      </c>
      <c r="X241" s="12">
        <v>193</v>
      </c>
      <c r="Y241" s="12">
        <v>4</v>
      </c>
      <c r="AA241" s="128">
        <v>4</v>
      </c>
      <c r="AB241" s="68" t="s">
        <v>39</v>
      </c>
    </row>
    <row r="242" spans="16:28" s="21" customFormat="1" ht="15" x14ac:dyDescent="0.2">
      <c r="P242" s="25" t="s">
        <v>284</v>
      </c>
      <c r="Q242" s="8"/>
      <c r="R242" s="189"/>
      <c r="S242" s="12">
        <v>66</v>
      </c>
      <c r="T242" s="12">
        <v>107</v>
      </c>
      <c r="U242" s="12">
        <v>3</v>
      </c>
      <c r="V242" s="12">
        <v>3</v>
      </c>
      <c r="W242" s="12">
        <v>56</v>
      </c>
      <c r="X242" s="12">
        <v>125</v>
      </c>
      <c r="Y242" s="12">
        <v>3</v>
      </c>
      <c r="AA242" s="128">
        <v>3</v>
      </c>
      <c r="AB242" s="68" t="s">
        <v>33</v>
      </c>
    </row>
    <row r="243" spans="16:28" s="21" customFormat="1" ht="15" x14ac:dyDescent="0.2">
      <c r="P243" s="25" t="s">
        <v>285</v>
      </c>
      <c r="Q243" s="8"/>
      <c r="R243" s="189"/>
      <c r="S243" s="12"/>
      <c r="T243" s="12"/>
      <c r="U243" s="12"/>
      <c r="V243" s="12"/>
      <c r="W243" s="12"/>
      <c r="X243" s="12"/>
      <c r="Y243" s="12"/>
      <c r="AA243" s="128">
        <v>1</v>
      </c>
      <c r="AB243" s="68" t="s">
        <v>34</v>
      </c>
    </row>
    <row r="244" spans="16:28" s="21" customFormat="1" ht="15" x14ac:dyDescent="0.2">
      <c r="P244" s="25" t="s">
        <v>286</v>
      </c>
      <c r="Q244" s="8"/>
      <c r="R244" s="189"/>
      <c r="S244" s="12">
        <v>65</v>
      </c>
      <c r="T244" s="12">
        <v>105</v>
      </c>
      <c r="U244" s="12">
        <v>3</v>
      </c>
      <c r="V244" s="12"/>
      <c r="W244" s="12">
        <v>52</v>
      </c>
      <c r="X244" s="12">
        <v>108</v>
      </c>
      <c r="Y244" s="12">
        <v>3</v>
      </c>
      <c r="AA244" s="128">
        <v>3</v>
      </c>
      <c r="AB244" s="68" t="s">
        <v>33</v>
      </c>
    </row>
    <row r="245" spans="16:28" s="21" customFormat="1" ht="15" x14ac:dyDescent="0.2">
      <c r="P245" s="25" t="s">
        <v>287</v>
      </c>
      <c r="Q245" s="8"/>
      <c r="R245" s="189"/>
      <c r="S245" s="12">
        <v>74</v>
      </c>
      <c r="T245" s="12">
        <v>140</v>
      </c>
      <c r="U245" s="12">
        <v>4</v>
      </c>
      <c r="V245" s="12"/>
      <c r="W245" s="12">
        <v>62</v>
      </c>
      <c r="X245" s="12">
        <v>150</v>
      </c>
      <c r="Y245" s="12">
        <v>4</v>
      </c>
      <c r="AA245" s="128">
        <v>4</v>
      </c>
      <c r="AB245" s="68" t="s">
        <v>39</v>
      </c>
    </row>
    <row r="246" spans="16:28" s="21" customFormat="1" ht="15" x14ac:dyDescent="0.2">
      <c r="P246" s="25" t="s">
        <v>288</v>
      </c>
      <c r="Q246" s="8"/>
      <c r="R246" s="189"/>
      <c r="S246" s="12">
        <v>24</v>
      </c>
      <c r="T246" s="12">
        <v>13</v>
      </c>
      <c r="U246" s="12">
        <v>1</v>
      </c>
      <c r="V246" s="12"/>
      <c r="W246" s="12">
        <v>30</v>
      </c>
      <c r="X246" s="12">
        <v>28</v>
      </c>
      <c r="Y246" s="12">
        <v>1</v>
      </c>
      <c r="AA246" s="128">
        <v>1</v>
      </c>
      <c r="AB246" s="68" t="s">
        <v>34</v>
      </c>
    </row>
    <row r="247" spans="16:28" s="21" customFormat="1" ht="15" x14ac:dyDescent="0.2">
      <c r="P247" s="25" t="s">
        <v>289</v>
      </c>
      <c r="Q247" s="8"/>
      <c r="R247" s="189"/>
      <c r="S247" s="12">
        <v>68</v>
      </c>
      <c r="T247" s="12">
        <v>121</v>
      </c>
      <c r="U247" s="12">
        <v>3</v>
      </c>
      <c r="V247" s="12"/>
      <c r="W247" s="12">
        <v>57</v>
      </c>
      <c r="X247" s="12">
        <v>131</v>
      </c>
      <c r="Y247" s="12">
        <v>3</v>
      </c>
      <c r="AA247" s="128">
        <v>3</v>
      </c>
      <c r="AB247" s="68" t="s">
        <v>33</v>
      </c>
    </row>
    <row r="248" spans="16:28" s="21" customFormat="1" ht="15" x14ac:dyDescent="0.2">
      <c r="P248" s="25" t="s">
        <v>290</v>
      </c>
      <c r="Q248" s="8"/>
      <c r="R248" s="189">
        <v>3.5</v>
      </c>
      <c r="S248" s="12">
        <v>50</v>
      </c>
      <c r="T248" s="12">
        <v>57</v>
      </c>
      <c r="U248" s="12">
        <v>2</v>
      </c>
      <c r="V248" s="12">
        <v>3.5</v>
      </c>
      <c r="W248" s="12">
        <v>45</v>
      </c>
      <c r="X248" s="12">
        <v>75</v>
      </c>
      <c r="Y248" s="12">
        <v>2</v>
      </c>
      <c r="AA248" s="128">
        <v>3</v>
      </c>
      <c r="AB248" s="68" t="s">
        <v>33</v>
      </c>
    </row>
    <row r="249" spans="16:28" s="21" customFormat="1" ht="15" x14ac:dyDescent="0.2">
      <c r="P249" s="25" t="s">
        <v>291</v>
      </c>
      <c r="Q249" s="8">
        <f>VLOOKUP(P249,[14]GAFI!$A$8:$C$43,3,0)</f>
        <v>3</v>
      </c>
      <c r="R249" s="189"/>
      <c r="S249" s="12">
        <v>90</v>
      </c>
      <c r="T249" s="12">
        <v>178</v>
      </c>
      <c r="U249" s="12">
        <v>4</v>
      </c>
      <c r="V249" s="12"/>
      <c r="W249" s="12">
        <v>80</v>
      </c>
      <c r="X249" s="12">
        <v>188</v>
      </c>
      <c r="Y249" s="12">
        <v>4</v>
      </c>
      <c r="AA249" s="128">
        <v>4</v>
      </c>
      <c r="AB249" s="68" t="s">
        <v>39</v>
      </c>
    </row>
    <row r="250" spans="16:28" s="21" customFormat="1" ht="15" x14ac:dyDescent="0.25">
      <c r="P250" s="25" t="s">
        <v>292</v>
      </c>
      <c r="Q250" s="8">
        <f>VLOOKUP(P250,[14]GAFI!$A$8:$C$43,3,0)</f>
        <v>3</v>
      </c>
      <c r="R250" s="190"/>
      <c r="S250" s="12">
        <v>60</v>
      </c>
      <c r="T250" s="12">
        <v>88</v>
      </c>
      <c r="U250" s="12">
        <v>2</v>
      </c>
      <c r="V250" s="12">
        <v>3</v>
      </c>
      <c r="W250" s="12">
        <v>55</v>
      </c>
      <c r="X250" s="12">
        <v>122</v>
      </c>
      <c r="Y250" s="12">
        <v>3</v>
      </c>
      <c r="AA250" s="128">
        <v>3</v>
      </c>
      <c r="AB250" s="68" t="s">
        <v>33</v>
      </c>
    </row>
    <row r="251" spans="16:28" s="21" customFormat="1" ht="15" x14ac:dyDescent="0.25">
      <c r="P251" s="25" t="s">
        <v>293</v>
      </c>
      <c r="Q251" s="8">
        <f>VLOOKUP(P251,[14]GAFI!$A$8:$C$43,3,0)</f>
        <v>3</v>
      </c>
      <c r="R251" s="190"/>
      <c r="S251" s="12">
        <v>87</v>
      </c>
      <c r="T251" s="12">
        <v>173</v>
      </c>
      <c r="U251" s="12">
        <v>4</v>
      </c>
      <c r="V251" s="12"/>
      <c r="W251" s="12">
        <v>84</v>
      </c>
      <c r="X251" s="12">
        <v>190</v>
      </c>
      <c r="Y251" s="12">
        <v>4</v>
      </c>
      <c r="AA251" s="128">
        <v>4</v>
      </c>
      <c r="AB251" s="68" t="s">
        <v>39</v>
      </c>
    </row>
    <row r="252" spans="16:28" s="21" customFormat="1" ht="15" x14ac:dyDescent="0.25">
      <c r="P252" s="25" t="s">
        <v>294</v>
      </c>
      <c r="Q252" s="8"/>
      <c r="R252" s="190"/>
      <c r="S252" s="12">
        <v>69</v>
      </c>
      <c r="T252" s="12">
        <v>127</v>
      </c>
      <c r="U252" s="12">
        <v>3</v>
      </c>
      <c r="V252" s="12"/>
      <c r="W252" s="12">
        <v>62</v>
      </c>
      <c r="X252" s="12">
        <v>150</v>
      </c>
      <c r="Y252" s="12">
        <v>4</v>
      </c>
      <c r="AA252" s="128">
        <v>4</v>
      </c>
      <c r="AB252" s="68" t="s">
        <v>39</v>
      </c>
    </row>
    <row r="253" spans="16:28" s="21" customFormat="1" ht="15" x14ac:dyDescent="0.25">
      <c r="P253" s="25" t="s">
        <v>295</v>
      </c>
      <c r="Q253" s="8"/>
      <c r="R253" s="190"/>
      <c r="S253" s="12">
        <v>61</v>
      </c>
      <c r="T253" s="12">
        <v>92</v>
      </c>
      <c r="U253" s="12">
        <v>3</v>
      </c>
      <c r="V253" s="12"/>
      <c r="W253" s="12">
        <v>52</v>
      </c>
      <c r="X253" s="12">
        <v>108</v>
      </c>
      <c r="Y253" s="12">
        <v>3</v>
      </c>
      <c r="AA253" s="128">
        <v>3</v>
      </c>
      <c r="AB253" s="68" t="s">
        <v>33</v>
      </c>
    </row>
    <row r="254" spans="16:28" s="21" customFormat="1" ht="15" x14ac:dyDescent="0.25">
      <c r="P254" s="25" t="s">
        <v>296</v>
      </c>
      <c r="Q254" s="8"/>
      <c r="R254" s="190"/>
      <c r="S254" s="12">
        <v>79</v>
      </c>
      <c r="T254" s="12">
        <v>158</v>
      </c>
      <c r="U254" s="12">
        <v>4</v>
      </c>
      <c r="V254" s="12"/>
      <c r="W254" s="12">
        <v>64</v>
      </c>
      <c r="X254" s="12">
        <v>154</v>
      </c>
      <c r="Y254" s="12">
        <v>4</v>
      </c>
      <c r="AA254" s="128">
        <v>4</v>
      </c>
      <c r="AB254" s="68" t="s">
        <v>39</v>
      </c>
    </row>
    <row r="255" spans="16:28" s="21" customFormat="1" ht="15" x14ac:dyDescent="0.25">
      <c r="Q255" s="10"/>
      <c r="R255" s="10"/>
      <c r="S255" s="10"/>
      <c r="T255" s="10"/>
      <c r="U255" s="10"/>
      <c r="V255" s="10"/>
      <c r="W255" s="10"/>
      <c r="X255" s="10"/>
      <c r="Y255" s="10"/>
    </row>
  </sheetData>
  <mergeCells count="27">
    <mergeCell ref="A1:A3"/>
    <mergeCell ref="B1:F3"/>
    <mergeCell ref="H12:H14"/>
    <mergeCell ref="S13:S14"/>
    <mergeCell ref="T13:T14"/>
    <mergeCell ref="B13:B14"/>
    <mergeCell ref="A12:A14"/>
    <mergeCell ref="B12:D12"/>
    <mergeCell ref="E12:G12"/>
    <mergeCell ref="I12:I14"/>
    <mergeCell ref="G13:G14"/>
    <mergeCell ref="Y13:Y14"/>
    <mergeCell ref="W12:Y12"/>
    <mergeCell ref="AA12:AA14"/>
    <mergeCell ref="AB12:AB14"/>
    <mergeCell ref="C13:C14"/>
    <mergeCell ref="D13:D14"/>
    <mergeCell ref="E13:E14"/>
    <mergeCell ref="F13:F14"/>
    <mergeCell ref="X13:X14"/>
    <mergeCell ref="U13:U14"/>
    <mergeCell ref="V13:V14"/>
    <mergeCell ref="W13:W14"/>
    <mergeCell ref="P12:P14"/>
    <mergeCell ref="S12:U12"/>
    <mergeCell ref="Q13:Q14"/>
    <mergeCell ref="R13:R14"/>
  </mergeCells>
  <conditionalFormatting sqref="H15:H47">
    <cfRule type="cellIs" dxfId="69" priority="25" operator="equal">
      <formula>4</formula>
    </cfRule>
    <cfRule type="cellIs" dxfId="68" priority="26" operator="equal">
      <formula>3</formula>
    </cfRule>
    <cfRule type="cellIs" dxfId="67" priority="27" operator="equal">
      <formula>2</formula>
    </cfRule>
    <cfRule type="cellIs" dxfId="66" priority="28" operator="equal">
      <formula>1</formula>
    </cfRule>
  </conditionalFormatting>
  <conditionalFormatting sqref="I15:I47">
    <cfRule type="cellIs" dxfId="65" priority="29" operator="equal">
      <formula>"MUY ALTO"</formula>
    </cfRule>
    <cfRule type="cellIs" dxfId="64" priority="30" operator="equal">
      <formula>"ALTO"</formula>
    </cfRule>
    <cfRule type="cellIs" dxfId="63" priority="31" operator="equal">
      <formula>"BAJO"</formula>
    </cfRule>
    <cfRule type="cellIs" dxfId="62" priority="32" operator="equal">
      <formula>"MEDIO"</formula>
    </cfRule>
  </conditionalFormatting>
  <conditionalFormatting sqref="L15:L18">
    <cfRule type="cellIs" dxfId="61" priority="21" operator="equal">
      <formula>4</formula>
    </cfRule>
    <cfRule type="cellIs" dxfId="60" priority="22" operator="equal">
      <formula>3</formula>
    </cfRule>
    <cfRule type="cellIs" dxfId="59" priority="23" operator="equal">
      <formula>2</formula>
    </cfRule>
    <cfRule type="cellIs" dxfId="58" priority="24" operator="equal">
      <formula>1</formula>
    </cfRule>
  </conditionalFormatting>
  <conditionalFormatting sqref="M15:M18">
    <cfRule type="cellIs" dxfId="57" priority="17" operator="equal">
      <formula>"MUY ALTO"</formula>
    </cfRule>
    <cfRule type="cellIs" dxfId="56" priority="18" operator="equal">
      <formula>"ALTO"</formula>
    </cfRule>
    <cfRule type="cellIs" dxfId="55" priority="19" operator="equal">
      <formula>"BAJO"</formula>
    </cfRule>
    <cfRule type="cellIs" dxfId="54" priority="20" operator="equal">
      <formula>"MEDIO"</formula>
    </cfRule>
  </conditionalFormatting>
  <conditionalFormatting sqref="AA15:AA254">
    <cfRule type="cellIs" dxfId="53" priority="13" operator="equal">
      <formula>4</formula>
    </cfRule>
    <cfRule type="cellIs" dxfId="52" priority="14" operator="equal">
      <formula>3</formula>
    </cfRule>
    <cfRule type="cellIs" dxfId="51" priority="15" operator="equal">
      <formula>2</formula>
    </cfRule>
    <cfRule type="cellIs" dxfId="50" priority="16" operator="equal">
      <formula>1</formula>
    </cfRule>
  </conditionalFormatting>
  <conditionalFormatting sqref="AB15:AB254">
    <cfRule type="cellIs" dxfId="49" priority="9" operator="equal">
      <formula>"MUY ALTO"</formula>
    </cfRule>
    <cfRule type="cellIs" dxfId="48" priority="10" operator="equal">
      <formula>"ALTO"</formula>
    </cfRule>
    <cfRule type="cellIs" dxfId="47" priority="11" operator="equal">
      <formula>"BAJO"</formula>
    </cfRule>
    <cfRule type="cellIs" dxfId="46" priority="12" operator="equal">
      <formula>"MEDIO"</formula>
    </cfRule>
  </conditionalFormatting>
  <conditionalFormatting sqref="AD15:AD18">
    <cfRule type="cellIs" dxfId="45" priority="5" operator="equal">
      <formula>4</formula>
    </cfRule>
    <cfRule type="cellIs" dxfId="44" priority="6" operator="equal">
      <formula>3</formula>
    </cfRule>
    <cfRule type="cellIs" dxfId="43" priority="7" operator="equal">
      <formula>2</formula>
    </cfRule>
    <cfRule type="cellIs" dxfId="42" priority="8" operator="equal">
      <formula>1</formula>
    </cfRule>
  </conditionalFormatting>
  <conditionalFormatting sqref="AE15:AE18">
    <cfRule type="cellIs" dxfId="41" priority="1" operator="equal">
      <formula>"MUY ALTO"</formula>
    </cfRule>
    <cfRule type="cellIs" dxfId="40" priority="2" operator="equal">
      <formula>"ALTO"</formula>
    </cfRule>
    <cfRule type="cellIs" dxfId="39" priority="3" operator="equal">
      <formula>"BAJO"</formula>
    </cfRule>
    <cfRule type="cellIs" dxfId="38" priority="4" operator="equal">
      <formula>"MEDIO"</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6"/>
  <sheetViews>
    <sheetView showGridLines="0" topLeftCell="E1" zoomScaleNormal="100" workbookViewId="0">
      <selection activeCell="G7" sqref="G7"/>
    </sheetView>
  </sheetViews>
  <sheetFormatPr baseColWidth="10" defaultColWidth="10.85546875" defaultRowHeight="15" x14ac:dyDescent="0.25"/>
  <cols>
    <col min="1" max="1" width="15.28515625" customWidth="1"/>
    <col min="2" max="2" width="18.7109375" bestFit="1" customWidth="1"/>
    <col min="3" max="3" width="33.140625" customWidth="1"/>
    <col min="4" max="4" width="65.42578125" style="21" customWidth="1"/>
    <col min="5" max="5" width="67.7109375" style="21" customWidth="1"/>
    <col min="6" max="6" width="63.140625" style="21" customWidth="1"/>
    <col min="7" max="7" width="21.140625" customWidth="1"/>
  </cols>
  <sheetData>
    <row r="1" spans="1:7" ht="15" customHeight="1" x14ac:dyDescent="0.25">
      <c r="A1" s="351"/>
      <c r="B1" s="410"/>
      <c r="C1" s="412" t="s">
        <v>1561</v>
      </c>
      <c r="D1" s="412"/>
      <c r="E1" s="412"/>
      <c r="F1" s="348" t="s">
        <v>1558</v>
      </c>
      <c r="G1" s="12" t="s">
        <v>1562</v>
      </c>
    </row>
    <row r="2" spans="1:7" ht="15" customHeight="1" x14ac:dyDescent="0.25">
      <c r="A2" s="351"/>
      <c r="B2" s="410"/>
      <c r="C2" s="412"/>
      <c r="D2" s="412"/>
      <c r="E2" s="412"/>
      <c r="F2" s="348" t="s">
        <v>1559</v>
      </c>
      <c r="G2" s="12">
        <v>0</v>
      </c>
    </row>
    <row r="3" spans="1:7" ht="15" customHeight="1" x14ac:dyDescent="0.25">
      <c r="A3" s="353"/>
      <c r="B3" s="411"/>
      <c r="C3" s="412"/>
      <c r="D3" s="412"/>
      <c r="E3" s="412"/>
      <c r="F3" s="348" t="s">
        <v>1560</v>
      </c>
      <c r="G3" s="12" t="s">
        <v>1563</v>
      </c>
    </row>
    <row r="5" spans="1:7" ht="21" x14ac:dyDescent="0.25">
      <c r="A5" s="20" t="str">
        <f>'Contexto int y ext'!A4</f>
        <v>CÁMARA DE COMERCIO DE FACATATIVA</v>
      </c>
    </row>
    <row r="6" spans="1:7" ht="18.75" x14ac:dyDescent="0.25">
      <c r="A6" s="141" t="str">
        <f>'Contexto int y ext'!A5</f>
        <v>Identificación y Evaluación del Riesgo de Corrupción</v>
      </c>
    </row>
    <row r="7" spans="1:7" ht="18.75" x14ac:dyDescent="0.25">
      <c r="A7" s="63" t="s">
        <v>1112</v>
      </c>
    </row>
    <row r="8" spans="1:7" ht="15.75" x14ac:dyDescent="0.25">
      <c r="A8" s="64" t="s">
        <v>297</v>
      </c>
    </row>
    <row r="9" spans="1:7" ht="15.75" x14ac:dyDescent="0.25">
      <c r="A9" s="61"/>
    </row>
    <row r="10" spans="1:7" ht="15.75" x14ac:dyDescent="0.25">
      <c r="A10" s="32" t="s">
        <v>298</v>
      </c>
      <c r="B10" s="32" t="s">
        <v>299</v>
      </c>
      <c r="C10" s="36" t="s">
        <v>300</v>
      </c>
      <c r="D10" s="32" t="s">
        <v>301</v>
      </c>
      <c r="E10" s="32" t="s">
        <v>302</v>
      </c>
      <c r="F10" s="32" t="s">
        <v>303</v>
      </c>
    </row>
    <row r="11" spans="1:7" ht="84" x14ac:dyDescent="0.25">
      <c r="A11" s="30" t="s">
        <v>304</v>
      </c>
      <c r="B11" s="34" t="s">
        <v>305</v>
      </c>
      <c r="C11" s="30" t="s">
        <v>306</v>
      </c>
      <c r="D11" s="31" t="s">
        <v>307</v>
      </c>
      <c r="E11" s="31"/>
      <c r="F11" s="31"/>
    </row>
    <row r="12" spans="1:7" ht="108" x14ac:dyDescent="0.25">
      <c r="A12" s="30" t="s">
        <v>304</v>
      </c>
      <c r="B12" s="34" t="s">
        <v>305</v>
      </c>
      <c r="C12" s="30" t="s">
        <v>308</v>
      </c>
      <c r="D12" s="31" t="s">
        <v>309</v>
      </c>
      <c r="E12" s="31" t="s">
        <v>310</v>
      </c>
      <c r="F12" s="25"/>
    </row>
    <row r="13" spans="1:7" s="28" customFormat="1" ht="240" x14ac:dyDescent="0.2">
      <c r="A13" s="30" t="s">
        <v>304</v>
      </c>
      <c r="B13" s="34" t="s">
        <v>305</v>
      </c>
      <c r="C13" s="30" t="s">
        <v>311</v>
      </c>
      <c r="D13" s="31" t="s">
        <v>312</v>
      </c>
      <c r="E13" s="31" t="s">
        <v>313</v>
      </c>
      <c r="F13" s="31" t="s">
        <v>314</v>
      </c>
    </row>
    <row r="14" spans="1:7" ht="120" x14ac:dyDescent="0.25">
      <c r="A14" s="30" t="s">
        <v>315</v>
      </c>
      <c r="B14" s="34" t="s">
        <v>316</v>
      </c>
      <c r="C14" s="30" t="s">
        <v>317</v>
      </c>
      <c r="D14" s="31" t="s">
        <v>318</v>
      </c>
      <c r="E14" s="31" t="s">
        <v>319</v>
      </c>
      <c r="F14" s="25"/>
    </row>
    <row r="15" spans="1:7" ht="132" x14ac:dyDescent="0.25">
      <c r="A15" s="30" t="s">
        <v>315</v>
      </c>
      <c r="B15" s="34" t="s">
        <v>316</v>
      </c>
      <c r="C15" s="30" t="s">
        <v>320</v>
      </c>
      <c r="D15" s="31" t="s">
        <v>321</v>
      </c>
      <c r="E15" s="25"/>
      <c r="F15" s="25"/>
    </row>
    <row r="16" spans="1:7" ht="120" x14ac:dyDescent="0.25">
      <c r="A16" s="30" t="s">
        <v>315</v>
      </c>
      <c r="B16" s="34" t="s">
        <v>316</v>
      </c>
      <c r="C16" s="30" t="s">
        <v>322</v>
      </c>
      <c r="D16" s="31" t="s">
        <v>323</v>
      </c>
      <c r="E16" s="31" t="s">
        <v>324</v>
      </c>
      <c r="F16" s="25"/>
    </row>
    <row r="17" spans="1:6" ht="84" x14ac:dyDescent="0.25">
      <c r="A17" s="30" t="s">
        <v>315</v>
      </c>
      <c r="B17" s="34" t="s">
        <v>316</v>
      </c>
      <c r="C17" s="30" t="s">
        <v>325</v>
      </c>
      <c r="D17" s="31" t="s">
        <v>326</v>
      </c>
      <c r="E17" s="31" t="s">
        <v>327</v>
      </c>
      <c r="F17" s="25"/>
    </row>
    <row r="18" spans="1:6" ht="132" x14ac:dyDescent="0.25">
      <c r="A18" s="30" t="s">
        <v>315</v>
      </c>
      <c r="B18" s="34" t="s">
        <v>316</v>
      </c>
      <c r="C18" s="30" t="s">
        <v>328</v>
      </c>
      <c r="D18" s="31" t="s">
        <v>329</v>
      </c>
      <c r="E18" s="31" t="s">
        <v>330</v>
      </c>
      <c r="F18" s="25"/>
    </row>
    <row r="19" spans="1:6" ht="60" x14ac:dyDescent="0.25">
      <c r="A19" s="30" t="s">
        <v>315</v>
      </c>
      <c r="B19" s="34" t="s">
        <v>316</v>
      </c>
      <c r="C19" s="30" t="s">
        <v>331</v>
      </c>
      <c r="D19" s="31" t="s">
        <v>332</v>
      </c>
      <c r="E19" s="25"/>
      <c r="F19" s="25"/>
    </row>
    <row r="20" spans="1:6" ht="72" x14ac:dyDescent="0.25">
      <c r="A20" s="30" t="s">
        <v>315</v>
      </c>
      <c r="B20" s="34" t="s">
        <v>316</v>
      </c>
      <c r="C20" s="30" t="s">
        <v>333</v>
      </c>
      <c r="D20" s="31" t="s">
        <v>334</v>
      </c>
      <c r="E20" s="25"/>
      <c r="F20" s="25"/>
    </row>
    <row r="21" spans="1:6" ht="96" x14ac:dyDescent="0.25">
      <c r="A21" s="30" t="s">
        <v>335</v>
      </c>
      <c r="B21" s="30" t="s">
        <v>336</v>
      </c>
      <c r="C21" s="30" t="s">
        <v>337</v>
      </c>
      <c r="D21" s="31" t="s">
        <v>338</v>
      </c>
      <c r="E21"/>
    </row>
    <row r="22" spans="1:6" ht="156" x14ac:dyDescent="0.25">
      <c r="A22" s="30" t="s">
        <v>335</v>
      </c>
      <c r="B22" s="30" t="s">
        <v>336</v>
      </c>
      <c r="C22" s="30" t="s">
        <v>339</v>
      </c>
      <c r="D22" s="31" t="s">
        <v>340</v>
      </c>
      <c r="E22"/>
    </row>
    <row r="23" spans="1:6" ht="72" x14ac:dyDescent="0.25">
      <c r="A23" s="30" t="s">
        <v>335</v>
      </c>
      <c r="B23" s="30" t="s">
        <v>336</v>
      </c>
      <c r="C23" s="30" t="s">
        <v>341</v>
      </c>
      <c r="D23" s="31" t="s">
        <v>342</v>
      </c>
      <c r="E23"/>
    </row>
    <row r="24" spans="1:6" ht="144.75" x14ac:dyDescent="0.25">
      <c r="A24" s="30" t="s">
        <v>343</v>
      </c>
      <c r="B24" s="34" t="s">
        <v>305</v>
      </c>
      <c r="C24" s="30" t="s">
        <v>344</v>
      </c>
      <c r="D24" s="31" t="s">
        <v>345</v>
      </c>
      <c r="E24" s="129" t="s">
        <v>346</v>
      </c>
    </row>
    <row r="25" spans="1:6" ht="168.75" x14ac:dyDescent="0.25">
      <c r="A25" s="30" t="s">
        <v>343</v>
      </c>
      <c r="B25" s="34" t="s">
        <v>305</v>
      </c>
      <c r="C25" s="30" t="s">
        <v>347</v>
      </c>
      <c r="D25" s="31" t="s">
        <v>348</v>
      </c>
      <c r="E25" s="129" t="s">
        <v>349</v>
      </c>
    </row>
    <row r="26" spans="1:6" ht="204.75" x14ac:dyDescent="0.25">
      <c r="A26" s="30" t="s">
        <v>343</v>
      </c>
      <c r="B26" s="34" t="s">
        <v>305</v>
      </c>
      <c r="C26" s="30" t="s">
        <v>350</v>
      </c>
      <c r="D26" s="31" t="s">
        <v>351</v>
      </c>
      <c r="E26" s="129" t="s">
        <v>352</v>
      </c>
    </row>
  </sheetData>
  <mergeCells count="2">
    <mergeCell ref="A1:B3"/>
    <mergeCell ref="C1:E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3"/>
  <sheetViews>
    <sheetView showGridLines="0" topLeftCell="B1" workbookViewId="0">
      <selection activeCell="G8" sqref="G8"/>
    </sheetView>
  </sheetViews>
  <sheetFormatPr baseColWidth="10" defaultColWidth="11.42578125" defaultRowHeight="15" x14ac:dyDescent="0.25"/>
  <cols>
    <col min="1" max="1" width="25.5703125" customWidth="1"/>
    <col min="2" max="2" width="15.5703125" customWidth="1"/>
    <col min="3" max="3" width="15.28515625" bestFit="1" customWidth="1"/>
    <col min="4" max="4" width="49.42578125" customWidth="1"/>
    <col min="5" max="5" width="64.5703125" customWidth="1"/>
    <col min="7" max="7" width="21" customWidth="1"/>
  </cols>
  <sheetData>
    <row r="1" spans="1:7" x14ac:dyDescent="0.25">
      <c r="A1" s="351"/>
      <c r="B1" s="410"/>
      <c r="C1" s="412" t="s">
        <v>1561</v>
      </c>
      <c r="D1" s="412"/>
      <c r="E1" s="412"/>
      <c r="F1" s="348" t="s">
        <v>1558</v>
      </c>
      <c r="G1" s="12" t="s">
        <v>1562</v>
      </c>
    </row>
    <row r="2" spans="1:7" x14ac:dyDescent="0.25">
      <c r="A2" s="351"/>
      <c r="B2" s="410"/>
      <c r="C2" s="412"/>
      <c r="D2" s="412"/>
      <c r="E2" s="412"/>
      <c r="F2" s="348" t="s">
        <v>1559</v>
      </c>
      <c r="G2" s="12">
        <v>0</v>
      </c>
    </row>
    <row r="3" spans="1:7" x14ac:dyDescent="0.25">
      <c r="A3" s="353"/>
      <c r="B3" s="411"/>
      <c r="C3" s="412"/>
      <c r="D3" s="412"/>
      <c r="E3" s="412"/>
      <c r="F3" s="348" t="s">
        <v>1560</v>
      </c>
      <c r="G3" s="12" t="s">
        <v>1563</v>
      </c>
    </row>
    <row r="5" spans="1:7" ht="21" x14ac:dyDescent="0.25">
      <c r="A5" s="20" t="str">
        <f>'Contexto int y ext'!A4</f>
        <v>CÁMARA DE COMERCIO DE FACATATIVA</v>
      </c>
    </row>
    <row r="6" spans="1:7" ht="18.75" x14ac:dyDescent="0.25">
      <c r="A6" s="141" t="str">
        <f>'Contexto int y ext'!A5</f>
        <v>Identificación y Evaluación del Riesgo de Corrupción</v>
      </c>
      <c r="E6" s="21"/>
    </row>
    <row r="7" spans="1:7" ht="18.75" x14ac:dyDescent="0.25">
      <c r="A7" s="63" t="s">
        <v>1112</v>
      </c>
      <c r="E7" s="21"/>
    </row>
    <row r="8" spans="1:7" ht="15.75" x14ac:dyDescent="0.25">
      <c r="A8" s="64" t="s">
        <v>353</v>
      </c>
      <c r="E8" s="21"/>
    </row>
    <row r="10" spans="1:7" ht="15.75" x14ac:dyDescent="0.25">
      <c r="A10" s="32" t="s">
        <v>298</v>
      </c>
      <c r="B10" s="32" t="s">
        <v>354</v>
      </c>
      <c r="C10" s="36" t="s">
        <v>355</v>
      </c>
      <c r="D10" s="36" t="s">
        <v>356</v>
      </c>
      <c r="E10" s="32" t="s">
        <v>357</v>
      </c>
    </row>
    <row r="11" spans="1:7" ht="132" x14ac:dyDescent="0.25">
      <c r="A11" s="30" t="s">
        <v>358</v>
      </c>
      <c r="B11" s="30" t="s">
        <v>359</v>
      </c>
      <c r="C11" s="30" t="s">
        <v>360</v>
      </c>
      <c r="D11" s="65" t="s">
        <v>361</v>
      </c>
      <c r="E11" s="31" t="s">
        <v>362</v>
      </c>
    </row>
    <row r="12" spans="1:7" ht="120" x14ac:dyDescent="0.25">
      <c r="A12" s="30" t="s">
        <v>363</v>
      </c>
      <c r="B12" s="30" t="s">
        <v>364</v>
      </c>
      <c r="C12" s="30" t="s">
        <v>365</v>
      </c>
      <c r="D12" s="65" t="s">
        <v>366</v>
      </c>
      <c r="E12" s="31" t="s">
        <v>367</v>
      </c>
    </row>
    <row r="13" spans="1:7" ht="157.5" customHeight="1" x14ac:dyDescent="0.25">
      <c r="A13" s="30" t="s">
        <v>363</v>
      </c>
      <c r="B13" s="30" t="s">
        <v>368</v>
      </c>
      <c r="C13" s="30" t="s">
        <v>369</v>
      </c>
      <c r="D13" s="65" t="s">
        <v>370</v>
      </c>
      <c r="E13" s="31" t="s">
        <v>371</v>
      </c>
    </row>
  </sheetData>
  <mergeCells count="2">
    <mergeCell ref="A1:B3"/>
    <mergeCell ref="C1:E3"/>
  </mergeCells>
  <hyperlinks>
    <hyperlink ref="B11" r:id="rId1" xr:uid="{00000000-0004-0000-0500-000000000000}"/>
    <hyperlink ref="B12" r:id="rId2" xr:uid="{00000000-0004-0000-0500-000001000000}"/>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26"/>
  <sheetViews>
    <sheetView showGridLines="0" zoomScaleNormal="100" workbookViewId="0">
      <selection activeCell="F10" sqref="F10"/>
    </sheetView>
  </sheetViews>
  <sheetFormatPr baseColWidth="10" defaultColWidth="9.140625" defaultRowHeight="15" x14ac:dyDescent="0.25"/>
  <cols>
    <col min="1" max="1" width="31.85546875" style="10" customWidth="1"/>
    <col min="2" max="2" width="14.85546875" style="10" customWidth="1"/>
    <col min="3" max="3" width="23.85546875" style="10" customWidth="1"/>
    <col min="4" max="4" width="15" style="10" bestFit="1" customWidth="1"/>
    <col min="5" max="5" width="20.42578125" style="10" bestFit="1" customWidth="1"/>
    <col min="6" max="6" width="32.7109375" style="10" customWidth="1"/>
    <col min="7" max="7" width="37.28515625" style="10" customWidth="1"/>
    <col min="8" max="16384" width="9.140625" style="10"/>
  </cols>
  <sheetData>
    <row r="1" spans="1:16" ht="15" customHeight="1" x14ac:dyDescent="0.25">
      <c r="A1" s="393"/>
      <c r="B1" s="412" t="s">
        <v>1561</v>
      </c>
      <c r="C1" s="412"/>
      <c r="D1" s="412"/>
      <c r="E1" s="412"/>
      <c r="F1" s="348" t="s">
        <v>1558</v>
      </c>
      <c r="G1" s="12" t="s">
        <v>1562</v>
      </c>
    </row>
    <row r="2" spans="1:16" ht="15" customHeight="1" x14ac:dyDescent="0.25">
      <c r="A2" s="393"/>
      <c r="B2" s="412"/>
      <c r="C2" s="412"/>
      <c r="D2" s="412"/>
      <c r="E2" s="412"/>
      <c r="F2" s="348" t="s">
        <v>1559</v>
      </c>
      <c r="G2" s="12">
        <v>0</v>
      </c>
    </row>
    <row r="3" spans="1:16" ht="15" customHeight="1" x14ac:dyDescent="0.25">
      <c r="A3" s="393"/>
      <c r="B3" s="412"/>
      <c r="C3" s="412"/>
      <c r="D3" s="412"/>
      <c r="E3" s="412"/>
      <c r="F3" s="348" t="s">
        <v>1560</v>
      </c>
      <c r="G3" s="12" t="s">
        <v>1563</v>
      </c>
    </row>
    <row r="7" spans="1:16" ht="21" x14ac:dyDescent="0.35">
      <c r="A7" s="4" t="str">
        <f>'Contexto int y ext'!A4</f>
        <v>CÁMARA DE COMERCIO DE FACATATIVA</v>
      </c>
    </row>
    <row r="8" spans="1:16" ht="18.75" x14ac:dyDescent="0.3">
      <c r="A8" s="3" t="str">
        <f>'Contexto int y ext'!A5</f>
        <v>Identificación y Evaluación del Riesgo de Corrupción</v>
      </c>
    </row>
    <row r="9" spans="1:16" ht="18.75" x14ac:dyDescent="0.25">
      <c r="A9" s="63" t="s">
        <v>1112</v>
      </c>
    </row>
    <row r="10" spans="1:16" x14ac:dyDescent="0.25">
      <c r="A10" s="14" t="s">
        <v>372</v>
      </c>
    </row>
    <row r="12" spans="1:16" x14ac:dyDescent="0.25">
      <c r="A12" s="11" t="s">
        <v>373</v>
      </c>
    </row>
    <row r="14" spans="1:16" ht="30" x14ac:dyDescent="0.25">
      <c r="A14" s="18" t="s">
        <v>374</v>
      </c>
      <c r="B14" s="18" t="s">
        <v>1157</v>
      </c>
      <c r="C14" s="18" t="s">
        <v>1158</v>
      </c>
      <c r="D14" s="18" t="s">
        <v>1159</v>
      </c>
      <c r="E14" s="50" t="s">
        <v>375</v>
      </c>
      <c r="F14" s="60" t="s">
        <v>376</v>
      </c>
      <c r="G14" s="18" t="s">
        <v>377</v>
      </c>
      <c r="H14" s="245"/>
      <c r="I14" s="245"/>
      <c r="J14" s="245"/>
      <c r="K14" s="245"/>
      <c r="L14" s="245"/>
      <c r="M14" s="245"/>
      <c r="N14" s="245"/>
      <c r="O14" s="245"/>
      <c r="P14" s="245"/>
    </row>
    <row r="15" spans="1:16" ht="30" x14ac:dyDescent="0.25">
      <c r="A15" s="305" t="s">
        <v>1264</v>
      </c>
      <c r="B15" s="136" t="s">
        <v>1265</v>
      </c>
      <c r="C15" s="136" t="s">
        <v>1266</v>
      </c>
      <c r="D15" s="136" t="s">
        <v>1267</v>
      </c>
      <c r="E15" s="136" t="s">
        <v>1268</v>
      </c>
      <c r="F15" s="305" t="s">
        <v>1269</v>
      </c>
      <c r="G15" s="306" t="s">
        <v>1270</v>
      </c>
    </row>
    <row r="16" spans="1:16" ht="30" x14ac:dyDescent="0.25">
      <c r="A16" s="305" t="s">
        <v>1271</v>
      </c>
      <c r="B16" s="305" t="s">
        <v>1304</v>
      </c>
      <c r="C16" s="136" t="s">
        <v>1266</v>
      </c>
      <c r="D16" s="136" t="s">
        <v>1267</v>
      </c>
      <c r="E16" s="136" t="s">
        <v>1272</v>
      </c>
      <c r="F16" s="305" t="s">
        <v>1269</v>
      </c>
      <c r="G16" s="306" t="s">
        <v>1273</v>
      </c>
    </row>
    <row r="17" spans="1:7" ht="30" x14ac:dyDescent="0.25">
      <c r="A17" s="305" t="s">
        <v>1274</v>
      </c>
      <c r="B17" s="305" t="s">
        <v>1305</v>
      </c>
      <c r="C17" s="136" t="s">
        <v>1266</v>
      </c>
      <c r="D17" s="136" t="s">
        <v>1276</v>
      </c>
      <c r="E17" s="136" t="s">
        <v>1272</v>
      </c>
      <c r="F17" s="305" t="s">
        <v>1269</v>
      </c>
      <c r="G17" s="306" t="s">
        <v>1277</v>
      </c>
    </row>
    <row r="18" spans="1:7" ht="30" x14ac:dyDescent="0.25">
      <c r="A18" s="305" t="s">
        <v>1274</v>
      </c>
      <c r="B18" s="305" t="s">
        <v>1275</v>
      </c>
      <c r="C18" s="136" t="s">
        <v>1266</v>
      </c>
      <c r="D18" s="136" t="s">
        <v>1276</v>
      </c>
      <c r="E18" s="136" t="s">
        <v>1272</v>
      </c>
      <c r="F18" s="305" t="s">
        <v>1269</v>
      </c>
      <c r="G18" s="306" t="s">
        <v>1278</v>
      </c>
    </row>
    <row r="19" spans="1:7" ht="30" x14ac:dyDescent="0.25">
      <c r="A19" s="305" t="s">
        <v>1279</v>
      </c>
      <c r="B19" s="305" t="s">
        <v>1302</v>
      </c>
      <c r="C19" s="136" t="s">
        <v>1266</v>
      </c>
      <c r="D19" s="136" t="s">
        <v>1280</v>
      </c>
      <c r="E19" s="136" t="s">
        <v>1272</v>
      </c>
      <c r="F19" s="305" t="s">
        <v>1269</v>
      </c>
      <c r="G19" s="136" t="s">
        <v>1281</v>
      </c>
    </row>
    <row r="20" spans="1:7" ht="30" x14ac:dyDescent="0.25">
      <c r="A20" s="305" t="s">
        <v>1282</v>
      </c>
      <c r="B20" s="136" t="s">
        <v>1303</v>
      </c>
      <c r="C20" s="136" t="s">
        <v>1266</v>
      </c>
      <c r="D20" s="136" t="s">
        <v>1283</v>
      </c>
      <c r="E20" s="136" t="s">
        <v>1272</v>
      </c>
      <c r="F20" s="305" t="s">
        <v>1269</v>
      </c>
      <c r="G20" s="136" t="s">
        <v>1284</v>
      </c>
    </row>
    <row r="21" spans="1:7" ht="30" x14ac:dyDescent="0.25">
      <c r="A21" s="305" t="s">
        <v>1285</v>
      </c>
      <c r="B21" s="305" t="s">
        <v>1306</v>
      </c>
      <c r="C21" s="136" t="s">
        <v>1266</v>
      </c>
      <c r="D21" s="136" t="s">
        <v>1286</v>
      </c>
      <c r="E21" s="136" t="s">
        <v>1272</v>
      </c>
      <c r="F21" s="305" t="s">
        <v>1269</v>
      </c>
      <c r="G21" s="136" t="s">
        <v>1287</v>
      </c>
    </row>
    <row r="22" spans="1:7" ht="30" x14ac:dyDescent="0.25">
      <c r="A22" s="305" t="s">
        <v>1288</v>
      </c>
      <c r="B22" s="305" t="s">
        <v>1307</v>
      </c>
      <c r="C22" s="136" t="s">
        <v>1266</v>
      </c>
      <c r="D22" s="305" t="s">
        <v>1289</v>
      </c>
      <c r="E22" s="136" t="s">
        <v>1272</v>
      </c>
      <c r="F22" s="305" t="s">
        <v>1269</v>
      </c>
      <c r="G22" s="136" t="s">
        <v>1290</v>
      </c>
    </row>
    <row r="23" spans="1:7" ht="30" x14ac:dyDescent="0.25">
      <c r="A23" s="305" t="s">
        <v>1291</v>
      </c>
      <c r="B23" s="305" t="s">
        <v>1308</v>
      </c>
      <c r="C23" s="136" t="s">
        <v>1266</v>
      </c>
      <c r="D23" s="136" t="s">
        <v>1292</v>
      </c>
      <c r="E23" s="136" t="s">
        <v>1272</v>
      </c>
      <c r="F23" s="305" t="s">
        <v>1269</v>
      </c>
      <c r="G23" s="136" t="s">
        <v>1293</v>
      </c>
    </row>
    <row r="24" spans="1:7" ht="30" x14ac:dyDescent="0.25">
      <c r="A24" s="305" t="s">
        <v>1294</v>
      </c>
      <c r="B24" s="305" t="s">
        <v>1309</v>
      </c>
      <c r="C24" s="136" t="s">
        <v>1266</v>
      </c>
      <c r="D24" s="136" t="s">
        <v>1295</v>
      </c>
      <c r="E24" s="136" t="s">
        <v>1272</v>
      </c>
      <c r="F24" s="305" t="s">
        <v>1269</v>
      </c>
      <c r="G24" s="136" t="s">
        <v>1296</v>
      </c>
    </row>
    <row r="25" spans="1:7" ht="30" x14ac:dyDescent="0.25">
      <c r="A25" s="305" t="s">
        <v>1297</v>
      </c>
      <c r="B25" s="305" t="s">
        <v>1310</v>
      </c>
      <c r="C25" s="136" t="s">
        <v>1266</v>
      </c>
      <c r="D25" s="136" t="s">
        <v>1298</v>
      </c>
      <c r="E25" s="136" t="s">
        <v>1272</v>
      </c>
      <c r="F25" s="305" t="s">
        <v>1269</v>
      </c>
      <c r="G25" s="136" t="s">
        <v>1299</v>
      </c>
    </row>
    <row r="26" spans="1:7" ht="30" x14ac:dyDescent="0.25">
      <c r="A26" s="305" t="s">
        <v>1300</v>
      </c>
      <c r="B26" s="305" t="s">
        <v>1311</v>
      </c>
      <c r="C26" s="136" t="s">
        <v>1266</v>
      </c>
      <c r="D26" s="136" t="s">
        <v>1301</v>
      </c>
      <c r="E26" s="136" t="s">
        <v>1272</v>
      </c>
      <c r="F26" s="305" t="s">
        <v>1269</v>
      </c>
      <c r="G26" s="136" t="s">
        <v>1284</v>
      </c>
    </row>
  </sheetData>
  <mergeCells count="2">
    <mergeCell ref="A1:A3"/>
    <mergeCell ref="B1:E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68"/>
  <sheetViews>
    <sheetView showGridLines="0" workbookViewId="0"/>
  </sheetViews>
  <sheetFormatPr baseColWidth="10" defaultColWidth="11.42578125" defaultRowHeight="15" x14ac:dyDescent="0.25"/>
  <cols>
    <col min="1" max="1" width="40.140625" style="21" customWidth="1"/>
    <col min="2" max="2" width="20.85546875" style="21" customWidth="1"/>
    <col min="3" max="3" width="18.28515625" style="21" bestFit="1" customWidth="1"/>
    <col min="4" max="4" width="11.42578125" style="10"/>
    <col min="5" max="8" width="18.85546875" style="13" customWidth="1"/>
    <col min="9" max="9" width="18.85546875" style="10" customWidth="1"/>
    <col min="10" max="10" width="22.28515625" style="21" customWidth="1"/>
    <col min="11" max="11" width="18.5703125" style="21" bestFit="1" customWidth="1"/>
    <col min="12" max="12" width="19" style="21" customWidth="1"/>
    <col min="13" max="13" width="22.42578125" style="21" bestFit="1" customWidth="1"/>
    <col min="14" max="14" width="17.5703125" style="21" customWidth="1"/>
    <col min="15" max="15" width="18.85546875" style="21" customWidth="1"/>
    <col min="16" max="17" width="18.42578125" style="21" bestFit="1" customWidth="1"/>
    <col min="18" max="16384" width="11.42578125" style="21"/>
  </cols>
  <sheetData>
    <row r="1" spans="1:3" ht="21" x14ac:dyDescent="0.25">
      <c r="A1" s="20" t="str">
        <f>'Contexto int y ext'!A4</f>
        <v>CÁMARA DE COMERCIO DE FACATATIVA</v>
      </c>
    </row>
    <row r="2" spans="1:3" ht="21" x14ac:dyDescent="0.25">
      <c r="A2" s="20" t="str">
        <f>'Contexto int y ext'!A5</f>
        <v>Identificación y Evaluación del Riesgo de Corrupción</v>
      </c>
    </row>
    <row r="3" spans="1:3" ht="21" x14ac:dyDescent="0.25">
      <c r="A3" s="20" t="e">
        <f>'Contexto int y ext'!#REF!</f>
        <v>#REF!</v>
      </c>
    </row>
    <row r="4" spans="1:3" x14ac:dyDescent="0.25">
      <c r="A4" s="14" t="s">
        <v>378</v>
      </c>
    </row>
    <row r="6" spans="1:3" x14ac:dyDescent="0.25">
      <c r="A6" s="21" t="s">
        <v>379</v>
      </c>
      <c r="B6" s="10" t="s">
        <v>380</v>
      </c>
      <c r="C6" s="10">
        <v>4.4000000000000004</v>
      </c>
    </row>
    <row r="7" spans="1:3" x14ac:dyDescent="0.25">
      <c r="A7" s="413" t="s">
        <v>381</v>
      </c>
      <c r="B7" s="45" t="s">
        <v>382</v>
      </c>
      <c r="C7" s="45" t="s">
        <v>383</v>
      </c>
    </row>
    <row r="8" spans="1:3" x14ac:dyDescent="0.25">
      <c r="A8" s="413"/>
      <c r="B8" s="415" t="s">
        <v>384</v>
      </c>
      <c r="C8" s="416"/>
    </row>
    <row r="9" spans="1:3" x14ac:dyDescent="0.25">
      <c r="A9" s="25" t="s">
        <v>385</v>
      </c>
      <c r="B9" s="39">
        <v>42114.52</v>
      </c>
      <c r="C9" s="40">
        <f>B9*$C$6</f>
        <v>185303.88800000001</v>
      </c>
    </row>
    <row r="10" spans="1:3" x14ac:dyDescent="0.25">
      <c r="A10" s="25" t="s">
        <v>386</v>
      </c>
      <c r="B10" s="39">
        <v>88645.53</v>
      </c>
      <c r="C10" s="40">
        <f t="shared" ref="C10:C43" si="0">B10*$C$6</f>
        <v>390040.33200000005</v>
      </c>
    </row>
    <row r="11" spans="1:3" x14ac:dyDescent="0.25">
      <c r="A11" s="25" t="s">
        <v>387</v>
      </c>
      <c r="B11" s="39">
        <v>12384.6</v>
      </c>
      <c r="C11" s="40">
        <f t="shared" si="0"/>
        <v>54492.240000000005</v>
      </c>
    </row>
    <row r="12" spans="1:3" x14ac:dyDescent="0.25">
      <c r="A12" s="25" t="s">
        <v>388</v>
      </c>
      <c r="B12" s="39">
        <v>718.47</v>
      </c>
      <c r="C12" s="40">
        <f t="shared" si="0"/>
        <v>3161.2680000000005</v>
      </c>
    </row>
    <row r="13" spans="1:3" x14ac:dyDescent="0.25">
      <c r="A13" s="25" t="s">
        <v>389</v>
      </c>
      <c r="B13" s="39">
        <v>49850348.655519433</v>
      </c>
      <c r="C13" s="40">
        <f t="shared" si="0"/>
        <v>219341534.08428553</v>
      </c>
    </row>
    <row r="14" spans="1:3" x14ac:dyDescent="0.25">
      <c r="A14" s="25" t="s">
        <v>390</v>
      </c>
      <c r="B14" s="39">
        <v>909228.62</v>
      </c>
      <c r="C14" s="40">
        <f t="shared" si="0"/>
        <v>4000605.9280000003</v>
      </c>
    </row>
    <row r="15" spans="1:3" x14ac:dyDescent="0.25">
      <c r="A15" s="25" t="s">
        <v>391</v>
      </c>
      <c r="B15" s="39">
        <v>39119.99</v>
      </c>
      <c r="C15" s="40">
        <f t="shared" si="0"/>
        <v>172127.95600000001</v>
      </c>
    </row>
    <row r="16" spans="1:3" x14ac:dyDescent="0.25">
      <c r="A16" s="38" t="s">
        <v>392</v>
      </c>
      <c r="B16" s="41">
        <v>50942560.38551943</v>
      </c>
      <c r="C16" s="42">
        <f t="shared" si="0"/>
        <v>224147265.69628552</v>
      </c>
    </row>
    <row r="17" spans="1:3" x14ac:dyDescent="0.25">
      <c r="C17" s="43"/>
    </row>
    <row r="18" spans="1:3" x14ac:dyDescent="0.25">
      <c r="A18" s="413" t="s">
        <v>393</v>
      </c>
      <c r="B18" s="45" t="s">
        <v>382</v>
      </c>
      <c r="C18" s="45" t="s">
        <v>383</v>
      </c>
    </row>
    <row r="19" spans="1:3" x14ac:dyDescent="0.25">
      <c r="A19" s="413"/>
      <c r="B19" s="414" t="s">
        <v>384</v>
      </c>
      <c r="C19" s="414"/>
    </row>
    <row r="20" spans="1:3" x14ac:dyDescent="0.25">
      <c r="A20" s="38" t="s">
        <v>394</v>
      </c>
      <c r="B20" s="41">
        <v>964426.19</v>
      </c>
      <c r="C20" s="42">
        <f t="shared" si="0"/>
        <v>4243475.2360000005</v>
      </c>
    </row>
    <row r="21" spans="1:3" x14ac:dyDescent="0.25">
      <c r="A21" s="25" t="s">
        <v>395</v>
      </c>
      <c r="B21" s="39">
        <v>533906.49000000011</v>
      </c>
      <c r="C21" s="40">
        <f t="shared" si="0"/>
        <v>2349188.5560000008</v>
      </c>
    </row>
    <row r="22" spans="1:3" x14ac:dyDescent="0.25">
      <c r="A22" s="25" t="s">
        <v>396</v>
      </c>
      <c r="B22" s="39">
        <v>430519.6999999999</v>
      </c>
      <c r="C22" s="40">
        <f t="shared" si="0"/>
        <v>1894286.6799999997</v>
      </c>
    </row>
    <row r="23" spans="1:3" x14ac:dyDescent="0.25">
      <c r="A23" s="38" t="s">
        <v>397</v>
      </c>
      <c r="B23" s="41">
        <v>49978134.19551944</v>
      </c>
      <c r="C23" s="42">
        <f t="shared" si="0"/>
        <v>219903790.46028554</v>
      </c>
    </row>
    <row r="24" spans="1:3" x14ac:dyDescent="0.25">
      <c r="A24" s="25" t="s">
        <v>395</v>
      </c>
      <c r="B24" s="39">
        <v>49978134.19551944</v>
      </c>
      <c r="C24" s="40">
        <f t="shared" si="0"/>
        <v>219903790.46028554</v>
      </c>
    </row>
    <row r="25" spans="1:3" x14ac:dyDescent="0.25">
      <c r="A25" s="38" t="s">
        <v>392</v>
      </c>
      <c r="B25" s="41">
        <v>50942560.385519437</v>
      </c>
      <c r="C25" s="42">
        <f t="shared" si="0"/>
        <v>224147265.69628555</v>
      </c>
    </row>
    <row r="26" spans="1:3" x14ac:dyDescent="0.25">
      <c r="C26" s="43"/>
    </row>
    <row r="27" spans="1:3" x14ac:dyDescent="0.25">
      <c r="A27" s="413" t="s">
        <v>398</v>
      </c>
      <c r="B27" s="45" t="s">
        <v>382</v>
      </c>
      <c r="C27" s="45" t="s">
        <v>383</v>
      </c>
    </row>
    <row r="28" spans="1:3" x14ac:dyDescent="0.25">
      <c r="A28" s="413"/>
      <c r="B28" s="414" t="s">
        <v>384</v>
      </c>
      <c r="C28" s="414"/>
    </row>
    <row r="29" spans="1:3" x14ac:dyDescent="0.25">
      <c r="A29" s="25" t="s">
        <v>399</v>
      </c>
      <c r="B29" s="39">
        <v>6106.96</v>
      </c>
      <c r="C29" s="40">
        <f t="shared" si="0"/>
        <v>26870.624000000003</v>
      </c>
    </row>
    <row r="30" spans="1:3" x14ac:dyDescent="0.25">
      <c r="A30" s="25" t="s">
        <v>400</v>
      </c>
      <c r="B30" s="39">
        <v>161002.99000000002</v>
      </c>
      <c r="C30" s="40">
        <f t="shared" si="0"/>
        <v>708413.15600000019</v>
      </c>
    </row>
    <row r="31" spans="1:3" x14ac:dyDescent="0.25">
      <c r="A31" s="25" t="s">
        <v>401</v>
      </c>
      <c r="B31" s="39">
        <v>33033.703978152262</v>
      </c>
      <c r="C31" s="40">
        <f t="shared" si="0"/>
        <v>145348.29750386995</v>
      </c>
    </row>
    <row r="32" spans="1:3" x14ac:dyDescent="0.25">
      <c r="A32" s="25" t="s">
        <v>402</v>
      </c>
      <c r="B32" s="39">
        <v>27782.929999999997</v>
      </c>
      <c r="C32" s="40">
        <f t="shared" si="0"/>
        <v>122244.89199999999</v>
      </c>
    </row>
    <row r="33" spans="1:17" x14ac:dyDescent="0.25">
      <c r="A33" s="25" t="s">
        <v>403</v>
      </c>
      <c r="B33" s="39">
        <v>7207865.9499999983</v>
      </c>
      <c r="C33" s="40">
        <f t="shared" si="0"/>
        <v>31714610.179999996</v>
      </c>
    </row>
    <row r="34" spans="1:17" x14ac:dyDescent="0.25">
      <c r="A34" s="25" t="s">
        <v>404</v>
      </c>
      <c r="B34" s="39">
        <v>16340137.350147558</v>
      </c>
      <c r="C34" s="40">
        <f t="shared" si="0"/>
        <v>71896604.340649262</v>
      </c>
    </row>
    <row r="35" spans="1:17" x14ac:dyDescent="0.25">
      <c r="A35" s="25" t="s">
        <v>405</v>
      </c>
      <c r="B35" s="39">
        <v>74681.170000000013</v>
      </c>
      <c r="C35" s="40">
        <f t="shared" si="0"/>
        <v>328597.1480000001</v>
      </c>
    </row>
    <row r="36" spans="1:17" x14ac:dyDescent="0.25">
      <c r="A36" s="25" t="s">
        <v>406</v>
      </c>
      <c r="B36" s="39">
        <v>470733.63</v>
      </c>
      <c r="C36" s="40">
        <f t="shared" si="0"/>
        <v>2071227.9720000003</v>
      </c>
    </row>
    <row r="37" spans="1:17" x14ac:dyDescent="0.25">
      <c r="A37" s="25" t="s">
        <v>407</v>
      </c>
      <c r="B37" s="39">
        <v>956532.16104661673</v>
      </c>
      <c r="C37" s="40">
        <f t="shared" si="0"/>
        <v>4208741.5086051142</v>
      </c>
    </row>
    <row r="38" spans="1:17" x14ac:dyDescent="0.25">
      <c r="A38" s="25" t="s">
        <v>408</v>
      </c>
      <c r="B38" s="39">
        <v>640449.15999999992</v>
      </c>
      <c r="C38" s="40">
        <f t="shared" si="0"/>
        <v>2817976.304</v>
      </c>
    </row>
    <row r="39" spans="1:17" x14ac:dyDescent="0.25">
      <c r="A39" s="25" t="s">
        <v>409</v>
      </c>
      <c r="B39" s="39">
        <v>9461.82</v>
      </c>
      <c r="C39" s="40">
        <f t="shared" si="0"/>
        <v>41632.008000000002</v>
      </c>
    </row>
    <row r="40" spans="1:17" x14ac:dyDescent="0.25">
      <c r="A40" s="25" t="s">
        <v>410</v>
      </c>
      <c r="B40" s="39">
        <v>22940624.838951916</v>
      </c>
      <c r="C40" s="40">
        <f t="shared" si="0"/>
        <v>100938749.29138844</v>
      </c>
    </row>
    <row r="41" spans="1:17" x14ac:dyDescent="0.25">
      <c r="A41" s="25" t="s">
        <v>411</v>
      </c>
      <c r="B41" s="39">
        <v>126681.4</v>
      </c>
      <c r="C41" s="40">
        <f t="shared" si="0"/>
        <v>557398.16</v>
      </c>
    </row>
    <row r="42" spans="1:17" x14ac:dyDescent="0.25">
      <c r="A42" s="25" t="s">
        <v>412</v>
      </c>
      <c r="B42" s="39">
        <v>1947466.3213951977</v>
      </c>
      <c r="C42" s="40">
        <f t="shared" si="0"/>
        <v>8568851.8141388707</v>
      </c>
    </row>
    <row r="43" spans="1:17" x14ac:dyDescent="0.25">
      <c r="A43" s="38" t="s">
        <v>392</v>
      </c>
      <c r="B43" s="41">
        <v>50942560.385519437</v>
      </c>
      <c r="C43" s="42">
        <f t="shared" si="0"/>
        <v>224147265.69628555</v>
      </c>
    </row>
    <row r="45" spans="1:17" ht="15" customHeight="1" x14ac:dyDescent="0.25">
      <c r="A45" s="423" t="s">
        <v>413</v>
      </c>
      <c r="B45" s="45" t="s">
        <v>382</v>
      </c>
      <c r="C45" s="45" t="s">
        <v>383</v>
      </c>
      <c r="D45" s="424" t="s">
        <v>414</v>
      </c>
      <c r="E45" s="424" t="s">
        <v>415</v>
      </c>
      <c r="F45" s="424"/>
      <c r="G45" s="424"/>
      <c r="H45" s="424"/>
      <c r="I45" s="424"/>
      <c r="K45" s="424" t="s">
        <v>415</v>
      </c>
      <c r="L45" s="424"/>
      <c r="M45" s="424"/>
      <c r="N45" s="424"/>
      <c r="O45" s="424"/>
      <c r="P45" s="424"/>
      <c r="Q45" s="424"/>
    </row>
    <row r="46" spans="1:17" x14ac:dyDescent="0.25">
      <c r="A46" s="423"/>
      <c r="B46" s="415" t="s">
        <v>384</v>
      </c>
      <c r="C46" s="416"/>
      <c r="D46" s="424"/>
      <c r="E46" s="424"/>
      <c r="F46" s="424"/>
      <c r="G46" s="424"/>
      <c r="H46" s="424"/>
      <c r="I46" s="424"/>
      <c r="K46" s="424"/>
      <c r="L46" s="424"/>
      <c r="M46" s="424"/>
      <c r="N46" s="424"/>
      <c r="O46" s="424"/>
      <c r="P46" s="424"/>
      <c r="Q46" s="424"/>
    </row>
    <row r="47" spans="1:17" ht="78.75" customHeight="1" x14ac:dyDescent="0.25">
      <c r="A47" s="33" t="s">
        <v>395</v>
      </c>
      <c r="B47" s="47">
        <v>50512040.685519457</v>
      </c>
      <c r="C47" s="48">
        <f t="shared" ref="C47:C109" si="1">B47*$C$6</f>
        <v>222252979.01628563</v>
      </c>
      <c r="D47" s="424"/>
      <c r="E47" s="37" t="s">
        <v>416</v>
      </c>
      <c r="F47" s="37" t="s">
        <v>417</v>
      </c>
      <c r="G47" s="37" t="s">
        <v>418</v>
      </c>
      <c r="H47" s="37" t="s">
        <v>419</v>
      </c>
      <c r="I47" s="50" t="s">
        <v>420</v>
      </c>
      <c r="K47" s="37" t="s">
        <v>421</v>
      </c>
      <c r="L47" s="37" t="s">
        <v>416</v>
      </c>
      <c r="M47" s="37" t="s">
        <v>417</v>
      </c>
      <c r="N47" s="37" t="s">
        <v>418</v>
      </c>
      <c r="O47" s="37" t="s">
        <v>419</v>
      </c>
      <c r="P47" s="50" t="s">
        <v>420</v>
      </c>
      <c r="Q47" s="50" t="s">
        <v>422</v>
      </c>
    </row>
    <row r="48" spans="1:17" x14ac:dyDescent="0.25">
      <c r="A48" s="25" t="s">
        <v>423</v>
      </c>
      <c r="B48" s="39">
        <v>31454614.280347124</v>
      </c>
      <c r="C48" s="40">
        <f t="shared" si="1"/>
        <v>138400302.83352736</v>
      </c>
      <c r="D48" s="49" t="s">
        <v>424</v>
      </c>
      <c r="E48" s="8"/>
      <c r="F48" s="8"/>
      <c r="G48" s="8"/>
      <c r="H48" s="8"/>
      <c r="I48" s="12" t="s">
        <v>425</v>
      </c>
      <c r="K48" s="9" t="s">
        <v>426</v>
      </c>
      <c r="L48" s="51">
        <v>8</v>
      </c>
      <c r="M48" s="51"/>
      <c r="N48" s="51"/>
      <c r="O48" s="51">
        <v>3</v>
      </c>
      <c r="P48" s="51">
        <v>8</v>
      </c>
      <c r="Q48" s="51">
        <f>SUM(L48:P48)</f>
        <v>19</v>
      </c>
    </row>
    <row r="49" spans="1:17" x14ac:dyDescent="0.25">
      <c r="A49" s="25" t="s">
        <v>427</v>
      </c>
      <c r="B49" s="39">
        <v>3024.77</v>
      </c>
      <c r="C49" s="40">
        <f t="shared" si="1"/>
        <v>13308.988000000001</v>
      </c>
      <c r="D49" s="49" t="s">
        <v>428</v>
      </c>
      <c r="E49" s="8"/>
      <c r="F49" s="8"/>
      <c r="G49" s="8"/>
      <c r="H49" s="8" t="s">
        <v>425</v>
      </c>
      <c r="I49" s="12"/>
      <c r="K49" s="420" t="s">
        <v>428</v>
      </c>
      <c r="L49" s="421"/>
      <c r="M49" s="421"/>
      <c r="N49" s="421"/>
      <c r="O49" s="421"/>
      <c r="P49" s="421"/>
      <c r="Q49" s="422"/>
    </row>
    <row r="50" spans="1:17" x14ac:dyDescent="0.25">
      <c r="A50" s="25" t="s">
        <v>429</v>
      </c>
      <c r="B50" s="39">
        <v>4377.3100000000004</v>
      </c>
      <c r="C50" s="40">
        <f t="shared" si="1"/>
        <v>19260.164000000004</v>
      </c>
      <c r="D50" s="49" t="s">
        <v>428</v>
      </c>
      <c r="E50" s="25"/>
      <c r="F50" s="8"/>
      <c r="G50" s="8"/>
      <c r="H50" s="8"/>
      <c r="I50" s="12" t="s">
        <v>425</v>
      </c>
      <c r="K50" s="9" t="s">
        <v>430</v>
      </c>
      <c r="L50" s="51">
        <v>19</v>
      </c>
      <c r="M50" s="51"/>
      <c r="N50" s="51"/>
      <c r="O50" s="51">
        <v>14</v>
      </c>
      <c r="P50" s="51"/>
      <c r="Q50" s="51">
        <f>SUM(L50:P50)</f>
        <v>33</v>
      </c>
    </row>
    <row r="51" spans="1:17" x14ac:dyDescent="0.25">
      <c r="A51" s="25" t="s">
        <v>431</v>
      </c>
      <c r="B51" s="39">
        <v>732.17</v>
      </c>
      <c r="C51" s="40">
        <f t="shared" si="1"/>
        <v>3221.5480000000002</v>
      </c>
      <c r="D51" s="49" t="s">
        <v>424</v>
      </c>
      <c r="E51" s="8"/>
      <c r="F51" s="8"/>
      <c r="G51" s="8"/>
      <c r="H51" s="8" t="s">
        <v>425</v>
      </c>
      <c r="I51" s="12"/>
      <c r="K51" s="9" t="s">
        <v>432</v>
      </c>
      <c r="L51" s="51">
        <v>14</v>
      </c>
      <c r="M51" s="51"/>
      <c r="N51" s="51"/>
      <c r="O51" s="51">
        <v>12</v>
      </c>
      <c r="P51" s="51">
        <v>2</v>
      </c>
      <c r="Q51" s="51">
        <f>SUM(L51:P51)</f>
        <v>28</v>
      </c>
    </row>
    <row r="52" spans="1:17" x14ac:dyDescent="0.25">
      <c r="A52" s="25" t="s">
        <v>433</v>
      </c>
      <c r="B52" s="39">
        <v>2516.56</v>
      </c>
      <c r="C52" s="40">
        <f t="shared" si="1"/>
        <v>11072.864000000001</v>
      </c>
      <c r="D52" s="49" t="s">
        <v>424</v>
      </c>
      <c r="E52" s="8" t="s">
        <v>425</v>
      </c>
      <c r="F52" s="8"/>
      <c r="G52" s="8"/>
      <c r="H52" s="8"/>
      <c r="I52" s="12"/>
      <c r="K52" s="52" t="s">
        <v>384</v>
      </c>
      <c r="L52" s="53">
        <f>SUM(L48:L51)</f>
        <v>41</v>
      </c>
      <c r="M52" s="53"/>
      <c r="N52" s="53"/>
      <c r="O52" s="53">
        <f>SUM(O48:O51)</f>
        <v>29</v>
      </c>
      <c r="P52" s="53">
        <f>SUM(P48:P51)</f>
        <v>10</v>
      </c>
      <c r="Q52" s="53">
        <f>SUM(L52:P52)</f>
        <v>80</v>
      </c>
    </row>
    <row r="53" spans="1:17" x14ac:dyDescent="0.25">
      <c r="A53" s="25" t="s">
        <v>434</v>
      </c>
      <c r="B53" s="39">
        <v>12312.85</v>
      </c>
      <c r="C53" s="40">
        <f t="shared" si="1"/>
        <v>54176.540000000008</v>
      </c>
      <c r="D53" s="49" t="s">
        <v>424</v>
      </c>
      <c r="E53" s="8" t="s">
        <v>425</v>
      </c>
      <c r="F53" s="8"/>
      <c r="G53" s="8"/>
      <c r="H53" s="8"/>
      <c r="I53" s="12"/>
      <c r="K53" s="52" t="s">
        <v>435</v>
      </c>
      <c r="L53" s="54">
        <v>2818444.82</v>
      </c>
      <c r="M53" s="52"/>
      <c r="N53" s="52"/>
      <c r="O53" s="54">
        <v>2925209.94</v>
      </c>
      <c r="P53" s="54">
        <v>195498309.97</v>
      </c>
      <c r="Q53" s="55">
        <f>SUM(L53:P53)</f>
        <v>201241964.72999999</v>
      </c>
    </row>
    <row r="54" spans="1:17" x14ac:dyDescent="0.25">
      <c r="A54" s="25" t="s">
        <v>436</v>
      </c>
      <c r="B54" s="39">
        <v>6380.89</v>
      </c>
      <c r="C54" s="40">
        <f t="shared" si="1"/>
        <v>28075.916000000005</v>
      </c>
      <c r="D54" s="49" t="s">
        <v>424</v>
      </c>
      <c r="E54" s="8" t="s">
        <v>425</v>
      </c>
      <c r="F54" s="8"/>
      <c r="G54" s="8"/>
      <c r="H54" s="8"/>
      <c r="I54" s="12"/>
      <c r="K54" s="52" t="s">
        <v>437</v>
      </c>
      <c r="L54" s="56">
        <v>709935.72</v>
      </c>
      <c r="M54" s="52"/>
      <c r="N54" s="52"/>
      <c r="O54" s="56">
        <v>736828.7</v>
      </c>
      <c r="P54" s="56">
        <v>49495795.960000001</v>
      </c>
      <c r="Q54" s="56">
        <f>SUM(L54:P54)</f>
        <v>50942560.380000003</v>
      </c>
    </row>
    <row r="55" spans="1:17" x14ac:dyDescent="0.25">
      <c r="A55" s="25" t="s">
        <v>438</v>
      </c>
      <c r="B55" s="39">
        <v>9402.86</v>
      </c>
      <c r="C55" s="40">
        <f t="shared" si="1"/>
        <v>41372.584000000003</v>
      </c>
      <c r="D55" s="49" t="s">
        <v>424</v>
      </c>
      <c r="E55" s="8"/>
      <c r="F55" s="8"/>
      <c r="G55" s="8"/>
      <c r="H55" s="8" t="s">
        <v>425</v>
      </c>
      <c r="I55" s="12"/>
    </row>
    <row r="56" spans="1:17" x14ac:dyDescent="0.25">
      <c r="A56" s="25" t="s">
        <v>439</v>
      </c>
      <c r="B56" s="39">
        <v>21473.35</v>
      </c>
      <c r="C56" s="40">
        <f t="shared" si="1"/>
        <v>94482.74</v>
      </c>
      <c r="D56" s="49" t="s">
        <v>424</v>
      </c>
      <c r="E56" s="8" t="s">
        <v>425</v>
      </c>
      <c r="F56" s="8"/>
      <c r="G56" s="8"/>
      <c r="H56" s="8"/>
      <c r="I56" s="12"/>
    </row>
    <row r="57" spans="1:17" x14ac:dyDescent="0.25">
      <c r="A57" s="25" t="s">
        <v>440</v>
      </c>
      <c r="B57" s="39">
        <v>4124.34</v>
      </c>
      <c r="C57" s="40">
        <f t="shared" si="1"/>
        <v>18147.096000000001</v>
      </c>
      <c r="D57" s="49" t="s">
        <v>424</v>
      </c>
      <c r="E57" s="8"/>
      <c r="F57" s="8"/>
      <c r="G57" s="8"/>
      <c r="H57" s="8" t="s">
        <v>425</v>
      </c>
      <c r="I57" s="12"/>
    </row>
    <row r="58" spans="1:17" x14ac:dyDescent="0.25">
      <c r="A58" s="25" t="s">
        <v>441</v>
      </c>
      <c r="B58" s="39">
        <v>46476.4</v>
      </c>
      <c r="C58" s="40">
        <f t="shared" si="1"/>
        <v>204496.16000000003</v>
      </c>
      <c r="D58" s="49" t="s">
        <v>428</v>
      </c>
      <c r="E58" s="8"/>
      <c r="F58" s="8"/>
      <c r="G58" s="8"/>
      <c r="H58" s="8" t="s">
        <v>425</v>
      </c>
      <c r="I58" s="12"/>
    </row>
    <row r="59" spans="1:17" x14ac:dyDescent="0.25">
      <c r="A59" s="25" t="s">
        <v>442</v>
      </c>
      <c r="B59" s="39">
        <v>32940.06</v>
      </c>
      <c r="C59" s="40">
        <f t="shared" si="1"/>
        <v>144936.264</v>
      </c>
      <c r="D59" s="49" t="s">
        <v>428</v>
      </c>
      <c r="E59" s="8"/>
      <c r="F59" s="8"/>
      <c r="G59" s="8"/>
      <c r="H59" s="8" t="s">
        <v>425</v>
      </c>
      <c r="I59" s="12"/>
    </row>
    <row r="60" spans="1:17" x14ac:dyDescent="0.25">
      <c r="A60" s="25" t="s">
        <v>443</v>
      </c>
      <c r="B60" s="39">
        <v>36595.130000000005</v>
      </c>
      <c r="C60" s="40">
        <f t="shared" si="1"/>
        <v>161018.57200000004</v>
      </c>
      <c r="D60" s="49" t="s">
        <v>428</v>
      </c>
      <c r="E60" s="8"/>
      <c r="F60" s="8"/>
      <c r="G60" s="8"/>
      <c r="H60" s="8" t="s">
        <v>425</v>
      </c>
      <c r="I60" s="12"/>
    </row>
    <row r="61" spans="1:17" x14ac:dyDescent="0.25">
      <c r="A61" s="25" t="s">
        <v>444</v>
      </c>
      <c r="B61" s="39">
        <v>204768.55</v>
      </c>
      <c r="C61" s="40">
        <f t="shared" si="1"/>
        <v>900981.62</v>
      </c>
      <c r="D61" s="49" t="s">
        <v>428</v>
      </c>
      <c r="E61" s="12" t="s">
        <v>425</v>
      </c>
      <c r="F61" s="8"/>
      <c r="G61" s="8"/>
      <c r="H61" s="8"/>
      <c r="I61" s="12"/>
    </row>
    <row r="62" spans="1:17" x14ac:dyDescent="0.25">
      <c r="A62" s="25" t="s">
        <v>445</v>
      </c>
      <c r="B62" s="39">
        <v>23455.89</v>
      </c>
      <c r="C62" s="40">
        <f t="shared" si="1"/>
        <v>103205.91600000001</v>
      </c>
      <c r="D62" s="49" t="s">
        <v>424</v>
      </c>
      <c r="E62" s="8"/>
      <c r="F62" s="8"/>
      <c r="G62" s="8"/>
      <c r="H62" s="8"/>
      <c r="I62" s="12" t="s">
        <v>425</v>
      </c>
    </row>
    <row r="63" spans="1:17" x14ac:dyDescent="0.25">
      <c r="A63" s="25" t="s">
        <v>446</v>
      </c>
      <c r="B63" s="39">
        <v>3391.7700000000004</v>
      </c>
      <c r="C63" s="40">
        <f t="shared" si="1"/>
        <v>14923.788000000002</v>
      </c>
      <c r="D63" s="49" t="s">
        <v>424</v>
      </c>
      <c r="E63" s="8"/>
      <c r="F63" s="8"/>
      <c r="G63" s="8"/>
      <c r="H63" s="8"/>
      <c r="I63" s="8" t="s">
        <v>425</v>
      </c>
    </row>
    <row r="64" spans="1:17" x14ac:dyDescent="0.25">
      <c r="A64" s="25" t="s">
        <v>447</v>
      </c>
      <c r="B64" s="39">
        <v>64574.979999999989</v>
      </c>
      <c r="C64" s="40">
        <f t="shared" si="1"/>
        <v>284129.91199999995</v>
      </c>
      <c r="D64" s="49" t="s">
        <v>428</v>
      </c>
      <c r="E64" s="8"/>
      <c r="F64" s="8"/>
      <c r="G64" s="8"/>
      <c r="H64" s="8"/>
      <c r="I64" s="8" t="s">
        <v>425</v>
      </c>
    </row>
    <row r="65" spans="1:9" x14ac:dyDescent="0.25">
      <c r="A65" s="25" t="s">
        <v>448</v>
      </c>
      <c r="B65" s="39">
        <v>3118.02</v>
      </c>
      <c r="C65" s="40">
        <f t="shared" si="1"/>
        <v>13719.288</v>
      </c>
      <c r="D65" s="49" t="s">
        <v>428</v>
      </c>
      <c r="E65" s="8" t="s">
        <v>425</v>
      </c>
      <c r="F65" s="8"/>
      <c r="G65" s="8"/>
      <c r="H65" s="8"/>
      <c r="I65" s="12"/>
    </row>
    <row r="66" spans="1:9" x14ac:dyDescent="0.25">
      <c r="A66" s="25" t="s">
        <v>449</v>
      </c>
      <c r="B66" s="39">
        <v>16340137.350147558</v>
      </c>
      <c r="C66" s="40">
        <f t="shared" si="1"/>
        <v>71896604.340649262</v>
      </c>
      <c r="D66" s="49" t="s">
        <v>424</v>
      </c>
      <c r="E66" s="8"/>
      <c r="F66" s="8"/>
      <c r="G66" s="8"/>
      <c r="H66" s="8"/>
      <c r="I66" s="8" t="s">
        <v>425</v>
      </c>
    </row>
    <row r="67" spans="1:9" x14ac:dyDescent="0.25">
      <c r="A67" s="25" t="s">
        <v>450</v>
      </c>
      <c r="B67" s="39">
        <v>2038.71</v>
      </c>
      <c r="C67" s="40">
        <f t="shared" si="1"/>
        <v>8970.3240000000005</v>
      </c>
      <c r="D67" s="49" t="s">
        <v>428</v>
      </c>
      <c r="E67" s="8" t="s">
        <v>425</v>
      </c>
      <c r="F67" s="8"/>
      <c r="G67" s="8"/>
      <c r="H67" s="8"/>
      <c r="I67" s="12"/>
    </row>
    <row r="68" spans="1:9" x14ac:dyDescent="0.25">
      <c r="A68" s="25" t="s">
        <v>451</v>
      </c>
      <c r="B68" s="39">
        <v>38816.880000000005</v>
      </c>
      <c r="C68" s="40">
        <f t="shared" si="1"/>
        <v>170794.27200000003</v>
      </c>
      <c r="D68" s="49" t="s">
        <v>428</v>
      </c>
      <c r="E68" s="8" t="s">
        <v>425</v>
      </c>
      <c r="F68" s="8"/>
      <c r="G68" s="8"/>
      <c r="H68" s="8"/>
      <c r="I68" s="12"/>
    </row>
    <row r="69" spans="1:9" x14ac:dyDescent="0.25">
      <c r="A69" s="25" t="s">
        <v>452</v>
      </c>
      <c r="B69" s="39">
        <v>571.19000000000005</v>
      </c>
      <c r="C69" s="40">
        <f t="shared" si="1"/>
        <v>2513.2360000000003</v>
      </c>
      <c r="D69" s="49" t="s">
        <v>428</v>
      </c>
      <c r="E69" s="8"/>
      <c r="F69" s="8"/>
      <c r="G69" s="8"/>
      <c r="H69" s="8" t="s">
        <v>425</v>
      </c>
      <c r="I69" s="12"/>
    </row>
    <row r="70" spans="1:9" x14ac:dyDescent="0.25">
      <c r="A70" s="25" t="s">
        <v>453</v>
      </c>
      <c r="B70" s="39">
        <v>2599.75</v>
      </c>
      <c r="C70" s="40">
        <f t="shared" si="1"/>
        <v>11438.900000000001</v>
      </c>
      <c r="D70" s="49" t="s">
        <v>428</v>
      </c>
      <c r="E70" s="8" t="s">
        <v>425</v>
      </c>
      <c r="F70" s="8"/>
      <c r="G70" s="8"/>
      <c r="H70" s="8"/>
      <c r="I70" s="12"/>
    </row>
    <row r="71" spans="1:9" x14ac:dyDescent="0.25">
      <c r="A71" s="25" t="s">
        <v>454</v>
      </c>
      <c r="B71" s="39">
        <v>4624.38</v>
      </c>
      <c r="C71" s="40">
        <f t="shared" si="1"/>
        <v>20347.272000000001</v>
      </c>
      <c r="D71" s="49" t="s">
        <v>428</v>
      </c>
      <c r="E71" s="8" t="s">
        <v>425</v>
      </c>
      <c r="F71" s="8"/>
      <c r="G71" s="8"/>
      <c r="H71" s="8"/>
      <c r="I71" s="12"/>
    </row>
    <row r="72" spans="1:9" x14ac:dyDescent="0.25">
      <c r="A72" s="25" t="s">
        <v>455</v>
      </c>
      <c r="B72" s="39">
        <v>590384.14999999979</v>
      </c>
      <c r="C72" s="40">
        <f t="shared" si="1"/>
        <v>2597690.2599999993</v>
      </c>
      <c r="D72" s="49" t="s">
        <v>424</v>
      </c>
      <c r="E72" s="8"/>
      <c r="F72" s="8"/>
      <c r="G72" s="8"/>
      <c r="H72" s="8"/>
      <c r="I72" s="12" t="s">
        <v>425</v>
      </c>
    </row>
    <row r="73" spans="1:9" x14ac:dyDescent="0.25">
      <c r="A73" s="25" t="s">
        <v>456</v>
      </c>
      <c r="B73" s="39">
        <v>24738.931046616988</v>
      </c>
      <c r="C73" s="40">
        <f t="shared" si="1"/>
        <v>108851.29660511475</v>
      </c>
      <c r="D73" s="49" t="s">
        <v>424</v>
      </c>
      <c r="E73" s="8"/>
      <c r="F73" s="8"/>
      <c r="G73" s="8"/>
      <c r="H73" s="8"/>
      <c r="I73" s="8" t="s">
        <v>425</v>
      </c>
    </row>
    <row r="74" spans="1:9" x14ac:dyDescent="0.25">
      <c r="A74" s="25" t="s">
        <v>457</v>
      </c>
      <c r="B74" s="39">
        <v>9386.380000000001</v>
      </c>
      <c r="C74" s="40">
        <f t="shared" si="1"/>
        <v>41300.072000000007</v>
      </c>
      <c r="D74" s="49" t="s">
        <v>428</v>
      </c>
      <c r="E74" s="8" t="s">
        <v>425</v>
      </c>
      <c r="F74" s="8"/>
      <c r="G74" s="8"/>
      <c r="H74" s="8"/>
      <c r="I74" s="12"/>
    </row>
    <row r="75" spans="1:9" x14ac:dyDescent="0.25">
      <c r="A75" s="25" t="s">
        <v>458</v>
      </c>
      <c r="B75" s="39">
        <v>7023.2199999999993</v>
      </c>
      <c r="C75" s="40">
        <f t="shared" si="1"/>
        <v>30902.167999999998</v>
      </c>
      <c r="D75" s="49" t="s">
        <v>428</v>
      </c>
      <c r="E75" s="8"/>
      <c r="F75" s="8"/>
      <c r="G75" s="8"/>
      <c r="H75" s="8" t="s">
        <v>425</v>
      </c>
      <c r="I75" s="12"/>
    </row>
    <row r="76" spans="1:9" x14ac:dyDescent="0.25">
      <c r="A76" s="25" t="s">
        <v>459</v>
      </c>
      <c r="B76" s="39">
        <v>52285.69</v>
      </c>
      <c r="C76" s="40">
        <f t="shared" si="1"/>
        <v>230057.03600000002</v>
      </c>
      <c r="D76" s="49" t="s">
        <v>428</v>
      </c>
      <c r="E76" s="8"/>
      <c r="F76" s="8"/>
      <c r="G76" s="8"/>
      <c r="H76" s="8" t="s">
        <v>425</v>
      </c>
      <c r="I76" s="12"/>
    </row>
    <row r="77" spans="1:9" x14ac:dyDescent="0.25">
      <c r="A77" s="25" t="s">
        <v>460</v>
      </c>
      <c r="B77" s="39">
        <v>32130.540000000005</v>
      </c>
      <c r="C77" s="40">
        <f t="shared" si="1"/>
        <v>141374.37600000002</v>
      </c>
      <c r="D77" s="49" t="s">
        <v>424</v>
      </c>
      <c r="E77" s="8" t="s">
        <v>425</v>
      </c>
      <c r="F77" s="8"/>
      <c r="G77" s="8"/>
      <c r="H77" s="8"/>
      <c r="I77" s="12"/>
    </row>
    <row r="78" spans="1:9" x14ac:dyDescent="0.25">
      <c r="A78" s="25" t="s">
        <v>461</v>
      </c>
      <c r="B78" s="39">
        <v>4302.55</v>
      </c>
      <c r="C78" s="40">
        <f t="shared" si="1"/>
        <v>18931.22</v>
      </c>
      <c r="D78" s="49" t="s">
        <v>428</v>
      </c>
      <c r="E78" s="8"/>
      <c r="F78" s="8"/>
      <c r="G78" s="8"/>
      <c r="H78" s="8" t="s">
        <v>425</v>
      </c>
      <c r="I78" s="12"/>
    </row>
    <row r="79" spans="1:9" x14ac:dyDescent="0.25">
      <c r="A79" s="25" t="s">
        <v>462</v>
      </c>
      <c r="B79" s="39">
        <v>39119.99</v>
      </c>
      <c r="C79" s="40">
        <f t="shared" si="1"/>
        <v>172127.95600000001</v>
      </c>
      <c r="D79" s="49" t="s">
        <v>428</v>
      </c>
      <c r="E79" s="8" t="s">
        <v>425</v>
      </c>
      <c r="F79" s="8"/>
      <c r="G79" s="8"/>
      <c r="H79" s="8"/>
      <c r="I79" s="12"/>
    </row>
    <row r="80" spans="1:9" x14ac:dyDescent="0.25">
      <c r="A80" s="25" t="s">
        <v>463</v>
      </c>
      <c r="B80" s="39">
        <v>48640.149999999994</v>
      </c>
      <c r="C80" s="40">
        <f t="shared" si="1"/>
        <v>214016.66</v>
      </c>
      <c r="D80" s="49" t="s">
        <v>428</v>
      </c>
      <c r="E80" s="8"/>
      <c r="F80" s="8"/>
      <c r="G80" s="8"/>
      <c r="H80" s="8" t="s">
        <v>425</v>
      </c>
      <c r="I80" s="12"/>
    </row>
    <row r="81" spans="1:9" x14ac:dyDescent="0.25">
      <c r="A81" s="25" t="s">
        <v>464</v>
      </c>
      <c r="B81" s="39">
        <v>137820.95000000001</v>
      </c>
      <c r="C81" s="40">
        <f t="shared" si="1"/>
        <v>606412.18000000005</v>
      </c>
      <c r="D81" s="49" t="s">
        <v>428</v>
      </c>
      <c r="E81" s="8"/>
      <c r="F81" s="8"/>
      <c r="G81" s="8"/>
      <c r="H81" s="8" t="s">
        <v>425</v>
      </c>
      <c r="I81" s="12"/>
    </row>
    <row r="82" spans="1:9" x14ac:dyDescent="0.25">
      <c r="A82" s="25" t="s">
        <v>465</v>
      </c>
      <c r="B82" s="39">
        <v>7975.96</v>
      </c>
      <c r="C82" s="40">
        <f t="shared" si="1"/>
        <v>35094.224000000002</v>
      </c>
      <c r="D82" s="49" t="s">
        <v>428</v>
      </c>
      <c r="E82" s="8" t="s">
        <v>425</v>
      </c>
      <c r="F82" s="8"/>
      <c r="G82" s="8"/>
      <c r="H82" s="8"/>
      <c r="I82" s="12"/>
    </row>
    <row r="83" spans="1:9" x14ac:dyDescent="0.25">
      <c r="A83" s="25" t="s">
        <v>466</v>
      </c>
      <c r="B83" s="39">
        <v>903.16397815225912</v>
      </c>
      <c r="C83" s="40">
        <f t="shared" si="1"/>
        <v>3973.9215038699404</v>
      </c>
      <c r="D83" s="49" t="s">
        <v>424</v>
      </c>
      <c r="E83" s="8" t="s">
        <v>425</v>
      </c>
      <c r="F83" s="8"/>
      <c r="G83" s="8"/>
      <c r="H83" s="8"/>
      <c r="I83" s="12"/>
    </row>
    <row r="84" spans="1:9" x14ac:dyDescent="0.25">
      <c r="A84" s="25" t="s">
        <v>467</v>
      </c>
      <c r="B84" s="39">
        <v>6252.37</v>
      </c>
      <c r="C84" s="40">
        <f t="shared" si="1"/>
        <v>27510.428000000004</v>
      </c>
      <c r="D84" s="49" t="s">
        <v>428</v>
      </c>
      <c r="E84" s="8" t="s">
        <v>425</v>
      </c>
      <c r="F84" s="8"/>
      <c r="G84" s="8"/>
      <c r="H84" s="8"/>
      <c r="I84" s="12"/>
    </row>
    <row r="85" spans="1:9" x14ac:dyDescent="0.25">
      <c r="A85" s="25" t="s">
        <v>468</v>
      </c>
      <c r="B85" s="39">
        <v>13478.25</v>
      </c>
      <c r="C85" s="40">
        <f t="shared" si="1"/>
        <v>59304.3</v>
      </c>
      <c r="D85" s="49" t="s">
        <v>424</v>
      </c>
      <c r="E85" s="8" t="s">
        <v>425</v>
      </c>
      <c r="F85" s="8"/>
      <c r="G85" s="8"/>
      <c r="H85" s="8"/>
      <c r="I85" s="12"/>
    </row>
    <row r="86" spans="1:9" x14ac:dyDescent="0.25">
      <c r="A86" s="25" t="s">
        <v>469</v>
      </c>
      <c r="B86" s="39">
        <v>9432.2900000000009</v>
      </c>
      <c r="C86" s="40">
        <f t="shared" si="1"/>
        <v>41502.076000000008</v>
      </c>
      <c r="D86" s="49" t="s">
        <v>428</v>
      </c>
      <c r="E86" s="8" t="s">
        <v>425</v>
      </c>
      <c r="F86" s="8"/>
      <c r="G86" s="8"/>
      <c r="H86" s="8"/>
      <c r="I86" s="12"/>
    </row>
    <row r="87" spans="1:9" x14ac:dyDescent="0.25">
      <c r="A87" s="25" t="s">
        <v>470</v>
      </c>
      <c r="B87" s="39">
        <v>24080.23</v>
      </c>
      <c r="C87" s="40">
        <f t="shared" si="1"/>
        <v>105953.012</v>
      </c>
      <c r="D87" s="49" t="s">
        <v>428</v>
      </c>
      <c r="E87" s="8" t="s">
        <v>425</v>
      </c>
      <c r="F87" s="8"/>
      <c r="G87" s="8"/>
      <c r="H87" s="8"/>
      <c r="I87" s="12"/>
    </row>
    <row r="88" spans="1:9" x14ac:dyDescent="0.25">
      <c r="A88" s="25" t="s">
        <v>471</v>
      </c>
      <c r="B88" s="39">
        <v>1472.71</v>
      </c>
      <c r="C88" s="40">
        <f t="shared" si="1"/>
        <v>6479.9240000000009</v>
      </c>
      <c r="D88" s="49" t="s">
        <v>424</v>
      </c>
      <c r="E88" s="8" t="s">
        <v>425</v>
      </c>
      <c r="F88" s="8"/>
      <c r="G88" s="8"/>
      <c r="H88" s="8"/>
      <c r="I88" s="12"/>
    </row>
    <row r="89" spans="1:9" x14ac:dyDescent="0.25">
      <c r="A89" s="25" t="s">
        <v>472</v>
      </c>
      <c r="B89" s="39">
        <v>763646.92</v>
      </c>
      <c r="C89" s="40">
        <f t="shared" si="1"/>
        <v>3360046.4480000003</v>
      </c>
      <c r="D89" s="49" t="s">
        <v>424</v>
      </c>
      <c r="E89" s="8"/>
      <c r="F89" s="8"/>
      <c r="G89" s="8"/>
      <c r="H89" s="8"/>
      <c r="I89" s="8" t="s">
        <v>425</v>
      </c>
    </row>
    <row r="90" spans="1:9" x14ac:dyDescent="0.25">
      <c r="A90" s="25" t="s">
        <v>473</v>
      </c>
      <c r="B90" s="39">
        <v>90534.500000000015</v>
      </c>
      <c r="C90" s="40">
        <f t="shared" si="1"/>
        <v>398351.8000000001</v>
      </c>
      <c r="D90" s="49" t="s">
        <v>428</v>
      </c>
      <c r="E90" s="8"/>
      <c r="F90" s="8"/>
      <c r="G90" s="8"/>
      <c r="H90" s="8" t="s">
        <v>425</v>
      </c>
      <c r="I90" s="12"/>
    </row>
    <row r="91" spans="1:9" x14ac:dyDescent="0.25">
      <c r="A91" s="25" t="s">
        <v>474</v>
      </c>
      <c r="B91" s="39">
        <v>11727.38</v>
      </c>
      <c r="C91" s="40">
        <f t="shared" si="1"/>
        <v>51600.472000000002</v>
      </c>
      <c r="D91" s="49" t="s">
        <v>428</v>
      </c>
      <c r="E91" s="8"/>
      <c r="F91" s="8"/>
      <c r="G91" s="8"/>
      <c r="H91" s="8" t="s">
        <v>425</v>
      </c>
      <c r="I91" s="12"/>
    </row>
    <row r="92" spans="1:9" x14ac:dyDescent="0.25">
      <c r="A92" s="25" t="s">
        <v>475</v>
      </c>
      <c r="B92" s="39">
        <v>76457.390000000014</v>
      </c>
      <c r="C92" s="40">
        <f t="shared" si="1"/>
        <v>336412.51600000006</v>
      </c>
      <c r="D92" s="49" t="s">
        <v>428</v>
      </c>
      <c r="E92" s="12" t="s">
        <v>425</v>
      </c>
      <c r="F92" s="8"/>
      <c r="G92" s="8"/>
      <c r="H92" s="8"/>
      <c r="I92" s="12"/>
    </row>
    <row r="93" spans="1:9" x14ac:dyDescent="0.25">
      <c r="A93" s="25" t="s">
        <v>476</v>
      </c>
      <c r="B93" s="39">
        <v>226474.38</v>
      </c>
      <c r="C93" s="40">
        <f t="shared" si="1"/>
        <v>996487.27200000011</v>
      </c>
      <c r="D93" s="49" t="s">
        <v>424</v>
      </c>
      <c r="E93" s="8"/>
      <c r="F93" s="8"/>
      <c r="G93" s="8"/>
      <c r="H93" s="8"/>
      <c r="I93" s="8" t="s">
        <v>425</v>
      </c>
    </row>
    <row r="94" spans="1:9" x14ac:dyDescent="0.25">
      <c r="A94" s="25" t="s">
        <v>477</v>
      </c>
      <c r="B94" s="39">
        <v>7730.5</v>
      </c>
      <c r="C94" s="40">
        <f t="shared" si="1"/>
        <v>34014.200000000004</v>
      </c>
      <c r="D94" s="12" t="s">
        <v>428</v>
      </c>
      <c r="E94" s="8" t="s">
        <v>425</v>
      </c>
      <c r="F94" s="8"/>
      <c r="G94" s="8"/>
      <c r="H94" s="8"/>
      <c r="I94" s="12"/>
    </row>
    <row r="95" spans="1:9" x14ac:dyDescent="0.25">
      <c r="A95" s="33" t="s">
        <v>396</v>
      </c>
      <c r="B95" s="44">
        <v>430519.7</v>
      </c>
      <c r="C95" s="42">
        <f t="shared" si="1"/>
        <v>1894286.6800000002</v>
      </c>
      <c r="D95" s="417"/>
      <c r="E95" s="418"/>
      <c r="F95" s="418"/>
      <c r="G95" s="418"/>
      <c r="H95" s="418"/>
      <c r="I95" s="419"/>
    </row>
    <row r="96" spans="1:9" x14ac:dyDescent="0.25">
      <c r="A96" s="25" t="s">
        <v>478</v>
      </c>
      <c r="B96" s="39">
        <v>6106.96</v>
      </c>
      <c r="C96" s="40">
        <f t="shared" si="1"/>
        <v>26870.624000000003</v>
      </c>
      <c r="D96" s="12" t="s">
        <v>428</v>
      </c>
      <c r="E96" s="8"/>
      <c r="F96" s="8"/>
      <c r="G96" s="8"/>
      <c r="H96" s="8" t="s">
        <v>425</v>
      </c>
      <c r="I96" s="12"/>
    </row>
    <row r="97" spans="1:9" x14ac:dyDescent="0.25">
      <c r="A97" s="25" t="s">
        <v>479</v>
      </c>
      <c r="B97" s="39">
        <v>8293.18</v>
      </c>
      <c r="C97" s="40">
        <f t="shared" si="1"/>
        <v>36489.992000000006</v>
      </c>
      <c r="D97" s="12" t="s">
        <v>428</v>
      </c>
      <c r="E97" s="8"/>
      <c r="F97" s="8"/>
      <c r="G97" s="8"/>
      <c r="H97" s="8" t="s">
        <v>425</v>
      </c>
      <c r="I97" s="12"/>
    </row>
    <row r="98" spans="1:9" x14ac:dyDescent="0.25">
      <c r="A98" s="25" t="s">
        <v>480</v>
      </c>
      <c r="B98" s="39">
        <v>14986.810000000001</v>
      </c>
      <c r="C98" s="40">
        <f t="shared" si="1"/>
        <v>65941.964000000007</v>
      </c>
      <c r="D98" s="12" t="s">
        <v>428</v>
      </c>
      <c r="E98" s="8"/>
      <c r="F98" s="8"/>
      <c r="G98" s="8"/>
      <c r="H98" s="8" t="s">
        <v>425</v>
      </c>
      <c r="I98" s="12"/>
    </row>
    <row r="99" spans="1:9" x14ac:dyDescent="0.25">
      <c r="A99" s="25" t="s">
        <v>481</v>
      </c>
      <c r="B99" s="39">
        <v>4760.3099999999995</v>
      </c>
      <c r="C99" s="40">
        <f t="shared" si="1"/>
        <v>20945.363999999998</v>
      </c>
      <c r="D99" s="12" t="s">
        <v>428</v>
      </c>
      <c r="E99" s="8" t="s">
        <v>425</v>
      </c>
      <c r="F99" s="8"/>
      <c r="G99" s="8"/>
      <c r="H99" s="8"/>
      <c r="I99" s="12"/>
    </row>
    <row r="100" spans="1:9" x14ac:dyDescent="0.25">
      <c r="A100" s="25" t="s">
        <v>482</v>
      </c>
      <c r="B100" s="39">
        <v>3376.56</v>
      </c>
      <c r="C100" s="40">
        <f t="shared" si="1"/>
        <v>14856.864000000001</v>
      </c>
      <c r="D100" s="12" t="s">
        <v>428</v>
      </c>
      <c r="E100" s="8" t="s">
        <v>425</v>
      </c>
      <c r="F100" s="8"/>
      <c r="G100" s="8"/>
      <c r="H100" s="8"/>
      <c r="I100" s="12"/>
    </row>
    <row r="101" spans="1:9" x14ac:dyDescent="0.25">
      <c r="A101" s="25" t="s">
        <v>483</v>
      </c>
      <c r="B101" s="39">
        <v>41610.19</v>
      </c>
      <c r="C101" s="40">
        <f t="shared" si="1"/>
        <v>183084.83600000004</v>
      </c>
      <c r="D101" s="12" t="s">
        <v>428</v>
      </c>
      <c r="E101" s="8"/>
      <c r="F101" s="8"/>
      <c r="G101" s="8"/>
      <c r="H101" s="8" t="s">
        <v>425</v>
      </c>
      <c r="I101" s="12"/>
    </row>
    <row r="102" spans="1:9" x14ac:dyDescent="0.25">
      <c r="A102" s="25" t="s">
        <v>484</v>
      </c>
      <c r="B102" s="39">
        <v>3049.87</v>
      </c>
      <c r="C102" s="40">
        <f t="shared" si="1"/>
        <v>13419.428</v>
      </c>
      <c r="D102" s="12" t="s">
        <v>428</v>
      </c>
      <c r="E102" s="8" t="s">
        <v>425</v>
      </c>
      <c r="F102" s="8"/>
      <c r="G102" s="8"/>
      <c r="H102" s="8"/>
      <c r="I102" s="12"/>
    </row>
    <row r="103" spans="1:9" x14ac:dyDescent="0.25">
      <c r="A103" s="25" t="s">
        <v>485</v>
      </c>
      <c r="B103" s="39">
        <v>4062.32</v>
      </c>
      <c r="C103" s="40">
        <f t="shared" si="1"/>
        <v>17874.208000000002</v>
      </c>
      <c r="D103" s="12" t="s">
        <v>428</v>
      </c>
      <c r="E103" s="8" t="s">
        <v>425</v>
      </c>
      <c r="F103" s="8"/>
      <c r="G103" s="8"/>
      <c r="H103" s="8"/>
      <c r="I103" s="12"/>
    </row>
    <row r="104" spans="1:9" x14ac:dyDescent="0.25">
      <c r="A104" s="25" t="s">
        <v>486</v>
      </c>
      <c r="B104" s="39">
        <v>17821.919999999998</v>
      </c>
      <c r="C104" s="40">
        <f t="shared" si="1"/>
        <v>78416.448000000004</v>
      </c>
      <c r="D104" s="12" t="s">
        <v>428</v>
      </c>
      <c r="E104" s="8" t="s">
        <v>425</v>
      </c>
      <c r="F104" s="8"/>
      <c r="G104" s="8"/>
      <c r="H104" s="8"/>
      <c r="I104" s="12"/>
    </row>
    <row r="105" spans="1:9" x14ac:dyDescent="0.25">
      <c r="A105" s="25" t="s">
        <v>487</v>
      </c>
      <c r="B105" s="39">
        <v>3686.3</v>
      </c>
      <c r="C105" s="40">
        <f t="shared" si="1"/>
        <v>16219.720000000003</v>
      </c>
      <c r="D105" s="12" t="s">
        <v>428</v>
      </c>
      <c r="E105" s="8" t="s">
        <v>425</v>
      </c>
      <c r="F105" s="8"/>
      <c r="G105" s="8"/>
      <c r="H105" s="8"/>
      <c r="I105" s="12"/>
    </row>
    <row r="106" spans="1:9" x14ac:dyDescent="0.25">
      <c r="A106" s="25" t="s">
        <v>488</v>
      </c>
      <c r="B106" s="39">
        <v>49219.03</v>
      </c>
      <c r="C106" s="40">
        <f t="shared" si="1"/>
        <v>216563.73200000002</v>
      </c>
      <c r="D106" s="12" t="s">
        <v>428</v>
      </c>
      <c r="E106" s="8" t="s">
        <v>425</v>
      </c>
      <c r="F106" s="8"/>
      <c r="G106" s="8"/>
      <c r="H106" s="8"/>
      <c r="I106" s="12"/>
    </row>
    <row r="107" spans="1:9" x14ac:dyDescent="0.25">
      <c r="A107" s="25" t="s">
        <v>489</v>
      </c>
      <c r="B107" s="39">
        <v>7312.03</v>
      </c>
      <c r="C107" s="40">
        <f t="shared" si="1"/>
        <v>32172.932000000001</v>
      </c>
      <c r="D107" s="12" t="s">
        <v>428</v>
      </c>
      <c r="E107" s="8"/>
      <c r="F107" s="8"/>
      <c r="G107" s="8"/>
      <c r="H107" s="8" t="s">
        <v>425</v>
      </c>
      <c r="I107" s="12"/>
    </row>
    <row r="108" spans="1:9" x14ac:dyDescent="0.25">
      <c r="A108" s="25" t="s">
        <v>490</v>
      </c>
      <c r="B108" s="39">
        <v>6369.51</v>
      </c>
      <c r="C108" s="40">
        <f t="shared" si="1"/>
        <v>28025.844000000005</v>
      </c>
      <c r="D108" s="12" t="s">
        <v>428</v>
      </c>
      <c r="E108" s="8" t="s">
        <v>425</v>
      </c>
      <c r="F108" s="8"/>
      <c r="G108" s="8"/>
      <c r="H108" s="8"/>
      <c r="I108" s="12"/>
    </row>
    <row r="109" spans="1:9" x14ac:dyDescent="0.25">
      <c r="A109" s="25" t="s">
        <v>491</v>
      </c>
      <c r="B109" s="39">
        <v>29304.77</v>
      </c>
      <c r="C109" s="40">
        <f t="shared" si="1"/>
        <v>128940.98800000001</v>
      </c>
      <c r="D109" s="12" t="s">
        <v>428</v>
      </c>
      <c r="E109" s="8" t="s">
        <v>425</v>
      </c>
      <c r="F109" s="8"/>
      <c r="G109" s="8"/>
      <c r="H109" s="8"/>
      <c r="I109" s="12"/>
    </row>
    <row r="110" spans="1:9" x14ac:dyDescent="0.25">
      <c r="A110" s="25" t="s">
        <v>492</v>
      </c>
      <c r="B110" s="39">
        <v>4121.88</v>
      </c>
      <c r="C110" s="40">
        <f t="shared" ref="C110:C129" si="2">B110*$C$6</f>
        <v>18136.272000000001</v>
      </c>
      <c r="D110" s="12" t="s">
        <v>428</v>
      </c>
      <c r="E110" s="8" t="s">
        <v>425</v>
      </c>
      <c r="F110" s="8"/>
      <c r="G110" s="8"/>
      <c r="H110" s="8"/>
      <c r="I110" s="12"/>
    </row>
    <row r="111" spans="1:9" x14ac:dyDescent="0.25">
      <c r="A111" s="25" t="s">
        <v>493</v>
      </c>
      <c r="B111" s="39">
        <v>1081.95</v>
      </c>
      <c r="C111" s="40">
        <f t="shared" si="2"/>
        <v>4760.5800000000008</v>
      </c>
      <c r="D111" s="12" t="s">
        <v>428</v>
      </c>
      <c r="E111" s="8" t="s">
        <v>425</v>
      </c>
      <c r="F111" s="8"/>
      <c r="G111" s="8"/>
      <c r="H111" s="8"/>
      <c r="I111" s="12"/>
    </row>
    <row r="112" spans="1:9" x14ac:dyDescent="0.25">
      <c r="A112" s="25" t="s">
        <v>494</v>
      </c>
      <c r="B112" s="39">
        <v>4883.04</v>
      </c>
      <c r="C112" s="40">
        <f t="shared" si="2"/>
        <v>21485.376</v>
      </c>
      <c r="D112" s="12" t="s">
        <v>428</v>
      </c>
      <c r="E112" s="8"/>
      <c r="F112" s="8"/>
      <c r="G112" s="8"/>
      <c r="H112" s="8" t="s">
        <v>425</v>
      </c>
      <c r="I112" s="12"/>
    </row>
    <row r="113" spans="1:9" x14ac:dyDescent="0.25">
      <c r="A113" s="25" t="s">
        <v>495</v>
      </c>
      <c r="B113" s="39">
        <v>1427.57</v>
      </c>
      <c r="C113" s="40">
        <f t="shared" si="2"/>
        <v>6281.308</v>
      </c>
      <c r="D113" s="12" t="s">
        <v>428</v>
      </c>
      <c r="E113" s="8"/>
      <c r="F113" s="8"/>
      <c r="G113" s="8"/>
      <c r="H113" s="8" t="s">
        <v>425</v>
      </c>
      <c r="I113" s="12"/>
    </row>
    <row r="114" spans="1:9" x14ac:dyDescent="0.25">
      <c r="A114" s="25" t="s">
        <v>496</v>
      </c>
      <c r="B114" s="39">
        <v>5106.7</v>
      </c>
      <c r="C114" s="40">
        <f t="shared" si="2"/>
        <v>22469.48</v>
      </c>
      <c r="D114" s="12" t="s">
        <v>428</v>
      </c>
      <c r="E114" s="8" t="s">
        <v>425</v>
      </c>
      <c r="F114" s="8"/>
      <c r="G114" s="8"/>
      <c r="H114" s="8"/>
      <c r="I114" s="12"/>
    </row>
    <row r="115" spans="1:9" x14ac:dyDescent="0.25">
      <c r="A115" s="25" t="s">
        <v>497</v>
      </c>
      <c r="B115" s="39">
        <v>9426.77</v>
      </c>
      <c r="C115" s="40">
        <f t="shared" si="2"/>
        <v>41477.788000000008</v>
      </c>
      <c r="D115" s="12" t="s">
        <v>428</v>
      </c>
      <c r="E115" s="8"/>
      <c r="F115" s="8"/>
      <c r="G115" s="8"/>
      <c r="H115" s="8" t="s">
        <v>425</v>
      </c>
      <c r="I115" s="12"/>
    </row>
    <row r="116" spans="1:9" x14ac:dyDescent="0.25">
      <c r="A116" s="25" t="s">
        <v>498</v>
      </c>
      <c r="B116" s="39">
        <v>4739.42</v>
      </c>
      <c r="C116" s="40">
        <f t="shared" si="2"/>
        <v>20853.448</v>
      </c>
      <c r="D116" s="12" t="s">
        <v>428</v>
      </c>
      <c r="E116" s="8"/>
      <c r="F116" s="8"/>
      <c r="G116" s="8"/>
      <c r="H116" s="8" t="s">
        <v>425</v>
      </c>
      <c r="I116" s="12"/>
    </row>
    <row r="117" spans="1:9" x14ac:dyDescent="0.25">
      <c r="A117" s="25" t="s">
        <v>499</v>
      </c>
      <c r="B117" s="39">
        <v>1281.29</v>
      </c>
      <c r="C117" s="40">
        <f t="shared" si="2"/>
        <v>5637.6760000000004</v>
      </c>
      <c r="D117" s="12" t="s">
        <v>428</v>
      </c>
      <c r="E117" s="8" t="s">
        <v>425</v>
      </c>
      <c r="F117" s="8"/>
      <c r="G117" s="8"/>
      <c r="H117" s="8"/>
      <c r="I117" s="12"/>
    </row>
    <row r="118" spans="1:9" x14ac:dyDescent="0.25">
      <c r="A118" s="25" t="s">
        <v>500</v>
      </c>
      <c r="B118" s="39">
        <v>23934.49</v>
      </c>
      <c r="C118" s="40">
        <f t="shared" si="2"/>
        <v>105311.75600000001</v>
      </c>
      <c r="D118" s="12" t="s">
        <v>428</v>
      </c>
      <c r="E118" s="8" t="s">
        <v>425</v>
      </c>
      <c r="F118" s="8"/>
      <c r="G118" s="8"/>
      <c r="H118" s="8"/>
      <c r="I118" s="12"/>
    </row>
    <row r="119" spans="1:9" x14ac:dyDescent="0.25">
      <c r="A119" s="25" t="s">
        <v>501</v>
      </c>
      <c r="B119" s="39">
        <v>118561.51000000001</v>
      </c>
      <c r="C119" s="40">
        <f t="shared" si="2"/>
        <v>521670.64400000009</v>
      </c>
      <c r="D119" s="12" t="s">
        <v>428</v>
      </c>
      <c r="E119" s="8"/>
      <c r="F119" s="8"/>
      <c r="G119" s="8"/>
      <c r="H119" s="8" t="s">
        <v>425</v>
      </c>
      <c r="I119" s="12"/>
    </row>
    <row r="120" spans="1:9" x14ac:dyDescent="0.25">
      <c r="A120" s="25" t="s">
        <v>502</v>
      </c>
      <c r="B120" s="39">
        <v>10008.24</v>
      </c>
      <c r="C120" s="40">
        <f t="shared" si="2"/>
        <v>44036.256000000001</v>
      </c>
      <c r="D120" s="12" t="s">
        <v>428</v>
      </c>
      <c r="E120" s="8"/>
      <c r="F120" s="8"/>
      <c r="G120" s="8"/>
      <c r="H120" s="8" t="s">
        <v>425</v>
      </c>
      <c r="I120" s="12"/>
    </row>
    <row r="121" spans="1:9" x14ac:dyDescent="0.25">
      <c r="A121" s="25" t="s">
        <v>503</v>
      </c>
      <c r="B121" s="39">
        <v>4739.42</v>
      </c>
      <c r="C121" s="40">
        <f t="shared" si="2"/>
        <v>20853.448</v>
      </c>
      <c r="D121" s="12" t="s">
        <v>428</v>
      </c>
      <c r="E121" s="8"/>
      <c r="F121" s="8"/>
      <c r="G121" s="8"/>
      <c r="H121" s="8" t="s">
        <v>425</v>
      </c>
      <c r="I121" s="12"/>
    </row>
    <row r="122" spans="1:9" x14ac:dyDescent="0.25">
      <c r="A122" s="25" t="s">
        <v>504</v>
      </c>
      <c r="B122" s="39">
        <v>7169.06</v>
      </c>
      <c r="C122" s="40">
        <f t="shared" si="2"/>
        <v>31543.864000000005</v>
      </c>
      <c r="D122" s="12" t="s">
        <v>428</v>
      </c>
      <c r="E122" s="8" t="s">
        <v>425</v>
      </c>
      <c r="F122" s="8"/>
      <c r="G122" s="8"/>
      <c r="H122" s="8"/>
      <c r="I122" s="12"/>
    </row>
    <row r="123" spans="1:9" x14ac:dyDescent="0.25">
      <c r="A123" s="25" t="s">
        <v>505</v>
      </c>
      <c r="B123" s="39">
        <v>2973.6499999999996</v>
      </c>
      <c r="C123" s="40">
        <f>B123*$C$6</f>
        <v>13084.06</v>
      </c>
      <c r="D123" s="12" t="s">
        <v>428</v>
      </c>
      <c r="E123" s="8"/>
      <c r="F123" s="8"/>
      <c r="G123" s="8"/>
      <c r="H123" s="8" t="s">
        <v>425</v>
      </c>
      <c r="I123" s="12"/>
    </row>
    <row r="124" spans="1:9" x14ac:dyDescent="0.25">
      <c r="A124" s="25" t="s">
        <v>506</v>
      </c>
      <c r="B124" s="39">
        <v>12290.98</v>
      </c>
      <c r="C124" s="40">
        <f t="shared" si="2"/>
        <v>54080.312000000005</v>
      </c>
      <c r="D124" s="12" t="s">
        <v>428</v>
      </c>
      <c r="E124" s="8" t="s">
        <v>425</v>
      </c>
      <c r="F124" s="8"/>
      <c r="G124" s="8"/>
      <c r="H124" s="8"/>
      <c r="I124" s="12"/>
    </row>
    <row r="125" spans="1:9" x14ac:dyDescent="0.25">
      <c r="A125" s="25" t="s">
        <v>507</v>
      </c>
      <c r="B125" s="39">
        <v>4654.1000000000004</v>
      </c>
      <c r="C125" s="40">
        <f t="shared" si="2"/>
        <v>20478.040000000005</v>
      </c>
      <c r="D125" s="12" t="s">
        <v>428</v>
      </c>
      <c r="E125" s="8" t="s">
        <v>425</v>
      </c>
      <c r="F125" s="8"/>
      <c r="G125" s="8"/>
      <c r="H125" s="8"/>
      <c r="I125" s="12"/>
    </row>
    <row r="126" spans="1:9" x14ac:dyDescent="0.25">
      <c r="A126" s="25" t="s">
        <v>508</v>
      </c>
      <c r="B126" s="39">
        <v>971.88</v>
      </c>
      <c r="C126" s="40">
        <f t="shared" si="2"/>
        <v>4276.2719999999999</v>
      </c>
      <c r="D126" s="12" t="s">
        <v>428</v>
      </c>
      <c r="E126" s="8" t="s">
        <v>425</v>
      </c>
      <c r="F126" s="8"/>
      <c r="G126" s="8"/>
      <c r="H126" s="8"/>
      <c r="I126" s="12"/>
    </row>
    <row r="127" spans="1:9" x14ac:dyDescent="0.25">
      <c r="A127" s="25" t="s">
        <v>509</v>
      </c>
      <c r="B127" s="39">
        <v>603.09</v>
      </c>
      <c r="C127" s="40">
        <f t="shared" si="2"/>
        <v>2653.5960000000005</v>
      </c>
      <c r="D127" s="12" t="s">
        <v>428</v>
      </c>
      <c r="E127" s="8" t="s">
        <v>425</v>
      </c>
      <c r="F127" s="8"/>
      <c r="G127" s="8"/>
      <c r="H127" s="8"/>
      <c r="I127" s="12"/>
    </row>
    <row r="128" spans="1:9" x14ac:dyDescent="0.25">
      <c r="A128" s="25" t="s">
        <v>510</v>
      </c>
      <c r="B128" s="39">
        <v>15558.55</v>
      </c>
      <c r="C128" s="40">
        <f t="shared" si="2"/>
        <v>68457.62</v>
      </c>
      <c r="D128" s="12" t="s">
        <v>428</v>
      </c>
      <c r="E128" s="8"/>
      <c r="F128" s="8"/>
      <c r="G128" s="8"/>
      <c r="H128" s="8" t="s">
        <v>425</v>
      </c>
      <c r="I128" s="12"/>
    </row>
    <row r="129" spans="1:17" x14ac:dyDescent="0.25">
      <c r="A129" s="33" t="s">
        <v>511</v>
      </c>
      <c r="B129" s="44">
        <v>50942560.385519482</v>
      </c>
      <c r="C129" s="42">
        <f t="shared" si="2"/>
        <v>224147265.69628575</v>
      </c>
    </row>
    <row r="132" spans="1:17" x14ac:dyDescent="0.25">
      <c r="A132" s="425" t="s">
        <v>512</v>
      </c>
      <c r="B132" s="45" t="s">
        <v>382</v>
      </c>
      <c r="C132" s="45" t="s">
        <v>383</v>
      </c>
      <c r="D132" s="424" t="s">
        <v>414</v>
      </c>
      <c r="E132" s="424" t="s">
        <v>415</v>
      </c>
      <c r="F132" s="424"/>
      <c r="G132" s="424"/>
      <c r="H132" s="424"/>
      <c r="I132" s="424"/>
      <c r="K132" s="424" t="s">
        <v>415</v>
      </c>
      <c r="L132" s="424"/>
      <c r="M132" s="424"/>
      <c r="N132" s="424"/>
      <c r="O132" s="424"/>
      <c r="P132" s="424"/>
      <c r="Q132" s="424"/>
    </row>
    <row r="133" spans="1:17" x14ac:dyDescent="0.25">
      <c r="A133" s="426"/>
      <c r="B133" s="428" t="s">
        <v>384</v>
      </c>
      <c r="C133" s="429"/>
      <c r="D133" s="424"/>
      <c r="E133" s="424"/>
      <c r="F133" s="424"/>
      <c r="G133" s="424"/>
      <c r="H133" s="424"/>
      <c r="I133" s="424"/>
      <c r="K133" s="424"/>
      <c r="L133" s="424"/>
      <c r="M133" s="424"/>
      <c r="N133" s="424"/>
      <c r="O133" s="424"/>
      <c r="P133" s="424"/>
      <c r="Q133" s="424"/>
    </row>
    <row r="134" spans="1:17" ht="76.5" x14ac:dyDescent="0.25">
      <c r="A134" s="427"/>
      <c r="B134" s="430"/>
      <c r="C134" s="431"/>
      <c r="D134" s="424"/>
      <c r="E134" s="37" t="s">
        <v>416</v>
      </c>
      <c r="F134" s="37" t="s">
        <v>417</v>
      </c>
      <c r="G134" s="37" t="s">
        <v>418</v>
      </c>
      <c r="H134" s="37" t="s">
        <v>419</v>
      </c>
      <c r="I134" s="50" t="s">
        <v>420</v>
      </c>
      <c r="K134" s="37" t="s">
        <v>421</v>
      </c>
      <c r="L134" s="37" t="s">
        <v>416</v>
      </c>
      <c r="M134" s="37" t="s">
        <v>417</v>
      </c>
      <c r="N134" s="37" t="s">
        <v>418</v>
      </c>
      <c r="O134" s="37" t="s">
        <v>419</v>
      </c>
      <c r="P134" s="50" t="s">
        <v>420</v>
      </c>
      <c r="Q134" s="50" t="s">
        <v>422</v>
      </c>
    </row>
    <row r="135" spans="1:17" x14ac:dyDescent="0.25">
      <c r="A135" s="25" t="s">
        <v>423</v>
      </c>
      <c r="B135" s="39">
        <v>31454614.280347124</v>
      </c>
      <c r="C135" s="40">
        <f t="shared" ref="C135:C167" si="3">B135*$C$6</f>
        <v>138400302.83352736</v>
      </c>
      <c r="D135" s="12" t="s">
        <v>424</v>
      </c>
      <c r="E135" s="8"/>
      <c r="F135" s="8"/>
      <c r="G135" s="8"/>
      <c r="H135" s="8"/>
      <c r="I135" s="12" t="s">
        <v>425</v>
      </c>
      <c r="K135" s="9" t="s">
        <v>426</v>
      </c>
      <c r="L135" s="51">
        <v>19</v>
      </c>
      <c r="M135" s="51"/>
      <c r="N135" s="51"/>
      <c r="O135" s="51">
        <v>11</v>
      </c>
      <c r="P135" s="51">
        <v>3</v>
      </c>
      <c r="Q135" s="51">
        <f>SUM(L135:P135)</f>
        <v>33</v>
      </c>
    </row>
    <row r="136" spans="1:17" x14ac:dyDescent="0.25">
      <c r="A136" s="25" t="s">
        <v>513</v>
      </c>
      <c r="B136" s="39">
        <v>1507.73</v>
      </c>
      <c r="C136" s="40">
        <f t="shared" si="3"/>
        <v>6634.0120000000006</v>
      </c>
      <c r="D136" s="12" t="s">
        <v>424</v>
      </c>
      <c r="E136" s="8"/>
      <c r="F136" s="8"/>
      <c r="G136" s="8"/>
      <c r="H136" s="8" t="s">
        <v>425</v>
      </c>
      <c r="I136" s="12"/>
      <c r="K136" s="52" t="s">
        <v>435</v>
      </c>
      <c r="L136" s="54">
        <v>2855822.95</v>
      </c>
      <c r="M136" s="52"/>
      <c r="N136" s="52"/>
      <c r="O136" s="54">
        <v>1386306.29</v>
      </c>
      <c r="P136" s="55">
        <v>197999835.47999999</v>
      </c>
      <c r="Q136" s="55">
        <f>SUM(L136:P136)</f>
        <v>202241964.72</v>
      </c>
    </row>
    <row r="137" spans="1:17" x14ac:dyDescent="0.25">
      <c r="A137" s="25" t="s">
        <v>514</v>
      </c>
      <c r="B137" s="39">
        <v>1281.29</v>
      </c>
      <c r="C137" s="40">
        <f t="shared" si="3"/>
        <v>5637.6760000000004</v>
      </c>
      <c r="D137" s="12" t="s">
        <v>424</v>
      </c>
      <c r="E137" s="8" t="s">
        <v>425</v>
      </c>
      <c r="F137" s="8"/>
      <c r="G137" s="8"/>
      <c r="H137" s="8"/>
      <c r="I137" s="12"/>
      <c r="K137" s="52" t="s">
        <v>437</v>
      </c>
      <c r="L137" s="56">
        <v>719350.87</v>
      </c>
      <c r="M137" s="52"/>
      <c r="N137" s="52"/>
      <c r="O137" s="56">
        <v>349195.54</v>
      </c>
      <c r="P137" s="56">
        <v>49874013.979999997</v>
      </c>
      <c r="Q137" s="56">
        <f>SUM(L137:P137)</f>
        <v>50942560.389999993</v>
      </c>
    </row>
    <row r="138" spans="1:17" x14ac:dyDescent="0.25">
      <c r="A138" s="25" t="s">
        <v>515</v>
      </c>
      <c r="B138" s="39">
        <v>48400.369999999995</v>
      </c>
      <c r="C138" s="40">
        <f t="shared" si="3"/>
        <v>212961.628</v>
      </c>
      <c r="D138" s="12" t="s">
        <v>424</v>
      </c>
      <c r="E138" s="8"/>
      <c r="F138" s="8"/>
      <c r="G138" s="8"/>
      <c r="H138" s="8" t="s">
        <v>425</v>
      </c>
      <c r="I138" s="12"/>
    </row>
    <row r="139" spans="1:17" x14ac:dyDescent="0.25">
      <c r="A139" s="25" t="s">
        <v>516</v>
      </c>
      <c r="B139" s="39">
        <v>19502.13</v>
      </c>
      <c r="C139" s="40">
        <f t="shared" si="3"/>
        <v>85809.372000000018</v>
      </c>
      <c r="D139" s="12" t="s">
        <v>424</v>
      </c>
      <c r="E139" s="8"/>
      <c r="F139" s="8"/>
      <c r="G139" s="8"/>
      <c r="H139" s="8" t="s">
        <v>425</v>
      </c>
      <c r="I139" s="12"/>
    </row>
    <row r="140" spans="1:17" x14ac:dyDescent="0.25">
      <c r="A140" s="25" t="s">
        <v>517</v>
      </c>
      <c r="B140" s="39">
        <v>1285.06</v>
      </c>
      <c r="C140" s="40">
        <f t="shared" si="3"/>
        <v>5654.2640000000001</v>
      </c>
      <c r="D140" s="12" t="s">
        <v>424</v>
      </c>
      <c r="E140" s="8" t="s">
        <v>425</v>
      </c>
      <c r="F140" s="8"/>
      <c r="G140" s="8"/>
      <c r="H140" s="8"/>
      <c r="I140" s="12"/>
    </row>
    <row r="141" spans="1:17" x14ac:dyDescent="0.25">
      <c r="A141" s="25" t="s">
        <v>518</v>
      </c>
      <c r="B141" s="39">
        <v>408.03</v>
      </c>
      <c r="C141" s="40">
        <f t="shared" si="3"/>
        <v>1795.3320000000001</v>
      </c>
      <c r="D141" s="12" t="s">
        <v>424</v>
      </c>
      <c r="E141" s="8" t="s">
        <v>425</v>
      </c>
      <c r="F141" s="8"/>
      <c r="G141" s="8"/>
      <c r="I141" s="12"/>
    </row>
    <row r="142" spans="1:17" x14ac:dyDescent="0.25">
      <c r="A142" s="25" t="s">
        <v>519</v>
      </c>
      <c r="B142" s="39">
        <v>1465.92</v>
      </c>
      <c r="C142" s="40">
        <f t="shared" si="3"/>
        <v>6450.0480000000007</v>
      </c>
      <c r="D142" s="12" t="s">
        <v>424</v>
      </c>
      <c r="E142" s="8"/>
      <c r="F142" s="8"/>
      <c r="G142" s="8"/>
      <c r="H142" s="8" t="s">
        <v>425</v>
      </c>
      <c r="I142" s="12"/>
    </row>
    <row r="143" spans="1:17" x14ac:dyDescent="0.25">
      <c r="A143" s="25" t="s">
        <v>520</v>
      </c>
      <c r="B143" s="39">
        <v>54337.04</v>
      </c>
      <c r="C143" s="40">
        <f t="shared" si="3"/>
        <v>239082.97600000002</v>
      </c>
      <c r="D143" s="12" t="s">
        <v>424</v>
      </c>
      <c r="E143" s="8" t="s">
        <v>425</v>
      </c>
      <c r="F143" s="8"/>
      <c r="G143" s="8"/>
      <c r="H143" s="8"/>
      <c r="I143" s="12"/>
    </row>
    <row r="144" spans="1:17" x14ac:dyDescent="0.25">
      <c r="A144" s="25" t="s">
        <v>436</v>
      </c>
      <c r="B144" s="39">
        <v>6380.89</v>
      </c>
      <c r="C144" s="40">
        <f t="shared" si="3"/>
        <v>28075.916000000005</v>
      </c>
      <c r="D144" s="12" t="s">
        <v>424</v>
      </c>
      <c r="E144" s="8" t="s">
        <v>425</v>
      </c>
      <c r="F144" s="8"/>
      <c r="G144" s="8"/>
      <c r="H144" s="8"/>
      <c r="I144" s="12"/>
    </row>
    <row r="145" spans="1:9" x14ac:dyDescent="0.25">
      <c r="A145" s="25" t="s">
        <v>521</v>
      </c>
      <c r="B145" s="39">
        <v>15248.33</v>
      </c>
      <c r="C145" s="40">
        <f t="shared" si="3"/>
        <v>67092.652000000002</v>
      </c>
      <c r="D145" s="12" t="s">
        <v>424</v>
      </c>
      <c r="F145" s="8"/>
      <c r="G145" s="8"/>
      <c r="H145" s="8" t="s">
        <v>425</v>
      </c>
      <c r="I145" s="12"/>
    </row>
    <row r="146" spans="1:9" x14ac:dyDescent="0.25">
      <c r="A146" s="25" t="s">
        <v>522</v>
      </c>
      <c r="B146" s="39">
        <v>48640.149999999994</v>
      </c>
      <c r="C146" s="40">
        <f t="shared" si="3"/>
        <v>214016.66</v>
      </c>
      <c r="D146" s="12" t="s">
        <v>424</v>
      </c>
      <c r="E146" s="8"/>
      <c r="F146" s="8"/>
      <c r="G146" s="8"/>
      <c r="H146" s="8" t="s">
        <v>425</v>
      </c>
      <c r="I146" s="12"/>
    </row>
    <row r="147" spans="1:9" x14ac:dyDescent="0.25">
      <c r="A147" s="25" t="s">
        <v>523</v>
      </c>
      <c r="B147" s="39">
        <v>13172.54</v>
      </c>
      <c r="C147" s="40">
        <f t="shared" si="3"/>
        <v>57959.176000000007</v>
      </c>
      <c r="D147" s="12" t="s">
        <v>424</v>
      </c>
      <c r="E147" s="8" t="s">
        <v>425</v>
      </c>
      <c r="F147" s="8"/>
      <c r="G147" s="8"/>
      <c r="H147" s="8"/>
      <c r="I147" s="12"/>
    </row>
    <row r="148" spans="1:9" x14ac:dyDescent="0.25">
      <c r="A148" s="25" t="s">
        <v>524</v>
      </c>
      <c r="B148" s="39">
        <v>6163.05</v>
      </c>
      <c r="C148" s="40">
        <f t="shared" si="3"/>
        <v>27117.420000000002</v>
      </c>
      <c r="D148" s="12" t="s">
        <v>424</v>
      </c>
      <c r="E148" s="8" t="s">
        <v>425</v>
      </c>
      <c r="F148" s="8"/>
      <c r="G148" s="8"/>
      <c r="H148" s="8"/>
      <c r="I148" s="12"/>
    </row>
    <row r="149" spans="1:9" x14ac:dyDescent="0.25">
      <c r="A149" s="25" t="s">
        <v>525</v>
      </c>
      <c r="B149" s="39">
        <v>1314.69</v>
      </c>
      <c r="C149" s="40">
        <f t="shared" si="3"/>
        <v>5784.6360000000004</v>
      </c>
      <c r="D149" s="12" t="s">
        <v>424</v>
      </c>
      <c r="E149" s="8" t="s">
        <v>425</v>
      </c>
      <c r="F149" s="8"/>
      <c r="G149" s="8"/>
      <c r="H149" s="8"/>
      <c r="I149" s="12"/>
    </row>
    <row r="150" spans="1:9" x14ac:dyDescent="0.25">
      <c r="A150" s="25" t="s">
        <v>526</v>
      </c>
      <c r="B150" s="39">
        <v>9426.77</v>
      </c>
      <c r="C150" s="40">
        <f t="shared" si="3"/>
        <v>41477.788000000008</v>
      </c>
      <c r="D150" s="12" t="s">
        <v>424</v>
      </c>
      <c r="E150" s="8"/>
      <c r="F150" s="8"/>
      <c r="G150" s="8"/>
      <c r="H150" s="8" t="s">
        <v>425</v>
      </c>
      <c r="I150" s="12"/>
    </row>
    <row r="151" spans="1:9" x14ac:dyDescent="0.25">
      <c r="A151" s="25" t="s">
        <v>527</v>
      </c>
      <c r="B151" s="39">
        <v>46476.4</v>
      </c>
      <c r="C151" s="40">
        <f t="shared" si="3"/>
        <v>204496.16000000003</v>
      </c>
      <c r="D151" s="12" t="s">
        <v>424</v>
      </c>
      <c r="E151" s="8"/>
      <c r="F151" s="8"/>
      <c r="G151" s="8"/>
      <c r="H151" s="8" t="s">
        <v>425</v>
      </c>
      <c r="I151" s="12"/>
    </row>
    <row r="152" spans="1:9" x14ac:dyDescent="0.25">
      <c r="A152" s="25" t="s">
        <v>528</v>
      </c>
      <c r="B152" s="39">
        <v>11293.36</v>
      </c>
      <c r="C152" s="40">
        <f t="shared" si="3"/>
        <v>49690.784000000007</v>
      </c>
      <c r="D152" s="12" t="s">
        <v>424</v>
      </c>
      <c r="E152" s="8" t="s">
        <v>425</v>
      </c>
      <c r="F152" s="8"/>
      <c r="G152" s="8"/>
      <c r="H152" s="8"/>
      <c r="I152" s="12"/>
    </row>
    <row r="153" spans="1:9" x14ac:dyDescent="0.25">
      <c r="A153" s="25" t="s">
        <v>529</v>
      </c>
      <c r="B153" s="39">
        <v>33427.85</v>
      </c>
      <c r="C153" s="40">
        <f t="shared" si="3"/>
        <v>147082.54</v>
      </c>
      <c r="D153" s="12" t="s">
        <v>424</v>
      </c>
      <c r="E153" s="8" t="s">
        <v>425</v>
      </c>
      <c r="F153" s="8"/>
      <c r="G153" s="8"/>
      <c r="H153" s="8"/>
      <c r="I153" s="12"/>
    </row>
    <row r="154" spans="1:9" x14ac:dyDescent="0.25">
      <c r="A154" s="25" t="s">
        <v>530</v>
      </c>
      <c r="B154" s="39">
        <v>83530.720000000001</v>
      </c>
      <c r="C154" s="40">
        <f t="shared" si="3"/>
        <v>367535.16800000006</v>
      </c>
      <c r="D154" s="12" t="s">
        <v>424</v>
      </c>
      <c r="E154" s="8" t="s">
        <v>425</v>
      </c>
      <c r="F154" s="8"/>
      <c r="G154" s="8"/>
      <c r="H154" s="8"/>
      <c r="I154" s="12"/>
    </row>
    <row r="155" spans="1:9" x14ac:dyDescent="0.25">
      <c r="A155" s="25" t="s">
        <v>531</v>
      </c>
      <c r="B155" s="39">
        <v>74522.319999999992</v>
      </c>
      <c r="C155" s="40">
        <f t="shared" si="3"/>
        <v>327898.20799999998</v>
      </c>
      <c r="D155" s="12" t="s">
        <v>424</v>
      </c>
      <c r="E155" s="8" t="s">
        <v>425</v>
      </c>
      <c r="F155" s="8"/>
      <c r="G155" s="8"/>
      <c r="H155" s="8"/>
      <c r="I155" s="12"/>
    </row>
    <row r="156" spans="1:9" x14ac:dyDescent="0.25">
      <c r="A156" s="25" t="s">
        <v>532</v>
      </c>
      <c r="B156" s="39">
        <v>11727.38</v>
      </c>
      <c r="C156" s="40">
        <f t="shared" si="3"/>
        <v>51600.472000000002</v>
      </c>
      <c r="D156" s="12" t="s">
        <v>424</v>
      </c>
      <c r="E156" s="8"/>
      <c r="F156" s="8"/>
      <c r="G156" s="8"/>
      <c r="H156" s="8" t="s">
        <v>425</v>
      </c>
      <c r="I156" s="12"/>
    </row>
    <row r="157" spans="1:9" x14ac:dyDescent="0.25">
      <c r="A157" s="25" t="s">
        <v>533</v>
      </c>
      <c r="B157" s="39">
        <v>29304.77</v>
      </c>
      <c r="C157" s="40">
        <f t="shared" si="3"/>
        <v>128940.98800000001</v>
      </c>
      <c r="D157" s="12" t="s">
        <v>424</v>
      </c>
      <c r="E157" s="8" t="s">
        <v>425</v>
      </c>
      <c r="F157" s="8"/>
      <c r="G157" s="8"/>
      <c r="H157" s="8"/>
      <c r="I157" s="12"/>
    </row>
    <row r="158" spans="1:9" x14ac:dyDescent="0.25">
      <c r="A158" s="25" t="s">
        <v>534</v>
      </c>
      <c r="B158" s="39">
        <v>43007.72</v>
      </c>
      <c r="C158" s="40">
        <f t="shared" si="3"/>
        <v>189233.96800000002</v>
      </c>
      <c r="D158" s="12" t="s">
        <v>424</v>
      </c>
      <c r="E158" s="8" t="s">
        <v>425</v>
      </c>
      <c r="F158" s="8"/>
      <c r="G158" s="8"/>
      <c r="H158" s="8"/>
      <c r="I158" s="12"/>
    </row>
    <row r="159" spans="1:9" x14ac:dyDescent="0.25">
      <c r="A159" s="25" t="s">
        <v>535</v>
      </c>
      <c r="B159" s="39">
        <v>16340137.350147558</v>
      </c>
      <c r="C159" s="40">
        <f t="shared" si="3"/>
        <v>71896604.340649262</v>
      </c>
      <c r="D159" s="12" t="s">
        <v>424</v>
      </c>
      <c r="E159" s="8"/>
      <c r="F159" s="8"/>
      <c r="G159" s="8"/>
      <c r="H159" s="8"/>
      <c r="I159" s="12" t="s">
        <v>425</v>
      </c>
    </row>
    <row r="160" spans="1:9" x14ac:dyDescent="0.25">
      <c r="A160" s="25" t="s">
        <v>536</v>
      </c>
      <c r="B160" s="39">
        <v>72943.83</v>
      </c>
      <c r="C160" s="40">
        <f t="shared" si="3"/>
        <v>320952.85200000001</v>
      </c>
      <c r="D160" s="12" t="s">
        <v>424</v>
      </c>
      <c r="E160" s="8" t="s">
        <v>425</v>
      </c>
      <c r="F160" s="8"/>
      <c r="G160" s="8"/>
      <c r="H160" s="8"/>
      <c r="I160" s="12"/>
    </row>
    <row r="161" spans="1:9" x14ac:dyDescent="0.25">
      <c r="A161" s="25" t="s">
        <v>537</v>
      </c>
      <c r="B161" s="39">
        <v>2079262.3450247683</v>
      </c>
      <c r="C161" s="40">
        <f t="shared" si="3"/>
        <v>9148754.3181089815</v>
      </c>
      <c r="D161" s="12" t="s">
        <v>424</v>
      </c>
      <c r="E161" s="8"/>
      <c r="F161" s="8"/>
      <c r="G161" s="8"/>
      <c r="H161" s="8"/>
      <c r="I161" s="12" t="s">
        <v>425</v>
      </c>
    </row>
    <row r="162" spans="1:9" x14ac:dyDescent="0.25">
      <c r="A162" s="25" t="s">
        <v>538</v>
      </c>
      <c r="B162" s="39">
        <v>3686.3</v>
      </c>
      <c r="C162" s="40">
        <f t="shared" si="3"/>
        <v>16219.720000000003</v>
      </c>
      <c r="D162" s="12" t="s">
        <v>424</v>
      </c>
      <c r="E162" s="8" t="s">
        <v>425</v>
      </c>
      <c r="F162" s="8"/>
      <c r="G162" s="8"/>
      <c r="H162" s="8"/>
      <c r="I162" s="12"/>
    </row>
    <row r="163" spans="1:9" x14ac:dyDescent="0.25">
      <c r="A163" s="25" t="s">
        <v>539</v>
      </c>
      <c r="B163" s="39">
        <v>115876.64</v>
      </c>
      <c r="C163" s="40">
        <f t="shared" si="3"/>
        <v>509857.21600000001</v>
      </c>
      <c r="D163" s="12" t="s">
        <v>424</v>
      </c>
      <c r="E163" s="8" t="s">
        <v>425</v>
      </c>
      <c r="F163" s="8"/>
      <c r="G163" s="8"/>
      <c r="I163" s="12"/>
    </row>
    <row r="164" spans="1:9" x14ac:dyDescent="0.25">
      <c r="A164" s="25" t="s">
        <v>540</v>
      </c>
      <c r="B164" s="39">
        <v>42114.52</v>
      </c>
      <c r="C164" s="40">
        <f t="shared" si="3"/>
        <v>185303.88800000001</v>
      </c>
      <c r="D164" s="12" t="s">
        <v>424</v>
      </c>
      <c r="E164" s="8"/>
      <c r="F164" s="8"/>
      <c r="G164" s="8"/>
      <c r="H164" s="8" t="s">
        <v>425</v>
      </c>
      <c r="I164" s="12"/>
    </row>
    <row r="165" spans="1:9" x14ac:dyDescent="0.25">
      <c r="A165" s="25" t="s">
        <v>541</v>
      </c>
      <c r="B165" s="39">
        <v>155215.35000000003</v>
      </c>
      <c r="C165" s="40">
        <f t="shared" si="3"/>
        <v>682947.54000000015</v>
      </c>
      <c r="D165" s="12" t="s">
        <v>424</v>
      </c>
      <c r="E165" s="8" t="s">
        <v>425</v>
      </c>
      <c r="F165" s="8"/>
      <c r="G165" s="8"/>
      <c r="I165" s="12"/>
    </row>
    <row r="166" spans="1:9" x14ac:dyDescent="0.25">
      <c r="A166" s="25" t="s">
        <v>542</v>
      </c>
      <c r="B166" s="39">
        <v>12199.42</v>
      </c>
      <c r="C166" s="40">
        <f t="shared" si="3"/>
        <v>53677.448000000004</v>
      </c>
      <c r="D166" s="12" t="s">
        <v>424</v>
      </c>
      <c r="E166" s="8" t="s">
        <v>425</v>
      </c>
      <c r="F166" s="8"/>
      <c r="G166" s="8"/>
      <c r="H166" s="8"/>
      <c r="I166" s="12"/>
    </row>
    <row r="167" spans="1:9" x14ac:dyDescent="0.25">
      <c r="A167" s="25" t="s">
        <v>543</v>
      </c>
      <c r="B167" s="39">
        <v>104685.84</v>
      </c>
      <c r="C167" s="40">
        <f t="shared" si="3"/>
        <v>460617.696</v>
      </c>
      <c r="D167" s="12" t="s">
        <v>424</v>
      </c>
      <c r="E167" s="8"/>
      <c r="F167" s="8"/>
      <c r="G167" s="8"/>
      <c r="H167" s="8" t="s">
        <v>425</v>
      </c>
      <c r="I167" s="12"/>
    </row>
    <row r="168" spans="1:9" x14ac:dyDescent="0.25">
      <c r="A168" s="38" t="s">
        <v>392</v>
      </c>
      <c r="B168" s="44">
        <f>SUM(B135:B167)</f>
        <v>50942560.385519445</v>
      </c>
      <c r="C168" s="57">
        <f>SUM(C135:C167)</f>
        <v>224147265.69628561</v>
      </c>
    </row>
  </sheetData>
  <mergeCells count="18">
    <mergeCell ref="K132:Q133"/>
    <mergeCell ref="D132:D134"/>
    <mergeCell ref="E132:I133"/>
    <mergeCell ref="A132:A134"/>
    <mergeCell ref="B133:C134"/>
    <mergeCell ref="K49:Q49"/>
    <mergeCell ref="A18:A19"/>
    <mergeCell ref="A27:A28"/>
    <mergeCell ref="A45:A46"/>
    <mergeCell ref="B46:C46"/>
    <mergeCell ref="E45:I46"/>
    <mergeCell ref="D45:D47"/>
    <mergeCell ref="K45:Q46"/>
    <mergeCell ref="A7:A8"/>
    <mergeCell ref="B28:C28"/>
    <mergeCell ref="B8:C8"/>
    <mergeCell ref="B19:C19"/>
    <mergeCell ref="D95:I95"/>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3:Q23"/>
  <sheetViews>
    <sheetView showGridLines="0" workbookViewId="0"/>
  </sheetViews>
  <sheetFormatPr baseColWidth="10" defaultColWidth="11.42578125" defaultRowHeight="15" x14ac:dyDescent="0.25"/>
  <cols>
    <col min="1" max="1" width="29.85546875" style="21" customWidth="1"/>
    <col min="2" max="2" width="35.5703125" style="21" customWidth="1"/>
    <col min="3" max="3" width="40.140625" style="21" customWidth="1"/>
    <col min="4" max="4" width="28.28515625" style="21" customWidth="1"/>
    <col min="5" max="5" width="11.42578125" style="21"/>
    <col min="6" max="9" width="28.85546875" style="21" customWidth="1"/>
    <col min="10" max="10" width="14" style="21" customWidth="1"/>
    <col min="11" max="12" width="19.42578125" style="21" customWidth="1"/>
    <col min="13" max="13" width="39.28515625" style="21" customWidth="1"/>
    <col min="14" max="14" width="39.5703125" style="21" customWidth="1"/>
    <col min="15" max="15" width="11.42578125" style="21"/>
    <col min="16" max="16" width="25.42578125" style="21" customWidth="1"/>
    <col min="17" max="17" width="71.28515625" style="21" customWidth="1"/>
    <col min="18" max="16384" width="11.42578125" style="21"/>
  </cols>
  <sheetData>
    <row r="3" spans="1:17" x14ac:dyDescent="0.25">
      <c r="A3" s="424" t="s">
        <v>544</v>
      </c>
      <c r="B3" s="387"/>
      <c r="C3" s="387"/>
      <c r="D3" s="387"/>
      <c r="F3" s="424" t="s">
        <v>545</v>
      </c>
      <c r="G3" s="387"/>
      <c r="H3" s="387"/>
      <c r="I3" s="387"/>
      <c r="K3" s="387" t="s">
        <v>546</v>
      </c>
      <c r="L3" s="387"/>
      <c r="M3" s="387"/>
      <c r="N3" s="387"/>
      <c r="P3" s="387" t="s">
        <v>423</v>
      </c>
      <c r="Q3" s="387"/>
    </row>
    <row r="4" spans="1:17" x14ac:dyDescent="0.25">
      <c r="A4" s="18" t="s">
        <v>547</v>
      </c>
      <c r="B4" s="18" t="s">
        <v>548</v>
      </c>
      <c r="C4" s="18" t="s">
        <v>549</v>
      </c>
      <c r="D4" s="18" t="s">
        <v>550</v>
      </c>
      <c r="F4" s="18" t="s">
        <v>547</v>
      </c>
      <c r="G4" s="18" t="s">
        <v>548</v>
      </c>
      <c r="H4" s="18" t="s">
        <v>549</v>
      </c>
      <c r="I4" s="18" t="s">
        <v>550</v>
      </c>
      <c r="K4" s="18" t="s">
        <v>547</v>
      </c>
      <c r="L4" s="18" t="s">
        <v>548</v>
      </c>
      <c r="M4" s="18" t="s">
        <v>549</v>
      </c>
      <c r="N4" s="18" t="s">
        <v>550</v>
      </c>
      <c r="P4" s="18" t="s">
        <v>547</v>
      </c>
      <c r="Q4" s="18" t="s">
        <v>549</v>
      </c>
    </row>
    <row r="5" spans="1:17" ht="50.45" customHeight="1" x14ac:dyDescent="0.25">
      <c r="A5" s="435" t="s">
        <v>551</v>
      </c>
      <c r="B5" s="26" t="s">
        <v>552</v>
      </c>
      <c r="C5" s="433" t="s">
        <v>553</v>
      </c>
      <c r="D5" s="433" t="s">
        <v>554</v>
      </c>
      <c r="F5" s="393" t="s">
        <v>555</v>
      </c>
      <c r="G5" s="26" t="s">
        <v>556</v>
      </c>
      <c r="H5" s="26" t="s">
        <v>557</v>
      </c>
      <c r="I5" s="26" t="s">
        <v>558</v>
      </c>
      <c r="K5" s="438" t="s">
        <v>559</v>
      </c>
      <c r="L5" s="26" t="s">
        <v>560</v>
      </c>
      <c r="M5" s="433" t="s">
        <v>561</v>
      </c>
      <c r="N5" s="433" t="s">
        <v>562</v>
      </c>
      <c r="P5" s="438" t="s">
        <v>563</v>
      </c>
      <c r="Q5" s="433" t="s">
        <v>564</v>
      </c>
    </row>
    <row r="6" spans="1:17" ht="50.45" customHeight="1" x14ac:dyDescent="0.25">
      <c r="A6" s="436"/>
      <c r="B6" s="26" t="s">
        <v>565</v>
      </c>
      <c r="C6" s="434"/>
      <c r="D6" s="433"/>
      <c r="F6" s="393"/>
      <c r="G6" s="26" t="s">
        <v>565</v>
      </c>
      <c r="H6" s="58"/>
      <c r="I6" s="26"/>
      <c r="K6" s="439"/>
      <c r="L6" s="26" t="s">
        <v>566</v>
      </c>
      <c r="M6" s="434"/>
      <c r="N6" s="434"/>
      <c r="P6" s="439"/>
      <c r="Q6" s="434"/>
    </row>
    <row r="7" spans="1:17" ht="50.45" customHeight="1" x14ac:dyDescent="0.25">
      <c r="A7" s="437"/>
      <c r="B7" s="26" t="s">
        <v>567</v>
      </c>
      <c r="C7" s="434"/>
      <c r="D7" s="433"/>
      <c r="F7" s="8" t="s">
        <v>568</v>
      </c>
      <c r="G7" s="26" t="s">
        <v>556</v>
      </c>
      <c r="H7" s="26" t="s">
        <v>569</v>
      </c>
      <c r="I7" s="26" t="s">
        <v>570</v>
      </c>
      <c r="K7" s="440"/>
      <c r="L7" s="26" t="s">
        <v>565</v>
      </c>
      <c r="M7" s="434"/>
      <c r="N7" s="434"/>
      <c r="P7" s="440"/>
      <c r="Q7" s="434"/>
    </row>
    <row r="8" spans="1:17" ht="15" customHeight="1" x14ac:dyDescent="0.25">
      <c r="A8" s="432" t="s">
        <v>571</v>
      </c>
      <c r="B8" s="26" t="s">
        <v>567</v>
      </c>
      <c r="C8" s="433" t="s">
        <v>572</v>
      </c>
      <c r="D8" s="433" t="s">
        <v>573</v>
      </c>
      <c r="F8" s="432" t="s">
        <v>574</v>
      </c>
      <c r="G8" s="26" t="s">
        <v>575</v>
      </c>
      <c r="H8" s="433" t="s">
        <v>576</v>
      </c>
      <c r="I8" s="433" t="s">
        <v>577</v>
      </c>
      <c r="K8" s="432" t="s">
        <v>578</v>
      </c>
      <c r="L8" s="26" t="s">
        <v>560</v>
      </c>
      <c r="M8" s="433" t="s">
        <v>579</v>
      </c>
      <c r="N8" s="433" t="s">
        <v>580</v>
      </c>
      <c r="P8" s="432" t="s">
        <v>581</v>
      </c>
      <c r="Q8" s="433" t="s">
        <v>582</v>
      </c>
    </row>
    <row r="9" spans="1:17" x14ac:dyDescent="0.25">
      <c r="A9" s="432"/>
      <c r="B9" s="26" t="s">
        <v>583</v>
      </c>
      <c r="C9" s="433"/>
      <c r="D9" s="433"/>
      <c r="F9" s="432"/>
      <c r="G9" s="26" t="s">
        <v>556</v>
      </c>
      <c r="H9" s="433"/>
      <c r="I9" s="433"/>
      <c r="K9" s="432"/>
      <c r="L9" s="26" t="s">
        <v>566</v>
      </c>
      <c r="M9" s="433"/>
      <c r="N9" s="433"/>
      <c r="P9" s="432"/>
      <c r="Q9" s="433"/>
    </row>
    <row r="10" spans="1:17" x14ac:dyDescent="0.25">
      <c r="A10" s="432"/>
      <c r="B10" s="26" t="s">
        <v>565</v>
      </c>
      <c r="C10" s="433"/>
      <c r="D10" s="433"/>
      <c r="F10" s="432" t="s">
        <v>584</v>
      </c>
      <c r="G10" s="26" t="s">
        <v>556</v>
      </c>
      <c r="H10" s="433" t="s">
        <v>585</v>
      </c>
      <c r="I10" s="433" t="s">
        <v>586</v>
      </c>
      <c r="K10" s="432"/>
      <c r="L10" s="26" t="s">
        <v>587</v>
      </c>
      <c r="M10" s="433"/>
      <c r="N10" s="433"/>
      <c r="P10" s="432"/>
      <c r="Q10" s="433"/>
    </row>
    <row r="11" spans="1:17" x14ac:dyDescent="0.25">
      <c r="A11" s="432"/>
      <c r="B11" s="26" t="s">
        <v>588</v>
      </c>
      <c r="C11" s="433"/>
      <c r="D11" s="433"/>
      <c r="F11" s="432"/>
      <c r="G11" s="26" t="s">
        <v>589</v>
      </c>
      <c r="H11" s="433"/>
      <c r="I11" s="433"/>
      <c r="K11" s="432"/>
      <c r="L11" s="26" t="s">
        <v>590</v>
      </c>
      <c r="M11" s="433"/>
      <c r="N11" s="433"/>
      <c r="P11" s="432"/>
      <c r="Q11" s="433"/>
    </row>
    <row r="12" spans="1:17" ht="15" customHeight="1" x14ac:dyDescent="0.25">
      <c r="A12" s="432" t="s">
        <v>591</v>
      </c>
      <c r="B12" s="26" t="s">
        <v>592</v>
      </c>
      <c r="C12" s="433" t="s">
        <v>593</v>
      </c>
      <c r="D12" s="433" t="s">
        <v>594</v>
      </c>
      <c r="F12" s="432" t="s">
        <v>595</v>
      </c>
      <c r="G12" s="26" t="s">
        <v>556</v>
      </c>
      <c r="H12" s="433" t="s">
        <v>596</v>
      </c>
      <c r="I12" s="433" t="s">
        <v>597</v>
      </c>
      <c r="K12" s="432"/>
      <c r="L12" s="26" t="s">
        <v>598</v>
      </c>
      <c r="M12" s="433"/>
      <c r="N12" s="433"/>
      <c r="P12" s="432"/>
      <c r="Q12" s="433"/>
    </row>
    <row r="13" spans="1:17" x14ac:dyDescent="0.25">
      <c r="A13" s="432"/>
      <c r="B13" s="26" t="s">
        <v>599</v>
      </c>
      <c r="C13" s="433"/>
      <c r="D13" s="433"/>
      <c r="F13" s="432"/>
      <c r="G13" s="26" t="s">
        <v>600</v>
      </c>
      <c r="H13" s="433"/>
      <c r="I13" s="433"/>
      <c r="K13" s="432"/>
      <c r="L13" s="26" t="s">
        <v>601</v>
      </c>
      <c r="M13" s="433"/>
      <c r="N13" s="433"/>
      <c r="P13" s="432"/>
      <c r="Q13" s="433"/>
    </row>
    <row r="14" spans="1:17" ht="20.25" customHeight="1" x14ac:dyDescent="0.25">
      <c r="A14" s="432"/>
      <c r="B14" s="26" t="s">
        <v>565</v>
      </c>
      <c r="C14" s="433"/>
      <c r="D14" s="433"/>
      <c r="F14" s="432" t="s">
        <v>602</v>
      </c>
      <c r="G14" s="26" t="s">
        <v>556</v>
      </c>
      <c r="H14" s="433" t="s">
        <v>603</v>
      </c>
      <c r="I14" s="433" t="s">
        <v>604</v>
      </c>
      <c r="K14" s="432"/>
      <c r="L14" s="26" t="s">
        <v>605</v>
      </c>
      <c r="M14" s="433"/>
      <c r="N14" s="433"/>
      <c r="P14" s="432"/>
      <c r="Q14" s="433"/>
    </row>
    <row r="15" spans="1:17" x14ac:dyDescent="0.25">
      <c r="A15" s="432"/>
      <c r="B15" s="26" t="s">
        <v>606</v>
      </c>
      <c r="C15" s="433"/>
      <c r="D15" s="433"/>
      <c r="F15" s="432"/>
      <c r="G15" s="26" t="s">
        <v>607</v>
      </c>
      <c r="H15" s="433"/>
      <c r="I15" s="433"/>
      <c r="K15" s="432" t="s">
        <v>608</v>
      </c>
      <c r="L15" s="26" t="s">
        <v>560</v>
      </c>
      <c r="M15" s="433" t="s">
        <v>609</v>
      </c>
      <c r="N15" s="433" t="s">
        <v>610</v>
      </c>
      <c r="P15" s="432" t="s">
        <v>611</v>
      </c>
      <c r="Q15" s="433" t="s">
        <v>612</v>
      </c>
    </row>
    <row r="16" spans="1:17" x14ac:dyDescent="0.25">
      <c r="A16" s="432"/>
      <c r="B16" s="58" t="s">
        <v>613</v>
      </c>
      <c r="C16" s="433"/>
      <c r="D16" s="433"/>
      <c r="F16" s="432"/>
      <c r="G16" s="26" t="s">
        <v>614</v>
      </c>
      <c r="H16" s="433"/>
      <c r="I16" s="433"/>
      <c r="K16" s="432"/>
      <c r="L16" s="26" t="s">
        <v>566</v>
      </c>
      <c r="M16" s="433"/>
      <c r="N16" s="433"/>
      <c r="P16" s="432"/>
      <c r="Q16" s="433"/>
    </row>
    <row r="17" spans="1:17" ht="18.75" customHeight="1" x14ac:dyDescent="0.25">
      <c r="A17" s="432"/>
      <c r="B17" s="26" t="s">
        <v>615</v>
      </c>
      <c r="C17" s="433"/>
      <c r="D17" s="433"/>
      <c r="F17" s="432" t="s">
        <v>616</v>
      </c>
      <c r="G17" s="26" t="s">
        <v>556</v>
      </c>
      <c r="H17" s="433" t="s">
        <v>617</v>
      </c>
      <c r="I17" s="433" t="s">
        <v>618</v>
      </c>
      <c r="K17" s="432"/>
      <c r="L17" s="26" t="s">
        <v>587</v>
      </c>
      <c r="M17" s="433"/>
      <c r="N17" s="433"/>
      <c r="P17" s="432"/>
      <c r="Q17" s="433"/>
    </row>
    <row r="18" spans="1:17" ht="15" customHeight="1" x14ac:dyDescent="0.25">
      <c r="A18" s="432" t="s">
        <v>619</v>
      </c>
      <c r="B18" s="26" t="s">
        <v>620</v>
      </c>
      <c r="C18" s="433" t="s">
        <v>621</v>
      </c>
      <c r="D18" s="433" t="s">
        <v>622</v>
      </c>
      <c r="F18" s="432"/>
      <c r="G18" s="26" t="s">
        <v>623</v>
      </c>
      <c r="H18" s="433"/>
      <c r="I18" s="433"/>
      <c r="K18" s="432"/>
      <c r="L18" s="26" t="s">
        <v>624</v>
      </c>
      <c r="M18" s="433"/>
      <c r="N18" s="433"/>
      <c r="P18" s="432"/>
      <c r="Q18" s="433"/>
    </row>
    <row r="19" spans="1:17" x14ac:dyDescent="0.25">
      <c r="A19" s="432"/>
      <c r="B19" s="26" t="s">
        <v>625</v>
      </c>
      <c r="C19" s="433"/>
      <c r="D19" s="433"/>
      <c r="F19" s="432"/>
      <c r="G19" s="26" t="s">
        <v>626</v>
      </c>
      <c r="H19" s="433"/>
      <c r="I19" s="433"/>
      <c r="K19" s="432"/>
      <c r="L19" s="26" t="s">
        <v>598</v>
      </c>
      <c r="M19" s="433"/>
      <c r="N19" s="433"/>
      <c r="P19" s="432"/>
      <c r="Q19" s="433"/>
    </row>
    <row r="20" spans="1:17" x14ac:dyDescent="0.25">
      <c r="A20" s="432"/>
      <c r="B20" s="26" t="s">
        <v>600</v>
      </c>
      <c r="C20" s="433"/>
      <c r="D20" s="433"/>
      <c r="F20" s="432"/>
      <c r="G20" s="26" t="s">
        <v>627</v>
      </c>
      <c r="H20" s="433"/>
      <c r="I20" s="433"/>
      <c r="K20" s="432"/>
      <c r="L20" s="26" t="s">
        <v>601</v>
      </c>
      <c r="M20" s="433"/>
      <c r="N20" s="433"/>
      <c r="P20" s="432"/>
      <c r="Q20" s="433"/>
    </row>
    <row r="21" spans="1:17" ht="30" x14ac:dyDescent="0.25">
      <c r="A21" s="432"/>
      <c r="B21" s="46" t="s">
        <v>628</v>
      </c>
      <c r="C21" s="433"/>
      <c r="D21" s="433"/>
      <c r="F21" s="8" t="s">
        <v>629</v>
      </c>
      <c r="G21" s="26" t="s">
        <v>630</v>
      </c>
      <c r="H21" s="25"/>
      <c r="I21" s="25"/>
      <c r="K21" s="432"/>
      <c r="L21" s="26" t="s">
        <v>631</v>
      </c>
      <c r="M21" s="433"/>
      <c r="N21" s="433"/>
      <c r="P21" s="432"/>
      <c r="Q21" s="433"/>
    </row>
    <row r="22" spans="1:17" ht="34.5" customHeight="1" x14ac:dyDescent="0.25">
      <c r="A22" s="8" t="s">
        <v>632</v>
      </c>
      <c r="B22" s="26" t="s">
        <v>633</v>
      </c>
      <c r="C22" s="59" t="s">
        <v>634</v>
      </c>
      <c r="D22" s="59" t="s">
        <v>635</v>
      </c>
      <c r="F22" s="8" t="s">
        <v>636</v>
      </c>
      <c r="G22" s="26" t="s">
        <v>556</v>
      </c>
      <c r="H22" s="26" t="s">
        <v>637</v>
      </c>
      <c r="I22" s="26"/>
      <c r="P22" s="8" t="s">
        <v>638</v>
      </c>
      <c r="Q22" s="59" t="s">
        <v>639</v>
      </c>
    </row>
    <row r="23" spans="1:17" ht="100.5" customHeight="1" x14ac:dyDescent="0.25">
      <c r="A23" s="8" t="s">
        <v>640</v>
      </c>
      <c r="B23" s="46" t="s">
        <v>641</v>
      </c>
      <c r="C23" s="59" t="s">
        <v>642</v>
      </c>
      <c r="D23" s="59" t="s">
        <v>643</v>
      </c>
      <c r="F23" s="8" t="s">
        <v>644</v>
      </c>
      <c r="G23" s="26" t="s">
        <v>630</v>
      </c>
      <c r="H23" s="59" t="s">
        <v>645</v>
      </c>
      <c r="I23" s="59" t="s">
        <v>646</v>
      </c>
      <c r="P23" s="8" t="s">
        <v>647</v>
      </c>
      <c r="Q23" s="59" t="s">
        <v>648</v>
      </c>
    </row>
  </sheetData>
  <mergeCells count="47">
    <mergeCell ref="P15:P21"/>
    <mergeCell ref="Q15:Q21"/>
    <mergeCell ref="P3:Q3"/>
    <mergeCell ref="P5:P7"/>
    <mergeCell ref="Q5:Q7"/>
    <mergeCell ref="P8:P14"/>
    <mergeCell ref="Q8:Q14"/>
    <mergeCell ref="F3:I3"/>
    <mergeCell ref="F5:F6"/>
    <mergeCell ref="F12:F13"/>
    <mergeCell ref="H12:H13"/>
    <mergeCell ref="I12:I13"/>
    <mergeCell ref="F8:F9"/>
    <mergeCell ref="H8:H9"/>
    <mergeCell ref="I8:I9"/>
    <mergeCell ref="F10:F11"/>
    <mergeCell ref="H10:H11"/>
    <mergeCell ref="I10:I11"/>
    <mergeCell ref="K3:N3"/>
    <mergeCell ref="K5:K7"/>
    <mergeCell ref="M5:M7"/>
    <mergeCell ref="N5:N7"/>
    <mergeCell ref="K8:K14"/>
    <mergeCell ref="M8:M14"/>
    <mergeCell ref="N8:N14"/>
    <mergeCell ref="K15:K21"/>
    <mergeCell ref="M15:M21"/>
    <mergeCell ref="N15:N21"/>
    <mergeCell ref="C12:C17"/>
    <mergeCell ref="D12:D17"/>
    <mergeCell ref="C18:C21"/>
    <mergeCell ref="D18:D21"/>
    <mergeCell ref="H17:H20"/>
    <mergeCell ref="F17:F20"/>
    <mergeCell ref="I17:I20"/>
    <mergeCell ref="F14:F16"/>
    <mergeCell ref="H14:H16"/>
    <mergeCell ref="I14:I16"/>
    <mergeCell ref="A12:A17"/>
    <mergeCell ref="A18:A21"/>
    <mergeCell ref="A3:D3"/>
    <mergeCell ref="C5:C7"/>
    <mergeCell ref="D5:D7"/>
    <mergeCell ref="C8:C11"/>
    <mergeCell ref="D8:D11"/>
    <mergeCell ref="A5:A7"/>
    <mergeCell ref="A8:A1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F0CA4322CC6364CB9631BD6922CCF58" ma:contentTypeVersion="18" ma:contentTypeDescription="Crear nuevo documento." ma:contentTypeScope="" ma:versionID="c0450c0603d03e7095ad29352d5a48e3">
  <xsd:schema xmlns:xsd="http://www.w3.org/2001/XMLSchema" xmlns:xs="http://www.w3.org/2001/XMLSchema" xmlns:p="http://schemas.microsoft.com/office/2006/metadata/properties" xmlns:ns2="bfe884fc-c03a-4da0-8a43-f18dd214ff55" xmlns:ns3="86801b7b-df14-431b-8cd5-3238ff343e71" targetNamespace="http://schemas.microsoft.com/office/2006/metadata/properties" ma:root="true" ma:fieldsID="65be688e16535c5ef655cde08ad19891" ns2:_="" ns3:_="">
    <xsd:import namespace="bfe884fc-c03a-4da0-8a43-f18dd214ff55"/>
    <xsd:import namespace="86801b7b-df14-431b-8cd5-3238ff343e7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e884fc-c03a-4da0-8a43-f18dd214ff55"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66d30256-c3e5-4940-9ffe-f8c261e46772}" ma:internalName="TaxCatchAll" ma:showField="CatchAllData" ma:web="bfe884fc-c03a-4da0-8a43-f18dd214ff5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6801b7b-df14-431b-8cd5-3238ff343e7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cee71453-4ec1-47de-b0ef-95e7a9cd4be9"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6801b7b-df14-431b-8cd5-3238ff343e71">
      <Terms xmlns="http://schemas.microsoft.com/office/infopath/2007/PartnerControls"/>
    </lcf76f155ced4ddcb4097134ff3c332f>
    <TaxCatchAll xmlns="bfe884fc-c03a-4da0-8a43-f18dd214ff5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4DFBD0-F257-4DA5-9E1D-BEFFF8F65F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e884fc-c03a-4da0-8a43-f18dd214ff55"/>
    <ds:schemaRef ds:uri="86801b7b-df14-431b-8cd5-3238ff343e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ADEFD6-2D64-45B2-BA0E-30CAABCE0872}">
  <ds:schemaRef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http://purl.org/dc/terms/"/>
    <ds:schemaRef ds:uri="86801b7b-df14-431b-8cd5-3238ff343e71"/>
    <ds:schemaRef ds:uri="bfe884fc-c03a-4da0-8a43-f18dd214ff55"/>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45AD8C89-A111-4CF4-8398-1AED445F4DB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Contexto externo</vt:lpstr>
      <vt:lpstr>Contexto int y ext</vt:lpstr>
      <vt:lpstr>Organigrama</vt:lpstr>
      <vt:lpstr>Riesgo Jurisdicción </vt:lpstr>
      <vt:lpstr>Tipologías Corrupción</vt:lpstr>
      <vt:lpstr>Fuentes inf Corrupción</vt:lpstr>
      <vt:lpstr>Contratos estatales</vt:lpstr>
      <vt:lpstr>Análisis de información</vt:lpstr>
      <vt:lpstr>Procesos contrapartes</vt:lpstr>
      <vt:lpstr>Factores de Riesgo Corrupción</vt:lpstr>
      <vt:lpstr>Eventos de Riesgo Corrupción</vt:lpstr>
      <vt:lpstr>Criterios de medición</vt:lpstr>
      <vt:lpstr>Modelo Encuesta</vt:lpstr>
      <vt:lpstr>Respuestas a Encuesta</vt:lpstr>
      <vt:lpstr>Tabulación de la encuesta</vt:lpstr>
      <vt:lpstr>Matriz de riesgo inherente C</vt:lpstr>
      <vt:lpstr>Mapa de riesgo inherente C</vt:lpstr>
      <vt:lpstr>Política Nivel de Riesgo</vt:lpstr>
      <vt:lpstr>Criterios Evaluación Control</vt:lpstr>
      <vt:lpstr>Lista de Controles</vt:lpstr>
      <vt:lpstr>Evaluación de controles</vt:lpstr>
      <vt:lpstr>Eventos vs Controles</vt:lpstr>
      <vt:lpstr>Matriz de riesgo residual C</vt:lpstr>
      <vt:lpstr>Mapa de riesgo residual C</vt:lpstr>
      <vt:lpstr>Indicadores del IERC</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Delgado</dc:creator>
  <cp:lastModifiedBy>Sandra Moreno</cp:lastModifiedBy>
  <cp:revision/>
  <dcterms:created xsi:type="dcterms:W3CDTF">2015-06-05T18:19:34Z</dcterms:created>
  <dcterms:modified xsi:type="dcterms:W3CDTF">2025-10-14T20:46:55Z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0x0101009F0CA4322CC6364CB9631BD6922CCF58</vt:lpwstr>
  </property>
  <property fmtid="{D5CDD505-2E9C-101B-9397-08002B2CF9AE}" pid="3" name="MediaServiceImageTags">
    <vt:lpwstr/>
  </property>
</Properties>
</file>